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chartsheets/sheet5.xml" ContentType="application/vnd.openxmlformats-officedocument.spreadsheetml.chartsheet+xml"/>
  <Override PartName="/xl/chartsheets/sheet6.xml" ContentType="application/vnd.openxmlformats-officedocument.spreadsheetml.chart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10.xml" ContentType="application/vnd.openxmlformats-officedocument.drawingml.chartshapes+xml"/>
  <Override PartName="/xl/drawings/drawing11.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12.xml" ContentType="application/vnd.openxmlformats-officedocument.drawingml.chartshapes+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hidePivotFieldList="1" defaultThemeVersion="153222"/>
  <mc:AlternateContent xmlns:mc="http://schemas.openxmlformats.org/markup-compatibility/2006">
    <mc:Choice Requires="x15">
      <x15ac:absPath xmlns:x15ac="http://schemas.microsoft.com/office/spreadsheetml/2010/11/ac" url="G:\HLH\C19 CCC OMT\CLUSTER LEADS\Line List Versions\"/>
    </mc:Choice>
  </mc:AlternateContent>
  <bookViews>
    <workbookView xWindow="0" yWindow="0" windowWidth="19200" windowHeight="7860" tabRatio="891" firstSheet="3" activeTab="4"/>
  </bookViews>
  <sheets>
    <sheet name="Cover Sheet" sheetId="1" state="hidden" r:id="rId1"/>
    <sheet name="Summary of changes V5.5" sheetId="2" state="hidden" r:id="rId2"/>
    <sheet name="Data Validation" sheetId="8" state="hidden" r:id="rId3"/>
    <sheet name="Premise Instructions" sheetId="13" r:id="rId4"/>
    <sheet name="Data entry" sheetId="3" r:id="rId5"/>
    <sheet name="POA_POC" sheetId="9" state="hidden" r:id="rId6"/>
    <sheet name="Summary Data" sheetId="4" state="hidden" r:id="rId7"/>
    <sheet name="Epi Curve-ALL" sheetId="5" state="hidden" r:id="rId8"/>
    <sheet name="Epi Curve-ConfProb" sheetId="6" state="hidden" r:id="rId9"/>
    <sheet name="Epi Curve-Role" sheetId="7" state="hidden" r:id="rId10"/>
    <sheet name="Epi Curve-Shift" sheetId="14" state="hidden" r:id="rId11"/>
    <sheet name="Epi Curve-FuncArea" sheetId="15" state="hidden" r:id="rId12"/>
    <sheet name="Epi Curve-FuncArea,Shift" sheetId="16" state="hidden" r:id="rId13"/>
    <sheet name="Transmission Chart" sheetId="12" state="hidden" r:id="rId14"/>
  </sheets>
  <definedNames>
    <definedName name="_xlnm._FilterDatabase" localSheetId="4" hidden="1">'Data entry'!$A$5:$BN$200</definedName>
    <definedName name="Z_7727E8E6_E0B6_42AE_8DBD_1DC2381344CA_.wvu.Cols" localSheetId="4" hidden="1">'Data entry'!$AY:$BA,'Data entry'!#REF!</definedName>
    <definedName name="Z_7727E8E6_E0B6_42AE_8DBD_1DC2381344CA_.wvu.FilterData" localSheetId="4" hidden="1">'Data entry'!$A$5:$BM$5</definedName>
    <definedName name="Z_7727E8E6_E0B6_42AE_8DBD_1DC2381344CA_.wvu.Rows" localSheetId="0" hidden="1">'Cover Sheet'!#REF!,'Cover Sheet'!#REF!</definedName>
    <definedName name="Z_7727E8E6_E0B6_42AE_8DBD_1DC2381344CA_.wvu.Rows" localSheetId="4" hidden="1">'Data entry'!$2:$4</definedName>
  </definedNames>
  <calcPr calcId="152511"/>
  <customWorkbookViews>
    <customWorkbookView name="Natalie Kwan - Personal View" guid="{7C7A9D43-DEE4-45A7-9A51-51C03432DE31}" autoUpdate="1" mergeInterval="15" personalView="1" maximized="1" xWindow="1358" yWindow="-8" windowWidth="1376" windowHeight="744" activeSheetId="1"/>
    <customWorkbookView name="Nisha Stephens - Personal View" guid="{7232DD49-8750-44FF-A42B-04CFDC460B2C}" mergeInterval="0" personalView="1" maximized="1" xWindow="1358" yWindow="-8" windowWidth="1936" windowHeight="1056" activeSheetId="1"/>
    <customWorkbookView name="Sharleen Lewis - Personal View" guid="{555D58CA-F298-474F-B845-01B3016F88B1}" mergeInterval="0" personalView="1" maximized="1" xWindow="-11" yWindow="-11" windowWidth="1942" windowHeight="1042" activeSheetId="1"/>
    <customWorkbookView name="Stella Loparco - Personal View" guid="{7FDF156E-CF59-46EE-9EC7-97E325158CE7}" mergeInterval="0" personalView="1" maximized="1" xWindow="-11" yWindow="-11" windowWidth="1942" windowHeight="1042" activeSheetId="1"/>
    <customWorkbookView name="Marivi Barrios - Personal View" guid="{2752CB42-9C2D-43A2-9392-2F6BBB2944DE}" mergeInterval="0" personalView="1" maximized="1" xWindow="-11" yWindow="-11" windowWidth="1942" windowHeight="1042" activeSheetId="1"/>
    <customWorkbookView name="Stephanie Kemke - Personal View" guid="{B9A516E5-EA02-4043-90C3-403C2CFFE03F}" mergeInterval="0" personalView="1" maximized="1" xWindow="2391" yWindow="-9" windowWidth="2418" windowHeight="1331" activeSheetId="1"/>
    <customWorkbookView name="Erica Fernandes - Personal View" guid="{340A88C0-0805-4618-B3A5-7BF3633A3AEA}" mergeInterval="0" personalView="1" maximized="1" xWindow="-11" yWindow="-11" windowWidth="1942" windowHeight="1042" activeSheetId="1"/>
    <customWorkbookView name="Kathleen Buchanan - Personal View" guid="{594415E9-3644-498A-B880-2D83B01C1810}" mergeInterval="0" personalView="1" maximized="1" xWindow="-11" yWindow="-11" windowWidth="2182" windowHeight="1402" activeSheetId="1" showComments="commIndAndComment"/>
    <customWorkbookView name="Emily Lester - Personal View" guid="{FB81D803-9D09-46A7-A5B2-C9F4F0CEDC7C}" mergeInterval="0" personalView="1" maximized="1" xWindow="-8" yWindow="-8" windowWidth="1382" windowHeight="744" activeSheetId="1"/>
    <customWorkbookView name="Nishani Mariaseelan - Personal View" guid="{21F58C15-6313-423F-9D12-2E487906811F}" mergeInterval="0" personalView="1" maximized="1" xWindow="1358" yWindow="82" windowWidth="1936" windowHeight="1056"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N6" i="3" l="1"/>
  <c r="BN7" i="3"/>
  <c r="BN8" i="3"/>
  <c r="BN9" i="3"/>
  <c r="BN10" i="3"/>
  <c r="BN11" i="3"/>
  <c r="BN12" i="3"/>
  <c r="BN13" i="3"/>
  <c r="BN14" i="3"/>
  <c r="BN15" i="3"/>
  <c r="BN16" i="3"/>
  <c r="E6" i="3"/>
  <c r="F6" i="3"/>
  <c r="E7" i="3"/>
  <c r="F7" i="3"/>
  <c r="E8" i="3"/>
  <c r="F8" i="3"/>
  <c r="E9" i="3"/>
  <c r="F9" i="3"/>
  <c r="E10" i="3"/>
  <c r="F10" i="3"/>
  <c r="E11" i="3"/>
  <c r="F11" i="3"/>
  <c r="E12" i="3"/>
  <c r="F12" i="3"/>
  <c r="E13" i="3"/>
  <c r="F13" i="3"/>
  <c r="E14" i="3"/>
  <c r="F14" i="3"/>
  <c r="E15" i="3"/>
  <c r="F15" i="3"/>
  <c r="E16" i="3"/>
  <c r="F16" i="3"/>
  <c r="BN17" i="3" l="1"/>
  <c r="BN18" i="3"/>
  <c r="BN19" i="3"/>
  <c r="BN20" i="3"/>
  <c r="BN21" i="3"/>
  <c r="BN22" i="3"/>
  <c r="BN23" i="3"/>
  <c r="BN24" i="3"/>
  <c r="BN25" i="3"/>
  <c r="BN26" i="3"/>
  <c r="BN27" i="3"/>
  <c r="BN28" i="3"/>
  <c r="BN29" i="3"/>
  <c r="BN30" i="3"/>
  <c r="BN31" i="3"/>
  <c r="BN32" i="3"/>
  <c r="BN33" i="3"/>
  <c r="BN34" i="3"/>
  <c r="BN35" i="3"/>
  <c r="BN36" i="3"/>
  <c r="BN37" i="3"/>
  <c r="BN38" i="3"/>
  <c r="BN39" i="3"/>
  <c r="BN40" i="3"/>
  <c r="BN41" i="3"/>
  <c r="BN42" i="3"/>
  <c r="BN43" i="3"/>
  <c r="BN44" i="3"/>
  <c r="BN45" i="3"/>
  <c r="BN46" i="3"/>
  <c r="BN47" i="3"/>
  <c r="BN48" i="3"/>
  <c r="BN49" i="3"/>
  <c r="BN50" i="3"/>
  <c r="BN51" i="3"/>
  <c r="BN52" i="3"/>
  <c r="BN53" i="3"/>
  <c r="BN54" i="3"/>
  <c r="BN55" i="3"/>
  <c r="BN56" i="3"/>
  <c r="BN57" i="3"/>
  <c r="BN58" i="3"/>
  <c r="BN59" i="3"/>
  <c r="BN60" i="3"/>
  <c r="BN61" i="3"/>
  <c r="BN62" i="3"/>
  <c r="BN63" i="3"/>
  <c r="BN64" i="3"/>
  <c r="BN65" i="3"/>
  <c r="BN66" i="3"/>
  <c r="BN67" i="3"/>
  <c r="BN68" i="3"/>
  <c r="BN69" i="3"/>
  <c r="BN70" i="3"/>
  <c r="BN71" i="3"/>
  <c r="BN72" i="3"/>
  <c r="BN73" i="3"/>
  <c r="BN74" i="3"/>
  <c r="BN75" i="3"/>
  <c r="BN76" i="3"/>
  <c r="BN77" i="3"/>
  <c r="BN78" i="3"/>
  <c r="BN79" i="3"/>
  <c r="BN80" i="3"/>
  <c r="BN81" i="3"/>
  <c r="BN82" i="3"/>
  <c r="BN83" i="3"/>
  <c r="BN84" i="3"/>
  <c r="BN85" i="3"/>
  <c r="BN86" i="3"/>
  <c r="BN87" i="3"/>
  <c r="BN88" i="3"/>
  <c r="BN89" i="3"/>
  <c r="BN90" i="3"/>
  <c r="BN91" i="3"/>
  <c r="BN92" i="3"/>
  <c r="BN93" i="3"/>
  <c r="BN94" i="3"/>
  <c r="BN95" i="3"/>
  <c r="BN96" i="3"/>
  <c r="BN97" i="3"/>
  <c r="BN98" i="3"/>
  <c r="BN99" i="3"/>
  <c r="BN100" i="3"/>
  <c r="BN101" i="3"/>
  <c r="BN102" i="3"/>
  <c r="BN103" i="3"/>
  <c r="BN104" i="3"/>
  <c r="BN105" i="3"/>
  <c r="BN106" i="3"/>
  <c r="BN107" i="3"/>
  <c r="BN108" i="3"/>
  <c r="BN109" i="3"/>
  <c r="BN110" i="3"/>
  <c r="BN111" i="3"/>
  <c r="BN112" i="3"/>
  <c r="BN113" i="3"/>
  <c r="BN114" i="3"/>
  <c r="BN115" i="3"/>
  <c r="BN116" i="3"/>
  <c r="BN117" i="3"/>
  <c r="BN118" i="3"/>
  <c r="BN119" i="3"/>
  <c r="BN120" i="3"/>
  <c r="BN121" i="3"/>
  <c r="BN122" i="3"/>
  <c r="BN123" i="3"/>
  <c r="BN124" i="3"/>
  <c r="BN125" i="3"/>
  <c r="BN126" i="3"/>
  <c r="BN127" i="3"/>
  <c r="BN128" i="3"/>
  <c r="BN129" i="3"/>
  <c r="BN130" i="3"/>
  <c r="BN131" i="3"/>
  <c r="BN132" i="3"/>
  <c r="BN133" i="3"/>
  <c r="BN134" i="3"/>
  <c r="BN135" i="3"/>
  <c r="BN136" i="3"/>
  <c r="BN137" i="3"/>
  <c r="BN138" i="3"/>
  <c r="BN139" i="3"/>
  <c r="BN140" i="3"/>
  <c r="BN141" i="3"/>
  <c r="BN142" i="3"/>
  <c r="BN143" i="3"/>
  <c r="BN144" i="3"/>
  <c r="BN145" i="3"/>
  <c r="BN146" i="3"/>
  <c r="BN147" i="3"/>
  <c r="BN148" i="3"/>
  <c r="BN149" i="3"/>
  <c r="BN150" i="3"/>
  <c r="BN151" i="3"/>
  <c r="BN152" i="3"/>
  <c r="BN153" i="3"/>
  <c r="BN154" i="3"/>
  <c r="BN155" i="3"/>
  <c r="BN156" i="3"/>
  <c r="BN157" i="3"/>
  <c r="BN158" i="3"/>
  <c r="BN159" i="3"/>
  <c r="BN160" i="3"/>
  <c r="BN161" i="3"/>
  <c r="BN162" i="3"/>
  <c r="BN163" i="3"/>
  <c r="BN164" i="3"/>
  <c r="BN165" i="3"/>
  <c r="BN166" i="3"/>
  <c r="BN167" i="3"/>
  <c r="BN168" i="3"/>
  <c r="BN169" i="3"/>
  <c r="BN170" i="3"/>
  <c r="BN171" i="3"/>
  <c r="BN172" i="3"/>
  <c r="BN173" i="3"/>
  <c r="BN174" i="3"/>
  <c r="BN175" i="3"/>
  <c r="BN176" i="3"/>
  <c r="BN177" i="3"/>
  <c r="BN178" i="3"/>
  <c r="BN179" i="3"/>
  <c r="BN180" i="3"/>
  <c r="BN181" i="3"/>
  <c r="BN182" i="3"/>
  <c r="BN183" i="3"/>
  <c r="BN184" i="3"/>
  <c r="BN185" i="3"/>
  <c r="BN186" i="3"/>
  <c r="BN187" i="3"/>
  <c r="BN188" i="3"/>
  <c r="BN189" i="3"/>
  <c r="BN190" i="3"/>
  <c r="BN191" i="3"/>
  <c r="BN192" i="3"/>
  <c r="BN193" i="3"/>
  <c r="BN194" i="3"/>
  <c r="BN195" i="3"/>
  <c r="BN196" i="3"/>
  <c r="BN197" i="3"/>
  <c r="BN198" i="3"/>
  <c r="BN199" i="3"/>
  <c r="BN200" i="3"/>
  <c r="R57" i="1" l="1"/>
  <c r="R58" i="1"/>
  <c r="R59" i="1"/>
  <c r="R60" i="1"/>
  <c r="R61" i="1"/>
  <c r="R62" i="1"/>
  <c r="R63" i="1"/>
  <c r="R64" i="1"/>
  <c r="R56" i="1"/>
  <c r="O64" i="1"/>
  <c r="O63" i="1"/>
  <c r="O62" i="1"/>
  <c r="O61" i="1"/>
  <c r="O60" i="1"/>
  <c r="O59" i="1"/>
  <c r="P59" i="1"/>
  <c r="Q59" i="1"/>
  <c r="S59" i="1"/>
  <c r="P60" i="1"/>
  <c r="Q60" i="1"/>
  <c r="S60" i="1"/>
  <c r="P61" i="1"/>
  <c r="Q61" i="1"/>
  <c r="S61" i="1"/>
  <c r="P62" i="1"/>
  <c r="Q62" i="1"/>
  <c r="S62" i="1"/>
  <c r="P63" i="1"/>
  <c r="Q63" i="1"/>
  <c r="S63" i="1"/>
  <c r="P64" i="1"/>
  <c r="Q64" i="1"/>
  <c r="S64" i="1"/>
  <c r="O57" i="1"/>
  <c r="P57" i="1"/>
  <c r="Q57" i="1"/>
  <c r="S57" i="1"/>
  <c r="O56" i="1"/>
  <c r="Q56" i="1"/>
  <c r="S56" i="1"/>
  <c r="P56" i="1"/>
  <c r="N57" i="1" l="1"/>
  <c r="N58" i="1"/>
  <c r="N59" i="1"/>
  <c r="N60" i="1"/>
  <c r="N61" i="1"/>
  <c r="N62" i="1"/>
  <c r="N63" i="1"/>
  <c r="N64" i="1"/>
  <c r="N56" i="1"/>
  <c r="Q58" i="1" l="1"/>
  <c r="Q65" i="1" s="1"/>
  <c r="R65" i="1"/>
  <c r="S58" i="1"/>
  <c r="S65" i="1" s="1"/>
  <c r="O58" i="1"/>
  <c r="O65" i="1" s="1"/>
  <c r="P58" i="1"/>
  <c r="P65" i="1" s="1"/>
  <c r="E17" i="3"/>
  <c r="F17" i="3"/>
  <c r="E18" i="3"/>
  <c r="F18" i="3"/>
  <c r="E19" i="3"/>
  <c r="F19" i="3"/>
  <c r="E20" i="3"/>
  <c r="F20" i="3"/>
  <c r="E21" i="3"/>
  <c r="F21" i="3"/>
  <c r="E22" i="3"/>
  <c r="F22" i="3"/>
  <c r="E23" i="3"/>
  <c r="F23" i="3"/>
  <c r="E24" i="3"/>
  <c r="F24" i="3"/>
  <c r="E25" i="3"/>
  <c r="F25" i="3"/>
  <c r="E26" i="3"/>
  <c r="F26" i="3"/>
  <c r="E27" i="3"/>
  <c r="F27" i="3"/>
  <c r="E28" i="3"/>
  <c r="F28" i="3"/>
  <c r="E29" i="3"/>
  <c r="F29" i="3"/>
  <c r="E30" i="3"/>
  <c r="F30" i="3"/>
  <c r="E31" i="3"/>
  <c r="F31" i="3"/>
  <c r="E32" i="3"/>
  <c r="F32" i="3"/>
  <c r="E33" i="3"/>
  <c r="F33" i="3"/>
  <c r="E34" i="3"/>
  <c r="F34" i="3"/>
  <c r="E35" i="3"/>
  <c r="F35" i="3"/>
  <c r="E36" i="3"/>
  <c r="F36" i="3"/>
  <c r="E37" i="3"/>
  <c r="F37" i="3"/>
  <c r="E38" i="3"/>
  <c r="F38" i="3"/>
  <c r="E39" i="3"/>
  <c r="F39" i="3"/>
  <c r="E40" i="3"/>
  <c r="F40" i="3"/>
  <c r="E41" i="3"/>
  <c r="F41" i="3"/>
  <c r="E42" i="3"/>
  <c r="F42" i="3"/>
  <c r="E43" i="3"/>
  <c r="F43" i="3"/>
  <c r="E44" i="3"/>
  <c r="F44" i="3"/>
  <c r="E45" i="3"/>
  <c r="F45" i="3"/>
  <c r="E46" i="3"/>
  <c r="F46" i="3"/>
  <c r="E47" i="3"/>
  <c r="F47" i="3"/>
  <c r="E48" i="3"/>
  <c r="F48" i="3"/>
  <c r="E49" i="3"/>
  <c r="F49" i="3"/>
  <c r="E50" i="3"/>
  <c r="F50" i="3"/>
  <c r="E51" i="3"/>
  <c r="F51" i="3"/>
  <c r="E52" i="3"/>
  <c r="F52" i="3"/>
  <c r="E53" i="3"/>
  <c r="F53" i="3"/>
  <c r="E54" i="3"/>
  <c r="F54" i="3"/>
  <c r="E55" i="3"/>
  <c r="F55" i="3"/>
  <c r="E56" i="3"/>
  <c r="F56" i="3"/>
  <c r="E57" i="3"/>
  <c r="F57" i="3"/>
  <c r="E58" i="3"/>
  <c r="F58" i="3"/>
  <c r="E59" i="3"/>
  <c r="F59" i="3"/>
  <c r="E60" i="3"/>
  <c r="F60" i="3"/>
  <c r="E61" i="3"/>
  <c r="F61" i="3"/>
  <c r="E62" i="3"/>
  <c r="F62" i="3"/>
  <c r="E63" i="3"/>
  <c r="F63" i="3"/>
  <c r="E64" i="3"/>
  <c r="F64" i="3"/>
  <c r="E65" i="3"/>
  <c r="F65" i="3"/>
  <c r="E66" i="3"/>
  <c r="F66" i="3"/>
  <c r="E67" i="3"/>
  <c r="F67" i="3"/>
  <c r="E68" i="3"/>
  <c r="F68" i="3"/>
  <c r="E69" i="3"/>
  <c r="F69" i="3"/>
  <c r="E70" i="3"/>
  <c r="F70" i="3"/>
  <c r="E71" i="3"/>
  <c r="F71" i="3"/>
  <c r="E72" i="3"/>
  <c r="F72" i="3"/>
  <c r="E73" i="3"/>
  <c r="F73" i="3"/>
  <c r="E74" i="3"/>
  <c r="F74" i="3"/>
  <c r="E75" i="3"/>
  <c r="F75" i="3"/>
  <c r="E76" i="3"/>
  <c r="F76" i="3"/>
  <c r="E77" i="3"/>
  <c r="F77" i="3"/>
  <c r="E78" i="3"/>
  <c r="F78" i="3"/>
  <c r="E79" i="3"/>
  <c r="F79" i="3"/>
  <c r="E80" i="3"/>
  <c r="F80" i="3"/>
  <c r="E81" i="3"/>
  <c r="F81" i="3"/>
  <c r="E82" i="3"/>
  <c r="F82" i="3"/>
  <c r="E83" i="3"/>
  <c r="F83" i="3"/>
  <c r="E84" i="3"/>
  <c r="F84" i="3"/>
  <c r="E85" i="3"/>
  <c r="F85" i="3"/>
  <c r="E86" i="3"/>
  <c r="F86" i="3"/>
  <c r="E87" i="3"/>
  <c r="F87" i="3"/>
  <c r="E88" i="3"/>
  <c r="F88" i="3"/>
  <c r="E89" i="3"/>
  <c r="F89" i="3"/>
  <c r="E90" i="3"/>
  <c r="F90" i="3"/>
  <c r="E91" i="3"/>
  <c r="F91" i="3"/>
  <c r="E92" i="3"/>
  <c r="F92" i="3"/>
  <c r="E93" i="3"/>
  <c r="F93" i="3"/>
  <c r="E94" i="3"/>
  <c r="F94" i="3"/>
  <c r="E95" i="3"/>
  <c r="F95" i="3"/>
  <c r="E96" i="3"/>
  <c r="F96" i="3"/>
  <c r="E97" i="3"/>
  <c r="F97" i="3"/>
  <c r="E98" i="3"/>
  <c r="F98" i="3"/>
  <c r="E99" i="3"/>
  <c r="F99" i="3"/>
  <c r="E100" i="3"/>
  <c r="F100" i="3"/>
  <c r="E101" i="3"/>
  <c r="F101" i="3"/>
  <c r="E102" i="3"/>
  <c r="F102" i="3"/>
  <c r="E103" i="3"/>
  <c r="F103" i="3"/>
  <c r="E104" i="3"/>
  <c r="F104" i="3"/>
  <c r="E105" i="3"/>
  <c r="F105" i="3"/>
  <c r="E106" i="3"/>
  <c r="F106" i="3"/>
  <c r="E107" i="3"/>
  <c r="F107" i="3"/>
  <c r="E108" i="3"/>
  <c r="F108" i="3"/>
  <c r="E109" i="3"/>
  <c r="F109" i="3"/>
  <c r="E110" i="3"/>
  <c r="F110" i="3"/>
  <c r="E111" i="3"/>
  <c r="F111" i="3"/>
  <c r="E112" i="3"/>
  <c r="F112" i="3"/>
  <c r="E113" i="3"/>
  <c r="F113" i="3"/>
  <c r="E114" i="3"/>
  <c r="F114" i="3"/>
  <c r="E115" i="3"/>
  <c r="F115" i="3"/>
  <c r="E116" i="3"/>
  <c r="F116" i="3"/>
  <c r="E117" i="3"/>
  <c r="F117" i="3"/>
  <c r="E118" i="3"/>
  <c r="F118" i="3"/>
  <c r="E119" i="3"/>
  <c r="F119" i="3"/>
  <c r="E120" i="3"/>
  <c r="F120" i="3"/>
  <c r="E121" i="3"/>
  <c r="F121" i="3"/>
  <c r="E122" i="3"/>
  <c r="F122" i="3"/>
  <c r="E123" i="3"/>
  <c r="F123" i="3"/>
  <c r="E124" i="3"/>
  <c r="F124" i="3"/>
  <c r="E125" i="3"/>
  <c r="F125" i="3"/>
  <c r="E126" i="3"/>
  <c r="F126" i="3"/>
  <c r="E127" i="3"/>
  <c r="F127" i="3"/>
  <c r="E128" i="3"/>
  <c r="F128" i="3"/>
  <c r="E129" i="3"/>
  <c r="F129" i="3"/>
  <c r="E130" i="3"/>
  <c r="F130" i="3"/>
  <c r="E131" i="3"/>
  <c r="F131" i="3"/>
  <c r="E132" i="3"/>
  <c r="F132" i="3"/>
  <c r="E133" i="3"/>
  <c r="F133" i="3"/>
  <c r="E134" i="3"/>
  <c r="F134" i="3"/>
  <c r="E135" i="3"/>
  <c r="F135" i="3"/>
  <c r="E136" i="3"/>
  <c r="F136" i="3"/>
  <c r="E137" i="3"/>
  <c r="F137" i="3"/>
  <c r="E138" i="3"/>
  <c r="F138" i="3"/>
  <c r="E139" i="3"/>
  <c r="F139" i="3"/>
  <c r="E140" i="3"/>
  <c r="F140" i="3"/>
  <c r="E141" i="3"/>
  <c r="F141" i="3"/>
  <c r="E142" i="3"/>
  <c r="F142" i="3"/>
  <c r="E143" i="3"/>
  <c r="F143" i="3"/>
  <c r="E144" i="3"/>
  <c r="F144" i="3"/>
  <c r="E145" i="3"/>
  <c r="F145" i="3"/>
  <c r="E146" i="3"/>
  <c r="F146" i="3"/>
  <c r="E147" i="3"/>
  <c r="F147" i="3"/>
  <c r="E148" i="3"/>
  <c r="F148" i="3"/>
  <c r="E149" i="3"/>
  <c r="F149" i="3"/>
  <c r="E150" i="3"/>
  <c r="F150" i="3"/>
  <c r="E151" i="3"/>
  <c r="F151" i="3"/>
  <c r="E152" i="3"/>
  <c r="F152" i="3"/>
  <c r="E153" i="3"/>
  <c r="F153" i="3"/>
  <c r="E154" i="3"/>
  <c r="F154" i="3"/>
  <c r="E155" i="3"/>
  <c r="F155" i="3"/>
  <c r="E156" i="3"/>
  <c r="F156" i="3"/>
  <c r="E157" i="3"/>
  <c r="F157" i="3"/>
  <c r="E158" i="3"/>
  <c r="F158" i="3"/>
  <c r="E159" i="3"/>
  <c r="F159" i="3"/>
  <c r="E160" i="3"/>
  <c r="F160" i="3"/>
  <c r="E161" i="3"/>
  <c r="F161" i="3"/>
  <c r="E162" i="3"/>
  <c r="F162" i="3"/>
  <c r="E163" i="3"/>
  <c r="F163" i="3"/>
  <c r="E164" i="3"/>
  <c r="F164" i="3"/>
  <c r="E165" i="3"/>
  <c r="F165" i="3"/>
  <c r="E166" i="3"/>
  <c r="F166" i="3"/>
  <c r="D129" i="1" l="1"/>
  <c r="F129" i="1" s="1"/>
  <c r="F97" i="1"/>
  <c r="D97" i="1"/>
  <c r="G97" i="1" s="1"/>
  <c r="H129" i="1" l="1"/>
  <c r="G129" i="1"/>
  <c r="E129" i="1"/>
  <c r="E97" i="1"/>
  <c r="H97" i="1"/>
  <c r="H79" i="1"/>
  <c r="H78" i="1"/>
  <c r="G79" i="1"/>
  <c r="G78" i="1"/>
  <c r="F79" i="1"/>
  <c r="E79" i="1"/>
  <c r="E78" i="1"/>
  <c r="F78" i="1"/>
  <c r="E167" i="3" l="1"/>
  <c r="E168" i="3"/>
  <c r="E169" i="3"/>
  <c r="E170" i="3"/>
  <c r="E171" i="3"/>
  <c r="E172" i="3"/>
  <c r="E173" i="3"/>
  <c r="E174" i="3"/>
  <c r="E175" i="3"/>
  <c r="E176" i="3"/>
  <c r="E177" i="3"/>
  <c r="E178" i="3"/>
  <c r="E179" i="3"/>
  <c r="E180" i="3"/>
  <c r="E181" i="3"/>
  <c r="E182" i="3"/>
  <c r="E183" i="3"/>
  <c r="E184" i="3"/>
  <c r="E185" i="3"/>
  <c r="E186" i="3"/>
  <c r="E187" i="3"/>
  <c r="E188" i="3"/>
  <c r="E189" i="3"/>
  <c r="E190" i="3"/>
  <c r="E191" i="3"/>
  <c r="E192" i="3"/>
  <c r="E193" i="3"/>
  <c r="E194" i="3"/>
  <c r="E195" i="3"/>
  <c r="E196" i="3"/>
  <c r="E197" i="3"/>
  <c r="E198" i="3"/>
  <c r="E199" i="3"/>
  <c r="E200" i="3"/>
  <c r="F167" i="3"/>
  <c r="F168" i="3"/>
  <c r="F169" i="3"/>
  <c r="F170" i="3"/>
  <c r="F171" i="3"/>
  <c r="F172" i="3"/>
  <c r="F173" i="3"/>
  <c r="F174" i="3"/>
  <c r="F175" i="3"/>
  <c r="F176" i="3"/>
  <c r="F177" i="3"/>
  <c r="F178" i="3"/>
  <c r="F179" i="3"/>
  <c r="F180" i="3"/>
  <c r="F181" i="3"/>
  <c r="F182" i="3"/>
  <c r="F183" i="3"/>
  <c r="F184" i="3"/>
  <c r="F185" i="3"/>
  <c r="F186" i="3"/>
  <c r="F187" i="3"/>
  <c r="F188" i="3"/>
  <c r="F189" i="3"/>
  <c r="F190" i="3"/>
  <c r="F191" i="3"/>
  <c r="F192" i="3"/>
  <c r="F193" i="3"/>
  <c r="F194" i="3"/>
  <c r="F195" i="3"/>
  <c r="F196" i="3"/>
  <c r="F197" i="3"/>
  <c r="F198" i="3"/>
  <c r="F199" i="3"/>
  <c r="F200" i="3"/>
  <c r="R9" i="1" l="1"/>
  <c r="Q24" i="1" l="1"/>
  <c r="H5" i="12" l="1"/>
  <c r="H125" i="1" l="1"/>
  <c r="H93" i="1"/>
  <c r="H91" i="1"/>
  <c r="H123" i="1"/>
  <c r="E42" i="1"/>
  <c r="P17" i="1" l="1"/>
  <c r="P16" i="1"/>
  <c r="H120" i="1"/>
  <c r="H118" i="1"/>
  <c r="E62" i="1"/>
  <c r="E21" i="1"/>
  <c r="E22" i="1"/>
  <c r="D115" i="1"/>
  <c r="D114" i="1"/>
  <c r="D99" i="1"/>
  <c r="D100" i="1"/>
  <c r="D101" i="1"/>
  <c r="D102" i="1"/>
  <c r="D103" i="1"/>
  <c r="D104" i="1"/>
  <c r="D105" i="1"/>
  <c r="D106" i="1"/>
  <c r="D107" i="1"/>
  <c r="D108" i="1"/>
  <c r="D109" i="1"/>
  <c r="D110" i="1"/>
  <c r="D111" i="1"/>
  <c r="D112" i="1"/>
  <c r="D113" i="1"/>
  <c r="D98" i="1"/>
  <c r="H87" i="1"/>
  <c r="H85" i="1"/>
  <c r="R29" i="1"/>
  <c r="E81" i="1"/>
  <c r="F81" i="1"/>
  <c r="G81" i="1"/>
  <c r="H81" i="1"/>
  <c r="H80" i="1"/>
  <c r="G80" i="1"/>
  <c r="F80" i="1"/>
  <c r="E80" i="1"/>
  <c r="E75" i="1"/>
  <c r="E74" i="1"/>
  <c r="G108" i="1" l="1"/>
  <c r="H108" i="1"/>
  <c r="F108" i="1"/>
  <c r="E108" i="1"/>
  <c r="G100" i="1"/>
  <c r="H100" i="1"/>
  <c r="E100" i="1"/>
  <c r="F100" i="1"/>
  <c r="E109" i="1"/>
  <c r="F109" i="1"/>
  <c r="G109" i="1"/>
  <c r="H109" i="1"/>
  <c r="E107" i="1"/>
  <c r="F107" i="1"/>
  <c r="G107" i="1"/>
  <c r="H107" i="1"/>
  <c r="E99" i="1"/>
  <c r="F99" i="1"/>
  <c r="G99" i="1"/>
  <c r="H99" i="1"/>
  <c r="G98" i="1"/>
  <c r="F98" i="1"/>
  <c r="H98" i="1"/>
  <c r="G106" i="1"/>
  <c r="H106" i="1"/>
  <c r="F106" i="1"/>
  <c r="E106" i="1"/>
  <c r="G114" i="1"/>
  <c r="H114" i="1"/>
  <c r="F114" i="1"/>
  <c r="E114" i="1"/>
  <c r="G113" i="1"/>
  <c r="E113" i="1"/>
  <c r="F113" i="1"/>
  <c r="H113" i="1"/>
  <c r="E105" i="1"/>
  <c r="F105" i="1"/>
  <c r="G105" i="1"/>
  <c r="H105" i="1"/>
  <c r="E115" i="1"/>
  <c r="F115" i="1"/>
  <c r="G115" i="1"/>
  <c r="H115" i="1"/>
  <c r="G112" i="1"/>
  <c r="H112" i="1"/>
  <c r="F112" i="1"/>
  <c r="E112" i="1"/>
  <c r="G104" i="1"/>
  <c r="H104" i="1"/>
  <c r="E104" i="1"/>
  <c r="F104" i="1"/>
  <c r="D147" i="1"/>
  <c r="E101" i="1"/>
  <c r="F101" i="1"/>
  <c r="G101" i="1"/>
  <c r="H101" i="1"/>
  <c r="E111" i="1"/>
  <c r="F111" i="1"/>
  <c r="G111" i="1"/>
  <c r="H111" i="1"/>
  <c r="E103" i="1"/>
  <c r="F103" i="1"/>
  <c r="G103" i="1"/>
  <c r="H103" i="1"/>
  <c r="D146" i="1"/>
  <c r="G110" i="1"/>
  <c r="H110" i="1"/>
  <c r="F110" i="1"/>
  <c r="E110" i="1"/>
  <c r="G102" i="1"/>
  <c r="H102" i="1"/>
  <c r="F102" i="1"/>
  <c r="E102" i="1"/>
  <c r="E98" i="1"/>
  <c r="E89" i="1" l="1"/>
  <c r="E83" i="1"/>
  <c r="E92" i="1"/>
  <c r="E86" i="1"/>
  <c r="E90" i="1"/>
  <c r="E84" i="1"/>
  <c r="E147" i="1"/>
  <c r="F147" i="1"/>
  <c r="G147" i="1"/>
  <c r="H147" i="1"/>
  <c r="E146" i="1"/>
  <c r="F146" i="1"/>
  <c r="G146" i="1"/>
  <c r="H146" i="1"/>
  <c r="E61" i="1"/>
  <c r="E60" i="1"/>
  <c r="E43" i="1"/>
  <c r="L2" i="3" l="1"/>
  <c r="S24" i="1" l="1"/>
  <c r="E73" i="1" l="1"/>
  <c r="E41" i="1"/>
  <c r="E40" i="1"/>
  <c r="E39" i="1"/>
  <c r="R11" i="1" l="1"/>
  <c r="R12" i="1" s="1"/>
  <c r="R30" i="1" l="1"/>
  <c r="R31" i="1"/>
  <c r="R32" i="1"/>
  <c r="V3" i="8" l="1"/>
  <c r="V4" i="8"/>
  <c r="V5" i="8"/>
  <c r="V6" i="8"/>
  <c r="V7" i="8"/>
  <c r="V8" i="8"/>
  <c r="V9" i="8"/>
  <c r="V10" i="8"/>
  <c r="V11" i="8"/>
  <c r="V2" i="8"/>
  <c r="U3" i="8"/>
  <c r="U4" i="8"/>
  <c r="U5" i="8"/>
  <c r="U6" i="8"/>
  <c r="U2" i="8"/>
  <c r="BW10" i="4" l="1"/>
  <c r="BS10" i="4"/>
  <c r="AG10" i="4"/>
  <c r="BM10" i="4"/>
  <c r="AT10" i="4"/>
  <c r="CC10" i="4"/>
  <c r="AM10" i="4"/>
  <c r="BU10" i="4"/>
  <c r="BD10" i="4"/>
  <c r="BB10" i="4"/>
  <c r="BQ10" i="4"/>
  <c r="AV10" i="4"/>
  <c r="BO10" i="4"/>
  <c r="Z10" i="4"/>
  <c r="AE10" i="4"/>
  <c r="AN10" i="4"/>
  <c r="AW10" i="4"/>
  <c r="BA10" i="4"/>
  <c r="BJ10" i="4"/>
  <c r="BN10" i="4"/>
  <c r="BR10" i="4"/>
  <c r="BV10" i="4"/>
  <c r="BZ10" i="4"/>
  <c r="CA10" i="4"/>
  <c r="W10" i="4"/>
  <c r="AC10" i="4"/>
  <c r="AL10" i="4"/>
  <c r="AU10" i="4"/>
  <c r="AY10" i="4"/>
  <c r="BC10" i="4"/>
  <c r="BL10" i="4"/>
  <c r="BP10" i="4"/>
  <c r="BT10" i="4"/>
  <c r="BX10" i="4"/>
  <c r="CB10" i="4"/>
  <c r="BI10" i="4"/>
  <c r="AB10" i="4"/>
  <c r="AK10" i="4"/>
  <c r="AO10" i="4"/>
  <c r="AX10" i="4"/>
  <c r="BK10" i="4"/>
  <c r="Y10" i="4"/>
  <c r="AD10" i="4"/>
  <c r="AZ10" i="4"/>
  <c r="BY10" i="4"/>
  <c r="BF10" i="4"/>
  <c r="BG10" i="4"/>
  <c r="BH10" i="4"/>
  <c r="AA10" i="4"/>
  <c r="BE10" i="4"/>
  <c r="AQ10" i="4"/>
  <c r="AP10" i="4"/>
  <c r="AR10" i="4"/>
  <c r="X10" i="4"/>
  <c r="AS10" i="4"/>
  <c r="AI10" i="4"/>
  <c r="AH10" i="4"/>
  <c r="AJ10" i="4"/>
  <c r="V10" i="4"/>
  <c r="AF10" i="4"/>
  <c r="A67" i="2"/>
  <c r="A68" i="2" s="1"/>
  <c r="A69" i="2" s="1"/>
  <c r="A70" i="2" s="1"/>
  <c r="A71" i="2" s="1"/>
  <c r="A72" i="2" s="1"/>
  <c r="A73" i="2" s="1"/>
  <c r="A74" i="2" s="1"/>
  <c r="A77" i="2" s="1"/>
  <c r="A78" i="2" s="1"/>
  <c r="A81" i="2" s="1"/>
  <c r="A82" i="2" s="1"/>
  <c r="A83" i="2" s="1"/>
  <c r="A84" i="2" s="1"/>
  <c r="U10" i="4" l="1"/>
  <c r="T10" i="4"/>
  <c r="S10" i="4"/>
  <c r="R10" i="4"/>
  <c r="Q10" i="4"/>
  <c r="N45" i="1" l="1"/>
  <c r="R45" i="1" s="1"/>
  <c r="N46" i="1"/>
  <c r="R46" i="1" s="1"/>
  <c r="N47" i="1"/>
  <c r="R47" i="1" s="1"/>
  <c r="N48" i="1"/>
  <c r="R48" i="1" s="1"/>
  <c r="N49" i="1"/>
  <c r="R49" i="1" s="1"/>
  <c r="N50" i="1"/>
  <c r="N51" i="1"/>
  <c r="N52" i="1"/>
  <c r="N44" i="1"/>
  <c r="B191" i="1"/>
  <c r="B192" i="1"/>
  <c r="B193" i="1"/>
  <c r="B194" i="1"/>
  <c r="B195" i="1"/>
  <c r="B196" i="1"/>
  <c r="B197" i="1"/>
  <c r="B198" i="1"/>
  <c r="B190" i="1"/>
  <c r="R10" i="1"/>
  <c r="R44" i="1" l="1"/>
  <c r="P44" i="1"/>
  <c r="Q52" i="1"/>
  <c r="R52" i="1"/>
  <c r="P51" i="1"/>
  <c r="R51" i="1"/>
  <c r="W50" i="1"/>
  <c r="R50" i="1"/>
  <c r="Q51" i="1"/>
  <c r="Q44" i="1"/>
  <c r="P45" i="1"/>
  <c r="Q48" i="1"/>
  <c r="W48" i="1"/>
  <c r="P49" i="1"/>
  <c r="P48" i="1"/>
  <c r="W49" i="1"/>
  <c r="P50" i="1"/>
  <c r="W52" i="1"/>
  <c r="Q49" i="1"/>
  <c r="Q50" i="1"/>
  <c r="P52" i="1"/>
  <c r="W44" i="1"/>
  <c r="W45" i="1"/>
  <c r="W47" i="1"/>
  <c r="Q45" i="1"/>
  <c r="P46" i="1"/>
  <c r="Q46" i="1"/>
  <c r="P47" i="1"/>
  <c r="Q47" i="1"/>
  <c r="W46" i="1"/>
  <c r="W51" i="1"/>
  <c r="D140" i="1"/>
  <c r="D131" i="1"/>
  <c r="D132" i="1"/>
  <c r="D133" i="1"/>
  <c r="D134" i="1"/>
  <c r="D135" i="1"/>
  <c r="D136" i="1"/>
  <c r="D137" i="1"/>
  <c r="D138" i="1"/>
  <c r="D139" i="1"/>
  <c r="D141" i="1"/>
  <c r="D142" i="1"/>
  <c r="D143" i="1"/>
  <c r="G137" i="1" l="1"/>
  <c r="E137" i="1"/>
  <c r="H137" i="1"/>
  <c r="F137" i="1"/>
  <c r="E135" i="1"/>
  <c r="F135" i="1"/>
  <c r="G135" i="1"/>
  <c r="H135" i="1"/>
  <c r="H134" i="1"/>
  <c r="E134" i="1"/>
  <c r="F134" i="1"/>
  <c r="G134" i="1"/>
  <c r="F133" i="1"/>
  <c r="G133" i="1"/>
  <c r="E133" i="1"/>
  <c r="H133" i="1"/>
  <c r="F132" i="1"/>
  <c r="G132" i="1"/>
  <c r="H132" i="1"/>
  <c r="E132" i="1"/>
  <c r="E139" i="1"/>
  <c r="F139" i="1"/>
  <c r="G139" i="1"/>
  <c r="H139" i="1"/>
  <c r="H131" i="1"/>
  <c r="E131" i="1"/>
  <c r="F131" i="1"/>
  <c r="G131" i="1"/>
  <c r="E136" i="1"/>
  <c r="F136" i="1"/>
  <c r="G136" i="1"/>
  <c r="H136" i="1"/>
  <c r="E143" i="1"/>
  <c r="F143" i="1"/>
  <c r="G143" i="1"/>
  <c r="H143" i="1"/>
  <c r="H142" i="1"/>
  <c r="E142" i="1"/>
  <c r="F142" i="1"/>
  <c r="G142" i="1"/>
  <c r="F141" i="1"/>
  <c r="G141" i="1"/>
  <c r="E141" i="1"/>
  <c r="H141" i="1"/>
  <c r="E138" i="1"/>
  <c r="F138" i="1"/>
  <c r="G138" i="1"/>
  <c r="H138" i="1"/>
  <c r="F140" i="1"/>
  <c r="G140" i="1"/>
  <c r="H140" i="1"/>
  <c r="E140" i="1"/>
  <c r="R53" i="1"/>
  <c r="P53" i="1"/>
  <c r="Q53" i="1"/>
  <c r="D130" i="1"/>
  <c r="D145" i="1"/>
  <c r="D144" i="1"/>
  <c r="W53" i="1"/>
  <c r="Q3" i="4"/>
  <c r="Q2" i="4"/>
  <c r="H130" i="1" l="1"/>
  <c r="F130" i="1"/>
  <c r="E122" i="1" s="1"/>
  <c r="E130" i="1"/>
  <c r="E117" i="1" s="1"/>
  <c r="G130" i="1"/>
  <c r="G145" i="1"/>
  <c r="E145" i="1"/>
  <c r="H145" i="1"/>
  <c r="F145" i="1"/>
  <c r="E144" i="1"/>
  <c r="F144" i="1"/>
  <c r="G144" i="1"/>
  <c r="H144" i="1"/>
  <c r="E72" i="1"/>
  <c r="E158" i="1"/>
  <c r="Q17" i="1"/>
  <c r="Q16" i="1"/>
  <c r="E20" i="1"/>
  <c r="E19" i="1"/>
  <c r="E18" i="1"/>
  <c r="E116" i="1" l="1"/>
  <c r="E121" i="1"/>
  <c r="E119" i="1"/>
  <c r="O17" i="1"/>
  <c r="O16" i="1"/>
  <c r="E64" i="1"/>
  <c r="P25" i="1" l="1"/>
  <c r="P36" i="1" l="1"/>
  <c r="E163" i="1"/>
  <c r="E162" i="1"/>
  <c r="E159" i="1"/>
  <c r="Q36" i="1" l="1"/>
  <c r="O36" i="1" s="1"/>
  <c r="A15" i="2" l="1"/>
  <c r="A19" i="2" s="1"/>
  <c r="A20" i="2" s="1"/>
  <c r="A12" i="4" l="1"/>
  <c r="AM12" i="4" s="1"/>
  <c r="Q6" i="4"/>
  <c r="Q5" i="4"/>
  <c r="Q4" i="4"/>
  <c r="AF12" i="4" l="1"/>
  <c r="AO12" i="4"/>
  <c r="AW12" i="4"/>
  <c r="BE12" i="4"/>
  <c r="BM12" i="4"/>
  <c r="BU12" i="4"/>
  <c r="CC12" i="4"/>
  <c r="AG12" i="4"/>
  <c r="AP12" i="4"/>
  <c r="AX12" i="4"/>
  <c r="BF12" i="4"/>
  <c r="BN12" i="4"/>
  <c r="BV12" i="4"/>
  <c r="AH12" i="4"/>
  <c r="AQ12" i="4"/>
  <c r="AY12" i="4"/>
  <c r="BG12" i="4"/>
  <c r="BO12" i="4"/>
  <c r="BW12" i="4"/>
  <c r="AI12" i="4"/>
  <c r="AR12" i="4"/>
  <c r="AZ12" i="4"/>
  <c r="BH12" i="4"/>
  <c r="BP12" i="4"/>
  <c r="BX12" i="4"/>
  <c r="AJ12" i="4"/>
  <c r="AS12" i="4"/>
  <c r="BA12" i="4"/>
  <c r="BI12" i="4"/>
  <c r="BQ12" i="4"/>
  <c r="BY12" i="4"/>
  <c r="AK12" i="4"/>
  <c r="AT12" i="4"/>
  <c r="BB12" i="4"/>
  <c r="BJ12" i="4"/>
  <c r="BR12" i="4"/>
  <c r="BZ12" i="4"/>
  <c r="AL12" i="4"/>
  <c r="AU12" i="4"/>
  <c r="BC12" i="4"/>
  <c r="BK12" i="4"/>
  <c r="BS12" i="4"/>
  <c r="CA12" i="4"/>
  <c r="AN12" i="4"/>
  <c r="BD12" i="4"/>
  <c r="BL12" i="4"/>
  <c r="CB12" i="4"/>
  <c r="AV12" i="4"/>
  <c r="BT12" i="4"/>
  <c r="W12" i="4"/>
  <c r="AE12" i="4"/>
  <c r="X12" i="4"/>
  <c r="Y12" i="4"/>
  <c r="Z12" i="4"/>
  <c r="AA12" i="4"/>
  <c r="AB12" i="4"/>
  <c r="AC12" i="4"/>
  <c r="Q12" i="4"/>
  <c r="S12" i="4"/>
  <c r="V12" i="4"/>
  <c r="T12" i="4"/>
  <c r="AD12" i="4"/>
  <c r="U12" i="4"/>
  <c r="R12" i="4"/>
  <c r="D12" i="4"/>
  <c r="E12" i="4"/>
  <c r="C12" i="4"/>
  <c r="A11" i="4"/>
  <c r="AM11" i="4" s="1"/>
  <c r="N10" i="4"/>
  <c r="N12" i="4" s="1"/>
  <c r="M10" i="4"/>
  <c r="M12" i="4" s="1"/>
  <c r="L10" i="4"/>
  <c r="L12" i="4" s="1"/>
  <c r="H10" i="4"/>
  <c r="H12" i="4" s="1"/>
  <c r="J10" i="4"/>
  <c r="J12" i="4" s="1"/>
  <c r="K10" i="4"/>
  <c r="K12" i="4" s="1"/>
  <c r="I10" i="4"/>
  <c r="I12" i="4" s="1"/>
  <c r="G10" i="4"/>
  <c r="G12" i="4" s="1"/>
  <c r="F10" i="4"/>
  <c r="F12" i="4" s="1"/>
  <c r="CA11" i="4" l="1"/>
  <c r="BS11" i="4"/>
  <c r="BO11" i="4"/>
  <c r="BC11" i="4"/>
  <c r="AU11" i="4"/>
  <c r="AL11" i="4"/>
  <c r="BZ11" i="4"/>
  <c r="BR11" i="4"/>
  <c r="BJ11" i="4"/>
  <c r="AY11" i="4"/>
  <c r="AT11" i="4"/>
  <c r="AK11" i="4"/>
  <c r="BY11" i="4"/>
  <c r="BQ11" i="4"/>
  <c r="BI11" i="4"/>
  <c r="BB11" i="4"/>
  <c r="AS11" i="4"/>
  <c r="AJ11" i="4"/>
  <c r="BX11" i="4"/>
  <c r="BP11" i="4"/>
  <c r="BH11" i="4"/>
  <c r="BA11" i="4"/>
  <c r="AR11" i="4"/>
  <c r="AI11" i="4"/>
  <c r="BW11" i="4"/>
  <c r="BN11" i="4"/>
  <c r="BG11" i="4"/>
  <c r="AZ11" i="4"/>
  <c r="AQ11" i="4"/>
  <c r="AH11" i="4"/>
  <c r="BV11" i="4"/>
  <c r="BM11" i="4"/>
  <c r="BF11" i="4"/>
  <c r="AX11" i="4"/>
  <c r="AP11" i="4"/>
  <c r="AG11" i="4"/>
  <c r="CC11" i="4"/>
  <c r="BU11" i="4"/>
  <c r="BL11" i="4"/>
  <c r="BE11" i="4"/>
  <c r="AW11" i="4"/>
  <c r="AO11" i="4"/>
  <c r="AF11" i="4"/>
  <c r="BD11" i="4"/>
  <c r="AC11" i="4"/>
  <c r="AV11" i="4"/>
  <c r="AN11" i="4"/>
  <c r="AA11" i="4"/>
  <c r="Z11" i="4"/>
  <c r="Y11" i="4"/>
  <c r="CB11" i="4"/>
  <c r="X11" i="4"/>
  <c r="BT11" i="4"/>
  <c r="AE11" i="4"/>
  <c r="W11" i="4"/>
  <c r="BK11" i="4"/>
  <c r="AD11" i="4"/>
  <c r="V11" i="4"/>
  <c r="R11" i="4"/>
  <c r="Q11" i="4"/>
  <c r="U11" i="4"/>
  <c r="S11" i="4"/>
  <c r="AB11" i="4"/>
  <c r="T11" i="4"/>
  <c r="B12" i="4"/>
  <c r="O12" i="4"/>
  <c r="K11" i="4"/>
  <c r="F11" i="4"/>
  <c r="J11" i="4"/>
  <c r="N11" i="4"/>
  <c r="H11" i="4"/>
  <c r="G11" i="4"/>
  <c r="D11" i="4"/>
  <c r="M11" i="4"/>
  <c r="E11" i="4"/>
  <c r="L11" i="4"/>
  <c r="C11" i="4"/>
  <c r="I11" i="4"/>
  <c r="P12" i="4"/>
  <c r="D46" i="1"/>
  <c r="G46" i="1" s="1"/>
  <c r="D47" i="1"/>
  <c r="D48" i="1"/>
  <c r="D49" i="1"/>
  <c r="D50" i="1"/>
  <c r="D51" i="1"/>
  <c r="D52" i="1"/>
  <c r="D53" i="1"/>
  <c r="D54" i="1"/>
  <c r="E54" i="1" l="1"/>
  <c r="F54" i="1"/>
  <c r="G54" i="1"/>
  <c r="H54" i="1"/>
  <c r="E52" i="1"/>
  <c r="F52" i="1"/>
  <c r="G52" i="1"/>
  <c r="H52" i="1"/>
  <c r="H53" i="1"/>
  <c r="G53" i="1"/>
  <c r="E53" i="1"/>
  <c r="F53" i="1"/>
  <c r="H49" i="1"/>
  <c r="E49" i="1"/>
  <c r="G49" i="1"/>
  <c r="F49" i="1"/>
  <c r="E48" i="1"/>
  <c r="F48" i="1"/>
  <c r="G48" i="1"/>
  <c r="H48" i="1"/>
  <c r="H51" i="1"/>
  <c r="G51" i="1"/>
  <c r="E51" i="1"/>
  <c r="F51" i="1"/>
  <c r="E50" i="1"/>
  <c r="F50" i="1"/>
  <c r="G50" i="1"/>
  <c r="H50" i="1"/>
  <c r="H47" i="1"/>
  <c r="G47" i="1"/>
  <c r="E47" i="1"/>
  <c r="F47" i="1"/>
  <c r="F46" i="1"/>
  <c r="E46" i="1"/>
  <c r="H46" i="1"/>
  <c r="B11" i="4"/>
  <c r="E65" i="1"/>
  <c r="D25" i="1"/>
  <c r="D32" i="1"/>
  <c r="D33" i="1"/>
  <c r="D30" i="1"/>
  <c r="D31" i="1"/>
  <c r="D29" i="1"/>
  <c r="D28" i="1"/>
  <c r="D27" i="1"/>
  <c r="D26" i="1"/>
  <c r="N2" i="3"/>
  <c r="M2" i="3"/>
  <c r="O2" i="3"/>
  <c r="P2" i="3"/>
  <c r="Q2" i="3"/>
  <c r="K2" i="3"/>
  <c r="J2" i="3"/>
  <c r="I2" i="3"/>
  <c r="G57" i="1" l="1"/>
  <c r="F57" i="1"/>
  <c r="E57" i="1"/>
  <c r="H57" i="1"/>
  <c r="H25" i="1"/>
  <c r="G25" i="1"/>
  <c r="F25" i="1"/>
  <c r="E25" i="1"/>
  <c r="E30" i="1"/>
  <c r="F30" i="1"/>
  <c r="G30" i="1"/>
  <c r="H30" i="1"/>
  <c r="G33" i="1"/>
  <c r="H33" i="1"/>
  <c r="E33" i="1"/>
  <c r="F33" i="1"/>
  <c r="E26" i="1"/>
  <c r="F26" i="1"/>
  <c r="G26" i="1"/>
  <c r="H26" i="1"/>
  <c r="G27" i="1"/>
  <c r="H27" i="1"/>
  <c r="E27" i="1"/>
  <c r="F27" i="1"/>
  <c r="G31" i="1"/>
  <c r="H31" i="1"/>
  <c r="F31" i="1"/>
  <c r="E31" i="1"/>
  <c r="E32" i="1"/>
  <c r="F32" i="1"/>
  <c r="G32" i="1"/>
  <c r="H32" i="1"/>
  <c r="E28" i="1"/>
  <c r="F28" i="1"/>
  <c r="G28" i="1"/>
  <c r="H28" i="1"/>
  <c r="G29" i="1"/>
  <c r="F29" i="1"/>
  <c r="F36" i="1" s="1"/>
  <c r="H29" i="1"/>
  <c r="E29" i="1"/>
  <c r="V51" i="1"/>
  <c r="T51" i="1" s="1"/>
  <c r="S52" i="1"/>
  <c r="S50" i="1"/>
  <c r="V50" i="1"/>
  <c r="T50" i="1" s="1"/>
  <c r="S45" i="1"/>
  <c r="V44" i="1"/>
  <c r="V47" i="1"/>
  <c r="T47" i="1" s="1"/>
  <c r="S48" i="1"/>
  <c r="V46" i="1"/>
  <c r="T46" i="1" s="1"/>
  <c r="S49" i="1"/>
  <c r="V52" i="1"/>
  <c r="T52" i="1" s="1"/>
  <c r="S51" i="1"/>
  <c r="V48" i="1"/>
  <c r="T48" i="1" s="1"/>
  <c r="S46" i="1"/>
  <c r="V49" i="1"/>
  <c r="T49" i="1" s="1"/>
  <c r="V45" i="1"/>
  <c r="T45" i="1" s="1"/>
  <c r="S47" i="1"/>
  <c r="S44" i="1"/>
  <c r="E196" i="1"/>
  <c r="D196" i="1"/>
  <c r="F196" i="1"/>
  <c r="D195" i="1"/>
  <c r="F195" i="1"/>
  <c r="E195" i="1"/>
  <c r="F192" i="1"/>
  <c r="E192" i="1"/>
  <c r="D192" i="1"/>
  <c r="F191" i="1"/>
  <c r="E191" i="1"/>
  <c r="D191" i="1"/>
  <c r="F190" i="1"/>
  <c r="E190" i="1"/>
  <c r="D190" i="1"/>
  <c r="F198" i="1"/>
  <c r="E198" i="1"/>
  <c r="D198" i="1"/>
  <c r="E194" i="1"/>
  <c r="F194" i="1"/>
  <c r="D194" i="1"/>
  <c r="F193" i="1"/>
  <c r="D193" i="1"/>
  <c r="E193" i="1"/>
  <c r="F197" i="1"/>
  <c r="E197" i="1"/>
  <c r="D197" i="1"/>
  <c r="H149" i="1"/>
  <c r="J191" i="1"/>
  <c r="J196" i="1"/>
  <c r="J195" i="1"/>
  <c r="J193" i="1"/>
  <c r="J197" i="1"/>
  <c r="J194" i="1"/>
  <c r="J192" i="1"/>
  <c r="J190" i="1"/>
  <c r="J198" i="1"/>
  <c r="I195" i="1"/>
  <c r="G195" i="1" s="1"/>
  <c r="I191" i="1"/>
  <c r="G191" i="1" s="1"/>
  <c r="I197" i="1"/>
  <c r="G197" i="1" s="1"/>
  <c r="I193" i="1"/>
  <c r="G193" i="1" s="1"/>
  <c r="F58" i="1"/>
  <c r="H58" i="1"/>
  <c r="E58" i="1"/>
  <c r="G58" i="1"/>
  <c r="I190" i="1"/>
  <c r="G190" i="1" s="1"/>
  <c r="H190" i="1"/>
  <c r="H192" i="1"/>
  <c r="H194" i="1"/>
  <c r="H196" i="1"/>
  <c r="H198" i="1"/>
  <c r="I192" i="1"/>
  <c r="G192" i="1" s="1"/>
  <c r="I194" i="1"/>
  <c r="G194" i="1" s="1"/>
  <c r="I196" i="1"/>
  <c r="G196" i="1" s="1"/>
  <c r="I198" i="1"/>
  <c r="G198" i="1" s="1"/>
  <c r="H191" i="1"/>
  <c r="H193" i="1"/>
  <c r="H195" i="1"/>
  <c r="H197" i="1"/>
  <c r="E36" i="1" l="1"/>
  <c r="E67" i="1" s="1"/>
  <c r="G36" i="1"/>
  <c r="H36" i="1"/>
  <c r="E153" i="1" s="1"/>
  <c r="E37" i="1"/>
  <c r="F37" i="1"/>
  <c r="S17" i="1" s="1"/>
  <c r="G37" i="1"/>
  <c r="H37" i="1"/>
  <c r="F59" i="1"/>
  <c r="Q18" i="1"/>
  <c r="Q19" i="1"/>
  <c r="O48" i="1"/>
  <c r="C194" i="1"/>
  <c r="V53" i="1"/>
  <c r="T44" i="1"/>
  <c r="T53" i="1" s="1"/>
  <c r="O52" i="1"/>
  <c r="C198" i="1"/>
  <c r="O47" i="1"/>
  <c r="C193" i="1"/>
  <c r="O45" i="1"/>
  <c r="C191" i="1"/>
  <c r="O50" i="1"/>
  <c r="C196" i="1"/>
  <c r="C197" i="1"/>
  <c r="O51" i="1"/>
  <c r="O46" i="1"/>
  <c r="C192" i="1"/>
  <c r="O49" i="1"/>
  <c r="C195" i="1"/>
  <c r="S53" i="1"/>
  <c r="O44" i="1"/>
  <c r="C190" i="1"/>
  <c r="H76" i="1"/>
  <c r="H59" i="1"/>
  <c r="H77" i="1"/>
  <c r="G59" i="1"/>
  <c r="Q21" i="1" s="1"/>
  <c r="H150" i="1"/>
  <c r="E59" i="1"/>
  <c r="R17" i="1"/>
  <c r="E199" i="1"/>
  <c r="H199" i="1"/>
  <c r="H38" i="1" l="1"/>
  <c r="O22" i="1" s="1"/>
  <c r="O53" i="1"/>
  <c r="G38" i="1"/>
  <c r="E38" i="1"/>
  <c r="F38" i="1"/>
  <c r="E68" i="1"/>
  <c r="S21" i="1"/>
  <c r="S20" i="1"/>
  <c r="R20" i="1"/>
  <c r="R21" i="1"/>
  <c r="R16" i="1"/>
  <c r="P18" i="1"/>
  <c r="O18" i="1" s="1"/>
  <c r="S16" i="1"/>
  <c r="P19" i="1"/>
  <c r="O19" i="1" s="1"/>
  <c r="G76" i="1"/>
  <c r="E76" i="1" s="1"/>
  <c r="G150" i="1"/>
  <c r="E150" i="1" s="1"/>
  <c r="E70" i="1"/>
  <c r="E69" i="1"/>
  <c r="E156" i="1"/>
  <c r="E154" i="1"/>
  <c r="G77" i="1"/>
  <c r="G149" i="1"/>
  <c r="E155" i="1"/>
  <c r="P35" i="1" l="1"/>
  <c r="P21" i="1"/>
  <c r="O21" i="1"/>
  <c r="O20" i="1" s="1"/>
  <c r="E124" i="1"/>
  <c r="A21" i="2"/>
  <c r="Q35" i="1" l="1"/>
  <c r="O35" i="1" s="1"/>
  <c r="A22" i="2"/>
  <c r="A25" i="2" s="1"/>
  <c r="A26" i="2" s="1"/>
  <c r="A27" i="2" s="1"/>
  <c r="A28" i="2" s="1"/>
  <c r="A34" i="2" s="1"/>
  <c r="A35" i="2" s="1"/>
  <c r="A39" i="2" s="1"/>
  <c r="A43" i="2" s="1"/>
  <c r="A46" i="2" s="1"/>
  <c r="A47" i="2" s="1"/>
  <c r="A51" i="2" s="1"/>
  <c r="A60" i="2" l="1"/>
  <c r="A61" i="2" s="1"/>
  <c r="A62" i="2" s="1"/>
  <c r="A63" i="2" s="1"/>
  <c r="A55" i="2"/>
  <c r="A56" i="2" s="1"/>
  <c r="A57" i="2" s="1"/>
  <c r="A58" i="2" s="1"/>
  <c r="E63" i="1"/>
  <c r="A5" i="9"/>
  <c r="D5" i="12" l="1"/>
  <c r="I5" i="12"/>
  <c r="F5" i="12"/>
  <c r="G5" i="12"/>
  <c r="J5" i="12"/>
  <c r="C5" i="12"/>
  <c r="A200" i="12" l="1"/>
  <c r="A199" i="12"/>
  <c r="A198" i="12"/>
  <c r="A197" i="12"/>
  <c r="A196" i="12"/>
  <c r="A195" i="12"/>
  <c r="A194" i="12"/>
  <c r="A193" i="12"/>
  <c r="A192" i="12"/>
  <c r="A191" i="12"/>
  <c r="A190" i="12"/>
  <c r="A189" i="12"/>
  <c r="A188" i="12"/>
  <c r="A187" i="12"/>
  <c r="A186" i="12"/>
  <c r="A185" i="12"/>
  <c r="A184" i="12"/>
  <c r="A183" i="12"/>
  <c r="A182" i="12"/>
  <c r="A181" i="12"/>
  <c r="A180" i="12"/>
  <c r="A179" i="12"/>
  <c r="A178" i="12"/>
  <c r="A177" i="12"/>
  <c r="A176" i="12"/>
  <c r="A175" i="12"/>
  <c r="A174" i="12"/>
  <c r="A173" i="12"/>
  <c r="A172" i="12"/>
  <c r="A171" i="12"/>
  <c r="A170" i="12"/>
  <c r="A169" i="12"/>
  <c r="A168" i="12"/>
  <c r="A167" i="12"/>
  <c r="A166" i="12"/>
  <c r="A165" i="12"/>
  <c r="A164" i="12"/>
  <c r="A163" i="12"/>
  <c r="A162" i="12"/>
  <c r="A161" i="12"/>
  <c r="A160" i="12"/>
  <c r="A159" i="12"/>
  <c r="A158" i="12"/>
  <c r="A157" i="12"/>
  <c r="A156" i="12"/>
  <c r="A155" i="12"/>
  <c r="A154" i="12"/>
  <c r="A153" i="12"/>
  <c r="A152" i="12"/>
  <c r="A151" i="12"/>
  <c r="A150" i="12"/>
  <c r="A149" i="12"/>
  <c r="A148" i="12"/>
  <c r="A147" i="12"/>
  <c r="A146" i="12"/>
  <c r="A145" i="12"/>
  <c r="A144" i="12"/>
  <c r="A143" i="12"/>
  <c r="A142" i="12"/>
  <c r="A141" i="12"/>
  <c r="A140" i="12"/>
  <c r="A139" i="12"/>
  <c r="A138" i="12"/>
  <c r="A137" i="12"/>
  <c r="A136" i="12"/>
  <c r="A135" i="12"/>
  <c r="A134" i="12"/>
  <c r="A133" i="12"/>
  <c r="A132" i="12"/>
  <c r="A131" i="12"/>
  <c r="A130" i="12"/>
  <c r="A129" i="12"/>
  <c r="A128" i="12"/>
  <c r="A127" i="12"/>
  <c r="A126" i="12"/>
  <c r="A125" i="12"/>
  <c r="A124" i="12"/>
  <c r="A123" i="12"/>
  <c r="A122" i="12"/>
  <c r="A121" i="12"/>
  <c r="A120" i="12"/>
  <c r="A119" i="12"/>
  <c r="A118" i="12"/>
  <c r="A117" i="12"/>
  <c r="A116" i="12"/>
  <c r="A115" i="12"/>
  <c r="A114" i="12"/>
  <c r="A113" i="12"/>
  <c r="A112" i="12"/>
  <c r="A111" i="12"/>
  <c r="A110" i="12"/>
  <c r="A109" i="12"/>
  <c r="A108" i="12"/>
  <c r="A107" i="12"/>
  <c r="A106" i="12"/>
  <c r="A105" i="12"/>
  <c r="A104" i="12"/>
  <c r="A103" i="12"/>
  <c r="A102" i="12"/>
  <c r="A101" i="12"/>
  <c r="A100" i="12"/>
  <c r="A99" i="12"/>
  <c r="A98" i="12"/>
  <c r="A97" i="12"/>
  <c r="A96" i="12"/>
  <c r="A95" i="12"/>
  <c r="A94" i="12"/>
  <c r="A93" i="12"/>
  <c r="A92" i="12"/>
  <c r="A91" i="12"/>
  <c r="A90" i="12"/>
  <c r="A89" i="12"/>
  <c r="A88" i="12"/>
  <c r="A87" i="12"/>
  <c r="A86" i="12"/>
  <c r="A85" i="12"/>
  <c r="A84" i="12"/>
  <c r="A83" i="12"/>
  <c r="A82" i="12"/>
  <c r="A81" i="12"/>
  <c r="A80" i="12"/>
  <c r="A79" i="12"/>
  <c r="A78" i="12"/>
  <c r="A77" i="12"/>
  <c r="A76" i="12"/>
  <c r="A75" i="12"/>
  <c r="A74" i="12"/>
  <c r="A73" i="12"/>
  <c r="A72" i="12"/>
  <c r="A71" i="12"/>
  <c r="A70" i="12"/>
  <c r="A69" i="12"/>
  <c r="A68" i="12"/>
  <c r="A67" i="12"/>
  <c r="A66" i="12"/>
  <c r="A65" i="12"/>
  <c r="A64" i="12"/>
  <c r="A63" i="12"/>
  <c r="A62" i="12"/>
  <c r="A61" i="12"/>
  <c r="A60" i="12"/>
  <c r="A59" i="12"/>
  <c r="A58" i="12"/>
  <c r="A57" i="12"/>
  <c r="A56" i="12"/>
  <c r="A55" i="12"/>
  <c r="A54" i="12"/>
  <c r="A53" i="12"/>
  <c r="A52" i="12"/>
  <c r="A51" i="12"/>
  <c r="A50" i="12"/>
  <c r="A49" i="12"/>
  <c r="A48" i="12"/>
  <c r="A47" i="12"/>
  <c r="A46" i="12"/>
  <c r="A45" i="12"/>
  <c r="A44" i="12"/>
  <c r="A43" i="12"/>
  <c r="A42" i="12"/>
  <c r="A41" i="12"/>
  <c r="A40" i="12"/>
  <c r="A39" i="12"/>
  <c r="A38" i="12"/>
  <c r="A37" i="12"/>
  <c r="A36" i="12"/>
  <c r="A35" i="12"/>
  <c r="A34" i="12"/>
  <c r="A33" i="12"/>
  <c r="A32" i="12"/>
  <c r="A31" i="12"/>
  <c r="A30" i="12"/>
  <c r="A29" i="12"/>
  <c r="A28" i="12"/>
  <c r="A27" i="12"/>
  <c r="A26" i="12"/>
  <c r="A25" i="12"/>
  <c r="A24" i="12"/>
  <c r="A23" i="12"/>
  <c r="A22" i="12"/>
  <c r="A21" i="12"/>
  <c r="A20" i="12"/>
  <c r="A19" i="12"/>
  <c r="A18" i="12"/>
  <c r="A17" i="12"/>
  <c r="A16" i="12"/>
  <c r="A15" i="12"/>
  <c r="A14" i="12"/>
  <c r="A13" i="12"/>
  <c r="A12" i="12"/>
  <c r="A11" i="12"/>
  <c r="A10" i="12"/>
  <c r="A9" i="12"/>
  <c r="A8" i="12"/>
  <c r="A7" i="12"/>
  <c r="A6" i="12"/>
  <c r="A201" i="12"/>
  <c r="E5" i="12"/>
  <c r="B5" i="12"/>
  <c r="H7" i="12" l="1"/>
  <c r="H8" i="12"/>
  <c r="H16" i="12"/>
  <c r="H24" i="12"/>
  <c r="H32" i="12"/>
  <c r="H40" i="12"/>
  <c r="H48" i="12"/>
  <c r="H56" i="12"/>
  <c r="H64" i="12"/>
  <c r="H72" i="12"/>
  <c r="H80" i="12"/>
  <c r="H88" i="12"/>
  <c r="H96" i="12"/>
  <c r="H104" i="12"/>
  <c r="H112" i="12"/>
  <c r="H120" i="12"/>
  <c r="H128" i="12"/>
  <c r="H136" i="12"/>
  <c r="H144" i="12"/>
  <c r="H152" i="12"/>
  <c r="H160" i="12"/>
  <c r="H168" i="12"/>
  <c r="H176" i="12"/>
  <c r="H184" i="12"/>
  <c r="H192" i="12"/>
  <c r="H200" i="12"/>
  <c r="H19" i="12"/>
  <c r="H43" i="12"/>
  <c r="H67" i="12"/>
  <c r="H83" i="12"/>
  <c r="H107" i="12"/>
  <c r="H131" i="12"/>
  <c r="H147" i="12"/>
  <c r="H163" i="12"/>
  <c r="H187" i="12"/>
  <c r="H36" i="12"/>
  <c r="H68" i="12"/>
  <c r="H92" i="12"/>
  <c r="H116" i="12"/>
  <c r="H140" i="12"/>
  <c r="H164" i="12"/>
  <c r="H188" i="12"/>
  <c r="H15" i="12"/>
  <c r="H63" i="12"/>
  <c r="H79" i="12"/>
  <c r="H111" i="12"/>
  <c r="H143" i="12"/>
  <c r="H167" i="12"/>
  <c r="H199" i="12"/>
  <c r="H9" i="12"/>
  <c r="H17" i="12"/>
  <c r="H25" i="12"/>
  <c r="H33" i="12"/>
  <c r="H41" i="12"/>
  <c r="H49" i="12"/>
  <c r="H57" i="12"/>
  <c r="H65" i="12"/>
  <c r="H73" i="12"/>
  <c r="H81" i="12"/>
  <c r="H89" i="12"/>
  <c r="H97" i="12"/>
  <c r="H105" i="12"/>
  <c r="H113" i="12"/>
  <c r="H121" i="12"/>
  <c r="H129" i="12"/>
  <c r="H137" i="12"/>
  <c r="H145" i="12"/>
  <c r="H153" i="12"/>
  <c r="H161" i="12"/>
  <c r="H169" i="12"/>
  <c r="H177" i="12"/>
  <c r="H185" i="12"/>
  <c r="H193" i="12"/>
  <c r="H6" i="12"/>
  <c r="H27" i="12"/>
  <c r="H35" i="12"/>
  <c r="H59" i="12"/>
  <c r="H91" i="12"/>
  <c r="H115" i="12"/>
  <c r="H155" i="12"/>
  <c r="H179" i="12"/>
  <c r="H20" i="12"/>
  <c r="H44" i="12"/>
  <c r="H52" i="12"/>
  <c r="H60" i="12"/>
  <c r="H76" i="12"/>
  <c r="H100" i="12"/>
  <c r="H124" i="12"/>
  <c r="H148" i="12"/>
  <c r="H180" i="12"/>
  <c r="H23" i="12"/>
  <c r="H55" i="12"/>
  <c r="H87" i="12"/>
  <c r="H119" i="12"/>
  <c r="H151" i="12"/>
  <c r="H183" i="12"/>
  <c r="H10" i="12"/>
  <c r="H18" i="12"/>
  <c r="H26" i="12"/>
  <c r="H34" i="12"/>
  <c r="H42" i="12"/>
  <c r="H50" i="12"/>
  <c r="H58" i="12"/>
  <c r="H66" i="12"/>
  <c r="H74" i="12"/>
  <c r="H82" i="12"/>
  <c r="H90" i="12"/>
  <c r="H98" i="12"/>
  <c r="H106" i="12"/>
  <c r="H114" i="12"/>
  <c r="H122" i="12"/>
  <c r="H130" i="12"/>
  <c r="H138" i="12"/>
  <c r="H146" i="12"/>
  <c r="H154" i="12"/>
  <c r="H162" i="12"/>
  <c r="H170" i="12"/>
  <c r="H178" i="12"/>
  <c r="H186" i="12"/>
  <c r="H194" i="12"/>
  <c r="H11" i="12"/>
  <c r="H51" i="12"/>
  <c r="H75" i="12"/>
  <c r="H99" i="12"/>
  <c r="H123" i="12"/>
  <c r="H139" i="12"/>
  <c r="H171" i="12"/>
  <c r="H195" i="12"/>
  <c r="H28" i="12"/>
  <c r="H84" i="12"/>
  <c r="H108" i="12"/>
  <c r="H132" i="12"/>
  <c r="H156" i="12"/>
  <c r="H172" i="12"/>
  <c r="H196" i="12"/>
  <c r="H31" i="12"/>
  <c r="H95" i="12"/>
  <c r="H135" i="12"/>
  <c r="H175" i="12"/>
  <c r="H12" i="12"/>
  <c r="H13" i="12"/>
  <c r="H21" i="12"/>
  <c r="H29" i="12"/>
  <c r="H37" i="12"/>
  <c r="H45" i="12"/>
  <c r="H53" i="12"/>
  <c r="H61" i="12"/>
  <c r="H69" i="12"/>
  <c r="H77" i="12"/>
  <c r="H85" i="12"/>
  <c r="H93" i="12"/>
  <c r="H101" i="12"/>
  <c r="H109" i="12"/>
  <c r="H117" i="12"/>
  <c r="H125" i="12"/>
  <c r="H133" i="12"/>
  <c r="H141" i="12"/>
  <c r="H149" i="12"/>
  <c r="H157" i="12"/>
  <c r="H165" i="12"/>
  <c r="H173" i="12"/>
  <c r="H181" i="12"/>
  <c r="H189" i="12"/>
  <c r="H197" i="12"/>
  <c r="H14" i="12"/>
  <c r="H22" i="12"/>
  <c r="H30" i="12"/>
  <c r="H38" i="12"/>
  <c r="H46" i="12"/>
  <c r="H54" i="12"/>
  <c r="H62" i="12"/>
  <c r="H70" i="12"/>
  <c r="H78" i="12"/>
  <c r="H86" i="12"/>
  <c r="H94" i="12"/>
  <c r="H102" i="12"/>
  <c r="H110" i="12"/>
  <c r="H118" i="12"/>
  <c r="H126" i="12"/>
  <c r="H134" i="12"/>
  <c r="H142" i="12"/>
  <c r="H150" i="12"/>
  <c r="H158" i="12"/>
  <c r="H166" i="12"/>
  <c r="H174" i="12"/>
  <c r="H182" i="12"/>
  <c r="H190" i="12"/>
  <c r="H198" i="12"/>
  <c r="H39" i="12"/>
  <c r="H47" i="12"/>
  <c r="H71" i="12"/>
  <c r="H103" i="12"/>
  <c r="H127" i="12"/>
  <c r="H159" i="12"/>
  <c r="H191" i="12"/>
  <c r="D25" i="12"/>
  <c r="F200" i="12"/>
  <c r="D200" i="12"/>
  <c r="F199" i="12"/>
  <c r="D199" i="12"/>
  <c r="F198" i="12"/>
  <c r="D198" i="12"/>
  <c r="F197" i="12"/>
  <c r="D197" i="12"/>
  <c r="F196" i="12"/>
  <c r="D196" i="12"/>
  <c r="F195" i="12"/>
  <c r="D195" i="12"/>
  <c r="F194" i="12"/>
  <c r="D194" i="12"/>
  <c r="F193" i="12"/>
  <c r="D193" i="12"/>
  <c r="F192" i="12"/>
  <c r="D192" i="12"/>
  <c r="F191" i="12"/>
  <c r="D191" i="12"/>
  <c r="F190" i="12"/>
  <c r="D190" i="12"/>
  <c r="F189" i="12"/>
  <c r="D189" i="12"/>
  <c r="F188" i="12"/>
  <c r="D188" i="12"/>
  <c r="F187" i="12"/>
  <c r="D187" i="12"/>
  <c r="F186" i="12"/>
  <c r="D186" i="12"/>
  <c r="F185" i="12"/>
  <c r="D185" i="12"/>
  <c r="F184" i="12"/>
  <c r="D184" i="12"/>
  <c r="F183" i="12"/>
  <c r="D183" i="12"/>
  <c r="F182" i="12"/>
  <c r="D182" i="12"/>
  <c r="F181" i="12"/>
  <c r="D181" i="12"/>
  <c r="F180" i="12"/>
  <c r="D180" i="12"/>
  <c r="F179" i="12"/>
  <c r="D179" i="12"/>
  <c r="J200" i="12"/>
  <c r="C200" i="12"/>
  <c r="J199" i="12"/>
  <c r="C199" i="12"/>
  <c r="J198" i="12"/>
  <c r="C198" i="12"/>
  <c r="J197" i="12"/>
  <c r="C197" i="12"/>
  <c r="J196" i="12"/>
  <c r="C196" i="12"/>
  <c r="J195" i="12"/>
  <c r="C195" i="12"/>
  <c r="J194" i="12"/>
  <c r="C194" i="12"/>
  <c r="J193" i="12"/>
  <c r="C193" i="12"/>
  <c r="J192" i="12"/>
  <c r="C192" i="12"/>
  <c r="J191" i="12"/>
  <c r="C191" i="12"/>
  <c r="J190" i="12"/>
  <c r="C190" i="12"/>
  <c r="J189" i="12"/>
  <c r="C189" i="12"/>
  <c r="J188" i="12"/>
  <c r="C188" i="12"/>
  <c r="J187" i="12"/>
  <c r="C187" i="12"/>
  <c r="J186" i="12"/>
  <c r="C186" i="12"/>
  <c r="J185" i="12"/>
  <c r="C185" i="12"/>
  <c r="J184" i="12"/>
  <c r="C184" i="12"/>
  <c r="J183" i="12"/>
  <c r="C183" i="12"/>
  <c r="J182" i="12"/>
  <c r="C182" i="12"/>
  <c r="J181" i="12"/>
  <c r="C181" i="12"/>
  <c r="J180" i="12"/>
  <c r="C180" i="12"/>
  <c r="J179" i="12"/>
  <c r="C179" i="12"/>
  <c r="I200" i="12"/>
  <c r="I199" i="12"/>
  <c r="I198" i="12"/>
  <c r="I197" i="12"/>
  <c r="I196" i="12"/>
  <c r="I195" i="12"/>
  <c r="I194" i="12"/>
  <c r="I193" i="12"/>
  <c r="I192" i="12"/>
  <c r="I191" i="12"/>
  <c r="I190" i="12"/>
  <c r="I189" i="12"/>
  <c r="I188" i="12"/>
  <c r="I187" i="12"/>
  <c r="I186" i="12"/>
  <c r="I185" i="12"/>
  <c r="I184" i="12"/>
  <c r="I183" i="12"/>
  <c r="I182" i="12"/>
  <c r="I181" i="12"/>
  <c r="I180" i="12"/>
  <c r="I179" i="12"/>
  <c r="J178" i="12"/>
  <c r="C178" i="12"/>
  <c r="J177" i="12"/>
  <c r="C177" i="12"/>
  <c r="J176" i="12"/>
  <c r="C176" i="12"/>
  <c r="J175" i="12"/>
  <c r="C175" i="12"/>
  <c r="J174" i="12"/>
  <c r="C174" i="12"/>
  <c r="J173" i="12"/>
  <c r="C173" i="12"/>
  <c r="J172" i="12"/>
  <c r="C172" i="12"/>
  <c r="J171" i="12"/>
  <c r="C171" i="12"/>
  <c r="J170" i="12"/>
  <c r="C170" i="12"/>
  <c r="J169" i="12"/>
  <c r="C169" i="12"/>
  <c r="J168" i="12"/>
  <c r="C168" i="12"/>
  <c r="J167" i="12"/>
  <c r="C167" i="12"/>
  <c r="J166" i="12"/>
  <c r="C166" i="12"/>
  <c r="J165" i="12"/>
  <c r="C165" i="12"/>
  <c r="J164" i="12"/>
  <c r="C164" i="12"/>
  <c r="J163" i="12"/>
  <c r="C163" i="12"/>
  <c r="J162" i="12"/>
  <c r="C162" i="12"/>
  <c r="J161" i="12"/>
  <c r="C161" i="12"/>
  <c r="J160" i="12"/>
  <c r="C160" i="12"/>
  <c r="J159" i="12"/>
  <c r="C159" i="12"/>
  <c r="J158" i="12"/>
  <c r="C158" i="12"/>
  <c r="J157" i="12"/>
  <c r="C157" i="12"/>
  <c r="J156" i="12"/>
  <c r="C156" i="12"/>
  <c r="J155" i="12"/>
  <c r="C155" i="12"/>
  <c r="J154" i="12"/>
  <c r="C154" i="12"/>
  <c r="J153" i="12"/>
  <c r="C153" i="12"/>
  <c r="J152" i="12"/>
  <c r="C152" i="12"/>
  <c r="J151" i="12"/>
  <c r="C151" i="12"/>
  <c r="J150" i="12"/>
  <c r="C150" i="12"/>
  <c r="J149" i="12"/>
  <c r="C149" i="12"/>
  <c r="J148" i="12"/>
  <c r="C148" i="12"/>
  <c r="J147" i="12"/>
  <c r="C147" i="12"/>
  <c r="J146" i="12"/>
  <c r="C146" i="12"/>
  <c r="J145" i="12"/>
  <c r="C145" i="12"/>
  <c r="J144" i="12"/>
  <c r="C144" i="12"/>
  <c r="J143" i="12"/>
  <c r="C143" i="12"/>
  <c r="J142" i="12"/>
  <c r="C142" i="12"/>
  <c r="J141" i="12"/>
  <c r="C141" i="12"/>
  <c r="J140" i="12"/>
  <c r="C140" i="12"/>
  <c r="J139" i="12"/>
  <c r="C139" i="12"/>
  <c r="J138" i="12"/>
  <c r="C138" i="12"/>
  <c r="J137" i="12"/>
  <c r="C137" i="12"/>
  <c r="J136" i="12"/>
  <c r="C136" i="12"/>
  <c r="J135" i="12"/>
  <c r="C135" i="12"/>
  <c r="J134" i="12"/>
  <c r="C134" i="12"/>
  <c r="J133" i="12"/>
  <c r="C133" i="12"/>
  <c r="J132" i="12"/>
  <c r="C132" i="12"/>
  <c r="J131" i="12"/>
  <c r="C131" i="12"/>
  <c r="J130" i="12"/>
  <c r="C130" i="12"/>
  <c r="J129" i="12"/>
  <c r="C129" i="12"/>
  <c r="J128" i="12"/>
  <c r="C128" i="12"/>
  <c r="J127" i="12"/>
  <c r="C127" i="12"/>
  <c r="J126" i="12"/>
  <c r="C126" i="12"/>
  <c r="J125" i="12"/>
  <c r="C125" i="12"/>
  <c r="J124" i="12"/>
  <c r="C124" i="12"/>
  <c r="J123" i="12"/>
  <c r="C123" i="12"/>
  <c r="J122" i="12"/>
  <c r="C122" i="12"/>
  <c r="J121" i="12"/>
  <c r="C121" i="12"/>
  <c r="J120" i="12"/>
  <c r="C120" i="12"/>
  <c r="J119" i="12"/>
  <c r="C119" i="12"/>
  <c r="J118" i="12"/>
  <c r="C118" i="12"/>
  <c r="J117" i="12"/>
  <c r="C117" i="12"/>
  <c r="J116" i="12"/>
  <c r="C116" i="12"/>
  <c r="J115" i="12"/>
  <c r="C115" i="12"/>
  <c r="J114" i="12"/>
  <c r="C114" i="12"/>
  <c r="J113" i="12"/>
  <c r="C113" i="12"/>
  <c r="J112" i="12"/>
  <c r="C112" i="12"/>
  <c r="J111" i="12"/>
  <c r="C111" i="12"/>
  <c r="J110" i="12"/>
  <c r="C110" i="12"/>
  <c r="J109" i="12"/>
  <c r="C109" i="12"/>
  <c r="J108" i="12"/>
  <c r="C108" i="12"/>
  <c r="J107" i="12"/>
  <c r="C107" i="12"/>
  <c r="J106" i="12"/>
  <c r="C106" i="12"/>
  <c r="J105" i="12"/>
  <c r="C105" i="12"/>
  <c r="J104" i="12"/>
  <c r="C104" i="12"/>
  <c r="J103" i="12"/>
  <c r="C103" i="12"/>
  <c r="J102" i="12"/>
  <c r="C102" i="12"/>
  <c r="J101" i="12"/>
  <c r="C101" i="12"/>
  <c r="J100" i="12"/>
  <c r="C100" i="12"/>
  <c r="J99" i="12"/>
  <c r="C99" i="12"/>
  <c r="J98" i="12"/>
  <c r="C98" i="12"/>
  <c r="J97" i="12"/>
  <c r="C97" i="12"/>
  <c r="J96" i="12"/>
  <c r="C96" i="12"/>
  <c r="J95" i="12"/>
  <c r="C95" i="12"/>
  <c r="J94" i="12"/>
  <c r="C94" i="12"/>
  <c r="J93" i="12"/>
  <c r="C93" i="12"/>
  <c r="J92" i="12"/>
  <c r="C92" i="12"/>
  <c r="J91" i="12"/>
  <c r="C91" i="12"/>
  <c r="J90" i="12"/>
  <c r="C90" i="12"/>
  <c r="J89" i="12"/>
  <c r="C89" i="12"/>
  <c r="J88" i="12"/>
  <c r="C88" i="12"/>
  <c r="J87" i="12"/>
  <c r="C87" i="12"/>
  <c r="J86" i="12"/>
  <c r="C86" i="12"/>
  <c r="J85" i="12"/>
  <c r="C85" i="12"/>
  <c r="J84" i="12"/>
  <c r="C84" i="12"/>
  <c r="J83" i="12"/>
  <c r="C83" i="12"/>
  <c r="J82" i="12"/>
  <c r="C82" i="12"/>
  <c r="J81" i="12"/>
  <c r="C81" i="12"/>
  <c r="J80" i="12"/>
  <c r="C80" i="12"/>
  <c r="J79" i="12"/>
  <c r="C79" i="12"/>
  <c r="J78" i="12"/>
  <c r="C78" i="12"/>
  <c r="J77" i="12"/>
  <c r="C77" i="12"/>
  <c r="J76" i="12"/>
  <c r="C76" i="12"/>
  <c r="J75" i="12"/>
  <c r="C75" i="12"/>
  <c r="J74" i="12"/>
  <c r="C74" i="12"/>
  <c r="J73" i="12"/>
  <c r="C73" i="12"/>
  <c r="J72" i="12"/>
  <c r="C72" i="12"/>
  <c r="J71" i="12"/>
  <c r="C71" i="12"/>
  <c r="J70" i="12"/>
  <c r="C70" i="12"/>
  <c r="J69" i="12"/>
  <c r="C69" i="12"/>
  <c r="J68" i="12"/>
  <c r="C68" i="12"/>
  <c r="J67" i="12"/>
  <c r="C67" i="12"/>
  <c r="J66" i="12"/>
  <c r="C66" i="12"/>
  <c r="J65" i="12"/>
  <c r="C65" i="12"/>
  <c r="J64" i="12"/>
  <c r="C64" i="12"/>
  <c r="J63" i="12"/>
  <c r="C63" i="12"/>
  <c r="J62" i="12"/>
  <c r="C62" i="12"/>
  <c r="J61" i="12"/>
  <c r="C61" i="12"/>
  <c r="J60" i="12"/>
  <c r="C60" i="12"/>
  <c r="J59" i="12"/>
  <c r="C59" i="12"/>
  <c r="J58" i="12"/>
  <c r="C58" i="12"/>
  <c r="J57" i="12"/>
  <c r="C57" i="12"/>
  <c r="J56" i="12"/>
  <c r="C56" i="12"/>
  <c r="J55" i="12"/>
  <c r="C55" i="12"/>
  <c r="J54" i="12"/>
  <c r="C54" i="12"/>
  <c r="J53" i="12"/>
  <c r="C53" i="12"/>
  <c r="J52" i="12"/>
  <c r="C52" i="12"/>
  <c r="J51" i="12"/>
  <c r="C51" i="12"/>
  <c r="J50" i="12"/>
  <c r="C50" i="12"/>
  <c r="J49" i="12"/>
  <c r="C49" i="12"/>
  <c r="J48" i="12"/>
  <c r="E178" i="12"/>
  <c r="E177" i="12"/>
  <c r="E176" i="12"/>
  <c r="E175" i="12"/>
  <c r="E174" i="12"/>
  <c r="E173" i="12"/>
  <c r="E172" i="12"/>
  <c r="E171" i="12"/>
  <c r="E170" i="12"/>
  <c r="E169" i="12"/>
  <c r="E168" i="12"/>
  <c r="E167" i="12"/>
  <c r="E166" i="12"/>
  <c r="E165" i="12"/>
  <c r="E164" i="12"/>
  <c r="E163" i="12"/>
  <c r="E162" i="12"/>
  <c r="E161" i="12"/>
  <c r="E160" i="12"/>
  <c r="E159" i="12"/>
  <c r="E158" i="12"/>
  <c r="E157" i="12"/>
  <c r="E156" i="12"/>
  <c r="E155" i="12"/>
  <c r="E154" i="12"/>
  <c r="E153" i="12"/>
  <c r="E152" i="12"/>
  <c r="E151" i="12"/>
  <c r="E150" i="12"/>
  <c r="E149" i="12"/>
  <c r="E148" i="12"/>
  <c r="E147" i="12"/>
  <c r="E146" i="12"/>
  <c r="E145" i="12"/>
  <c r="E144" i="12"/>
  <c r="E143" i="12"/>
  <c r="E142" i="12"/>
  <c r="E141" i="12"/>
  <c r="E140" i="12"/>
  <c r="E139" i="12"/>
  <c r="E138" i="12"/>
  <c r="E137" i="12"/>
  <c r="E136" i="12"/>
  <c r="E135" i="12"/>
  <c r="E134" i="12"/>
  <c r="E133" i="12"/>
  <c r="E132" i="12"/>
  <c r="E131" i="12"/>
  <c r="E130" i="12"/>
  <c r="E129" i="12"/>
  <c r="E128" i="12"/>
  <c r="E127" i="12"/>
  <c r="E126" i="12"/>
  <c r="E125" i="12"/>
  <c r="E124" i="12"/>
  <c r="E123" i="12"/>
  <c r="E122" i="12"/>
  <c r="E121" i="12"/>
  <c r="E120" i="12"/>
  <c r="E119" i="12"/>
  <c r="E118" i="12"/>
  <c r="E117" i="12"/>
  <c r="E116" i="12"/>
  <c r="E115" i="12"/>
  <c r="E114" i="12"/>
  <c r="E113" i="12"/>
  <c r="E112" i="12"/>
  <c r="E111" i="12"/>
  <c r="E110" i="12"/>
  <c r="E109" i="12"/>
  <c r="E108" i="12"/>
  <c r="E107" i="12"/>
  <c r="E106" i="12"/>
  <c r="E105" i="12"/>
  <c r="E104" i="12"/>
  <c r="E103" i="12"/>
  <c r="E102" i="12"/>
  <c r="E101" i="12"/>
  <c r="E100" i="12"/>
  <c r="E99" i="12"/>
  <c r="E98" i="12"/>
  <c r="E97" i="12"/>
  <c r="E96" i="12"/>
  <c r="E95" i="12"/>
  <c r="E94" i="12"/>
  <c r="E93" i="12"/>
  <c r="E92" i="12"/>
  <c r="E91" i="12"/>
  <c r="E90" i="12"/>
  <c r="E89" i="12"/>
  <c r="E88" i="12"/>
  <c r="E87" i="12"/>
  <c r="E86" i="12"/>
  <c r="E85" i="12"/>
  <c r="E84" i="12"/>
  <c r="E83" i="12"/>
  <c r="E82" i="12"/>
  <c r="E81" i="12"/>
  <c r="E80" i="12"/>
  <c r="E79" i="12"/>
  <c r="E78" i="12"/>
  <c r="E77" i="12"/>
  <c r="E76" i="12"/>
  <c r="E75" i="12"/>
  <c r="E74" i="12"/>
  <c r="E73" i="12"/>
  <c r="E72" i="12"/>
  <c r="E71" i="12"/>
  <c r="E70" i="12"/>
  <c r="E69" i="12"/>
  <c r="E68" i="12"/>
  <c r="E67" i="12"/>
  <c r="E66" i="12"/>
  <c r="E65" i="12"/>
  <c r="E64" i="12"/>
  <c r="E63" i="12"/>
  <c r="E62" i="12"/>
  <c r="E61" i="12"/>
  <c r="E60" i="12"/>
  <c r="E59" i="12"/>
  <c r="E58" i="12"/>
  <c r="E57" i="12"/>
  <c r="E56" i="12"/>
  <c r="E55" i="12"/>
  <c r="E54" i="12"/>
  <c r="E53" i="12"/>
  <c r="E52" i="12"/>
  <c r="E51" i="12"/>
  <c r="E50" i="12"/>
  <c r="E49" i="12"/>
  <c r="E48" i="12"/>
  <c r="G200" i="12"/>
  <c r="G199" i="12"/>
  <c r="G198" i="12"/>
  <c r="G197" i="12"/>
  <c r="G196" i="12"/>
  <c r="G195" i="12"/>
  <c r="G194" i="12"/>
  <c r="G193" i="12"/>
  <c r="G192" i="12"/>
  <c r="G191" i="12"/>
  <c r="G190" i="12"/>
  <c r="G189" i="12"/>
  <c r="G188" i="12"/>
  <c r="G187" i="12"/>
  <c r="G186" i="12"/>
  <c r="G185" i="12"/>
  <c r="G184" i="12"/>
  <c r="G183" i="12"/>
  <c r="G182" i="12"/>
  <c r="G181" i="12"/>
  <c r="G180" i="12"/>
  <c r="G179" i="12"/>
  <c r="G178" i="12"/>
  <c r="I178" i="12"/>
  <c r="G177" i="12"/>
  <c r="I177" i="12"/>
  <c r="G176" i="12"/>
  <c r="I176" i="12"/>
  <c r="G175" i="12"/>
  <c r="I175" i="12"/>
  <c r="G174" i="12"/>
  <c r="I174" i="12"/>
  <c r="G173" i="12"/>
  <c r="I173" i="12"/>
  <c r="G172" i="12"/>
  <c r="I172" i="12"/>
  <c r="G171" i="12"/>
  <c r="I171" i="12"/>
  <c r="G170" i="12"/>
  <c r="I170" i="12"/>
  <c r="G169" i="12"/>
  <c r="I169" i="12"/>
  <c r="G168" i="12"/>
  <c r="I168" i="12"/>
  <c r="G167" i="12"/>
  <c r="I167" i="12"/>
  <c r="G166" i="12"/>
  <c r="I166" i="12"/>
  <c r="G165" i="12"/>
  <c r="I165" i="12"/>
  <c r="G164" i="12"/>
  <c r="I164" i="12"/>
  <c r="G163" i="12"/>
  <c r="I163" i="12"/>
  <c r="G162" i="12"/>
  <c r="I162" i="12"/>
  <c r="G161" i="12"/>
  <c r="I161" i="12"/>
  <c r="G160" i="12"/>
  <c r="I160" i="12"/>
  <c r="G159" i="12"/>
  <c r="I159" i="12"/>
  <c r="G158" i="12"/>
  <c r="I158" i="12"/>
  <c r="G157" i="12"/>
  <c r="I157" i="12"/>
  <c r="G156" i="12"/>
  <c r="I156" i="12"/>
  <c r="G155" i="12"/>
  <c r="I155" i="12"/>
  <c r="G154" i="12"/>
  <c r="I154" i="12"/>
  <c r="G153" i="12"/>
  <c r="I153" i="12"/>
  <c r="G152" i="12"/>
  <c r="I152" i="12"/>
  <c r="G151" i="12"/>
  <c r="I151" i="12"/>
  <c r="G150" i="12"/>
  <c r="I150" i="12"/>
  <c r="G149" i="12"/>
  <c r="I149" i="12"/>
  <c r="G148" i="12"/>
  <c r="I148" i="12"/>
  <c r="G147" i="12"/>
  <c r="I147" i="12"/>
  <c r="G146" i="12"/>
  <c r="I146" i="12"/>
  <c r="G145" i="12"/>
  <c r="I145" i="12"/>
  <c r="G144" i="12"/>
  <c r="I144" i="12"/>
  <c r="G143" i="12"/>
  <c r="I143" i="12"/>
  <c r="G142" i="12"/>
  <c r="I142" i="12"/>
  <c r="G141" i="12"/>
  <c r="I141" i="12"/>
  <c r="G140" i="12"/>
  <c r="I140" i="12"/>
  <c r="G139" i="12"/>
  <c r="I139" i="12"/>
  <c r="G138" i="12"/>
  <c r="I138" i="12"/>
  <c r="G137" i="12"/>
  <c r="I137" i="12"/>
  <c r="G136" i="12"/>
  <c r="I136" i="12"/>
  <c r="G135" i="12"/>
  <c r="I135" i="12"/>
  <c r="G134" i="12"/>
  <c r="I134" i="12"/>
  <c r="G133" i="12"/>
  <c r="I133" i="12"/>
  <c r="G132" i="12"/>
  <c r="I132" i="12"/>
  <c r="G131" i="12"/>
  <c r="I131" i="12"/>
  <c r="G130" i="12"/>
  <c r="I130" i="12"/>
  <c r="G129" i="12"/>
  <c r="I129" i="12"/>
  <c r="G128" i="12"/>
  <c r="I128" i="12"/>
  <c r="G127" i="12"/>
  <c r="I127" i="12"/>
  <c r="G126" i="12"/>
  <c r="I126" i="12"/>
  <c r="G125" i="12"/>
  <c r="I125" i="12"/>
  <c r="G124" i="12"/>
  <c r="I124" i="12"/>
  <c r="G123" i="12"/>
  <c r="I123" i="12"/>
  <c r="G122" i="12"/>
  <c r="I122" i="12"/>
  <c r="G121" i="12"/>
  <c r="I121" i="12"/>
  <c r="G120" i="12"/>
  <c r="I120" i="12"/>
  <c r="G119" i="12"/>
  <c r="I119" i="12"/>
  <c r="G118" i="12"/>
  <c r="I118" i="12"/>
  <c r="G117" i="12"/>
  <c r="I117" i="12"/>
  <c r="G116" i="12"/>
  <c r="I116" i="12"/>
  <c r="G115" i="12"/>
  <c r="I115" i="12"/>
  <c r="G114" i="12"/>
  <c r="I114" i="12"/>
  <c r="G113" i="12"/>
  <c r="I113" i="12"/>
  <c r="G112" i="12"/>
  <c r="I112" i="12"/>
  <c r="G111" i="12"/>
  <c r="I111" i="12"/>
  <c r="G110" i="12"/>
  <c r="I110" i="12"/>
  <c r="G109" i="12"/>
  <c r="I109" i="12"/>
  <c r="G108" i="12"/>
  <c r="I108" i="12"/>
  <c r="G107" i="12"/>
  <c r="I107" i="12"/>
  <c r="G106" i="12"/>
  <c r="I106" i="12"/>
  <c r="G105" i="12"/>
  <c r="I105" i="12"/>
  <c r="G104" i="12"/>
  <c r="I104" i="12"/>
  <c r="G103" i="12"/>
  <c r="I103" i="12"/>
  <c r="G102" i="12"/>
  <c r="I102" i="12"/>
  <c r="G101" i="12"/>
  <c r="I101" i="12"/>
  <c r="G100" i="12"/>
  <c r="I100" i="12"/>
  <c r="G99" i="12"/>
  <c r="I99" i="12"/>
  <c r="G98" i="12"/>
  <c r="I98" i="12"/>
  <c r="G97" i="12"/>
  <c r="I97" i="12"/>
  <c r="G96" i="12"/>
  <c r="I96" i="12"/>
  <c r="G95" i="12"/>
  <c r="I95" i="12"/>
  <c r="G94" i="12"/>
  <c r="I94" i="12"/>
  <c r="G93" i="12"/>
  <c r="I93" i="12"/>
  <c r="G92" i="12"/>
  <c r="I92" i="12"/>
  <c r="G91" i="12"/>
  <c r="I91" i="12"/>
  <c r="G90" i="12"/>
  <c r="I90" i="12"/>
  <c r="G89" i="12"/>
  <c r="I89" i="12"/>
  <c r="G88" i="12"/>
  <c r="I88" i="12"/>
  <c r="G87" i="12"/>
  <c r="I87" i="12"/>
  <c r="G86" i="12"/>
  <c r="I86" i="12"/>
  <c r="G85" i="12"/>
  <c r="I85" i="12"/>
  <c r="G84" i="12"/>
  <c r="I84" i="12"/>
  <c r="G83" i="12"/>
  <c r="I83" i="12"/>
  <c r="G82" i="12"/>
  <c r="I82" i="12"/>
  <c r="G81" i="12"/>
  <c r="I81" i="12"/>
  <c r="G80" i="12"/>
  <c r="I80" i="12"/>
  <c r="G79" i="12"/>
  <c r="I79" i="12"/>
  <c r="G78" i="12"/>
  <c r="I78" i="12"/>
  <c r="G77" i="12"/>
  <c r="I77" i="12"/>
  <c r="G76" i="12"/>
  <c r="I76" i="12"/>
  <c r="G75" i="12"/>
  <c r="I75" i="12"/>
  <c r="G74" i="12"/>
  <c r="I74" i="12"/>
  <c r="G73" i="12"/>
  <c r="I73" i="12"/>
  <c r="G72" i="12"/>
  <c r="I72" i="12"/>
  <c r="G71" i="12"/>
  <c r="I71" i="12"/>
  <c r="G70" i="12"/>
  <c r="I70" i="12"/>
  <c r="G69" i="12"/>
  <c r="I69" i="12"/>
  <c r="G68" i="12"/>
  <c r="I68" i="12"/>
  <c r="G67" i="12"/>
  <c r="I67" i="12"/>
  <c r="G66" i="12"/>
  <c r="I66" i="12"/>
  <c r="G65" i="12"/>
  <c r="I65" i="12"/>
  <c r="G64" i="12"/>
  <c r="I64" i="12"/>
  <c r="G63" i="12"/>
  <c r="I63" i="12"/>
  <c r="G62" i="12"/>
  <c r="I62" i="12"/>
  <c r="G61" i="12"/>
  <c r="I61" i="12"/>
  <c r="G60" i="12"/>
  <c r="I60" i="12"/>
  <c r="G59" i="12"/>
  <c r="I59" i="12"/>
  <c r="G58" i="12"/>
  <c r="I58" i="12"/>
  <c r="G57" i="12"/>
  <c r="I57" i="12"/>
  <c r="G56" i="12"/>
  <c r="I56" i="12"/>
  <c r="G55" i="12"/>
  <c r="I55" i="12"/>
  <c r="G54" i="12"/>
  <c r="I54" i="12"/>
  <c r="G53" i="12"/>
  <c r="I53" i="12"/>
  <c r="G52" i="12"/>
  <c r="I52" i="12"/>
  <c r="G51" i="12"/>
  <c r="I51" i="12"/>
  <c r="G50" i="12"/>
  <c r="I50" i="12"/>
  <c r="G49" i="12"/>
  <c r="I49" i="12"/>
  <c r="G48" i="12"/>
  <c r="I48" i="12"/>
  <c r="G47" i="12"/>
  <c r="I47" i="12"/>
  <c r="G46" i="12"/>
  <c r="I46" i="12"/>
  <c r="G45" i="12"/>
  <c r="I45" i="12"/>
  <c r="G44" i="12"/>
  <c r="I44" i="12"/>
  <c r="G43" i="12"/>
  <c r="I43" i="12"/>
  <c r="G42" i="12"/>
  <c r="I42" i="12"/>
  <c r="G41" i="12"/>
  <c r="I41" i="12"/>
  <c r="G40" i="12"/>
  <c r="I40" i="12"/>
  <c r="G39" i="12"/>
  <c r="I39" i="12"/>
  <c r="G38" i="12"/>
  <c r="I38" i="12"/>
  <c r="G37" i="12"/>
  <c r="I37" i="12"/>
  <c r="G36" i="12"/>
  <c r="I36" i="12"/>
  <c r="G35" i="12"/>
  <c r="I35" i="12"/>
  <c r="G34" i="12"/>
  <c r="I34" i="12"/>
  <c r="G33" i="12"/>
  <c r="I33" i="12"/>
  <c r="G32" i="12"/>
  <c r="I32" i="12"/>
  <c r="G31" i="12"/>
  <c r="I31" i="12"/>
  <c r="G30" i="12"/>
  <c r="I30" i="12"/>
  <c r="G29" i="12"/>
  <c r="I29" i="12"/>
  <c r="E200" i="12"/>
  <c r="E199" i="12"/>
  <c r="E198" i="12"/>
  <c r="E197" i="12"/>
  <c r="E196" i="12"/>
  <c r="E195" i="12"/>
  <c r="E194" i="12"/>
  <c r="E193" i="12"/>
  <c r="E192" i="12"/>
  <c r="E191" i="12"/>
  <c r="E190" i="12"/>
  <c r="E189" i="12"/>
  <c r="E188" i="12"/>
  <c r="E187" i="12"/>
  <c r="E186" i="12"/>
  <c r="E185" i="12"/>
  <c r="E184" i="12"/>
  <c r="E183" i="12"/>
  <c r="E182" i="12"/>
  <c r="E181" i="12"/>
  <c r="E180" i="12"/>
  <c r="E179" i="12"/>
  <c r="F178" i="12"/>
  <c r="D178" i="12"/>
  <c r="F177" i="12"/>
  <c r="D177" i="12"/>
  <c r="F176" i="12"/>
  <c r="D176" i="12"/>
  <c r="F175" i="12"/>
  <c r="D175" i="12"/>
  <c r="F174" i="12"/>
  <c r="D174" i="12"/>
  <c r="F173" i="12"/>
  <c r="D173" i="12"/>
  <c r="F172" i="12"/>
  <c r="D172" i="12"/>
  <c r="F171" i="12"/>
  <c r="D171" i="12"/>
  <c r="F170" i="12"/>
  <c r="D170" i="12"/>
  <c r="F169" i="12"/>
  <c r="D169" i="12"/>
  <c r="F168" i="12"/>
  <c r="D168" i="12"/>
  <c r="F167" i="12"/>
  <c r="D167" i="12"/>
  <c r="F166" i="12"/>
  <c r="D166" i="12"/>
  <c r="F165" i="12"/>
  <c r="D165" i="12"/>
  <c r="F164" i="12"/>
  <c r="D164" i="12"/>
  <c r="F163" i="12"/>
  <c r="D163" i="12"/>
  <c r="F162" i="12"/>
  <c r="D162" i="12"/>
  <c r="F161" i="12"/>
  <c r="D161" i="12"/>
  <c r="F160" i="12"/>
  <c r="D160" i="12"/>
  <c r="F159" i="12"/>
  <c r="D159" i="12"/>
  <c r="F158" i="12"/>
  <c r="D158" i="12"/>
  <c r="F157" i="12"/>
  <c r="D157" i="12"/>
  <c r="F156" i="12"/>
  <c r="D156" i="12"/>
  <c r="F155" i="12"/>
  <c r="D155" i="12"/>
  <c r="F154" i="12"/>
  <c r="D154" i="12"/>
  <c r="F153" i="12"/>
  <c r="D153" i="12"/>
  <c r="F152" i="12"/>
  <c r="D152" i="12"/>
  <c r="F151" i="12"/>
  <c r="D151" i="12"/>
  <c r="F150" i="12"/>
  <c r="D150" i="12"/>
  <c r="F149" i="12"/>
  <c r="D149" i="12"/>
  <c r="F148" i="12"/>
  <c r="D148" i="12"/>
  <c r="F147" i="12"/>
  <c r="D147" i="12"/>
  <c r="F146" i="12"/>
  <c r="D146" i="12"/>
  <c r="F145" i="12"/>
  <c r="D145" i="12"/>
  <c r="F144" i="12"/>
  <c r="D144" i="12"/>
  <c r="F143" i="12"/>
  <c r="D143" i="12"/>
  <c r="F142" i="12"/>
  <c r="D142" i="12"/>
  <c r="F141" i="12"/>
  <c r="D141" i="12"/>
  <c r="F140" i="12"/>
  <c r="D140" i="12"/>
  <c r="F139" i="12"/>
  <c r="D139" i="12"/>
  <c r="F138" i="12"/>
  <c r="D138" i="12"/>
  <c r="F137" i="12"/>
  <c r="D137" i="12"/>
  <c r="F136" i="12"/>
  <c r="D136" i="12"/>
  <c r="F135" i="12"/>
  <c r="D135" i="12"/>
  <c r="F134" i="12"/>
  <c r="D134" i="12"/>
  <c r="F133" i="12"/>
  <c r="D133" i="12"/>
  <c r="F132" i="12"/>
  <c r="D132" i="12"/>
  <c r="F131" i="12"/>
  <c r="D131" i="12"/>
  <c r="F130" i="12"/>
  <c r="D130" i="12"/>
  <c r="F129" i="12"/>
  <c r="D129" i="12"/>
  <c r="F128" i="12"/>
  <c r="D128" i="12"/>
  <c r="F127" i="12"/>
  <c r="D127" i="12"/>
  <c r="F126" i="12"/>
  <c r="D126" i="12"/>
  <c r="F125" i="12"/>
  <c r="D125" i="12"/>
  <c r="F124" i="12"/>
  <c r="D124" i="12"/>
  <c r="F123" i="12"/>
  <c r="D123" i="12"/>
  <c r="F122" i="12"/>
  <c r="D122" i="12"/>
  <c r="F121" i="12"/>
  <c r="D121" i="12"/>
  <c r="F120" i="12"/>
  <c r="D120" i="12"/>
  <c r="F119" i="12"/>
  <c r="D119" i="12"/>
  <c r="F118" i="12"/>
  <c r="D118" i="12"/>
  <c r="F117" i="12"/>
  <c r="D117" i="12"/>
  <c r="F116" i="12"/>
  <c r="D116" i="12"/>
  <c r="F115" i="12"/>
  <c r="D115" i="12"/>
  <c r="F114" i="12"/>
  <c r="D114" i="12"/>
  <c r="F113" i="12"/>
  <c r="D113" i="12"/>
  <c r="F112" i="12"/>
  <c r="D112" i="12"/>
  <c r="F111" i="12"/>
  <c r="D111" i="12"/>
  <c r="F110" i="12"/>
  <c r="D110" i="12"/>
  <c r="F109" i="12"/>
  <c r="D109" i="12"/>
  <c r="F108" i="12"/>
  <c r="D108" i="12"/>
  <c r="F107" i="12"/>
  <c r="D107" i="12"/>
  <c r="F106" i="12"/>
  <c r="D106" i="12"/>
  <c r="F105" i="12"/>
  <c r="D105" i="12"/>
  <c r="F104" i="12"/>
  <c r="D104" i="12"/>
  <c r="F103" i="12"/>
  <c r="D103" i="12"/>
  <c r="F102" i="12"/>
  <c r="D102" i="12"/>
  <c r="F101" i="12"/>
  <c r="D101" i="12"/>
  <c r="F100" i="12"/>
  <c r="D100" i="12"/>
  <c r="F99" i="12"/>
  <c r="D99" i="12"/>
  <c r="F98" i="12"/>
  <c r="D98" i="12"/>
  <c r="F97" i="12"/>
  <c r="D97" i="12"/>
  <c r="F96" i="12"/>
  <c r="D96" i="12"/>
  <c r="F95" i="12"/>
  <c r="D95" i="12"/>
  <c r="F94" i="12"/>
  <c r="D94" i="12"/>
  <c r="F93" i="12"/>
  <c r="D93" i="12"/>
  <c r="F92" i="12"/>
  <c r="D92" i="12"/>
  <c r="F91" i="12"/>
  <c r="D91" i="12"/>
  <c r="F90" i="12"/>
  <c r="D90" i="12"/>
  <c r="F89" i="12"/>
  <c r="D89" i="12"/>
  <c r="F88" i="12"/>
  <c r="D88" i="12"/>
  <c r="F87" i="12"/>
  <c r="D87" i="12"/>
  <c r="F86" i="12"/>
  <c r="D86" i="12"/>
  <c r="F85" i="12"/>
  <c r="D85" i="12"/>
  <c r="F84" i="12"/>
  <c r="D84" i="12"/>
  <c r="F83" i="12"/>
  <c r="D83" i="12"/>
  <c r="F82" i="12"/>
  <c r="D82" i="12"/>
  <c r="F81" i="12"/>
  <c r="D81" i="12"/>
  <c r="F80" i="12"/>
  <c r="D80" i="12"/>
  <c r="F79" i="12"/>
  <c r="D79" i="12"/>
  <c r="F78" i="12"/>
  <c r="D78" i="12"/>
  <c r="F77" i="12"/>
  <c r="D77" i="12"/>
  <c r="F76" i="12"/>
  <c r="D76" i="12"/>
  <c r="F75" i="12"/>
  <c r="D75" i="12"/>
  <c r="F74" i="12"/>
  <c r="D74" i="12"/>
  <c r="F73" i="12"/>
  <c r="D73" i="12"/>
  <c r="F72" i="12"/>
  <c r="D72" i="12"/>
  <c r="F71" i="12"/>
  <c r="D71" i="12"/>
  <c r="F70" i="12"/>
  <c r="D70" i="12"/>
  <c r="F69" i="12"/>
  <c r="D69" i="12"/>
  <c r="F68" i="12"/>
  <c r="D68" i="12"/>
  <c r="F67" i="12"/>
  <c r="D67" i="12"/>
  <c r="F66" i="12"/>
  <c r="D66" i="12"/>
  <c r="F65" i="12"/>
  <c r="D65" i="12"/>
  <c r="F64" i="12"/>
  <c r="D64" i="12"/>
  <c r="F63" i="12"/>
  <c r="D63" i="12"/>
  <c r="F62" i="12"/>
  <c r="D62" i="12"/>
  <c r="F61" i="12"/>
  <c r="D61" i="12"/>
  <c r="F60" i="12"/>
  <c r="D60" i="12"/>
  <c r="F59" i="12"/>
  <c r="D59" i="12"/>
  <c r="F58" i="12"/>
  <c r="D58" i="12"/>
  <c r="F57" i="12"/>
  <c r="D57" i="12"/>
  <c r="F56" i="12"/>
  <c r="D56" i="12"/>
  <c r="F55" i="12"/>
  <c r="D55" i="12"/>
  <c r="F54" i="12"/>
  <c r="D54" i="12"/>
  <c r="F53" i="12"/>
  <c r="D53" i="12"/>
  <c r="F52" i="12"/>
  <c r="D52" i="12"/>
  <c r="F51" i="12"/>
  <c r="D51" i="12"/>
  <c r="F50" i="12"/>
  <c r="D50" i="12"/>
  <c r="F49" i="12"/>
  <c r="D49" i="12"/>
  <c r="F48" i="12"/>
  <c r="D48" i="12"/>
  <c r="F47" i="12"/>
  <c r="D47" i="12"/>
  <c r="F46" i="12"/>
  <c r="D46" i="12"/>
  <c r="F45" i="12"/>
  <c r="D45" i="12"/>
  <c r="F44" i="12"/>
  <c r="D44" i="12"/>
  <c r="F43" i="12"/>
  <c r="D43" i="12"/>
  <c r="F42" i="12"/>
  <c r="D42" i="12"/>
  <c r="F41" i="12"/>
  <c r="D41" i="12"/>
  <c r="F40" i="12"/>
  <c r="D40" i="12"/>
  <c r="F39" i="12"/>
  <c r="D39" i="12"/>
  <c r="F38" i="12"/>
  <c r="D38" i="12"/>
  <c r="F37" i="12"/>
  <c r="D37" i="12"/>
  <c r="F36" i="12"/>
  <c r="D36" i="12"/>
  <c r="F35" i="12"/>
  <c r="D35" i="12"/>
  <c r="F34" i="12"/>
  <c r="D34" i="12"/>
  <c r="F33" i="12"/>
  <c r="D33" i="12"/>
  <c r="F32" i="12"/>
  <c r="D32" i="12"/>
  <c r="F31" i="12"/>
  <c r="D31" i="12"/>
  <c r="F30" i="12"/>
  <c r="D30" i="12"/>
  <c r="F29" i="12"/>
  <c r="J47" i="12"/>
  <c r="J46" i="12"/>
  <c r="J45" i="12"/>
  <c r="J44" i="12"/>
  <c r="J43" i="12"/>
  <c r="J42" i="12"/>
  <c r="J41" i="12"/>
  <c r="J40" i="12"/>
  <c r="J39" i="12"/>
  <c r="J38" i="12"/>
  <c r="J37" i="12"/>
  <c r="J36" i="12"/>
  <c r="J35" i="12"/>
  <c r="J34" i="12"/>
  <c r="J33" i="12"/>
  <c r="J32" i="12"/>
  <c r="J31" i="12"/>
  <c r="J30" i="12"/>
  <c r="J29" i="12"/>
  <c r="E28" i="12"/>
  <c r="E27" i="12"/>
  <c r="E26" i="12"/>
  <c r="E25" i="12"/>
  <c r="E24" i="12"/>
  <c r="E23" i="12"/>
  <c r="E22" i="12"/>
  <c r="E21" i="12"/>
  <c r="E20" i="12"/>
  <c r="E19" i="12"/>
  <c r="E18" i="12"/>
  <c r="E17" i="12"/>
  <c r="E16" i="12"/>
  <c r="E15" i="12"/>
  <c r="E14" i="12"/>
  <c r="E13" i="12"/>
  <c r="E12" i="12"/>
  <c r="E11" i="12"/>
  <c r="E10" i="12"/>
  <c r="E9" i="12"/>
  <c r="E8" i="12"/>
  <c r="E7" i="12"/>
  <c r="E47" i="12"/>
  <c r="E46" i="12"/>
  <c r="E45" i="12"/>
  <c r="E44" i="12"/>
  <c r="E43" i="12"/>
  <c r="E42" i="12"/>
  <c r="E41" i="12"/>
  <c r="E40" i="12"/>
  <c r="E39" i="12"/>
  <c r="E38" i="12"/>
  <c r="E37" i="12"/>
  <c r="E36" i="12"/>
  <c r="E35" i="12"/>
  <c r="E34" i="12"/>
  <c r="E33" i="12"/>
  <c r="E32" i="12"/>
  <c r="E31" i="12"/>
  <c r="E30" i="12"/>
  <c r="E29" i="12"/>
  <c r="G28" i="12"/>
  <c r="I28" i="12"/>
  <c r="G27" i="12"/>
  <c r="I27" i="12"/>
  <c r="G26" i="12"/>
  <c r="I26" i="12"/>
  <c r="G25" i="12"/>
  <c r="I25" i="12"/>
  <c r="G24" i="12"/>
  <c r="I24" i="12"/>
  <c r="G23" i="12"/>
  <c r="I23" i="12"/>
  <c r="G22" i="12"/>
  <c r="I22" i="12"/>
  <c r="G21" i="12"/>
  <c r="I21" i="12"/>
  <c r="G20" i="12"/>
  <c r="I20" i="12"/>
  <c r="G19" i="12"/>
  <c r="I19" i="12"/>
  <c r="G18" i="12"/>
  <c r="I18" i="12"/>
  <c r="G17" i="12"/>
  <c r="I17" i="12"/>
  <c r="G16" i="12"/>
  <c r="I16" i="12"/>
  <c r="G15" i="12"/>
  <c r="I15" i="12"/>
  <c r="G14" i="12"/>
  <c r="I14" i="12"/>
  <c r="G13" i="12"/>
  <c r="I13" i="12"/>
  <c r="G12" i="12"/>
  <c r="I12" i="12"/>
  <c r="G11" i="12"/>
  <c r="I11" i="12"/>
  <c r="G10" i="12"/>
  <c r="I10" i="12"/>
  <c r="G9" i="12"/>
  <c r="I9" i="12"/>
  <c r="G8" i="12"/>
  <c r="I8" i="12"/>
  <c r="G7" i="12"/>
  <c r="I7" i="12"/>
  <c r="C47" i="12"/>
  <c r="C46" i="12"/>
  <c r="C45" i="12"/>
  <c r="C44" i="12"/>
  <c r="C43" i="12"/>
  <c r="C42" i="12"/>
  <c r="C41" i="12"/>
  <c r="C40" i="12"/>
  <c r="C39" i="12"/>
  <c r="C38" i="12"/>
  <c r="C37" i="12"/>
  <c r="C36" i="12"/>
  <c r="C35" i="12"/>
  <c r="C34" i="12"/>
  <c r="C33" i="12"/>
  <c r="C32" i="12"/>
  <c r="C31" i="12"/>
  <c r="C30" i="12"/>
  <c r="D29" i="12"/>
  <c r="F28" i="12"/>
  <c r="D28" i="12"/>
  <c r="F27" i="12"/>
  <c r="D27" i="12"/>
  <c r="F26" i="12"/>
  <c r="D26" i="12"/>
  <c r="F25" i="12"/>
  <c r="F24" i="12"/>
  <c r="D24" i="12"/>
  <c r="F23" i="12"/>
  <c r="D23" i="12"/>
  <c r="F22" i="12"/>
  <c r="D22" i="12"/>
  <c r="F21" i="12"/>
  <c r="D21" i="12"/>
  <c r="F20" i="12"/>
  <c r="D20" i="12"/>
  <c r="F19" i="12"/>
  <c r="D19" i="12"/>
  <c r="F18" i="12"/>
  <c r="D18" i="12"/>
  <c r="F17" i="12"/>
  <c r="D17" i="12"/>
  <c r="F16" i="12"/>
  <c r="D16" i="12"/>
  <c r="F15" i="12"/>
  <c r="D15" i="12"/>
  <c r="F14" i="12"/>
  <c r="D14" i="12"/>
  <c r="F13" i="12"/>
  <c r="D13" i="12"/>
  <c r="F12" i="12"/>
  <c r="D12" i="12"/>
  <c r="F11" i="12"/>
  <c r="D11" i="12"/>
  <c r="F10" i="12"/>
  <c r="D10" i="12"/>
  <c r="F9" i="12"/>
  <c r="D9" i="12"/>
  <c r="F8" i="12"/>
  <c r="D8" i="12"/>
  <c r="F7" i="12"/>
  <c r="D7" i="12"/>
  <c r="C48" i="12"/>
  <c r="C29" i="12"/>
  <c r="J28" i="12"/>
  <c r="C28" i="12"/>
  <c r="J27" i="12"/>
  <c r="C27" i="12"/>
  <c r="J26" i="12"/>
  <c r="C26" i="12"/>
  <c r="J25" i="12"/>
  <c r="C25" i="12"/>
  <c r="J24" i="12"/>
  <c r="C24" i="12"/>
  <c r="J23" i="12"/>
  <c r="C23" i="12"/>
  <c r="J22" i="12"/>
  <c r="C22" i="12"/>
  <c r="J21" i="12"/>
  <c r="C21" i="12"/>
  <c r="J20" i="12"/>
  <c r="C20" i="12"/>
  <c r="J19" i="12"/>
  <c r="C19" i="12"/>
  <c r="J18" i="12"/>
  <c r="C18" i="12"/>
  <c r="J17" i="12"/>
  <c r="C17" i="12"/>
  <c r="J16" i="12"/>
  <c r="C16" i="12"/>
  <c r="J15" i="12"/>
  <c r="C15" i="12"/>
  <c r="J14" i="12"/>
  <c r="C14" i="12"/>
  <c r="J13" i="12"/>
  <c r="C13" i="12"/>
  <c r="J12" i="12"/>
  <c r="C12" i="12"/>
  <c r="J11" i="12"/>
  <c r="C11" i="12"/>
  <c r="J10" i="12"/>
  <c r="C10" i="12"/>
  <c r="J9" i="12"/>
  <c r="C9" i="12"/>
  <c r="J8" i="12"/>
  <c r="C8" i="12"/>
  <c r="J7" i="12"/>
  <c r="C7" i="12"/>
  <c r="G6" i="12"/>
  <c r="C6" i="12"/>
  <c r="D6" i="12"/>
  <c r="I6" i="12"/>
  <c r="E6" i="12"/>
  <c r="F6" i="12"/>
  <c r="J6" i="12"/>
  <c r="B6" i="12"/>
  <c r="B7" i="12"/>
  <c r="B8" i="12"/>
  <c r="B9" i="12"/>
  <c r="B10" i="12"/>
  <c r="B11" i="12"/>
  <c r="B12" i="12"/>
  <c r="B13" i="12"/>
  <c r="B14" i="12"/>
  <c r="B15" i="12"/>
  <c r="B16" i="12"/>
  <c r="B17" i="12"/>
  <c r="B18" i="12"/>
  <c r="B19" i="12"/>
  <c r="B20" i="12"/>
  <c r="B21" i="12"/>
  <c r="B22" i="12"/>
  <c r="B23" i="12"/>
  <c r="B24" i="12"/>
  <c r="B25" i="12"/>
  <c r="B26" i="12"/>
  <c r="B27" i="12"/>
  <c r="B28" i="12"/>
  <c r="B29" i="12"/>
  <c r="B30" i="12"/>
  <c r="B31" i="12"/>
  <c r="B32" i="12"/>
  <c r="B33" i="12"/>
  <c r="B34" i="12"/>
  <c r="B35" i="12"/>
  <c r="B36" i="12"/>
  <c r="B37" i="12"/>
  <c r="B38" i="12"/>
  <c r="B39" i="12"/>
  <c r="B40" i="12"/>
  <c r="B41" i="12"/>
  <c r="B42" i="12"/>
  <c r="B43" i="12"/>
  <c r="B44" i="12"/>
  <c r="B45" i="12"/>
  <c r="B46" i="12"/>
  <c r="B47" i="12"/>
  <c r="B48" i="12"/>
  <c r="B49" i="12"/>
  <c r="B50" i="12"/>
  <c r="B51" i="12"/>
  <c r="B52" i="12"/>
  <c r="B53" i="12"/>
  <c r="B54" i="12"/>
  <c r="B55" i="12"/>
  <c r="B56" i="12"/>
  <c r="B57" i="12"/>
  <c r="B58" i="12"/>
  <c r="B59" i="12"/>
  <c r="B60" i="12"/>
  <c r="B61" i="12"/>
  <c r="B62" i="12"/>
  <c r="B63" i="12"/>
  <c r="B64" i="12"/>
  <c r="B65" i="12"/>
  <c r="B66" i="12"/>
  <c r="B67" i="12"/>
  <c r="B68" i="12"/>
  <c r="B69" i="12"/>
  <c r="B70" i="12"/>
  <c r="B71" i="12"/>
  <c r="B72" i="12"/>
  <c r="B73" i="12"/>
  <c r="B74" i="12"/>
  <c r="B75" i="12"/>
  <c r="B76" i="12"/>
  <c r="B77" i="12"/>
  <c r="B78" i="12"/>
  <c r="B79" i="12"/>
  <c r="B80" i="12"/>
  <c r="B81" i="12"/>
  <c r="B82" i="12"/>
  <c r="B83" i="12"/>
  <c r="B84" i="12"/>
  <c r="B85" i="12"/>
  <c r="B86" i="12"/>
  <c r="B87" i="12"/>
  <c r="B88" i="12"/>
  <c r="B89" i="12"/>
  <c r="B90" i="12"/>
  <c r="B91" i="12"/>
  <c r="B92" i="12"/>
  <c r="B93" i="12"/>
  <c r="B94" i="12"/>
  <c r="B95" i="12"/>
  <c r="B96" i="12"/>
  <c r="B97" i="12"/>
  <c r="B98" i="12"/>
  <c r="B99" i="12"/>
  <c r="B100" i="12"/>
  <c r="B101" i="12"/>
  <c r="B102" i="12"/>
  <c r="B103" i="12"/>
  <c r="B104" i="12"/>
  <c r="B105" i="12"/>
  <c r="B106" i="12"/>
  <c r="B107" i="12"/>
  <c r="B108" i="12"/>
  <c r="B109" i="12"/>
  <c r="B110" i="12"/>
  <c r="B111" i="12"/>
  <c r="B112" i="12"/>
  <c r="B113" i="12"/>
  <c r="B114" i="12"/>
  <c r="B115" i="12"/>
  <c r="B116" i="12"/>
  <c r="B117" i="12"/>
  <c r="B118" i="12"/>
  <c r="B119" i="12"/>
  <c r="B120" i="12"/>
  <c r="B121" i="12"/>
  <c r="B122" i="12"/>
  <c r="B123" i="12"/>
  <c r="B124" i="12"/>
  <c r="B125" i="12"/>
  <c r="B126" i="12"/>
  <c r="B127" i="12"/>
  <c r="B128" i="12"/>
  <c r="B129" i="12"/>
  <c r="B130" i="12"/>
  <c r="B131" i="12"/>
  <c r="B132" i="12"/>
  <c r="B133" i="12"/>
  <c r="B134" i="12"/>
  <c r="B135" i="12"/>
  <c r="B136" i="12"/>
  <c r="B137" i="12"/>
  <c r="B138" i="12"/>
  <c r="B139" i="12"/>
  <c r="B140" i="12"/>
  <c r="B141" i="12"/>
  <c r="B142" i="12"/>
  <c r="B143" i="12"/>
  <c r="B144" i="12"/>
  <c r="B145" i="12"/>
  <c r="B146" i="12"/>
  <c r="B147" i="12"/>
  <c r="B148" i="12"/>
  <c r="B149" i="12"/>
  <c r="B150" i="12"/>
  <c r="B151" i="12"/>
  <c r="B152" i="12"/>
  <c r="B153" i="12"/>
  <c r="B154" i="12"/>
  <c r="B155" i="12"/>
  <c r="B157" i="12"/>
  <c r="B156" i="12"/>
  <c r="B160" i="12"/>
  <c r="B164" i="12"/>
  <c r="B168" i="12"/>
  <c r="B172" i="12"/>
  <c r="B176" i="12"/>
  <c r="B180" i="12"/>
  <c r="B184" i="12"/>
  <c r="B188" i="12"/>
  <c r="B192" i="12"/>
  <c r="B196" i="12"/>
  <c r="B200" i="12"/>
  <c r="B161" i="12"/>
  <c r="B165" i="12"/>
  <c r="B169" i="12"/>
  <c r="B173" i="12"/>
  <c r="B177" i="12"/>
  <c r="B181" i="12"/>
  <c r="B185" i="12"/>
  <c r="B189" i="12"/>
  <c r="B193" i="12"/>
  <c r="B197" i="12"/>
  <c r="B158" i="12"/>
  <c r="B162" i="12"/>
  <c r="B166" i="12"/>
  <c r="B170" i="12"/>
  <c r="B174" i="12"/>
  <c r="B178" i="12"/>
  <c r="B182" i="12"/>
  <c r="B186" i="12"/>
  <c r="B190" i="12"/>
  <c r="B194" i="12"/>
  <c r="B198" i="12"/>
  <c r="B171" i="12"/>
  <c r="B187" i="12"/>
  <c r="B159" i="12"/>
  <c r="B175" i="12"/>
  <c r="B191" i="12"/>
  <c r="B163" i="12"/>
  <c r="B179" i="12"/>
  <c r="B195" i="12"/>
  <c r="B167" i="12"/>
  <c r="B183" i="12"/>
  <c r="B199" i="12"/>
  <c r="E165" i="1"/>
  <c r="D199" i="1" l="1"/>
  <c r="I199" i="1"/>
  <c r="F199" i="1"/>
  <c r="E66" i="1" l="1"/>
  <c r="E71" i="1" s="1"/>
  <c r="E157" i="1" s="1"/>
  <c r="G199" i="1"/>
  <c r="E149" i="1"/>
  <c r="J199" i="1"/>
  <c r="C199" i="1"/>
  <c r="E77" i="1" l="1"/>
  <c r="A32" i="9"/>
  <c r="A29" i="9"/>
  <c r="A26" i="9"/>
  <c r="A23" i="9"/>
  <c r="A20" i="9"/>
  <c r="A17" i="9"/>
  <c r="A14" i="9"/>
  <c r="A11" i="9"/>
  <c r="A8" i="9"/>
  <c r="A216" i="9" l="1"/>
  <c r="A215" i="9"/>
  <c r="A213" i="9"/>
  <c r="A212" i="9"/>
  <c r="A210" i="9"/>
  <c r="A209" i="9"/>
  <c r="A207" i="9"/>
  <c r="A206" i="9"/>
  <c r="A204" i="9"/>
  <c r="A203" i="9"/>
  <c r="A201" i="9"/>
  <c r="A200" i="9"/>
  <c r="A198" i="9"/>
  <c r="A197" i="9"/>
  <c r="A195" i="9"/>
  <c r="A194" i="9"/>
  <c r="A192" i="9"/>
  <c r="A191" i="9"/>
  <c r="A189" i="9"/>
  <c r="A188" i="9"/>
  <c r="A186" i="9"/>
  <c r="A185" i="9"/>
  <c r="A183" i="9"/>
  <c r="A182" i="9"/>
  <c r="A180" i="9"/>
  <c r="A179" i="9"/>
  <c r="A177" i="9"/>
  <c r="A176" i="9"/>
  <c r="A174" i="9"/>
  <c r="A173" i="9"/>
  <c r="A171" i="9"/>
  <c r="A170" i="9"/>
  <c r="A168" i="9"/>
  <c r="A167" i="9"/>
  <c r="A165" i="9"/>
  <c r="A164" i="9"/>
  <c r="A162" i="9"/>
  <c r="A161" i="9"/>
  <c r="A159" i="9"/>
  <c r="A158" i="9"/>
  <c r="A156" i="9"/>
  <c r="A155" i="9"/>
  <c r="A153" i="9"/>
  <c r="A152" i="9"/>
  <c r="A150" i="9"/>
  <c r="A149" i="9"/>
  <c r="A147" i="9"/>
  <c r="A146" i="9"/>
  <c r="A144" i="9"/>
  <c r="A143" i="9"/>
  <c r="A141" i="9"/>
  <c r="A140" i="9"/>
  <c r="A138" i="9"/>
  <c r="A137" i="9"/>
  <c r="A135" i="9"/>
  <c r="A134" i="9"/>
  <c r="A132" i="9"/>
  <c r="A131" i="9"/>
  <c r="A129" i="9"/>
  <c r="A128" i="9"/>
  <c r="A126" i="9"/>
  <c r="A125" i="9"/>
  <c r="A123" i="9"/>
  <c r="A122" i="9"/>
  <c r="A120" i="9"/>
  <c r="A119" i="9"/>
  <c r="A117" i="9"/>
  <c r="A116" i="9"/>
  <c r="A114" i="9"/>
  <c r="A113" i="9"/>
  <c r="A111" i="9" l="1"/>
  <c r="A110" i="9"/>
  <c r="A108" i="9"/>
  <c r="A107" i="9"/>
  <c r="A105" i="9"/>
  <c r="A104" i="9"/>
  <c r="A102" i="9"/>
  <c r="A101" i="9"/>
  <c r="A99" i="9"/>
  <c r="A98" i="9"/>
  <c r="A96" i="9"/>
  <c r="A95" i="9"/>
  <c r="A93" i="9"/>
  <c r="A92" i="9"/>
  <c r="A90" i="9"/>
  <c r="A89" i="9"/>
  <c r="A87" i="9"/>
  <c r="A86" i="9"/>
  <c r="A84" i="9"/>
  <c r="A83" i="9"/>
  <c r="A81" i="9"/>
  <c r="A80" i="9"/>
  <c r="A78" i="9"/>
  <c r="A77" i="9"/>
  <c r="A75" i="9"/>
  <c r="A74" i="9"/>
  <c r="A72" i="9"/>
  <c r="A71" i="9"/>
  <c r="A69" i="9"/>
  <c r="A68" i="9"/>
  <c r="A66" i="9"/>
  <c r="A65" i="9"/>
  <c r="A63" i="9"/>
  <c r="A62" i="9"/>
  <c r="A60" i="9"/>
  <c r="A59" i="9"/>
  <c r="A57" i="9"/>
  <c r="A56" i="9"/>
  <c r="A54" i="9"/>
  <c r="A53" i="9"/>
  <c r="A51" i="9"/>
  <c r="A50" i="9"/>
  <c r="A48" i="9"/>
  <c r="A47" i="9"/>
  <c r="A45" i="9"/>
  <c r="A44" i="9"/>
  <c r="A42" i="9"/>
  <c r="A41" i="9"/>
  <c r="A39" i="9"/>
  <c r="A38" i="9"/>
  <c r="A36" i="9"/>
  <c r="A35" i="9"/>
  <c r="A33" i="9"/>
  <c r="A30" i="9"/>
  <c r="A27" i="9"/>
  <c r="A24" i="9"/>
  <c r="A21" i="9"/>
  <c r="A18" i="9"/>
  <c r="A15" i="9"/>
  <c r="A12" i="9"/>
  <c r="A9" i="9"/>
  <c r="A6" i="9" l="1"/>
  <c r="C2" i="9" l="1"/>
  <c r="C4" i="9" s="1"/>
  <c r="C3" i="9" l="1"/>
  <c r="D4" i="9"/>
  <c r="E4" i="9" l="1"/>
  <c r="D3" i="9"/>
  <c r="D2" i="9"/>
  <c r="E3" i="9" l="1"/>
  <c r="F4" i="9"/>
  <c r="E2" i="9"/>
  <c r="G4" i="9" l="1"/>
  <c r="F3" i="9"/>
  <c r="F2" i="9"/>
  <c r="G3" i="9" l="1"/>
  <c r="H4" i="9"/>
  <c r="G2" i="9"/>
  <c r="I4" i="9" l="1"/>
  <c r="H2" i="9"/>
  <c r="H3" i="9"/>
  <c r="I3" i="9" l="1"/>
  <c r="J4" i="9"/>
  <c r="I2" i="9"/>
  <c r="K4" i="9" l="1"/>
  <c r="J3" i="9"/>
  <c r="J2" i="9"/>
  <c r="K3" i="9" l="1"/>
  <c r="L4" i="9"/>
  <c r="K2" i="9"/>
  <c r="M4" i="9" l="1"/>
  <c r="L3" i="9"/>
  <c r="L2" i="9"/>
  <c r="M3" i="9" l="1"/>
  <c r="N4" i="9"/>
  <c r="M2" i="9"/>
  <c r="O4" i="9" l="1"/>
  <c r="N3" i="9"/>
  <c r="N2" i="9"/>
  <c r="O3" i="9" l="1"/>
  <c r="P4" i="9"/>
  <c r="O2" i="9"/>
  <c r="Q4" i="9" l="1"/>
  <c r="P2" i="9"/>
  <c r="P3" i="9"/>
  <c r="Q6" i="9" l="1"/>
  <c r="Q216" i="9"/>
  <c r="Q204" i="9"/>
  <c r="Q192" i="9"/>
  <c r="Q180" i="9"/>
  <c r="Q168" i="9"/>
  <c r="Q156" i="9"/>
  <c r="Q144" i="9"/>
  <c r="Q132" i="9"/>
  <c r="Q120" i="9"/>
  <c r="Q108" i="9"/>
  <c r="Q96" i="9"/>
  <c r="Q84" i="9"/>
  <c r="Q72" i="9"/>
  <c r="Q60" i="9"/>
  <c r="Q48" i="9"/>
  <c r="Q36" i="9"/>
  <c r="Q24" i="9"/>
  <c r="Q12" i="9"/>
  <c r="Q213" i="9"/>
  <c r="Q201" i="9"/>
  <c r="Q153" i="9"/>
  <c r="Q141" i="9"/>
  <c r="Q105" i="9"/>
  <c r="Q81" i="9"/>
  <c r="Q57" i="9"/>
  <c r="Q45" i="9"/>
  <c r="Q21" i="9"/>
  <c r="Q9" i="9"/>
  <c r="Q189" i="9"/>
  <c r="Q177" i="9"/>
  <c r="Q165" i="9"/>
  <c r="Q129" i="9"/>
  <c r="Q117" i="9"/>
  <c r="Q93" i="9"/>
  <c r="Q69" i="9"/>
  <c r="Q33" i="9"/>
  <c r="Q207" i="9"/>
  <c r="Q183" i="9"/>
  <c r="Q159" i="9"/>
  <c r="Q135" i="9"/>
  <c r="Q111" i="9"/>
  <c r="Q87" i="9"/>
  <c r="Q63" i="9"/>
  <c r="Q39" i="9"/>
  <c r="Q15" i="9"/>
  <c r="Q210" i="9"/>
  <c r="Q198" i="9"/>
  <c r="Q186" i="9"/>
  <c r="Q174" i="9"/>
  <c r="Q162" i="9"/>
  <c r="Q150" i="9"/>
  <c r="Q138" i="9"/>
  <c r="Q126" i="9"/>
  <c r="Q114" i="9"/>
  <c r="Q102" i="9"/>
  <c r="Q90" i="9"/>
  <c r="Q78" i="9"/>
  <c r="Q66" i="9"/>
  <c r="Q54" i="9"/>
  <c r="Q42" i="9"/>
  <c r="Q30" i="9"/>
  <c r="Q18" i="9"/>
  <c r="Q195" i="9"/>
  <c r="Q171" i="9"/>
  <c r="Q147" i="9"/>
  <c r="Q123" i="9"/>
  <c r="Q99" i="9"/>
  <c r="Q75" i="9"/>
  <c r="Q51" i="9"/>
  <c r="Q27" i="9"/>
  <c r="Q3" i="9"/>
  <c r="R4" i="9"/>
  <c r="R6" i="9" s="1"/>
  <c r="Q2" i="9"/>
  <c r="R210" i="9" l="1"/>
  <c r="R198" i="9"/>
  <c r="R186" i="9"/>
  <c r="R174" i="9"/>
  <c r="R162" i="9"/>
  <c r="R150" i="9"/>
  <c r="R138" i="9"/>
  <c r="R126" i="9"/>
  <c r="R114" i="9"/>
  <c r="R102" i="9"/>
  <c r="R90" i="9"/>
  <c r="R78" i="9"/>
  <c r="R66" i="9"/>
  <c r="R54" i="9"/>
  <c r="R42" i="9"/>
  <c r="R30" i="9"/>
  <c r="R18" i="9"/>
  <c r="R39" i="9"/>
  <c r="R207" i="9"/>
  <c r="R195" i="9"/>
  <c r="R183" i="9"/>
  <c r="R171" i="9"/>
  <c r="R159" i="9"/>
  <c r="R147" i="9"/>
  <c r="R135" i="9"/>
  <c r="R123" i="9"/>
  <c r="R111" i="9"/>
  <c r="R99" i="9"/>
  <c r="R87" i="9"/>
  <c r="R75" i="9"/>
  <c r="R63" i="9"/>
  <c r="R51" i="9"/>
  <c r="R27" i="9"/>
  <c r="R15" i="9"/>
  <c r="R213" i="9"/>
  <c r="R189" i="9"/>
  <c r="R165" i="9"/>
  <c r="R153" i="9"/>
  <c r="R129" i="9"/>
  <c r="R105" i="9"/>
  <c r="R93" i="9"/>
  <c r="R69" i="9"/>
  <c r="R45" i="9"/>
  <c r="R21" i="9"/>
  <c r="R216" i="9"/>
  <c r="R204" i="9"/>
  <c r="R192" i="9"/>
  <c r="R180" i="9"/>
  <c r="R168" i="9"/>
  <c r="R156" i="9"/>
  <c r="R144" i="9"/>
  <c r="R132" i="9"/>
  <c r="R120" i="9"/>
  <c r="R108" i="9"/>
  <c r="R96" i="9"/>
  <c r="R84" i="9"/>
  <c r="R72" i="9"/>
  <c r="R60" i="9"/>
  <c r="R48" i="9"/>
  <c r="R36" i="9"/>
  <c r="R24" i="9"/>
  <c r="R12" i="9"/>
  <c r="R201" i="9"/>
  <c r="R177" i="9"/>
  <c r="R141" i="9"/>
  <c r="R117" i="9"/>
  <c r="R81" i="9"/>
  <c r="R57" i="9"/>
  <c r="R33" i="9"/>
  <c r="R9" i="9"/>
  <c r="S4" i="9"/>
  <c r="R3" i="9"/>
  <c r="R2" i="9"/>
  <c r="S6" i="9" l="1"/>
  <c r="S216" i="9"/>
  <c r="S204" i="9"/>
  <c r="S192" i="9"/>
  <c r="S180" i="9"/>
  <c r="S168" i="9"/>
  <c r="S156" i="9"/>
  <c r="S144" i="9"/>
  <c r="S132" i="9"/>
  <c r="S120" i="9"/>
  <c r="S108" i="9"/>
  <c r="S96" i="9"/>
  <c r="S84" i="9"/>
  <c r="S72" i="9"/>
  <c r="S60" i="9"/>
  <c r="S48" i="9"/>
  <c r="S36" i="9"/>
  <c r="S24" i="9"/>
  <c r="S12" i="9"/>
  <c r="S213" i="9"/>
  <c r="S201" i="9"/>
  <c r="S189" i="9"/>
  <c r="S177" i="9"/>
  <c r="S165" i="9"/>
  <c r="S153" i="9"/>
  <c r="S141" i="9"/>
  <c r="S129" i="9"/>
  <c r="S117" i="9"/>
  <c r="S105" i="9"/>
  <c r="S93" i="9"/>
  <c r="S81" i="9"/>
  <c r="S69" i="9"/>
  <c r="S57" i="9"/>
  <c r="S45" i="9"/>
  <c r="S33" i="9"/>
  <c r="S21" i="9"/>
  <c r="S9" i="9"/>
  <c r="S207" i="9"/>
  <c r="S183" i="9"/>
  <c r="S159" i="9"/>
  <c r="S135" i="9"/>
  <c r="S111" i="9"/>
  <c r="S87" i="9"/>
  <c r="S75" i="9"/>
  <c r="S51" i="9"/>
  <c r="S27" i="9"/>
  <c r="S210" i="9"/>
  <c r="S198" i="9"/>
  <c r="S186" i="9"/>
  <c r="S174" i="9"/>
  <c r="S162" i="9"/>
  <c r="S150" i="9"/>
  <c r="S138" i="9"/>
  <c r="S126" i="9"/>
  <c r="S114" i="9"/>
  <c r="S102" i="9"/>
  <c r="S90" i="9"/>
  <c r="S78" i="9"/>
  <c r="S66" i="9"/>
  <c r="S54" i="9"/>
  <c r="S42" i="9"/>
  <c r="S30" i="9"/>
  <c r="S18" i="9"/>
  <c r="S195" i="9"/>
  <c r="S171" i="9"/>
  <c r="S147" i="9"/>
  <c r="S123" i="9"/>
  <c r="S99" i="9"/>
  <c r="S63" i="9"/>
  <c r="S39" i="9"/>
  <c r="S15" i="9"/>
  <c r="S3" i="9"/>
  <c r="S2" i="9"/>
  <c r="T4" i="9"/>
  <c r="T213" i="9" l="1"/>
  <c r="T201" i="9"/>
  <c r="T189" i="9"/>
  <c r="T177" i="9"/>
  <c r="T165" i="9"/>
  <c r="T153" i="9"/>
  <c r="T141" i="9"/>
  <c r="T129" i="9"/>
  <c r="T117" i="9"/>
  <c r="T105" i="9"/>
  <c r="T93" i="9"/>
  <c r="T81" i="9"/>
  <c r="T69" i="9"/>
  <c r="T57" i="9"/>
  <c r="T45" i="9"/>
  <c r="T33" i="9"/>
  <c r="T21" i="9"/>
  <c r="T210" i="9"/>
  <c r="T198" i="9"/>
  <c r="T186" i="9"/>
  <c r="T174" i="9"/>
  <c r="T162" i="9"/>
  <c r="T150" i="9"/>
  <c r="T138" i="9"/>
  <c r="T126" i="9"/>
  <c r="T114" i="9"/>
  <c r="T102" i="9"/>
  <c r="T90" i="9"/>
  <c r="T78" i="9"/>
  <c r="T66" i="9"/>
  <c r="T54" i="9"/>
  <c r="T42" i="9"/>
  <c r="T30" i="9"/>
  <c r="T18" i="9"/>
  <c r="T216" i="9"/>
  <c r="T192" i="9"/>
  <c r="T168" i="9"/>
  <c r="T144" i="9"/>
  <c r="T120" i="9"/>
  <c r="T96" i="9"/>
  <c r="T72" i="9"/>
  <c r="T48" i="9"/>
  <c r="T24" i="9"/>
  <c r="T207" i="9"/>
  <c r="T195" i="9"/>
  <c r="T183" i="9"/>
  <c r="T171" i="9"/>
  <c r="T159" i="9"/>
  <c r="T147" i="9"/>
  <c r="T135" i="9"/>
  <c r="T123" i="9"/>
  <c r="T111" i="9"/>
  <c r="T99" i="9"/>
  <c r="T87" i="9"/>
  <c r="T75" i="9"/>
  <c r="T63" i="9"/>
  <c r="T51" i="9"/>
  <c r="T39" i="9"/>
  <c r="T27" i="9"/>
  <c r="T15" i="9"/>
  <c r="T204" i="9"/>
  <c r="T180" i="9"/>
  <c r="T156" i="9"/>
  <c r="T132" i="9"/>
  <c r="T108" i="9"/>
  <c r="T84" i="9"/>
  <c r="T60" i="9"/>
  <c r="T36" i="9"/>
  <c r="T12" i="9"/>
  <c r="T6" i="9"/>
  <c r="T9" i="9"/>
  <c r="U4" i="9"/>
  <c r="T3" i="9"/>
  <c r="T2" i="9"/>
  <c r="U6" i="9" l="1"/>
  <c r="U207" i="9"/>
  <c r="U195" i="9"/>
  <c r="U183" i="9"/>
  <c r="U171" i="9"/>
  <c r="U159" i="9"/>
  <c r="U147" i="9"/>
  <c r="U135" i="9"/>
  <c r="U123" i="9"/>
  <c r="U111" i="9"/>
  <c r="U99" i="9"/>
  <c r="U87" i="9"/>
  <c r="U75" i="9"/>
  <c r="U63" i="9"/>
  <c r="U51" i="9"/>
  <c r="U39" i="9"/>
  <c r="U27" i="9"/>
  <c r="U15" i="9"/>
  <c r="U216" i="9"/>
  <c r="U204" i="9"/>
  <c r="U192" i="9"/>
  <c r="U180" i="9"/>
  <c r="U168" i="9"/>
  <c r="U156" i="9"/>
  <c r="U144" i="9"/>
  <c r="U132" i="9"/>
  <c r="U120" i="9"/>
  <c r="U108" i="9"/>
  <c r="U96" i="9"/>
  <c r="U84" i="9"/>
  <c r="U72" i="9"/>
  <c r="U60" i="9"/>
  <c r="U48" i="9"/>
  <c r="U36" i="9"/>
  <c r="U24" i="9"/>
  <c r="U12" i="9"/>
  <c r="U210" i="9"/>
  <c r="U186" i="9"/>
  <c r="U150" i="9"/>
  <c r="U114" i="9"/>
  <c r="U90" i="9"/>
  <c r="U66" i="9"/>
  <c r="U42" i="9"/>
  <c r="U30" i="9"/>
  <c r="U213" i="9"/>
  <c r="U201" i="9"/>
  <c r="U189" i="9"/>
  <c r="U177" i="9"/>
  <c r="U165" i="9"/>
  <c r="U153" i="9"/>
  <c r="U141" i="9"/>
  <c r="U129" i="9"/>
  <c r="U117" i="9"/>
  <c r="U105" i="9"/>
  <c r="U93" i="9"/>
  <c r="U81" i="9"/>
  <c r="U69" i="9"/>
  <c r="U57" i="9"/>
  <c r="U45" i="9"/>
  <c r="U33" i="9"/>
  <c r="U21" i="9"/>
  <c r="U9" i="9"/>
  <c r="U198" i="9"/>
  <c r="U174" i="9"/>
  <c r="U162" i="9"/>
  <c r="U138" i="9"/>
  <c r="U126" i="9"/>
  <c r="U102" i="9"/>
  <c r="U78" i="9"/>
  <c r="U54" i="9"/>
  <c r="U18" i="9"/>
  <c r="U3" i="9"/>
  <c r="V4" i="9"/>
  <c r="U2" i="9"/>
  <c r="V6" i="9" l="1"/>
  <c r="V213" i="9"/>
  <c r="V201" i="9"/>
  <c r="V189" i="9"/>
  <c r="V177" i="9"/>
  <c r="V165" i="9"/>
  <c r="V153" i="9"/>
  <c r="V141" i="9"/>
  <c r="V129" i="9"/>
  <c r="V117" i="9"/>
  <c r="V105" i="9"/>
  <c r="V93" i="9"/>
  <c r="V81" i="9"/>
  <c r="V69" i="9"/>
  <c r="V57" i="9"/>
  <c r="V45" i="9"/>
  <c r="V33" i="9"/>
  <c r="V21" i="9"/>
  <c r="V9" i="9"/>
  <c r="V210" i="9"/>
  <c r="V198" i="9"/>
  <c r="V186" i="9"/>
  <c r="V174" i="9"/>
  <c r="V162" i="9"/>
  <c r="V150" i="9"/>
  <c r="V138" i="9"/>
  <c r="V126" i="9"/>
  <c r="V114" i="9"/>
  <c r="V102" i="9"/>
  <c r="V90" i="9"/>
  <c r="V78" i="9"/>
  <c r="V66" i="9"/>
  <c r="V54" i="9"/>
  <c r="V42" i="9"/>
  <c r="V30" i="9"/>
  <c r="V18" i="9"/>
  <c r="V216" i="9"/>
  <c r="V192" i="9"/>
  <c r="V180" i="9"/>
  <c r="V156" i="9"/>
  <c r="V132" i="9"/>
  <c r="V120" i="9"/>
  <c r="V96" i="9"/>
  <c r="V72" i="9"/>
  <c r="V48" i="9"/>
  <c r="V24" i="9"/>
  <c r="V207" i="9"/>
  <c r="V195" i="9"/>
  <c r="V183" i="9"/>
  <c r="V171" i="9"/>
  <c r="V159" i="9"/>
  <c r="V147" i="9"/>
  <c r="V135" i="9"/>
  <c r="V123" i="9"/>
  <c r="V111" i="9"/>
  <c r="V99" i="9"/>
  <c r="V87" i="9"/>
  <c r="V75" i="9"/>
  <c r="V63" i="9"/>
  <c r="V51" i="9"/>
  <c r="V39" i="9"/>
  <c r="V27" i="9"/>
  <c r="V15" i="9"/>
  <c r="V204" i="9"/>
  <c r="V168" i="9"/>
  <c r="V144" i="9"/>
  <c r="V108" i="9"/>
  <c r="V84" i="9"/>
  <c r="V60" i="9"/>
  <c r="V36" i="9"/>
  <c r="V12" i="9"/>
  <c r="W4" i="9"/>
  <c r="V3" i="9"/>
  <c r="V2" i="9"/>
  <c r="W6" i="9" l="1"/>
  <c r="W207" i="9"/>
  <c r="W195" i="9"/>
  <c r="W183" i="9"/>
  <c r="W171" i="9"/>
  <c r="W159" i="9"/>
  <c r="W147" i="9"/>
  <c r="W135" i="9"/>
  <c r="W123" i="9"/>
  <c r="W111" i="9"/>
  <c r="W99" i="9"/>
  <c r="W87" i="9"/>
  <c r="W75" i="9"/>
  <c r="W63" i="9"/>
  <c r="W51" i="9"/>
  <c r="W39" i="9"/>
  <c r="W27" i="9"/>
  <c r="W15" i="9"/>
  <c r="W186" i="9"/>
  <c r="W150" i="9"/>
  <c r="W114" i="9"/>
  <c r="W78" i="9"/>
  <c r="W216" i="9"/>
  <c r="W204" i="9"/>
  <c r="W192" i="9"/>
  <c r="W180" i="9"/>
  <c r="W168" i="9"/>
  <c r="W156" i="9"/>
  <c r="W144" i="9"/>
  <c r="W132" i="9"/>
  <c r="W120" i="9"/>
  <c r="W108" i="9"/>
  <c r="W96" i="9"/>
  <c r="W84" i="9"/>
  <c r="W72" i="9"/>
  <c r="W60" i="9"/>
  <c r="W48" i="9"/>
  <c r="W36" i="9"/>
  <c r="W24" i="9"/>
  <c r="W12" i="9"/>
  <c r="W210" i="9"/>
  <c r="W162" i="9"/>
  <c r="W126" i="9"/>
  <c r="W90" i="9"/>
  <c r="W54" i="9"/>
  <c r="W30" i="9"/>
  <c r="W213" i="9"/>
  <c r="W201" i="9"/>
  <c r="W189" i="9"/>
  <c r="W177" i="9"/>
  <c r="W165" i="9"/>
  <c r="W153" i="9"/>
  <c r="W141" i="9"/>
  <c r="W129" i="9"/>
  <c r="W117" i="9"/>
  <c r="W105" i="9"/>
  <c r="W93" i="9"/>
  <c r="W81" i="9"/>
  <c r="W69" i="9"/>
  <c r="W57" i="9"/>
  <c r="W45" i="9"/>
  <c r="W33" i="9"/>
  <c r="W21" i="9"/>
  <c r="W9" i="9"/>
  <c r="W198" i="9"/>
  <c r="W174" i="9"/>
  <c r="W138" i="9"/>
  <c r="W102" i="9"/>
  <c r="W66" i="9"/>
  <c r="W42" i="9"/>
  <c r="W18" i="9"/>
  <c r="W3" i="9"/>
  <c r="X4" i="9"/>
  <c r="W2" i="9"/>
  <c r="X6" i="9" l="1"/>
  <c r="X213" i="9"/>
  <c r="X201" i="9"/>
  <c r="X189" i="9"/>
  <c r="X177" i="9"/>
  <c r="X165" i="9"/>
  <c r="X153" i="9"/>
  <c r="X141" i="9"/>
  <c r="X129" i="9"/>
  <c r="X117" i="9"/>
  <c r="X105" i="9"/>
  <c r="X93" i="9"/>
  <c r="X81" i="9"/>
  <c r="X69" i="9"/>
  <c r="X57" i="9"/>
  <c r="X45" i="9"/>
  <c r="X33" i="9"/>
  <c r="X21" i="9"/>
  <c r="X9" i="9"/>
  <c r="X180" i="9"/>
  <c r="X144" i="9"/>
  <c r="X108" i="9"/>
  <c r="X72" i="9"/>
  <c r="X48" i="9"/>
  <c r="X12" i="9"/>
  <c r="X210" i="9"/>
  <c r="X198" i="9"/>
  <c r="X186" i="9"/>
  <c r="X174" i="9"/>
  <c r="X162" i="9"/>
  <c r="X150" i="9"/>
  <c r="X138" i="9"/>
  <c r="X126" i="9"/>
  <c r="X114" i="9"/>
  <c r="X102" i="9"/>
  <c r="X90" i="9"/>
  <c r="X78" i="9"/>
  <c r="X66" i="9"/>
  <c r="X54" i="9"/>
  <c r="X42" i="9"/>
  <c r="X30" i="9"/>
  <c r="X18" i="9"/>
  <c r="X204" i="9"/>
  <c r="X156" i="9"/>
  <c r="X120" i="9"/>
  <c r="X84" i="9"/>
  <c r="X36" i="9"/>
  <c r="X207" i="9"/>
  <c r="X195" i="9"/>
  <c r="X183" i="9"/>
  <c r="X171" i="9"/>
  <c r="X159" i="9"/>
  <c r="X147" i="9"/>
  <c r="X135" i="9"/>
  <c r="X123" i="9"/>
  <c r="X111" i="9"/>
  <c r="X99" i="9"/>
  <c r="X87" i="9"/>
  <c r="X75" i="9"/>
  <c r="X63" i="9"/>
  <c r="X51" i="9"/>
  <c r="X39" i="9"/>
  <c r="X27" i="9"/>
  <c r="X15" i="9"/>
  <c r="X216" i="9"/>
  <c r="X192" i="9"/>
  <c r="X168" i="9"/>
  <c r="X132" i="9"/>
  <c r="X96" i="9"/>
  <c r="X60" i="9"/>
  <c r="X24" i="9"/>
  <c r="Y4" i="9"/>
  <c r="X2" i="9"/>
  <c r="X3" i="9"/>
  <c r="Y6" i="9" l="1"/>
  <c r="Y207" i="9"/>
  <c r="Y195" i="9"/>
  <c r="Y183" i="9"/>
  <c r="Y171" i="9"/>
  <c r="Y159" i="9"/>
  <c r="Y147" i="9"/>
  <c r="Y135" i="9"/>
  <c r="Y123" i="9"/>
  <c r="Y111" i="9"/>
  <c r="Y99" i="9"/>
  <c r="Y87" i="9"/>
  <c r="Y75" i="9"/>
  <c r="Y63" i="9"/>
  <c r="Y51" i="9"/>
  <c r="Y39" i="9"/>
  <c r="Y27" i="9"/>
  <c r="Y15" i="9"/>
  <c r="Y198" i="9"/>
  <c r="Y162" i="9"/>
  <c r="Y126" i="9"/>
  <c r="Y90" i="9"/>
  <c r="Y54" i="9"/>
  <c r="Y18" i="9"/>
  <c r="Y216" i="9"/>
  <c r="Y204" i="9"/>
  <c r="Y192" i="9"/>
  <c r="Y180" i="9"/>
  <c r="Y168" i="9"/>
  <c r="Y156" i="9"/>
  <c r="Y144" i="9"/>
  <c r="Y132" i="9"/>
  <c r="Y120" i="9"/>
  <c r="Y108" i="9"/>
  <c r="Y96" i="9"/>
  <c r="Y84" i="9"/>
  <c r="Y72" i="9"/>
  <c r="Y60" i="9"/>
  <c r="Y48" i="9"/>
  <c r="Y36" i="9"/>
  <c r="Y24" i="9"/>
  <c r="Y12" i="9"/>
  <c r="Y210" i="9"/>
  <c r="Y174" i="9"/>
  <c r="Y138" i="9"/>
  <c r="Y102" i="9"/>
  <c r="Y66" i="9"/>
  <c r="Y30" i="9"/>
  <c r="Y213" i="9"/>
  <c r="Y201" i="9"/>
  <c r="Y189" i="9"/>
  <c r="Y177" i="9"/>
  <c r="Y165" i="9"/>
  <c r="Y153" i="9"/>
  <c r="Y141" i="9"/>
  <c r="Y129" i="9"/>
  <c r="Y117" i="9"/>
  <c r="Y105" i="9"/>
  <c r="Y93" i="9"/>
  <c r="Y81" i="9"/>
  <c r="Y69" i="9"/>
  <c r="Y57" i="9"/>
  <c r="Y45" i="9"/>
  <c r="Y33" i="9"/>
  <c r="Y21" i="9"/>
  <c r="Y9" i="9"/>
  <c r="Y186" i="9"/>
  <c r="Y150" i="9"/>
  <c r="Y114" i="9"/>
  <c r="Y78" i="9"/>
  <c r="Y42" i="9"/>
  <c r="Y3" i="9"/>
  <c r="Z4" i="9"/>
  <c r="Y2" i="9"/>
  <c r="Z6" i="9" l="1"/>
  <c r="Z207" i="9"/>
  <c r="Z195" i="9"/>
  <c r="Z183" i="9"/>
  <c r="Z171" i="9"/>
  <c r="Z159" i="9"/>
  <c r="Z147" i="9"/>
  <c r="Z135" i="9"/>
  <c r="Z123" i="9"/>
  <c r="Z111" i="9"/>
  <c r="Z99" i="9"/>
  <c r="Z87" i="9"/>
  <c r="Z75" i="9"/>
  <c r="Z63" i="9"/>
  <c r="Z51" i="9"/>
  <c r="Z39" i="9"/>
  <c r="Z216" i="9"/>
  <c r="Z204" i="9"/>
  <c r="Z192" i="9"/>
  <c r="Z180" i="9"/>
  <c r="Z168" i="9"/>
  <c r="Z156" i="9"/>
  <c r="Z144" i="9"/>
  <c r="Z132" i="9"/>
  <c r="Z120" i="9"/>
  <c r="Z108" i="9"/>
  <c r="Z96" i="9"/>
  <c r="Z84" i="9"/>
  <c r="Z72" i="9"/>
  <c r="Z60" i="9"/>
  <c r="Z48" i="9"/>
  <c r="Z36" i="9"/>
  <c r="Z213" i="9"/>
  <c r="Z201" i="9"/>
  <c r="Z189" i="9"/>
  <c r="Z177" i="9"/>
  <c r="Z165" i="9"/>
  <c r="Z153" i="9"/>
  <c r="Z141" i="9"/>
  <c r="Z129" i="9"/>
  <c r="Z117" i="9"/>
  <c r="Z105" i="9"/>
  <c r="Z93" i="9"/>
  <c r="Z81" i="9"/>
  <c r="Z69" i="9"/>
  <c r="Z57" i="9"/>
  <c r="Z45" i="9"/>
  <c r="Z33" i="9"/>
  <c r="Z186" i="9"/>
  <c r="Z138" i="9"/>
  <c r="Z90" i="9"/>
  <c r="Z42" i="9"/>
  <c r="Z21" i="9"/>
  <c r="Z9" i="9"/>
  <c r="Z150" i="9"/>
  <c r="Z24" i="9"/>
  <c r="Z174" i="9"/>
  <c r="Z126" i="9"/>
  <c r="Z78" i="9"/>
  <c r="Z30" i="9"/>
  <c r="Z18" i="9"/>
  <c r="Z198" i="9"/>
  <c r="Z54" i="9"/>
  <c r="Z210" i="9"/>
  <c r="Z162" i="9"/>
  <c r="Z114" i="9"/>
  <c r="Z66" i="9"/>
  <c r="Z27" i="9"/>
  <c r="Z15" i="9"/>
  <c r="Z102" i="9"/>
  <c r="Z12" i="9"/>
  <c r="AA4" i="9"/>
  <c r="Z2" i="9"/>
  <c r="Z3" i="9"/>
  <c r="AB4" i="9" l="1"/>
  <c r="AA18" i="9"/>
  <c r="AA30" i="9"/>
  <c r="AA42" i="9"/>
  <c r="AA54" i="9"/>
  <c r="AA66" i="9"/>
  <c r="AA78" i="9"/>
  <c r="AA90" i="9"/>
  <c r="AA102" i="9"/>
  <c r="AA114" i="9"/>
  <c r="AA126" i="9"/>
  <c r="AA138" i="9"/>
  <c r="AA150" i="9"/>
  <c r="AA162" i="9"/>
  <c r="AA174" i="9"/>
  <c r="AA186" i="9"/>
  <c r="AA198" i="9"/>
  <c r="AA210" i="9"/>
  <c r="AA21" i="9"/>
  <c r="AA45" i="9"/>
  <c r="AA69" i="9"/>
  <c r="AA105" i="9"/>
  <c r="AA117" i="9"/>
  <c r="AA141" i="9"/>
  <c r="AA153" i="9"/>
  <c r="AA189" i="9"/>
  <c r="AA201" i="9"/>
  <c r="AA213" i="9"/>
  <c r="AA33" i="9"/>
  <c r="AA57" i="9"/>
  <c r="AA81" i="9"/>
  <c r="AA93" i="9"/>
  <c r="AA129" i="9"/>
  <c r="AA165" i="9"/>
  <c r="AA177" i="9"/>
  <c r="AA27" i="9"/>
  <c r="AA39" i="9"/>
  <c r="AA63" i="9"/>
  <c r="AA87" i="9"/>
  <c r="AA111" i="9"/>
  <c r="AA123" i="9"/>
  <c r="AA147" i="9"/>
  <c r="AA171" i="9"/>
  <c r="AA195" i="9"/>
  <c r="AA12" i="9"/>
  <c r="AA24" i="9"/>
  <c r="AA36" i="9"/>
  <c r="AA48" i="9"/>
  <c r="AA60" i="9"/>
  <c r="AA72" i="9"/>
  <c r="AA84" i="9"/>
  <c r="AA96" i="9"/>
  <c r="AA108" i="9"/>
  <c r="AA120" i="9"/>
  <c r="AA132" i="9"/>
  <c r="AA144" i="9"/>
  <c r="AA156" i="9"/>
  <c r="AA168" i="9"/>
  <c r="AA180" i="9"/>
  <c r="AA192" i="9"/>
  <c r="AA204" i="9"/>
  <c r="AA216" i="9"/>
  <c r="AA15" i="9"/>
  <c r="AA51" i="9"/>
  <c r="AA75" i="9"/>
  <c r="AA99" i="9"/>
  <c r="AA135" i="9"/>
  <c r="AA159" i="9"/>
  <c r="AA183" i="9"/>
  <c r="AA207" i="9"/>
  <c r="AA9" i="9"/>
  <c r="AA6" i="9"/>
  <c r="AA3" i="9"/>
  <c r="AA2" i="9"/>
  <c r="AB207" i="9" l="1"/>
  <c r="AB195" i="9"/>
  <c r="AB183" i="9"/>
  <c r="AB171" i="9"/>
  <c r="AB159" i="9"/>
  <c r="AB147" i="9"/>
  <c r="AB135" i="9"/>
  <c r="AB123" i="9"/>
  <c r="AB111" i="9"/>
  <c r="AB99" i="9"/>
  <c r="AB87" i="9"/>
  <c r="AB75" i="9"/>
  <c r="AB63" i="9"/>
  <c r="AB51" i="9"/>
  <c r="AB39" i="9"/>
  <c r="AB27" i="9"/>
  <c r="AB15" i="9"/>
  <c r="AB216" i="9"/>
  <c r="AB204" i="9"/>
  <c r="AB192" i="9"/>
  <c r="AB180" i="9"/>
  <c r="AB168" i="9"/>
  <c r="AB156" i="9"/>
  <c r="AB144" i="9"/>
  <c r="AB132" i="9"/>
  <c r="AB120" i="9"/>
  <c r="AB108" i="9"/>
  <c r="AB96" i="9"/>
  <c r="AB84" i="9"/>
  <c r="AB72" i="9"/>
  <c r="AB60" i="9"/>
  <c r="AB48" i="9"/>
  <c r="AB36" i="9"/>
  <c r="AB24" i="9"/>
  <c r="AB12" i="9"/>
  <c r="AB213" i="9"/>
  <c r="AB201" i="9"/>
  <c r="AB189" i="9"/>
  <c r="AB177" i="9"/>
  <c r="AB165" i="9"/>
  <c r="AB153" i="9"/>
  <c r="AB141" i="9"/>
  <c r="AB129" i="9"/>
  <c r="AB117" i="9"/>
  <c r="AB105" i="9"/>
  <c r="AB93" i="9"/>
  <c r="AB81" i="9"/>
  <c r="AB69" i="9"/>
  <c r="AB57" i="9"/>
  <c r="AB45" i="9"/>
  <c r="AB33" i="9"/>
  <c r="AB21" i="9"/>
  <c r="AB9" i="9"/>
  <c r="AB210" i="9"/>
  <c r="AB162" i="9"/>
  <c r="AB114" i="9"/>
  <c r="AB66" i="9"/>
  <c r="AB18" i="9"/>
  <c r="AB78" i="9"/>
  <c r="AB198" i="9"/>
  <c r="AB150" i="9"/>
  <c r="AB102" i="9"/>
  <c r="AB54" i="9"/>
  <c r="AB6" i="9"/>
  <c r="AB126" i="9"/>
  <c r="AB186" i="9"/>
  <c r="AB138" i="9"/>
  <c r="AB90" i="9"/>
  <c r="AB42" i="9"/>
  <c r="AB174" i="9"/>
  <c r="AB30" i="9"/>
  <c r="E166" i="1" l="1"/>
  <c r="A6" i="2"/>
  <c r="A7" i="2" l="1"/>
  <c r="A8" i="2" s="1"/>
  <c r="A9" i="2" l="1"/>
  <c r="A10" i="2" s="1"/>
  <c r="A13" i="4" l="1"/>
  <c r="AM13" i="4" s="1"/>
  <c r="AN13" i="4" l="1"/>
  <c r="AV13" i="4"/>
  <c r="BD13" i="4"/>
  <c r="BL13" i="4"/>
  <c r="BT13" i="4"/>
  <c r="CB13" i="4"/>
  <c r="AF13" i="4"/>
  <c r="AO13" i="4"/>
  <c r="AW13" i="4"/>
  <c r="BE13" i="4"/>
  <c r="BM13" i="4"/>
  <c r="BU13" i="4"/>
  <c r="CC13" i="4"/>
  <c r="AG13" i="4"/>
  <c r="AP13" i="4"/>
  <c r="AX13" i="4"/>
  <c r="BF13" i="4"/>
  <c r="BN13" i="4"/>
  <c r="BV13" i="4"/>
  <c r="AH13" i="4"/>
  <c r="AQ13" i="4"/>
  <c r="AY13" i="4"/>
  <c r="BG13" i="4"/>
  <c r="BO13" i="4"/>
  <c r="BW13" i="4"/>
  <c r="AI13" i="4"/>
  <c r="AR13" i="4"/>
  <c r="AZ13" i="4"/>
  <c r="BH13" i="4"/>
  <c r="BP13" i="4"/>
  <c r="BX13" i="4"/>
  <c r="AJ13" i="4"/>
  <c r="AS13" i="4"/>
  <c r="BA13" i="4"/>
  <c r="BI13" i="4"/>
  <c r="BQ13" i="4"/>
  <c r="BY13" i="4"/>
  <c r="AK13" i="4"/>
  <c r="AT13" i="4"/>
  <c r="BB13" i="4"/>
  <c r="BJ13" i="4"/>
  <c r="BR13" i="4"/>
  <c r="BZ13" i="4"/>
  <c r="BC13" i="4"/>
  <c r="BS13" i="4"/>
  <c r="CA13" i="4"/>
  <c r="AL13" i="4"/>
  <c r="AU13" i="4"/>
  <c r="BK13" i="4"/>
  <c r="AC13" i="4"/>
  <c r="V13" i="4"/>
  <c r="AD13" i="4"/>
  <c r="W13" i="4"/>
  <c r="AE13" i="4"/>
  <c r="X13" i="4"/>
  <c r="Y13" i="4"/>
  <c r="Z13" i="4"/>
  <c r="AA13" i="4"/>
  <c r="T13" i="4"/>
  <c r="AB13" i="4"/>
  <c r="Q13" i="4"/>
  <c r="R13" i="4"/>
  <c r="S13" i="4"/>
  <c r="U13" i="4"/>
  <c r="E13" i="4"/>
  <c r="M13" i="4"/>
  <c r="G13" i="4"/>
  <c r="H13" i="4"/>
  <c r="I13" i="4"/>
  <c r="J13" i="4"/>
  <c r="C13" i="4"/>
  <c r="K13" i="4"/>
  <c r="D13" i="4"/>
  <c r="L13" i="4"/>
  <c r="F13" i="4"/>
  <c r="N13" i="4"/>
  <c r="A14" i="4"/>
  <c r="AM14" i="4" s="1"/>
  <c r="AL14" i="4" l="1"/>
  <c r="AU14" i="4"/>
  <c r="BC14" i="4"/>
  <c r="BK14" i="4"/>
  <c r="BS14" i="4"/>
  <c r="CA14" i="4"/>
  <c r="AN14" i="4"/>
  <c r="AV14" i="4"/>
  <c r="BD14" i="4"/>
  <c r="BL14" i="4"/>
  <c r="BT14" i="4"/>
  <c r="CB14" i="4"/>
  <c r="AF14" i="4"/>
  <c r="AO14" i="4"/>
  <c r="AW14" i="4"/>
  <c r="BE14" i="4"/>
  <c r="BM14" i="4"/>
  <c r="BU14" i="4"/>
  <c r="CC14" i="4"/>
  <c r="AG14" i="4"/>
  <c r="AP14" i="4"/>
  <c r="AX14" i="4"/>
  <c r="BF14" i="4"/>
  <c r="BN14" i="4"/>
  <c r="BV14" i="4"/>
  <c r="AH14" i="4"/>
  <c r="AQ14" i="4"/>
  <c r="AY14" i="4"/>
  <c r="BG14" i="4"/>
  <c r="BO14" i="4"/>
  <c r="BW14" i="4"/>
  <c r="AI14" i="4"/>
  <c r="AR14" i="4"/>
  <c r="AZ14" i="4"/>
  <c r="BH14" i="4"/>
  <c r="BP14" i="4"/>
  <c r="BX14" i="4"/>
  <c r="AJ14" i="4"/>
  <c r="AS14" i="4"/>
  <c r="BA14" i="4"/>
  <c r="BI14" i="4"/>
  <c r="BQ14" i="4"/>
  <c r="BY14" i="4"/>
  <c r="BR14" i="4"/>
  <c r="AT14" i="4"/>
  <c r="BB14" i="4"/>
  <c r="AK14" i="4"/>
  <c r="BJ14" i="4"/>
  <c r="BZ14" i="4"/>
  <c r="AA14" i="4"/>
  <c r="AB14" i="4"/>
  <c r="AC14" i="4"/>
  <c r="V14" i="4"/>
  <c r="AD14" i="4"/>
  <c r="W14" i="4"/>
  <c r="AE14" i="4"/>
  <c r="X14" i="4"/>
  <c r="Y14" i="4"/>
  <c r="Q14" i="4"/>
  <c r="R14" i="4"/>
  <c r="S14" i="4"/>
  <c r="T14" i="4"/>
  <c r="Z14" i="4"/>
  <c r="U14" i="4"/>
  <c r="O13" i="4"/>
  <c r="B13" i="4"/>
  <c r="P13" i="4"/>
  <c r="I14" i="4"/>
  <c r="C14" i="4"/>
  <c r="K14" i="4"/>
  <c r="D14" i="4"/>
  <c r="L14" i="4"/>
  <c r="E14" i="4"/>
  <c r="M14" i="4"/>
  <c r="F14" i="4"/>
  <c r="N14" i="4"/>
  <c r="G14" i="4"/>
  <c r="H14" i="4"/>
  <c r="J14" i="4"/>
  <c r="A15" i="4"/>
  <c r="AM15" i="4" s="1"/>
  <c r="AK15" i="4" l="1"/>
  <c r="AT15" i="4"/>
  <c r="BB15" i="4"/>
  <c r="BJ15" i="4"/>
  <c r="BR15" i="4"/>
  <c r="BZ15" i="4"/>
  <c r="AL15" i="4"/>
  <c r="AU15" i="4"/>
  <c r="BC15" i="4"/>
  <c r="BK15" i="4"/>
  <c r="BS15" i="4"/>
  <c r="CA15" i="4"/>
  <c r="AN15" i="4"/>
  <c r="AV15" i="4"/>
  <c r="BD15" i="4"/>
  <c r="BL15" i="4"/>
  <c r="BT15" i="4"/>
  <c r="CB15" i="4"/>
  <c r="AF15" i="4"/>
  <c r="AO15" i="4"/>
  <c r="AW15" i="4"/>
  <c r="BE15" i="4"/>
  <c r="BM15" i="4"/>
  <c r="BU15" i="4"/>
  <c r="CC15" i="4"/>
  <c r="AG15" i="4"/>
  <c r="AP15" i="4"/>
  <c r="AX15" i="4"/>
  <c r="BF15" i="4"/>
  <c r="BN15" i="4"/>
  <c r="BV15" i="4"/>
  <c r="AH15" i="4"/>
  <c r="AQ15" i="4"/>
  <c r="AY15" i="4"/>
  <c r="BG15" i="4"/>
  <c r="BO15" i="4"/>
  <c r="BW15" i="4"/>
  <c r="AI15" i="4"/>
  <c r="AR15" i="4"/>
  <c r="AZ15" i="4"/>
  <c r="BH15" i="4"/>
  <c r="BP15" i="4"/>
  <c r="BX15" i="4"/>
  <c r="AJ15" i="4"/>
  <c r="AS15" i="4"/>
  <c r="BI15" i="4"/>
  <c r="BQ15" i="4"/>
  <c r="BY15" i="4"/>
  <c r="BA15" i="4"/>
  <c r="Y15" i="4"/>
  <c r="Z15" i="4"/>
  <c r="AA15" i="4"/>
  <c r="AB15" i="4"/>
  <c r="AC15" i="4"/>
  <c r="V15" i="4"/>
  <c r="AD15" i="4"/>
  <c r="W15" i="4"/>
  <c r="AE15" i="4"/>
  <c r="R15" i="4"/>
  <c r="T15" i="4"/>
  <c r="U15" i="4"/>
  <c r="X15" i="4"/>
  <c r="Q15" i="4"/>
  <c r="S15" i="4"/>
  <c r="O14" i="4"/>
  <c r="P14" i="4"/>
  <c r="B14" i="4"/>
  <c r="D15" i="4"/>
  <c r="L15" i="4"/>
  <c r="F15" i="4"/>
  <c r="N15" i="4"/>
  <c r="G15" i="4"/>
  <c r="H15" i="4"/>
  <c r="I15" i="4"/>
  <c r="J15" i="4"/>
  <c r="C15" i="4"/>
  <c r="K15" i="4"/>
  <c r="M15" i="4"/>
  <c r="E15" i="4"/>
  <c r="P11" i="4"/>
  <c r="O11" i="4"/>
  <c r="A16" i="4"/>
  <c r="AM16" i="4" s="1"/>
  <c r="B15" i="4" l="1"/>
  <c r="AJ16" i="4"/>
  <c r="AS16" i="4"/>
  <c r="BA16" i="4"/>
  <c r="BI16" i="4"/>
  <c r="BQ16" i="4"/>
  <c r="BY16" i="4"/>
  <c r="AK16" i="4"/>
  <c r="AT16" i="4"/>
  <c r="BB16" i="4"/>
  <c r="BJ16" i="4"/>
  <c r="BR16" i="4"/>
  <c r="BZ16" i="4"/>
  <c r="AL16" i="4"/>
  <c r="AU16" i="4"/>
  <c r="BC16" i="4"/>
  <c r="BK16" i="4"/>
  <c r="BS16" i="4"/>
  <c r="CA16" i="4"/>
  <c r="AN16" i="4"/>
  <c r="AV16" i="4"/>
  <c r="BD16" i="4"/>
  <c r="BL16" i="4"/>
  <c r="BT16" i="4"/>
  <c r="CB16" i="4"/>
  <c r="AF16" i="4"/>
  <c r="AO16" i="4"/>
  <c r="AW16" i="4"/>
  <c r="BE16" i="4"/>
  <c r="BM16" i="4"/>
  <c r="BU16" i="4"/>
  <c r="CC16" i="4"/>
  <c r="AG16" i="4"/>
  <c r="AP16" i="4"/>
  <c r="AX16" i="4"/>
  <c r="BF16" i="4"/>
  <c r="BN16" i="4"/>
  <c r="BV16" i="4"/>
  <c r="AH16" i="4"/>
  <c r="AQ16" i="4"/>
  <c r="AY16" i="4"/>
  <c r="BG16" i="4"/>
  <c r="BO16" i="4"/>
  <c r="BW16" i="4"/>
  <c r="AI16" i="4"/>
  <c r="AZ16" i="4"/>
  <c r="BH16" i="4"/>
  <c r="BX16" i="4"/>
  <c r="BP16" i="4"/>
  <c r="AR16" i="4"/>
  <c r="W16" i="4"/>
  <c r="AE16" i="4"/>
  <c r="X16" i="4"/>
  <c r="Y16" i="4"/>
  <c r="Z16" i="4"/>
  <c r="AA16" i="4"/>
  <c r="AB16" i="4"/>
  <c r="AC16" i="4"/>
  <c r="V16" i="4"/>
  <c r="U16" i="4"/>
  <c r="AD16" i="4"/>
  <c r="Q16" i="4"/>
  <c r="R16" i="4"/>
  <c r="S16" i="4"/>
  <c r="T16" i="4"/>
  <c r="P15" i="4"/>
  <c r="O15" i="4"/>
  <c r="F16" i="4"/>
  <c r="N16" i="4"/>
  <c r="H16" i="4"/>
  <c r="I16" i="4"/>
  <c r="J16" i="4"/>
  <c r="C16" i="4"/>
  <c r="K16" i="4"/>
  <c r="D16" i="4"/>
  <c r="L16" i="4"/>
  <c r="E16" i="4"/>
  <c r="M16" i="4"/>
  <c r="G16" i="4"/>
  <c r="A17" i="4"/>
  <c r="AM17" i="4" s="1"/>
  <c r="AI17" i="4" l="1"/>
  <c r="AR17" i="4"/>
  <c r="AZ17" i="4"/>
  <c r="BH17" i="4"/>
  <c r="BP17" i="4"/>
  <c r="BX17" i="4"/>
  <c r="AJ17" i="4"/>
  <c r="AS17" i="4"/>
  <c r="BA17" i="4"/>
  <c r="BI17" i="4"/>
  <c r="BQ17" i="4"/>
  <c r="BY17" i="4"/>
  <c r="AK17" i="4"/>
  <c r="AT17" i="4"/>
  <c r="BB17" i="4"/>
  <c r="BJ17" i="4"/>
  <c r="BR17" i="4"/>
  <c r="BZ17" i="4"/>
  <c r="AL17" i="4"/>
  <c r="AU17" i="4"/>
  <c r="BC17" i="4"/>
  <c r="BK17" i="4"/>
  <c r="BS17" i="4"/>
  <c r="CA17" i="4"/>
  <c r="AN17" i="4"/>
  <c r="AV17" i="4"/>
  <c r="BD17" i="4"/>
  <c r="BL17" i="4"/>
  <c r="BT17" i="4"/>
  <c r="CB17" i="4"/>
  <c r="AF17" i="4"/>
  <c r="AO17" i="4"/>
  <c r="AW17" i="4"/>
  <c r="BE17" i="4"/>
  <c r="BM17" i="4"/>
  <c r="BU17" i="4"/>
  <c r="CC17" i="4"/>
  <c r="AG17" i="4"/>
  <c r="AP17" i="4"/>
  <c r="AX17" i="4"/>
  <c r="BF17" i="4"/>
  <c r="BN17" i="4"/>
  <c r="BV17" i="4"/>
  <c r="AY17" i="4"/>
  <c r="BO17" i="4"/>
  <c r="BW17" i="4"/>
  <c r="AH17" i="4"/>
  <c r="AQ17" i="4"/>
  <c r="BG17" i="4"/>
  <c r="AC17" i="4"/>
  <c r="V17" i="4"/>
  <c r="AD17" i="4"/>
  <c r="W17" i="4"/>
  <c r="AE17" i="4"/>
  <c r="X17" i="4"/>
  <c r="Y17" i="4"/>
  <c r="Z17" i="4"/>
  <c r="AA17" i="4"/>
  <c r="AB17" i="4"/>
  <c r="R17" i="4"/>
  <c r="S17" i="4"/>
  <c r="T17" i="4"/>
  <c r="U17" i="4"/>
  <c r="Q17" i="4"/>
  <c r="P16" i="4"/>
  <c r="B16" i="4"/>
  <c r="O16" i="4"/>
  <c r="J17" i="4"/>
  <c r="D17" i="4"/>
  <c r="L17" i="4"/>
  <c r="E17" i="4"/>
  <c r="M17" i="4"/>
  <c r="F17" i="4"/>
  <c r="N17" i="4"/>
  <c r="G17" i="4"/>
  <c r="H17" i="4"/>
  <c r="I17" i="4"/>
  <c r="C17" i="4"/>
  <c r="K17" i="4"/>
  <c r="A18" i="4"/>
  <c r="AM18" i="4" s="1"/>
  <c r="B17" i="4" l="1"/>
  <c r="AH18" i="4"/>
  <c r="AQ18" i="4"/>
  <c r="AY18" i="4"/>
  <c r="BG18" i="4"/>
  <c r="BO18" i="4"/>
  <c r="BW18" i="4"/>
  <c r="AI18" i="4"/>
  <c r="AR18" i="4"/>
  <c r="AZ18" i="4"/>
  <c r="BH18" i="4"/>
  <c r="BP18" i="4"/>
  <c r="BX18" i="4"/>
  <c r="AJ18" i="4"/>
  <c r="AS18" i="4"/>
  <c r="BA18" i="4"/>
  <c r="BI18" i="4"/>
  <c r="BQ18" i="4"/>
  <c r="BY18" i="4"/>
  <c r="AK18" i="4"/>
  <c r="AT18" i="4"/>
  <c r="BB18" i="4"/>
  <c r="BJ18" i="4"/>
  <c r="BR18" i="4"/>
  <c r="BZ18" i="4"/>
  <c r="AL18" i="4"/>
  <c r="AU18" i="4"/>
  <c r="BC18" i="4"/>
  <c r="BK18" i="4"/>
  <c r="BS18" i="4"/>
  <c r="CA18" i="4"/>
  <c r="AN18" i="4"/>
  <c r="AV18" i="4"/>
  <c r="BD18" i="4"/>
  <c r="BL18" i="4"/>
  <c r="BT18" i="4"/>
  <c r="CB18" i="4"/>
  <c r="AF18" i="4"/>
  <c r="AO18" i="4"/>
  <c r="AW18" i="4"/>
  <c r="BE18" i="4"/>
  <c r="BM18" i="4"/>
  <c r="BU18" i="4"/>
  <c r="CC18" i="4"/>
  <c r="BN18" i="4"/>
  <c r="AP18" i="4"/>
  <c r="AX18" i="4"/>
  <c r="AG18" i="4"/>
  <c r="BF18" i="4"/>
  <c r="BV18" i="4"/>
  <c r="AA18" i="4"/>
  <c r="AB18" i="4"/>
  <c r="AC18" i="4"/>
  <c r="V18" i="4"/>
  <c r="AD18" i="4"/>
  <c r="W18" i="4"/>
  <c r="AE18" i="4"/>
  <c r="X18" i="4"/>
  <c r="Y18" i="4"/>
  <c r="S18" i="4"/>
  <c r="U18" i="4"/>
  <c r="Z18" i="4"/>
  <c r="Q18" i="4"/>
  <c r="R18" i="4"/>
  <c r="T18" i="4"/>
  <c r="P17" i="4"/>
  <c r="E18" i="4"/>
  <c r="M18" i="4"/>
  <c r="G18" i="4"/>
  <c r="H18" i="4"/>
  <c r="I18" i="4"/>
  <c r="J18" i="4"/>
  <c r="C18" i="4"/>
  <c r="K18" i="4"/>
  <c r="D18" i="4"/>
  <c r="L18" i="4"/>
  <c r="F18" i="4"/>
  <c r="N18" i="4"/>
  <c r="O17" i="4"/>
  <c r="A19" i="4"/>
  <c r="AM19" i="4" s="1"/>
  <c r="AG19" i="4" l="1"/>
  <c r="AP19" i="4"/>
  <c r="AX19" i="4"/>
  <c r="BF19" i="4"/>
  <c r="BN19" i="4"/>
  <c r="BV19" i="4"/>
  <c r="AH19" i="4"/>
  <c r="AQ19" i="4"/>
  <c r="AY19" i="4"/>
  <c r="BG19" i="4"/>
  <c r="BO19" i="4"/>
  <c r="BW19" i="4"/>
  <c r="AI19" i="4"/>
  <c r="AR19" i="4"/>
  <c r="AZ19" i="4"/>
  <c r="BH19" i="4"/>
  <c r="BP19" i="4"/>
  <c r="BX19" i="4"/>
  <c r="AJ19" i="4"/>
  <c r="AS19" i="4"/>
  <c r="BA19" i="4"/>
  <c r="BI19" i="4"/>
  <c r="BQ19" i="4"/>
  <c r="BY19" i="4"/>
  <c r="AK19" i="4"/>
  <c r="AT19" i="4"/>
  <c r="BB19" i="4"/>
  <c r="BJ19" i="4"/>
  <c r="BR19" i="4"/>
  <c r="BZ19" i="4"/>
  <c r="AL19" i="4"/>
  <c r="AU19" i="4"/>
  <c r="BC19" i="4"/>
  <c r="BK19" i="4"/>
  <c r="BS19" i="4"/>
  <c r="CA19" i="4"/>
  <c r="AN19" i="4"/>
  <c r="AV19" i="4"/>
  <c r="BD19" i="4"/>
  <c r="BL19" i="4"/>
  <c r="BT19" i="4"/>
  <c r="CB19" i="4"/>
  <c r="CC19" i="4"/>
  <c r="AF19" i="4"/>
  <c r="AO19" i="4"/>
  <c r="BE19" i="4"/>
  <c r="BM19" i="4"/>
  <c r="AW19" i="4"/>
  <c r="BU19" i="4"/>
  <c r="Y19" i="4"/>
  <c r="Z19" i="4"/>
  <c r="AA19" i="4"/>
  <c r="AB19" i="4"/>
  <c r="AC19" i="4"/>
  <c r="V19" i="4"/>
  <c r="AD19" i="4"/>
  <c r="W19" i="4"/>
  <c r="AE19" i="4"/>
  <c r="Q19" i="4"/>
  <c r="X19" i="4"/>
  <c r="R19" i="4"/>
  <c r="S19" i="4"/>
  <c r="T19" i="4"/>
  <c r="U19" i="4"/>
  <c r="O18" i="4"/>
  <c r="G19" i="4"/>
  <c r="I19" i="4"/>
  <c r="J19" i="4"/>
  <c r="C19" i="4"/>
  <c r="K19" i="4"/>
  <c r="D19" i="4"/>
  <c r="L19" i="4"/>
  <c r="E19" i="4"/>
  <c r="M19" i="4"/>
  <c r="F19" i="4"/>
  <c r="N19" i="4"/>
  <c r="H19" i="4"/>
  <c r="P18" i="4"/>
  <c r="B18" i="4"/>
  <c r="A20" i="4"/>
  <c r="AM20" i="4" s="1"/>
  <c r="AF20" i="4" l="1"/>
  <c r="AO20" i="4"/>
  <c r="AW20" i="4"/>
  <c r="BE20" i="4"/>
  <c r="BM20" i="4"/>
  <c r="BU20" i="4"/>
  <c r="CC20" i="4"/>
  <c r="AG20" i="4"/>
  <c r="AP20" i="4"/>
  <c r="AX20" i="4"/>
  <c r="BF20" i="4"/>
  <c r="BN20" i="4"/>
  <c r="BV20" i="4"/>
  <c r="AH20" i="4"/>
  <c r="AQ20" i="4"/>
  <c r="AY20" i="4"/>
  <c r="BG20" i="4"/>
  <c r="BO20" i="4"/>
  <c r="BW20" i="4"/>
  <c r="AI20" i="4"/>
  <c r="AR20" i="4"/>
  <c r="AZ20" i="4"/>
  <c r="BH20" i="4"/>
  <c r="BP20" i="4"/>
  <c r="BX20" i="4"/>
  <c r="AJ20" i="4"/>
  <c r="AS20" i="4"/>
  <c r="BA20" i="4"/>
  <c r="BI20" i="4"/>
  <c r="BQ20" i="4"/>
  <c r="BY20" i="4"/>
  <c r="AK20" i="4"/>
  <c r="AT20" i="4"/>
  <c r="BB20" i="4"/>
  <c r="BJ20" i="4"/>
  <c r="BR20" i="4"/>
  <c r="BZ20" i="4"/>
  <c r="AL20" i="4"/>
  <c r="AU20" i="4"/>
  <c r="BC20" i="4"/>
  <c r="BK20" i="4"/>
  <c r="BS20" i="4"/>
  <c r="CA20" i="4"/>
  <c r="AV20" i="4"/>
  <c r="BD20" i="4"/>
  <c r="BT20" i="4"/>
  <c r="CB20" i="4"/>
  <c r="AN20" i="4"/>
  <c r="BL20" i="4"/>
  <c r="W20" i="4"/>
  <c r="AE20" i="4"/>
  <c r="X20" i="4"/>
  <c r="Y20" i="4"/>
  <c r="Z20" i="4"/>
  <c r="AA20" i="4"/>
  <c r="AB20" i="4"/>
  <c r="AC20" i="4"/>
  <c r="Q20" i="4"/>
  <c r="S20" i="4"/>
  <c r="T20" i="4"/>
  <c r="U20" i="4"/>
  <c r="V20" i="4"/>
  <c r="AD20" i="4"/>
  <c r="R20" i="4"/>
  <c r="P19" i="4"/>
  <c r="J20" i="4"/>
  <c r="D20" i="4"/>
  <c r="L20" i="4"/>
  <c r="E20" i="4"/>
  <c r="M20" i="4"/>
  <c r="F20" i="4"/>
  <c r="N20" i="4"/>
  <c r="G20" i="4"/>
  <c r="H20" i="4"/>
  <c r="I20" i="4"/>
  <c r="K20" i="4"/>
  <c r="C20" i="4"/>
  <c r="B19" i="4"/>
  <c r="O19" i="4"/>
  <c r="A21" i="4"/>
  <c r="AM21" i="4" s="1"/>
  <c r="AN21" i="4" l="1"/>
  <c r="AV21" i="4"/>
  <c r="BD21" i="4"/>
  <c r="BL21" i="4"/>
  <c r="BT21" i="4"/>
  <c r="CB21" i="4"/>
  <c r="AF21" i="4"/>
  <c r="AO21" i="4"/>
  <c r="AW21" i="4"/>
  <c r="BE21" i="4"/>
  <c r="BM21" i="4"/>
  <c r="BU21" i="4"/>
  <c r="CC21" i="4"/>
  <c r="AG21" i="4"/>
  <c r="AP21" i="4"/>
  <c r="AX21" i="4"/>
  <c r="BF21" i="4"/>
  <c r="BN21" i="4"/>
  <c r="BV21" i="4"/>
  <c r="AH21" i="4"/>
  <c r="AQ21" i="4"/>
  <c r="AY21" i="4"/>
  <c r="BG21" i="4"/>
  <c r="BO21" i="4"/>
  <c r="BW21" i="4"/>
  <c r="AI21" i="4"/>
  <c r="AR21" i="4"/>
  <c r="AZ21" i="4"/>
  <c r="BH21" i="4"/>
  <c r="BP21" i="4"/>
  <c r="BX21" i="4"/>
  <c r="AJ21" i="4"/>
  <c r="AS21" i="4"/>
  <c r="BA21" i="4"/>
  <c r="BI21" i="4"/>
  <c r="BQ21" i="4"/>
  <c r="BY21" i="4"/>
  <c r="AK21" i="4"/>
  <c r="AT21" i="4"/>
  <c r="BB21" i="4"/>
  <c r="BJ21" i="4"/>
  <c r="BR21" i="4"/>
  <c r="BZ21" i="4"/>
  <c r="AU21" i="4"/>
  <c r="BK21" i="4"/>
  <c r="BS21" i="4"/>
  <c r="AL21" i="4"/>
  <c r="BC21" i="4"/>
  <c r="CA21" i="4"/>
  <c r="AC21" i="4"/>
  <c r="V21" i="4"/>
  <c r="AD21" i="4"/>
  <c r="W21" i="4"/>
  <c r="AE21" i="4"/>
  <c r="X21" i="4"/>
  <c r="Y21" i="4"/>
  <c r="Z21" i="4"/>
  <c r="AA21" i="4"/>
  <c r="T21" i="4"/>
  <c r="Q21" i="4"/>
  <c r="R21" i="4"/>
  <c r="AB21" i="4"/>
  <c r="S21" i="4"/>
  <c r="U21" i="4"/>
  <c r="B20" i="4"/>
  <c r="O20" i="4"/>
  <c r="P20" i="4"/>
  <c r="E21" i="4"/>
  <c r="M21" i="4"/>
  <c r="G21" i="4"/>
  <c r="H21" i="4"/>
  <c r="I21" i="4"/>
  <c r="J21" i="4"/>
  <c r="C21" i="4"/>
  <c r="K21" i="4"/>
  <c r="D21" i="4"/>
  <c r="L21" i="4"/>
  <c r="F21" i="4"/>
  <c r="N21" i="4"/>
  <c r="A22" i="4"/>
  <c r="AM22" i="4" s="1"/>
  <c r="AL22" i="4" l="1"/>
  <c r="AU22" i="4"/>
  <c r="BC22" i="4"/>
  <c r="BK22" i="4"/>
  <c r="BS22" i="4"/>
  <c r="CA22" i="4"/>
  <c r="AN22" i="4"/>
  <c r="AV22" i="4"/>
  <c r="BD22" i="4"/>
  <c r="BL22" i="4"/>
  <c r="BT22" i="4"/>
  <c r="CB22" i="4"/>
  <c r="AF22" i="4"/>
  <c r="AO22" i="4"/>
  <c r="AW22" i="4"/>
  <c r="BE22" i="4"/>
  <c r="BM22" i="4"/>
  <c r="BU22" i="4"/>
  <c r="CC22" i="4"/>
  <c r="AG22" i="4"/>
  <c r="AP22" i="4"/>
  <c r="AX22" i="4"/>
  <c r="BF22" i="4"/>
  <c r="BN22" i="4"/>
  <c r="BV22" i="4"/>
  <c r="AH22" i="4"/>
  <c r="AQ22" i="4"/>
  <c r="AY22" i="4"/>
  <c r="BG22" i="4"/>
  <c r="BO22" i="4"/>
  <c r="BW22" i="4"/>
  <c r="AI22" i="4"/>
  <c r="AR22" i="4"/>
  <c r="AZ22" i="4"/>
  <c r="BH22" i="4"/>
  <c r="BP22" i="4"/>
  <c r="BX22" i="4"/>
  <c r="AJ22" i="4"/>
  <c r="AS22" i="4"/>
  <c r="BA22" i="4"/>
  <c r="BI22" i="4"/>
  <c r="BQ22" i="4"/>
  <c r="BY22" i="4"/>
  <c r="BJ22" i="4"/>
  <c r="BZ22" i="4"/>
  <c r="AK22" i="4"/>
  <c r="AT22" i="4"/>
  <c r="BR22" i="4"/>
  <c r="BB22" i="4"/>
  <c r="AA22" i="4"/>
  <c r="AB22" i="4"/>
  <c r="AC22" i="4"/>
  <c r="V22" i="4"/>
  <c r="AD22" i="4"/>
  <c r="W22" i="4"/>
  <c r="AE22" i="4"/>
  <c r="X22" i="4"/>
  <c r="Y22" i="4"/>
  <c r="Z22" i="4"/>
  <c r="Q22" i="4"/>
  <c r="R22" i="4"/>
  <c r="S22" i="4"/>
  <c r="T22" i="4"/>
  <c r="U22" i="4"/>
  <c r="O21" i="4"/>
  <c r="P21" i="4"/>
  <c r="B21" i="4"/>
  <c r="I22" i="4"/>
  <c r="C22" i="4"/>
  <c r="K22" i="4"/>
  <c r="D22" i="4"/>
  <c r="L22" i="4"/>
  <c r="E22" i="4"/>
  <c r="M22" i="4"/>
  <c r="F22" i="4"/>
  <c r="N22" i="4"/>
  <c r="G22" i="4"/>
  <c r="H22" i="4"/>
  <c r="J22" i="4"/>
  <c r="A23" i="4"/>
  <c r="AM23" i="4" s="1"/>
  <c r="AK23" i="4" l="1"/>
  <c r="AT23" i="4"/>
  <c r="BB23" i="4"/>
  <c r="BJ23" i="4"/>
  <c r="BR23" i="4"/>
  <c r="BZ23" i="4"/>
  <c r="AL23" i="4"/>
  <c r="AU23" i="4"/>
  <c r="BC23" i="4"/>
  <c r="BK23" i="4"/>
  <c r="BS23" i="4"/>
  <c r="CA23" i="4"/>
  <c r="AN23" i="4"/>
  <c r="AV23" i="4"/>
  <c r="BD23" i="4"/>
  <c r="BL23" i="4"/>
  <c r="BT23" i="4"/>
  <c r="CB23" i="4"/>
  <c r="AF23" i="4"/>
  <c r="AO23" i="4"/>
  <c r="AW23" i="4"/>
  <c r="BE23" i="4"/>
  <c r="BM23" i="4"/>
  <c r="BU23" i="4"/>
  <c r="CC23" i="4"/>
  <c r="AG23" i="4"/>
  <c r="AP23" i="4"/>
  <c r="AX23" i="4"/>
  <c r="BF23" i="4"/>
  <c r="BN23" i="4"/>
  <c r="BV23" i="4"/>
  <c r="AH23" i="4"/>
  <c r="AQ23" i="4"/>
  <c r="AY23" i="4"/>
  <c r="BG23" i="4"/>
  <c r="BO23" i="4"/>
  <c r="BW23" i="4"/>
  <c r="AI23" i="4"/>
  <c r="AR23" i="4"/>
  <c r="AZ23" i="4"/>
  <c r="BH23" i="4"/>
  <c r="BP23" i="4"/>
  <c r="BX23" i="4"/>
  <c r="BY23" i="4"/>
  <c r="AJ23" i="4"/>
  <c r="BA23" i="4"/>
  <c r="BI23" i="4"/>
  <c r="BQ23" i="4"/>
  <c r="AS23" i="4"/>
  <c r="Y23" i="4"/>
  <c r="Z23" i="4"/>
  <c r="AA23" i="4"/>
  <c r="AB23" i="4"/>
  <c r="AC23" i="4"/>
  <c r="V23" i="4"/>
  <c r="AD23" i="4"/>
  <c r="W23" i="4"/>
  <c r="AE23" i="4"/>
  <c r="R23" i="4"/>
  <c r="X23" i="4"/>
  <c r="T23" i="4"/>
  <c r="U23" i="4"/>
  <c r="Q23" i="4"/>
  <c r="S23" i="4"/>
  <c r="B22" i="4"/>
  <c r="O22" i="4"/>
  <c r="P22" i="4"/>
  <c r="E23" i="4"/>
  <c r="M23" i="4"/>
  <c r="G23" i="4"/>
  <c r="H23" i="4"/>
  <c r="I23" i="4"/>
  <c r="J23" i="4"/>
  <c r="C23" i="4"/>
  <c r="K23" i="4"/>
  <c r="D23" i="4"/>
  <c r="L23" i="4"/>
  <c r="F23" i="4"/>
  <c r="N23" i="4"/>
  <c r="A24" i="4"/>
  <c r="AM24" i="4" s="1"/>
  <c r="AJ24" i="4" l="1"/>
  <c r="AS24" i="4"/>
  <c r="BA24" i="4"/>
  <c r="BI24" i="4"/>
  <c r="AK24" i="4"/>
  <c r="AT24" i="4"/>
  <c r="BB24" i="4"/>
  <c r="AL24" i="4"/>
  <c r="AU24" i="4"/>
  <c r="BC24" i="4"/>
  <c r="BK24" i="4"/>
  <c r="BS24" i="4"/>
  <c r="CA24" i="4"/>
  <c r="AN24" i="4"/>
  <c r="AV24" i="4"/>
  <c r="BD24" i="4"/>
  <c r="BL24" i="4"/>
  <c r="BT24" i="4"/>
  <c r="CB24" i="4"/>
  <c r="AF24" i="4"/>
  <c r="AO24" i="4"/>
  <c r="AW24" i="4"/>
  <c r="BE24" i="4"/>
  <c r="BM24" i="4"/>
  <c r="BU24" i="4"/>
  <c r="CC24" i="4"/>
  <c r="AG24" i="4"/>
  <c r="AP24" i="4"/>
  <c r="AX24" i="4"/>
  <c r="BF24" i="4"/>
  <c r="BN24" i="4"/>
  <c r="BV24" i="4"/>
  <c r="AH24" i="4"/>
  <c r="AQ24" i="4"/>
  <c r="AY24" i="4"/>
  <c r="BG24" i="4"/>
  <c r="BQ24" i="4"/>
  <c r="AR24" i="4"/>
  <c r="BW24" i="4"/>
  <c r="AZ24" i="4"/>
  <c r="BX24" i="4"/>
  <c r="BJ24" i="4"/>
  <c r="BZ24" i="4"/>
  <c r="BO24" i="4"/>
  <c r="AI24" i="4"/>
  <c r="BH24" i="4"/>
  <c r="BP24" i="4"/>
  <c r="BR24" i="4"/>
  <c r="BY24" i="4"/>
  <c r="W24" i="4"/>
  <c r="AE24" i="4"/>
  <c r="X24" i="4"/>
  <c r="Y24" i="4"/>
  <c r="Z24" i="4"/>
  <c r="AA24" i="4"/>
  <c r="AB24" i="4"/>
  <c r="AC24" i="4"/>
  <c r="U24" i="4"/>
  <c r="V24" i="4"/>
  <c r="AD24" i="4"/>
  <c r="Q24" i="4"/>
  <c r="R24" i="4"/>
  <c r="S24" i="4"/>
  <c r="T24" i="4"/>
  <c r="P23" i="4"/>
  <c r="O23" i="4"/>
  <c r="G24" i="4"/>
  <c r="I24" i="4"/>
  <c r="J24" i="4"/>
  <c r="C24" i="4"/>
  <c r="K24" i="4"/>
  <c r="D24" i="4"/>
  <c r="L24" i="4"/>
  <c r="E24" i="4"/>
  <c r="M24" i="4"/>
  <c r="F24" i="4"/>
  <c r="N24" i="4"/>
  <c r="H24" i="4"/>
  <c r="B23" i="4"/>
  <c r="A25" i="4"/>
  <c r="AM25" i="4" s="1"/>
  <c r="AK25" i="4" l="1"/>
  <c r="AT25" i="4"/>
  <c r="BB25" i="4"/>
  <c r="BJ25" i="4"/>
  <c r="BR25" i="4"/>
  <c r="AL25" i="4"/>
  <c r="AU25" i="4"/>
  <c r="BC25" i="4"/>
  <c r="BK25" i="4"/>
  <c r="BS25" i="4"/>
  <c r="AN25" i="4"/>
  <c r="AV25" i="4"/>
  <c r="BD25" i="4"/>
  <c r="BL25" i="4"/>
  <c r="BT25" i="4"/>
  <c r="AF25" i="4"/>
  <c r="AO25" i="4"/>
  <c r="AW25" i="4"/>
  <c r="BE25" i="4"/>
  <c r="BM25" i="4"/>
  <c r="BU25" i="4"/>
  <c r="AI25" i="4"/>
  <c r="AZ25" i="4"/>
  <c r="BP25" i="4"/>
  <c r="CB25" i="4"/>
  <c r="AP25" i="4"/>
  <c r="BF25" i="4"/>
  <c r="BV25" i="4"/>
  <c r="AQ25" i="4"/>
  <c r="BG25" i="4"/>
  <c r="BW25" i="4"/>
  <c r="AS25" i="4"/>
  <c r="BI25" i="4"/>
  <c r="BY25" i="4"/>
  <c r="AG25" i="4"/>
  <c r="AX25" i="4"/>
  <c r="BN25" i="4"/>
  <c r="BZ25" i="4"/>
  <c r="AH25" i="4"/>
  <c r="BX25" i="4"/>
  <c r="AR25" i="4"/>
  <c r="CC25" i="4"/>
  <c r="AY25" i="4"/>
  <c r="BA25" i="4"/>
  <c r="BH25" i="4"/>
  <c r="BO25" i="4"/>
  <c r="AJ25" i="4"/>
  <c r="BQ25" i="4"/>
  <c r="CA25" i="4"/>
  <c r="AC25" i="4"/>
  <c r="V25" i="4"/>
  <c r="AD25" i="4"/>
  <c r="W25" i="4"/>
  <c r="AE25" i="4"/>
  <c r="X25" i="4"/>
  <c r="Y25" i="4"/>
  <c r="Z25" i="4"/>
  <c r="AA25" i="4"/>
  <c r="R25" i="4"/>
  <c r="S25" i="4"/>
  <c r="AB25" i="4"/>
  <c r="T25" i="4"/>
  <c r="U25" i="4"/>
  <c r="Q25" i="4"/>
  <c r="O24" i="4"/>
  <c r="B24" i="4"/>
  <c r="C25" i="4"/>
  <c r="K25" i="4"/>
  <c r="E25" i="4"/>
  <c r="M25" i="4"/>
  <c r="F25" i="4"/>
  <c r="N25" i="4"/>
  <c r="G25" i="4"/>
  <c r="H25" i="4"/>
  <c r="I25" i="4"/>
  <c r="J25" i="4"/>
  <c r="L25" i="4"/>
  <c r="D25" i="4"/>
  <c r="P24" i="4"/>
  <c r="A26" i="4"/>
  <c r="AM26" i="4" s="1"/>
  <c r="AL26" i="4" l="1"/>
  <c r="AU26" i="4"/>
  <c r="BC26" i="4"/>
  <c r="BK26" i="4"/>
  <c r="BS26" i="4"/>
  <c r="CA26" i="4"/>
  <c r="AF26" i="4"/>
  <c r="AO26" i="4"/>
  <c r="AW26" i="4"/>
  <c r="BE26" i="4"/>
  <c r="BM26" i="4"/>
  <c r="BU26" i="4"/>
  <c r="CC26" i="4"/>
  <c r="AG26" i="4"/>
  <c r="AP26" i="4"/>
  <c r="AX26" i="4"/>
  <c r="BF26" i="4"/>
  <c r="BN26" i="4"/>
  <c r="BV26" i="4"/>
  <c r="AI26" i="4"/>
  <c r="AR26" i="4"/>
  <c r="AZ26" i="4"/>
  <c r="BH26" i="4"/>
  <c r="BP26" i="4"/>
  <c r="BX26" i="4"/>
  <c r="AJ26" i="4"/>
  <c r="AS26" i="4"/>
  <c r="BA26" i="4"/>
  <c r="BI26" i="4"/>
  <c r="BQ26" i="4"/>
  <c r="BY26" i="4"/>
  <c r="AV26" i="4"/>
  <c r="BR26" i="4"/>
  <c r="BB26" i="4"/>
  <c r="BW26" i="4"/>
  <c r="AH26" i="4"/>
  <c r="BD26" i="4"/>
  <c r="BZ26" i="4"/>
  <c r="AN26" i="4"/>
  <c r="BJ26" i="4"/>
  <c r="AQ26" i="4"/>
  <c r="BL26" i="4"/>
  <c r="BT26" i="4"/>
  <c r="CB26" i="4"/>
  <c r="AK26" i="4"/>
  <c r="AY26" i="4"/>
  <c r="BG26" i="4"/>
  <c r="AT26" i="4"/>
  <c r="BO26" i="4"/>
  <c r="AA26" i="4"/>
  <c r="AB26" i="4"/>
  <c r="AC26" i="4"/>
  <c r="V26" i="4"/>
  <c r="AD26" i="4"/>
  <c r="W26" i="4"/>
  <c r="AE26" i="4"/>
  <c r="X26" i="4"/>
  <c r="Y26" i="4"/>
  <c r="S26" i="4"/>
  <c r="U26" i="4"/>
  <c r="Z26" i="4"/>
  <c r="Q26" i="4"/>
  <c r="R26" i="4"/>
  <c r="T26" i="4"/>
  <c r="O25" i="4"/>
  <c r="F26" i="4"/>
  <c r="N26" i="4"/>
  <c r="H26" i="4"/>
  <c r="I26" i="4"/>
  <c r="J26" i="4"/>
  <c r="C26" i="4"/>
  <c r="K26" i="4"/>
  <c r="D26" i="4"/>
  <c r="L26" i="4"/>
  <c r="E26" i="4"/>
  <c r="M26" i="4"/>
  <c r="G26" i="4"/>
  <c r="P25" i="4"/>
  <c r="B25" i="4"/>
  <c r="A27" i="4"/>
  <c r="AM27" i="4" s="1"/>
  <c r="AK27" i="4" l="1"/>
  <c r="AT27" i="4"/>
  <c r="BB27" i="4"/>
  <c r="BJ27" i="4"/>
  <c r="BR27" i="4"/>
  <c r="BZ27" i="4"/>
  <c r="AN27" i="4"/>
  <c r="AV27" i="4"/>
  <c r="BD27" i="4"/>
  <c r="BL27" i="4"/>
  <c r="BT27" i="4"/>
  <c r="CB27" i="4"/>
  <c r="AF27" i="4"/>
  <c r="AO27" i="4"/>
  <c r="AW27" i="4"/>
  <c r="BE27" i="4"/>
  <c r="BM27" i="4"/>
  <c r="BU27" i="4"/>
  <c r="CC27" i="4"/>
  <c r="AH27" i="4"/>
  <c r="AQ27" i="4"/>
  <c r="AY27" i="4"/>
  <c r="BG27" i="4"/>
  <c r="BO27" i="4"/>
  <c r="BW27" i="4"/>
  <c r="AI27" i="4"/>
  <c r="AR27" i="4"/>
  <c r="AZ27" i="4"/>
  <c r="BH27" i="4"/>
  <c r="BP27" i="4"/>
  <c r="BX27" i="4"/>
  <c r="AP27" i="4"/>
  <c r="BK27" i="4"/>
  <c r="AU27" i="4"/>
  <c r="BQ27" i="4"/>
  <c r="AX27" i="4"/>
  <c r="BS27" i="4"/>
  <c r="AG27" i="4"/>
  <c r="BC27" i="4"/>
  <c r="BY27" i="4"/>
  <c r="AJ27" i="4"/>
  <c r="BF27" i="4"/>
  <c r="CA27" i="4"/>
  <c r="AL27" i="4"/>
  <c r="AS27" i="4"/>
  <c r="BI27" i="4"/>
  <c r="BN27" i="4"/>
  <c r="BV27" i="4"/>
  <c r="BA27" i="4"/>
  <c r="Y27" i="4"/>
  <c r="Z27" i="4"/>
  <c r="AA27" i="4"/>
  <c r="AB27" i="4"/>
  <c r="AC27" i="4"/>
  <c r="V27" i="4"/>
  <c r="AD27" i="4"/>
  <c r="W27" i="4"/>
  <c r="AE27" i="4"/>
  <c r="Q27" i="4"/>
  <c r="R27" i="4"/>
  <c r="X27" i="4"/>
  <c r="T27" i="4"/>
  <c r="U27" i="4"/>
  <c r="S27" i="4"/>
  <c r="B26" i="4"/>
  <c r="P26" i="4"/>
  <c r="I27" i="4"/>
  <c r="C27" i="4"/>
  <c r="K27" i="4"/>
  <c r="D27" i="4"/>
  <c r="L27" i="4"/>
  <c r="E27" i="4"/>
  <c r="M27" i="4"/>
  <c r="F27" i="4"/>
  <c r="N27" i="4"/>
  <c r="G27" i="4"/>
  <c r="H27" i="4"/>
  <c r="J27" i="4"/>
  <c r="O26" i="4"/>
  <c r="A28" i="4"/>
  <c r="AM28" i="4" s="1"/>
  <c r="AJ28" i="4" l="1"/>
  <c r="AS28" i="4"/>
  <c r="BA28" i="4"/>
  <c r="BI28" i="4"/>
  <c r="BQ28" i="4"/>
  <c r="BY28" i="4"/>
  <c r="AL28" i="4"/>
  <c r="AU28" i="4"/>
  <c r="BC28" i="4"/>
  <c r="BK28" i="4"/>
  <c r="BS28" i="4"/>
  <c r="CA28" i="4"/>
  <c r="AN28" i="4"/>
  <c r="AV28" i="4"/>
  <c r="BD28" i="4"/>
  <c r="BL28" i="4"/>
  <c r="BT28" i="4"/>
  <c r="CB28" i="4"/>
  <c r="AG28" i="4"/>
  <c r="AP28" i="4"/>
  <c r="AX28" i="4"/>
  <c r="BF28" i="4"/>
  <c r="BN28" i="4"/>
  <c r="BV28" i="4"/>
  <c r="AH28" i="4"/>
  <c r="AQ28" i="4"/>
  <c r="AY28" i="4"/>
  <c r="BG28" i="4"/>
  <c r="BO28" i="4"/>
  <c r="BW28" i="4"/>
  <c r="AI28" i="4"/>
  <c r="BE28" i="4"/>
  <c r="BZ28" i="4"/>
  <c r="AO28" i="4"/>
  <c r="BJ28" i="4"/>
  <c r="AR28" i="4"/>
  <c r="BM28" i="4"/>
  <c r="AW28" i="4"/>
  <c r="BR28" i="4"/>
  <c r="AZ28" i="4"/>
  <c r="BU28" i="4"/>
  <c r="AF28" i="4"/>
  <c r="AK28" i="4"/>
  <c r="AT28" i="4"/>
  <c r="BB28" i="4"/>
  <c r="BP28" i="4"/>
  <c r="BX28" i="4"/>
  <c r="BH28" i="4"/>
  <c r="CC28" i="4"/>
  <c r="W28" i="4"/>
  <c r="AE28" i="4"/>
  <c r="X28" i="4"/>
  <c r="Y28" i="4"/>
  <c r="Z28" i="4"/>
  <c r="AA28" i="4"/>
  <c r="AB28" i="4"/>
  <c r="AC28" i="4"/>
  <c r="AD28" i="4"/>
  <c r="Q28" i="4"/>
  <c r="S28" i="4"/>
  <c r="T28" i="4"/>
  <c r="U28" i="4"/>
  <c r="V28" i="4"/>
  <c r="R28" i="4"/>
  <c r="P27" i="4"/>
  <c r="O27" i="4"/>
  <c r="D28" i="4"/>
  <c r="L28" i="4"/>
  <c r="F28" i="4"/>
  <c r="N28" i="4"/>
  <c r="G28" i="4"/>
  <c r="H28" i="4"/>
  <c r="I28" i="4"/>
  <c r="J28" i="4"/>
  <c r="C28" i="4"/>
  <c r="K28" i="4"/>
  <c r="E28" i="4"/>
  <c r="M28" i="4"/>
  <c r="B27" i="4"/>
  <c r="A29" i="4"/>
  <c r="AM29" i="4" s="1"/>
  <c r="B28" i="4" l="1"/>
  <c r="AI29" i="4"/>
  <c r="AR29" i="4"/>
  <c r="AZ29" i="4"/>
  <c r="BH29" i="4"/>
  <c r="BP29" i="4"/>
  <c r="BX29" i="4"/>
  <c r="AK29" i="4"/>
  <c r="AT29" i="4"/>
  <c r="BB29" i="4"/>
  <c r="BJ29" i="4"/>
  <c r="BR29" i="4"/>
  <c r="BZ29" i="4"/>
  <c r="AL29" i="4"/>
  <c r="AU29" i="4"/>
  <c r="BC29" i="4"/>
  <c r="BK29" i="4"/>
  <c r="BS29" i="4"/>
  <c r="CA29" i="4"/>
  <c r="AF29" i="4"/>
  <c r="AO29" i="4"/>
  <c r="AW29" i="4"/>
  <c r="BE29" i="4"/>
  <c r="BM29" i="4"/>
  <c r="BU29" i="4"/>
  <c r="CC29" i="4"/>
  <c r="AG29" i="4"/>
  <c r="AP29" i="4"/>
  <c r="AX29" i="4"/>
  <c r="BF29" i="4"/>
  <c r="BN29" i="4"/>
  <c r="BV29" i="4"/>
  <c r="AY29" i="4"/>
  <c r="BT29" i="4"/>
  <c r="AH29" i="4"/>
  <c r="BD29" i="4"/>
  <c r="BY29" i="4"/>
  <c r="AJ29" i="4"/>
  <c r="BG29" i="4"/>
  <c r="CB29" i="4"/>
  <c r="AQ29" i="4"/>
  <c r="BL29" i="4"/>
  <c r="AS29" i="4"/>
  <c r="BO29" i="4"/>
  <c r="AN29" i="4"/>
  <c r="AV29" i="4"/>
  <c r="BA29" i="4"/>
  <c r="BI29" i="4"/>
  <c r="BW29" i="4"/>
  <c r="BQ29" i="4"/>
  <c r="AC29" i="4"/>
  <c r="W29" i="4"/>
  <c r="AE29" i="4"/>
  <c r="X29" i="4"/>
  <c r="Y29" i="4"/>
  <c r="Z29" i="4"/>
  <c r="AA29" i="4"/>
  <c r="T29" i="4"/>
  <c r="V29" i="4"/>
  <c r="AB29" i="4"/>
  <c r="AD29" i="4"/>
  <c r="R29" i="4"/>
  <c r="S29" i="4"/>
  <c r="Q29" i="4"/>
  <c r="U29" i="4"/>
  <c r="P28" i="4"/>
  <c r="F29" i="4"/>
  <c r="N29" i="4"/>
  <c r="H29" i="4"/>
  <c r="I29" i="4"/>
  <c r="J29" i="4"/>
  <c r="C29" i="4"/>
  <c r="K29" i="4"/>
  <c r="D29" i="4"/>
  <c r="L29" i="4"/>
  <c r="E29" i="4"/>
  <c r="M29" i="4"/>
  <c r="G29" i="4"/>
  <c r="O28" i="4"/>
  <c r="A30" i="4"/>
  <c r="AM30" i="4" s="1"/>
  <c r="AH30" i="4" l="1"/>
  <c r="AQ30" i="4"/>
  <c r="AY30" i="4"/>
  <c r="BG30" i="4"/>
  <c r="BO30" i="4"/>
  <c r="BW30" i="4"/>
  <c r="AJ30" i="4"/>
  <c r="AS30" i="4"/>
  <c r="BA30" i="4"/>
  <c r="BI30" i="4"/>
  <c r="BQ30" i="4"/>
  <c r="BY30" i="4"/>
  <c r="AK30" i="4"/>
  <c r="AT30" i="4"/>
  <c r="BB30" i="4"/>
  <c r="BJ30" i="4"/>
  <c r="BR30" i="4"/>
  <c r="BZ30" i="4"/>
  <c r="AN30" i="4"/>
  <c r="AV30" i="4"/>
  <c r="BD30" i="4"/>
  <c r="BL30" i="4"/>
  <c r="BT30" i="4"/>
  <c r="CB30" i="4"/>
  <c r="AF30" i="4"/>
  <c r="AO30" i="4"/>
  <c r="AW30" i="4"/>
  <c r="BE30" i="4"/>
  <c r="BM30" i="4"/>
  <c r="BU30" i="4"/>
  <c r="CC30" i="4"/>
  <c r="AR30" i="4"/>
  <c r="BN30" i="4"/>
  <c r="AX30" i="4"/>
  <c r="BS30" i="4"/>
  <c r="AZ30" i="4"/>
  <c r="BV30" i="4"/>
  <c r="AI30" i="4"/>
  <c r="BF30" i="4"/>
  <c r="CA30" i="4"/>
  <c r="AL30" i="4"/>
  <c r="BH30" i="4"/>
  <c r="AU30" i="4"/>
  <c r="BC30" i="4"/>
  <c r="BK30" i="4"/>
  <c r="BP30" i="4"/>
  <c r="AG30" i="4"/>
  <c r="AP30" i="4"/>
  <c r="BX30" i="4"/>
  <c r="AA30" i="4"/>
  <c r="AC30" i="4"/>
  <c r="V30" i="4"/>
  <c r="AD30" i="4"/>
  <c r="W30" i="4"/>
  <c r="AE30" i="4"/>
  <c r="X30" i="4"/>
  <c r="Y30" i="4"/>
  <c r="Q30" i="4"/>
  <c r="R30" i="4"/>
  <c r="Z30" i="4"/>
  <c r="S30" i="4"/>
  <c r="AB30" i="4"/>
  <c r="T30" i="4"/>
  <c r="U30" i="4"/>
  <c r="B29" i="4"/>
  <c r="P29" i="4"/>
  <c r="J30" i="4"/>
  <c r="D30" i="4"/>
  <c r="L30" i="4"/>
  <c r="E30" i="4"/>
  <c r="M30" i="4"/>
  <c r="F30" i="4"/>
  <c r="N30" i="4"/>
  <c r="G30" i="4"/>
  <c r="H30" i="4"/>
  <c r="I30" i="4"/>
  <c r="K30" i="4"/>
  <c r="C30" i="4"/>
  <c r="O29" i="4"/>
  <c r="A31" i="4"/>
  <c r="AM31" i="4" s="1"/>
  <c r="AG31" i="4" l="1"/>
  <c r="AP31" i="4"/>
  <c r="AX31" i="4"/>
  <c r="BF31" i="4"/>
  <c r="BN31" i="4"/>
  <c r="BV31" i="4"/>
  <c r="AI31" i="4"/>
  <c r="AR31" i="4"/>
  <c r="AZ31" i="4"/>
  <c r="BH31" i="4"/>
  <c r="BP31" i="4"/>
  <c r="BX31" i="4"/>
  <c r="AJ31" i="4"/>
  <c r="AS31" i="4"/>
  <c r="BA31" i="4"/>
  <c r="BI31" i="4"/>
  <c r="BQ31" i="4"/>
  <c r="BY31" i="4"/>
  <c r="AL31" i="4"/>
  <c r="AU31" i="4"/>
  <c r="BC31" i="4"/>
  <c r="BK31" i="4"/>
  <c r="BS31" i="4"/>
  <c r="CA31" i="4"/>
  <c r="AN31" i="4"/>
  <c r="AV31" i="4"/>
  <c r="BD31" i="4"/>
  <c r="BL31" i="4"/>
  <c r="BT31" i="4"/>
  <c r="CB31" i="4"/>
  <c r="AK31" i="4"/>
  <c r="BG31" i="4"/>
  <c r="CC31" i="4"/>
  <c r="AQ31" i="4"/>
  <c r="BM31" i="4"/>
  <c r="AT31" i="4"/>
  <c r="BO31" i="4"/>
  <c r="AY31" i="4"/>
  <c r="BU31" i="4"/>
  <c r="AF31" i="4"/>
  <c r="BB31" i="4"/>
  <c r="BW31" i="4"/>
  <c r="BE31" i="4"/>
  <c r="BJ31" i="4"/>
  <c r="BR31" i="4"/>
  <c r="BZ31" i="4"/>
  <c r="AH31" i="4"/>
  <c r="AO31" i="4"/>
  <c r="AW31" i="4"/>
  <c r="Y31" i="4"/>
  <c r="AA31" i="4"/>
  <c r="AC31" i="4"/>
  <c r="V31" i="4"/>
  <c r="AD31" i="4"/>
  <c r="W31" i="4"/>
  <c r="AE31" i="4"/>
  <c r="AB31" i="4"/>
  <c r="X31" i="4"/>
  <c r="Z31" i="4"/>
  <c r="Q31" i="4"/>
  <c r="R31" i="4"/>
  <c r="S31" i="4"/>
  <c r="T31" i="4"/>
  <c r="U31" i="4"/>
  <c r="B30" i="4"/>
  <c r="O30" i="4"/>
  <c r="P30" i="4"/>
  <c r="F31" i="4"/>
  <c r="N31" i="4"/>
  <c r="H31" i="4"/>
  <c r="I31" i="4"/>
  <c r="J31" i="4"/>
  <c r="C31" i="4"/>
  <c r="K31" i="4"/>
  <c r="D31" i="4"/>
  <c r="L31" i="4"/>
  <c r="E31" i="4"/>
  <c r="M31" i="4"/>
  <c r="G31" i="4"/>
  <c r="A32" i="4"/>
  <c r="AM32" i="4" s="1"/>
  <c r="AF32" i="4" l="1"/>
  <c r="AO32" i="4"/>
  <c r="AW32" i="4"/>
  <c r="BE32" i="4"/>
  <c r="BM32" i="4"/>
  <c r="BU32" i="4"/>
  <c r="CC32" i="4"/>
  <c r="AH32" i="4"/>
  <c r="AQ32" i="4"/>
  <c r="AY32" i="4"/>
  <c r="BG32" i="4"/>
  <c r="BO32" i="4"/>
  <c r="BW32" i="4"/>
  <c r="AI32" i="4"/>
  <c r="AR32" i="4"/>
  <c r="AZ32" i="4"/>
  <c r="BH32" i="4"/>
  <c r="BP32" i="4"/>
  <c r="BX32" i="4"/>
  <c r="AK32" i="4"/>
  <c r="AT32" i="4"/>
  <c r="BB32" i="4"/>
  <c r="BJ32" i="4"/>
  <c r="BR32" i="4"/>
  <c r="BZ32" i="4"/>
  <c r="AL32" i="4"/>
  <c r="AU32" i="4"/>
  <c r="BC32" i="4"/>
  <c r="BK32" i="4"/>
  <c r="BS32" i="4"/>
  <c r="CA32" i="4"/>
  <c r="BA32" i="4"/>
  <c r="BV32" i="4"/>
  <c r="AJ32" i="4"/>
  <c r="BF32" i="4"/>
  <c r="CB32" i="4"/>
  <c r="AN32" i="4"/>
  <c r="BI32" i="4"/>
  <c r="AS32" i="4"/>
  <c r="BN32" i="4"/>
  <c r="AV32" i="4"/>
  <c r="BQ32" i="4"/>
  <c r="BL32" i="4"/>
  <c r="BT32" i="4"/>
  <c r="BY32" i="4"/>
  <c r="AP32" i="4"/>
  <c r="AX32" i="4"/>
  <c r="BD32" i="4"/>
  <c r="AG32" i="4"/>
  <c r="W32" i="4"/>
  <c r="AE32" i="4"/>
  <c r="Y32" i="4"/>
  <c r="AA32" i="4"/>
  <c r="AB32" i="4"/>
  <c r="AC32" i="4"/>
  <c r="V32" i="4"/>
  <c r="X32" i="4"/>
  <c r="Z32" i="4"/>
  <c r="AD32" i="4"/>
  <c r="T32" i="4"/>
  <c r="U32" i="4"/>
  <c r="Q32" i="4"/>
  <c r="R32" i="4"/>
  <c r="S32" i="4"/>
  <c r="B31" i="4"/>
  <c r="O31" i="4"/>
  <c r="H32" i="4"/>
  <c r="J32" i="4"/>
  <c r="C32" i="4"/>
  <c r="K32" i="4"/>
  <c r="D32" i="4"/>
  <c r="L32" i="4"/>
  <c r="E32" i="4"/>
  <c r="M32" i="4"/>
  <c r="F32" i="4"/>
  <c r="N32" i="4"/>
  <c r="G32" i="4"/>
  <c r="I32" i="4"/>
  <c r="P31" i="4"/>
  <c r="A33" i="4"/>
  <c r="AM33" i="4" s="1"/>
  <c r="AN33" i="4" l="1"/>
  <c r="AV33" i="4"/>
  <c r="BD33" i="4"/>
  <c r="BL33" i="4"/>
  <c r="BT33" i="4"/>
  <c r="CB33" i="4"/>
  <c r="AG33" i="4"/>
  <c r="AP33" i="4"/>
  <c r="AX33" i="4"/>
  <c r="BF33" i="4"/>
  <c r="BN33" i="4"/>
  <c r="BV33" i="4"/>
  <c r="AH33" i="4"/>
  <c r="AQ33" i="4"/>
  <c r="AY33" i="4"/>
  <c r="BG33" i="4"/>
  <c r="BO33" i="4"/>
  <c r="BW33" i="4"/>
  <c r="AJ33" i="4"/>
  <c r="AS33" i="4"/>
  <c r="BA33" i="4"/>
  <c r="BI33" i="4"/>
  <c r="BQ33" i="4"/>
  <c r="BY33" i="4"/>
  <c r="AK33" i="4"/>
  <c r="AT33" i="4"/>
  <c r="BB33" i="4"/>
  <c r="BJ33" i="4"/>
  <c r="BR33" i="4"/>
  <c r="BZ33" i="4"/>
  <c r="AU33" i="4"/>
  <c r="BP33" i="4"/>
  <c r="AZ33" i="4"/>
  <c r="BU33" i="4"/>
  <c r="AF33" i="4"/>
  <c r="BC33" i="4"/>
  <c r="BX33" i="4"/>
  <c r="AL33" i="4"/>
  <c r="BH33" i="4"/>
  <c r="CC33" i="4"/>
  <c r="AO33" i="4"/>
  <c r="BK33" i="4"/>
  <c r="BS33" i="4"/>
  <c r="CA33" i="4"/>
  <c r="AI33" i="4"/>
  <c r="AW33" i="4"/>
  <c r="BE33" i="4"/>
  <c r="AR33" i="4"/>
  <c r="BM33" i="4"/>
  <c r="AC33" i="4"/>
  <c r="W33" i="4"/>
  <c r="AE33" i="4"/>
  <c r="Y33" i="4"/>
  <c r="Z33" i="4"/>
  <c r="AA33" i="4"/>
  <c r="AD33" i="4"/>
  <c r="V33" i="4"/>
  <c r="X33" i="4"/>
  <c r="AB33" i="4"/>
  <c r="Q33" i="4"/>
  <c r="R33" i="4"/>
  <c r="S33" i="4"/>
  <c r="T33" i="4"/>
  <c r="U33" i="4"/>
  <c r="D33" i="4"/>
  <c r="L33" i="4"/>
  <c r="F33" i="4"/>
  <c r="N33" i="4"/>
  <c r="G33" i="4"/>
  <c r="H33" i="4"/>
  <c r="I33" i="4"/>
  <c r="J33" i="4"/>
  <c r="C33" i="4"/>
  <c r="K33" i="4"/>
  <c r="E33" i="4"/>
  <c r="M33" i="4"/>
  <c r="P32" i="4"/>
  <c r="B32" i="4"/>
  <c r="O32" i="4"/>
  <c r="A34" i="4"/>
  <c r="AM34" i="4" s="1"/>
  <c r="B33" i="4" l="1"/>
  <c r="AL34" i="4"/>
  <c r="AU34" i="4"/>
  <c r="BC34" i="4"/>
  <c r="BK34" i="4"/>
  <c r="BS34" i="4"/>
  <c r="CA34" i="4"/>
  <c r="AF34" i="4"/>
  <c r="AO34" i="4"/>
  <c r="AW34" i="4"/>
  <c r="BE34" i="4"/>
  <c r="BM34" i="4"/>
  <c r="BU34" i="4"/>
  <c r="CC34" i="4"/>
  <c r="AG34" i="4"/>
  <c r="AP34" i="4"/>
  <c r="AX34" i="4"/>
  <c r="BF34" i="4"/>
  <c r="BN34" i="4"/>
  <c r="BV34" i="4"/>
  <c r="AI34" i="4"/>
  <c r="AR34" i="4"/>
  <c r="AZ34" i="4"/>
  <c r="BH34" i="4"/>
  <c r="BP34" i="4"/>
  <c r="BX34" i="4"/>
  <c r="AJ34" i="4"/>
  <c r="AS34" i="4"/>
  <c r="BA34" i="4"/>
  <c r="BI34" i="4"/>
  <c r="BQ34" i="4"/>
  <c r="BY34" i="4"/>
  <c r="AN34" i="4"/>
  <c r="BJ34" i="4"/>
  <c r="AT34" i="4"/>
  <c r="BO34" i="4"/>
  <c r="AV34" i="4"/>
  <c r="BR34" i="4"/>
  <c r="BB34" i="4"/>
  <c r="BW34" i="4"/>
  <c r="AH34" i="4"/>
  <c r="BD34" i="4"/>
  <c r="BZ34" i="4"/>
  <c r="CB34" i="4"/>
  <c r="AK34" i="4"/>
  <c r="AQ34" i="4"/>
  <c r="BG34" i="4"/>
  <c r="BL34" i="4"/>
  <c r="AY34" i="4"/>
  <c r="BT34" i="4"/>
  <c r="AA34" i="4"/>
  <c r="AC34" i="4"/>
  <c r="W34" i="4"/>
  <c r="AE34" i="4"/>
  <c r="X34" i="4"/>
  <c r="Y34" i="4"/>
  <c r="V34" i="4"/>
  <c r="Z34" i="4"/>
  <c r="AB34" i="4"/>
  <c r="AD34" i="4"/>
  <c r="R34" i="4"/>
  <c r="S34" i="4"/>
  <c r="T34" i="4"/>
  <c r="U34" i="4"/>
  <c r="Q34" i="4"/>
  <c r="O33" i="4"/>
  <c r="G34" i="4"/>
  <c r="I34" i="4"/>
  <c r="J34" i="4"/>
  <c r="C34" i="4"/>
  <c r="K34" i="4"/>
  <c r="D34" i="4"/>
  <c r="L34" i="4"/>
  <c r="E34" i="4"/>
  <c r="M34" i="4"/>
  <c r="F34" i="4"/>
  <c r="N34" i="4"/>
  <c r="H34" i="4"/>
  <c r="P33" i="4"/>
  <c r="A35" i="4"/>
  <c r="AM35" i="4" s="1"/>
  <c r="AK35" i="4" l="1"/>
  <c r="AT35" i="4"/>
  <c r="BB35" i="4"/>
  <c r="BJ35" i="4"/>
  <c r="BR35" i="4"/>
  <c r="BZ35" i="4"/>
  <c r="AN35" i="4"/>
  <c r="AV35" i="4"/>
  <c r="BD35" i="4"/>
  <c r="BL35" i="4"/>
  <c r="BT35" i="4"/>
  <c r="CB35" i="4"/>
  <c r="AF35" i="4"/>
  <c r="AO35" i="4"/>
  <c r="AW35" i="4"/>
  <c r="BE35" i="4"/>
  <c r="BM35" i="4"/>
  <c r="BU35" i="4"/>
  <c r="CC35" i="4"/>
  <c r="AH35" i="4"/>
  <c r="AQ35" i="4"/>
  <c r="AY35" i="4"/>
  <c r="BG35" i="4"/>
  <c r="BO35" i="4"/>
  <c r="BW35" i="4"/>
  <c r="AI35" i="4"/>
  <c r="AR35" i="4"/>
  <c r="AZ35" i="4"/>
  <c r="BH35" i="4"/>
  <c r="BP35" i="4"/>
  <c r="BX35" i="4"/>
  <c r="AG35" i="4"/>
  <c r="BC35" i="4"/>
  <c r="BY35" i="4"/>
  <c r="AL35" i="4"/>
  <c r="BI35" i="4"/>
  <c r="AP35" i="4"/>
  <c r="BK35" i="4"/>
  <c r="AU35" i="4"/>
  <c r="BQ35" i="4"/>
  <c r="AX35" i="4"/>
  <c r="BS35" i="4"/>
  <c r="AJ35" i="4"/>
  <c r="AS35" i="4"/>
  <c r="BA35" i="4"/>
  <c r="BN35" i="4"/>
  <c r="BV35" i="4"/>
  <c r="BF35" i="4"/>
  <c r="CA35" i="4"/>
  <c r="Y35" i="4"/>
  <c r="AA35" i="4"/>
  <c r="AC35" i="4"/>
  <c r="V35" i="4"/>
  <c r="AD35" i="4"/>
  <c r="W35" i="4"/>
  <c r="AE35" i="4"/>
  <c r="X35" i="4"/>
  <c r="Z35" i="4"/>
  <c r="AB35" i="4"/>
  <c r="U35" i="4"/>
  <c r="Q35" i="4"/>
  <c r="R35" i="4"/>
  <c r="T35" i="4"/>
  <c r="S35" i="4"/>
  <c r="B34" i="4"/>
  <c r="D35" i="4"/>
  <c r="L35" i="4"/>
  <c r="E35" i="4"/>
  <c r="M35" i="4"/>
  <c r="F35" i="4"/>
  <c r="N35" i="4"/>
  <c r="G35" i="4"/>
  <c r="H35" i="4"/>
  <c r="I35" i="4"/>
  <c r="J35" i="4"/>
  <c r="K35" i="4"/>
  <c r="C35" i="4"/>
  <c r="O34" i="4"/>
  <c r="P34" i="4"/>
  <c r="A36" i="4"/>
  <c r="AM36" i="4" s="1"/>
  <c r="AJ36" i="4" l="1"/>
  <c r="AS36" i="4"/>
  <c r="BA36" i="4"/>
  <c r="BI36" i="4"/>
  <c r="BQ36" i="4"/>
  <c r="BY36" i="4"/>
  <c r="AL36" i="4"/>
  <c r="AU36" i="4"/>
  <c r="BC36" i="4"/>
  <c r="BK36" i="4"/>
  <c r="BS36" i="4"/>
  <c r="CA36" i="4"/>
  <c r="AN36" i="4"/>
  <c r="AV36" i="4"/>
  <c r="BD36" i="4"/>
  <c r="BL36" i="4"/>
  <c r="BT36" i="4"/>
  <c r="CB36" i="4"/>
  <c r="AG36" i="4"/>
  <c r="AP36" i="4"/>
  <c r="AX36" i="4"/>
  <c r="BF36" i="4"/>
  <c r="BN36" i="4"/>
  <c r="BV36" i="4"/>
  <c r="AH36" i="4"/>
  <c r="AQ36" i="4"/>
  <c r="AY36" i="4"/>
  <c r="BG36" i="4"/>
  <c r="BO36" i="4"/>
  <c r="BW36" i="4"/>
  <c r="AW36" i="4"/>
  <c r="BR36" i="4"/>
  <c r="AF36" i="4"/>
  <c r="BB36" i="4"/>
  <c r="BX36" i="4"/>
  <c r="AI36" i="4"/>
  <c r="BE36" i="4"/>
  <c r="BZ36" i="4"/>
  <c r="AO36" i="4"/>
  <c r="BJ36" i="4"/>
  <c r="AR36" i="4"/>
  <c r="BM36" i="4"/>
  <c r="AK36" i="4"/>
  <c r="AT36" i="4"/>
  <c r="AZ36" i="4"/>
  <c r="BH36" i="4"/>
  <c r="BU36" i="4"/>
  <c r="CC36" i="4"/>
  <c r="BP36" i="4"/>
  <c r="W36" i="4"/>
  <c r="Y36" i="4"/>
  <c r="V36" i="4"/>
  <c r="X36" i="4"/>
  <c r="Z36" i="4"/>
  <c r="AA36" i="4"/>
  <c r="AB36" i="4"/>
  <c r="AC36" i="4"/>
  <c r="AD36" i="4"/>
  <c r="AE36" i="4"/>
  <c r="Q36" i="4"/>
  <c r="R36" i="4"/>
  <c r="S36" i="4"/>
  <c r="T36" i="4"/>
  <c r="U36" i="4"/>
  <c r="B35" i="4"/>
  <c r="O35" i="4"/>
  <c r="F36" i="4"/>
  <c r="N36" i="4"/>
  <c r="G36" i="4"/>
  <c r="H36" i="4"/>
  <c r="I36" i="4"/>
  <c r="J36" i="4"/>
  <c r="C36" i="4"/>
  <c r="K36" i="4"/>
  <c r="D36" i="4"/>
  <c r="E36" i="4"/>
  <c r="L36" i="4"/>
  <c r="M36" i="4"/>
  <c r="P35" i="4"/>
  <c r="A37" i="4"/>
  <c r="AM37" i="4" s="1"/>
  <c r="AI37" i="4" l="1"/>
  <c r="AR37" i="4"/>
  <c r="AZ37" i="4"/>
  <c r="AK37" i="4"/>
  <c r="AT37" i="4"/>
  <c r="BB37" i="4"/>
  <c r="BJ37" i="4"/>
  <c r="AL37" i="4"/>
  <c r="AU37" i="4"/>
  <c r="BC37" i="4"/>
  <c r="BK37" i="4"/>
  <c r="AF37" i="4"/>
  <c r="AO37" i="4"/>
  <c r="AW37" i="4"/>
  <c r="BE37" i="4"/>
  <c r="AG37" i="4"/>
  <c r="AP37" i="4"/>
  <c r="AX37" i="4"/>
  <c r="BF37" i="4"/>
  <c r="AQ37" i="4"/>
  <c r="BI37" i="4"/>
  <c r="BS37" i="4"/>
  <c r="CA37" i="4"/>
  <c r="AV37" i="4"/>
  <c r="BM37" i="4"/>
  <c r="BU37" i="4"/>
  <c r="CC37" i="4"/>
  <c r="AY37" i="4"/>
  <c r="BN37" i="4"/>
  <c r="BV37" i="4"/>
  <c r="AH37" i="4"/>
  <c r="BD37" i="4"/>
  <c r="BP37" i="4"/>
  <c r="BX37" i="4"/>
  <c r="AJ37" i="4"/>
  <c r="BG37" i="4"/>
  <c r="BQ37" i="4"/>
  <c r="BY37" i="4"/>
  <c r="AS37" i="4"/>
  <c r="BZ37" i="4"/>
  <c r="BA37" i="4"/>
  <c r="CB37" i="4"/>
  <c r="BH37" i="4"/>
  <c r="BL37" i="4"/>
  <c r="BR37" i="4"/>
  <c r="BT37" i="4"/>
  <c r="AN37" i="4"/>
  <c r="BO37" i="4"/>
  <c r="BW37" i="4"/>
  <c r="V37" i="4"/>
  <c r="AD37" i="4"/>
  <c r="W37" i="4"/>
  <c r="AE37" i="4"/>
  <c r="X37" i="4"/>
  <c r="Y37" i="4"/>
  <c r="Z37" i="4"/>
  <c r="AA37" i="4"/>
  <c r="AB37" i="4"/>
  <c r="AC37" i="4"/>
  <c r="S37" i="4"/>
  <c r="T37" i="4"/>
  <c r="U37" i="4"/>
  <c r="Q37" i="4"/>
  <c r="R37" i="4"/>
  <c r="B36" i="4"/>
  <c r="O36" i="4"/>
  <c r="P36" i="4"/>
  <c r="H37" i="4"/>
  <c r="I37" i="4"/>
  <c r="J37" i="4"/>
  <c r="C37" i="4"/>
  <c r="K37" i="4"/>
  <c r="D37" i="4"/>
  <c r="L37" i="4"/>
  <c r="E37" i="4"/>
  <c r="M37" i="4"/>
  <c r="N37" i="4"/>
  <c r="G37" i="4"/>
  <c r="F37" i="4"/>
  <c r="A38" i="4"/>
  <c r="AM38" i="4" s="1"/>
  <c r="AK38" i="4" l="1"/>
  <c r="AT38" i="4"/>
  <c r="BB38" i="4"/>
  <c r="BJ38" i="4"/>
  <c r="BR38" i="4"/>
  <c r="BZ38" i="4"/>
  <c r="AN38" i="4"/>
  <c r="AV38" i="4"/>
  <c r="BD38" i="4"/>
  <c r="BL38" i="4"/>
  <c r="BT38" i="4"/>
  <c r="CB38" i="4"/>
  <c r="AF38" i="4"/>
  <c r="AO38" i="4"/>
  <c r="AW38" i="4"/>
  <c r="BE38" i="4"/>
  <c r="BM38" i="4"/>
  <c r="BU38" i="4"/>
  <c r="CC38" i="4"/>
  <c r="AH38" i="4"/>
  <c r="AQ38" i="4"/>
  <c r="AY38" i="4"/>
  <c r="BG38" i="4"/>
  <c r="BO38" i="4"/>
  <c r="BW38" i="4"/>
  <c r="AI38" i="4"/>
  <c r="AR38" i="4"/>
  <c r="AZ38" i="4"/>
  <c r="BH38" i="4"/>
  <c r="BP38" i="4"/>
  <c r="BX38" i="4"/>
  <c r="AX38" i="4"/>
  <c r="BS38" i="4"/>
  <c r="BA38" i="4"/>
  <c r="BV38" i="4"/>
  <c r="AG38" i="4"/>
  <c r="BC38" i="4"/>
  <c r="BY38" i="4"/>
  <c r="AJ38" i="4"/>
  <c r="BF38" i="4"/>
  <c r="CA38" i="4"/>
  <c r="AP38" i="4"/>
  <c r="BK38" i="4"/>
  <c r="AS38" i="4"/>
  <c r="BN38" i="4"/>
  <c r="AL38" i="4"/>
  <c r="AU38" i="4"/>
  <c r="BI38" i="4"/>
  <c r="BQ38" i="4"/>
  <c r="AB38" i="4"/>
  <c r="AC38" i="4"/>
  <c r="V38" i="4"/>
  <c r="AD38" i="4"/>
  <c r="W38" i="4"/>
  <c r="AE38" i="4"/>
  <c r="X38" i="4"/>
  <c r="Y38" i="4"/>
  <c r="Z38" i="4"/>
  <c r="AA38" i="4"/>
  <c r="Q38" i="4"/>
  <c r="R38" i="4"/>
  <c r="U38" i="4"/>
  <c r="S38" i="4"/>
  <c r="T38" i="4"/>
  <c r="B37" i="4"/>
  <c r="O37" i="4"/>
  <c r="D38" i="4"/>
  <c r="L38" i="4"/>
  <c r="E38" i="4"/>
  <c r="M38" i="4"/>
  <c r="F38" i="4"/>
  <c r="N38" i="4"/>
  <c r="G38" i="4"/>
  <c r="H38" i="4"/>
  <c r="I38" i="4"/>
  <c r="C38" i="4"/>
  <c r="J38" i="4"/>
  <c r="K38" i="4"/>
  <c r="P37" i="4"/>
  <c r="A39" i="4"/>
  <c r="AM39" i="4" s="1"/>
  <c r="B38" i="4" l="1"/>
  <c r="AJ39" i="4"/>
  <c r="AS39" i="4"/>
  <c r="BA39" i="4"/>
  <c r="BI39" i="4"/>
  <c r="BQ39" i="4"/>
  <c r="BY39" i="4"/>
  <c r="AL39" i="4"/>
  <c r="AU39" i="4"/>
  <c r="BC39" i="4"/>
  <c r="BK39" i="4"/>
  <c r="BS39" i="4"/>
  <c r="CA39" i="4"/>
  <c r="AN39" i="4"/>
  <c r="AV39" i="4"/>
  <c r="BD39" i="4"/>
  <c r="BL39" i="4"/>
  <c r="BT39" i="4"/>
  <c r="CB39" i="4"/>
  <c r="AG39" i="4"/>
  <c r="AP39" i="4"/>
  <c r="AX39" i="4"/>
  <c r="BF39" i="4"/>
  <c r="BN39" i="4"/>
  <c r="BV39" i="4"/>
  <c r="AH39" i="4"/>
  <c r="AQ39" i="4"/>
  <c r="AY39" i="4"/>
  <c r="BG39" i="4"/>
  <c r="BO39" i="4"/>
  <c r="BW39" i="4"/>
  <c r="AR39" i="4"/>
  <c r="BM39" i="4"/>
  <c r="AT39" i="4"/>
  <c r="AW39" i="4"/>
  <c r="BR39" i="4"/>
  <c r="AZ39" i="4"/>
  <c r="BU39" i="4"/>
  <c r="AI39" i="4"/>
  <c r="BE39" i="4"/>
  <c r="BZ39" i="4"/>
  <c r="AK39" i="4"/>
  <c r="BH39" i="4"/>
  <c r="CC39" i="4"/>
  <c r="BP39" i="4"/>
  <c r="BX39" i="4"/>
  <c r="AO39" i="4"/>
  <c r="BB39" i="4"/>
  <c r="AF39" i="4"/>
  <c r="BJ39" i="4"/>
  <c r="Z39" i="4"/>
  <c r="AA39" i="4"/>
  <c r="AB39" i="4"/>
  <c r="AC39" i="4"/>
  <c r="V39" i="4"/>
  <c r="AD39" i="4"/>
  <c r="W39" i="4"/>
  <c r="AE39" i="4"/>
  <c r="X39" i="4"/>
  <c r="Y39" i="4"/>
  <c r="Q39" i="4"/>
  <c r="R39" i="4"/>
  <c r="S39" i="4"/>
  <c r="T39" i="4"/>
  <c r="U39" i="4"/>
  <c r="O38" i="4"/>
  <c r="P38" i="4"/>
  <c r="H39" i="4"/>
  <c r="I39" i="4"/>
  <c r="J39" i="4"/>
  <c r="C39" i="4"/>
  <c r="K39" i="4"/>
  <c r="D39" i="4"/>
  <c r="L39" i="4"/>
  <c r="E39" i="4"/>
  <c r="M39" i="4"/>
  <c r="F39" i="4"/>
  <c r="G39" i="4"/>
  <c r="N39" i="4"/>
  <c r="A40" i="4"/>
  <c r="AM40" i="4" s="1"/>
  <c r="AI40" i="4" l="1"/>
  <c r="AR40" i="4"/>
  <c r="AZ40" i="4"/>
  <c r="BH40" i="4"/>
  <c r="BP40" i="4"/>
  <c r="BX40" i="4"/>
  <c r="AK40" i="4"/>
  <c r="AT40" i="4"/>
  <c r="BB40" i="4"/>
  <c r="BJ40" i="4"/>
  <c r="BR40" i="4"/>
  <c r="BZ40" i="4"/>
  <c r="AL40" i="4"/>
  <c r="AU40" i="4"/>
  <c r="BC40" i="4"/>
  <c r="BK40" i="4"/>
  <c r="BS40" i="4"/>
  <c r="CA40" i="4"/>
  <c r="AF40" i="4"/>
  <c r="AO40" i="4"/>
  <c r="AW40" i="4"/>
  <c r="BE40" i="4"/>
  <c r="BM40" i="4"/>
  <c r="BU40" i="4"/>
  <c r="CC40" i="4"/>
  <c r="AG40" i="4"/>
  <c r="AP40" i="4"/>
  <c r="AX40" i="4"/>
  <c r="BF40" i="4"/>
  <c r="BN40" i="4"/>
  <c r="BV40" i="4"/>
  <c r="AJ40" i="4"/>
  <c r="BG40" i="4"/>
  <c r="CB40" i="4"/>
  <c r="AQ40" i="4"/>
  <c r="BL40" i="4"/>
  <c r="AS40" i="4"/>
  <c r="BO40" i="4"/>
  <c r="AY40" i="4"/>
  <c r="BT40" i="4"/>
  <c r="BA40" i="4"/>
  <c r="BW40" i="4"/>
  <c r="BY40" i="4"/>
  <c r="AH40" i="4"/>
  <c r="AN40" i="4"/>
  <c r="BD40" i="4"/>
  <c r="BI40" i="4"/>
  <c r="AV40" i="4"/>
  <c r="BQ40" i="4"/>
  <c r="X40" i="4"/>
  <c r="Y40" i="4"/>
  <c r="Z40" i="4"/>
  <c r="AA40" i="4"/>
  <c r="AB40" i="4"/>
  <c r="AC40" i="4"/>
  <c r="V40" i="4"/>
  <c r="AD40" i="4"/>
  <c r="W40" i="4"/>
  <c r="AE40" i="4"/>
  <c r="T40" i="4"/>
  <c r="U40" i="4"/>
  <c r="Q40" i="4"/>
  <c r="S40" i="4"/>
  <c r="R40" i="4"/>
  <c r="P39" i="4"/>
  <c r="C40" i="4"/>
  <c r="K40" i="4"/>
  <c r="D40" i="4"/>
  <c r="L40" i="4"/>
  <c r="E40" i="4"/>
  <c r="M40" i="4"/>
  <c r="F40" i="4"/>
  <c r="N40" i="4"/>
  <c r="G40" i="4"/>
  <c r="H40" i="4"/>
  <c r="I40" i="4"/>
  <c r="J40" i="4"/>
  <c r="B39" i="4"/>
  <c r="O39" i="4"/>
  <c r="A41" i="4"/>
  <c r="AM41" i="4" s="1"/>
  <c r="AH41" i="4" l="1"/>
  <c r="AQ41" i="4"/>
  <c r="AY41" i="4"/>
  <c r="BG41" i="4"/>
  <c r="BO41" i="4"/>
  <c r="BW41" i="4"/>
  <c r="AJ41" i="4"/>
  <c r="AS41" i="4"/>
  <c r="BA41" i="4"/>
  <c r="BI41" i="4"/>
  <c r="BQ41" i="4"/>
  <c r="BY41" i="4"/>
  <c r="AK41" i="4"/>
  <c r="AT41" i="4"/>
  <c r="BB41" i="4"/>
  <c r="BJ41" i="4"/>
  <c r="BR41" i="4"/>
  <c r="BZ41" i="4"/>
  <c r="AN41" i="4"/>
  <c r="AV41" i="4"/>
  <c r="BD41" i="4"/>
  <c r="BL41" i="4"/>
  <c r="BT41" i="4"/>
  <c r="CB41" i="4"/>
  <c r="AF41" i="4"/>
  <c r="AO41" i="4"/>
  <c r="AW41" i="4"/>
  <c r="BE41" i="4"/>
  <c r="BM41" i="4"/>
  <c r="BU41" i="4"/>
  <c r="CC41" i="4"/>
  <c r="AZ41" i="4"/>
  <c r="BV41" i="4"/>
  <c r="AI41" i="4"/>
  <c r="BF41" i="4"/>
  <c r="CA41" i="4"/>
  <c r="AL41" i="4"/>
  <c r="BH41" i="4"/>
  <c r="AR41" i="4"/>
  <c r="BN41" i="4"/>
  <c r="AU41" i="4"/>
  <c r="BP41" i="4"/>
  <c r="AG41" i="4"/>
  <c r="AP41" i="4"/>
  <c r="AX41" i="4"/>
  <c r="BK41" i="4"/>
  <c r="BS41" i="4"/>
  <c r="BC41" i="4"/>
  <c r="BX41" i="4"/>
  <c r="V41" i="4"/>
  <c r="AD41" i="4"/>
  <c r="W41" i="4"/>
  <c r="AE41" i="4"/>
  <c r="X41" i="4"/>
  <c r="Y41" i="4"/>
  <c r="Z41" i="4"/>
  <c r="AA41" i="4"/>
  <c r="AB41" i="4"/>
  <c r="AC41" i="4"/>
  <c r="Q41" i="4"/>
  <c r="R41" i="4"/>
  <c r="S41" i="4"/>
  <c r="T41" i="4"/>
  <c r="U41" i="4"/>
  <c r="O40" i="4"/>
  <c r="B40" i="4"/>
  <c r="G41" i="4"/>
  <c r="H41" i="4"/>
  <c r="I41" i="4"/>
  <c r="J41" i="4"/>
  <c r="C41" i="4"/>
  <c r="K41" i="4"/>
  <c r="D41" i="4"/>
  <c r="L41" i="4"/>
  <c r="E41" i="4"/>
  <c r="F41" i="4"/>
  <c r="M41" i="4"/>
  <c r="N41" i="4"/>
  <c r="P40" i="4"/>
  <c r="A42" i="4"/>
  <c r="AM42" i="4" s="1"/>
  <c r="AG42" i="4" l="1"/>
  <c r="AP42" i="4"/>
  <c r="AX42" i="4"/>
  <c r="BF42" i="4"/>
  <c r="BN42" i="4"/>
  <c r="BV42" i="4"/>
  <c r="AI42" i="4"/>
  <c r="AR42" i="4"/>
  <c r="AZ42" i="4"/>
  <c r="BH42" i="4"/>
  <c r="BP42" i="4"/>
  <c r="BX42" i="4"/>
  <c r="AJ42" i="4"/>
  <c r="AS42" i="4"/>
  <c r="BA42" i="4"/>
  <c r="BI42" i="4"/>
  <c r="BQ42" i="4"/>
  <c r="BY42" i="4"/>
  <c r="AL42" i="4"/>
  <c r="AU42" i="4"/>
  <c r="BC42" i="4"/>
  <c r="BK42" i="4"/>
  <c r="BS42" i="4"/>
  <c r="CA42" i="4"/>
  <c r="AN42" i="4"/>
  <c r="AV42" i="4"/>
  <c r="BD42" i="4"/>
  <c r="BL42" i="4"/>
  <c r="BT42" i="4"/>
  <c r="CB42" i="4"/>
  <c r="AT42" i="4"/>
  <c r="BO42" i="4"/>
  <c r="AY42" i="4"/>
  <c r="BU42" i="4"/>
  <c r="AF42" i="4"/>
  <c r="BB42" i="4"/>
  <c r="BW42" i="4"/>
  <c r="AK42" i="4"/>
  <c r="BG42" i="4"/>
  <c r="CC42" i="4"/>
  <c r="AO42" i="4"/>
  <c r="BJ42" i="4"/>
  <c r="AH42" i="4"/>
  <c r="AQ42" i="4"/>
  <c r="AW42" i="4"/>
  <c r="BE42" i="4"/>
  <c r="BR42" i="4"/>
  <c r="BZ42" i="4"/>
  <c r="BM42" i="4"/>
  <c r="AB42" i="4"/>
  <c r="AC42" i="4"/>
  <c r="V42" i="4"/>
  <c r="AD42" i="4"/>
  <c r="W42" i="4"/>
  <c r="AE42" i="4"/>
  <c r="X42" i="4"/>
  <c r="Y42" i="4"/>
  <c r="Z42" i="4"/>
  <c r="AA42" i="4"/>
  <c r="R42" i="4"/>
  <c r="S42" i="4"/>
  <c r="T42" i="4"/>
  <c r="U42" i="4"/>
  <c r="Q42" i="4"/>
  <c r="O41" i="4"/>
  <c r="P41" i="4"/>
  <c r="C42" i="4"/>
  <c r="K42" i="4"/>
  <c r="D42" i="4"/>
  <c r="L42" i="4"/>
  <c r="E42" i="4"/>
  <c r="M42" i="4"/>
  <c r="F42" i="4"/>
  <c r="N42" i="4"/>
  <c r="G42" i="4"/>
  <c r="H42" i="4"/>
  <c r="J42" i="4"/>
  <c r="I42" i="4"/>
  <c r="B41" i="4"/>
  <c r="A43" i="4"/>
  <c r="AM43" i="4" s="1"/>
  <c r="AF43" i="4" l="1"/>
  <c r="AO43" i="4"/>
  <c r="AW43" i="4"/>
  <c r="BE43" i="4"/>
  <c r="BM43" i="4"/>
  <c r="BU43" i="4"/>
  <c r="CC43" i="4"/>
  <c r="AH43" i="4"/>
  <c r="AQ43" i="4"/>
  <c r="AY43" i="4"/>
  <c r="BG43" i="4"/>
  <c r="BO43" i="4"/>
  <c r="BW43" i="4"/>
  <c r="AI43" i="4"/>
  <c r="AR43" i="4"/>
  <c r="AZ43" i="4"/>
  <c r="BH43" i="4"/>
  <c r="BP43" i="4"/>
  <c r="BX43" i="4"/>
  <c r="AK43" i="4"/>
  <c r="AT43" i="4"/>
  <c r="BB43" i="4"/>
  <c r="BJ43" i="4"/>
  <c r="BR43" i="4"/>
  <c r="BZ43" i="4"/>
  <c r="AL43" i="4"/>
  <c r="AU43" i="4"/>
  <c r="BC43" i="4"/>
  <c r="BK43" i="4"/>
  <c r="BS43" i="4"/>
  <c r="CA43" i="4"/>
  <c r="AN43" i="4"/>
  <c r="BI43" i="4"/>
  <c r="AS43" i="4"/>
  <c r="BN43" i="4"/>
  <c r="AV43" i="4"/>
  <c r="BQ43" i="4"/>
  <c r="BA43" i="4"/>
  <c r="BV43" i="4"/>
  <c r="AG43" i="4"/>
  <c r="BD43" i="4"/>
  <c r="BY43" i="4"/>
  <c r="AP43" i="4"/>
  <c r="AX43" i="4"/>
  <c r="BF43" i="4"/>
  <c r="BL43" i="4"/>
  <c r="CB43" i="4"/>
  <c r="AJ43" i="4"/>
  <c r="BT43" i="4"/>
  <c r="Z43" i="4"/>
  <c r="AA43" i="4"/>
  <c r="AB43" i="4"/>
  <c r="AC43" i="4"/>
  <c r="V43" i="4"/>
  <c r="AD43" i="4"/>
  <c r="W43" i="4"/>
  <c r="AE43" i="4"/>
  <c r="X43" i="4"/>
  <c r="Y43" i="4"/>
  <c r="U43" i="4"/>
  <c r="Q43" i="4"/>
  <c r="T43" i="4"/>
  <c r="R43" i="4"/>
  <c r="S43" i="4"/>
  <c r="B42" i="4"/>
  <c r="O42" i="4"/>
  <c r="P42" i="4"/>
  <c r="F43" i="4"/>
  <c r="N43" i="4"/>
  <c r="G43" i="4"/>
  <c r="H43" i="4"/>
  <c r="I43" i="4"/>
  <c r="J43" i="4"/>
  <c r="C43" i="4"/>
  <c r="K43" i="4"/>
  <c r="D43" i="4"/>
  <c r="E43" i="4"/>
  <c r="L43" i="4"/>
  <c r="M43" i="4"/>
  <c r="A44" i="4"/>
  <c r="AM44" i="4" s="1"/>
  <c r="AN44" i="4" l="1"/>
  <c r="AV44" i="4"/>
  <c r="BD44" i="4"/>
  <c r="BL44" i="4"/>
  <c r="BT44" i="4"/>
  <c r="CB44" i="4"/>
  <c r="AG44" i="4"/>
  <c r="AP44" i="4"/>
  <c r="AX44" i="4"/>
  <c r="BF44" i="4"/>
  <c r="BN44" i="4"/>
  <c r="BV44" i="4"/>
  <c r="AH44" i="4"/>
  <c r="AQ44" i="4"/>
  <c r="AY44" i="4"/>
  <c r="BG44" i="4"/>
  <c r="BO44" i="4"/>
  <c r="BW44" i="4"/>
  <c r="AJ44" i="4"/>
  <c r="AS44" i="4"/>
  <c r="BA44" i="4"/>
  <c r="BI44" i="4"/>
  <c r="BQ44" i="4"/>
  <c r="BY44" i="4"/>
  <c r="AK44" i="4"/>
  <c r="AT44" i="4"/>
  <c r="BB44" i="4"/>
  <c r="BJ44" i="4"/>
  <c r="BR44" i="4"/>
  <c r="BZ44" i="4"/>
  <c r="AF44" i="4"/>
  <c r="BC44" i="4"/>
  <c r="BX44" i="4"/>
  <c r="AL44" i="4"/>
  <c r="BH44" i="4"/>
  <c r="CC44" i="4"/>
  <c r="AO44" i="4"/>
  <c r="BK44" i="4"/>
  <c r="AU44" i="4"/>
  <c r="BP44" i="4"/>
  <c r="AW44" i="4"/>
  <c r="BS44" i="4"/>
  <c r="AZ44" i="4"/>
  <c r="BE44" i="4"/>
  <c r="BM44" i="4"/>
  <c r="BU44" i="4"/>
  <c r="AI44" i="4"/>
  <c r="CA44" i="4"/>
  <c r="AR44" i="4"/>
  <c r="X44" i="4"/>
  <c r="Y44" i="4"/>
  <c r="Z44" i="4"/>
  <c r="AA44" i="4"/>
  <c r="AB44" i="4"/>
  <c r="AC44" i="4"/>
  <c r="V44" i="4"/>
  <c r="AD44" i="4"/>
  <c r="W44" i="4"/>
  <c r="AE44" i="4"/>
  <c r="Q44" i="4"/>
  <c r="R44" i="4"/>
  <c r="S44" i="4"/>
  <c r="T44" i="4"/>
  <c r="U44" i="4"/>
  <c r="B43" i="4"/>
  <c r="O43" i="4"/>
  <c r="H44" i="4"/>
  <c r="I44" i="4"/>
  <c r="J44" i="4"/>
  <c r="C44" i="4"/>
  <c r="K44" i="4"/>
  <c r="D44" i="4"/>
  <c r="L44" i="4"/>
  <c r="E44" i="4"/>
  <c r="M44" i="4"/>
  <c r="F44" i="4"/>
  <c r="G44" i="4"/>
  <c r="N44" i="4"/>
  <c r="P43" i="4"/>
  <c r="A45" i="4"/>
  <c r="AM45" i="4" s="1"/>
  <c r="AL45" i="4" l="1"/>
  <c r="AU45" i="4"/>
  <c r="BC45" i="4"/>
  <c r="BK45" i="4"/>
  <c r="BS45" i="4"/>
  <c r="CA45" i="4"/>
  <c r="AF45" i="4"/>
  <c r="AO45" i="4"/>
  <c r="AW45" i="4"/>
  <c r="BE45" i="4"/>
  <c r="BM45" i="4"/>
  <c r="BU45" i="4"/>
  <c r="CC45" i="4"/>
  <c r="AG45" i="4"/>
  <c r="AP45" i="4"/>
  <c r="AX45" i="4"/>
  <c r="BF45" i="4"/>
  <c r="BN45" i="4"/>
  <c r="BV45" i="4"/>
  <c r="AI45" i="4"/>
  <c r="AR45" i="4"/>
  <c r="AZ45" i="4"/>
  <c r="BH45" i="4"/>
  <c r="BP45" i="4"/>
  <c r="BX45" i="4"/>
  <c r="AJ45" i="4"/>
  <c r="AS45" i="4"/>
  <c r="BA45" i="4"/>
  <c r="BI45" i="4"/>
  <c r="BQ45" i="4"/>
  <c r="BY45" i="4"/>
  <c r="AV45" i="4"/>
  <c r="BR45" i="4"/>
  <c r="BB45" i="4"/>
  <c r="BW45" i="4"/>
  <c r="AH45" i="4"/>
  <c r="BD45" i="4"/>
  <c r="BZ45" i="4"/>
  <c r="AN45" i="4"/>
  <c r="BJ45" i="4"/>
  <c r="AQ45" i="4"/>
  <c r="BL45" i="4"/>
  <c r="BG45" i="4"/>
  <c r="BO45" i="4"/>
  <c r="BT45" i="4"/>
  <c r="CB45" i="4"/>
  <c r="AK45" i="4"/>
  <c r="AT45" i="4"/>
  <c r="AY45" i="4"/>
  <c r="V45" i="4"/>
  <c r="AD45" i="4"/>
  <c r="W45" i="4"/>
  <c r="AE45" i="4"/>
  <c r="X45" i="4"/>
  <c r="Y45" i="4"/>
  <c r="Z45" i="4"/>
  <c r="AA45" i="4"/>
  <c r="AB45" i="4"/>
  <c r="AC45" i="4"/>
  <c r="S45" i="4"/>
  <c r="T45" i="4"/>
  <c r="U45" i="4"/>
  <c r="R45" i="4"/>
  <c r="Q45" i="4"/>
  <c r="J45" i="4"/>
  <c r="C45" i="4"/>
  <c r="K45" i="4"/>
  <c r="D45" i="4"/>
  <c r="L45" i="4"/>
  <c r="E45" i="4"/>
  <c r="M45" i="4"/>
  <c r="F45" i="4"/>
  <c r="N45" i="4"/>
  <c r="G45" i="4"/>
  <c r="H45" i="4"/>
  <c r="I45" i="4"/>
  <c r="B44" i="4"/>
  <c r="O44" i="4"/>
  <c r="P44" i="4"/>
  <c r="A46" i="4"/>
  <c r="AM46" i="4" s="1"/>
  <c r="AK46" i="4" l="1"/>
  <c r="AT46" i="4"/>
  <c r="BB46" i="4"/>
  <c r="AN46" i="4"/>
  <c r="AV46" i="4"/>
  <c r="AF46" i="4"/>
  <c r="AO46" i="4"/>
  <c r="AW46" i="4"/>
  <c r="AH46" i="4"/>
  <c r="AQ46" i="4"/>
  <c r="AI46" i="4"/>
  <c r="AR46" i="4"/>
  <c r="AP46" i="4"/>
  <c r="BD46" i="4"/>
  <c r="BL46" i="4"/>
  <c r="BT46" i="4"/>
  <c r="CB46" i="4"/>
  <c r="AU46" i="4"/>
  <c r="BF46" i="4"/>
  <c r="BN46" i="4"/>
  <c r="BV46" i="4"/>
  <c r="AX46" i="4"/>
  <c r="BG46" i="4"/>
  <c r="BO46" i="4"/>
  <c r="BW46" i="4"/>
  <c r="AG46" i="4"/>
  <c r="AZ46" i="4"/>
  <c r="BI46" i="4"/>
  <c r="BQ46" i="4"/>
  <c r="BY46" i="4"/>
  <c r="AJ46" i="4"/>
  <c r="BA46" i="4"/>
  <c r="BJ46" i="4"/>
  <c r="BR46" i="4"/>
  <c r="BZ46" i="4"/>
  <c r="BE46" i="4"/>
  <c r="CA46" i="4"/>
  <c r="BH46" i="4"/>
  <c r="CC46" i="4"/>
  <c r="BK46" i="4"/>
  <c r="BM46" i="4"/>
  <c r="AS46" i="4"/>
  <c r="BS46" i="4"/>
  <c r="AY46" i="4"/>
  <c r="BU46" i="4"/>
  <c r="AL46" i="4"/>
  <c r="BC46" i="4"/>
  <c r="BP46" i="4"/>
  <c r="BX46" i="4"/>
  <c r="AB46" i="4"/>
  <c r="AC46" i="4"/>
  <c r="V46" i="4"/>
  <c r="AD46" i="4"/>
  <c r="W46" i="4"/>
  <c r="AE46" i="4"/>
  <c r="X46" i="4"/>
  <c r="Y46" i="4"/>
  <c r="Z46" i="4"/>
  <c r="AA46" i="4"/>
  <c r="Q46" i="4"/>
  <c r="R46" i="4"/>
  <c r="U46" i="4"/>
  <c r="S46" i="4"/>
  <c r="T46" i="4"/>
  <c r="F46" i="4"/>
  <c r="N46" i="4"/>
  <c r="G46" i="4"/>
  <c r="H46" i="4"/>
  <c r="I46" i="4"/>
  <c r="J46" i="4"/>
  <c r="C46" i="4"/>
  <c r="K46" i="4"/>
  <c r="D46" i="4"/>
  <c r="E46" i="4"/>
  <c r="L46" i="4"/>
  <c r="M46" i="4"/>
  <c r="P45" i="4"/>
  <c r="B45" i="4"/>
  <c r="O45" i="4"/>
  <c r="A47" i="4"/>
  <c r="AM47" i="4" s="1"/>
  <c r="AL47" i="4" l="1"/>
  <c r="AU47" i="4"/>
  <c r="BC47" i="4"/>
  <c r="BK47" i="4"/>
  <c r="BS47" i="4"/>
  <c r="CA47" i="4"/>
  <c r="AF47" i="4"/>
  <c r="AO47" i="4"/>
  <c r="AW47" i="4"/>
  <c r="BE47" i="4"/>
  <c r="BM47" i="4"/>
  <c r="BU47" i="4"/>
  <c r="CC47" i="4"/>
  <c r="AG47" i="4"/>
  <c r="AP47" i="4"/>
  <c r="AX47" i="4"/>
  <c r="BF47" i="4"/>
  <c r="BN47" i="4"/>
  <c r="BV47" i="4"/>
  <c r="AI47" i="4"/>
  <c r="AR47" i="4"/>
  <c r="AZ47" i="4"/>
  <c r="BH47" i="4"/>
  <c r="BP47" i="4"/>
  <c r="BX47" i="4"/>
  <c r="AJ47" i="4"/>
  <c r="AS47" i="4"/>
  <c r="BA47" i="4"/>
  <c r="BI47" i="4"/>
  <c r="BQ47" i="4"/>
  <c r="BY47" i="4"/>
  <c r="AY47" i="4"/>
  <c r="BT47" i="4"/>
  <c r="BB47" i="4"/>
  <c r="BW47" i="4"/>
  <c r="AH47" i="4"/>
  <c r="BD47" i="4"/>
  <c r="BZ47" i="4"/>
  <c r="AK47" i="4"/>
  <c r="BG47" i="4"/>
  <c r="CB47" i="4"/>
  <c r="AQ47" i="4"/>
  <c r="BL47" i="4"/>
  <c r="AT47" i="4"/>
  <c r="BO47" i="4"/>
  <c r="BJ47" i="4"/>
  <c r="BR47" i="4"/>
  <c r="AN47" i="4"/>
  <c r="AV47" i="4"/>
  <c r="Z47" i="4"/>
  <c r="AA47" i="4"/>
  <c r="AB47" i="4"/>
  <c r="AC47" i="4"/>
  <c r="V47" i="4"/>
  <c r="AD47" i="4"/>
  <c r="W47" i="4"/>
  <c r="AE47" i="4"/>
  <c r="X47" i="4"/>
  <c r="Y47" i="4"/>
  <c r="Q47" i="4"/>
  <c r="R47" i="4"/>
  <c r="S47" i="4"/>
  <c r="T47" i="4"/>
  <c r="U47" i="4"/>
  <c r="P46" i="4"/>
  <c r="J47" i="4"/>
  <c r="C47" i="4"/>
  <c r="K47" i="4"/>
  <c r="D47" i="4"/>
  <c r="L47" i="4"/>
  <c r="E47" i="4"/>
  <c r="M47" i="4"/>
  <c r="F47" i="4"/>
  <c r="N47" i="4"/>
  <c r="G47" i="4"/>
  <c r="I47" i="4"/>
  <c r="H47" i="4"/>
  <c r="B46" i="4"/>
  <c r="O46" i="4"/>
  <c r="A48" i="4"/>
  <c r="AM48" i="4" s="1"/>
  <c r="AK48" i="4" l="1"/>
  <c r="AT48" i="4"/>
  <c r="BB48" i="4"/>
  <c r="BJ48" i="4"/>
  <c r="BR48" i="4"/>
  <c r="BZ48" i="4"/>
  <c r="AN48" i="4"/>
  <c r="AV48" i="4"/>
  <c r="BD48" i="4"/>
  <c r="BL48" i="4"/>
  <c r="BT48" i="4"/>
  <c r="CB48" i="4"/>
  <c r="AF48" i="4"/>
  <c r="AO48" i="4"/>
  <c r="AW48" i="4"/>
  <c r="BE48" i="4"/>
  <c r="BM48" i="4"/>
  <c r="BU48" i="4"/>
  <c r="CC48" i="4"/>
  <c r="AH48" i="4"/>
  <c r="AQ48" i="4"/>
  <c r="AY48" i="4"/>
  <c r="BG48" i="4"/>
  <c r="BO48" i="4"/>
  <c r="BW48" i="4"/>
  <c r="AI48" i="4"/>
  <c r="AR48" i="4"/>
  <c r="AZ48" i="4"/>
  <c r="BH48" i="4"/>
  <c r="BP48" i="4"/>
  <c r="BX48" i="4"/>
  <c r="AS48" i="4"/>
  <c r="BN48" i="4"/>
  <c r="AU48" i="4"/>
  <c r="BQ48" i="4"/>
  <c r="AX48" i="4"/>
  <c r="BS48" i="4"/>
  <c r="BA48" i="4"/>
  <c r="BV48" i="4"/>
  <c r="AJ48" i="4"/>
  <c r="BF48" i="4"/>
  <c r="CA48" i="4"/>
  <c r="AL48" i="4"/>
  <c r="BI48" i="4"/>
  <c r="AG48" i="4"/>
  <c r="AP48" i="4"/>
  <c r="BC48" i="4"/>
  <c r="BK48" i="4"/>
  <c r="BY48" i="4"/>
  <c r="X48" i="4"/>
  <c r="Y48" i="4"/>
  <c r="Z48" i="4"/>
  <c r="AA48" i="4"/>
  <c r="AB48" i="4"/>
  <c r="AC48" i="4"/>
  <c r="V48" i="4"/>
  <c r="AD48" i="4"/>
  <c r="W48" i="4"/>
  <c r="AE48" i="4"/>
  <c r="T48" i="4"/>
  <c r="U48" i="4"/>
  <c r="Q48" i="4"/>
  <c r="R48" i="4"/>
  <c r="S48" i="4"/>
  <c r="B47" i="4"/>
  <c r="E48" i="4"/>
  <c r="F48" i="4"/>
  <c r="N48" i="4"/>
  <c r="G48" i="4"/>
  <c r="I48" i="4"/>
  <c r="J48" i="4"/>
  <c r="C48" i="4"/>
  <c r="D48" i="4"/>
  <c r="H48" i="4"/>
  <c r="K48" i="4"/>
  <c r="L48" i="4"/>
  <c r="M48" i="4"/>
  <c r="O47" i="4"/>
  <c r="P47" i="4"/>
  <c r="A49" i="4"/>
  <c r="AM49" i="4" s="1"/>
  <c r="AJ49" i="4" l="1"/>
  <c r="AS49" i="4"/>
  <c r="BA49" i="4"/>
  <c r="BI49" i="4"/>
  <c r="BQ49" i="4"/>
  <c r="BY49" i="4"/>
  <c r="AL49" i="4"/>
  <c r="AU49" i="4"/>
  <c r="BC49" i="4"/>
  <c r="BK49" i="4"/>
  <c r="BS49" i="4"/>
  <c r="CA49" i="4"/>
  <c r="AN49" i="4"/>
  <c r="AV49" i="4"/>
  <c r="BD49" i="4"/>
  <c r="BL49" i="4"/>
  <c r="BT49" i="4"/>
  <c r="CB49" i="4"/>
  <c r="AG49" i="4"/>
  <c r="AP49" i="4"/>
  <c r="AX49" i="4"/>
  <c r="BF49" i="4"/>
  <c r="BN49" i="4"/>
  <c r="BV49" i="4"/>
  <c r="AH49" i="4"/>
  <c r="AQ49" i="4"/>
  <c r="AY49" i="4"/>
  <c r="BG49" i="4"/>
  <c r="BO49" i="4"/>
  <c r="BW49" i="4"/>
  <c r="AK49" i="4"/>
  <c r="BH49" i="4"/>
  <c r="CC49" i="4"/>
  <c r="AO49" i="4"/>
  <c r="BJ49" i="4"/>
  <c r="AR49" i="4"/>
  <c r="BM49" i="4"/>
  <c r="AT49" i="4"/>
  <c r="BP49" i="4"/>
  <c r="AZ49" i="4"/>
  <c r="BU49" i="4"/>
  <c r="AF49" i="4"/>
  <c r="BB49" i="4"/>
  <c r="BX49" i="4"/>
  <c r="AW49" i="4"/>
  <c r="BE49" i="4"/>
  <c r="BR49" i="4"/>
  <c r="BZ49" i="4"/>
  <c r="AI49" i="4"/>
  <c r="V49" i="4"/>
  <c r="AD49" i="4"/>
  <c r="W49" i="4"/>
  <c r="AE49" i="4"/>
  <c r="X49" i="4"/>
  <c r="Y49" i="4"/>
  <c r="Z49" i="4"/>
  <c r="AA49" i="4"/>
  <c r="AB49" i="4"/>
  <c r="AC49" i="4"/>
  <c r="Q49" i="4"/>
  <c r="R49" i="4"/>
  <c r="S49" i="4"/>
  <c r="T49" i="4"/>
  <c r="U49" i="4"/>
  <c r="P48" i="4"/>
  <c r="B48" i="4"/>
  <c r="J49" i="4"/>
  <c r="E49" i="4"/>
  <c r="M49" i="4"/>
  <c r="F49" i="4"/>
  <c r="N49" i="4"/>
  <c r="G49" i="4"/>
  <c r="H49" i="4"/>
  <c r="I49" i="4"/>
  <c r="K49" i="4"/>
  <c r="L49" i="4"/>
  <c r="D49" i="4"/>
  <c r="C49" i="4"/>
  <c r="O48" i="4"/>
  <c r="A50" i="4"/>
  <c r="AM50" i="4" s="1"/>
  <c r="AI50" i="4" l="1"/>
  <c r="AR50" i="4"/>
  <c r="AZ50" i="4"/>
  <c r="BH50" i="4"/>
  <c r="BP50" i="4"/>
  <c r="BX50" i="4"/>
  <c r="AK50" i="4"/>
  <c r="AT50" i="4"/>
  <c r="BB50" i="4"/>
  <c r="BJ50" i="4"/>
  <c r="BR50" i="4"/>
  <c r="BZ50" i="4"/>
  <c r="AL50" i="4"/>
  <c r="AU50" i="4"/>
  <c r="BC50" i="4"/>
  <c r="BK50" i="4"/>
  <c r="BS50" i="4"/>
  <c r="CA50" i="4"/>
  <c r="AF50" i="4"/>
  <c r="AO50" i="4"/>
  <c r="AW50" i="4"/>
  <c r="BE50" i="4"/>
  <c r="BM50" i="4"/>
  <c r="BU50" i="4"/>
  <c r="CC50" i="4"/>
  <c r="AG50" i="4"/>
  <c r="AP50" i="4"/>
  <c r="AX50" i="4"/>
  <c r="BF50" i="4"/>
  <c r="BN50" i="4"/>
  <c r="BV50" i="4"/>
  <c r="BA50" i="4"/>
  <c r="BW50" i="4"/>
  <c r="AH50" i="4"/>
  <c r="BD50" i="4"/>
  <c r="BY50" i="4"/>
  <c r="AJ50" i="4"/>
  <c r="BG50" i="4"/>
  <c r="CB50" i="4"/>
  <c r="AN50" i="4"/>
  <c r="BI50" i="4"/>
  <c r="AS50" i="4"/>
  <c r="BO50" i="4"/>
  <c r="AV50" i="4"/>
  <c r="BQ50" i="4"/>
  <c r="AQ50" i="4"/>
  <c r="AY50" i="4"/>
  <c r="BL50" i="4"/>
  <c r="BT50" i="4"/>
  <c r="AB50" i="4"/>
  <c r="AC50" i="4"/>
  <c r="V50" i="4"/>
  <c r="AD50" i="4"/>
  <c r="W50" i="4"/>
  <c r="AE50" i="4"/>
  <c r="X50" i="4"/>
  <c r="Y50" i="4"/>
  <c r="Z50" i="4"/>
  <c r="AA50" i="4"/>
  <c r="R50" i="4"/>
  <c r="S50" i="4"/>
  <c r="T50" i="4"/>
  <c r="U50" i="4"/>
  <c r="Q50" i="4"/>
  <c r="O49" i="4"/>
  <c r="I50" i="4"/>
  <c r="J50" i="4"/>
  <c r="F50" i="4"/>
  <c r="G50" i="4"/>
  <c r="H50" i="4"/>
  <c r="K50" i="4"/>
  <c r="L50" i="4"/>
  <c r="C50" i="4"/>
  <c r="M50" i="4"/>
  <c r="E50" i="4"/>
  <c r="D50" i="4"/>
  <c r="N50" i="4"/>
  <c r="B49" i="4"/>
  <c r="P49" i="4"/>
  <c r="A51" i="4"/>
  <c r="AM51" i="4" s="1"/>
  <c r="AH51" i="4" l="1"/>
  <c r="AQ51" i="4"/>
  <c r="AY51" i="4"/>
  <c r="BG51" i="4"/>
  <c r="BO51" i="4"/>
  <c r="BW51" i="4"/>
  <c r="AJ51" i="4"/>
  <c r="AS51" i="4"/>
  <c r="BA51" i="4"/>
  <c r="BI51" i="4"/>
  <c r="BQ51" i="4"/>
  <c r="BY51" i="4"/>
  <c r="AK51" i="4"/>
  <c r="AT51" i="4"/>
  <c r="BB51" i="4"/>
  <c r="BJ51" i="4"/>
  <c r="BR51" i="4"/>
  <c r="BZ51" i="4"/>
  <c r="AN51" i="4"/>
  <c r="AV51" i="4"/>
  <c r="BD51" i="4"/>
  <c r="BL51" i="4"/>
  <c r="BT51" i="4"/>
  <c r="CB51" i="4"/>
  <c r="AF51" i="4"/>
  <c r="AO51" i="4"/>
  <c r="AW51" i="4"/>
  <c r="BE51" i="4"/>
  <c r="BM51" i="4"/>
  <c r="BU51" i="4"/>
  <c r="CC51" i="4"/>
  <c r="AU51" i="4"/>
  <c r="BP51" i="4"/>
  <c r="AX51" i="4"/>
  <c r="BS51" i="4"/>
  <c r="AZ51" i="4"/>
  <c r="BV51" i="4"/>
  <c r="AG51" i="4"/>
  <c r="BC51" i="4"/>
  <c r="BX51" i="4"/>
  <c r="AL51" i="4"/>
  <c r="BH51" i="4"/>
  <c r="AP51" i="4"/>
  <c r="BK51" i="4"/>
  <c r="AI51" i="4"/>
  <c r="AR51" i="4"/>
  <c r="BF51" i="4"/>
  <c r="BN51" i="4"/>
  <c r="CA51" i="4"/>
  <c r="Z51" i="4"/>
  <c r="AA51" i="4"/>
  <c r="AB51" i="4"/>
  <c r="AC51" i="4"/>
  <c r="V51" i="4"/>
  <c r="AD51" i="4"/>
  <c r="W51" i="4"/>
  <c r="AE51" i="4"/>
  <c r="X51" i="4"/>
  <c r="Y51" i="4"/>
  <c r="U51" i="4"/>
  <c r="Q51" i="4"/>
  <c r="R51" i="4"/>
  <c r="T51" i="4"/>
  <c r="S51" i="4"/>
  <c r="B50" i="4"/>
  <c r="D51" i="4"/>
  <c r="L51" i="4"/>
  <c r="E51" i="4"/>
  <c r="M51" i="4"/>
  <c r="C51" i="4"/>
  <c r="F51" i="4"/>
  <c r="G51" i="4"/>
  <c r="H51" i="4"/>
  <c r="I51" i="4"/>
  <c r="J51" i="4"/>
  <c r="N51" i="4"/>
  <c r="K51" i="4"/>
  <c r="P50" i="4"/>
  <c r="O50" i="4"/>
  <c r="A52" i="4"/>
  <c r="AM52" i="4" s="1"/>
  <c r="AG52" i="4" l="1"/>
  <c r="AP52" i="4"/>
  <c r="AX52" i="4"/>
  <c r="BF52" i="4"/>
  <c r="BN52" i="4"/>
  <c r="BV52" i="4"/>
  <c r="AI52" i="4"/>
  <c r="AR52" i="4"/>
  <c r="AZ52" i="4"/>
  <c r="BH52" i="4"/>
  <c r="BP52" i="4"/>
  <c r="BX52" i="4"/>
  <c r="AJ52" i="4"/>
  <c r="AS52" i="4"/>
  <c r="BA52" i="4"/>
  <c r="BI52" i="4"/>
  <c r="BQ52" i="4"/>
  <c r="BY52" i="4"/>
  <c r="AL52" i="4"/>
  <c r="AU52" i="4"/>
  <c r="BC52" i="4"/>
  <c r="BK52" i="4"/>
  <c r="BS52" i="4"/>
  <c r="CA52" i="4"/>
  <c r="AN52" i="4"/>
  <c r="AV52" i="4"/>
  <c r="BD52" i="4"/>
  <c r="BL52" i="4"/>
  <c r="BT52" i="4"/>
  <c r="CB52" i="4"/>
  <c r="AO52" i="4"/>
  <c r="BJ52" i="4"/>
  <c r="AQ52" i="4"/>
  <c r="BM52" i="4"/>
  <c r="AT52" i="4"/>
  <c r="BO52" i="4"/>
  <c r="AW52" i="4"/>
  <c r="BR52" i="4"/>
  <c r="AF52" i="4"/>
  <c r="BB52" i="4"/>
  <c r="BW52" i="4"/>
  <c r="AH52" i="4"/>
  <c r="BE52" i="4"/>
  <c r="BZ52" i="4"/>
  <c r="BU52" i="4"/>
  <c r="CC52" i="4"/>
  <c r="AK52" i="4"/>
  <c r="AY52" i="4"/>
  <c r="BG52" i="4"/>
  <c r="X52" i="4"/>
  <c r="Y52" i="4"/>
  <c r="Z52" i="4"/>
  <c r="AA52" i="4"/>
  <c r="AB52" i="4"/>
  <c r="AC52" i="4"/>
  <c r="V52" i="4"/>
  <c r="AD52" i="4"/>
  <c r="W52" i="4"/>
  <c r="AE52" i="4"/>
  <c r="Q52" i="4"/>
  <c r="R52" i="4"/>
  <c r="S52" i="4"/>
  <c r="T52" i="4"/>
  <c r="U52" i="4"/>
  <c r="B51" i="4"/>
  <c r="O51" i="4"/>
  <c r="P51" i="4"/>
  <c r="F52" i="4"/>
  <c r="N52" i="4"/>
  <c r="G52" i="4"/>
  <c r="K52" i="4"/>
  <c r="L52" i="4"/>
  <c r="C52" i="4"/>
  <c r="M52" i="4"/>
  <c r="D52" i="4"/>
  <c r="E52" i="4"/>
  <c r="H52" i="4"/>
  <c r="J52" i="4"/>
  <c r="I52" i="4"/>
  <c r="A53" i="4"/>
  <c r="AM53" i="4" s="1"/>
  <c r="O52" i="4" l="1"/>
  <c r="AF53" i="4"/>
  <c r="AO53" i="4"/>
  <c r="AW53" i="4"/>
  <c r="BE53" i="4"/>
  <c r="BM53" i="4"/>
  <c r="BU53" i="4"/>
  <c r="CC53" i="4"/>
  <c r="AH53" i="4"/>
  <c r="AQ53" i="4"/>
  <c r="AY53" i="4"/>
  <c r="BG53" i="4"/>
  <c r="BO53" i="4"/>
  <c r="BW53" i="4"/>
  <c r="AI53" i="4"/>
  <c r="AR53" i="4"/>
  <c r="AZ53" i="4"/>
  <c r="BH53" i="4"/>
  <c r="BP53" i="4"/>
  <c r="BX53" i="4"/>
  <c r="AK53" i="4"/>
  <c r="AT53" i="4"/>
  <c r="BB53" i="4"/>
  <c r="BJ53" i="4"/>
  <c r="BR53" i="4"/>
  <c r="BZ53" i="4"/>
  <c r="AL53" i="4"/>
  <c r="AU53" i="4"/>
  <c r="BC53" i="4"/>
  <c r="BK53" i="4"/>
  <c r="BS53" i="4"/>
  <c r="CA53" i="4"/>
  <c r="AG53" i="4"/>
  <c r="BD53" i="4"/>
  <c r="BY53" i="4"/>
  <c r="AJ53" i="4"/>
  <c r="BF53" i="4"/>
  <c r="CB53" i="4"/>
  <c r="AN53" i="4"/>
  <c r="BI53" i="4"/>
  <c r="AP53" i="4"/>
  <c r="BL53" i="4"/>
  <c r="AV53" i="4"/>
  <c r="BQ53" i="4"/>
  <c r="AX53" i="4"/>
  <c r="BT53" i="4"/>
  <c r="AS53" i="4"/>
  <c r="BA53" i="4"/>
  <c r="BN53" i="4"/>
  <c r="BV53" i="4"/>
  <c r="V53" i="4"/>
  <c r="AD53" i="4"/>
  <c r="W53" i="4"/>
  <c r="AE53" i="4"/>
  <c r="X53" i="4"/>
  <c r="Y53" i="4"/>
  <c r="Z53" i="4"/>
  <c r="AA53" i="4"/>
  <c r="AB53" i="4"/>
  <c r="AC53" i="4"/>
  <c r="S53" i="4"/>
  <c r="T53" i="4"/>
  <c r="U53" i="4"/>
  <c r="Q53" i="4"/>
  <c r="R53" i="4"/>
  <c r="B52" i="4"/>
  <c r="H53" i="4"/>
  <c r="I53" i="4"/>
  <c r="G53" i="4"/>
  <c r="J53" i="4"/>
  <c r="K53" i="4"/>
  <c r="L53" i="4"/>
  <c r="C53" i="4"/>
  <c r="M53" i="4"/>
  <c r="D53" i="4"/>
  <c r="N53" i="4"/>
  <c r="F53" i="4"/>
  <c r="E53" i="4"/>
  <c r="P52" i="4"/>
  <c r="A54" i="4"/>
  <c r="AM54" i="4" s="1"/>
  <c r="AN54" i="4" l="1"/>
  <c r="AV54" i="4"/>
  <c r="BD54" i="4"/>
  <c r="BL54" i="4"/>
  <c r="BT54" i="4"/>
  <c r="CB54" i="4"/>
  <c r="AG54" i="4"/>
  <c r="AP54" i="4"/>
  <c r="AX54" i="4"/>
  <c r="BF54" i="4"/>
  <c r="AH54" i="4"/>
  <c r="AQ54" i="4"/>
  <c r="AY54" i="4"/>
  <c r="BG54" i="4"/>
  <c r="BO54" i="4"/>
  <c r="BW54" i="4"/>
  <c r="AJ54" i="4"/>
  <c r="AS54" i="4"/>
  <c r="BA54" i="4"/>
  <c r="BI54" i="4"/>
  <c r="BQ54" i="4"/>
  <c r="BY54" i="4"/>
  <c r="AK54" i="4"/>
  <c r="AT54" i="4"/>
  <c r="BB54" i="4"/>
  <c r="BJ54" i="4"/>
  <c r="BR54" i="4"/>
  <c r="BZ54" i="4"/>
  <c r="AW54" i="4"/>
  <c r="BP54" i="4"/>
  <c r="AZ54" i="4"/>
  <c r="BS54" i="4"/>
  <c r="AF54" i="4"/>
  <c r="BC54" i="4"/>
  <c r="BU54" i="4"/>
  <c r="AI54" i="4"/>
  <c r="BE54" i="4"/>
  <c r="BV54" i="4"/>
  <c r="AO54" i="4"/>
  <c r="BK54" i="4"/>
  <c r="CA54" i="4"/>
  <c r="AR54" i="4"/>
  <c r="BM54" i="4"/>
  <c r="CC54" i="4"/>
  <c r="BH54" i="4"/>
  <c r="BN54" i="4"/>
  <c r="BX54" i="4"/>
  <c r="AL54" i="4"/>
  <c r="AU54" i="4"/>
  <c r="AB54" i="4"/>
  <c r="AC54" i="4"/>
  <c r="V54" i="4"/>
  <c r="AD54" i="4"/>
  <c r="W54" i="4"/>
  <c r="AE54" i="4"/>
  <c r="X54" i="4"/>
  <c r="Y54" i="4"/>
  <c r="Z54" i="4"/>
  <c r="AA54" i="4"/>
  <c r="Q54" i="4"/>
  <c r="R54" i="4"/>
  <c r="S54" i="4"/>
  <c r="U54" i="4"/>
  <c r="T54" i="4"/>
  <c r="B53" i="4"/>
  <c r="O53" i="4"/>
  <c r="D54" i="4"/>
  <c r="L54" i="4"/>
  <c r="E54" i="4"/>
  <c r="M54" i="4"/>
  <c r="G54" i="4"/>
  <c r="H54" i="4"/>
  <c r="I54" i="4"/>
  <c r="J54" i="4"/>
  <c r="K54" i="4"/>
  <c r="N54" i="4"/>
  <c r="F54" i="4"/>
  <c r="C54" i="4"/>
  <c r="P53" i="4"/>
  <c r="A55" i="4"/>
  <c r="AM55" i="4" s="1"/>
  <c r="AL55" i="4" l="1"/>
  <c r="AG55" i="4"/>
  <c r="AP55" i="4"/>
  <c r="AI55" i="4"/>
  <c r="AR55" i="4"/>
  <c r="AJ55" i="4"/>
  <c r="AH55" i="4"/>
  <c r="AV55" i="4"/>
  <c r="BD55" i="4"/>
  <c r="BL55" i="4"/>
  <c r="BT55" i="4"/>
  <c r="CB55" i="4"/>
  <c r="AK55" i="4"/>
  <c r="AW55" i="4"/>
  <c r="BE55" i="4"/>
  <c r="BM55" i="4"/>
  <c r="BU55" i="4"/>
  <c r="CC55" i="4"/>
  <c r="AN55" i="4"/>
  <c r="AX55" i="4"/>
  <c r="BF55" i="4"/>
  <c r="BN55" i="4"/>
  <c r="BV55" i="4"/>
  <c r="AO55" i="4"/>
  <c r="AY55" i="4"/>
  <c r="BG55" i="4"/>
  <c r="BO55" i="4"/>
  <c r="BW55" i="4"/>
  <c r="AS55" i="4"/>
  <c r="BA55" i="4"/>
  <c r="BI55" i="4"/>
  <c r="BQ55" i="4"/>
  <c r="BY55" i="4"/>
  <c r="AT55" i="4"/>
  <c r="BB55" i="4"/>
  <c r="BJ55" i="4"/>
  <c r="BR55" i="4"/>
  <c r="BZ55" i="4"/>
  <c r="BH55" i="4"/>
  <c r="BK55" i="4"/>
  <c r="BP55" i="4"/>
  <c r="AF55" i="4"/>
  <c r="BS55" i="4"/>
  <c r="AQ55" i="4"/>
  <c r="BX55" i="4"/>
  <c r="AU55" i="4"/>
  <c r="CA55" i="4"/>
  <c r="AZ55" i="4"/>
  <c r="BC55" i="4"/>
  <c r="Z55" i="4"/>
  <c r="AA55" i="4"/>
  <c r="AB55" i="4"/>
  <c r="AC55" i="4"/>
  <c r="V55" i="4"/>
  <c r="AD55" i="4"/>
  <c r="W55" i="4"/>
  <c r="AE55" i="4"/>
  <c r="X55" i="4"/>
  <c r="Y55" i="4"/>
  <c r="Q55" i="4"/>
  <c r="R55" i="4"/>
  <c r="S55" i="4"/>
  <c r="T55" i="4"/>
  <c r="U55" i="4"/>
  <c r="B54" i="4"/>
  <c r="H55" i="4"/>
  <c r="I55" i="4"/>
  <c r="E55" i="4"/>
  <c r="F55" i="4"/>
  <c r="G55" i="4"/>
  <c r="J55" i="4"/>
  <c r="K55" i="4"/>
  <c r="L55" i="4"/>
  <c r="D55" i="4"/>
  <c r="N55" i="4"/>
  <c r="C55" i="4"/>
  <c r="M55" i="4"/>
  <c r="P54" i="4"/>
  <c r="O54" i="4"/>
  <c r="A56" i="4"/>
  <c r="AM56" i="4" s="1"/>
  <c r="AL56" i="4" l="1"/>
  <c r="AU56" i="4"/>
  <c r="BC56" i="4"/>
  <c r="BK56" i="4"/>
  <c r="BS56" i="4"/>
  <c r="CA56" i="4"/>
  <c r="AN56" i="4"/>
  <c r="AV56" i="4"/>
  <c r="BD56" i="4"/>
  <c r="BL56" i="4"/>
  <c r="BT56" i="4"/>
  <c r="CB56" i="4"/>
  <c r="AF56" i="4"/>
  <c r="AO56" i="4"/>
  <c r="AW56" i="4"/>
  <c r="BE56" i="4"/>
  <c r="BM56" i="4"/>
  <c r="BU56" i="4"/>
  <c r="CC56" i="4"/>
  <c r="AG56" i="4"/>
  <c r="AP56" i="4"/>
  <c r="AX56" i="4"/>
  <c r="BF56" i="4"/>
  <c r="BN56" i="4"/>
  <c r="BV56" i="4"/>
  <c r="AI56" i="4"/>
  <c r="AR56" i="4"/>
  <c r="AZ56" i="4"/>
  <c r="BH56" i="4"/>
  <c r="BP56" i="4"/>
  <c r="BX56" i="4"/>
  <c r="AJ56" i="4"/>
  <c r="AS56" i="4"/>
  <c r="BA56" i="4"/>
  <c r="BI56" i="4"/>
  <c r="BQ56" i="4"/>
  <c r="BY56" i="4"/>
  <c r="AQ56" i="4"/>
  <c r="BW56" i="4"/>
  <c r="AT56" i="4"/>
  <c r="BZ56" i="4"/>
  <c r="AY56" i="4"/>
  <c r="BB56" i="4"/>
  <c r="BG56" i="4"/>
  <c r="BJ56" i="4"/>
  <c r="AH56" i="4"/>
  <c r="BO56" i="4"/>
  <c r="AK56" i="4"/>
  <c r="BR56" i="4"/>
  <c r="X56" i="4"/>
  <c r="Y56" i="4"/>
  <c r="Z56" i="4"/>
  <c r="AA56" i="4"/>
  <c r="AB56" i="4"/>
  <c r="AC56" i="4"/>
  <c r="V56" i="4"/>
  <c r="AD56" i="4"/>
  <c r="W56" i="4"/>
  <c r="AE56" i="4"/>
  <c r="T56" i="4"/>
  <c r="U56" i="4"/>
  <c r="S56" i="4"/>
  <c r="Q56" i="4"/>
  <c r="R56" i="4"/>
  <c r="O55" i="4"/>
  <c r="C56" i="4"/>
  <c r="K56" i="4"/>
  <c r="D56" i="4"/>
  <c r="L56" i="4"/>
  <c r="N56" i="4"/>
  <c r="E56" i="4"/>
  <c r="F56" i="4"/>
  <c r="G56" i="4"/>
  <c r="H56" i="4"/>
  <c r="I56" i="4"/>
  <c r="M56" i="4"/>
  <c r="J56" i="4"/>
  <c r="P55" i="4"/>
  <c r="B55" i="4"/>
  <c r="A57" i="4"/>
  <c r="AM57" i="4" s="1"/>
  <c r="AK57" i="4" l="1"/>
  <c r="AT57" i="4"/>
  <c r="BB57" i="4"/>
  <c r="BJ57" i="4"/>
  <c r="BR57" i="4"/>
  <c r="BZ57" i="4"/>
  <c r="AL57" i="4"/>
  <c r="AU57" i="4"/>
  <c r="BC57" i="4"/>
  <c r="BK57" i="4"/>
  <c r="BS57" i="4"/>
  <c r="CA57" i="4"/>
  <c r="AN57" i="4"/>
  <c r="AV57" i="4"/>
  <c r="BD57" i="4"/>
  <c r="BL57" i="4"/>
  <c r="BT57" i="4"/>
  <c r="CB57" i="4"/>
  <c r="AF57" i="4"/>
  <c r="AO57" i="4"/>
  <c r="AW57" i="4"/>
  <c r="BE57" i="4"/>
  <c r="BM57" i="4"/>
  <c r="BU57" i="4"/>
  <c r="CC57" i="4"/>
  <c r="AH57" i="4"/>
  <c r="AQ57" i="4"/>
  <c r="AY57" i="4"/>
  <c r="BG57" i="4"/>
  <c r="BO57" i="4"/>
  <c r="BW57" i="4"/>
  <c r="AI57" i="4"/>
  <c r="AR57" i="4"/>
  <c r="AZ57" i="4"/>
  <c r="BH57" i="4"/>
  <c r="BP57" i="4"/>
  <c r="BX57" i="4"/>
  <c r="BF57" i="4"/>
  <c r="BI57" i="4"/>
  <c r="AG57" i="4"/>
  <c r="BN57" i="4"/>
  <c r="AJ57" i="4"/>
  <c r="BQ57" i="4"/>
  <c r="AP57" i="4"/>
  <c r="BV57" i="4"/>
  <c r="AS57" i="4"/>
  <c r="BY57" i="4"/>
  <c r="AX57" i="4"/>
  <c r="BA57" i="4"/>
  <c r="V57" i="4"/>
  <c r="AD57" i="4"/>
  <c r="W57" i="4"/>
  <c r="AE57" i="4"/>
  <c r="X57" i="4"/>
  <c r="Y57" i="4"/>
  <c r="Z57" i="4"/>
  <c r="AA57" i="4"/>
  <c r="AB57" i="4"/>
  <c r="AC57" i="4"/>
  <c r="Q57" i="4"/>
  <c r="R57" i="4"/>
  <c r="S57" i="4"/>
  <c r="T57" i="4"/>
  <c r="U57" i="4"/>
  <c r="B56" i="4"/>
  <c r="O56" i="4"/>
  <c r="G57" i="4"/>
  <c r="H57" i="4"/>
  <c r="L57" i="4"/>
  <c r="C57" i="4"/>
  <c r="M57" i="4"/>
  <c r="D57" i="4"/>
  <c r="N57" i="4"/>
  <c r="E57" i="4"/>
  <c r="F57" i="4"/>
  <c r="I57" i="4"/>
  <c r="K57" i="4"/>
  <c r="J57" i="4"/>
  <c r="P56" i="4"/>
  <c r="A58" i="4"/>
  <c r="AM58" i="4" s="1"/>
  <c r="AJ58" i="4" l="1"/>
  <c r="AS58" i="4"/>
  <c r="BA58" i="4"/>
  <c r="BI58" i="4"/>
  <c r="BQ58" i="4"/>
  <c r="BY58" i="4"/>
  <c r="AK58" i="4"/>
  <c r="AT58" i="4"/>
  <c r="BB58" i="4"/>
  <c r="BJ58" i="4"/>
  <c r="BR58" i="4"/>
  <c r="BZ58" i="4"/>
  <c r="AL58" i="4"/>
  <c r="AU58" i="4"/>
  <c r="BC58" i="4"/>
  <c r="BK58" i="4"/>
  <c r="BS58" i="4"/>
  <c r="CA58" i="4"/>
  <c r="AN58" i="4"/>
  <c r="AV58" i="4"/>
  <c r="BD58" i="4"/>
  <c r="BL58" i="4"/>
  <c r="BT58" i="4"/>
  <c r="CB58" i="4"/>
  <c r="AG58" i="4"/>
  <c r="AP58" i="4"/>
  <c r="AX58" i="4"/>
  <c r="BF58" i="4"/>
  <c r="BN58" i="4"/>
  <c r="BV58" i="4"/>
  <c r="AH58" i="4"/>
  <c r="AQ58" i="4"/>
  <c r="AY58" i="4"/>
  <c r="BG58" i="4"/>
  <c r="BO58" i="4"/>
  <c r="BW58" i="4"/>
  <c r="AO58" i="4"/>
  <c r="BU58" i="4"/>
  <c r="AR58" i="4"/>
  <c r="BX58" i="4"/>
  <c r="AW58" i="4"/>
  <c r="CC58" i="4"/>
  <c r="AZ58" i="4"/>
  <c r="BE58" i="4"/>
  <c r="BH58" i="4"/>
  <c r="AF58" i="4"/>
  <c r="BM58" i="4"/>
  <c r="AI58" i="4"/>
  <c r="BP58" i="4"/>
  <c r="AB58" i="4"/>
  <c r="AC58" i="4"/>
  <c r="V58" i="4"/>
  <c r="AD58" i="4"/>
  <c r="W58" i="4"/>
  <c r="AE58" i="4"/>
  <c r="X58" i="4"/>
  <c r="Y58" i="4"/>
  <c r="Z58" i="4"/>
  <c r="AA58" i="4"/>
  <c r="R58" i="4"/>
  <c r="S58" i="4"/>
  <c r="T58" i="4"/>
  <c r="U58" i="4"/>
  <c r="Q58" i="4"/>
  <c r="P57" i="4"/>
  <c r="C58" i="4"/>
  <c r="K58" i="4"/>
  <c r="D58" i="4"/>
  <c r="L58" i="4"/>
  <c r="J58" i="4"/>
  <c r="M58" i="4"/>
  <c r="N58" i="4"/>
  <c r="E58" i="4"/>
  <c r="F58" i="4"/>
  <c r="G58" i="4"/>
  <c r="I58" i="4"/>
  <c r="H58" i="4"/>
  <c r="O57" i="4"/>
  <c r="B57" i="4"/>
  <c r="A59" i="4"/>
  <c r="AM59" i="4" s="1"/>
  <c r="AI59" i="4" l="1"/>
  <c r="AR59" i="4"/>
  <c r="AZ59" i="4"/>
  <c r="BH59" i="4"/>
  <c r="BP59" i="4"/>
  <c r="BX59" i="4"/>
  <c r="AJ59" i="4"/>
  <c r="AS59" i="4"/>
  <c r="BA59" i="4"/>
  <c r="BI59" i="4"/>
  <c r="BQ59" i="4"/>
  <c r="BY59" i="4"/>
  <c r="AK59" i="4"/>
  <c r="AT59" i="4"/>
  <c r="BB59" i="4"/>
  <c r="BJ59" i="4"/>
  <c r="BR59" i="4"/>
  <c r="BZ59" i="4"/>
  <c r="AL59" i="4"/>
  <c r="AU59" i="4"/>
  <c r="BC59" i="4"/>
  <c r="BK59" i="4"/>
  <c r="BS59" i="4"/>
  <c r="CA59" i="4"/>
  <c r="AF59" i="4"/>
  <c r="AO59" i="4"/>
  <c r="AW59" i="4"/>
  <c r="BE59" i="4"/>
  <c r="BM59" i="4"/>
  <c r="BU59" i="4"/>
  <c r="CC59" i="4"/>
  <c r="AG59" i="4"/>
  <c r="AP59" i="4"/>
  <c r="AX59" i="4"/>
  <c r="BF59" i="4"/>
  <c r="BN59" i="4"/>
  <c r="BV59" i="4"/>
  <c r="BD59" i="4"/>
  <c r="BG59" i="4"/>
  <c r="BL59" i="4"/>
  <c r="AH59" i="4"/>
  <c r="BO59" i="4"/>
  <c r="AN59" i="4"/>
  <c r="BT59" i="4"/>
  <c r="AQ59" i="4"/>
  <c r="BW59" i="4"/>
  <c r="AV59" i="4"/>
  <c r="CB59" i="4"/>
  <c r="AY59" i="4"/>
  <c r="Z59" i="4"/>
  <c r="AA59" i="4"/>
  <c r="AB59" i="4"/>
  <c r="AC59" i="4"/>
  <c r="V59" i="4"/>
  <c r="AD59" i="4"/>
  <c r="W59" i="4"/>
  <c r="AE59" i="4"/>
  <c r="X59" i="4"/>
  <c r="Y59" i="4"/>
  <c r="U59" i="4"/>
  <c r="Q59" i="4"/>
  <c r="R59" i="4"/>
  <c r="T59" i="4"/>
  <c r="S59" i="4"/>
  <c r="B58" i="4"/>
  <c r="F59" i="4"/>
  <c r="N59" i="4"/>
  <c r="G59" i="4"/>
  <c r="I59" i="4"/>
  <c r="J59" i="4"/>
  <c r="K59" i="4"/>
  <c r="L59" i="4"/>
  <c r="C59" i="4"/>
  <c r="M59" i="4"/>
  <c r="D59" i="4"/>
  <c r="H59" i="4"/>
  <c r="E59" i="4"/>
  <c r="O58" i="4"/>
  <c r="P58" i="4"/>
  <c r="A60" i="4"/>
  <c r="AM60" i="4" s="1"/>
  <c r="AH60" i="4" l="1"/>
  <c r="AQ60" i="4"/>
  <c r="AY60" i="4"/>
  <c r="BG60" i="4"/>
  <c r="BO60" i="4"/>
  <c r="BW60" i="4"/>
  <c r="AI60" i="4"/>
  <c r="AR60" i="4"/>
  <c r="AZ60" i="4"/>
  <c r="BH60" i="4"/>
  <c r="BP60" i="4"/>
  <c r="BX60" i="4"/>
  <c r="AJ60" i="4"/>
  <c r="AS60" i="4"/>
  <c r="BA60" i="4"/>
  <c r="BI60" i="4"/>
  <c r="BQ60" i="4"/>
  <c r="BY60" i="4"/>
  <c r="AK60" i="4"/>
  <c r="AT60" i="4"/>
  <c r="BB60" i="4"/>
  <c r="BJ60" i="4"/>
  <c r="BR60" i="4"/>
  <c r="BZ60" i="4"/>
  <c r="AN60" i="4"/>
  <c r="AV60" i="4"/>
  <c r="BD60" i="4"/>
  <c r="BL60" i="4"/>
  <c r="BT60" i="4"/>
  <c r="CB60" i="4"/>
  <c r="AF60" i="4"/>
  <c r="AO60" i="4"/>
  <c r="AW60" i="4"/>
  <c r="BE60" i="4"/>
  <c r="BM60" i="4"/>
  <c r="BU60" i="4"/>
  <c r="CC60" i="4"/>
  <c r="AL60" i="4"/>
  <c r="BS60" i="4"/>
  <c r="AP60" i="4"/>
  <c r="BV60" i="4"/>
  <c r="AU60" i="4"/>
  <c r="CA60" i="4"/>
  <c r="AX60" i="4"/>
  <c r="BC60" i="4"/>
  <c r="BF60" i="4"/>
  <c r="BK60" i="4"/>
  <c r="AG60" i="4"/>
  <c r="BN60" i="4"/>
  <c r="X60" i="4"/>
  <c r="Y60" i="4"/>
  <c r="Z60" i="4"/>
  <c r="AA60" i="4"/>
  <c r="AB60" i="4"/>
  <c r="AC60" i="4"/>
  <c r="V60" i="4"/>
  <c r="AD60" i="4"/>
  <c r="W60" i="4"/>
  <c r="AE60" i="4"/>
  <c r="Q60" i="4"/>
  <c r="R60" i="4"/>
  <c r="S60" i="4"/>
  <c r="T60" i="4"/>
  <c r="U60" i="4"/>
  <c r="B59" i="4"/>
  <c r="H60" i="4"/>
  <c r="I60" i="4"/>
  <c r="E60" i="4"/>
  <c r="F60" i="4"/>
  <c r="G60" i="4"/>
  <c r="J60" i="4"/>
  <c r="K60" i="4"/>
  <c r="L60" i="4"/>
  <c r="D60" i="4"/>
  <c r="N60" i="4"/>
  <c r="C60" i="4"/>
  <c r="M60" i="4"/>
  <c r="O59" i="4"/>
  <c r="P59" i="4"/>
  <c r="A61" i="4"/>
  <c r="AM61" i="4" s="1"/>
  <c r="AG61" i="4" l="1"/>
  <c r="AP61" i="4"/>
  <c r="AX61" i="4"/>
  <c r="BF61" i="4"/>
  <c r="BN61" i="4"/>
  <c r="BV61" i="4"/>
  <c r="AH61" i="4"/>
  <c r="AQ61" i="4"/>
  <c r="AY61" i="4"/>
  <c r="BG61" i="4"/>
  <c r="BO61" i="4"/>
  <c r="BW61" i="4"/>
  <c r="AI61" i="4"/>
  <c r="AR61" i="4"/>
  <c r="AZ61" i="4"/>
  <c r="BH61" i="4"/>
  <c r="BP61" i="4"/>
  <c r="BX61" i="4"/>
  <c r="AJ61" i="4"/>
  <c r="AS61" i="4"/>
  <c r="BA61" i="4"/>
  <c r="BI61" i="4"/>
  <c r="BQ61" i="4"/>
  <c r="BY61" i="4"/>
  <c r="AL61" i="4"/>
  <c r="AU61" i="4"/>
  <c r="BC61" i="4"/>
  <c r="BK61" i="4"/>
  <c r="BS61" i="4"/>
  <c r="CA61" i="4"/>
  <c r="AN61" i="4"/>
  <c r="AV61" i="4"/>
  <c r="BD61" i="4"/>
  <c r="BL61" i="4"/>
  <c r="BT61" i="4"/>
  <c r="CB61" i="4"/>
  <c r="BB61" i="4"/>
  <c r="BE61" i="4"/>
  <c r="BJ61" i="4"/>
  <c r="AF61" i="4"/>
  <c r="BM61" i="4"/>
  <c r="AK61" i="4"/>
  <c r="BR61" i="4"/>
  <c r="AO61" i="4"/>
  <c r="BU61" i="4"/>
  <c r="AT61" i="4"/>
  <c r="BZ61" i="4"/>
  <c r="AW61" i="4"/>
  <c r="CC61" i="4"/>
  <c r="V61" i="4"/>
  <c r="AD61" i="4"/>
  <c r="W61" i="4"/>
  <c r="AE61" i="4"/>
  <c r="X61" i="4"/>
  <c r="Y61" i="4"/>
  <c r="Z61" i="4"/>
  <c r="AA61" i="4"/>
  <c r="AB61" i="4"/>
  <c r="AC61" i="4"/>
  <c r="S61" i="4"/>
  <c r="T61" i="4"/>
  <c r="U61" i="4"/>
  <c r="R61" i="4"/>
  <c r="Q61" i="4"/>
  <c r="O60" i="4"/>
  <c r="B60" i="4"/>
  <c r="J61" i="4"/>
  <c r="C61" i="4"/>
  <c r="K61" i="4"/>
  <c r="M61" i="4"/>
  <c r="D61" i="4"/>
  <c r="N61" i="4"/>
  <c r="E61" i="4"/>
  <c r="F61" i="4"/>
  <c r="G61" i="4"/>
  <c r="H61" i="4"/>
  <c r="L61" i="4"/>
  <c r="I61" i="4"/>
  <c r="P60" i="4"/>
  <c r="A62" i="4"/>
  <c r="AM62" i="4" s="1"/>
  <c r="AF62" i="4" l="1"/>
  <c r="AO62" i="4"/>
  <c r="AW62" i="4"/>
  <c r="BE62" i="4"/>
  <c r="BM62" i="4"/>
  <c r="BU62" i="4"/>
  <c r="CC62" i="4"/>
  <c r="AG62" i="4"/>
  <c r="AP62" i="4"/>
  <c r="AX62" i="4"/>
  <c r="BF62" i="4"/>
  <c r="BN62" i="4"/>
  <c r="BV62" i="4"/>
  <c r="AH62" i="4"/>
  <c r="AQ62" i="4"/>
  <c r="AY62" i="4"/>
  <c r="BG62" i="4"/>
  <c r="BO62" i="4"/>
  <c r="BW62" i="4"/>
  <c r="AI62" i="4"/>
  <c r="AR62" i="4"/>
  <c r="AZ62" i="4"/>
  <c r="BH62" i="4"/>
  <c r="BP62" i="4"/>
  <c r="BX62" i="4"/>
  <c r="AK62" i="4"/>
  <c r="AT62" i="4"/>
  <c r="BB62" i="4"/>
  <c r="BJ62" i="4"/>
  <c r="BR62" i="4"/>
  <c r="BZ62" i="4"/>
  <c r="AL62" i="4"/>
  <c r="AU62" i="4"/>
  <c r="BC62" i="4"/>
  <c r="BK62" i="4"/>
  <c r="BS62" i="4"/>
  <c r="CA62" i="4"/>
  <c r="AJ62" i="4"/>
  <c r="BQ62" i="4"/>
  <c r="AN62" i="4"/>
  <c r="BT62" i="4"/>
  <c r="AS62" i="4"/>
  <c r="BY62" i="4"/>
  <c r="AV62" i="4"/>
  <c r="CB62" i="4"/>
  <c r="BA62" i="4"/>
  <c r="BD62" i="4"/>
  <c r="BI62" i="4"/>
  <c r="BL62" i="4"/>
  <c r="AB62" i="4"/>
  <c r="AC62" i="4"/>
  <c r="V62" i="4"/>
  <c r="AD62" i="4"/>
  <c r="W62" i="4"/>
  <c r="AE62" i="4"/>
  <c r="X62" i="4"/>
  <c r="Y62" i="4"/>
  <c r="Z62" i="4"/>
  <c r="AA62" i="4"/>
  <c r="Q62" i="4"/>
  <c r="R62" i="4"/>
  <c r="S62" i="4"/>
  <c r="T62" i="4"/>
  <c r="U62" i="4"/>
  <c r="F62" i="4"/>
  <c r="N62" i="4"/>
  <c r="G62" i="4"/>
  <c r="K62" i="4"/>
  <c r="L62" i="4"/>
  <c r="C62" i="4"/>
  <c r="M62" i="4"/>
  <c r="D62" i="4"/>
  <c r="E62" i="4"/>
  <c r="H62" i="4"/>
  <c r="J62" i="4"/>
  <c r="I62" i="4"/>
  <c r="B61" i="4"/>
  <c r="O61" i="4"/>
  <c r="P61" i="4"/>
  <c r="A63" i="4"/>
  <c r="AM63" i="4" s="1"/>
  <c r="AN63" i="4" l="1"/>
  <c r="AV63" i="4"/>
  <c r="BD63" i="4"/>
  <c r="BL63" i="4"/>
  <c r="BT63" i="4"/>
  <c r="CB63" i="4"/>
  <c r="AF63" i="4"/>
  <c r="AO63" i="4"/>
  <c r="AW63" i="4"/>
  <c r="BE63" i="4"/>
  <c r="BM63" i="4"/>
  <c r="BU63" i="4"/>
  <c r="CC63" i="4"/>
  <c r="AG63" i="4"/>
  <c r="AP63" i="4"/>
  <c r="AX63" i="4"/>
  <c r="BF63" i="4"/>
  <c r="BN63" i="4"/>
  <c r="BV63" i="4"/>
  <c r="AH63" i="4"/>
  <c r="AQ63" i="4"/>
  <c r="AY63" i="4"/>
  <c r="BG63" i="4"/>
  <c r="BO63" i="4"/>
  <c r="BW63" i="4"/>
  <c r="AJ63" i="4"/>
  <c r="AS63" i="4"/>
  <c r="BA63" i="4"/>
  <c r="BI63" i="4"/>
  <c r="BQ63" i="4"/>
  <c r="BY63" i="4"/>
  <c r="AK63" i="4"/>
  <c r="AT63" i="4"/>
  <c r="BB63" i="4"/>
  <c r="BJ63" i="4"/>
  <c r="BR63" i="4"/>
  <c r="BZ63" i="4"/>
  <c r="AZ63" i="4"/>
  <c r="BC63" i="4"/>
  <c r="BH63" i="4"/>
  <c r="BK63" i="4"/>
  <c r="AI63" i="4"/>
  <c r="BP63" i="4"/>
  <c r="AL63" i="4"/>
  <c r="BS63" i="4"/>
  <c r="AR63" i="4"/>
  <c r="BX63" i="4"/>
  <c r="AU63" i="4"/>
  <c r="CA63" i="4"/>
  <c r="Z63" i="4"/>
  <c r="AA63" i="4"/>
  <c r="AB63" i="4"/>
  <c r="AC63" i="4"/>
  <c r="V63" i="4"/>
  <c r="AD63" i="4"/>
  <c r="W63" i="4"/>
  <c r="AE63" i="4"/>
  <c r="X63" i="4"/>
  <c r="Y63" i="4"/>
  <c r="Q63" i="4"/>
  <c r="R63" i="4"/>
  <c r="S63" i="4"/>
  <c r="T63" i="4"/>
  <c r="U63" i="4"/>
  <c r="O62" i="4"/>
  <c r="J63" i="4"/>
  <c r="C63" i="4"/>
  <c r="K63" i="4"/>
  <c r="I63" i="4"/>
  <c r="L63" i="4"/>
  <c r="M63" i="4"/>
  <c r="D63" i="4"/>
  <c r="N63" i="4"/>
  <c r="E63" i="4"/>
  <c r="F63" i="4"/>
  <c r="H63" i="4"/>
  <c r="G63" i="4"/>
  <c r="B62" i="4"/>
  <c r="P62" i="4"/>
  <c r="A64" i="4"/>
  <c r="AM64" i="4" s="1"/>
  <c r="AL64" i="4" l="1"/>
  <c r="AU64" i="4"/>
  <c r="BC64" i="4"/>
  <c r="BK64" i="4"/>
  <c r="BS64" i="4"/>
  <c r="CA64" i="4"/>
  <c r="AF64" i="4"/>
  <c r="AO64" i="4"/>
  <c r="AW64" i="4"/>
  <c r="BE64" i="4"/>
  <c r="AG64" i="4"/>
  <c r="AP64" i="4"/>
  <c r="AX64" i="4"/>
  <c r="BF64" i="4"/>
  <c r="BN64" i="4"/>
  <c r="BV64" i="4"/>
  <c r="AI64" i="4"/>
  <c r="AR64" i="4"/>
  <c r="AZ64" i="4"/>
  <c r="BH64" i="4"/>
  <c r="BP64" i="4"/>
  <c r="BX64" i="4"/>
  <c r="AJ64" i="4"/>
  <c r="AS64" i="4"/>
  <c r="BA64" i="4"/>
  <c r="BI64" i="4"/>
  <c r="BQ64" i="4"/>
  <c r="BY64" i="4"/>
  <c r="AH64" i="4"/>
  <c r="BD64" i="4"/>
  <c r="BU64" i="4"/>
  <c r="AK64" i="4"/>
  <c r="BG64" i="4"/>
  <c r="BW64" i="4"/>
  <c r="AN64" i="4"/>
  <c r="BJ64" i="4"/>
  <c r="BZ64" i="4"/>
  <c r="AQ64" i="4"/>
  <c r="BL64" i="4"/>
  <c r="CB64" i="4"/>
  <c r="AT64" i="4"/>
  <c r="BM64" i="4"/>
  <c r="CC64" i="4"/>
  <c r="AV64" i="4"/>
  <c r="BO64" i="4"/>
  <c r="AY64" i="4"/>
  <c r="BR64" i="4"/>
  <c r="BB64" i="4"/>
  <c r="BT64" i="4"/>
  <c r="X64" i="4"/>
  <c r="Y64" i="4"/>
  <c r="Z64" i="4"/>
  <c r="AA64" i="4"/>
  <c r="AB64" i="4"/>
  <c r="AC64" i="4"/>
  <c r="V64" i="4"/>
  <c r="AD64" i="4"/>
  <c r="W64" i="4"/>
  <c r="AE64" i="4"/>
  <c r="T64" i="4"/>
  <c r="U64" i="4"/>
  <c r="Q64" i="4"/>
  <c r="S64" i="4"/>
  <c r="R64" i="4"/>
  <c r="F64" i="4"/>
  <c r="N64" i="4"/>
  <c r="G64" i="4"/>
  <c r="H64" i="4"/>
  <c r="I64" i="4"/>
  <c r="J64" i="4"/>
  <c r="K64" i="4"/>
  <c r="C64" i="4"/>
  <c r="L64" i="4"/>
  <c r="E64" i="4"/>
  <c r="D64" i="4"/>
  <c r="M64" i="4"/>
  <c r="P63" i="4"/>
  <c r="B63" i="4"/>
  <c r="O63" i="4"/>
  <c r="A65" i="4"/>
  <c r="AM65" i="4" s="1"/>
  <c r="AF65" i="4" l="1"/>
  <c r="AH65" i="4"/>
  <c r="AI65" i="4"/>
  <c r="AL65" i="4"/>
  <c r="AU65" i="4"/>
  <c r="BC65" i="4"/>
  <c r="BK65" i="4"/>
  <c r="BS65" i="4"/>
  <c r="CA65" i="4"/>
  <c r="AN65" i="4"/>
  <c r="AV65" i="4"/>
  <c r="BD65" i="4"/>
  <c r="BL65" i="4"/>
  <c r="BT65" i="4"/>
  <c r="CB65" i="4"/>
  <c r="AO65" i="4"/>
  <c r="AW65" i="4"/>
  <c r="BE65" i="4"/>
  <c r="BM65" i="4"/>
  <c r="BU65" i="4"/>
  <c r="CC65" i="4"/>
  <c r="AP65" i="4"/>
  <c r="AX65" i="4"/>
  <c r="BF65" i="4"/>
  <c r="BN65" i="4"/>
  <c r="BV65" i="4"/>
  <c r="AQ65" i="4"/>
  <c r="AY65" i="4"/>
  <c r="BG65" i="4"/>
  <c r="BO65" i="4"/>
  <c r="BW65" i="4"/>
  <c r="AG65" i="4"/>
  <c r="AR65" i="4"/>
  <c r="AZ65" i="4"/>
  <c r="BH65" i="4"/>
  <c r="BP65" i="4"/>
  <c r="BX65" i="4"/>
  <c r="AJ65" i="4"/>
  <c r="AS65" i="4"/>
  <c r="BA65" i="4"/>
  <c r="BI65" i="4"/>
  <c r="BQ65" i="4"/>
  <c r="BY65" i="4"/>
  <c r="AK65" i="4"/>
  <c r="AT65" i="4"/>
  <c r="BB65" i="4"/>
  <c r="BJ65" i="4"/>
  <c r="BR65" i="4"/>
  <c r="BZ65" i="4"/>
  <c r="V65" i="4"/>
  <c r="AD65" i="4"/>
  <c r="W65" i="4"/>
  <c r="AE65" i="4"/>
  <c r="X65" i="4"/>
  <c r="Y65" i="4"/>
  <c r="Z65" i="4"/>
  <c r="AA65" i="4"/>
  <c r="AB65" i="4"/>
  <c r="AC65" i="4"/>
  <c r="Q65" i="4"/>
  <c r="R65" i="4"/>
  <c r="S65" i="4"/>
  <c r="T65" i="4"/>
  <c r="U65" i="4"/>
  <c r="P64" i="4"/>
  <c r="B64" i="4"/>
  <c r="D65" i="4"/>
  <c r="L65" i="4"/>
  <c r="E65" i="4"/>
  <c r="M65" i="4"/>
  <c r="F65" i="4"/>
  <c r="N65" i="4"/>
  <c r="G65" i="4"/>
  <c r="H65" i="4"/>
  <c r="I65" i="4"/>
  <c r="C65" i="4"/>
  <c r="K65" i="4"/>
  <c r="J65" i="4"/>
  <c r="O64" i="4"/>
  <c r="A66" i="4"/>
  <c r="AM66" i="4" s="1"/>
  <c r="B65" i="4" l="1"/>
  <c r="AK66" i="4"/>
  <c r="AT66" i="4"/>
  <c r="BB66" i="4"/>
  <c r="BJ66" i="4"/>
  <c r="BR66" i="4"/>
  <c r="BZ66" i="4"/>
  <c r="AL66" i="4"/>
  <c r="AU66" i="4"/>
  <c r="AN66" i="4"/>
  <c r="AV66" i="4"/>
  <c r="BD66" i="4"/>
  <c r="BL66" i="4"/>
  <c r="BT66" i="4"/>
  <c r="CB66" i="4"/>
  <c r="AF66" i="4"/>
  <c r="AO66" i="4"/>
  <c r="AW66" i="4"/>
  <c r="BE66" i="4"/>
  <c r="AG66" i="4"/>
  <c r="AP66" i="4"/>
  <c r="AX66" i="4"/>
  <c r="BF66" i="4"/>
  <c r="BN66" i="4"/>
  <c r="BV66" i="4"/>
  <c r="AH66" i="4"/>
  <c r="AQ66" i="4"/>
  <c r="AY66" i="4"/>
  <c r="BG66" i="4"/>
  <c r="BO66" i="4"/>
  <c r="BW66" i="4"/>
  <c r="AI66" i="4"/>
  <c r="AR66" i="4"/>
  <c r="AZ66" i="4"/>
  <c r="BH66" i="4"/>
  <c r="BP66" i="4"/>
  <c r="BX66" i="4"/>
  <c r="AJ66" i="4"/>
  <c r="AS66" i="4"/>
  <c r="BA66" i="4"/>
  <c r="BI66" i="4"/>
  <c r="BQ66" i="4"/>
  <c r="BY66" i="4"/>
  <c r="BC66" i="4"/>
  <c r="BK66" i="4"/>
  <c r="BM66" i="4"/>
  <c r="BS66" i="4"/>
  <c r="BU66" i="4"/>
  <c r="CA66" i="4"/>
  <c r="CC66" i="4"/>
  <c r="AB66" i="4"/>
  <c r="AC66" i="4"/>
  <c r="V66" i="4"/>
  <c r="AD66" i="4"/>
  <c r="W66" i="4"/>
  <c r="AE66" i="4"/>
  <c r="X66" i="4"/>
  <c r="Y66" i="4"/>
  <c r="Z66" i="4"/>
  <c r="AA66" i="4"/>
  <c r="R66" i="4"/>
  <c r="S66" i="4"/>
  <c r="T66" i="4"/>
  <c r="U66" i="4"/>
  <c r="Q66" i="4"/>
  <c r="H66" i="4"/>
  <c r="I66" i="4"/>
  <c r="J66" i="4"/>
  <c r="C66" i="4"/>
  <c r="K66" i="4"/>
  <c r="D66" i="4"/>
  <c r="L66" i="4"/>
  <c r="E66" i="4"/>
  <c r="M66" i="4"/>
  <c r="G66" i="4"/>
  <c r="F66" i="4"/>
  <c r="N66" i="4"/>
  <c r="P65" i="4"/>
  <c r="O65" i="4"/>
  <c r="A67" i="4"/>
  <c r="AM67" i="4" s="1"/>
  <c r="AJ67" i="4" l="1"/>
  <c r="AS67" i="4"/>
  <c r="BA67" i="4"/>
  <c r="BI67" i="4"/>
  <c r="BQ67" i="4"/>
  <c r="BY67" i="4"/>
  <c r="AL67" i="4"/>
  <c r="AU67" i="4"/>
  <c r="BC67" i="4"/>
  <c r="BK67" i="4"/>
  <c r="BS67" i="4"/>
  <c r="CA67" i="4"/>
  <c r="AF67" i="4"/>
  <c r="AO67" i="4"/>
  <c r="AW67" i="4"/>
  <c r="BE67" i="4"/>
  <c r="BM67" i="4"/>
  <c r="BU67" i="4"/>
  <c r="CC67" i="4"/>
  <c r="AG67" i="4"/>
  <c r="AP67" i="4"/>
  <c r="AX67" i="4"/>
  <c r="BF67" i="4"/>
  <c r="BN67" i="4"/>
  <c r="BV67" i="4"/>
  <c r="AH67" i="4"/>
  <c r="AQ67" i="4"/>
  <c r="AY67" i="4"/>
  <c r="BG67" i="4"/>
  <c r="BO67" i="4"/>
  <c r="BW67" i="4"/>
  <c r="AI67" i="4"/>
  <c r="AR67" i="4"/>
  <c r="AZ67" i="4"/>
  <c r="BH67" i="4"/>
  <c r="BP67" i="4"/>
  <c r="BX67" i="4"/>
  <c r="AN67" i="4"/>
  <c r="BT67" i="4"/>
  <c r="AT67" i="4"/>
  <c r="BZ67" i="4"/>
  <c r="AV67" i="4"/>
  <c r="CB67" i="4"/>
  <c r="BB67" i="4"/>
  <c r="BD67" i="4"/>
  <c r="BJ67" i="4"/>
  <c r="BL67" i="4"/>
  <c r="AK67" i="4"/>
  <c r="BR67" i="4"/>
  <c r="Z67" i="4"/>
  <c r="AA67" i="4"/>
  <c r="AB67" i="4"/>
  <c r="AC67" i="4"/>
  <c r="V67" i="4"/>
  <c r="AD67" i="4"/>
  <c r="W67" i="4"/>
  <c r="AE67" i="4"/>
  <c r="X67" i="4"/>
  <c r="Y67" i="4"/>
  <c r="U67" i="4"/>
  <c r="Q67" i="4"/>
  <c r="R67" i="4"/>
  <c r="S67" i="4"/>
  <c r="T67" i="4"/>
  <c r="B66" i="4"/>
  <c r="P66" i="4"/>
  <c r="C67" i="4"/>
  <c r="K67" i="4"/>
  <c r="D67" i="4"/>
  <c r="L67" i="4"/>
  <c r="E67" i="4"/>
  <c r="M67" i="4"/>
  <c r="F67" i="4"/>
  <c r="N67" i="4"/>
  <c r="G67" i="4"/>
  <c r="H67" i="4"/>
  <c r="J67" i="4"/>
  <c r="I67" i="4"/>
  <c r="O66" i="4"/>
  <c r="A68" i="4"/>
  <c r="AM68" i="4" s="1"/>
  <c r="AI68" i="4" l="1"/>
  <c r="AR68" i="4"/>
  <c r="AZ68" i="4"/>
  <c r="BH68" i="4"/>
  <c r="BP68" i="4"/>
  <c r="BX68" i="4"/>
  <c r="AK68" i="4"/>
  <c r="AT68" i="4"/>
  <c r="BB68" i="4"/>
  <c r="BJ68" i="4"/>
  <c r="BR68" i="4"/>
  <c r="BZ68" i="4"/>
  <c r="AN68" i="4"/>
  <c r="AV68" i="4"/>
  <c r="BD68" i="4"/>
  <c r="BL68" i="4"/>
  <c r="BT68" i="4"/>
  <c r="CB68" i="4"/>
  <c r="AF68" i="4"/>
  <c r="AO68" i="4"/>
  <c r="AW68" i="4"/>
  <c r="BE68" i="4"/>
  <c r="BM68" i="4"/>
  <c r="BU68" i="4"/>
  <c r="CC68" i="4"/>
  <c r="AG68" i="4"/>
  <c r="AP68" i="4"/>
  <c r="AX68" i="4"/>
  <c r="BF68" i="4"/>
  <c r="BN68" i="4"/>
  <c r="BV68" i="4"/>
  <c r="AH68" i="4"/>
  <c r="AQ68" i="4"/>
  <c r="AY68" i="4"/>
  <c r="BG68" i="4"/>
  <c r="BO68" i="4"/>
  <c r="BW68" i="4"/>
  <c r="BC68" i="4"/>
  <c r="BI68" i="4"/>
  <c r="BK68" i="4"/>
  <c r="AJ68" i="4"/>
  <c r="BQ68" i="4"/>
  <c r="AL68" i="4"/>
  <c r="BS68" i="4"/>
  <c r="AS68" i="4"/>
  <c r="BY68" i="4"/>
  <c r="AU68" i="4"/>
  <c r="CA68" i="4"/>
  <c r="BA68" i="4"/>
  <c r="X68" i="4"/>
  <c r="Y68" i="4"/>
  <c r="Z68" i="4"/>
  <c r="AA68" i="4"/>
  <c r="AB68" i="4"/>
  <c r="AC68" i="4"/>
  <c r="V68" i="4"/>
  <c r="AD68" i="4"/>
  <c r="W68" i="4"/>
  <c r="AE68" i="4"/>
  <c r="Q68" i="4"/>
  <c r="R68" i="4"/>
  <c r="S68" i="4"/>
  <c r="T68" i="4"/>
  <c r="U68" i="4"/>
  <c r="O67" i="4"/>
  <c r="P67" i="4"/>
  <c r="F68" i="4"/>
  <c r="N68" i="4"/>
  <c r="G68" i="4"/>
  <c r="H68" i="4"/>
  <c r="I68" i="4"/>
  <c r="J68" i="4"/>
  <c r="C68" i="4"/>
  <c r="K68" i="4"/>
  <c r="E68" i="4"/>
  <c r="M68" i="4"/>
  <c r="L68" i="4"/>
  <c r="D68" i="4"/>
  <c r="B67" i="4"/>
  <c r="A69" i="4"/>
  <c r="AM69" i="4" s="1"/>
  <c r="AH69" i="4" l="1"/>
  <c r="AQ69" i="4"/>
  <c r="AY69" i="4"/>
  <c r="BG69" i="4"/>
  <c r="BO69" i="4"/>
  <c r="BW69" i="4"/>
  <c r="AJ69" i="4"/>
  <c r="AS69" i="4"/>
  <c r="BA69" i="4"/>
  <c r="BI69" i="4"/>
  <c r="BQ69" i="4"/>
  <c r="BY69" i="4"/>
  <c r="AL69" i="4"/>
  <c r="AU69" i="4"/>
  <c r="BC69" i="4"/>
  <c r="BK69" i="4"/>
  <c r="BS69" i="4"/>
  <c r="CA69" i="4"/>
  <c r="AN69" i="4"/>
  <c r="AV69" i="4"/>
  <c r="BD69" i="4"/>
  <c r="BL69" i="4"/>
  <c r="BT69" i="4"/>
  <c r="CB69" i="4"/>
  <c r="AF69" i="4"/>
  <c r="AO69" i="4"/>
  <c r="AW69" i="4"/>
  <c r="BE69" i="4"/>
  <c r="BM69" i="4"/>
  <c r="BU69" i="4"/>
  <c r="CC69" i="4"/>
  <c r="AG69" i="4"/>
  <c r="AP69" i="4"/>
  <c r="AX69" i="4"/>
  <c r="BF69" i="4"/>
  <c r="BN69" i="4"/>
  <c r="BV69" i="4"/>
  <c r="AK69" i="4"/>
  <c r="BR69" i="4"/>
  <c r="AR69" i="4"/>
  <c r="BX69" i="4"/>
  <c r="AT69" i="4"/>
  <c r="BZ69" i="4"/>
  <c r="AZ69" i="4"/>
  <c r="BB69" i="4"/>
  <c r="BH69" i="4"/>
  <c r="BJ69" i="4"/>
  <c r="AI69" i="4"/>
  <c r="BP69" i="4"/>
  <c r="V69" i="4"/>
  <c r="AD69" i="4"/>
  <c r="W69" i="4"/>
  <c r="AE69" i="4"/>
  <c r="X69" i="4"/>
  <c r="Y69" i="4"/>
  <c r="Z69" i="4"/>
  <c r="AA69" i="4"/>
  <c r="AB69" i="4"/>
  <c r="AC69" i="4"/>
  <c r="S69" i="4"/>
  <c r="T69" i="4"/>
  <c r="U69" i="4"/>
  <c r="R69" i="4"/>
  <c r="Q69" i="4"/>
  <c r="B68" i="4"/>
  <c r="O68" i="4"/>
  <c r="P68" i="4"/>
  <c r="H69" i="4"/>
  <c r="I69" i="4"/>
  <c r="J69" i="4"/>
  <c r="C69" i="4"/>
  <c r="K69" i="4"/>
  <c r="D69" i="4"/>
  <c r="L69" i="4"/>
  <c r="E69" i="4"/>
  <c r="M69" i="4"/>
  <c r="G69" i="4"/>
  <c r="F69" i="4"/>
  <c r="N69" i="4"/>
  <c r="A70" i="4"/>
  <c r="AM70" i="4" s="1"/>
  <c r="AG70" i="4" l="1"/>
  <c r="AP70" i="4"/>
  <c r="AX70" i="4"/>
  <c r="BF70" i="4"/>
  <c r="BN70" i="4"/>
  <c r="BV70" i="4"/>
  <c r="AI70" i="4"/>
  <c r="AR70" i="4"/>
  <c r="AZ70" i="4"/>
  <c r="BH70" i="4"/>
  <c r="BP70" i="4"/>
  <c r="BX70" i="4"/>
  <c r="AK70" i="4"/>
  <c r="AT70" i="4"/>
  <c r="BB70" i="4"/>
  <c r="BJ70" i="4"/>
  <c r="BR70" i="4"/>
  <c r="BZ70" i="4"/>
  <c r="AL70" i="4"/>
  <c r="AU70" i="4"/>
  <c r="BC70" i="4"/>
  <c r="BK70" i="4"/>
  <c r="BS70" i="4"/>
  <c r="CA70" i="4"/>
  <c r="AN70" i="4"/>
  <c r="AV70" i="4"/>
  <c r="BD70" i="4"/>
  <c r="BL70" i="4"/>
  <c r="BT70" i="4"/>
  <c r="CB70" i="4"/>
  <c r="AF70" i="4"/>
  <c r="AO70" i="4"/>
  <c r="AW70" i="4"/>
  <c r="BE70" i="4"/>
  <c r="BM70" i="4"/>
  <c r="BU70" i="4"/>
  <c r="CC70" i="4"/>
  <c r="BA70" i="4"/>
  <c r="BG70" i="4"/>
  <c r="BI70" i="4"/>
  <c r="AH70" i="4"/>
  <c r="BO70" i="4"/>
  <c r="AJ70" i="4"/>
  <c r="BQ70" i="4"/>
  <c r="AQ70" i="4"/>
  <c r="BW70" i="4"/>
  <c r="AS70" i="4"/>
  <c r="BY70" i="4"/>
  <c r="AY70" i="4"/>
  <c r="AB70" i="4"/>
  <c r="AC70" i="4"/>
  <c r="V70" i="4"/>
  <c r="AD70" i="4"/>
  <c r="W70" i="4"/>
  <c r="AE70" i="4"/>
  <c r="X70" i="4"/>
  <c r="Y70" i="4"/>
  <c r="Z70" i="4"/>
  <c r="AA70" i="4"/>
  <c r="Q70" i="4"/>
  <c r="R70" i="4"/>
  <c r="S70" i="4"/>
  <c r="T70" i="4"/>
  <c r="U70" i="4"/>
  <c r="B69" i="4"/>
  <c r="O69" i="4"/>
  <c r="D70" i="4"/>
  <c r="L70" i="4"/>
  <c r="E70" i="4"/>
  <c r="M70" i="4"/>
  <c r="F70" i="4"/>
  <c r="N70" i="4"/>
  <c r="G70" i="4"/>
  <c r="H70" i="4"/>
  <c r="I70" i="4"/>
  <c r="C70" i="4"/>
  <c r="K70" i="4"/>
  <c r="J70" i="4"/>
  <c r="P69" i="4"/>
  <c r="A71" i="4"/>
  <c r="AM71" i="4" s="1"/>
  <c r="O70" i="4" l="1"/>
  <c r="B70" i="4"/>
  <c r="AF71" i="4"/>
  <c r="AO71" i="4"/>
  <c r="AW71" i="4"/>
  <c r="BE71" i="4"/>
  <c r="BM71" i="4"/>
  <c r="BU71" i="4"/>
  <c r="CC71" i="4"/>
  <c r="AH71" i="4"/>
  <c r="AQ71" i="4"/>
  <c r="AY71" i="4"/>
  <c r="BG71" i="4"/>
  <c r="BO71" i="4"/>
  <c r="BW71" i="4"/>
  <c r="AJ71" i="4"/>
  <c r="AS71" i="4"/>
  <c r="BA71" i="4"/>
  <c r="BI71" i="4"/>
  <c r="BQ71" i="4"/>
  <c r="BY71" i="4"/>
  <c r="AK71" i="4"/>
  <c r="AT71" i="4"/>
  <c r="BB71" i="4"/>
  <c r="BJ71" i="4"/>
  <c r="BR71" i="4"/>
  <c r="BZ71" i="4"/>
  <c r="AL71" i="4"/>
  <c r="AU71" i="4"/>
  <c r="BC71" i="4"/>
  <c r="BK71" i="4"/>
  <c r="BS71" i="4"/>
  <c r="CA71" i="4"/>
  <c r="AN71" i="4"/>
  <c r="AV71" i="4"/>
  <c r="BD71" i="4"/>
  <c r="BL71" i="4"/>
  <c r="BT71" i="4"/>
  <c r="CB71" i="4"/>
  <c r="AI71" i="4"/>
  <c r="BP71" i="4"/>
  <c r="AP71" i="4"/>
  <c r="BV71" i="4"/>
  <c r="AR71" i="4"/>
  <c r="BX71" i="4"/>
  <c r="AX71" i="4"/>
  <c r="AZ71" i="4"/>
  <c r="BF71" i="4"/>
  <c r="BH71" i="4"/>
  <c r="AG71" i="4"/>
  <c r="BN71" i="4"/>
  <c r="Z71" i="4"/>
  <c r="AA71" i="4"/>
  <c r="AB71" i="4"/>
  <c r="AC71" i="4"/>
  <c r="V71" i="4"/>
  <c r="AD71" i="4"/>
  <c r="W71" i="4"/>
  <c r="AE71" i="4"/>
  <c r="X71" i="4"/>
  <c r="Y71" i="4"/>
  <c r="Q71" i="4"/>
  <c r="R71" i="4"/>
  <c r="S71" i="4"/>
  <c r="T71" i="4"/>
  <c r="U71" i="4"/>
  <c r="P70" i="4"/>
  <c r="H71" i="4"/>
  <c r="J71" i="4"/>
  <c r="C71" i="4"/>
  <c r="K71" i="4"/>
  <c r="D71" i="4"/>
  <c r="L71" i="4"/>
  <c r="E71" i="4"/>
  <c r="M71" i="4"/>
  <c r="G71" i="4"/>
  <c r="F71" i="4"/>
  <c r="N71" i="4"/>
  <c r="I71" i="4"/>
  <c r="A72" i="4"/>
  <c r="AM72" i="4" s="1"/>
  <c r="AN72" i="4" l="1"/>
  <c r="AV72" i="4"/>
  <c r="BD72" i="4"/>
  <c r="BL72" i="4"/>
  <c r="BT72" i="4"/>
  <c r="CB72" i="4"/>
  <c r="AG72" i="4"/>
  <c r="AP72" i="4"/>
  <c r="AX72" i="4"/>
  <c r="BF72" i="4"/>
  <c r="BN72" i="4"/>
  <c r="BV72" i="4"/>
  <c r="AI72" i="4"/>
  <c r="AR72" i="4"/>
  <c r="AZ72" i="4"/>
  <c r="BH72" i="4"/>
  <c r="BP72" i="4"/>
  <c r="BX72" i="4"/>
  <c r="AJ72" i="4"/>
  <c r="AS72" i="4"/>
  <c r="BA72" i="4"/>
  <c r="BI72" i="4"/>
  <c r="BQ72" i="4"/>
  <c r="BY72" i="4"/>
  <c r="AK72" i="4"/>
  <c r="AT72" i="4"/>
  <c r="BB72" i="4"/>
  <c r="BJ72" i="4"/>
  <c r="BR72" i="4"/>
  <c r="BZ72" i="4"/>
  <c r="AL72" i="4"/>
  <c r="AU72" i="4"/>
  <c r="BC72" i="4"/>
  <c r="BK72" i="4"/>
  <c r="BS72" i="4"/>
  <c r="CA72" i="4"/>
  <c r="AY72" i="4"/>
  <c r="BE72" i="4"/>
  <c r="BG72" i="4"/>
  <c r="AF72" i="4"/>
  <c r="BM72" i="4"/>
  <c r="AH72" i="4"/>
  <c r="BO72" i="4"/>
  <c r="AO72" i="4"/>
  <c r="BU72" i="4"/>
  <c r="AQ72" i="4"/>
  <c r="BW72" i="4"/>
  <c r="AW72" i="4"/>
  <c r="CC72" i="4"/>
  <c r="X72" i="4"/>
  <c r="Y72" i="4"/>
  <c r="Z72" i="4"/>
  <c r="AA72" i="4"/>
  <c r="AB72" i="4"/>
  <c r="AC72" i="4"/>
  <c r="V72" i="4"/>
  <c r="AD72" i="4"/>
  <c r="W72" i="4"/>
  <c r="AE72" i="4"/>
  <c r="T72" i="4"/>
  <c r="U72" i="4"/>
  <c r="S72" i="4"/>
  <c r="Q72" i="4"/>
  <c r="R72" i="4"/>
  <c r="P71" i="4"/>
  <c r="C72" i="4"/>
  <c r="K72" i="4"/>
  <c r="E72" i="4"/>
  <c r="M72" i="4"/>
  <c r="F72" i="4"/>
  <c r="N72" i="4"/>
  <c r="G72" i="4"/>
  <c r="H72" i="4"/>
  <c r="J72" i="4"/>
  <c r="I72" i="4"/>
  <c r="L72" i="4"/>
  <c r="D72" i="4"/>
  <c r="B71" i="4"/>
  <c r="O71" i="4"/>
  <c r="A73" i="4"/>
  <c r="AM73" i="4" s="1"/>
  <c r="B72" i="4" l="1"/>
  <c r="AL73" i="4"/>
  <c r="AU73" i="4"/>
  <c r="BC73" i="4"/>
  <c r="BK73" i="4"/>
  <c r="BS73" i="4"/>
  <c r="CA73" i="4"/>
  <c r="AF73" i="4"/>
  <c r="AO73" i="4"/>
  <c r="AW73" i="4"/>
  <c r="BE73" i="4"/>
  <c r="BM73" i="4"/>
  <c r="BU73" i="4"/>
  <c r="CC73" i="4"/>
  <c r="AH73" i="4"/>
  <c r="AQ73" i="4"/>
  <c r="AY73" i="4"/>
  <c r="BG73" i="4"/>
  <c r="BO73" i="4"/>
  <c r="BW73" i="4"/>
  <c r="AI73" i="4"/>
  <c r="AR73" i="4"/>
  <c r="AZ73" i="4"/>
  <c r="BH73" i="4"/>
  <c r="BP73" i="4"/>
  <c r="BX73" i="4"/>
  <c r="AJ73" i="4"/>
  <c r="AS73" i="4"/>
  <c r="BA73" i="4"/>
  <c r="BI73" i="4"/>
  <c r="BQ73" i="4"/>
  <c r="BY73" i="4"/>
  <c r="AK73" i="4"/>
  <c r="AT73" i="4"/>
  <c r="BB73" i="4"/>
  <c r="BJ73" i="4"/>
  <c r="BR73" i="4"/>
  <c r="BZ73" i="4"/>
  <c r="AG73" i="4"/>
  <c r="BN73" i="4"/>
  <c r="AN73" i="4"/>
  <c r="BT73" i="4"/>
  <c r="AP73" i="4"/>
  <c r="BV73" i="4"/>
  <c r="AV73" i="4"/>
  <c r="CB73" i="4"/>
  <c r="AX73" i="4"/>
  <c r="BD73" i="4"/>
  <c r="BF73" i="4"/>
  <c r="BL73" i="4"/>
  <c r="V73" i="4"/>
  <c r="AD73" i="4"/>
  <c r="W73" i="4"/>
  <c r="AE73" i="4"/>
  <c r="X73" i="4"/>
  <c r="Y73" i="4"/>
  <c r="Z73" i="4"/>
  <c r="AA73" i="4"/>
  <c r="AB73" i="4"/>
  <c r="AC73" i="4"/>
  <c r="Q73" i="4"/>
  <c r="R73" i="4"/>
  <c r="S73" i="4"/>
  <c r="T73" i="4"/>
  <c r="U73" i="4"/>
  <c r="O72" i="4"/>
  <c r="G73" i="4"/>
  <c r="I73" i="4"/>
  <c r="J73" i="4"/>
  <c r="C73" i="4"/>
  <c r="K73" i="4"/>
  <c r="D73" i="4"/>
  <c r="L73" i="4"/>
  <c r="F73" i="4"/>
  <c r="N73" i="4"/>
  <c r="M73" i="4"/>
  <c r="H73" i="4"/>
  <c r="E73" i="4"/>
  <c r="P72" i="4"/>
  <c r="A74" i="4"/>
  <c r="AM74" i="4" s="1"/>
  <c r="AK74" i="4" l="1"/>
  <c r="AT74" i="4"/>
  <c r="BB74" i="4"/>
  <c r="BJ74" i="4"/>
  <c r="BR74" i="4"/>
  <c r="BZ74" i="4"/>
  <c r="AN74" i="4"/>
  <c r="AV74" i="4"/>
  <c r="BD74" i="4"/>
  <c r="BL74" i="4"/>
  <c r="BT74" i="4"/>
  <c r="CB74" i="4"/>
  <c r="AG74" i="4"/>
  <c r="AP74" i="4"/>
  <c r="AX74" i="4"/>
  <c r="BF74" i="4"/>
  <c r="BN74" i="4"/>
  <c r="BV74" i="4"/>
  <c r="AH74" i="4"/>
  <c r="AQ74" i="4"/>
  <c r="AY74" i="4"/>
  <c r="BG74" i="4"/>
  <c r="BO74" i="4"/>
  <c r="BW74" i="4"/>
  <c r="AI74" i="4"/>
  <c r="AR74" i="4"/>
  <c r="AZ74" i="4"/>
  <c r="BH74" i="4"/>
  <c r="BP74" i="4"/>
  <c r="BX74" i="4"/>
  <c r="AJ74" i="4"/>
  <c r="AS74" i="4"/>
  <c r="BA74" i="4"/>
  <c r="BI74" i="4"/>
  <c r="BQ74" i="4"/>
  <c r="BY74" i="4"/>
  <c r="AW74" i="4"/>
  <c r="CC74" i="4"/>
  <c r="BC74" i="4"/>
  <c r="BE74" i="4"/>
  <c r="BK74" i="4"/>
  <c r="AF74" i="4"/>
  <c r="BM74" i="4"/>
  <c r="AL74" i="4"/>
  <c r="BS74" i="4"/>
  <c r="AO74" i="4"/>
  <c r="BU74" i="4"/>
  <c r="AU74" i="4"/>
  <c r="CA74" i="4"/>
  <c r="AB74" i="4"/>
  <c r="AC74" i="4"/>
  <c r="V74" i="4"/>
  <c r="AD74" i="4"/>
  <c r="W74" i="4"/>
  <c r="AE74" i="4"/>
  <c r="X74" i="4"/>
  <c r="Y74" i="4"/>
  <c r="Z74" i="4"/>
  <c r="AA74" i="4"/>
  <c r="R74" i="4"/>
  <c r="S74" i="4"/>
  <c r="T74" i="4"/>
  <c r="U74" i="4"/>
  <c r="Q74" i="4"/>
  <c r="O73" i="4"/>
  <c r="P73" i="4"/>
  <c r="C74" i="4"/>
  <c r="K74" i="4"/>
  <c r="E74" i="4"/>
  <c r="M74" i="4"/>
  <c r="F74" i="4"/>
  <c r="N74" i="4"/>
  <c r="G74" i="4"/>
  <c r="H74" i="4"/>
  <c r="J74" i="4"/>
  <c r="I74" i="4"/>
  <c r="D74" i="4"/>
  <c r="L74" i="4"/>
  <c r="B73" i="4"/>
  <c r="A75" i="4"/>
  <c r="AM75" i="4" s="1"/>
  <c r="B74" i="4" l="1"/>
  <c r="AJ75" i="4"/>
  <c r="AS75" i="4"/>
  <c r="AL75" i="4"/>
  <c r="AU75" i="4"/>
  <c r="AF75" i="4"/>
  <c r="AO75" i="4"/>
  <c r="AG75" i="4"/>
  <c r="AP75" i="4"/>
  <c r="AH75" i="4"/>
  <c r="AQ75" i="4"/>
  <c r="AI75" i="4"/>
  <c r="AY75" i="4"/>
  <c r="BG75" i="4"/>
  <c r="BO75" i="4"/>
  <c r="BW75" i="4"/>
  <c r="AK75" i="4"/>
  <c r="AZ75" i="4"/>
  <c r="BH75" i="4"/>
  <c r="BP75" i="4"/>
  <c r="BX75" i="4"/>
  <c r="AN75" i="4"/>
  <c r="BA75" i="4"/>
  <c r="BI75" i="4"/>
  <c r="BQ75" i="4"/>
  <c r="BY75" i="4"/>
  <c r="AR75" i="4"/>
  <c r="BB75" i="4"/>
  <c r="BJ75" i="4"/>
  <c r="BR75" i="4"/>
  <c r="BZ75" i="4"/>
  <c r="AT75" i="4"/>
  <c r="BC75" i="4"/>
  <c r="BK75" i="4"/>
  <c r="BS75" i="4"/>
  <c r="CA75" i="4"/>
  <c r="AV75" i="4"/>
  <c r="BD75" i="4"/>
  <c r="BL75" i="4"/>
  <c r="BT75" i="4"/>
  <c r="CB75" i="4"/>
  <c r="AW75" i="4"/>
  <c r="BE75" i="4"/>
  <c r="BM75" i="4"/>
  <c r="BU75" i="4"/>
  <c r="CC75" i="4"/>
  <c r="AX75" i="4"/>
  <c r="BF75" i="4"/>
  <c r="BN75" i="4"/>
  <c r="BV75" i="4"/>
  <c r="Z75" i="4"/>
  <c r="AA75" i="4"/>
  <c r="AB75" i="4"/>
  <c r="AC75" i="4"/>
  <c r="V75" i="4"/>
  <c r="AD75" i="4"/>
  <c r="W75" i="4"/>
  <c r="AE75" i="4"/>
  <c r="X75" i="4"/>
  <c r="Y75" i="4"/>
  <c r="U75" i="4"/>
  <c r="Q75" i="4"/>
  <c r="R75" i="4"/>
  <c r="S75" i="4"/>
  <c r="T75" i="4"/>
  <c r="O74" i="4"/>
  <c r="P74" i="4"/>
  <c r="F75" i="4"/>
  <c r="N75" i="4"/>
  <c r="H75" i="4"/>
  <c r="I75" i="4"/>
  <c r="J75" i="4"/>
  <c r="C75" i="4"/>
  <c r="K75" i="4"/>
  <c r="E75" i="4"/>
  <c r="M75" i="4"/>
  <c r="D75" i="4"/>
  <c r="G75" i="4"/>
  <c r="L75" i="4"/>
  <c r="A76" i="4"/>
  <c r="AM76" i="4" s="1"/>
  <c r="A77" i="4" l="1"/>
  <c r="AM77" i="4" s="1"/>
  <c r="AG76" i="4"/>
  <c r="AP76" i="4"/>
  <c r="AX76" i="4"/>
  <c r="BF76" i="4"/>
  <c r="BN76" i="4"/>
  <c r="BV76" i="4"/>
  <c r="AH76" i="4"/>
  <c r="AQ76" i="4"/>
  <c r="AY76" i="4"/>
  <c r="BG76" i="4"/>
  <c r="BO76" i="4"/>
  <c r="BW76" i="4"/>
  <c r="AI76" i="4"/>
  <c r="AR76" i="4"/>
  <c r="AZ76" i="4"/>
  <c r="BH76" i="4"/>
  <c r="BP76" i="4"/>
  <c r="BX76" i="4"/>
  <c r="AJ76" i="4"/>
  <c r="AS76" i="4"/>
  <c r="BA76" i="4"/>
  <c r="BI76" i="4"/>
  <c r="BQ76" i="4"/>
  <c r="BY76" i="4"/>
  <c r="AK76" i="4"/>
  <c r="AT76" i="4"/>
  <c r="BB76" i="4"/>
  <c r="BJ76" i="4"/>
  <c r="BR76" i="4"/>
  <c r="BZ76" i="4"/>
  <c r="AL76" i="4"/>
  <c r="AU76" i="4"/>
  <c r="BC76" i="4"/>
  <c r="BK76" i="4"/>
  <c r="BS76" i="4"/>
  <c r="CA76" i="4"/>
  <c r="AN76" i="4"/>
  <c r="AV76" i="4"/>
  <c r="BD76" i="4"/>
  <c r="BL76" i="4"/>
  <c r="BT76" i="4"/>
  <c r="CB76" i="4"/>
  <c r="AF76" i="4"/>
  <c r="AO76" i="4"/>
  <c r="AW76" i="4"/>
  <c r="BE76" i="4"/>
  <c r="BM76" i="4"/>
  <c r="BU76" i="4"/>
  <c r="CC76" i="4"/>
  <c r="X76" i="4"/>
  <c r="Y76" i="4"/>
  <c r="Z76" i="4"/>
  <c r="AA76" i="4"/>
  <c r="AB76" i="4"/>
  <c r="AC76" i="4"/>
  <c r="V76" i="4"/>
  <c r="AD76" i="4"/>
  <c r="W76" i="4"/>
  <c r="AE76" i="4"/>
  <c r="Q76" i="4"/>
  <c r="R76" i="4"/>
  <c r="S76" i="4"/>
  <c r="T76" i="4"/>
  <c r="U76" i="4"/>
  <c r="C77" i="4"/>
  <c r="K77" i="4"/>
  <c r="E77" i="4"/>
  <c r="M77" i="4"/>
  <c r="F77" i="4"/>
  <c r="N77" i="4"/>
  <c r="H77" i="4"/>
  <c r="J77" i="4"/>
  <c r="G77" i="4"/>
  <c r="I77" i="4"/>
  <c r="D77" i="4"/>
  <c r="L77" i="4"/>
  <c r="B75" i="4"/>
  <c r="O75" i="4"/>
  <c r="I76" i="4"/>
  <c r="C76" i="4"/>
  <c r="K76" i="4"/>
  <c r="D76" i="4"/>
  <c r="L76" i="4"/>
  <c r="E76" i="4"/>
  <c r="M76" i="4"/>
  <c r="F76" i="4"/>
  <c r="N76" i="4"/>
  <c r="H76" i="4"/>
  <c r="G76" i="4"/>
  <c r="J76" i="4"/>
  <c r="P75" i="4"/>
  <c r="A78" i="4"/>
  <c r="AM78" i="4" s="1"/>
  <c r="AN78" i="4" l="1"/>
  <c r="AV78" i="4"/>
  <c r="BD78" i="4"/>
  <c r="BL78" i="4"/>
  <c r="BT78" i="4"/>
  <c r="CB78" i="4"/>
  <c r="AF78" i="4"/>
  <c r="AO78" i="4"/>
  <c r="AW78" i="4"/>
  <c r="BE78" i="4"/>
  <c r="BM78" i="4"/>
  <c r="BU78" i="4"/>
  <c r="CC78" i="4"/>
  <c r="AG78" i="4"/>
  <c r="AP78" i="4"/>
  <c r="AX78" i="4"/>
  <c r="BF78" i="4"/>
  <c r="BN78" i="4"/>
  <c r="BV78" i="4"/>
  <c r="AH78" i="4"/>
  <c r="AQ78" i="4"/>
  <c r="AY78" i="4"/>
  <c r="BG78" i="4"/>
  <c r="BO78" i="4"/>
  <c r="BW78" i="4"/>
  <c r="AI78" i="4"/>
  <c r="AR78" i="4"/>
  <c r="AZ78" i="4"/>
  <c r="BH78" i="4"/>
  <c r="BP78" i="4"/>
  <c r="BX78" i="4"/>
  <c r="AJ78" i="4"/>
  <c r="AS78" i="4"/>
  <c r="BA78" i="4"/>
  <c r="BI78" i="4"/>
  <c r="BQ78" i="4"/>
  <c r="BY78" i="4"/>
  <c r="AK78" i="4"/>
  <c r="AT78" i="4"/>
  <c r="BB78" i="4"/>
  <c r="BJ78" i="4"/>
  <c r="BR78" i="4"/>
  <c r="BZ78" i="4"/>
  <c r="AL78" i="4"/>
  <c r="AU78" i="4"/>
  <c r="BC78" i="4"/>
  <c r="BK78" i="4"/>
  <c r="BS78" i="4"/>
  <c r="CA78" i="4"/>
  <c r="AB78" i="4"/>
  <c r="AC78" i="4"/>
  <c r="V78" i="4"/>
  <c r="AD78" i="4"/>
  <c r="W78" i="4"/>
  <c r="AE78" i="4"/>
  <c r="X78" i="4"/>
  <c r="Y78" i="4"/>
  <c r="Z78" i="4"/>
  <c r="AA78" i="4"/>
  <c r="Q78" i="4"/>
  <c r="R78" i="4"/>
  <c r="U78" i="4"/>
  <c r="S78" i="4"/>
  <c r="T78" i="4"/>
  <c r="AF77" i="4"/>
  <c r="AO77" i="4"/>
  <c r="AW77" i="4"/>
  <c r="BE77" i="4"/>
  <c r="BM77" i="4"/>
  <c r="BU77" i="4"/>
  <c r="CC77" i="4"/>
  <c r="AG77" i="4"/>
  <c r="AP77" i="4"/>
  <c r="AX77" i="4"/>
  <c r="BF77" i="4"/>
  <c r="BN77" i="4"/>
  <c r="BV77" i="4"/>
  <c r="AH77" i="4"/>
  <c r="AQ77" i="4"/>
  <c r="AY77" i="4"/>
  <c r="BG77" i="4"/>
  <c r="BO77" i="4"/>
  <c r="BW77" i="4"/>
  <c r="AI77" i="4"/>
  <c r="AR77" i="4"/>
  <c r="AZ77" i="4"/>
  <c r="BH77" i="4"/>
  <c r="BP77" i="4"/>
  <c r="BX77" i="4"/>
  <c r="AJ77" i="4"/>
  <c r="AS77" i="4"/>
  <c r="BA77" i="4"/>
  <c r="BI77" i="4"/>
  <c r="BQ77" i="4"/>
  <c r="BY77" i="4"/>
  <c r="AK77" i="4"/>
  <c r="AT77" i="4"/>
  <c r="BB77" i="4"/>
  <c r="BJ77" i="4"/>
  <c r="BR77" i="4"/>
  <c r="BZ77" i="4"/>
  <c r="AL77" i="4"/>
  <c r="AU77" i="4"/>
  <c r="BC77" i="4"/>
  <c r="BK77" i="4"/>
  <c r="BS77" i="4"/>
  <c r="CA77" i="4"/>
  <c r="AN77" i="4"/>
  <c r="AV77" i="4"/>
  <c r="BD77" i="4"/>
  <c r="BL77" i="4"/>
  <c r="BT77" i="4"/>
  <c r="CB77" i="4"/>
  <c r="V77" i="4"/>
  <c r="AD77" i="4"/>
  <c r="W77" i="4"/>
  <c r="AE77" i="4"/>
  <c r="X77" i="4"/>
  <c r="Y77" i="4"/>
  <c r="Z77" i="4"/>
  <c r="AA77" i="4"/>
  <c r="AB77" i="4"/>
  <c r="AC77" i="4"/>
  <c r="S77" i="4"/>
  <c r="T77" i="4"/>
  <c r="U77" i="4"/>
  <c r="R77" i="4"/>
  <c r="Q77" i="4"/>
  <c r="O76" i="4"/>
  <c r="O77" i="4"/>
  <c r="B76" i="4"/>
  <c r="P76" i="4"/>
  <c r="G78" i="4"/>
  <c r="I78" i="4"/>
  <c r="J78" i="4"/>
  <c r="D78" i="4"/>
  <c r="L78" i="4"/>
  <c r="F78" i="4"/>
  <c r="N78" i="4"/>
  <c r="K78" i="4"/>
  <c r="C78" i="4"/>
  <c r="E78" i="4"/>
  <c r="H78" i="4"/>
  <c r="M78" i="4"/>
  <c r="P77" i="4"/>
  <c r="B77" i="4"/>
  <c r="A79" i="4"/>
  <c r="AM79" i="4" s="1"/>
  <c r="AL79" i="4" l="1"/>
  <c r="AU79" i="4"/>
  <c r="BC79" i="4"/>
  <c r="BK79" i="4"/>
  <c r="BS79" i="4"/>
  <c r="CA79" i="4"/>
  <c r="AN79" i="4"/>
  <c r="AV79" i="4"/>
  <c r="BD79" i="4"/>
  <c r="AF79" i="4"/>
  <c r="AO79" i="4"/>
  <c r="AW79" i="4"/>
  <c r="BE79" i="4"/>
  <c r="BM79" i="4"/>
  <c r="BU79" i="4"/>
  <c r="CC79" i="4"/>
  <c r="AG79" i="4"/>
  <c r="AP79" i="4"/>
  <c r="AX79" i="4"/>
  <c r="BF79" i="4"/>
  <c r="BN79" i="4"/>
  <c r="BV79" i="4"/>
  <c r="AH79" i="4"/>
  <c r="AQ79" i="4"/>
  <c r="AY79" i="4"/>
  <c r="BG79" i="4"/>
  <c r="BO79" i="4"/>
  <c r="BW79" i="4"/>
  <c r="AI79" i="4"/>
  <c r="AR79" i="4"/>
  <c r="AZ79" i="4"/>
  <c r="BH79" i="4"/>
  <c r="BP79" i="4"/>
  <c r="BX79" i="4"/>
  <c r="AJ79" i="4"/>
  <c r="AS79" i="4"/>
  <c r="BA79" i="4"/>
  <c r="BI79" i="4"/>
  <c r="BQ79" i="4"/>
  <c r="BY79" i="4"/>
  <c r="AK79" i="4"/>
  <c r="AT79" i="4"/>
  <c r="BB79" i="4"/>
  <c r="BJ79" i="4"/>
  <c r="BR79" i="4"/>
  <c r="BZ79" i="4"/>
  <c r="BL79" i="4"/>
  <c r="BT79" i="4"/>
  <c r="CB79" i="4"/>
  <c r="Z79" i="4"/>
  <c r="AA79" i="4"/>
  <c r="AB79" i="4"/>
  <c r="AC79" i="4"/>
  <c r="V79" i="4"/>
  <c r="AD79" i="4"/>
  <c r="W79" i="4"/>
  <c r="AE79" i="4"/>
  <c r="X79" i="4"/>
  <c r="Y79" i="4"/>
  <c r="Q79" i="4"/>
  <c r="R79" i="4"/>
  <c r="S79" i="4"/>
  <c r="T79" i="4"/>
  <c r="U79" i="4"/>
  <c r="B78" i="4"/>
  <c r="O78" i="4"/>
  <c r="P78" i="4"/>
  <c r="C79" i="4"/>
  <c r="K79" i="4"/>
  <c r="E79" i="4"/>
  <c r="M79" i="4"/>
  <c r="F79" i="4"/>
  <c r="N79" i="4"/>
  <c r="H79" i="4"/>
  <c r="J79" i="4"/>
  <c r="D79" i="4"/>
  <c r="L79" i="4"/>
  <c r="G79" i="4"/>
  <c r="I79" i="4"/>
  <c r="A80" i="4"/>
  <c r="AM80" i="4" s="1"/>
  <c r="AK80" i="4" l="1"/>
  <c r="AT80" i="4"/>
  <c r="BB80" i="4"/>
  <c r="BJ80" i="4"/>
  <c r="BR80" i="4"/>
  <c r="BZ80" i="4"/>
  <c r="AN80" i="4"/>
  <c r="AV80" i="4"/>
  <c r="BD80" i="4"/>
  <c r="BL80" i="4"/>
  <c r="BT80" i="4"/>
  <c r="CB80" i="4"/>
  <c r="AF80" i="4"/>
  <c r="AO80" i="4"/>
  <c r="AW80" i="4"/>
  <c r="BE80" i="4"/>
  <c r="BM80" i="4"/>
  <c r="BU80" i="4"/>
  <c r="CC80" i="4"/>
  <c r="AG80" i="4"/>
  <c r="AP80" i="4"/>
  <c r="AX80" i="4"/>
  <c r="BF80" i="4"/>
  <c r="BN80" i="4"/>
  <c r="BV80" i="4"/>
  <c r="AH80" i="4"/>
  <c r="AQ80" i="4"/>
  <c r="AY80" i="4"/>
  <c r="BG80" i="4"/>
  <c r="BO80" i="4"/>
  <c r="BW80" i="4"/>
  <c r="AI80" i="4"/>
  <c r="AR80" i="4"/>
  <c r="AZ80" i="4"/>
  <c r="BH80" i="4"/>
  <c r="BP80" i="4"/>
  <c r="BX80" i="4"/>
  <c r="AJ80" i="4"/>
  <c r="AS80" i="4"/>
  <c r="BA80" i="4"/>
  <c r="BI80" i="4"/>
  <c r="BQ80" i="4"/>
  <c r="BY80" i="4"/>
  <c r="CA80" i="4"/>
  <c r="AL80" i="4"/>
  <c r="AU80" i="4"/>
  <c r="BC80" i="4"/>
  <c r="BK80" i="4"/>
  <c r="BS80" i="4"/>
  <c r="X80" i="4"/>
  <c r="Y80" i="4"/>
  <c r="Z80" i="4"/>
  <c r="AA80" i="4"/>
  <c r="AB80" i="4"/>
  <c r="AC80" i="4"/>
  <c r="V80" i="4"/>
  <c r="AD80" i="4"/>
  <c r="W80" i="4"/>
  <c r="AE80" i="4"/>
  <c r="T80" i="4"/>
  <c r="U80" i="4"/>
  <c r="Q80" i="4"/>
  <c r="R80" i="4"/>
  <c r="S80" i="4"/>
  <c r="P79" i="4"/>
  <c r="F80" i="4"/>
  <c r="N80" i="4"/>
  <c r="H80" i="4"/>
  <c r="I80" i="4"/>
  <c r="C80" i="4"/>
  <c r="K80" i="4"/>
  <c r="E80" i="4"/>
  <c r="M80" i="4"/>
  <c r="G80" i="4"/>
  <c r="L80" i="4"/>
  <c r="D80" i="4"/>
  <c r="J80" i="4"/>
  <c r="B79" i="4"/>
  <c r="O79" i="4"/>
  <c r="A81" i="4"/>
  <c r="AM81" i="4" s="1"/>
  <c r="AB3" i="9"/>
  <c r="AB2" i="9"/>
  <c r="AC4" i="9"/>
  <c r="AC192" i="9" s="1"/>
  <c r="O80" i="4" l="1"/>
  <c r="B80" i="4"/>
  <c r="AJ81" i="4"/>
  <c r="AS81" i="4"/>
  <c r="BA81" i="4"/>
  <c r="BI81" i="4"/>
  <c r="BQ81" i="4"/>
  <c r="BY81" i="4"/>
  <c r="AL81" i="4"/>
  <c r="AU81" i="4"/>
  <c r="BC81" i="4"/>
  <c r="BK81" i="4"/>
  <c r="BS81" i="4"/>
  <c r="CA81" i="4"/>
  <c r="AN81" i="4"/>
  <c r="AV81" i="4"/>
  <c r="BD81" i="4"/>
  <c r="BL81" i="4"/>
  <c r="BT81" i="4"/>
  <c r="CB81" i="4"/>
  <c r="AF81" i="4"/>
  <c r="AO81" i="4"/>
  <c r="AW81" i="4"/>
  <c r="BE81" i="4"/>
  <c r="BM81" i="4"/>
  <c r="BU81" i="4"/>
  <c r="CC81" i="4"/>
  <c r="AG81" i="4"/>
  <c r="AP81" i="4"/>
  <c r="AX81" i="4"/>
  <c r="BF81" i="4"/>
  <c r="BN81" i="4"/>
  <c r="BV81" i="4"/>
  <c r="AH81" i="4"/>
  <c r="AQ81" i="4"/>
  <c r="AY81" i="4"/>
  <c r="BG81" i="4"/>
  <c r="BO81" i="4"/>
  <c r="BW81" i="4"/>
  <c r="AI81" i="4"/>
  <c r="AR81" i="4"/>
  <c r="AZ81" i="4"/>
  <c r="BH81" i="4"/>
  <c r="BP81" i="4"/>
  <c r="BX81" i="4"/>
  <c r="AK81" i="4"/>
  <c r="AT81" i="4"/>
  <c r="BB81" i="4"/>
  <c r="BJ81" i="4"/>
  <c r="BR81" i="4"/>
  <c r="BZ81" i="4"/>
  <c r="V81" i="4"/>
  <c r="AD81" i="4"/>
  <c r="W81" i="4"/>
  <c r="AE81" i="4"/>
  <c r="X81" i="4"/>
  <c r="Y81" i="4"/>
  <c r="Z81" i="4"/>
  <c r="AA81" i="4"/>
  <c r="AB81" i="4"/>
  <c r="AC81" i="4"/>
  <c r="Q81" i="4"/>
  <c r="R81" i="4"/>
  <c r="S81" i="4"/>
  <c r="T81" i="4"/>
  <c r="U81" i="4"/>
  <c r="J81" i="4"/>
  <c r="D81" i="4"/>
  <c r="L81" i="4"/>
  <c r="E81" i="4"/>
  <c r="M81" i="4"/>
  <c r="G81" i="4"/>
  <c r="I81" i="4"/>
  <c r="H81" i="4"/>
  <c r="C81" i="4"/>
  <c r="K81" i="4"/>
  <c r="F81" i="4"/>
  <c r="N81" i="4"/>
  <c r="P80" i="4"/>
  <c r="A82" i="4"/>
  <c r="AM82" i="4" s="1"/>
  <c r="AC126" i="9"/>
  <c r="AC3" i="9"/>
  <c r="AC204" i="9"/>
  <c r="AD4" i="9"/>
  <c r="AD2" i="9" s="1"/>
  <c r="AC207" i="9"/>
  <c r="AC96" i="9"/>
  <c r="AC129" i="9"/>
  <c r="AC186" i="9"/>
  <c r="AC54" i="9"/>
  <c r="AC66" i="9"/>
  <c r="AC87" i="9"/>
  <c r="AC105" i="9"/>
  <c r="AC111" i="9"/>
  <c r="AC45" i="9"/>
  <c r="AC159" i="9"/>
  <c r="AC63" i="9"/>
  <c r="AC168" i="9"/>
  <c r="AC36" i="9"/>
  <c r="AC165" i="9"/>
  <c r="AC156" i="9"/>
  <c r="AC12" i="9"/>
  <c r="AC210" i="9"/>
  <c r="AC39" i="9"/>
  <c r="AC108" i="9"/>
  <c r="AC78" i="9"/>
  <c r="AC171" i="9"/>
  <c r="AC189" i="9"/>
  <c r="AC120" i="9"/>
  <c r="AC99" i="9"/>
  <c r="AC138" i="9"/>
  <c r="AC57" i="9"/>
  <c r="AC135" i="9"/>
  <c r="AC180" i="9"/>
  <c r="AC6" i="9"/>
  <c r="AC198" i="9"/>
  <c r="AC117" i="9"/>
  <c r="AC48" i="9"/>
  <c r="AC162" i="9"/>
  <c r="AC33" i="9"/>
  <c r="AC60" i="9"/>
  <c r="AC147" i="9"/>
  <c r="AC195" i="9"/>
  <c r="AC174" i="9"/>
  <c r="AC93" i="9"/>
  <c r="AC24" i="9"/>
  <c r="AC216" i="9"/>
  <c r="AC42" i="9"/>
  <c r="AC75" i="9"/>
  <c r="AC153" i="9"/>
  <c r="AC84" i="9"/>
  <c r="AC15" i="9"/>
  <c r="AC102" i="9"/>
  <c r="AC21" i="9"/>
  <c r="AC213" i="9"/>
  <c r="AC144" i="9"/>
  <c r="AC114" i="9"/>
  <c r="AC81" i="9"/>
  <c r="AC18" i="9"/>
  <c r="AC51" i="9"/>
  <c r="AC177" i="9"/>
  <c r="AC30" i="9"/>
  <c r="AC27" i="9"/>
  <c r="AC141" i="9"/>
  <c r="AC72" i="9"/>
  <c r="AC2" i="9"/>
  <c r="AC90" i="9"/>
  <c r="AC9" i="9"/>
  <c r="AC201" i="9"/>
  <c r="AC132" i="9"/>
  <c r="AC123" i="9"/>
  <c r="AC150" i="9"/>
  <c r="AC69" i="9"/>
  <c r="AC183" i="9"/>
  <c r="AI82" i="4" l="1"/>
  <c r="AR82" i="4"/>
  <c r="AZ82" i="4"/>
  <c r="BH82" i="4"/>
  <c r="BP82" i="4"/>
  <c r="BX82" i="4"/>
  <c r="AK82" i="4"/>
  <c r="AT82" i="4"/>
  <c r="BB82" i="4"/>
  <c r="BJ82" i="4"/>
  <c r="BR82" i="4"/>
  <c r="BZ82" i="4"/>
  <c r="AL82" i="4"/>
  <c r="AU82" i="4"/>
  <c r="BC82" i="4"/>
  <c r="BK82" i="4"/>
  <c r="BS82" i="4"/>
  <c r="CA82" i="4"/>
  <c r="AN82" i="4"/>
  <c r="AV82" i="4"/>
  <c r="BD82" i="4"/>
  <c r="BL82" i="4"/>
  <c r="BT82" i="4"/>
  <c r="CB82" i="4"/>
  <c r="AF82" i="4"/>
  <c r="AO82" i="4"/>
  <c r="AW82" i="4"/>
  <c r="BE82" i="4"/>
  <c r="BM82" i="4"/>
  <c r="BU82" i="4"/>
  <c r="CC82" i="4"/>
  <c r="AG82" i="4"/>
  <c r="AP82" i="4"/>
  <c r="AX82" i="4"/>
  <c r="BF82" i="4"/>
  <c r="BN82" i="4"/>
  <c r="BV82" i="4"/>
  <c r="AH82" i="4"/>
  <c r="AQ82" i="4"/>
  <c r="AY82" i="4"/>
  <c r="BG82" i="4"/>
  <c r="BO82" i="4"/>
  <c r="BW82" i="4"/>
  <c r="AS82" i="4"/>
  <c r="BA82" i="4"/>
  <c r="BI82" i="4"/>
  <c r="BQ82" i="4"/>
  <c r="BY82" i="4"/>
  <c r="AJ82" i="4"/>
  <c r="AB82" i="4"/>
  <c r="AC82" i="4"/>
  <c r="V82" i="4"/>
  <c r="AD82" i="4"/>
  <c r="W82" i="4"/>
  <c r="AE82" i="4"/>
  <c r="X82" i="4"/>
  <c r="Y82" i="4"/>
  <c r="Z82" i="4"/>
  <c r="AA82" i="4"/>
  <c r="R82" i="4"/>
  <c r="S82" i="4"/>
  <c r="T82" i="4"/>
  <c r="U82" i="4"/>
  <c r="Q82" i="4"/>
  <c r="O81" i="4"/>
  <c r="P81" i="4"/>
  <c r="B81" i="4"/>
  <c r="F82" i="4"/>
  <c r="N82" i="4"/>
  <c r="H82" i="4"/>
  <c r="I82" i="4"/>
  <c r="C82" i="4"/>
  <c r="K82" i="4"/>
  <c r="E82" i="4"/>
  <c r="M82" i="4"/>
  <c r="D82" i="4"/>
  <c r="J82" i="4"/>
  <c r="L82" i="4"/>
  <c r="G82" i="4"/>
  <c r="A83" i="4"/>
  <c r="AM83" i="4" s="1"/>
  <c r="AD144" i="9"/>
  <c r="AD123" i="9"/>
  <c r="AD102" i="9"/>
  <c r="AD153" i="9"/>
  <c r="AD201" i="9"/>
  <c r="AD189" i="9"/>
  <c r="AD192" i="9"/>
  <c r="AD171" i="9"/>
  <c r="AD150" i="9"/>
  <c r="AD165" i="9"/>
  <c r="AD48" i="9"/>
  <c r="AD27" i="9"/>
  <c r="AD6" i="9"/>
  <c r="AD198" i="9"/>
  <c r="AD81" i="9"/>
  <c r="AD96" i="9"/>
  <c r="AD75" i="9"/>
  <c r="AD54" i="9"/>
  <c r="AE4" i="9"/>
  <c r="AE189" i="9" s="1"/>
  <c r="AD21" i="9"/>
  <c r="AD213" i="9"/>
  <c r="AD129" i="9"/>
  <c r="AD45" i="9"/>
  <c r="AD12" i="9"/>
  <c r="AD60" i="9"/>
  <c r="AD108" i="9"/>
  <c r="AD156" i="9"/>
  <c r="AD204" i="9"/>
  <c r="AD39" i="9"/>
  <c r="AD87" i="9"/>
  <c r="AD135" i="9"/>
  <c r="AD183" i="9"/>
  <c r="AD18" i="9"/>
  <c r="AD66" i="9"/>
  <c r="AD114" i="9"/>
  <c r="AD162" i="9"/>
  <c r="AD210" i="9"/>
  <c r="AD69" i="9"/>
  <c r="AD105" i="9"/>
  <c r="AD177" i="9"/>
  <c r="AD93" i="9"/>
  <c r="AD24" i="9"/>
  <c r="AD72" i="9"/>
  <c r="AD120" i="9"/>
  <c r="AD168" i="9"/>
  <c r="AD216" i="9"/>
  <c r="AD51" i="9"/>
  <c r="AD99" i="9"/>
  <c r="AD147" i="9"/>
  <c r="AD195" i="9"/>
  <c r="AD30" i="9"/>
  <c r="AD78" i="9"/>
  <c r="AD126" i="9"/>
  <c r="AD174" i="9"/>
  <c r="AD3" i="9"/>
  <c r="AD57" i="9"/>
  <c r="AD117" i="9"/>
  <c r="AD33" i="9"/>
  <c r="AD9" i="9"/>
  <c r="AD141" i="9"/>
  <c r="AD36" i="9"/>
  <c r="AD84" i="9"/>
  <c r="AD132" i="9"/>
  <c r="AD180" i="9"/>
  <c r="AD15" i="9"/>
  <c r="AD63" i="9"/>
  <c r="AD111" i="9"/>
  <c r="AD159" i="9"/>
  <c r="AD207" i="9"/>
  <c r="AD42" i="9"/>
  <c r="AD90" i="9"/>
  <c r="AD138" i="9"/>
  <c r="AD186" i="9"/>
  <c r="AH83" i="4" l="1"/>
  <c r="AQ83" i="4"/>
  <c r="AY83" i="4"/>
  <c r="BG83" i="4"/>
  <c r="BO83" i="4"/>
  <c r="BW83" i="4"/>
  <c r="AJ83" i="4"/>
  <c r="AS83" i="4"/>
  <c r="BA83" i="4"/>
  <c r="BI83" i="4"/>
  <c r="BQ83" i="4"/>
  <c r="BY83" i="4"/>
  <c r="AK83" i="4"/>
  <c r="AT83" i="4"/>
  <c r="BB83" i="4"/>
  <c r="BJ83" i="4"/>
  <c r="BR83" i="4"/>
  <c r="BZ83" i="4"/>
  <c r="AL83" i="4"/>
  <c r="AU83" i="4"/>
  <c r="BC83" i="4"/>
  <c r="BK83" i="4"/>
  <c r="BS83" i="4"/>
  <c r="CA83" i="4"/>
  <c r="AN83" i="4"/>
  <c r="AV83" i="4"/>
  <c r="BD83" i="4"/>
  <c r="BL83" i="4"/>
  <c r="BT83" i="4"/>
  <c r="CB83" i="4"/>
  <c r="AF83" i="4"/>
  <c r="AO83" i="4"/>
  <c r="AW83" i="4"/>
  <c r="BE83" i="4"/>
  <c r="BM83" i="4"/>
  <c r="BU83" i="4"/>
  <c r="CC83" i="4"/>
  <c r="AG83" i="4"/>
  <c r="AP83" i="4"/>
  <c r="AX83" i="4"/>
  <c r="BF83" i="4"/>
  <c r="BN83" i="4"/>
  <c r="BV83" i="4"/>
  <c r="BH83" i="4"/>
  <c r="BP83" i="4"/>
  <c r="BX83" i="4"/>
  <c r="AI83" i="4"/>
  <c r="AR83" i="4"/>
  <c r="AZ83" i="4"/>
  <c r="Z83" i="4"/>
  <c r="AA83" i="4"/>
  <c r="AB83" i="4"/>
  <c r="AC83" i="4"/>
  <c r="V83" i="4"/>
  <c r="AD83" i="4"/>
  <c r="W83" i="4"/>
  <c r="AE83" i="4"/>
  <c r="X83" i="4"/>
  <c r="Y83" i="4"/>
  <c r="U83" i="4"/>
  <c r="Q83" i="4"/>
  <c r="T83" i="4"/>
  <c r="R83" i="4"/>
  <c r="S83" i="4"/>
  <c r="O82" i="4"/>
  <c r="B82" i="4"/>
  <c r="C83" i="4"/>
  <c r="K83" i="4"/>
  <c r="D83" i="4"/>
  <c r="L83" i="4"/>
  <c r="H83" i="4"/>
  <c r="I83" i="4"/>
  <c r="M83" i="4"/>
  <c r="E83" i="4"/>
  <c r="F83" i="4"/>
  <c r="G83" i="4"/>
  <c r="J83" i="4"/>
  <c r="N83" i="4"/>
  <c r="P82" i="4"/>
  <c r="A84" i="4"/>
  <c r="AM84" i="4" s="1"/>
  <c r="AE15" i="9"/>
  <c r="AE186" i="9"/>
  <c r="AE159" i="9"/>
  <c r="AE117" i="9"/>
  <c r="AE165" i="9"/>
  <c r="AE96" i="9"/>
  <c r="AE207" i="9"/>
  <c r="AE72" i="9"/>
  <c r="AE138" i="9"/>
  <c r="AE12" i="9"/>
  <c r="AE63" i="9"/>
  <c r="AE42" i="9"/>
  <c r="AE21" i="9"/>
  <c r="AE213" i="9"/>
  <c r="AE204" i="9"/>
  <c r="AE111" i="9"/>
  <c r="AE90" i="9"/>
  <c r="AE69" i="9"/>
  <c r="AE60" i="9"/>
  <c r="AE120" i="9"/>
  <c r="AE75" i="9"/>
  <c r="AE171" i="9"/>
  <c r="AE102" i="9"/>
  <c r="AE48" i="9"/>
  <c r="AE132" i="9"/>
  <c r="AE156" i="9"/>
  <c r="AE24" i="9"/>
  <c r="AE216" i="9"/>
  <c r="AE51" i="9"/>
  <c r="AE99" i="9"/>
  <c r="AE147" i="9"/>
  <c r="AE195" i="9"/>
  <c r="AE30" i="9"/>
  <c r="AE78" i="9"/>
  <c r="AE126" i="9"/>
  <c r="AE174" i="9"/>
  <c r="AE9" i="9"/>
  <c r="AE57" i="9"/>
  <c r="AE105" i="9"/>
  <c r="AE153" i="9"/>
  <c r="AE201" i="9"/>
  <c r="AE144" i="9"/>
  <c r="AE54" i="9"/>
  <c r="AE177" i="9"/>
  <c r="AE36" i="9"/>
  <c r="AE27" i="9"/>
  <c r="AE123" i="9"/>
  <c r="AE6" i="9"/>
  <c r="AE150" i="9"/>
  <c r="AE198" i="9"/>
  <c r="AE33" i="9"/>
  <c r="AE81" i="9"/>
  <c r="AE129" i="9"/>
  <c r="AE3" i="9"/>
  <c r="AE84" i="9"/>
  <c r="AE192" i="9"/>
  <c r="AE108" i="9"/>
  <c r="AE180" i="9"/>
  <c r="AE168" i="9"/>
  <c r="AE39" i="9"/>
  <c r="AE87" i="9"/>
  <c r="AE135" i="9"/>
  <c r="AE183" i="9"/>
  <c r="AE18" i="9"/>
  <c r="AE66" i="9"/>
  <c r="AE114" i="9"/>
  <c r="AE162" i="9"/>
  <c r="AE210" i="9"/>
  <c r="AE45" i="9"/>
  <c r="AE93" i="9"/>
  <c r="AE141" i="9"/>
  <c r="AF4" i="9"/>
  <c r="AE2" i="9"/>
  <c r="AG84" i="4" l="1"/>
  <c r="AP84" i="4"/>
  <c r="AX84" i="4"/>
  <c r="BF84" i="4"/>
  <c r="BN84" i="4"/>
  <c r="BV84" i="4"/>
  <c r="AI84" i="4"/>
  <c r="AR84" i="4"/>
  <c r="AZ84" i="4"/>
  <c r="BH84" i="4"/>
  <c r="BP84" i="4"/>
  <c r="BX84" i="4"/>
  <c r="AJ84" i="4"/>
  <c r="AS84" i="4"/>
  <c r="BA84" i="4"/>
  <c r="BI84" i="4"/>
  <c r="BQ84" i="4"/>
  <c r="BY84" i="4"/>
  <c r="AK84" i="4"/>
  <c r="AT84" i="4"/>
  <c r="BB84" i="4"/>
  <c r="BJ84" i="4"/>
  <c r="BR84" i="4"/>
  <c r="BZ84" i="4"/>
  <c r="AL84" i="4"/>
  <c r="AU84" i="4"/>
  <c r="BC84" i="4"/>
  <c r="BK84" i="4"/>
  <c r="BS84" i="4"/>
  <c r="CA84" i="4"/>
  <c r="AN84" i="4"/>
  <c r="AV84" i="4"/>
  <c r="BD84" i="4"/>
  <c r="BL84" i="4"/>
  <c r="BT84" i="4"/>
  <c r="CB84" i="4"/>
  <c r="AF84" i="4"/>
  <c r="AO84" i="4"/>
  <c r="AW84" i="4"/>
  <c r="BE84" i="4"/>
  <c r="BM84" i="4"/>
  <c r="BU84" i="4"/>
  <c r="CC84" i="4"/>
  <c r="BW84" i="4"/>
  <c r="AH84" i="4"/>
  <c r="AQ84" i="4"/>
  <c r="AY84" i="4"/>
  <c r="BG84" i="4"/>
  <c r="BO84" i="4"/>
  <c r="X84" i="4"/>
  <c r="Y84" i="4"/>
  <c r="Z84" i="4"/>
  <c r="AA84" i="4"/>
  <c r="AB84" i="4"/>
  <c r="AC84" i="4"/>
  <c r="V84" i="4"/>
  <c r="AD84" i="4"/>
  <c r="W84" i="4"/>
  <c r="AE84" i="4"/>
  <c r="Q84" i="4"/>
  <c r="R84" i="4"/>
  <c r="S84" i="4"/>
  <c r="T84" i="4"/>
  <c r="U84" i="4"/>
  <c r="O83" i="4"/>
  <c r="F84" i="4"/>
  <c r="N84" i="4"/>
  <c r="G84" i="4"/>
  <c r="C84" i="4"/>
  <c r="K84" i="4"/>
  <c r="I84" i="4"/>
  <c r="L84" i="4"/>
  <c r="D84" i="4"/>
  <c r="J84" i="4"/>
  <c r="M84" i="4"/>
  <c r="H84" i="4"/>
  <c r="E84" i="4"/>
  <c r="P83" i="4"/>
  <c r="B83" i="4"/>
  <c r="A85" i="4"/>
  <c r="AM85" i="4" s="1"/>
  <c r="AF192" i="9"/>
  <c r="AF144" i="9"/>
  <c r="AF96" i="9"/>
  <c r="AF48" i="9"/>
  <c r="AF213" i="9"/>
  <c r="AF165" i="9"/>
  <c r="AF117" i="9"/>
  <c r="AF69" i="9"/>
  <c r="AF21" i="9"/>
  <c r="AF186" i="9"/>
  <c r="AF138" i="9"/>
  <c r="AF90" i="9"/>
  <c r="AF42" i="9"/>
  <c r="AF195" i="9"/>
  <c r="AF207" i="9"/>
  <c r="AF87" i="9"/>
  <c r="AF123" i="9"/>
  <c r="AF15" i="9"/>
  <c r="AF180" i="9"/>
  <c r="AF132" i="9"/>
  <c r="AF84" i="9"/>
  <c r="AF36" i="9"/>
  <c r="AF201" i="9"/>
  <c r="AF153" i="9"/>
  <c r="AF105" i="9"/>
  <c r="AF57" i="9"/>
  <c r="AF9" i="9"/>
  <c r="AF174" i="9"/>
  <c r="AF126" i="9"/>
  <c r="AF78" i="9"/>
  <c r="AF30" i="9"/>
  <c r="AF147" i="9"/>
  <c r="AF63" i="9"/>
  <c r="AF39" i="9"/>
  <c r="AF75" i="9"/>
  <c r="AF2" i="9"/>
  <c r="AF156" i="9"/>
  <c r="AF60" i="9"/>
  <c r="AF177" i="9"/>
  <c r="AF81" i="9"/>
  <c r="AF198" i="9"/>
  <c r="AF102" i="9"/>
  <c r="AF6" i="9"/>
  <c r="AF135" i="9"/>
  <c r="AF3" i="9"/>
  <c r="AF216" i="9"/>
  <c r="AF168" i="9"/>
  <c r="AF120" i="9"/>
  <c r="AF72" i="9"/>
  <c r="AF24" i="9"/>
  <c r="AF189" i="9"/>
  <c r="AF141" i="9"/>
  <c r="AF93" i="9"/>
  <c r="AF45" i="9"/>
  <c r="AF210" i="9"/>
  <c r="AF162" i="9"/>
  <c r="AF114" i="9"/>
  <c r="AF66" i="9"/>
  <c r="AF18" i="9"/>
  <c r="AF99" i="9"/>
  <c r="AF183" i="9"/>
  <c r="AF111" i="9"/>
  <c r="AF27" i="9"/>
  <c r="AG4" i="9"/>
  <c r="AF204" i="9"/>
  <c r="AF108" i="9"/>
  <c r="AF12" i="9"/>
  <c r="AF129" i="9"/>
  <c r="AF33" i="9"/>
  <c r="AF150" i="9"/>
  <c r="AF54" i="9"/>
  <c r="AF51" i="9"/>
  <c r="AF171" i="9"/>
  <c r="AF159" i="9"/>
  <c r="AF85" i="4" l="1"/>
  <c r="AO85" i="4"/>
  <c r="AW85" i="4"/>
  <c r="BE85" i="4"/>
  <c r="BM85" i="4"/>
  <c r="BU85" i="4"/>
  <c r="CC85" i="4"/>
  <c r="AH85" i="4"/>
  <c r="AQ85" i="4"/>
  <c r="AY85" i="4"/>
  <c r="BG85" i="4"/>
  <c r="BO85" i="4"/>
  <c r="BW85" i="4"/>
  <c r="AI85" i="4"/>
  <c r="AR85" i="4"/>
  <c r="AZ85" i="4"/>
  <c r="BH85" i="4"/>
  <c r="BP85" i="4"/>
  <c r="BX85" i="4"/>
  <c r="AJ85" i="4"/>
  <c r="AS85" i="4"/>
  <c r="BA85" i="4"/>
  <c r="BI85" i="4"/>
  <c r="BQ85" i="4"/>
  <c r="BY85" i="4"/>
  <c r="AK85" i="4"/>
  <c r="AT85" i="4"/>
  <c r="BB85" i="4"/>
  <c r="BJ85" i="4"/>
  <c r="BR85" i="4"/>
  <c r="BZ85" i="4"/>
  <c r="AL85" i="4"/>
  <c r="AU85" i="4"/>
  <c r="BC85" i="4"/>
  <c r="BK85" i="4"/>
  <c r="BS85" i="4"/>
  <c r="CA85" i="4"/>
  <c r="AN85" i="4"/>
  <c r="AV85" i="4"/>
  <c r="BD85" i="4"/>
  <c r="BL85" i="4"/>
  <c r="BT85" i="4"/>
  <c r="CB85" i="4"/>
  <c r="AG85" i="4"/>
  <c r="AP85" i="4"/>
  <c r="AX85" i="4"/>
  <c r="BF85" i="4"/>
  <c r="BN85" i="4"/>
  <c r="BV85" i="4"/>
  <c r="V85" i="4"/>
  <c r="AD85" i="4"/>
  <c r="W85" i="4"/>
  <c r="AE85" i="4"/>
  <c r="X85" i="4"/>
  <c r="Y85" i="4"/>
  <c r="Z85" i="4"/>
  <c r="AA85" i="4"/>
  <c r="AB85" i="4"/>
  <c r="AC85" i="4"/>
  <c r="S85" i="4"/>
  <c r="T85" i="4"/>
  <c r="U85" i="4"/>
  <c r="Q85" i="4"/>
  <c r="R85" i="4"/>
  <c r="H85" i="4"/>
  <c r="I85" i="4"/>
  <c r="E85" i="4"/>
  <c r="M85" i="4"/>
  <c r="G85" i="4"/>
  <c r="K85" i="4"/>
  <c r="C85" i="4"/>
  <c r="F85" i="4"/>
  <c r="D85" i="4"/>
  <c r="J85" i="4"/>
  <c r="N85" i="4"/>
  <c r="L85" i="4"/>
  <c r="P84" i="4"/>
  <c r="B84" i="4"/>
  <c r="O84" i="4"/>
  <c r="A86" i="4"/>
  <c r="AM86" i="4" s="1"/>
  <c r="AG183" i="9"/>
  <c r="AG135" i="9"/>
  <c r="AG87" i="9"/>
  <c r="AG39" i="9"/>
  <c r="AG204" i="9"/>
  <c r="AG156" i="9"/>
  <c r="AG108" i="9"/>
  <c r="AG60" i="9"/>
  <c r="AG12" i="9"/>
  <c r="AG177" i="9"/>
  <c r="AG129" i="9"/>
  <c r="AG81" i="9"/>
  <c r="AG33" i="9"/>
  <c r="AG126" i="9"/>
  <c r="AG210" i="9"/>
  <c r="AG18" i="9"/>
  <c r="AG150" i="9"/>
  <c r="AG90" i="9"/>
  <c r="AG78" i="9"/>
  <c r="AG186" i="9"/>
  <c r="AG102" i="9"/>
  <c r="AG57" i="9"/>
  <c r="AG30" i="9"/>
  <c r="AG54" i="9"/>
  <c r="AG195" i="9"/>
  <c r="AG51" i="9"/>
  <c r="AG120" i="9"/>
  <c r="AG189" i="9"/>
  <c r="AG174" i="9"/>
  <c r="AG198" i="9"/>
  <c r="AH4" i="9"/>
  <c r="AG171" i="9"/>
  <c r="AG123" i="9"/>
  <c r="AG75" i="9"/>
  <c r="AG27" i="9"/>
  <c r="AG192" i="9"/>
  <c r="AG144" i="9"/>
  <c r="AG96" i="9"/>
  <c r="AG48" i="9"/>
  <c r="AG213" i="9"/>
  <c r="AG165" i="9"/>
  <c r="AG117" i="9"/>
  <c r="AG69" i="9"/>
  <c r="AG21" i="9"/>
  <c r="AG162" i="9"/>
  <c r="AG2" i="9"/>
  <c r="AG42" i="9"/>
  <c r="AG147" i="9"/>
  <c r="AG216" i="9"/>
  <c r="AG72" i="9"/>
  <c r="AG93" i="9"/>
  <c r="AG138" i="9"/>
  <c r="AG207" i="9"/>
  <c r="AG159" i="9"/>
  <c r="AG111" i="9"/>
  <c r="AG63" i="9"/>
  <c r="AG15" i="9"/>
  <c r="AG180" i="9"/>
  <c r="AG132" i="9"/>
  <c r="AG84" i="9"/>
  <c r="AG36" i="9"/>
  <c r="AG201" i="9"/>
  <c r="AG153" i="9"/>
  <c r="AG105" i="9"/>
  <c r="AG9" i="9"/>
  <c r="AG114" i="9"/>
  <c r="AG3" i="9"/>
  <c r="AG99" i="9"/>
  <c r="AG168" i="9"/>
  <c r="AG24" i="9"/>
  <c r="AG141" i="9"/>
  <c r="AG45" i="9"/>
  <c r="AG66" i="9"/>
  <c r="AG6" i="9"/>
  <c r="AN86" i="4" l="1"/>
  <c r="AV86" i="4"/>
  <c r="BD86" i="4"/>
  <c r="BL86" i="4"/>
  <c r="BT86" i="4"/>
  <c r="CB86" i="4"/>
  <c r="AG86" i="4"/>
  <c r="AP86" i="4"/>
  <c r="AX86" i="4"/>
  <c r="BF86" i="4"/>
  <c r="BN86" i="4"/>
  <c r="BV86" i="4"/>
  <c r="AH86" i="4"/>
  <c r="AQ86" i="4"/>
  <c r="AY86" i="4"/>
  <c r="BG86" i="4"/>
  <c r="BO86" i="4"/>
  <c r="BW86" i="4"/>
  <c r="AI86" i="4"/>
  <c r="AR86" i="4"/>
  <c r="AZ86" i="4"/>
  <c r="BH86" i="4"/>
  <c r="BP86" i="4"/>
  <c r="BX86" i="4"/>
  <c r="AJ86" i="4"/>
  <c r="AS86" i="4"/>
  <c r="BA86" i="4"/>
  <c r="BI86" i="4"/>
  <c r="BQ86" i="4"/>
  <c r="BY86" i="4"/>
  <c r="AK86" i="4"/>
  <c r="AT86" i="4"/>
  <c r="BB86" i="4"/>
  <c r="BJ86" i="4"/>
  <c r="BR86" i="4"/>
  <c r="BZ86" i="4"/>
  <c r="AL86" i="4"/>
  <c r="AU86" i="4"/>
  <c r="BC86" i="4"/>
  <c r="BK86" i="4"/>
  <c r="BS86" i="4"/>
  <c r="CA86" i="4"/>
  <c r="AO86" i="4"/>
  <c r="AW86" i="4"/>
  <c r="BE86" i="4"/>
  <c r="BM86" i="4"/>
  <c r="BU86" i="4"/>
  <c r="CC86" i="4"/>
  <c r="AF86" i="4"/>
  <c r="AB86" i="4"/>
  <c r="AC86" i="4"/>
  <c r="V86" i="4"/>
  <c r="AD86" i="4"/>
  <c r="W86" i="4"/>
  <c r="AE86" i="4"/>
  <c r="X86" i="4"/>
  <c r="Y86" i="4"/>
  <c r="Z86" i="4"/>
  <c r="AA86" i="4"/>
  <c r="Q86" i="4"/>
  <c r="R86" i="4"/>
  <c r="S86" i="4"/>
  <c r="U86" i="4"/>
  <c r="T86" i="4"/>
  <c r="O85" i="4"/>
  <c r="D86" i="4"/>
  <c r="L86" i="4"/>
  <c r="E86" i="4"/>
  <c r="M86" i="4"/>
  <c r="I86" i="4"/>
  <c r="H86" i="4"/>
  <c r="K86" i="4"/>
  <c r="C86" i="4"/>
  <c r="F86" i="4"/>
  <c r="G86" i="4"/>
  <c r="J86" i="4"/>
  <c r="N86" i="4"/>
  <c r="B85" i="4"/>
  <c r="P85" i="4"/>
  <c r="A87" i="4"/>
  <c r="AM87" i="4" s="1"/>
  <c r="AH186" i="9"/>
  <c r="AH138" i="9"/>
  <c r="AH90" i="9"/>
  <c r="AH42" i="9"/>
  <c r="AH207" i="9"/>
  <c r="AH159" i="9"/>
  <c r="AH111" i="9"/>
  <c r="AH63" i="9"/>
  <c r="AH15" i="9"/>
  <c r="AH180" i="9"/>
  <c r="AH132" i="9"/>
  <c r="AH84" i="9"/>
  <c r="AH36" i="9"/>
  <c r="AH153" i="9"/>
  <c r="AH213" i="9"/>
  <c r="AH93" i="9"/>
  <c r="AH129" i="9"/>
  <c r="AH21" i="9"/>
  <c r="AH174" i="9"/>
  <c r="AH78" i="9"/>
  <c r="AH30" i="9"/>
  <c r="AH195" i="9"/>
  <c r="AH147" i="9"/>
  <c r="AH51" i="9"/>
  <c r="AH216" i="9"/>
  <c r="AH120" i="9"/>
  <c r="AH72" i="9"/>
  <c r="AH105" i="9"/>
  <c r="AH69" i="9"/>
  <c r="AH81" i="9"/>
  <c r="AH9" i="9"/>
  <c r="AH3" i="9"/>
  <c r="AH126" i="9"/>
  <c r="AH99" i="9"/>
  <c r="AH168" i="9"/>
  <c r="AH24" i="9"/>
  <c r="AH45" i="9"/>
  <c r="AH2" i="9"/>
  <c r="AH177" i="9"/>
  <c r="AH210" i="9"/>
  <c r="AH162" i="9"/>
  <c r="AH114" i="9"/>
  <c r="AH66" i="9"/>
  <c r="AH18" i="9"/>
  <c r="AH183" i="9"/>
  <c r="AH135" i="9"/>
  <c r="AH87" i="9"/>
  <c r="AH39" i="9"/>
  <c r="AH204" i="9"/>
  <c r="AH156" i="9"/>
  <c r="AH108" i="9"/>
  <c r="AH60" i="9"/>
  <c r="AH12" i="9"/>
  <c r="AH57" i="9"/>
  <c r="AH189" i="9"/>
  <c r="AH117" i="9"/>
  <c r="AH33" i="9"/>
  <c r="AI4" i="9"/>
  <c r="AH198" i="9"/>
  <c r="AH102" i="9"/>
  <c r="AH54" i="9"/>
  <c r="AH171" i="9"/>
  <c r="AH123" i="9"/>
  <c r="AH27" i="9"/>
  <c r="AH192" i="9"/>
  <c r="AH96" i="9"/>
  <c r="AH48" i="9"/>
  <c r="AH141" i="9"/>
  <c r="AH150" i="9"/>
  <c r="AH6" i="9"/>
  <c r="AH75" i="9"/>
  <c r="AH144" i="9"/>
  <c r="AH201" i="9"/>
  <c r="AH165" i="9"/>
  <c r="AL87" i="4" l="1"/>
  <c r="AU87" i="4"/>
  <c r="BC87" i="4"/>
  <c r="BK87" i="4"/>
  <c r="BS87" i="4"/>
  <c r="CA87" i="4"/>
  <c r="AF87" i="4"/>
  <c r="AO87" i="4"/>
  <c r="AW87" i="4"/>
  <c r="BE87" i="4"/>
  <c r="BM87" i="4"/>
  <c r="BU87" i="4"/>
  <c r="CC87" i="4"/>
  <c r="AG87" i="4"/>
  <c r="AP87" i="4"/>
  <c r="AX87" i="4"/>
  <c r="BF87" i="4"/>
  <c r="BN87" i="4"/>
  <c r="BV87" i="4"/>
  <c r="AH87" i="4"/>
  <c r="AQ87" i="4"/>
  <c r="AY87" i="4"/>
  <c r="BG87" i="4"/>
  <c r="BO87" i="4"/>
  <c r="BW87" i="4"/>
  <c r="AI87" i="4"/>
  <c r="AR87" i="4"/>
  <c r="AZ87" i="4"/>
  <c r="BH87" i="4"/>
  <c r="BP87" i="4"/>
  <c r="BX87" i="4"/>
  <c r="AJ87" i="4"/>
  <c r="AS87" i="4"/>
  <c r="BA87" i="4"/>
  <c r="BI87" i="4"/>
  <c r="BQ87" i="4"/>
  <c r="BY87" i="4"/>
  <c r="AK87" i="4"/>
  <c r="AT87" i="4"/>
  <c r="BB87" i="4"/>
  <c r="BJ87" i="4"/>
  <c r="BR87" i="4"/>
  <c r="BZ87" i="4"/>
  <c r="BD87" i="4"/>
  <c r="BL87" i="4"/>
  <c r="BT87" i="4"/>
  <c r="CB87" i="4"/>
  <c r="AN87" i="4"/>
  <c r="AV87" i="4"/>
  <c r="Z87" i="4"/>
  <c r="AA87" i="4"/>
  <c r="AB87" i="4"/>
  <c r="AC87" i="4"/>
  <c r="V87" i="4"/>
  <c r="AD87" i="4"/>
  <c r="W87" i="4"/>
  <c r="AE87" i="4"/>
  <c r="X87" i="4"/>
  <c r="Y87" i="4"/>
  <c r="Q87" i="4"/>
  <c r="R87" i="4"/>
  <c r="S87" i="4"/>
  <c r="T87" i="4"/>
  <c r="U87" i="4"/>
  <c r="O86" i="4"/>
  <c r="B86" i="4"/>
  <c r="H87" i="4"/>
  <c r="I87" i="4"/>
  <c r="E87" i="4"/>
  <c r="M87" i="4"/>
  <c r="J87" i="4"/>
  <c r="L87" i="4"/>
  <c r="D87" i="4"/>
  <c r="N87" i="4"/>
  <c r="C87" i="4"/>
  <c r="F87" i="4"/>
  <c r="K87" i="4"/>
  <c r="G87" i="4"/>
  <c r="P86" i="4"/>
  <c r="A88" i="4"/>
  <c r="AM88" i="4" s="1"/>
  <c r="AI177" i="9"/>
  <c r="AI129" i="9"/>
  <c r="AI81" i="9"/>
  <c r="AI33" i="9"/>
  <c r="AI198" i="9"/>
  <c r="AI150" i="9"/>
  <c r="AI102" i="9"/>
  <c r="AI54" i="9"/>
  <c r="AI6" i="9"/>
  <c r="AI171" i="9"/>
  <c r="AI123" i="9"/>
  <c r="AI75" i="9"/>
  <c r="AI27" i="9"/>
  <c r="AI84" i="9"/>
  <c r="AI168" i="9"/>
  <c r="AI96" i="9"/>
  <c r="AI60" i="9"/>
  <c r="AJ4" i="9"/>
  <c r="AI66" i="9"/>
  <c r="AI87" i="9"/>
  <c r="AI216" i="9"/>
  <c r="AI48" i="9"/>
  <c r="AI213" i="9"/>
  <c r="AI165" i="9"/>
  <c r="AI117" i="9"/>
  <c r="AI69" i="9"/>
  <c r="AI21" i="9"/>
  <c r="AI186" i="9"/>
  <c r="AI138" i="9"/>
  <c r="AI90" i="9"/>
  <c r="AI42" i="9"/>
  <c r="AI207" i="9"/>
  <c r="AI159" i="9"/>
  <c r="AI111" i="9"/>
  <c r="AI63" i="9"/>
  <c r="AI15" i="9"/>
  <c r="AI36" i="9"/>
  <c r="AI120" i="9"/>
  <c r="AI204" i="9"/>
  <c r="AI12" i="9"/>
  <c r="AI2" i="9"/>
  <c r="AI3" i="9"/>
  <c r="AI189" i="9"/>
  <c r="AI141" i="9"/>
  <c r="AI93" i="9"/>
  <c r="AI45" i="9"/>
  <c r="AI210" i="9"/>
  <c r="AI162" i="9"/>
  <c r="AI18" i="9"/>
  <c r="AI135" i="9"/>
  <c r="AI132" i="9"/>
  <c r="AI24" i="9"/>
  <c r="AI201" i="9"/>
  <c r="AI153" i="9"/>
  <c r="AI105" i="9"/>
  <c r="AI57" i="9"/>
  <c r="AI9" i="9"/>
  <c r="AI174" i="9"/>
  <c r="AI126" i="9"/>
  <c r="AI78" i="9"/>
  <c r="AI30" i="9"/>
  <c r="AI195" i="9"/>
  <c r="AI147" i="9"/>
  <c r="AI99" i="9"/>
  <c r="AI51" i="9"/>
  <c r="AI180" i="9"/>
  <c r="AI144" i="9"/>
  <c r="AI72" i="9"/>
  <c r="AI156" i="9"/>
  <c r="AI192" i="9"/>
  <c r="AI114" i="9"/>
  <c r="AI183" i="9"/>
  <c r="AI39" i="9"/>
  <c r="AI108" i="9"/>
  <c r="AK88" i="4" l="1"/>
  <c r="AT88" i="4"/>
  <c r="BB88" i="4"/>
  <c r="BJ88" i="4"/>
  <c r="BR88" i="4"/>
  <c r="BZ88" i="4"/>
  <c r="AN88" i="4"/>
  <c r="AV88" i="4"/>
  <c r="BD88" i="4"/>
  <c r="BL88" i="4"/>
  <c r="BT88" i="4"/>
  <c r="CB88" i="4"/>
  <c r="AF88" i="4"/>
  <c r="AO88" i="4"/>
  <c r="AW88" i="4"/>
  <c r="BE88" i="4"/>
  <c r="BM88" i="4"/>
  <c r="BU88" i="4"/>
  <c r="CC88" i="4"/>
  <c r="AG88" i="4"/>
  <c r="AP88" i="4"/>
  <c r="AX88" i="4"/>
  <c r="BF88" i="4"/>
  <c r="BN88" i="4"/>
  <c r="BV88" i="4"/>
  <c r="AH88" i="4"/>
  <c r="AQ88" i="4"/>
  <c r="AY88" i="4"/>
  <c r="BG88" i="4"/>
  <c r="BO88" i="4"/>
  <c r="BW88" i="4"/>
  <c r="AI88" i="4"/>
  <c r="AR88" i="4"/>
  <c r="AZ88" i="4"/>
  <c r="BH88" i="4"/>
  <c r="BP88" i="4"/>
  <c r="BX88" i="4"/>
  <c r="AJ88" i="4"/>
  <c r="AS88" i="4"/>
  <c r="BA88" i="4"/>
  <c r="BI88" i="4"/>
  <c r="BQ88" i="4"/>
  <c r="BY88" i="4"/>
  <c r="BS88" i="4"/>
  <c r="CA88" i="4"/>
  <c r="AL88" i="4"/>
  <c r="AU88" i="4"/>
  <c r="BC88" i="4"/>
  <c r="BK88" i="4"/>
  <c r="X88" i="4"/>
  <c r="Y88" i="4"/>
  <c r="Z88" i="4"/>
  <c r="AA88" i="4"/>
  <c r="AB88" i="4"/>
  <c r="AC88" i="4"/>
  <c r="V88" i="4"/>
  <c r="AD88" i="4"/>
  <c r="W88" i="4"/>
  <c r="AE88" i="4"/>
  <c r="T88" i="4"/>
  <c r="U88" i="4"/>
  <c r="S88" i="4"/>
  <c r="Q88" i="4"/>
  <c r="R88" i="4"/>
  <c r="B87" i="4"/>
  <c r="O87" i="4"/>
  <c r="C88" i="4"/>
  <c r="K88" i="4"/>
  <c r="D88" i="4"/>
  <c r="L88" i="4"/>
  <c r="H88" i="4"/>
  <c r="I88" i="4"/>
  <c r="M88" i="4"/>
  <c r="E88" i="4"/>
  <c r="F88" i="4"/>
  <c r="G88" i="4"/>
  <c r="J88" i="4"/>
  <c r="N88" i="4"/>
  <c r="P87" i="4"/>
  <c r="A89" i="4"/>
  <c r="AM89" i="4" s="1"/>
  <c r="AJ192" i="9"/>
  <c r="AJ144" i="9"/>
  <c r="AJ96" i="9"/>
  <c r="AJ48" i="9"/>
  <c r="AJ213" i="9"/>
  <c r="AJ165" i="9"/>
  <c r="AJ117" i="9"/>
  <c r="AJ69" i="9"/>
  <c r="AJ21" i="9"/>
  <c r="AJ186" i="9"/>
  <c r="AJ138" i="9"/>
  <c r="AJ90" i="9"/>
  <c r="AJ42" i="9"/>
  <c r="AJ207" i="9"/>
  <c r="AJ15" i="9"/>
  <c r="AJ147" i="9"/>
  <c r="AJ183" i="9"/>
  <c r="AJ123" i="9"/>
  <c r="AJ159" i="9"/>
  <c r="AJ135" i="9"/>
  <c r="AJ120" i="9"/>
  <c r="AJ189" i="9"/>
  <c r="AJ141" i="9"/>
  <c r="AJ45" i="9"/>
  <c r="AJ162" i="9"/>
  <c r="AJ66" i="9"/>
  <c r="AJ111" i="9"/>
  <c r="AJ51" i="9"/>
  <c r="AK4" i="9"/>
  <c r="AJ81" i="9"/>
  <c r="AJ102" i="9"/>
  <c r="AJ63" i="9"/>
  <c r="AJ27" i="9"/>
  <c r="AJ2" i="9"/>
  <c r="AJ180" i="9"/>
  <c r="AJ132" i="9"/>
  <c r="AJ84" i="9"/>
  <c r="AJ36" i="9"/>
  <c r="AJ201" i="9"/>
  <c r="AJ153" i="9"/>
  <c r="AJ105" i="9"/>
  <c r="AJ57" i="9"/>
  <c r="AJ9" i="9"/>
  <c r="AJ174" i="9"/>
  <c r="AJ126" i="9"/>
  <c r="AJ78" i="9"/>
  <c r="AJ30" i="9"/>
  <c r="AJ171" i="9"/>
  <c r="AJ99" i="9"/>
  <c r="AJ3" i="9"/>
  <c r="AJ168" i="9"/>
  <c r="AJ72" i="9"/>
  <c r="AJ24" i="9"/>
  <c r="AJ93" i="9"/>
  <c r="AJ210" i="9"/>
  <c r="AJ114" i="9"/>
  <c r="AJ18" i="9"/>
  <c r="AJ75" i="9"/>
  <c r="AJ87" i="9"/>
  <c r="AJ204" i="9"/>
  <c r="AJ156" i="9"/>
  <c r="AJ60" i="9"/>
  <c r="AJ177" i="9"/>
  <c r="AJ33" i="9"/>
  <c r="AJ150" i="9"/>
  <c r="AJ6" i="9"/>
  <c r="AJ195" i="9"/>
  <c r="AJ39" i="9"/>
  <c r="AJ216" i="9"/>
  <c r="AJ108" i="9"/>
  <c r="AJ129" i="9"/>
  <c r="AJ198" i="9"/>
  <c r="AJ54" i="9"/>
  <c r="AJ12" i="9"/>
  <c r="AJ89" i="4" l="1"/>
  <c r="AS89" i="4"/>
  <c r="BA89" i="4"/>
  <c r="BI89" i="4"/>
  <c r="BQ89" i="4"/>
  <c r="BY89" i="4"/>
  <c r="AL89" i="4"/>
  <c r="AU89" i="4"/>
  <c r="BC89" i="4"/>
  <c r="BK89" i="4"/>
  <c r="BS89" i="4"/>
  <c r="CA89" i="4"/>
  <c r="AN89" i="4"/>
  <c r="AV89" i="4"/>
  <c r="BD89" i="4"/>
  <c r="BL89" i="4"/>
  <c r="BT89" i="4"/>
  <c r="CB89" i="4"/>
  <c r="AF89" i="4"/>
  <c r="AO89" i="4"/>
  <c r="AW89" i="4"/>
  <c r="BE89" i="4"/>
  <c r="BM89" i="4"/>
  <c r="BU89" i="4"/>
  <c r="CC89" i="4"/>
  <c r="AG89" i="4"/>
  <c r="AP89" i="4"/>
  <c r="AX89" i="4"/>
  <c r="BF89" i="4"/>
  <c r="BN89" i="4"/>
  <c r="BV89" i="4"/>
  <c r="AH89" i="4"/>
  <c r="AQ89" i="4"/>
  <c r="AY89" i="4"/>
  <c r="BG89" i="4"/>
  <c r="BO89" i="4"/>
  <c r="BW89" i="4"/>
  <c r="AI89" i="4"/>
  <c r="AR89" i="4"/>
  <c r="AZ89" i="4"/>
  <c r="BH89" i="4"/>
  <c r="BP89" i="4"/>
  <c r="BX89" i="4"/>
  <c r="AK89" i="4"/>
  <c r="AT89" i="4"/>
  <c r="BB89" i="4"/>
  <c r="BJ89" i="4"/>
  <c r="BR89" i="4"/>
  <c r="BZ89" i="4"/>
  <c r="V89" i="4"/>
  <c r="AD89" i="4"/>
  <c r="W89" i="4"/>
  <c r="AE89" i="4"/>
  <c r="X89" i="4"/>
  <c r="Y89" i="4"/>
  <c r="Z89" i="4"/>
  <c r="AA89" i="4"/>
  <c r="AB89" i="4"/>
  <c r="AC89" i="4"/>
  <c r="Q89" i="4"/>
  <c r="R89" i="4"/>
  <c r="S89" i="4"/>
  <c r="T89" i="4"/>
  <c r="U89" i="4"/>
  <c r="B88" i="4"/>
  <c r="O88" i="4"/>
  <c r="G89" i="4"/>
  <c r="H89" i="4"/>
  <c r="D89" i="4"/>
  <c r="L89" i="4"/>
  <c r="J89" i="4"/>
  <c r="M89" i="4"/>
  <c r="E89" i="4"/>
  <c r="I89" i="4"/>
  <c r="K89" i="4"/>
  <c r="N89" i="4"/>
  <c r="F89" i="4"/>
  <c r="C89" i="4"/>
  <c r="P88" i="4"/>
  <c r="A90" i="4"/>
  <c r="AM90" i="4" s="1"/>
  <c r="AK135" i="9"/>
  <c r="AK81" i="9"/>
  <c r="AK171" i="9"/>
  <c r="AK75" i="9"/>
  <c r="AK123" i="9"/>
  <c r="AK27" i="9"/>
  <c r="AK165" i="9"/>
  <c r="AK90" i="9"/>
  <c r="AK126" i="9"/>
  <c r="AK6" i="9"/>
  <c r="AK207" i="9"/>
  <c r="AK159" i="9"/>
  <c r="AK111" i="9"/>
  <c r="AK63" i="9"/>
  <c r="AK15" i="9"/>
  <c r="AK180" i="9"/>
  <c r="AK132" i="9"/>
  <c r="AK84" i="9"/>
  <c r="AK36" i="9"/>
  <c r="AK201" i="9"/>
  <c r="AK153" i="9"/>
  <c r="AK105" i="9"/>
  <c r="AK57" i="9"/>
  <c r="AK9" i="9"/>
  <c r="AK42" i="9"/>
  <c r="AK78" i="9"/>
  <c r="AK210" i="9"/>
  <c r="AK18" i="9"/>
  <c r="AK3" i="9"/>
  <c r="AK183" i="9"/>
  <c r="AK87" i="9"/>
  <c r="AK204" i="9"/>
  <c r="AK108" i="9"/>
  <c r="AK12" i="9"/>
  <c r="AK129" i="9"/>
  <c r="AK138" i="9"/>
  <c r="AK150" i="9"/>
  <c r="AK54" i="9"/>
  <c r="AK192" i="9"/>
  <c r="AK96" i="9"/>
  <c r="AK213" i="9"/>
  <c r="AK117" i="9"/>
  <c r="AK21" i="9"/>
  <c r="AK66" i="9"/>
  <c r="AK195" i="9"/>
  <c r="AK147" i="9"/>
  <c r="AK99" i="9"/>
  <c r="AK51" i="9"/>
  <c r="AK216" i="9"/>
  <c r="AK168" i="9"/>
  <c r="AK120" i="9"/>
  <c r="AK72" i="9"/>
  <c r="AK24" i="9"/>
  <c r="AK189" i="9"/>
  <c r="AK141" i="9"/>
  <c r="AK93" i="9"/>
  <c r="AK45" i="9"/>
  <c r="AK186" i="9"/>
  <c r="AK102" i="9"/>
  <c r="AK30" i="9"/>
  <c r="AK162" i="9"/>
  <c r="AK198" i="9"/>
  <c r="AL4" i="9"/>
  <c r="AK39" i="9"/>
  <c r="AK156" i="9"/>
  <c r="AK60" i="9"/>
  <c r="AK177" i="9"/>
  <c r="AK33" i="9"/>
  <c r="AK174" i="9"/>
  <c r="AK114" i="9"/>
  <c r="AK144" i="9"/>
  <c r="AK48" i="9"/>
  <c r="AK69" i="9"/>
  <c r="AK2" i="9"/>
  <c r="AI90" i="4" l="1"/>
  <c r="AR90" i="4"/>
  <c r="AZ90" i="4"/>
  <c r="BH90" i="4"/>
  <c r="BP90" i="4"/>
  <c r="BX90" i="4"/>
  <c r="AK90" i="4"/>
  <c r="AT90" i="4"/>
  <c r="BB90" i="4"/>
  <c r="BJ90" i="4"/>
  <c r="BR90" i="4"/>
  <c r="BZ90" i="4"/>
  <c r="AL90" i="4"/>
  <c r="AU90" i="4"/>
  <c r="BC90" i="4"/>
  <c r="BK90" i="4"/>
  <c r="BS90" i="4"/>
  <c r="CA90" i="4"/>
  <c r="AN90" i="4"/>
  <c r="AV90" i="4"/>
  <c r="BD90" i="4"/>
  <c r="BL90" i="4"/>
  <c r="BT90" i="4"/>
  <c r="CB90" i="4"/>
  <c r="AF90" i="4"/>
  <c r="AO90" i="4"/>
  <c r="AW90" i="4"/>
  <c r="BE90" i="4"/>
  <c r="BM90" i="4"/>
  <c r="BU90" i="4"/>
  <c r="CC90" i="4"/>
  <c r="AG90" i="4"/>
  <c r="AP90" i="4"/>
  <c r="AX90" i="4"/>
  <c r="BF90" i="4"/>
  <c r="BN90" i="4"/>
  <c r="BV90" i="4"/>
  <c r="AH90" i="4"/>
  <c r="AQ90" i="4"/>
  <c r="AY90" i="4"/>
  <c r="BG90" i="4"/>
  <c r="BO90" i="4"/>
  <c r="BW90" i="4"/>
  <c r="AJ90" i="4"/>
  <c r="AS90" i="4"/>
  <c r="BA90" i="4"/>
  <c r="BI90" i="4"/>
  <c r="BQ90" i="4"/>
  <c r="BY90" i="4"/>
  <c r="AB90" i="4"/>
  <c r="AC90" i="4"/>
  <c r="V90" i="4"/>
  <c r="AD90" i="4"/>
  <c r="W90" i="4"/>
  <c r="AE90" i="4"/>
  <c r="X90" i="4"/>
  <c r="Y90" i="4"/>
  <c r="Z90" i="4"/>
  <c r="AA90" i="4"/>
  <c r="R90" i="4"/>
  <c r="S90" i="4"/>
  <c r="T90" i="4"/>
  <c r="U90" i="4"/>
  <c r="Q90" i="4"/>
  <c r="O89" i="4"/>
  <c r="B89" i="4"/>
  <c r="C90" i="4"/>
  <c r="K90" i="4"/>
  <c r="D90" i="4"/>
  <c r="L90" i="4"/>
  <c r="H90" i="4"/>
  <c r="J90" i="4"/>
  <c r="N90" i="4"/>
  <c r="F90" i="4"/>
  <c r="G90" i="4"/>
  <c r="E90" i="4"/>
  <c r="I90" i="4"/>
  <c r="M90" i="4"/>
  <c r="P89" i="4"/>
  <c r="A91" i="4"/>
  <c r="AM91" i="4" s="1"/>
  <c r="AL186" i="9"/>
  <c r="AL138" i="9"/>
  <c r="AL90" i="9"/>
  <c r="AL42" i="9"/>
  <c r="AL207" i="9"/>
  <c r="AL159" i="9"/>
  <c r="AL111" i="9"/>
  <c r="AL63" i="9"/>
  <c r="AL15" i="9"/>
  <c r="AL180" i="9"/>
  <c r="AL132" i="9"/>
  <c r="AL84" i="9"/>
  <c r="AL36" i="9"/>
  <c r="AL165" i="9"/>
  <c r="AL177" i="9"/>
  <c r="AL105" i="9"/>
  <c r="AL189" i="9"/>
  <c r="AL81" i="9"/>
  <c r="AL126" i="9"/>
  <c r="AL78" i="9"/>
  <c r="AL30" i="9"/>
  <c r="AL195" i="9"/>
  <c r="AL99" i="9"/>
  <c r="AL168" i="9"/>
  <c r="AL72" i="9"/>
  <c r="AL117" i="9"/>
  <c r="AL57" i="9"/>
  <c r="AL141" i="9"/>
  <c r="AL162" i="9"/>
  <c r="AL18" i="9"/>
  <c r="AL135" i="9"/>
  <c r="AL156" i="9"/>
  <c r="AL60" i="9"/>
  <c r="AL12" i="9"/>
  <c r="AL9" i="9"/>
  <c r="AL75" i="9"/>
  <c r="AL21" i="9"/>
  <c r="AL174" i="9"/>
  <c r="AL147" i="9"/>
  <c r="AL51" i="9"/>
  <c r="AL216" i="9"/>
  <c r="AL120" i="9"/>
  <c r="AL24" i="9"/>
  <c r="AL33" i="9"/>
  <c r="AL2" i="9"/>
  <c r="AL210" i="9"/>
  <c r="AL114" i="9"/>
  <c r="AL66" i="9"/>
  <c r="AL183" i="9"/>
  <c r="AL87" i="9"/>
  <c r="AL204" i="9"/>
  <c r="AL108" i="9"/>
  <c r="AL69" i="9"/>
  <c r="AL93" i="9"/>
  <c r="AL198" i="9"/>
  <c r="AL150" i="9"/>
  <c r="AL6" i="9"/>
  <c r="AL171" i="9"/>
  <c r="AL192" i="9"/>
  <c r="AL96" i="9"/>
  <c r="AL153" i="9"/>
  <c r="AL45" i="9"/>
  <c r="AL39" i="9"/>
  <c r="AL201" i="9"/>
  <c r="AL3" i="9"/>
  <c r="AL54" i="9"/>
  <c r="AL27" i="9"/>
  <c r="AL48" i="9"/>
  <c r="AL129" i="9"/>
  <c r="AL102" i="9"/>
  <c r="AL123" i="9"/>
  <c r="AL144" i="9"/>
  <c r="AL213" i="9"/>
  <c r="AM4" i="9"/>
  <c r="AH91" i="4" l="1"/>
  <c r="AQ91" i="4"/>
  <c r="AY91" i="4"/>
  <c r="BG91" i="4"/>
  <c r="BO91" i="4"/>
  <c r="BW91" i="4"/>
  <c r="AJ91" i="4"/>
  <c r="AS91" i="4"/>
  <c r="BA91" i="4"/>
  <c r="BI91" i="4"/>
  <c r="BQ91" i="4"/>
  <c r="BY91" i="4"/>
  <c r="AK91" i="4"/>
  <c r="AT91" i="4"/>
  <c r="BB91" i="4"/>
  <c r="BJ91" i="4"/>
  <c r="BR91" i="4"/>
  <c r="BZ91" i="4"/>
  <c r="AL91" i="4"/>
  <c r="AU91" i="4"/>
  <c r="BC91" i="4"/>
  <c r="BK91" i="4"/>
  <c r="BS91" i="4"/>
  <c r="CA91" i="4"/>
  <c r="AN91" i="4"/>
  <c r="AV91" i="4"/>
  <c r="BD91" i="4"/>
  <c r="BL91" i="4"/>
  <c r="BT91" i="4"/>
  <c r="CB91" i="4"/>
  <c r="AF91" i="4"/>
  <c r="AO91" i="4"/>
  <c r="AW91" i="4"/>
  <c r="BE91" i="4"/>
  <c r="BM91" i="4"/>
  <c r="BU91" i="4"/>
  <c r="CC91" i="4"/>
  <c r="AG91" i="4"/>
  <c r="AP91" i="4"/>
  <c r="AX91" i="4"/>
  <c r="BF91" i="4"/>
  <c r="BN91" i="4"/>
  <c r="BV91" i="4"/>
  <c r="AZ91" i="4"/>
  <c r="BH91" i="4"/>
  <c r="BP91" i="4"/>
  <c r="BX91" i="4"/>
  <c r="AI91" i="4"/>
  <c r="AR91" i="4"/>
  <c r="Z91" i="4"/>
  <c r="AA91" i="4"/>
  <c r="AB91" i="4"/>
  <c r="AC91" i="4"/>
  <c r="V91" i="4"/>
  <c r="AD91" i="4"/>
  <c r="W91" i="4"/>
  <c r="AE91" i="4"/>
  <c r="X91" i="4"/>
  <c r="Y91" i="4"/>
  <c r="U91" i="4"/>
  <c r="Q91" i="4"/>
  <c r="R91" i="4"/>
  <c r="T91" i="4"/>
  <c r="S91" i="4"/>
  <c r="B90" i="4"/>
  <c r="P90" i="4"/>
  <c r="F91" i="4"/>
  <c r="N91" i="4"/>
  <c r="G91" i="4"/>
  <c r="C91" i="4"/>
  <c r="K91" i="4"/>
  <c r="J91" i="4"/>
  <c r="M91" i="4"/>
  <c r="E91" i="4"/>
  <c r="D91" i="4"/>
  <c r="H91" i="4"/>
  <c r="I91" i="4"/>
  <c r="L91" i="4"/>
  <c r="O90" i="4"/>
  <c r="A92" i="4"/>
  <c r="AM92" i="4" s="1"/>
  <c r="AM141" i="9"/>
  <c r="AM45" i="9"/>
  <c r="AM114" i="9"/>
  <c r="AM183" i="9"/>
  <c r="AM87" i="9"/>
  <c r="AM39" i="9"/>
  <c r="AM180" i="9"/>
  <c r="AM156" i="9"/>
  <c r="AM177" i="9"/>
  <c r="AM129" i="9"/>
  <c r="AM81" i="9"/>
  <c r="AM33" i="9"/>
  <c r="AM198" i="9"/>
  <c r="AM150" i="9"/>
  <c r="AM102" i="9"/>
  <c r="AM54" i="9"/>
  <c r="AM6" i="9"/>
  <c r="AM171" i="9"/>
  <c r="AM123" i="9"/>
  <c r="AM75" i="9"/>
  <c r="AM27" i="9"/>
  <c r="AM96" i="9"/>
  <c r="AM132" i="9"/>
  <c r="AM12" i="9"/>
  <c r="AM72" i="9"/>
  <c r="AN4" i="9"/>
  <c r="AM117" i="9"/>
  <c r="AM69" i="9"/>
  <c r="AM186" i="9"/>
  <c r="AM138" i="9"/>
  <c r="AM42" i="9"/>
  <c r="AM207" i="9"/>
  <c r="AM111" i="9"/>
  <c r="AM63" i="9"/>
  <c r="AM48" i="9"/>
  <c r="AM84" i="9"/>
  <c r="AM24" i="9"/>
  <c r="AM2" i="9"/>
  <c r="AM60" i="9"/>
  <c r="AM213" i="9"/>
  <c r="AM165" i="9"/>
  <c r="AM21" i="9"/>
  <c r="AM90" i="9"/>
  <c r="AM159" i="9"/>
  <c r="AM15" i="9"/>
  <c r="AM216" i="9"/>
  <c r="AM120" i="9"/>
  <c r="AM201" i="9"/>
  <c r="AM153" i="9"/>
  <c r="AM105" i="9"/>
  <c r="AM57" i="9"/>
  <c r="AM9" i="9"/>
  <c r="AM174" i="9"/>
  <c r="AM126" i="9"/>
  <c r="AM78" i="9"/>
  <c r="AM30" i="9"/>
  <c r="AM195" i="9"/>
  <c r="AM147" i="9"/>
  <c r="AM99" i="9"/>
  <c r="AM51" i="9"/>
  <c r="AM192" i="9"/>
  <c r="AM108" i="9"/>
  <c r="AM36" i="9"/>
  <c r="AM168" i="9"/>
  <c r="AM204" i="9"/>
  <c r="AM3" i="9"/>
  <c r="AM189" i="9"/>
  <c r="AM93" i="9"/>
  <c r="AM210" i="9"/>
  <c r="AM162" i="9"/>
  <c r="AM66" i="9"/>
  <c r="AM18" i="9"/>
  <c r="AM135" i="9"/>
  <c r="AM144" i="9"/>
  <c r="AG92" i="4" l="1"/>
  <c r="AP92" i="4"/>
  <c r="AX92" i="4"/>
  <c r="BF92" i="4"/>
  <c r="BN92" i="4"/>
  <c r="BV92" i="4"/>
  <c r="AI92" i="4"/>
  <c r="AR92" i="4"/>
  <c r="AZ92" i="4"/>
  <c r="BH92" i="4"/>
  <c r="BP92" i="4"/>
  <c r="BX92" i="4"/>
  <c r="AJ92" i="4"/>
  <c r="AS92" i="4"/>
  <c r="BA92" i="4"/>
  <c r="BI92" i="4"/>
  <c r="BQ92" i="4"/>
  <c r="BY92" i="4"/>
  <c r="AK92" i="4"/>
  <c r="AT92" i="4"/>
  <c r="BB92" i="4"/>
  <c r="BJ92" i="4"/>
  <c r="BR92" i="4"/>
  <c r="BZ92" i="4"/>
  <c r="AL92" i="4"/>
  <c r="AU92" i="4"/>
  <c r="BC92" i="4"/>
  <c r="BK92" i="4"/>
  <c r="BS92" i="4"/>
  <c r="CA92" i="4"/>
  <c r="AN92" i="4"/>
  <c r="AV92" i="4"/>
  <c r="BD92" i="4"/>
  <c r="BL92" i="4"/>
  <c r="BT92" i="4"/>
  <c r="CB92" i="4"/>
  <c r="AF92" i="4"/>
  <c r="AO92" i="4"/>
  <c r="AW92" i="4"/>
  <c r="BE92" i="4"/>
  <c r="BM92" i="4"/>
  <c r="BU92" i="4"/>
  <c r="CC92" i="4"/>
  <c r="BO92" i="4"/>
  <c r="BW92" i="4"/>
  <c r="AH92" i="4"/>
  <c r="AQ92" i="4"/>
  <c r="AY92" i="4"/>
  <c r="BG92" i="4"/>
  <c r="X92" i="4"/>
  <c r="Y92" i="4"/>
  <c r="Z92" i="4"/>
  <c r="AA92" i="4"/>
  <c r="AB92" i="4"/>
  <c r="AC92" i="4"/>
  <c r="V92" i="4"/>
  <c r="AD92" i="4"/>
  <c r="W92" i="4"/>
  <c r="AE92" i="4"/>
  <c r="Q92" i="4"/>
  <c r="R92" i="4"/>
  <c r="S92" i="4"/>
  <c r="T92" i="4"/>
  <c r="U92" i="4"/>
  <c r="P91" i="4"/>
  <c r="I92" i="4"/>
  <c r="J92" i="4"/>
  <c r="F92" i="4"/>
  <c r="N92" i="4"/>
  <c r="K92" i="4"/>
  <c r="M92" i="4"/>
  <c r="E92" i="4"/>
  <c r="L92" i="4"/>
  <c r="C92" i="4"/>
  <c r="D92" i="4"/>
  <c r="H92" i="4"/>
  <c r="G92" i="4"/>
  <c r="O91" i="4"/>
  <c r="B91" i="4"/>
  <c r="A93" i="4"/>
  <c r="AM93" i="4" s="1"/>
  <c r="AN96" i="9"/>
  <c r="AN165" i="9"/>
  <c r="AN117" i="9"/>
  <c r="AN21" i="9"/>
  <c r="AN138" i="9"/>
  <c r="AN42" i="9"/>
  <c r="AN171" i="9"/>
  <c r="AN111" i="9"/>
  <c r="AN135" i="9"/>
  <c r="AN180" i="9"/>
  <c r="AN132" i="9"/>
  <c r="AN84" i="9"/>
  <c r="AN36" i="9"/>
  <c r="AN201" i="9"/>
  <c r="AN153" i="9"/>
  <c r="AN105" i="9"/>
  <c r="AN57" i="9"/>
  <c r="AN9" i="9"/>
  <c r="AN174" i="9"/>
  <c r="AN126" i="9"/>
  <c r="AN78" i="9"/>
  <c r="AN30" i="9"/>
  <c r="AN123" i="9"/>
  <c r="AN39" i="9"/>
  <c r="AN63" i="9"/>
  <c r="AN147" i="9"/>
  <c r="AN2" i="9"/>
  <c r="AN168" i="9"/>
  <c r="AN120" i="9"/>
  <c r="AN72" i="9"/>
  <c r="AN141" i="9"/>
  <c r="AN45" i="9"/>
  <c r="AN162" i="9"/>
  <c r="AN114" i="9"/>
  <c r="AN18" i="9"/>
  <c r="AN75" i="9"/>
  <c r="AN207" i="9"/>
  <c r="AN99" i="9"/>
  <c r="AN216" i="9"/>
  <c r="AN24" i="9"/>
  <c r="AN189" i="9"/>
  <c r="AN93" i="9"/>
  <c r="AN210" i="9"/>
  <c r="AN66" i="9"/>
  <c r="AN15" i="9"/>
  <c r="AN204" i="9"/>
  <c r="AN156" i="9"/>
  <c r="AN108" i="9"/>
  <c r="AN60" i="9"/>
  <c r="AN12" i="9"/>
  <c r="AN177" i="9"/>
  <c r="AN129" i="9"/>
  <c r="AN81" i="9"/>
  <c r="AN33" i="9"/>
  <c r="AN198" i="9"/>
  <c r="AN150" i="9"/>
  <c r="AN102" i="9"/>
  <c r="AN54" i="9"/>
  <c r="AN6" i="9"/>
  <c r="AN27" i="9"/>
  <c r="AN159" i="9"/>
  <c r="AN87" i="9"/>
  <c r="AN51" i="9"/>
  <c r="AN3" i="9"/>
  <c r="AN192" i="9"/>
  <c r="AN144" i="9"/>
  <c r="AN48" i="9"/>
  <c r="AN213" i="9"/>
  <c r="AN69" i="9"/>
  <c r="AN186" i="9"/>
  <c r="AN90" i="9"/>
  <c r="AN183" i="9"/>
  <c r="AN195" i="9"/>
  <c r="AO4" i="9"/>
  <c r="AF93" i="4" l="1"/>
  <c r="AO93" i="4"/>
  <c r="AW93" i="4"/>
  <c r="BE93" i="4"/>
  <c r="BM93" i="4"/>
  <c r="BU93" i="4"/>
  <c r="CC93" i="4"/>
  <c r="AH93" i="4"/>
  <c r="AQ93" i="4"/>
  <c r="AY93" i="4"/>
  <c r="BG93" i="4"/>
  <c r="BO93" i="4"/>
  <c r="BW93" i="4"/>
  <c r="AI93" i="4"/>
  <c r="AR93" i="4"/>
  <c r="AZ93" i="4"/>
  <c r="BH93" i="4"/>
  <c r="BP93" i="4"/>
  <c r="BX93" i="4"/>
  <c r="AJ93" i="4"/>
  <c r="AS93" i="4"/>
  <c r="BA93" i="4"/>
  <c r="BI93" i="4"/>
  <c r="BQ93" i="4"/>
  <c r="BY93" i="4"/>
  <c r="AK93" i="4"/>
  <c r="AT93" i="4"/>
  <c r="BB93" i="4"/>
  <c r="BJ93" i="4"/>
  <c r="BR93" i="4"/>
  <c r="BZ93" i="4"/>
  <c r="AL93" i="4"/>
  <c r="AU93" i="4"/>
  <c r="BC93" i="4"/>
  <c r="BK93" i="4"/>
  <c r="BS93" i="4"/>
  <c r="CA93" i="4"/>
  <c r="AN93" i="4"/>
  <c r="AV93" i="4"/>
  <c r="BD93" i="4"/>
  <c r="BL93" i="4"/>
  <c r="BT93" i="4"/>
  <c r="CB93" i="4"/>
  <c r="AG93" i="4"/>
  <c r="AP93" i="4"/>
  <c r="AX93" i="4"/>
  <c r="BF93" i="4"/>
  <c r="BN93" i="4"/>
  <c r="BV93" i="4"/>
  <c r="V93" i="4"/>
  <c r="AD93" i="4"/>
  <c r="W93" i="4"/>
  <c r="AE93" i="4"/>
  <c r="X93" i="4"/>
  <c r="Y93" i="4"/>
  <c r="Z93" i="4"/>
  <c r="AA93" i="4"/>
  <c r="AB93" i="4"/>
  <c r="AC93" i="4"/>
  <c r="S93" i="4"/>
  <c r="T93" i="4"/>
  <c r="U93" i="4"/>
  <c r="Q93" i="4"/>
  <c r="R93" i="4"/>
  <c r="C93" i="4"/>
  <c r="K93" i="4"/>
  <c r="D93" i="4"/>
  <c r="L93" i="4"/>
  <c r="H93" i="4"/>
  <c r="I93" i="4"/>
  <c r="M93" i="4"/>
  <c r="E93" i="4"/>
  <c r="F93" i="4"/>
  <c r="G93" i="4"/>
  <c r="J93" i="4"/>
  <c r="N93" i="4"/>
  <c r="O92" i="4"/>
  <c r="B92" i="4"/>
  <c r="P92" i="4"/>
  <c r="A94" i="4"/>
  <c r="AM94" i="4" s="1"/>
  <c r="AO183" i="9"/>
  <c r="AO135" i="9"/>
  <c r="AO87" i="9"/>
  <c r="AO39" i="9"/>
  <c r="AO204" i="9"/>
  <c r="AO156" i="9"/>
  <c r="AO108" i="9"/>
  <c r="AO60" i="9"/>
  <c r="AO12" i="9"/>
  <c r="AO177" i="9"/>
  <c r="AO129" i="9"/>
  <c r="AO81" i="9"/>
  <c r="AO33" i="9"/>
  <c r="AO150" i="9"/>
  <c r="AO162" i="9"/>
  <c r="AO90" i="9"/>
  <c r="AO174" i="9"/>
  <c r="AO114" i="9"/>
  <c r="AO207" i="9"/>
  <c r="AO159" i="9"/>
  <c r="AO111" i="9"/>
  <c r="AO63" i="9"/>
  <c r="AO15" i="9"/>
  <c r="AO180" i="9"/>
  <c r="AO84" i="9"/>
  <c r="AO36" i="9"/>
  <c r="AO153" i="9"/>
  <c r="AO57" i="9"/>
  <c r="AO186" i="9"/>
  <c r="AO147" i="9"/>
  <c r="AO216" i="9"/>
  <c r="AO72" i="9"/>
  <c r="AO45" i="9"/>
  <c r="AO138" i="9"/>
  <c r="AP4" i="9"/>
  <c r="AO171" i="9"/>
  <c r="AO123" i="9"/>
  <c r="AO75" i="9"/>
  <c r="AO27" i="9"/>
  <c r="AO192" i="9"/>
  <c r="AO144" i="9"/>
  <c r="AO96" i="9"/>
  <c r="AO48" i="9"/>
  <c r="AO213" i="9"/>
  <c r="AO165" i="9"/>
  <c r="AO117" i="9"/>
  <c r="AO69" i="9"/>
  <c r="AO21" i="9"/>
  <c r="AO102" i="9"/>
  <c r="AO66" i="9"/>
  <c r="AO42" i="9"/>
  <c r="AO126" i="9"/>
  <c r="AO2" i="9"/>
  <c r="AO132" i="9"/>
  <c r="AO201" i="9"/>
  <c r="AO105" i="9"/>
  <c r="AO9" i="9"/>
  <c r="AO54" i="9"/>
  <c r="AO210" i="9"/>
  <c r="AO3" i="9"/>
  <c r="AO120" i="9"/>
  <c r="AO141" i="9"/>
  <c r="AO198" i="9"/>
  <c r="AO18" i="9"/>
  <c r="AO78" i="9"/>
  <c r="AO195" i="9"/>
  <c r="AO99" i="9"/>
  <c r="AO168" i="9"/>
  <c r="AO24" i="9"/>
  <c r="AO93" i="9"/>
  <c r="AO6" i="9"/>
  <c r="AO30" i="9"/>
  <c r="AO51" i="9"/>
  <c r="AO189" i="9"/>
  <c r="AN94" i="4" l="1"/>
  <c r="AV94" i="4"/>
  <c r="BD94" i="4"/>
  <c r="BL94" i="4"/>
  <c r="BT94" i="4"/>
  <c r="CB94" i="4"/>
  <c r="AG94" i="4"/>
  <c r="AP94" i="4"/>
  <c r="AX94" i="4"/>
  <c r="BF94" i="4"/>
  <c r="BN94" i="4"/>
  <c r="BV94" i="4"/>
  <c r="AH94" i="4"/>
  <c r="AQ94" i="4"/>
  <c r="AY94" i="4"/>
  <c r="BG94" i="4"/>
  <c r="BO94" i="4"/>
  <c r="BW94" i="4"/>
  <c r="AI94" i="4"/>
  <c r="AR94" i="4"/>
  <c r="AZ94" i="4"/>
  <c r="BH94" i="4"/>
  <c r="BP94" i="4"/>
  <c r="BX94" i="4"/>
  <c r="AJ94" i="4"/>
  <c r="AS94" i="4"/>
  <c r="BA94" i="4"/>
  <c r="BI94" i="4"/>
  <c r="BQ94" i="4"/>
  <c r="BY94" i="4"/>
  <c r="AK94" i="4"/>
  <c r="AT94" i="4"/>
  <c r="BB94" i="4"/>
  <c r="BJ94" i="4"/>
  <c r="BR94" i="4"/>
  <c r="BZ94" i="4"/>
  <c r="AL94" i="4"/>
  <c r="AU94" i="4"/>
  <c r="BC94" i="4"/>
  <c r="BK94" i="4"/>
  <c r="BS94" i="4"/>
  <c r="CA94" i="4"/>
  <c r="AF94" i="4"/>
  <c r="AO94" i="4"/>
  <c r="AW94" i="4"/>
  <c r="BE94" i="4"/>
  <c r="BM94" i="4"/>
  <c r="BU94" i="4"/>
  <c r="CC94" i="4"/>
  <c r="AB94" i="4"/>
  <c r="AC94" i="4"/>
  <c r="V94" i="4"/>
  <c r="AD94" i="4"/>
  <c r="W94" i="4"/>
  <c r="AE94" i="4"/>
  <c r="X94" i="4"/>
  <c r="Y94" i="4"/>
  <c r="Z94" i="4"/>
  <c r="AA94" i="4"/>
  <c r="Q94" i="4"/>
  <c r="R94" i="4"/>
  <c r="U94" i="4"/>
  <c r="S94" i="4"/>
  <c r="T94" i="4"/>
  <c r="O93" i="4"/>
  <c r="G94" i="4"/>
  <c r="H94" i="4"/>
  <c r="D94" i="4"/>
  <c r="L94" i="4"/>
  <c r="J94" i="4"/>
  <c r="M94" i="4"/>
  <c r="E94" i="4"/>
  <c r="F94" i="4"/>
  <c r="I94" i="4"/>
  <c r="K94" i="4"/>
  <c r="N94" i="4"/>
  <c r="C94" i="4"/>
  <c r="P93" i="4"/>
  <c r="B93" i="4"/>
  <c r="A95" i="4"/>
  <c r="AM95" i="4" s="1"/>
  <c r="AP42" i="9"/>
  <c r="AP36" i="9"/>
  <c r="AP126" i="9"/>
  <c r="AP195" i="9"/>
  <c r="AP216" i="9"/>
  <c r="AP24" i="9"/>
  <c r="AP189" i="9"/>
  <c r="AP174" i="9"/>
  <c r="AP30" i="9"/>
  <c r="AP99" i="9"/>
  <c r="AP120" i="9"/>
  <c r="AP165" i="9"/>
  <c r="AP210" i="9"/>
  <c r="AP162" i="9"/>
  <c r="AP114" i="9"/>
  <c r="AP66" i="9"/>
  <c r="AP18" i="9"/>
  <c r="AP183" i="9"/>
  <c r="AP135" i="9"/>
  <c r="AP87" i="9"/>
  <c r="AP39" i="9"/>
  <c r="AP204" i="9"/>
  <c r="AP156" i="9"/>
  <c r="AP108" i="9"/>
  <c r="AP60" i="9"/>
  <c r="AP12" i="9"/>
  <c r="AP33" i="9"/>
  <c r="AP117" i="9"/>
  <c r="AP201" i="9"/>
  <c r="AP9" i="9"/>
  <c r="AQ4" i="9"/>
  <c r="AP90" i="9"/>
  <c r="AP159" i="9"/>
  <c r="AP63" i="9"/>
  <c r="AP180" i="9"/>
  <c r="AP84" i="9"/>
  <c r="AP213" i="9"/>
  <c r="AP105" i="9"/>
  <c r="AP78" i="9"/>
  <c r="AP147" i="9"/>
  <c r="AP168" i="9"/>
  <c r="AP81" i="9"/>
  <c r="AP2" i="9"/>
  <c r="AP198" i="9"/>
  <c r="AP150" i="9"/>
  <c r="AP102" i="9"/>
  <c r="AP54" i="9"/>
  <c r="AP6" i="9"/>
  <c r="AP171" i="9"/>
  <c r="AP123" i="9"/>
  <c r="AP75" i="9"/>
  <c r="AP27" i="9"/>
  <c r="AP192" i="9"/>
  <c r="AP144" i="9"/>
  <c r="AP96" i="9"/>
  <c r="AP48" i="9"/>
  <c r="AP177" i="9"/>
  <c r="AP93" i="9"/>
  <c r="AP69" i="9"/>
  <c r="AP153" i="9"/>
  <c r="AP141" i="9"/>
  <c r="AP3" i="9"/>
  <c r="AP186" i="9"/>
  <c r="AP138" i="9"/>
  <c r="AP207" i="9"/>
  <c r="AP111" i="9"/>
  <c r="AP15" i="9"/>
  <c r="AP132" i="9"/>
  <c r="AP129" i="9"/>
  <c r="AP21" i="9"/>
  <c r="AP45" i="9"/>
  <c r="AP51" i="9"/>
  <c r="AP72" i="9"/>
  <c r="AP57" i="9"/>
  <c r="AL95" i="4" l="1"/>
  <c r="AU95" i="4"/>
  <c r="BC95" i="4"/>
  <c r="BK95" i="4"/>
  <c r="BS95" i="4"/>
  <c r="CA95" i="4"/>
  <c r="AF95" i="4"/>
  <c r="AO95" i="4"/>
  <c r="AW95" i="4"/>
  <c r="BE95" i="4"/>
  <c r="BM95" i="4"/>
  <c r="BU95" i="4"/>
  <c r="CC95" i="4"/>
  <c r="AG95" i="4"/>
  <c r="AP95" i="4"/>
  <c r="AX95" i="4"/>
  <c r="BF95" i="4"/>
  <c r="BN95" i="4"/>
  <c r="BV95" i="4"/>
  <c r="AH95" i="4"/>
  <c r="AQ95" i="4"/>
  <c r="AY95" i="4"/>
  <c r="BG95" i="4"/>
  <c r="BO95" i="4"/>
  <c r="BW95" i="4"/>
  <c r="AI95" i="4"/>
  <c r="AR95" i="4"/>
  <c r="AZ95" i="4"/>
  <c r="BH95" i="4"/>
  <c r="BP95" i="4"/>
  <c r="BX95" i="4"/>
  <c r="AJ95" i="4"/>
  <c r="AS95" i="4"/>
  <c r="BA95" i="4"/>
  <c r="BI95" i="4"/>
  <c r="BQ95" i="4"/>
  <c r="BY95" i="4"/>
  <c r="AK95" i="4"/>
  <c r="AT95" i="4"/>
  <c r="BB95" i="4"/>
  <c r="BJ95" i="4"/>
  <c r="BR95" i="4"/>
  <c r="BZ95" i="4"/>
  <c r="AV95" i="4"/>
  <c r="BD95" i="4"/>
  <c r="BL95" i="4"/>
  <c r="BT95" i="4"/>
  <c r="CB95" i="4"/>
  <c r="AN95" i="4"/>
  <c r="Z95" i="4"/>
  <c r="AA95" i="4"/>
  <c r="AB95" i="4"/>
  <c r="AC95" i="4"/>
  <c r="V95" i="4"/>
  <c r="AD95" i="4"/>
  <c r="W95" i="4"/>
  <c r="AE95" i="4"/>
  <c r="X95" i="4"/>
  <c r="Y95" i="4"/>
  <c r="Q95" i="4"/>
  <c r="R95" i="4"/>
  <c r="S95" i="4"/>
  <c r="T95" i="4"/>
  <c r="U95" i="4"/>
  <c r="B94" i="4"/>
  <c r="C95" i="4"/>
  <c r="K95" i="4"/>
  <c r="D95" i="4"/>
  <c r="L95" i="4"/>
  <c r="H95" i="4"/>
  <c r="J95" i="4"/>
  <c r="N95" i="4"/>
  <c r="F95" i="4"/>
  <c r="E95" i="4"/>
  <c r="G95" i="4"/>
  <c r="M95" i="4"/>
  <c r="I95" i="4"/>
  <c r="O94" i="4"/>
  <c r="P94" i="4"/>
  <c r="A96" i="4"/>
  <c r="AM96" i="4" s="1"/>
  <c r="AQ189" i="9"/>
  <c r="AQ141" i="9"/>
  <c r="AQ93" i="9"/>
  <c r="AQ45" i="9"/>
  <c r="AQ210" i="9"/>
  <c r="AQ162" i="9"/>
  <c r="AQ114" i="9"/>
  <c r="AQ66" i="9"/>
  <c r="AQ18" i="9"/>
  <c r="AQ183" i="9"/>
  <c r="AQ135" i="9"/>
  <c r="AQ87" i="9"/>
  <c r="AQ39" i="9"/>
  <c r="AQ156" i="9"/>
  <c r="AQ216" i="9"/>
  <c r="AQ96" i="9"/>
  <c r="AQ132" i="9"/>
  <c r="AQ24" i="9"/>
  <c r="AQ213" i="9"/>
  <c r="AQ165" i="9"/>
  <c r="AQ117" i="9"/>
  <c r="AQ21" i="9"/>
  <c r="AQ186" i="9"/>
  <c r="AQ138" i="9"/>
  <c r="AQ90" i="9"/>
  <c r="AQ42" i="9"/>
  <c r="AQ207" i="9"/>
  <c r="AQ159" i="9"/>
  <c r="AQ111" i="9"/>
  <c r="AQ63" i="9"/>
  <c r="AQ60" i="9"/>
  <c r="AQ192" i="9"/>
  <c r="AQ120" i="9"/>
  <c r="AQ36" i="9"/>
  <c r="AQ201" i="9"/>
  <c r="AQ30" i="9"/>
  <c r="AQ99" i="9"/>
  <c r="AQ204" i="9"/>
  <c r="AQ144" i="9"/>
  <c r="AQ180" i="9"/>
  <c r="AQ177" i="9"/>
  <c r="AQ129" i="9"/>
  <c r="AQ81" i="9"/>
  <c r="AQ33" i="9"/>
  <c r="AQ198" i="9"/>
  <c r="AQ150" i="9"/>
  <c r="AQ102" i="9"/>
  <c r="AQ54" i="9"/>
  <c r="AQ6" i="9"/>
  <c r="AQ171" i="9"/>
  <c r="AQ123" i="9"/>
  <c r="AQ75" i="9"/>
  <c r="AQ27" i="9"/>
  <c r="AQ108" i="9"/>
  <c r="AQ72" i="9"/>
  <c r="AQ48" i="9"/>
  <c r="AQ84" i="9"/>
  <c r="AR4" i="9"/>
  <c r="AQ69" i="9"/>
  <c r="AQ15" i="9"/>
  <c r="AQ2" i="9"/>
  <c r="AQ105" i="9"/>
  <c r="AQ57" i="9"/>
  <c r="AQ126" i="9"/>
  <c r="AQ195" i="9"/>
  <c r="AQ12" i="9"/>
  <c r="AQ153" i="9"/>
  <c r="AQ174" i="9"/>
  <c r="AQ78" i="9"/>
  <c r="AQ147" i="9"/>
  <c r="AQ51" i="9"/>
  <c r="AQ168" i="9"/>
  <c r="AQ9" i="9"/>
  <c r="AQ3" i="9"/>
  <c r="AK96" i="4" l="1"/>
  <c r="AT96" i="4"/>
  <c r="BB96" i="4"/>
  <c r="BJ96" i="4"/>
  <c r="BR96" i="4"/>
  <c r="BZ96" i="4"/>
  <c r="AN96" i="4"/>
  <c r="AV96" i="4"/>
  <c r="BD96" i="4"/>
  <c r="BL96" i="4"/>
  <c r="BT96" i="4"/>
  <c r="CB96" i="4"/>
  <c r="AF96" i="4"/>
  <c r="AO96" i="4"/>
  <c r="AW96" i="4"/>
  <c r="BE96" i="4"/>
  <c r="BM96" i="4"/>
  <c r="BU96" i="4"/>
  <c r="AG96" i="4"/>
  <c r="AP96" i="4"/>
  <c r="AX96" i="4"/>
  <c r="BF96" i="4"/>
  <c r="BN96" i="4"/>
  <c r="BV96" i="4"/>
  <c r="AH96" i="4"/>
  <c r="AQ96" i="4"/>
  <c r="AY96" i="4"/>
  <c r="BG96" i="4"/>
  <c r="BO96" i="4"/>
  <c r="BW96" i="4"/>
  <c r="AI96" i="4"/>
  <c r="AR96" i="4"/>
  <c r="AZ96" i="4"/>
  <c r="BH96" i="4"/>
  <c r="BP96" i="4"/>
  <c r="BX96" i="4"/>
  <c r="AJ96" i="4"/>
  <c r="AS96" i="4"/>
  <c r="BA96" i="4"/>
  <c r="BI96" i="4"/>
  <c r="BQ96" i="4"/>
  <c r="BY96" i="4"/>
  <c r="BK96" i="4"/>
  <c r="BS96" i="4"/>
  <c r="CA96" i="4"/>
  <c r="CC96" i="4"/>
  <c r="AL96" i="4"/>
  <c r="AU96" i="4"/>
  <c r="BC96" i="4"/>
  <c r="X96" i="4"/>
  <c r="Y96" i="4"/>
  <c r="Z96" i="4"/>
  <c r="AA96" i="4"/>
  <c r="AB96" i="4"/>
  <c r="AC96" i="4"/>
  <c r="V96" i="4"/>
  <c r="AD96" i="4"/>
  <c r="W96" i="4"/>
  <c r="AE96" i="4"/>
  <c r="T96" i="4"/>
  <c r="U96" i="4"/>
  <c r="Q96" i="4"/>
  <c r="S96" i="4"/>
  <c r="R96" i="4"/>
  <c r="P95" i="4"/>
  <c r="F96" i="4"/>
  <c r="N96" i="4"/>
  <c r="G96" i="4"/>
  <c r="C96" i="4"/>
  <c r="K96" i="4"/>
  <c r="J96" i="4"/>
  <c r="M96" i="4"/>
  <c r="E96" i="4"/>
  <c r="D96" i="4"/>
  <c r="H96" i="4"/>
  <c r="I96" i="4"/>
  <c r="L96" i="4"/>
  <c r="O95" i="4"/>
  <c r="B95" i="4"/>
  <c r="A97" i="4"/>
  <c r="AM97" i="4" s="1"/>
  <c r="AR192" i="9"/>
  <c r="AR144" i="9"/>
  <c r="AR96" i="9"/>
  <c r="AR48" i="9"/>
  <c r="AR213" i="9"/>
  <c r="AR165" i="9"/>
  <c r="AR117" i="9"/>
  <c r="AR69" i="9"/>
  <c r="AR21" i="9"/>
  <c r="AR186" i="9"/>
  <c r="AR138" i="9"/>
  <c r="AR90" i="9"/>
  <c r="AR42" i="9"/>
  <c r="AR183" i="9"/>
  <c r="AR147" i="9"/>
  <c r="AR27" i="9"/>
  <c r="AR159" i="9"/>
  <c r="AR99" i="9"/>
  <c r="AR105" i="9"/>
  <c r="AR174" i="9"/>
  <c r="AR135" i="9"/>
  <c r="AR111" i="9"/>
  <c r="AR3" i="9"/>
  <c r="AR216" i="9"/>
  <c r="AR168" i="9"/>
  <c r="AR120" i="9"/>
  <c r="AR72" i="9"/>
  <c r="AR24" i="9"/>
  <c r="AR189" i="9"/>
  <c r="AR141" i="9"/>
  <c r="AR93" i="9"/>
  <c r="AR45" i="9"/>
  <c r="AR210" i="9"/>
  <c r="AR162" i="9"/>
  <c r="AR114" i="9"/>
  <c r="AR66" i="9"/>
  <c r="AR18" i="9"/>
  <c r="AR87" i="9"/>
  <c r="AR123" i="9"/>
  <c r="AR51" i="9"/>
  <c r="AR63" i="9"/>
  <c r="AS4" i="9"/>
  <c r="AR156" i="9"/>
  <c r="AR60" i="9"/>
  <c r="AR12" i="9"/>
  <c r="AR129" i="9"/>
  <c r="AR81" i="9"/>
  <c r="AR198" i="9"/>
  <c r="AR102" i="9"/>
  <c r="AR6" i="9"/>
  <c r="AR39" i="9"/>
  <c r="AR207" i="9"/>
  <c r="AR15" i="9"/>
  <c r="AR132" i="9"/>
  <c r="AR36" i="9"/>
  <c r="AR201" i="9"/>
  <c r="AR57" i="9"/>
  <c r="AR126" i="9"/>
  <c r="AR30" i="9"/>
  <c r="AR171" i="9"/>
  <c r="AR204" i="9"/>
  <c r="AR108" i="9"/>
  <c r="AR177" i="9"/>
  <c r="AR33" i="9"/>
  <c r="AR150" i="9"/>
  <c r="AR54" i="9"/>
  <c r="AR75" i="9"/>
  <c r="AR2" i="9"/>
  <c r="AR180" i="9"/>
  <c r="AR84" i="9"/>
  <c r="AR153" i="9"/>
  <c r="AR9" i="9"/>
  <c r="AR78" i="9"/>
  <c r="AR195" i="9"/>
  <c r="AJ97" i="4" l="1"/>
  <c r="AS97" i="4"/>
  <c r="BA97" i="4"/>
  <c r="BI97" i="4"/>
  <c r="BQ97" i="4"/>
  <c r="BY97" i="4"/>
  <c r="AL97" i="4"/>
  <c r="AU97" i="4"/>
  <c r="BC97" i="4"/>
  <c r="BK97" i="4"/>
  <c r="BS97" i="4"/>
  <c r="CA97" i="4"/>
  <c r="AF97" i="4"/>
  <c r="AO97" i="4"/>
  <c r="AW97" i="4"/>
  <c r="BE97" i="4"/>
  <c r="BM97" i="4"/>
  <c r="BU97" i="4"/>
  <c r="CC97" i="4"/>
  <c r="AG97" i="4"/>
  <c r="AP97" i="4"/>
  <c r="AX97" i="4"/>
  <c r="BF97" i="4"/>
  <c r="BN97" i="4"/>
  <c r="BV97" i="4"/>
  <c r="AH97" i="4"/>
  <c r="AQ97" i="4"/>
  <c r="AY97" i="4"/>
  <c r="BG97" i="4"/>
  <c r="BO97" i="4"/>
  <c r="BW97" i="4"/>
  <c r="AI97" i="4"/>
  <c r="AR97" i="4"/>
  <c r="AZ97" i="4"/>
  <c r="BH97" i="4"/>
  <c r="BP97" i="4"/>
  <c r="BX97" i="4"/>
  <c r="BB97" i="4"/>
  <c r="BD97" i="4"/>
  <c r="BJ97" i="4"/>
  <c r="BL97" i="4"/>
  <c r="AK97" i="4"/>
  <c r="BR97" i="4"/>
  <c r="AN97" i="4"/>
  <c r="BT97" i="4"/>
  <c r="AT97" i="4"/>
  <c r="BZ97" i="4"/>
  <c r="AV97" i="4"/>
  <c r="CB97" i="4"/>
  <c r="V97" i="4"/>
  <c r="AD97" i="4"/>
  <c r="W97" i="4"/>
  <c r="AE97" i="4"/>
  <c r="X97" i="4"/>
  <c r="Y97" i="4"/>
  <c r="Z97" i="4"/>
  <c r="AA97" i="4"/>
  <c r="AB97" i="4"/>
  <c r="AC97" i="4"/>
  <c r="Q97" i="4"/>
  <c r="R97" i="4"/>
  <c r="S97" i="4"/>
  <c r="T97" i="4"/>
  <c r="U97" i="4"/>
  <c r="O96" i="4"/>
  <c r="B96" i="4"/>
  <c r="J97" i="4"/>
  <c r="C97" i="4"/>
  <c r="K97" i="4"/>
  <c r="G97" i="4"/>
  <c r="L97" i="4"/>
  <c r="N97" i="4"/>
  <c r="F97" i="4"/>
  <c r="I97" i="4"/>
  <c r="M97" i="4"/>
  <c r="D97" i="4"/>
  <c r="H97" i="4"/>
  <c r="E97" i="4"/>
  <c r="P96" i="4"/>
  <c r="A98" i="4"/>
  <c r="AM98" i="4" s="1"/>
  <c r="AS183" i="9"/>
  <c r="AS135" i="9"/>
  <c r="AS87" i="9"/>
  <c r="AS39" i="9"/>
  <c r="AS204" i="9"/>
  <c r="AS156" i="9"/>
  <c r="AS108" i="9"/>
  <c r="AS60" i="9"/>
  <c r="AS12" i="9"/>
  <c r="AS177" i="9"/>
  <c r="AS129" i="9"/>
  <c r="AS81" i="9"/>
  <c r="AS33" i="9"/>
  <c r="AS162" i="9"/>
  <c r="AS78" i="9"/>
  <c r="AS54" i="9"/>
  <c r="AS138" i="9"/>
  <c r="AS30" i="9"/>
  <c r="AS171" i="9"/>
  <c r="AS123" i="9"/>
  <c r="AS27" i="9"/>
  <c r="AS144" i="9"/>
  <c r="AS48" i="9"/>
  <c r="AS165" i="9"/>
  <c r="AS117" i="9"/>
  <c r="AS21" i="9"/>
  <c r="AS198" i="9"/>
  <c r="AS90" i="9"/>
  <c r="AS207" i="9"/>
  <c r="AS111" i="9"/>
  <c r="AS63" i="9"/>
  <c r="AS132" i="9"/>
  <c r="AS36" i="9"/>
  <c r="AS153" i="9"/>
  <c r="AS9" i="9"/>
  <c r="AS150" i="9"/>
  <c r="AS2" i="9"/>
  <c r="AS24" i="9"/>
  <c r="AS93" i="9"/>
  <c r="AS18" i="9"/>
  <c r="AT4" i="9"/>
  <c r="AS75" i="9"/>
  <c r="AS192" i="9"/>
  <c r="AS96" i="9"/>
  <c r="AS213" i="9"/>
  <c r="AS69" i="9"/>
  <c r="AS114" i="9"/>
  <c r="AS6" i="9"/>
  <c r="AS3" i="9"/>
  <c r="AS180" i="9"/>
  <c r="AS201" i="9"/>
  <c r="AS57" i="9"/>
  <c r="AS66" i="9"/>
  <c r="AS126" i="9"/>
  <c r="AS72" i="9"/>
  <c r="AS45" i="9"/>
  <c r="AS174" i="9"/>
  <c r="AS159" i="9"/>
  <c r="AS15" i="9"/>
  <c r="AS84" i="9"/>
  <c r="AS105" i="9"/>
  <c r="AS42" i="9"/>
  <c r="AS141" i="9"/>
  <c r="AS102" i="9"/>
  <c r="AS195" i="9"/>
  <c r="AS147" i="9"/>
  <c r="AS99" i="9"/>
  <c r="AS51" i="9"/>
  <c r="AS216" i="9"/>
  <c r="AS168" i="9"/>
  <c r="AS120" i="9"/>
  <c r="AS189" i="9"/>
  <c r="AS210" i="9"/>
  <c r="AS186" i="9"/>
  <c r="O97" i="4" l="1"/>
  <c r="AI98" i="4"/>
  <c r="AR98" i="4"/>
  <c r="AZ98" i="4"/>
  <c r="BH98" i="4"/>
  <c r="BP98" i="4"/>
  <c r="BX98" i="4"/>
  <c r="AK98" i="4"/>
  <c r="AT98" i="4"/>
  <c r="BB98" i="4"/>
  <c r="BJ98" i="4"/>
  <c r="BR98" i="4"/>
  <c r="BZ98" i="4"/>
  <c r="AN98" i="4"/>
  <c r="AV98" i="4"/>
  <c r="BD98" i="4"/>
  <c r="BL98" i="4"/>
  <c r="BT98" i="4"/>
  <c r="CB98" i="4"/>
  <c r="AF98" i="4"/>
  <c r="AO98" i="4"/>
  <c r="AW98" i="4"/>
  <c r="BE98" i="4"/>
  <c r="BM98" i="4"/>
  <c r="BU98" i="4"/>
  <c r="CC98" i="4"/>
  <c r="AG98" i="4"/>
  <c r="AP98" i="4"/>
  <c r="AX98" i="4"/>
  <c r="BF98" i="4"/>
  <c r="BN98" i="4"/>
  <c r="BV98" i="4"/>
  <c r="AH98" i="4"/>
  <c r="AQ98" i="4"/>
  <c r="AY98" i="4"/>
  <c r="BG98" i="4"/>
  <c r="BO98" i="4"/>
  <c r="BW98" i="4"/>
  <c r="AJ98" i="4"/>
  <c r="BQ98" i="4"/>
  <c r="AL98" i="4"/>
  <c r="BS98" i="4"/>
  <c r="AS98" i="4"/>
  <c r="BY98" i="4"/>
  <c r="AU98" i="4"/>
  <c r="CA98" i="4"/>
  <c r="BA98" i="4"/>
  <c r="BC98" i="4"/>
  <c r="BI98" i="4"/>
  <c r="BK98" i="4"/>
  <c r="AB98" i="4"/>
  <c r="AC98" i="4"/>
  <c r="V98" i="4"/>
  <c r="AD98" i="4"/>
  <c r="W98" i="4"/>
  <c r="AE98" i="4"/>
  <c r="X98" i="4"/>
  <c r="Y98" i="4"/>
  <c r="Z98" i="4"/>
  <c r="AA98" i="4"/>
  <c r="R98" i="4"/>
  <c r="S98" i="4"/>
  <c r="T98" i="4"/>
  <c r="U98" i="4"/>
  <c r="Q98" i="4"/>
  <c r="P97" i="4"/>
  <c r="F98" i="4"/>
  <c r="N98" i="4"/>
  <c r="G98" i="4"/>
  <c r="C98" i="4"/>
  <c r="K98" i="4"/>
  <c r="L98" i="4"/>
  <c r="H98" i="4"/>
  <c r="D98" i="4"/>
  <c r="I98" i="4"/>
  <c r="E98" i="4"/>
  <c r="J98" i="4"/>
  <c r="M98" i="4"/>
  <c r="B97" i="4"/>
  <c r="A99" i="4"/>
  <c r="AM99" i="4" s="1"/>
  <c r="AT174" i="9"/>
  <c r="AT126" i="9"/>
  <c r="AT78" i="9"/>
  <c r="AT30" i="9"/>
  <c r="AT195" i="9"/>
  <c r="AT147" i="9"/>
  <c r="AT99" i="9"/>
  <c r="AT51" i="9"/>
  <c r="AT216" i="9"/>
  <c r="AT168" i="9"/>
  <c r="AT120" i="9"/>
  <c r="AT72" i="9"/>
  <c r="AT24" i="9"/>
  <c r="AT201" i="9"/>
  <c r="AT210" i="9"/>
  <c r="AT162" i="9"/>
  <c r="AT114" i="9"/>
  <c r="AT66" i="9"/>
  <c r="AT18" i="9"/>
  <c r="AT183" i="9"/>
  <c r="AT135" i="9"/>
  <c r="AT87" i="9"/>
  <c r="AT39" i="9"/>
  <c r="AT204" i="9"/>
  <c r="AT156" i="9"/>
  <c r="AT108" i="9"/>
  <c r="AT60" i="9"/>
  <c r="AT12" i="9"/>
  <c r="AT45" i="9"/>
  <c r="AT129" i="9"/>
  <c r="AT57" i="9"/>
  <c r="AT69" i="9"/>
  <c r="AT2" i="9"/>
  <c r="AU4" i="9"/>
  <c r="AT186" i="9"/>
  <c r="AT138" i="9"/>
  <c r="AT90" i="9"/>
  <c r="AT42" i="9"/>
  <c r="AT159" i="9"/>
  <c r="AT111" i="9"/>
  <c r="AT15" i="9"/>
  <c r="AT132" i="9"/>
  <c r="AT36" i="9"/>
  <c r="AT9" i="9"/>
  <c r="AT177" i="9"/>
  <c r="AT3" i="9"/>
  <c r="AT198" i="9"/>
  <c r="AT150" i="9"/>
  <c r="AT102" i="9"/>
  <c r="AT54" i="9"/>
  <c r="AT6" i="9"/>
  <c r="AT171" i="9"/>
  <c r="AT123" i="9"/>
  <c r="AT75" i="9"/>
  <c r="AT27" i="9"/>
  <c r="AT192" i="9"/>
  <c r="AT144" i="9"/>
  <c r="AT96" i="9"/>
  <c r="AT48" i="9"/>
  <c r="AT189" i="9"/>
  <c r="AT153" i="9"/>
  <c r="AT81" i="9"/>
  <c r="AT213" i="9"/>
  <c r="AT21" i="9"/>
  <c r="AT207" i="9"/>
  <c r="AT63" i="9"/>
  <c r="AT180" i="9"/>
  <c r="AT84" i="9"/>
  <c r="AT141" i="9"/>
  <c r="AT33" i="9"/>
  <c r="AT165" i="9"/>
  <c r="AT105" i="9"/>
  <c r="AT93" i="9"/>
  <c r="AT117" i="9"/>
  <c r="AH99" i="4" l="1"/>
  <c r="AQ99" i="4"/>
  <c r="AY99" i="4"/>
  <c r="BG99" i="4"/>
  <c r="BO99" i="4"/>
  <c r="BW99" i="4"/>
  <c r="AJ99" i="4"/>
  <c r="AS99" i="4"/>
  <c r="BA99" i="4"/>
  <c r="BI99" i="4"/>
  <c r="BQ99" i="4"/>
  <c r="BY99" i="4"/>
  <c r="AL99" i="4"/>
  <c r="AU99" i="4"/>
  <c r="BC99" i="4"/>
  <c r="BK99" i="4"/>
  <c r="BS99" i="4"/>
  <c r="CA99" i="4"/>
  <c r="AN99" i="4"/>
  <c r="AV99" i="4"/>
  <c r="BD99" i="4"/>
  <c r="BL99" i="4"/>
  <c r="BT99" i="4"/>
  <c r="CB99" i="4"/>
  <c r="AF99" i="4"/>
  <c r="AO99" i="4"/>
  <c r="AW99" i="4"/>
  <c r="BE99" i="4"/>
  <c r="BM99" i="4"/>
  <c r="BU99" i="4"/>
  <c r="CC99" i="4"/>
  <c r="AG99" i="4"/>
  <c r="AP99" i="4"/>
  <c r="AX99" i="4"/>
  <c r="BF99" i="4"/>
  <c r="BN99" i="4"/>
  <c r="BV99" i="4"/>
  <c r="AZ99" i="4"/>
  <c r="BB99" i="4"/>
  <c r="BH99" i="4"/>
  <c r="BJ99" i="4"/>
  <c r="AI99" i="4"/>
  <c r="BP99" i="4"/>
  <c r="AK99" i="4"/>
  <c r="BR99" i="4"/>
  <c r="AR99" i="4"/>
  <c r="BX99" i="4"/>
  <c r="AT99" i="4"/>
  <c r="BZ99" i="4"/>
  <c r="Z99" i="4"/>
  <c r="AA99" i="4"/>
  <c r="AB99" i="4"/>
  <c r="AC99" i="4"/>
  <c r="V99" i="4"/>
  <c r="AD99" i="4"/>
  <c r="W99" i="4"/>
  <c r="AE99" i="4"/>
  <c r="X99" i="4"/>
  <c r="Y99" i="4"/>
  <c r="U99" i="4"/>
  <c r="Q99" i="4"/>
  <c r="R99" i="4"/>
  <c r="T99" i="4"/>
  <c r="S99" i="4"/>
  <c r="O98" i="4"/>
  <c r="I99" i="4"/>
  <c r="J99" i="4"/>
  <c r="F99" i="4"/>
  <c r="N99" i="4"/>
  <c r="L99" i="4"/>
  <c r="C99" i="4"/>
  <c r="G99" i="4"/>
  <c r="E99" i="4"/>
  <c r="H99" i="4"/>
  <c r="K99" i="4"/>
  <c r="M99" i="4"/>
  <c r="D99" i="4"/>
  <c r="P98" i="4"/>
  <c r="B98" i="4"/>
  <c r="A100" i="4"/>
  <c r="AM100" i="4" s="1"/>
  <c r="AU189" i="9"/>
  <c r="AU141" i="9"/>
  <c r="AU93" i="9"/>
  <c r="AU45" i="9"/>
  <c r="AU210" i="9"/>
  <c r="AU162" i="9"/>
  <c r="AU114" i="9"/>
  <c r="AU66" i="9"/>
  <c r="AU18" i="9"/>
  <c r="AU183" i="9"/>
  <c r="AU135" i="9"/>
  <c r="AU87" i="9"/>
  <c r="AU39" i="9"/>
  <c r="AU168" i="9"/>
  <c r="AU180" i="9"/>
  <c r="AU108" i="9"/>
  <c r="AU192" i="9"/>
  <c r="AU84" i="9"/>
  <c r="AU117" i="9"/>
  <c r="AU21" i="9"/>
  <c r="AU138" i="9"/>
  <c r="AU42" i="9"/>
  <c r="AU159" i="9"/>
  <c r="AU111" i="9"/>
  <c r="AU15" i="9"/>
  <c r="AU204" i="9"/>
  <c r="AU2" i="9"/>
  <c r="AU201" i="9"/>
  <c r="AU153" i="9"/>
  <c r="AU105" i="9"/>
  <c r="AU57" i="9"/>
  <c r="AU174" i="9"/>
  <c r="AU126" i="9"/>
  <c r="AU30" i="9"/>
  <c r="AU147" i="9"/>
  <c r="AU51" i="9"/>
  <c r="AU24" i="9"/>
  <c r="AU132" i="9"/>
  <c r="AU3" i="9"/>
  <c r="AU177" i="9"/>
  <c r="AU129" i="9"/>
  <c r="AU81" i="9"/>
  <c r="AU33" i="9"/>
  <c r="AU198" i="9"/>
  <c r="AU150" i="9"/>
  <c r="AU102" i="9"/>
  <c r="AU54" i="9"/>
  <c r="AU6" i="9"/>
  <c r="AU171" i="9"/>
  <c r="AU123" i="9"/>
  <c r="AU75" i="9"/>
  <c r="AU27" i="9"/>
  <c r="AU120" i="9"/>
  <c r="AU36" i="9"/>
  <c r="AU60" i="9"/>
  <c r="AU144" i="9"/>
  <c r="AV4" i="9"/>
  <c r="AU213" i="9"/>
  <c r="AU165" i="9"/>
  <c r="AU69" i="9"/>
  <c r="AU186" i="9"/>
  <c r="AU90" i="9"/>
  <c r="AU207" i="9"/>
  <c r="AU63" i="9"/>
  <c r="AU72" i="9"/>
  <c r="AU12" i="9"/>
  <c r="AU96" i="9"/>
  <c r="AU9" i="9"/>
  <c r="AU78" i="9"/>
  <c r="AU195" i="9"/>
  <c r="AU99" i="9"/>
  <c r="AU216" i="9"/>
  <c r="AU156" i="9"/>
  <c r="AU48" i="9"/>
  <c r="AG100" i="4" l="1"/>
  <c r="AP100" i="4"/>
  <c r="AX100" i="4"/>
  <c r="BF100" i="4"/>
  <c r="BN100" i="4"/>
  <c r="AI100" i="4"/>
  <c r="AR100" i="4"/>
  <c r="AZ100" i="4"/>
  <c r="BH100" i="4"/>
  <c r="BP100" i="4"/>
  <c r="AK100" i="4"/>
  <c r="AT100" i="4"/>
  <c r="BB100" i="4"/>
  <c r="BJ100" i="4"/>
  <c r="BR100" i="4"/>
  <c r="AL100" i="4"/>
  <c r="AU100" i="4"/>
  <c r="BC100" i="4"/>
  <c r="BK100" i="4"/>
  <c r="BS100" i="4"/>
  <c r="AN100" i="4"/>
  <c r="AV100" i="4"/>
  <c r="BD100" i="4"/>
  <c r="BL100" i="4"/>
  <c r="BT100" i="4"/>
  <c r="AF100" i="4"/>
  <c r="AO100" i="4"/>
  <c r="AW100" i="4"/>
  <c r="BE100" i="4"/>
  <c r="BM100" i="4"/>
  <c r="BU100" i="4"/>
  <c r="AH100" i="4"/>
  <c r="BO100" i="4"/>
  <c r="CB100" i="4"/>
  <c r="AJ100" i="4"/>
  <c r="BQ100" i="4"/>
  <c r="CC100" i="4"/>
  <c r="AQ100" i="4"/>
  <c r="BV100" i="4"/>
  <c r="AS100" i="4"/>
  <c r="BW100" i="4"/>
  <c r="AY100" i="4"/>
  <c r="BX100" i="4"/>
  <c r="BA100" i="4"/>
  <c r="BY100" i="4"/>
  <c r="BG100" i="4"/>
  <c r="BZ100" i="4"/>
  <c r="BI100" i="4"/>
  <c r="CA100" i="4"/>
  <c r="X100" i="4"/>
  <c r="Y100" i="4"/>
  <c r="Z100" i="4"/>
  <c r="AA100" i="4"/>
  <c r="AB100" i="4"/>
  <c r="AC100" i="4"/>
  <c r="V100" i="4"/>
  <c r="AD100" i="4"/>
  <c r="W100" i="4"/>
  <c r="AE100" i="4"/>
  <c r="Q100" i="4"/>
  <c r="R100" i="4"/>
  <c r="S100" i="4"/>
  <c r="T100" i="4"/>
  <c r="U100" i="4"/>
  <c r="H100" i="4"/>
  <c r="J100" i="4"/>
  <c r="E100" i="4"/>
  <c r="M100" i="4"/>
  <c r="I100" i="4"/>
  <c r="K100" i="4"/>
  <c r="L100" i="4"/>
  <c r="C100" i="4"/>
  <c r="N100" i="4"/>
  <c r="D100" i="4"/>
  <c r="G100" i="4"/>
  <c r="F100" i="4"/>
  <c r="B99" i="4"/>
  <c r="O99" i="4"/>
  <c r="P99" i="4"/>
  <c r="A101" i="4"/>
  <c r="AM101" i="4" s="1"/>
  <c r="AV192" i="9"/>
  <c r="AV144" i="9"/>
  <c r="AV96" i="9"/>
  <c r="AV48" i="9"/>
  <c r="AV213" i="9"/>
  <c r="AV165" i="9"/>
  <c r="AV117" i="9"/>
  <c r="AV69" i="9"/>
  <c r="AV21" i="9"/>
  <c r="AV186" i="9"/>
  <c r="AV138" i="9"/>
  <c r="AV90" i="9"/>
  <c r="AV42" i="9"/>
  <c r="AV195" i="9"/>
  <c r="AV207" i="9"/>
  <c r="AV39" i="9"/>
  <c r="AV123" i="9"/>
  <c r="AV15" i="9"/>
  <c r="AV180" i="9"/>
  <c r="AV84" i="9"/>
  <c r="AV201" i="9"/>
  <c r="AV153" i="9"/>
  <c r="AV57" i="9"/>
  <c r="AV174" i="9"/>
  <c r="AV78" i="9"/>
  <c r="AV147" i="9"/>
  <c r="AV183" i="9"/>
  <c r="AV111" i="9"/>
  <c r="AV75" i="9"/>
  <c r="AV132" i="9"/>
  <c r="AV36" i="9"/>
  <c r="AV105" i="9"/>
  <c r="AV9" i="9"/>
  <c r="AV126" i="9"/>
  <c r="AV30" i="9"/>
  <c r="AV3" i="9"/>
  <c r="AV216" i="9"/>
  <c r="AV168" i="9"/>
  <c r="AV120" i="9"/>
  <c r="AV72" i="9"/>
  <c r="AV24" i="9"/>
  <c r="AV189" i="9"/>
  <c r="AV141" i="9"/>
  <c r="AV93" i="9"/>
  <c r="AV45" i="9"/>
  <c r="AV210" i="9"/>
  <c r="AV162" i="9"/>
  <c r="AV114" i="9"/>
  <c r="AV66" i="9"/>
  <c r="AV18" i="9"/>
  <c r="AV99" i="9"/>
  <c r="AV135" i="9"/>
  <c r="AV63" i="9"/>
  <c r="AV27" i="9"/>
  <c r="AW4" i="9"/>
  <c r="AV204" i="9"/>
  <c r="AV156" i="9"/>
  <c r="AV60" i="9"/>
  <c r="AV12" i="9"/>
  <c r="AV129" i="9"/>
  <c r="AV33" i="9"/>
  <c r="AV150" i="9"/>
  <c r="AV102" i="9"/>
  <c r="AV51" i="9"/>
  <c r="AV171" i="9"/>
  <c r="AV2" i="9"/>
  <c r="AV108" i="9"/>
  <c r="AV177" i="9"/>
  <c r="AV81" i="9"/>
  <c r="AV198" i="9"/>
  <c r="AV54" i="9"/>
  <c r="AV6" i="9"/>
  <c r="AV87" i="9"/>
  <c r="AV159" i="9"/>
  <c r="AL101" i="4" l="1"/>
  <c r="AU101" i="4"/>
  <c r="BC101" i="4"/>
  <c r="BK101" i="4"/>
  <c r="BS101" i="4"/>
  <c r="CA101" i="4"/>
  <c r="AN101" i="4"/>
  <c r="AV101" i="4"/>
  <c r="BD101" i="4"/>
  <c r="BL101" i="4"/>
  <c r="BT101" i="4"/>
  <c r="CB101" i="4"/>
  <c r="AF101" i="4"/>
  <c r="AO101" i="4"/>
  <c r="AW101" i="4"/>
  <c r="BE101" i="4"/>
  <c r="BM101" i="4"/>
  <c r="BU101" i="4"/>
  <c r="CC101" i="4"/>
  <c r="AG101" i="4"/>
  <c r="AP101" i="4"/>
  <c r="AX101" i="4"/>
  <c r="BF101" i="4"/>
  <c r="BN101" i="4"/>
  <c r="BV101" i="4"/>
  <c r="AH101" i="4"/>
  <c r="AQ101" i="4"/>
  <c r="AY101" i="4"/>
  <c r="BG101" i="4"/>
  <c r="BO101" i="4"/>
  <c r="BW101" i="4"/>
  <c r="AI101" i="4"/>
  <c r="AR101" i="4"/>
  <c r="AZ101" i="4"/>
  <c r="BH101" i="4"/>
  <c r="BP101" i="4"/>
  <c r="BX101" i="4"/>
  <c r="AJ101" i="4"/>
  <c r="AS101" i="4"/>
  <c r="BA101" i="4"/>
  <c r="BI101" i="4"/>
  <c r="BQ101" i="4"/>
  <c r="BY101" i="4"/>
  <c r="AK101" i="4"/>
  <c r="AT101" i="4"/>
  <c r="BB101" i="4"/>
  <c r="BJ101" i="4"/>
  <c r="BR101" i="4"/>
  <c r="BZ101" i="4"/>
  <c r="V101" i="4"/>
  <c r="AD101" i="4"/>
  <c r="W101" i="4"/>
  <c r="AE101" i="4"/>
  <c r="X101" i="4"/>
  <c r="Y101" i="4"/>
  <c r="Z101" i="4"/>
  <c r="AA101" i="4"/>
  <c r="AB101" i="4"/>
  <c r="AC101" i="4"/>
  <c r="S101" i="4"/>
  <c r="T101" i="4"/>
  <c r="U101" i="4"/>
  <c r="R101" i="4"/>
  <c r="Q101" i="4"/>
  <c r="J101" i="4"/>
  <c r="D101" i="4"/>
  <c r="L101" i="4"/>
  <c r="G101" i="4"/>
  <c r="H101" i="4"/>
  <c r="I101" i="4"/>
  <c r="K101" i="4"/>
  <c r="N101" i="4"/>
  <c r="M101" i="4"/>
  <c r="C101" i="4"/>
  <c r="F101" i="4"/>
  <c r="E101" i="4"/>
  <c r="B100" i="4"/>
  <c r="P100" i="4"/>
  <c r="O100" i="4"/>
  <c r="A102" i="4"/>
  <c r="AM102" i="4" s="1"/>
  <c r="AW183" i="9"/>
  <c r="AW135" i="9"/>
  <c r="AW87" i="9"/>
  <c r="AW39" i="9"/>
  <c r="AW204" i="9"/>
  <c r="AW156" i="9"/>
  <c r="AW108" i="9"/>
  <c r="AW60" i="9"/>
  <c r="AW12" i="9"/>
  <c r="AW81" i="9"/>
  <c r="AW162" i="9"/>
  <c r="AW186" i="9"/>
  <c r="AW102" i="9"/>
  <c r="AW171" i="9"/>
  <c r="AW123" i="9"/>
  <c r="AW75" i="9"/>
  <c r="AW27" i="9"/>
  <c r="AW192" i="9"/>
  <c r="AW144" i="9"/>
  <c r="AW96" i="9"/>
  <c r="AW48" i="9"/>
  <c r="AW213" i="9"/>
  <c r="AW165" i="9"/>
  <c r="AW117" i="9"/>
  <c r="AW69" i="9"/>
  <c r="AW21" i="9"/>
  <c r="AW90" i="9"/>
  <c r="AW207" i="9"/>
  <c r="AW159" i="9"/>
  <c r="AW111" i="9"/>
  <c r="AW63" i="9"/>
  <c r="AW15" i="9"/>
  <c r="AW180" i="9"/>
  <c r="AW132" i="9"/>
  <c r="AW84" i="9"/>
  <c r="AW36" i="9"/>
  <c r="AW201" i="9"/>
  <c r="AW153" i="9"/>
  <c r="AW105" i="9"/>
  <c r="AW57" i="9"/>
  <c r="AW9" i="9"/>
  <c r="AW30" i="9"/>
  <c r="AW66" i="9"/>
  <c r="AW42" i="9"/>
  <c r="AW54" i="9"/>
  <c r="AW3" i="9"/>
  <c r="AW177" i="9"/>
  <c r="AW126" i="9"/>
  <c r="AW150" i="9"/>
  <c r="AW78" i="9"/>
  <c r="AW2" i="9"/>
  <c r="AW195" i="9"/>
  <c r="AW147" i="9"/>
  <c r="AW99" i="9"/>
  <c r="AW51" i="9"/>
  <c r="AW216" i="9"/>
  <c r="AW168" i="9"/>
  <c r="AW120" i="9"/>
  <c r="AW72" i="9"/>
  <c r="AW24" i="9"/>
  <c r="AW189" i="9"/>
  <c r="AW141" i="9"/>
  <c r="AW93" i="9"/>
  <c r="AW45" i="9"/>
  <c r="AW174" i="9"/>
  <c r="AW210" i="9"/>
  <c r="AW18" i="9"/>
  <c r="AW198" i="9"/>
  <c r="AW6" i="9"/>
  <c r="AX4" i="9"/>
  <c r="AW129" i="9"/>
  <c r="AW33" i="9"/>
  <c r="AW138" i="9"/>
  <c r="AW114" i="9"/>
  <c r="B101" i="4" l="1"/>
  <c r="AK102" i="4"/>
  <c r="AT102" i="4"/>
  <c r="BB102" i="4"/>
  <c r="BJ102" i="4"/>
  <c r="BR102" i="4"/>
  <c r="BZ102" i="4"/>
  <c r="AL102" i="4"/>
  <c r="AU102" i="4"/>
  <c r="BC102" i="4"/>
  <c r="BK102" i="4"/>
  <c r="BS102" i="4"/>
  <c r="CA102" i="4"/>
  <c r="AN102" i="4"/>
  <c r="AV102" i="4"/>
  <c r="BD102" i="4"/>
  <c r="BL102" i="4"/>
  <c r="BT102" i="4"/>
  <c r="CB102" i="4"/>
  <c r="AF102" i="4"/>
  <c r="AO102" i="4"/>
  <c r="AW102" i="4"/>
  <c r="BE102" i="4"/>
  <c r="BM102" i="4"/>
  <c r="BU102" i="4"/>
  <c r="CC102" i="4"/>
  <c r="AG102" i="4"/>
  <c r="AP102" i="4"/>
  <c r="AX102" i="4"/>
  <c r="BF102" i="4"/>
  <c r="BN102" i="4"/>
  <c r="BV102" i="4"/>
  <c r="AH102" i="4"/>
  <c r="AQ102" i="4"/>
  <c r="AY102" i="4"/>
  <c r="BG102" i="4"/>
  <c r="BO102" i="4"/>
  <c r="BW102" i="4"/>
  <c r="AI102" i="4"/>
  <c r="AR102" i="4"/>
  <c r="AZ102" i="4"/>
  <c r="BH102" i="4"/>
  <c r="BP102" i="4"/>
  <c r="BX102" i="4"/>
  <c r="AJ102" i="4"/>
  <c r="AS102" i="4"/>
  <c r="BA102" i="4"/>
  <c r="BI102" i="4"/>
  <c r="BQ102" i="4"/>
  <c r="BY102" i="4"/>
  <c r="AB102" i="4"/>
  <c r="AC102" i="4"/>
  <c r="V102" i="4"/>
  <c r="AD102" i="4"/>
  <c r="W102" i="4"/>
  <c r="AE102" i="4"/>
  <c r="X102" i="4"/>
  <c r="Y102" i="4"/>
  <c r="Z102" i="4"/>
  <c r="AA102" i="4"/>
  <c r="Q102" i="4"/>
  <c r="R102" i="4"/>
  <c r="S102" i="4"/>
  <c r="T102" i="4"/>
  <c r="U102" i="4"/>
  <c r="F102" i="4"/>
  <c r="N102" i="4"/>
  <c r="H102" i="4"/>
  <c r="C102" i="4"/>
  <c r="K102" i="4"/>
  <c r="L102" i="4"/>
  <c r="M102" i="4"/>
  <c r="G102" i="4"/>
  <c r="D102" i="4"/>
  <c r="E102" i="4"/>
  <c r="I102" i="4"/>
  <c r="J102" i="4"/>
  <c r="P101" i="4"/>
  <c r="O101" i="4"/>
  <c r="A103" i="4"/>
  <c r="AM103" i="4" s="1"/>
  <c r="AX138" i="9"/>
  <c r="AX159" i="9"/>
  <c r="AX15" i="9"/>
  <c r="AX36" i="9"/>
  <c r="AX177" i="9"/>
  <c r="AX51" i="9"/>
  <c r="AX24" i="9"/>
  <c r="AX129" i="9"/>
  <c r="AX174" i="9"/>
  <c r="AX126" i="9"/>
  <c r="AX78" i="9"/>
  <c r="AX30" i="9"/>
  <c r="AX99" i="9"/>
  <c r="AX168" i="9"/>
  <c r="AX105" i="9"/>
  <c r="AX210" i="9"/>
  <c r="AX162" i="9"/>
  <c r="AX114" i="9"/>
  <c r="AX66" i="9"/>
  <c r="AX18" i="9"/>
  <c r="AX183" i="9"/>
  <c r="AX135" i="9"/>
  <c r="AX87" i="9"/>
  <c r="AX39" i="9"/>
  <c r="AX204" i="9"/>
  <c r="AX156" i="9"/>
  <c r="AX108" i="9"/>
  <c r="AX60" i="9"/>
  <c r="AX12" i="9"/>
  <c r="AX57" i="9"/>
  <c r="AX189" i="9"/>
  <c r="AX117" i="9"/>
  <c r="AX81" i="9"/>
  <c r="AY4" i="9"/>
  <c r="AX186" i="9"/>
  <c r="AX90" i="9"/>
  <c r="AX42" i="9"/>
  <c r="AX207" i="9"/>
  <c r="AX111" i="9"/>
  <c r="AX180" i="9"/>
  <c r="AX132" i="9"/>
  <c r="AX153" i="9"/>
  <c r="AX93" i="9"/>
  <c r="AX195" i="9"/>
  <c r="AX216" i="9"/>
  <c r="AX72" i="9"/>
  <c r="AX45" i="9"/>
  <c r="AX198" i="9"/>
  <c r="AX150" i="9"/>
  <c r="AX102" i="9"/>
  <c r="AX54" i="9"/>
  <c r="AX6" i="9"/>
  <c r="AX171" i="9"/>
  <c r="AX123" i="9"/>
  <c r="AX75" i="9"/>
  <c r="AX27" i="9"/>
  <c r="AX192" i="9"/>
  <c r="AX144" i="9"/>
  <c r="AX96" i="9"/>
  <c r="AX48" i="9"/>
  <c r="AX201" i="9"/>
  <c r="AX9" i="9"/>
  <c r="AX141" i="9"/>
  <c r="AX69" i="9"/>
  <c r="AX33" i="9"/>
  <c r="AX3" i="9"/>
  <c r="AX63" i="9"/>
  <c r="AX84" i="9"/>
  <c r="AX213" i="9"/>
  <c r="AX165" i="9"/>
  <c r="AX147" i="9"/>
  <c r="AX120" i="9"/>
  <c r="AX21" i="9"/>
  <c r="AX2" i="9"/>
  <c r="AJ103" i="4" l="1"/>
  <c r="AS103" i="4"/>
  <c r="BA103" i="4"/>
  <c r="BI103" i="4"/>
  <c r="BQ103" i="4"/>
  <c r="BY103" i="4"/>
  <c r="AK103" i="4"/>
  <c r="AT103" i="4"/>
  <c r="BB103" i="4"/>
  <c r="BJ103" i="4"/>
  <c r="BR103" i="4"/>
  <c r="BZ103" i="4"/>
  <c r="AL103" i="4"/>
  <c r="AU103" i="4"/>
  <c r="BC103" i="4"/>
  <c r="BK103" i="4"/>
  <c r="BS103" i="4"/>
  <c r="CA103" i="4"/>
  <c r="AN103" i="4"/>
  <c r="AV103" i="4"/>
  <c r="BD103" i="4"/>
  <c r="BL103" i="4"/>
  <c r="BT103" i="4"/>
  <c r="CB103" i="4"/>
  <c r="AF103" i="4"/>
  <c r="AO103" i="4"/>
  <c r="AW103" i="4"/>
  <c r="BE103" i="4"/>
  <c r="BM103" i="4"/>
  <c r="BU103" i="4"/>
  <c r="CC103" i="4"/>
  <c r="AG103" i="4"/>
  <c r="AP103" i="4"/>
  <c r="AX103" i="4"/>
  <c r="BF103" i="4"/>
  <c r="BN103" i="4"/>
  <c r="BV103" i="4"/>
  <c r="AH103" i="4"/>
  <c r="AQ103" i="4"/>
  <c r="AY103" i="4"/>
  <c r="BG103" i="4"/>
  <c r="BO103" i="4"/>
  <c r="BW103" i="4"/>
  <c r="AI103" i="4"/>
  <c r="AR103" i="4"/>
  <c r="AZ103" i="4"/>
  <c r="BH103" i="4"/>
  <c r="BP103" i="4"/>
  <c r="BX103" i="4"/>
  <c r="Z103" i="4"/>
  <c r="AA103" i="4"/>
  <c r="AB103" i="4"/>
  <c r="AC103" i="4"/>
  <c r="V103" i="4"/>
  <c r="AD103" i="4"/>
  <c r="W103" i="4"/>
  <c r="AE103" i="4"/>
  <c r="X103" i="4"/>
  <c r="Y103" i="4"/>
  <c r="Q103" i="4"/>
  <c r="R103" i="4"/>
  <c r="S103" i="4"/>
  <c r="T103" i="4"/>
  <c r="U103" i="4"/>
  <c r="O102" i="4"/>
  <c r="J103" i="4"/>
  <c r="D103" i="4"/>
  <c r="L103" i="4"/>
  <c r="G103" i="4"/>
  <c r="M103" i="4"/>
  <c r="C103" i="4"/>
  <c r="N103" i="4"/>
  <c r="H103" i="4"/>
  <c r="K103" i="4"/>
  <c r="E103" i="4"/>
  <c r="F103" i="4"/>
  <c r="I103" i="4"/>
  <c r="P102" i="4"/>
  <c r="B102" i="4"/>
  <c r="A104" i="4"/>
  <c r="AM104" i="4" s="1"/>
  <c r="AY177" i="9"/>
  <c r="AY129" i="9"/>
  <c r="AY81" i="9"/>
  <c r="AY33" i="9"/>
  <c r="AY198" i="9"/>
  <c r="AY150" i="9"/>
  <c r="AY102" i="9"/>
  <c r="AY54" i="9"/>
  <c r="AY6" i="9"/>
  <c r="AY171" i="9"/>
  <c r="AY123" i="9"/>
  <c r="AY75" i="9"/>
  <c r="AY27" i="9"/>
  <c r="AY84" i="9"/>
  <c r="AY168" i="9"/>
  <c r="AY192" i="9"/>
  <c r="AY108" i="9"/>
  <c r="AZ4" i="9"/>
  <c r="AY96" i="9"/>
  <c r="AY2" i="9"/>
  <c r="AY153" i="9"/>
  <c r="AY57" i="9"/>
  <c r="AY9" i="9"/>
  <c r="AY126" i="9"/>
  <c r="AY30" i="9"/>
  <c r="AY147" i="9"/>
  <c r="AY51" i="9"/>
  <c r="AY144" i="9"/>
  <c r="AY204" i="9"/>
  <c r="AY3" i="9"/>
  <c r="AY189" i="9"/>
  <c r="AY93" i="9"/>
  <c r="AY210" i="9"/>
  <c r="AY114" i="9"/>
  <c r="AY18" i="9"/>
  <c r="AY135" i="9"/>
  <c r="AY39" i="9"/>
  <c r="AY216" i="9"/>
  <c r="AY24" i="9"/>
  <c r="AY48" i="9"/>
  <c r="AY213" i="9"/>
  <c r="AY165" i="9"/>
  <c r="AY117" i="9"/>
  <c r="AY69" i="9"/>
  <c r="AY21" i="9"/>
  <c r="AY186" i="9"/>
  <c r="AY138" i="9"/>
  <c r="AY90" i="9"/>
  <c r="AY42" i="9"/>
  <c r="AY207" i="9"/>
  <c r="AY159" i="9"/>
  <c r="AY111" i="9"/>
  <c r="AY63" i="9"/>
  <c r="AY15" i="9"/>
  <c r="AY36" i="9"/>
  <c r="AY120" i="9"/>
  <c r="AY60" i="9"/>
  <c r="AY201" i="9"/>
  <c r="AY105" i="9"/>
  <c r="AY174" i="9"/>
  <c r="AY78" i="9"/>
  <c r="AY195" i="9"/>
  <c r="AY99" i="9"/>
  <c r="AY180" i="9"/>
  <c r="AY72" i="9"/>
  <c r="AY12" i="9"/>
  <c r="AY141" i="9"/>
  <c r="AY45" i="9"/>
  <c r="AY162" i="9"/>
  <c r="AY66" i="9"/>
  <c r="AY183" i="9"/>
  <c r="AY87" i="9"/>
  <c r="AY132" i="9"/>
  <c r="AY156" i="9"/>
  <c r="AI104" i="4" l="1"/>
  <c r="AR104" i="4"/>
  <c r="AZ104" i="4"/>
  <c r="BH104" i="4"/>
  <c r="BP104" i="4"/>
  <c r="BX104" i="4"/>
  <c r="AJ104" i="4"/>
  <c r="AS104" i="4"/>
  <c r="BA104" i="4"/>
  <c r="BI104" i="4"/>
  <c r="BQ104" i="4"/>
  <c r="BY104" i="4"/>
  <c r="AK104" i="4"/>
  <c r="AT104" i="4"/>
  <c r="BB104" i="4"/>
  <c r="BJ104" i="4"/>
  <c r="BR104" i="4"/>
  <c r="BZ104" i="4"/>
  <c r="AL104" i="4"/>
  <c r="AU104" i="4"/>
  <c r="BC104" i="4"/>
  <c r="BK104" i="4"/>
  <c r="BS104" i="4"/>
  <c r="CA104" i="4"/>
  <c r="AN104" i="4"/>
  <c r="AV104" i="4"/>
  <c r="BD104" i="4"/>
  <c r="BL104" i="4"/>
  <c r="BT104" i="4"/>
  <c r="CB104" i="4"/>
  <c r="AF104" i="4"/>
  <c r="AO104" i="4"/>
  <c r="AW104" i="4"/>
  <c r="BE104" i="4"/>
  <c r="BM104" i="4"/>
  <c r="BU104" i="4"/>
  <c r="CC104" i="4"/>
  <c r="AG104" i="4"/>
  <c r="AP104" i="4"/>
  <c r="AX104" i="4"/>
  <c r="BF104" i="4"/>
  <c r="BN104" i="4"/>
  <c r="BV104" i="4"/>
  <c r="AH104" i="4"/>
  <c r="AQ104" i="4"/>
  <c r="AY104" i="4"/>
  <c r="BG104" i="4"/>
  <c r="BO104" i="4"/>
  <c r="BW104" i="4"/>
  <c r="X104" i="4"/>
  <c r="Y104" i="4"/>
  <c r="Z104" i="4"/>
  <c r="AA104" i="4"/>
  <c r="AB104" i="4"/>
  <c r="AC104" i="4"/>
  <c r="V104" i="4"/>
  <c r="AD104" i="4"/>
  <c r="W104" i="4"/>
  <c r="AE104" i="4"/>
  <c r="T104" i="4"/>
  <c r="U104" i="4"/>
  <c r="Q104" i="4"/>
  <c r="S104" i="4"/>
  <c r="R104" i="4"/>
  <c r="B103" i="4"/>
  <c r="P103" i="4"/>
  <c r="E104" i="4"/>
  <c r="M104" i="4"/>
  <c r="G104" i="4"/>
  <c r="J104" i="4"/>
  <c r="L104" i="4"/>
  <c r="C104" i="4"/>
  <c r="N104" i="4"/>
  <c r="H104" i="4"/>
  <c r="D104" i="4"/>
  <c r="F104" i="4"/>
  <c r="I104" i="4"/>
  <c r="K104" i="4"/>
  <c r="O103" i="4"/>
  <c r="A105" i="4"/>
  <c r="AM105" i="4" s="1"/>
  <c r="AZ192" i="9"/>
  <c r="AZ144" i="9"/>
  <c r="AZ96" i="9"/>
  <c r="AZ48" i="9"/>
  <c r="AZ213" i="9"/>
  <c r="AZ165" i="9"/>
  <c r="AZ117" i="9"/>
  <c r="AZ69" i="9"/>
  <c r="AZ21" i="9"/>
  <c r="AZ186" i="9"/>
  <c r="AZ138" i="9"/>
  <c r="AZ90" i="9"/>
  <c r="AZ42" i="9"/>
  <c r="AZ207" i="9"/>
  <c r="AZ15" i="9"/>
  <c r="AZ99" i="9"/>
  <c r="AZ183" i="9"/>
  <c r="AZ27" i="9"/>
  <c r="AZ153" i="9"/>
  <c r="AZ9" i="9"/>
  <c r="AZ126" i="9"/>
  <c r="AZ78" i="9"/>
  <c r="AZ159" i="9"/>
  <c r="AZ51" i="9"/>
  <c r="AZ3" i="9"/>
  <c r="AZ210" i="9"/>
  <c r="AZ66" i="9"/>
  <c r="AZ195" i="9"/>
  <c r="BA4" i="9"/>
  <c r="AZ60" i="9"/>
  <c r="AZ129" i="9"/>
  <c r="AZ198" i="9"/>
  <c r="AZ54" i="9"/>
  <c r="AZ147" i="9"/>
  <c r="AZ2" i="9"/>
  <c r="AZ180" i="9"/>
  <c r="AZ132" i="9"/>
  <c r="AZ84" i="9"/>
  <c r="AZ36" i="9"/>
  <c r="AZ201" i="9"/>
  <c r="AZ105" i="9"/>
  <c r="AZ57" i="9"/>
  <c r="AZ174" i="9"/>
  <c r="AZ30" i="9"/>
  <c r="AZ75" i="9"/>
  <c r="AZ135" i="9"/>
  <c r="AZ162" i="9"/>
  <c r="AZ18" i="9"/>
  <c r="AZ171" i="9"/>
  <c r="AZ204" i="9"/>
  <c r="AZ108" i="9"/>
  <c r="AZ12" i="9"/>
  <c r="AZ33" i="9"/>
  <c r="AZ102" i="9"/>
  <c r="AZ6" i="9"/>
  <c r="AZ123" i="9"/>
  <c r="AZ216" i="9"/>
  <c r="AZ168" i="9"/>
  <c r="AZ120" i="9"/>
  <c r="AZ72" i="9"/>
  <c r="AZ24" i="9"/>
  <c r="AZ189" i="9"/>
  <c r="AZ141" i="9"/>
  <c r="AZ93" i="9"/>
  <c r="AZ45" i="9"/>
  <c r="AZ114" i="9"/>
  <c r="AZ111" i="9"/>
  <c r="AZ87" i="9"/>
  <c r="AZ156" i="9"/>
  <c r="AZ177" i="9"/>
  <c r="AZ81" i="9"/>
  <c r="AZ150" i="9"/>
  <c r="AZ63" i="9"/>
  <c r="AZ39" i="9"/>
  <c r="AH105" i="4" l="1"/>
  <c r="AQ105" i="4"/>
  <c r="AY105" i="4"/>
  <c r="BG105" i="4"/>
  <c r="BO105" i="4"/>
  <c r="BW105" i="4"/>
  <c r="AI105" i="4"/>
  <c r="AR105" i="4"/>
  <c r="AZ105" i="4"/>
  <c r="BH105" i="4"/>
  <c r="BP105" i="4"/>
  <c r="BX105" i="4"/>
  <c r="AJ105" i="4"/>
  <c r="AS105" i="4"/>
  <c r="BA105" i="4"/>
  <c r="BI105" i="4"/>
  <c r="BQ105" i="4"/>
  <c r="BY105" i="4"/>
  <c r="AK105" i="4"/>
  <c r="AT105" i="4"/>
  <c r="BB105" i="4"/>
  <c r="BJ105" i="4"/>
  <c r="BR105" i="4"/>
  <c r="BZ105" i="4"/>
  <c r="AL105" i="4"/>
  <c r="AU105" i="4"/>
  <c r="BC105" i="4"/>
  <c r="BK105" i="4"/>
  <c r="BS105" i="4"/>
  <c r="CA105" i="4"/>
  <c r="AN105" i="4"/>
  <c r="AV105" i="4"/>
  <c r="BD105" i="4"/>
  <c r="BL105" i="4"/>
  <c r="BT105" i="4"/>
  <c r="CB105" i="4"/>
  <c r="AF105" i="4"/>
  <c r="AO105" i="4"/>
  <c r="AW105" i="4"/>
  <c r="BE105" i="4"/>
  <c r="BM105" i="4"/>
  <c r="BU105" i="4"/>
  <c r="CC105" i="4"/>
  <c r="AG105" i="4"/>
  <c r="AP105" i="4"/>
  <c r="AX105" i="4"/>
  <c r="BF105" i="4"/>
  <c r="BN105" i="4"/>
  <c r="BV105" i="4"/>
  <c r="V105" i="4"/>
  <c r="AD105" i="4"/>
  <c r="W105" i="4"/>
  <c r="AE105" i="4"/>
  <c r="X105" i="4"/>
  <c r="Y105" i="4"/>
  <c r="Z105" i="4"/>
  <c r="AA105" i="4"/>
  <c r="AB105" i="4"/>
  <c r="AC105" i="4"/>
  <c r="Q105" i="4"/>
  <c r="R105" i="4"/>
  <c r="S105" i="4"/>
  <c r="T105" i="4"/>
  <c r="U105" i="4"/>
  <c r="B104" i="4"/>
  <c r="O104" i="4"/>
  <c r="I105" i="4"/>
  <c r="C105" i="4"/>
  <c r="K105" i="4"/>
  <c r="F105" i="4"/>
  <c r="N105" i="4"/>
  <c r="M105" i="4"/>
  <c r="D105" i="4"/>
  <c r="H105" i="4"/>
  <c r="L105" i="4"/>
  <c r="G105" i="4"/>
  <c r="E105" i="4"/>
  <c r="J105" i="4"/>
  <c r="P104" i="4"/>
  <c r="A106" i="4"/>
  <c r="AM106" i="4" s="1"/>
  <c r="BA183" i="9"/>
  <c r="BA135" i="9"/>
  <c r="BA87" i="9"/>
  <c r="BA39" i="9"/>
  <c r="BA204" i="9"/>
  <c r="BA156" i="9"/>
  <c r="BA108" i="9"/>
  <c r="BA60" i="9"/>
  <c r="BA12" i="9"/>
  <c r="BA177" i="9"/>
  <c r="BA129" i="9"/>
  <c r="BA81" i="9"/>
  <c r="BA33" i="9"/>
  <c r="BA138" i="9"/>
  <c r="BA6" i="9"/>
  <c r="BA30" i="9"/>
  <c r="BA114" i="9"/>
  <c r="BA54" i="9"/>
  <c r="BA171" i="9"/>
  <c r="BA123" i="9"/>
  <c r="BA75" i="9"/>
  <c r="BA192" i="9"/>
  <c r="BA144" i="9"/>
  <c r="BA96" i="9"/>
  <c r="BA213" i="9"/>
  <c r="BA165" i="9"/>
  <c r="BA69" i="9"/>
  <c r="BA90" i="9"/>
  <c r="BA174" i="9"/>
  <c r="BA66" i="9"/>
  <c r="BA84" i="9"/>
  <c r="BA105" i="9"/>
  <c r="BA42" i="9"/>
  <c r="BA18" i="9"/>
  <c r="BA72" i="9"/>
  <c r="BA141" i="9"/>
  <c r="BA45" i="9"/>
  <c r="BA78" i="9"/>
  <c r="BB4" i="9"/>
  <c r="BA27" i="9"/>
  <c r="BA48" i="9"/>
  <c r="BA117" i="9"/>
  <c r="BA21" i="9"/>
  <c r="BA150" i="9"/>
  <c r="BA2" i="9"/>
  <c r="BA207" i="9"/>
  <c r="BA63" i="9"/>
  <c r="BA180" i="9"/>
  <c r="BA201" i="9"/>
  <c r="BA9" i="9"/>
  <c r="BA126" i="9"/>
  <c r="BA3" i="9"/>
  <c r="BA51" i="9"/>
  <c r="BA120" i="9"/>
  <c r="BA189" i="9"/>
  <c r="BA186" i="9"/>
  <c r="BA198" i="9"/>
  <c r="BA159" i="9"/>
  <c r="BA111" i="9"/>
  <c r="BA15" i="9"/>
  <c r="BA132" i="9"/>
  <c r="BA36" i="9"/>
  <c r="BA153" i="9"/>
  <c r="BA57" i="9"/>
  <c r="BA210" i="9"/>
  <c r="BA195" i="9"/>
  <c r="BA147" i="9"/>
  <c r="BA99" i="9"/>
  <c r="BA216" i="9"/>
  <c r="BA168" i="9"/>
  <c r="BA24" i="9"/>
  <c r="BA93" i="9"/>
  <c r="BA102" i="9"/>
  <c r="BA162" i="9"/>
  <c r="AG106" i="4" l="1"/>
  <c r="AP106" i="4"/>
  <c r="AX106" i="4"/>
  <c r="BF106" i="4"/>
  <c r="BN106" i="4"/>
  <c r="BV106" i="4"/>
  <c r="AH106" i="4"/>
  <c r="AQ106" i="4"/>
  <c r="AY106" i="4"/>
  <c r="BG106" i="4"/>
  <c r="BO106" i="4"/>
  <c r="BW106" i="4"/>
  <c r="AI106" i="4"/>
  <c r="AR106" i="4"/>
  <c r="AZ106" i="4"/>
  <c r="BH106" i="4"/>
  <c r="BP106" i="4"/>
  <c r="BX106" i="4"/>
  <c r="AJ106" i="4"/>
  <c r="AS106" i="4"/>
  <c r="BA106" i="4"/>
  <c r="BI106" i="4"/>
  <c r="BQ106" i="4"/>
  <c r="BY106" i="4"/>
  <c r="AK106" i="4"/>
  <c r="AT106" i="4"/>
  <c r="BB106" i="4"/>
  <c r="BJ106" i="4"/>
  <c r="BR106" i="4"/>
  <c r="BZ106" i="4"/>
  <c r="AL106" i="4"/>
  <c r="AU106" i="4"/>
  <c r="BC106" i="4"/>
  <c r="BK106" i="4"/>
  <c r="BS106" i="4"/>
  <c r="CA106" i="4"/>
  <c r="AN106" i="4"/>
  <c r="AV106" i="4"/>
  <c r="BD106" i="4"/>
  <c r="BL106" i="4"/>
  <c r="BT106" i="4"/>
  <c r="CB106" i="4"/>
  <c r="AF106" i="4"/>
  <c r="AO106" i="4"/>
  <c r="AW106" i="4"/>
  <c r="BE106" i="4"/>
  <c r="BM106" i="4"/>
  <c r="BU106" i="4"/>
  <c r="CC106" i="4"/>
  <c r="AB106" i="4"/>
  <c r="AC106" i="4"/>
  <c r="V106" i="4"/>
  <c r="AD106" i="4"/>
  <c r="W106" i="4"/>
  <c r="AE106" i="4"/>
  <c r="X106" i="4"/>
  <c r="Y106" i="4"/>
  <c r="Z106" i="4"/>
  <c r="AA106" i="4"/>
  <c r="R106" i="4"/>
  <c r="S106" i="4"/>
  <c r="T106" i="4"/>
  <c r="U106" i="4"/>
  <c r="Q106" i="4"/>
  <c r="E106" i="4"/>
  <c r="M106" i="4"/>
  <c r="G106" i="4"/>
  <c r="J106" i="4"/>
  <c r="N106" i="4"/>
  <c r="D106" i="4"/>
  <c r="C106" i="4"/>
  <c r="I106" i="4"/>
  <c r="F106" i="4"/>
  <c r="H106" i="4"/>
  <c r="K106" i="4"/>
  <c r="L106" i="4"/>
  <c r="O105" i="4"/>
  <c r="P105" i="4"/>
  <c r="B105" i="4"/>
  <c r="A107" i="4"/>
  <c r="AM107" i="4" s="1"/>
  <c r="BB186" i="9"/>
  <c r="BB138" i="9"/>
  <c r="BB90" i="9"/>
  <c r="BB42" i="9"/>
  <c r="BB207" i="9"/>
  <c r="BB159" i="9"/>
  <c r="BB111" i="9"/>
  <c r="BB63" i="9"/>
  <c r="BB15" i="9"/>
  <c r="BB180" i="9"/>
  <c r="BB132" i="9"/>
  <c r="BB84" i="9"/>
  <c r="BB36" i="9"/>
  <c r="BB165" i="9"/>
  <c r="BB129" i="9"/>
  <c r="BB105" i="9"/>
  <c r="BB189" i="9"/>
  <c r="BB81" i="9"/>
  <c r="BB30" i="9"/>
  <c r="BB99" i="9"/>
  <c r="BB216" i="9"/>
  <c r="BB120" i="9"/>
  <c r="BB24" i="9"/>
  <c r="BB117" i="9"/>
  <c r="BB57" i="9"/>
  <c r="BB2" i="9"/>
  <c r="BB6" i="9"/>
  <c r="BB192" i="9"/>
  <c r="BB48" i="9"/>
  <c r="BB153" i="9"/>
  <c r="BB45" i="9"/>
  <c r="BB174" i="9"/>
  <c r="BB126" i="9"/>
  <c r="BB78" i="9"/>
  <c r="BB195" i="9"/>
  <c r="BB147" i="9"/>
  <c r="BB51" i="9"/>
  <c r="BB168" i="9"/>
  <c r="BB72" i="9"/>
  <c r="BB33" i="9"/>
  <c r="BB141" i="9"/>
  <c r="BB54" i="9"/>
  <c r="BB123" i="9"/>
  <c r="BB75" i="9"/>
  <c r="BB144" i="9"/>
  <c r="BB21" i="9"/>
  <c r="BB210" i="9"/>
  <c r="BB162" i="9"/>
  <c r="BB114" i="9"/>
  <c r="BB66" i="9"/>
  <c r="BB18" i="9"/>
  <c r="BB183" i="9"/>
  <c r="BB135" i="9"/>
  <c r="BB87" i="9"/>
  <c r="BB39" i="9"/>
  <c r="BB204" i="9"/>
  <c r="BB156" i="9"/>
  <c r="BB108" i="9"/>
  <c r="BB60" i="9"/>
  <c r="BB12" i="9"/>
  <c r="BB69" i="9"/>
  <c r="BB201" i="9"/>
  <c r="BB9" i="9"/>
  <c r="BB93" i="9"/>
  <c r="BB3" i="9"/>
  <c r="BB198" i="9"/>
  <c r="BB150" i="9"/>
  <c r="BB102" i="9"/>
  <c r="BB171" i="9"/>
  <c r="BB27" i="9"/>
  <c r="BB96" i="9"/>
  <c r="BB213" i="9"/>
  <c r="BB177" i="9"/>
  <c r="BC4" i="9"/>
  <c r="AF107" i="4" l="1"/>
  <c r="AO107" i="4"/>
  <c r="AW107" i="4"/>
  <c r="BE107" i="4"/>
  <c r="BM107" i="4"/>
  <c r="BU107" i="4"/>
  <c r="CC107" i="4"/>
  <c r="AG107" i="4"/>
  <c r="AP107" i="4"/>
  <c r="AX107" i="4"/>
  <c r="BF107" i="4"/>
  <c r="BN107" i="4"/>
  <c r="BV107" i="4"/>
  <c r="AH107" i="4"/>
  <c r="AQ107" i="4"/>
  <c r="AY107" i="4"/>
  <c r="BG107" i="4"/>
  <c r="BO107" i="4"/>
  <c r="BW107" i="4"/>
  <c r="AI107" i="4"/>
  <c r="AR107" i="4"/>
  <c r="AZ107" i="4"/>
  <c r="BH107" i="4"/>
  <c r="BP107" i="4"/>
  <c r="BX107" i="4"/>
  <c r="AJ107" i="4"/>
  <c r="AS107" i="4"/>
  <c r="BA107" i="4"/>
  <c r="BI107" i="4"/>
  <c r="BQ107" i="4"/>
  <c r="BY107" i="4"/>
  <c r="AK107" i="4"/>
  <c r="AT107" i="4"/>
  <c r="BB107" i="4"/>
  <c r="BJ107" i="4"/>
  <c r="BR107" i="4"/>
  <c r="BZ107" i="4"/>
  <c r="AL107" i="4"/>
  <c r="AU107" i="4"/>
  <c r="BC107" i="4"/>
  <c r="BK107" i="4"/>
  <c r="BS107" i="4"/>
  <c r="CA107" i="4"/>
  <c r="AN107" i="4"/>
  <c r="AV107" i="4"/>
  <c r="BD107" i="4"/>
  <c r="BL107" i="4"/>
  <c r="BT107" i="4"/>
  <c r="CB107" i="4"/>
  <c r="Z107" i="4"/>
  <c r="AA107" i="4"/>
  <c r="AB107" i="4"/>
  <c r="AC107" i="4"/>
  <c r="V107" i="4"/>
  <c r="AD107" i="4"/>
  <c r="W107" i="4"/>
  <c r="AE107" i="4"/>
  <c r="X107" i="4"/>
  <c r="Y107" i="4"/>
  <c r="U107" i="4"/>
  <c r="Q107" i="4"/>
  <c r="R107" i="4"/>
  <c r="S107" i="4"/>
  <c r="T107" i="4"/>
  <c r="O106" i="4"/>
  <c r="H107" i="4"/>
  <c r="J107" i="4"/>
  <c r="E107" i="4"/>
  <c r="M107" i="4"/>
  <c r="N107" i="4"/>
  <c r="C107" i="4"/>
  <c r="D107" i="4"/>
  <c r="I107" i="4"/>
  <c r="L107" i="4"/>
  <c r="G107" i="4"/>
  <c r="F107" i="4"/>
  <c r="K107" i="4"/>
  <c r="B106" i="4"/>
  <c r="P106" i="4"/>
  <c r="A108" i="4"/>
  <c r="AM108" i="4" s="1"/>
  <c r="BC189" i="9"/>
  <c r="BC141" i="9"/>
  <c r="BC93" i="9"/>
  <c r="BC45" i="9"/>
  <c r="BC210" i="9"/>
  <c r="BC162" i="9"/>
  <c r="BC114" i="9"/>
  <c r="BC66" i="9"/>
  <c r="BC18" i="9"/>
  <c r="BC183" i="9"/>
  <c r="BC135" i="9"/>
  <c r="BC87" i="9"/>
  <c r="BC39" i="9"/>
  <c r="BC144" i="9"/>
  <c r="BC108" i="9"/>
  <c r="BC84" i="9"/>
  <c r="BC168" i="9"/>
  <c r="BC204" i="9"/>
  <c r="BC198" i="9"/>
  <c r="BC102" i="9"/>
  <c r="BC6" i="9"/>
  <c r="BC123" i="9"/>
  <c r="BC27" i="9"/>
  <c r="BC12" i="9"/>
  <c r="BD4" i="9"/>
  <c r="BC138" i="9"/>
  <c r="BC159" i="9"/>
  <c r="BC48" i="9"/>
  <c r="BC72" i="9"/>
  <c r="BC177" i="9"/>
  <c r="BC129" i="9"/>
  <c r="BC81" i="9"/>
  <c r="BC33" i="9"/>
  <c r="BC150" i="9"/>
  <c r="BC54" i="9"/>
  <c r="BC171" i="9"/>
  <c r="BC75" i="9"/>
  <c r="BC96" i="9"/>
  <c r="BC36" i="9"/>
  <c r="BC120" i="9"/>
  <c r="BC90" i="9"/>
  <c r="BC63" i="9"/>
  <c r="BC180" i="9"/>
  <c r="BC213" i="9"/>
  <c r="BC165" i="9"/>
  <c r="BC117" i="9"/>
  <c r="BC69" i="9"/>
  <c r="BC21" i="9"/>
  <c r="BC186" i="9"/>
  <c r="BC42" i="9"/>
  <c r="BC207" i="9"/>
  <c r="BC15" i="9"/>
  <c r="BC2" i="9"/>
  <c r="BC201" i="9"/>
  <c r="BC153" i="9"/>
  <c r="BC105" i="9"/>
  <c r="BC57" i="9"/>
  <c r="BC9" i="9"/>
  <c r="BC174" i="9"/>
  <c r="BC126" i="9"/>
  <c r="BC78" i="9"/>
  <c r="BC30" i="9"/>
  <c r="BC195" i="9"/>
  <c r="BC147" i="9"/>
  <c r="BC99" i="9"/>
  <c r="BC51" i="9"/>
  <c r="BC192" i="9"/>
  <c r="BC156" i="9"/>
  <c r="BC132" i="9"/>
  <c r="BC216" i="9"/>
  <c r="BC24" i="9"/>
  <c r="BC3" i="9"/>
  <c r="BC111" i="9"/>
  <c r="BC60" i="9"/>
  <c r="AN108" i="4" l="1"/>
  <c r="AV108" i="4"/>
  <c r="BD108" i="4"/>
  <c r="BL108" i="4"/>
  <c r="BT108" i="4"/>
  <c r="CB108" i="4"/>
  <c r="AF108" i="4"/>
  <c r="AO108" i="4"/>
  <c r="AW108" i="4"/>
  <c r="BE108" i="4"/>
  <c r="BM108" i="4"/>
  <c r="BU108" i="4"/>
  <c r="CC108" i="4"/>
  <c r="AG108" i="4"/>
  <c r="AP108" i="4"/>
  <c r="AX108" i="4"/>
  <c r="BF108" i="4"/>
  <c r="BN108" i="4"/>
  <c r="BV108" i="4"/>
  <c r="AH108" i="4"/>
  <c r="AQ108" i="4"/>
  <c r="AY108" i="4"/>
  <c r="BG108" i="4"/>
  <c r="BO108" i="4"/>
  <c r="BW108" i="4"/>
  <c r="AI108" i="4"/>
  <c r="AR108" i="4"/>
  <c r="AZ108" i="4"/>
  <c r="BH108" i="4"/>
  <c r="BP108" i="4"/>
  <c r="BX108" i="4"/>
  <c r="AJ108" i="4"/>
  <c r="AS108" i="4"/>
  <c r="BA108" i="4"/>
  <c r="BI108" i="4"/>
  <c r="BQ108" i="4"/>
  <c r="BY108" i="4"/>
  <c r="AK108" i="4"/>
  <c r="AT108" i="4"/>
  <c r="BB108" i="4"/>
  <c r="BJ108" i="4"/>
  <c r="BR108" i="4"/>
  <c r="BZ108" i="4"/>
  <c r="AL108" i="4"/>
  <c r="AU108" i="4"/>
  <c r="BC108" i="4"/>
  <c r="BK108" i="4"/>
  <c r="BS108" i="4"/>
  <c r="CA108" i="4"/>
  <c r="X108" i="4"/>
  <c r="Y108" i="4"/>
  <c r="Z108" i="4"/>
  <c r="AA108" i="4"/>
  <c r="AB108" i="4"/>
  <c r="AC108" i="4"/>
  <c r="V108" i="4"/>
  <c r="AD108" i="4"/>
  <c r="W108" i="4"/>
  <c r="AE108" i="4"/>
  <c r="Q108" i="4"/>
  <c r="R108" i="4"/>
  <c r="S108" i="4"/>
  <c r="T108" i="4"/>
  <c r="U108" i="4"/>
  <c r="C108" i="4"/>
  <c r="K108" i="4"/>
  <c r="E108" i="4"/>
  <c r="M108" i="4"/>
  <c r="H108" i="4"/>
  <c r="N108" i="4"/>
  <c r="D108" i="4"/>
  <c r="I108" i="4"/>
  <c r="F108" i="4"/>
  <c r="G108" i="4"/>
  <c r="J108" i="4"/>
  <c r="L108" i="4"/>
  <c r="B107" i="4"/>
  <c r="O107" i="4"/>
  <c r="P107" i="4"/>
  <c r="A109" i="4"/>
  <c r="AM109" i="4" s="1"/>
  <c r="BD192" i="9"/>
  <c r="BD69" i="9"/>
  <c r="BD183" i="9"/>
  <c r="BD132" i="9"/>
  <c r="BD84" i="9"/>
  <c r="BD153" i="9"/>
  <c r="BD9" i="9"/>
  <c r="BD30" i="9"/>
  <c r="BD3" i="9"/>
  <c r="BD180" i="9"/>
  <c r="BD105" i="9"/>
  <c r="BD126" i="9"/>
  <c r="BD39" i="9"/>
  <c r="BD216" i="9"/>
  <c r="BD168" i="9"/>
  <c r="BD120" i="9"/>
  <c r="BD72" i="9"/>
  <c r="BD24" i="9"/>
  <c r="BD189" i="9"/>
  <c r="BD141" i="9"/>
  <c r="BD93" i="9"/>
  <c r="BD45" i="9"/>
  <c r="BD210" i="9"/>
  <c r="BD162" i="9"/>
  <c r="BD114" i="9"/>
  <c r="BD66" i="9"/>
  <c r="BD18" i="9"/>
  <c r="BD75" i="9"/>
  <c r="BD207" i="9"/>
  <c r="BD15" i="9"/>
  <c r="BD99" i="9"/>
  <c r="BE4" i="9"/>
  <c r="BD48" i="9"/>
  <c r="BD165" i="9"/>
  <c r="BD186" i="9"/>
  <c r="BD90" i="9"/>
  <c r="BD171" i="9"/>
  <c r="BD195" i="9"/>
  <c r="BD201" i="9"/>
  <c r="BD174" i="9"/>
  <c r="BD123" i="9"/>
  <c r="BD147" i="9"/>
  <c r="BD204" i="9"/>
  <c r="BD156" i="9"/>
  <c r="BD108" i="9"/>
  <c r="BD60" i="9"/>
  <c r="BD12" i="9"/>
  <c r="BD177" i="9"/>
  <c r="BD129" i="9"/>
  <c r="BD81" i="9"/>
  <c r="BD33" i="9"/>
  <c r="BD198" i="9"/>
  <c r="BD150" i="9"/>
  <c r="BD102" i="9"/>
  <c r="BD54" i="9"/>
  <c r="BD6" i="9"/>
  <c r="BD27" i="9"/>
  <c r="BD159" i="9"/>
  <c r="BD135" i="9"/>
  <c r="BD51" i="9"/>
  <c r="BD2" i="9"/>
  <c r="BD144" i="9"/>
  <c r="BD96" i="9"/>
  <c r="BD213" i="9"/>
  <c r="BD117" i="9"/>
  <c r="BD21" i="9"/>
  <c r="BD138" i="9"/>
  <c r="BD42" i="9"/>
  <c r="BD111" i="9"/>
  <c r="BD87" i="9"/>
  <c r="BD36" i="9"/>
  <c r="BD57" i="9"/>
  <c r="BD78" i="9"/>
  <c r="BD63" i="9"/>
  <c r="AL109" i="4" l="1"/>
  <c r="AU109" i="4"/>
  <c r="BC109" i="4"/>
  <c r="BK109" i="4"/>
  <c r="BS109" i="4"/>
  <c r="CA109" i="4"/>
  <c r="AN109" i="4"/>
  <c r="AV109" i="4"/>
  <c r="BD109" i="4"/>
  <c r="BL109" i="4"/>
  <c r="BT109" i="4"/>
  <c r="CB109" i="4"/>
  <c r="AF109" i="4"/>
  <c r="AO109" i="4"/>
  <c r="AW109" i="4"/>
  <c r="BE109" i="4"/>
  <c r="BM109" i="4"/>
  <c r="BU109" i="4"/>
  <c r="CC109" i="4"/>
  <c r="AG109" i="4"/>
  <c r="AP109" i="4"/>
  <c r="AX109" i="4"/>
  <c r="BF109" i="4"/>
  <c r="BN109" i="4"/>
  <c r="BV109" i="4"/>
  <c r="AH109" i="4"/>
  <c r="AQ109" i="4"/>
  <c r="AY109" i="4"/>
  <c r="BG109" i="4"/>
  <c r="BO109" i="4"/>
  <c r="BW109" i="4"/>
  <c r="AI109" i="4"/>
  <c r="AR109" i="4"/>
  <c r="AZ109" i="4"/>
  <c r="BH109" i="4"/>
  <c r="BP109" i="4"/>
  <c r="BX109" i="4"/>
  <c r="AJ109" i="4"/>
  <c r="AS109" i="4"/>
  <c r="BA109" i="4"/>
  <c r="BI109" i="4"/>
  <c r="BQ109" i="4"/>
  <c r="BY109" i="4"/>
  <c r="AK109" i="4"/>
  <c r="AT109" i="4"/>
  <c r="BB109" i="4"/>
  <c r="BJ109" i="4"/>
  <c r="BR109" i="4"/>
  <c r="BZ109" i="4"/>
  <c r="V109" i="4"/>
  <c r="AD109" i="4"/>
  <c r="W109" i="4"/>
  <c r="AE109" i="4"/>
  <c r="X109" i="4"/>
  <c r="Y109" i="4"/>
  <c r="Z109" i="4"/>
  <c r="AA109" i="4"/>
  <c r="AB109" i="4"/>
  <c r="AC109" i="4"/>
  <c r="S109" i="4"/>
  <c r="T109" i="4"/>
  <c r="U109" i="4"/>
  <c r="R109" i="4"/>
  <c r="Q109" i="4"/>
  <c r="O108" i="4"/>
  <c r="E109" i="4"/>
  <c r="M109" i="4"/>
  <c r="G109" i="4"/>
  <c r="J109" i="4"/>
  <c r="L109" i="4"/>
  <c r="N109" i="4"/>
  <c r="H109" i="4"/>
  <c r="I109" i="4"/>
  <c r="K109" i="4"/>
  <c r="D109" i="4"/>
  <c r="C109" i="4"/>
  <c r="F109" i="4"/>
  <c r="P108" i="4"/>
  <c r="B108" i="4"/>
  <c r="A110" i="4"/>
  <c r="AM110" i="4" s="1"/>
  <c r="BE183" i="9"/>
  <c r="BE135" i="9"/>
  <c r="BE87" i="9"/>
  <c r="BE39" i="9"/>
  <c r="BE204" i="9"/>
  <c r="BE156" i="9"/>
  <c r="BE108" i="9"/>
  <c r="BE60" i="9"/>
  <c r="BE12" i="9"/>
  <c r="BE177" i="9"/>
  <c r="BE129" i="9"/>
  <c r="BE81" i="9"/>
  <c r="BE33" i="9"/>
  <c r="BE150" i="9"/>
  <c r="BE114" i="9"/>
  <c r="BE42" i="9"/>
  <c r="BE126" i="9"/>
  <c r="BE66" i="9"/>
  <c r="BE78" i="9"/>
  <c r="BE171" i="9"/>
  <c r="BE123" i="9"/>
  <c r="BE75" i="9"/>
  <c r="BE27" i="9"/>
  <c r="BE192" i="9"/>
  <c r="BE144" i="9"/>
  <c r="BE96" i="9"/>
  <c r="BE48" i="9"/>
  <c r="BE213" i="9"/>
  <c r="BE165" i="9"/>
  <c r="BE117" i="9"/>
  <c r="BE69" i="9"/>
  <c r="BE21" i="9"/>
  <c r="BE102" i="9"/>
  <c r="BE186" i="9"/>
  <c r="BE162" i="9"/>
  <c r="BE207" i="9"/>
  <c r="BE159" i="9"/>
  <c r="BE111" i="9"/>
  <c r="BE63" i="9"/>
  <c r="BE15" i="9"/>
  <c r="BE180" i="9"/>
  <c r="BE132" i="9"/>
  <c r="BE84" i="9"/>
  <c r="BE36" i="9"/>
  <c r="BE201" i="9"/>
  <c r="BE153" i="9"/>
  <c r="BE105" i="9"/>
  <c r="BE57" i="9"/>
  <c r="BE9" i="9"/>
  <c r="BE54" i="9"/>
  <c r="BE138" i="9"/>
  <c r="BE18" i="9"/>
  <c r="BE30" i="9"/>
  <c r="BE3" i="9"/>
  <c r="BE195" i="9"/>
  <c r="BE147" i="9"/>
  <c r="BE99" i="9"/>
  <c r="BE51" i="9"/>
  <c r="BE216" i="9"/>
  <c r="BE168" i="9"/>
  <c r="BE120" i="9"/>
  <c r="BE72" i="9"/>
  <c r="BE24" i="9"/>
  <c r="BE189" i="9"/>
  <c r="BE141" i="9"/>
  <c r="BE93" i="9"/>
  <c r="BE45" i="9"/>
  <c r="BE198" i="9"/>
  <c r="BE6" i="9"/>
  <c r="BE90" i="9"/>
  <c r="BE174" i="9"/>
  <c r="BE210" i="9"/>
  <c r="BF4" i="9"/>
  <c r="BE2" i="9"/>
  <c r="AK110" i="4" l="1"/>
  <c r="AT110" i="4"/>
  <c r="BB110" i="4"/>
  <c r="BJ110" i="4"/>
  <c r="BR110" i="4"/>
  <c r="BZ110" i="4"/>
  <c r="AL110" i="4"/>
  <c r="AU110" i="4"/>
  <c r="BC110" i="4"/>
  <c r="BK110" i="4"/>
  <c r="BS110" i="4"/>
  <c r="CA110" i="4"/>
  <c r="AN110" i="4"/>
  <c r="AV110" i="4"/>
  <c r="BD110" i="4"/>
  <c r="BL110" i="4"/>
  <c r="BT110" i="4"/>
  <c r="CB110" i="4"/>
  <c r="AF110" i="4"/>
  <c r="AO110" i="4"/>
  <c r="AW110" i="4"/>
  <c r="BE110" i="4"/>
  <c r="BM110" i="4"/>
  <c r="BU110" i="4"/>
  <c r="CC110" i="4"/>
  <c r="AG110" i="4"/>
  <c r="AP110" i="4"/>
  <c r="AX110" i="4"/>
  <c r="BF110" i="4"/>
  <c r="BN110" i="4"/>
  <c r="BV110" i="4"/>
  <c r="AH110" i="4"/>
  <c r="AQ110" i="4"/>
  <c r="AY110" i="4"/>
  <c r="BG110" i="4"/>
  <c r="BO110" i="4"/>
  <c r="BW110" i="4"/>
  <c r="AI110" i="4"/>
  <c r="AR110" i="4"/>
  <c r="AZ110" i="4"/>
  <c r="BH110" i="4"/>
  <c r="BP110" i="4"/>
  <c r="BX110" i="4"/>
  <c r="AJ110" i="4"/>
  <c r="AS110" i="4"/>
  <c r="BA110" i="4"/>
  <c r="BI110" i="4"/>
  <c r="BQ110" i="4"/>
  <c r="BY110" i="4"/>
  <c r="AB110" i="4"/>
  <c r="AC110" i="4"/>
  <c r="V110" i="4"/>
  <c r="AD110" i="4"/>
  <c r="W110" i="4"/>
  <c r="AE110" i="4"/>
  <c r="X110" i="4"/>
  <c r="Y110" i="4"/>
  <c r="Z110" i="4"/>
  <c r="AA110" i="4"/>
  <c r="Q110" i="4"/>
  <c r="R110" i="4"/>
  <c r="S110" i="4"/>
  <c r="T110" i="4"/>
  <c r="U110" i="4"/>
  <c r="O109" i="4"/>
  <c r="B109" i="4"/>
  <c r="I110" i="4"/>
  <c r="C110" i="4"/>
  <c r="K110" i="4"/>
  <c r="F110" i="4"/>
  <c r="N110" i="4"/>
  <c r="M110" i="4"/>
  <c r="H110" i="4"/>
  <c r="D110" i="4"/>
  <c r="E110" i="4"/>
  <c r="L110" i="4"/>
  <c r="J110" i="4"/>
  <c r="G110" i="4"/>
  <c r="P109" i="4"/>
  <c r="A111" i="4"/>
  <c r="AM111" i="4" s="1"/>
  <c r="BF186" i="9"/>
  <c r="BF138" i="9"/>
  <c r="BF90" i="9"/>
  <c r="BF42" i="9"/>
  <c r="BF207" i="9"/>
  <c r="BF159" i="9"/>
  <c r="BF111" i="9"/>
  <c r="BF63" i="9"/>
  <c r="BF15" i="9"/>
  <c r="BF180" i="9"/>
  <c r="BF132" i="9"/>
  <c r="BF84" i="9"/>
  <c r="BF36" i="9"/>
  <c r="BF129" i="9"/>
  <c r="BF213" i="9"/>
  <c r="BF21" i="9"/>
  <c r="BF153" i="9"/>
  <c r="BF93" i="9"/>
  <c r="BF126" i="9"/>
  <c r="BF195" i="9"/>
  <c r="BF99" i="9"/>
  <c r="BF216" i="9"/>
  <c r="BF72" i="9"/>
  <c r="BF81" i="9"/>
  <c r="BF165" i="9"/>
  <c r="BF105" i="9"/>
  <c r="BF2" i="9"/>
  <c r="BF162" i="9"/>
  <c r="BF18" i="9"/>
  <c r="BF87" i="9"/>
  <c r="BF108" i="9"/>
  <c r="BF117" i="9"/>
  <c r="BG4" i="9"/>
  <c r="BF123" i="9"/>
  <c r="BF96" i="9"/>
  <c r="BF69" i="9"/>
  <c r="BF174" i="9"/>
  <c r="BF78" i="9"/>
  <c r="BF30" i="9"/>
  <c r="BF147" i="9"/>
  <c r="BF51" i="9"/>
  <c r="BF168" i="9"/>
  <c r="BF120" i="9"/>
  <c r="BF24" i="9"/>
  <c r="BF141" i="9"/>
  <c r="BF210" i="9"/>
  <c r="BF66" i="9"/>
  <c r="BF183" i="9"/>
  <c r="BF39" i="9"/>
  <c r="BF156" i="9"/>
  <c r="BF60" i="9"/>
  <c r="BF33" i="9"/>
  <c r="BF45" i="9"/>
  <c r="BF198" i="9"/>
  <c r="BF150" i="9"/>
  <c r="BF54" i="9"/>
  <c r="BF6" i="9"/>
  <c r="BF75" i="9"/>
  <c r="BF192" i="9"/>
  <c r="BF48" i="9"/>
  <c r="BF177" i="9"/>
  <c r="BF201" i="9"/>
  <c r="BF3" i="9"/>
  <c r="BF114" i="9"/>
  <c r="BF135" i="9"/>
  <c r="BF204" i="9"/>
  <c r="BF12" i="9"/>
  <c r="BF57" i="9"/>
  <c r="BF102" i="9"/>
  <c r="BF171" i="9"/>
  <c r="BF27" i="9"/>
  <c r="BF144" i="9"/>
  <c r="BF189" i="9"/>
  <c r="BF9" i="9"/>
  <c r="AJ111" i="4" l="1"/>
  <c r="AS111" i="4"/>
  <c r="BA111" i="4"/>
  <c r="BI111" i="4"/>
  <c r="BQ111" i="4"/>
  <c r="BY111" i="4"/>
  <c r="AK111" i="4"/>
  <c r="AT111" i="4"/>
  <c r="BB111" i="4"/>
  <c r="BJ111" i="4"/>
  <c r="BR111" i="4"/>
  <c r="BZ111" i="4"/>
  <c r="AL111" i="4"/>
  <c r="AU111" i="4"/>
  <c r="BC111" i="4"/>
  <c r="BK111" i="4"/>
  <c r="BS111" i="4"/>
  <c r="CA111" i="4"/>
  <c r="AN111" i="4"/>
  <c r="AV111" i="4"/>
  <c r="BD111" i="4"/>
  <c r="BL111" i="4"/>
  <c r="BT111" i="4"/>
  <c r="CB111" i="4"/>
  <c r="AF111" i="4"/>
  <c r="AO111" i="4"/>
  <c r="AW111" i="4"/>
  <c r="BE111" i="4"/>
  <c r="BM111" i="4"/>
  <c r="BU111" i="4"/>
  <c r="CC111" i="4"/>
  <c r="AG111" i="4"/>
  <c r="AP111" i="4"/>
  <c r="AX111" i="4"/>
  <c r="BF111" i="4"/>
  <c r="BN111" i="4"/>
  <c r="BV111" i="4"/>
  <c r="AH111" i="4"/>
  <c r="AQ111" i="4"/>
  <c r="AY111" i="4"/>
  <c r="BG111" i="4"/>
  <c r="BO111" i="4"/>
  <c r="BW111" i="4"/>
  <c r="AI111" i="4"/>
  <c r="AR111" i="4"/>
  <c r="AZ111" i="4"/>
  <c r="BH111" i="4"/>
  <c r="BP111" i="4"/>
  <c r="BX111" i="4"/>
  <c r="Z111" i="4"/>
  <c r="AA111" i="4"/>
  <c r="AB111" i="4"/>
  <c r="AC111" i="4"/>
  <c r="V111" i="4"/>
  <c r="AD111" i="4"/>
  <c r="W111" i="4"/>
  <c r="AE111" i="4"/>
  <c r="X111" i="4"/>
  <c r="Y111" i="4"/>
  <c r="Q111" i="4"/>
  <c r="R111" i="4"/>
  <c r="S111" i="4"/>
  <c r="T111" i="4"/>
  <c r="U111" i="4"/>
  <c r="O110" i="4"/>
  <c r="E111" i="4"/>
  <c r="M111" i="4"/>
  <c r="G111" i="4"/>
  <c r="J111" i="4"/>
  <c r="N111" i="4"/>
  <c r="C111" i="4"/>
  <c r="I111" i="4"/>
  <c r="F111" i="4"/>
  <c r="H111" i="4"/>
  <c r="K111" i="4"/>
  <c r="L111" i="4"/>
  <c r="D111" i="4"/>
  <c r="P110" i="4"/>
  <c r="B110" i="4"/>
  <c r="A112" i="4"/>
  <c r="AM112" i="4" s="1"/>
  <c r="BG177" i="9"/>
  <c r="BG69" i="9"/>
  <c r="BG174" i="9"/>
  <c r="BG78" i="9"/>
  <c r="BG186" i="9"/>
  <c r="BG87" i="9"/>
  <c r="BG156" i="9"/>
  <c r="BG144" i="9"/>
  <c r="BH4" i="9"/>
  <c r="BG213" i="9"/>
  <c r="BG210" i="9"/>
  <c r="BG153" i="9"/>
  <c r="BG105" i="9"/>
  <c r="BG57" i="9"/>
  <c r="BG9" i="9"/>
  <c r="BG162" i="9"/>
  <c r="BG114" i="9"/>
  <c r="BG66" i="9"/>
  <c r="BG18" i="9"/>
  <c r="BG171" i="9"/>
  <c r="BG123" i="9"/>
  <c r="BG75" i="9"/>
  <c r="BG27" i="9"/>
  <c r="BG108" i="9"/>
  <c r="BG72" i="9"/>
  <c r="BG96" i="9"/>
  <c r="BG84" i="9"/>
  <c r="BG2" i="9"/>
  <c r="BG201" i="9"/>
  <c r="BG195" i="9"/>
  <c r="BG141" i="9"/>
  <c r="BG93" i="9"/>
  <c r="BG45" i="9"/>
  <c r="BG207" i="9"/>
  <c r="BG150" i="9"/>
  <c r="BG102" i="9"/>
  <c r="BG54" i="9"/>
  <c r="BG6" i="9"/>
  <c r="BG159" i="9"/>
  <c r="BG111" i="9"/>
  <c r="BG63" i="9"/>
  <c r="BG15" i="9"/>
  <c r="BG60" i="9"/>
  <c r="BG24" i="9"/>
  <c r="BG48" i="9"/>
  <c r="BG36" i="9"/>
  <c r="BG3" i="9"/>
  <c r="BG189" i="9"/>
  <c r="BG180" i="9"/>
  <c r="BG129" i="9"/>
  <c r="BG81" i="9"/>
  <c r="BG33" i="9"/>
  <c r="BG192" i="9"/>
  <c r="BG138" i="9"/>
  <c r="BG90" i="9"/>
  <c r="BG42" i="9"/>
  <c r="BG204" i="9"/>
  <c r="BG147" i="9"/>
  <c r="BG99" i="9"/>
  <c r="BG51" i="9"/>
  <c r="BG216" i="9"/>
  <c r="BG12" i="9"/>
  <c r="BG198" i="9"/>
  <c r="BG183" i="9"/>
  <c r="BG168" i="9"/>
  <c r="BG165" i="9"/>
  <c r="BG117" i="9"/>
  <c r="BG21" i="9"/>
  <c r="BG126" i="9"/>
  <c r="BG30" i="9"/>
  <c r="BG135" i="9"/>
  <c r="BG39" i="9"/>
  <c r="BG120" i="9"/>
  <c r="BG132" i="9"/>
  <c r="AI112" i="4" l="1"/>
  <c r="AR112" i="4"/>
  <c r="AZ112" i="4"/>
  <c r="AJ112" i="4"/>
  <c r="AS112" i="4"/>
  <c r="BA112" i="4"/>
  <c r="BI112" i="4"/>
  <c r="BQ112" i="4"/>
  <c r="BY112" i="4"/>
  <c r="AK112" i="4"/>
  <c r="AT112" i="4"/>
  <c r="BB112" i="4"/>
  <c r="BJ112" i="4"/>
  <c r="BR112" i="4"/>
  <c r="BZ112" i="4"/>
  <c r="AL112" i="4"/>
  <c r="AU112" i="4"/>
  <c r="BC112" i="4"/>
  <c r="BK112" i="4"/>
  <c r="BS112" i="4"/>
  <c r="CA112" i="4"/>
  <c r="AN112" i="4"/>
  <c r="AV112" i="4"/>
  <c r="BD112" i="4"/>
  <c r="BL112" i="4"/>
  <c r="BT112" i="4"/>
  <c r="CB112" i="4"/>
  <c r="AF112" i="4"/>
  <c r="AO112" i="4"/>
  <c r="AW112" i="4"/>
  <c r="BE112" i="4"/>
  <c r="BM112" i="4"/>
  <c r="BU112" i="4"/>
  <c r="CC112" i="4"/>
  <c r="AG112" i="4"/>
  <c r="AP112" i="4"/>
  <c r="AX112" i="4"/>
  <c r="BF112" i="4"/>
  <c r="BN112" i="4"/>
  <c r="BV112" i="4"/>
  <c r="AH112" i="4"/>
  <c r="AQ112" i="4"/>
  <c r="AY112" i="4"/>
  <c r="BG112" i="4"/>
  <c r="BO112" i="4"/>
  <c r="BW112" i="4"/>
  <c r="BH112" i="4"/>
  <c r="BP112" i="4"/>
  <c r="BX112" i="4"/>
  <c r="X112" i="4"/>
  <c r="Y112" i="4"/>
  <c r="Z112" i="4"/>
  <c r="AA112" i="4"/>
  <c r="AB112" i="4"/>
  <c r="AC112" i="4"/>
  <c r="V112" i="4"/>
  <c r="AD112" i="4"/>
  <c r="W112" i="4"/>
  <c r="AE112" i="4"/>
  <c r="T112" i="4"/>
  <c r="U112" i="4"/>
  <c r="S112" i="4"/>
  <c r="Q112" i="4"/>
  <c r="R112" i="4"/>
  <c r="O111" i="4"/>
  <c r="P111" i="4"/>
  <c r="H112" i="4"/>
  <c r="J112" i="4"/>
  <c r="E112" i="4"/>
  <c r="M112" i="4"/>
  <c r="N112" i="4"/>
  <c r="C112" i="4"/>
  <c r="I112" i="4"/>
  <c r="L112" i="4"/>
  <c r="G112" i="4"/>
  <c r="D112" i="4"/>
  <c r="F112" i="4"/>
  <c r="K112" i="4"/>
  <c r="B111" i="4"/>
  <c r="A113" i="4"/>
  <c r="AM113" i="4" s="1"/>
  <c r="BH192" i="9"/>
  <c r="BH144" i="9"/>
  <c r="BH96" i="9"/>
  <c r="BH48" i="9"/>
  <c r="BH207" i="9"/>
  <c r="BH141" i="9"/>
  <c r="BH78" i="9"/>
  <c r="BH15" i="9"/>
  <c r="BH153" i="9"/>
  <c r="BH90" i="9"/>
  <c r="BH27" i="9"/>
  <c r="BH183" i="9"/>
  <c r="BH117" i="9"/>
  <c r="BH54" i="9"/>
  <c r="BH195" i="9"/>
  <c r="BH177" i="9"/>
  <c r="BH99" i="9"/>
  <c r="BH81" i="9"/>
  <c r="BH180" i="9"/>
  <c r="BH132" i="9"/>
  <c r="BH84" i="9"/>
  <c r="BH36" i="9"/>
  <c r="BH189" i="9"/>
  <c r="BH126" i="9"/>
  <c r="BH63" i="9"/>
  <c r="BH201" i="9"/>
  <c r="BH138" i="9"/>
  <c r="BH75" i="9"/>
  <c r="BH9" i="9"/>
  <c r="BH165" i="9"/>
  <c r="BH102" i="9"/>
  <c r="BH39" i="9"/>
  <c r="BH129" i="9"/>
  <c r="BH114" i="9"/>
  <c r="BH33" i="9"/>
  <c r="BH3" i="9"/>
  <c r="BH204" i="9"/>
  <c r="BH156" i="9"/>
  <c r="BH60" i="9"/>
  <c r="BH12" i="9"/>
  <c r="BH93" i="9"/>
  <c r="BH105" i="9"/>
  <c r="BH198" i="9"/>
  <c r="BH135" i="9"/>
  <c r="BH6" i="9"/>
  <c r="BH18" i="9"/>
  <c r="BH162" i="9"/>
  <c r="BI4" i="9"/>
  <c r="BH216" i="9"/>
  <c r="BH168" i="9"/>
  <c r="BH120" i="9"/>
  <c r="BH72" i="9"/>
  <c r="BH24" i="9"/>
  <c r="BH174" i="9"/>
  <c r="BH111" i="9"/>
  <c r="BH45" i="9"/>
  <c r="BH186" i="9"/>
  <c r="BH123" i="9"/>
  <c r="BH57" i="9"/>
  <c r="BH213" i="9"/>
  <c r="BH150" i="9"/>
  <c r="BH87" i="9"/>
  <c r="BH21" i="9"/>
  <c r="BH66" i="9"/>
  <c r="BH51" i="9"/>
  <c r="BH210" i="9"/>
  <c r="BH2" i="9"/>
  <c r="BH108" i="9"/>
  <c r="BH159" i="9"/>
  <c r="BH30" i="9"/>
  <c r="BH171" i="9"/>
  <c r="BH42" i="9"/>
  <c r="BH69" i="9"/>
  <c r="BH147" i="9"/>
  <c r="AI113" i="4" l="1"/>
  <c r="AR113" i="4"/>
  <c r="AZ113" i="4"/>
  <c r="BH113" i="4"/>
  <c r="BP113" i="4"/>
  <c r="BX113" i="4"/>
  <c r="AJ113" i="4"/>
  <c r="AS113" i="4"/>
  <c r="BA113" i="4"/>
  <c r="BI113" i="4"/>
  <c r="BQ113" i="4"/>
  <c r="BY113" i="4"/>
  <c r="AK113" i="4"/>
  <c r="AT113" i="4"/>
  <c r="BB113" i="4"/>
  <c r="BJ113" i="4"/>
  <c r="BR113" i="4"/>
  <c r="BZ113" i="4"/>
  <c r="AL113" i="4"/>
  <c r="AU113" i="4"/>
  <c r="BC113" i="4"/>
  <c r="BK113" i="4"/>
  <c r="BS113" i="4"/>
  <c r="CA113" i="4"/>
  <c r="AN113" i="4"/>
  <c r="AV113" i="4"/>
  <c r="BD113" i="4"/>
  <c r="BL113" i="4"/>
  <c r="BT113" i="4"/>
  <c r="CB113" i="4"/>
  <c r="AF113" i="4"/>
  <c r="AO113" i="4"/>
  <c r="AW113" i="4"/>
  <c r="BE113" i="4"/>
  <c r="BM113" i="4"/>
  <c r="BU113" i="4"/>
  <c r="CC113" i="4"/>
  <c r="AG113" i="4"/>
  <c r="AP113" i="4"/>
  <c r="AX113" i="4"/>
  <c r="BF113" i="4"/>
  <c r="BN113" i="4"/>
  <c r="BV113" i="4"/>
  <c r="BW113" i="4"/>
  <c r="AH113" i="4"/>
  <c r="AQ113" i="4"/>
  <c r="AY113" i="4"/>
  <c r="BG113" i="4"/>
  <c r="BO113" i="4"/>
  <c r="V113" i="4"/>
  <c r="AD113" i="4"/>
  <c r="W113" i="4"/>
  <c r="AE113" i="4"/>
  <c r="X113" i="4"/>
  <c r="Y113" i="4"/>
  <c r="Z113" i="4"/>
  <c r="AA113" i="4"/>
  <c r="AB113" i="4"/>
  <c r="AC113" i="4"/>
  <c r="Q113" i="4"/>
  <c r="R113" i="4"/>
  <c r="S113" i="4"/>
  <c r="T113" i="4"/>
  <c r="U113" i="4"/>
  <c r="B112" i="4"/>
  <c r="D113" i="4"/>
  <c r="L113" i="4"/>
  <c r="F113" i="4"/>
  <c r="N113" i="4"/>
  <c r="I113" i="4"/>
  <c r="C113" i="4"/>
  <c r="J113" i="4"/>
  <c r="E113" i="4"/>
  <c r="G113" i="4"/>
  <c r="H113" i="4"/>
  <c r="K113" i="4"/>
  <c r="M113" i="4"/>
  <c r="O112" i="4"/>
  <c r="P112" i="4"/>
  <c r="A114" i="4"/>
  <c r="AM114" i="4" s="1"/>
  <c r="BI183" i="9"/>
  <c r="BI135" i="9"/>
  <c r="BI87" i="9"/>
  <c r="BI39" i="9"/>
  <c r="BI201" i="9"/>
  <c r="BI138" i="9"/>
  <c r="BI72" i="9"/>
  <c r="BI9" i="9"/>
  <c r="BI165" i="9"/>
  <c r="BI102" i="9"/>
  <c r="BI36" i="9"/>
  <c r="BI192" i="9"/>
  <c r="BI129" i="9"/>
  <c r="BI66" i="9"/>
  <c r="BI174" i="9"/>
  <c r="BI93" i="9"/>
  <c r="BI78" i="9"/>
  <c r="BI60" i="9"/>
  <c r="BI171" i="9"/>
  <c r="BI123" i="9"/>
  <c r="BI75" i="9"/>
  <c r="BI27" i="9"/>
  <c r="BI120" i="9"/>
  <c r="BI57" i="9"/>
  <c r="BI213" i="9"/>
  <c r="BI150" i="9"/>
  <c r="BI21" i="9"/>
  <c r="BI177" i="9"/>
  <c r="BI114" i="9"/>
  <c r="BI48" i="9"/>
  <c r="BI30" i="9"/>
  <c r="BI12" i="9"/>
  <c r="BI2" i="9"/>
  <c r="BI90" i="9"/>
  <c r="BI54" i="9"/>
  <c r="BI81" i="9"/>
  <c r="BI141" i="9"/>
  <c r="BI186" i="9"/>
  <c r="BI84" i="9"/>
  <c r="BI108" i="9"/>
  <c r="BI99" i="9"/>
  <c r="BI216" i="9"/>
  <c r="BI180" i="9"/>
  <c r="BI144" i="9"/>
  <c r="BI156" i="9"/>
  <c r="BJ4" i="9"/>
  <c r="BI207" i="9"/>
  <c r="BI159" i="9"/>
  <c r="BI111" i="9"/>
  <c r="BI63" i="9"/>
  <c r="BI15" i="9"/>
  <c r="BI168" i="9"/>
  <c r="BI105" i="9"/>
  <c r="BI42" i="9"/>
  <c r="BI198" i="9"/>
  <c r="BI132" i="9"/>
  <c r="BI69" i="9"/>
  <c r="BI6" i="9"/>
  <c r="BI162" i="9"/>
  <c r="BI96" i="9"/>
  <c r="BI33" i="9"/>
  <c r="BI45" i="9"/>
  <c r="BI204" i="9"/>
  <c r="BI189" i="9"/>
  <c r="BI3" i="9"/>
  <c r="BI195" i="9"/>
  <c r="BI147" i="9"/>
  <c r="BI51" i="9"/>
  <c r="BI153" i="9"/>
  <c r="BI24" i="9"/>
  <c r="BI117" i="9"/>
  <c r="BI210" i="9"/>
  <c r="BI18" i="9"/>
  <c r="BI126" i="9"/>
  <c r="AH114" i="4" l="1"/>
  <c r="AQ114" i="4"/>
  <c r="AY114" i="4"/>
  <c r="BG114" i="4"/>
  <c r="BO114" i="4"/>
  <c r="BW114" i="4"/>
  <c r="AI114" i="4"/>
  <c r="AR114" i="4"/>
  <c r="AZ114" i="4"/>
  <c r="BH114" i="4"/>
  <c r="BP114" i="4"/>
  <c r="BX114" i="4"/>
  <c r="AJ114" i="4"/>
  <c r="AS114" i="4"/>
  <c r="BA114" i="4"/>
  <c r="BI114" i="4"/>
  <c r="BQ114" i="4"/>
  <c r="BY114" i="4"/>
  <c r="AK114" i="4"/>
  <c r="AT114" i="4"/>
  <c r="BB114" i="4"/>
  <c r="BJ114" i="4"/>
  <c r="BR114" i="4"/>
  <c r="BZ114" i="4"/>
  <c r="AL114" i="4"/>
  <c r="AU114" i="4"/>
  <c r="BC114" i="4"/>
  <c r="BK114" i="4"/>
  <c r="BS114" i="4"/>
  <c r="CA114" i="4"/>
  <c r="AN114" i="4"/>
  <c r="AV114" i="4"/>
  <c r="BD114" i="4"/>
  <c r="BL114" i="4"/>
  <c r="BT114" i="4"/>
  <c r="CB114" i="4"/>
  <c r="AF114" i="4"/>
  <c r="AO114" i="4"/>
  <c r="AW114" i="4"/>
  <c r="BE114" i="4"/>
  <c r="BM114" i="4"/>
  <c r="BU114" i="4"/>
  <c r="CC114" i="4"/>
  <c r="AG114" i="4"/>
  <c r="AP114" i="4"/>
  <c r="AX114" i="4"/>
  <c r="BF114" i="4"/>
  <c r="BN114" i="4"/>
  <c r="BV114" i="4"/>
  <c r="AB114" i="4"/>
  <c r="AC114" i="4"/>
  <c r="V114" i="4"/>
  <c r="AD114" i="4"/>
  <c r="W114" i="4"/>
  <c r="AE114" i="4"/>
  <c r="X114" i="4"/>
  <c r="Y114" i="4"/>
  <c r="Z114" i="4"/>
  <c r="AA114" i="4"/>
  <c r="R114" i="4"/>
  <c r="S114" i="4"/>
  <c r="T114" i="4"/>
  <c r="U114" i="4"/>
  <c r="Q114" i="4"/>
  <c r="B113" i="4"/>
  <c r="O113" i="4"/>
  <c r="H114" i="4"/>
  <c r="J114" i="4"/>
  <c r="E114" i="4"/>
  <c r="M114" i="4"/>
  <c r="C114" i="4"/>
  <c r="D114" i="4"/>
  <c r="K114" i="4"/>
  <c r="I114" i="4"/>
  <c r="L114" i="4"/>
  <c r="N114" i="4"/>
  <c r="F114" i="4"/>
  <c r="G114" i="4"/>
  <c r="P113" i="4"/>
  <c r="A115" i="4"/>
  <c r="AM115" i="4" s="1"/>
  <c r="BJ192" i="9"/>
  <c r="BJ144" i="9"/>
  <c r="BJ96" i="9"/>
  <c r="BJ186" i="9"/>
  <c r="BJ138" i="9"/>
  <c r="BJ90" i="9"/>
  <c r="BJ42" i="9"/>
  <c r="BJ207" i="9"/>
  <c r="BJ111" i="9"/>
  <c r="BJ36" i="9"/>
  <c r="BJ153" i="9"/>
  <c r="BJ63" i="9"/>
  <c r="BJ195" i="9"/>
  <c r="BJ99" i="9"/>
  <c r="BJ27" i="9"/>
  <c r="BJ24" i="9"/>
  <c r="BJ141" i="9"/>
  <c r="BJ39" i="9"/>
  <c r="BJ132" i="9"/>
  <c r="BJ174" i="9"/>
  <c r="BJ126" i="9"/>
  <c r="BJ30" i="9"/>
  <c r="BJ183" i="9"/>
  <c r="BJ21" i="9"/>
  <c r="BJ129" i="9"/>
  <c r="BJ48" i="9"/>
  <c r="BJ75" i="9"/>
  <c r="BJ12" i="9"/>
  <c r="BJ165" i="9"/>
  <c r="BJ3" i="9"/>
  <c r="BJ156" i="9"/>
  <c r="BJ198" i="9"/>
  <c r="BJ150" i="9"/>
  <c r="BJ6" i="9"/>
  <c r="BJ177" i="9"/>
  <c r="BJ93" i="9"/>
  <c r="BJ117" i="9"/>
  <c r="BJ180" i="9"/>
  <c r="BJ84" i="9"/>
  <c r="BJ78" i="9"/>
  <c r="BJ87" i="9"/>
  <c r="BJ171" i="9"/>
  <c r="BJ57" i="9"/>
  <c r="BJ204" i="9"/>
  <c r="BJ102" i="9"/>
  <c r="BJ51" i="9"/>
  <c r="BJ123" i="9"/>
  <c r="BK4" i="9"/>
  <c r="BJ216" i="9"/>
  <c r="BJ168" i="9"/>
  <c r="BJ120" i="9"/>
  <c r="BJ210" i="9"/>
  <c r="BJ162" i="9"/>
  <c r="BJ114" i="9"/>
  <c r="BJ66" i="9"/>
  <c r="BJ18" i="9"/>
  <c r="BJ159" i="9"/>
  <c r="BJ69" i="9"/>
  <c r="BJ201" i="9"/>
  <c r="BJ105" i="9"/>
  <c r="BJ33" i="9"/>
  <c r="BJ147" i="9"/>
  <c r="BJ60" i="9"/>
  <c r="BJ189" i="9"/>
  <c r="BJ72" i="9"/>
  <c r="BJ213" i="9"/>
  <c r="BJ2" i="9"/>
  <c r="BJ108" i="9"/>
  <c r="BJ54" i="9"/>
  <c r="BJ135" i="9"/>
  <c r="BJ81" i="9"/>
  <c r="BJ15" i="9"/>
  <c r="BJ45" i="9"/>
  <c r="BJ9" i="9"/>
  <c r="AG115" i="4" l="1"/>
  <c r="AP115" i="4"/>
  <c r="AX115" i="4"/>
  <c r="BF115" i="4"/>
  <c r="BN115" i="4"/>
  <c r="BV115" i="4"/>
  <c r="AH115" i="4"/>
  <c r="AQ115" i="4"/>
  <c r="AY115" i="4"/>
  <c r="BG115" i="4"/>
  <c r="BO115" i="4"/>
  <c r="BW115" i="4"/>
  <c r="AI115" i="4"/>
  <c r="AR115" i="4"/>
  <c r="AZ115" i="4"/>
  <c r="BH115" i="4"/>
  <c r="BP115" i="4"/>
  <c r="BX115" i="4"/>
  <c r="AJ115" i="4"/>
  <c r="AS115" i="4"/>
  <c r="BA115" i="4"/>
  <c r="BI115" i="4"/>
  <c r="BQ115" i="4"/>
  <c r="BY115" i="4"/>
  <c r="AK115" i="4"/>
  <c r="AT115" i="4"/>
  <c r="BB115" i="4"/>
  <c r="BJ115" i="4"/>
  <c r="BR115" i="4"/>
  <c r="BZ115" i="4"/>
  <c r="AL115" i="4"/>
  <c r="AU115" i="4"/>
  <c r="BC115" i="4"/>
  <c r="BK115" i="4"/>
  <c r="BS115" i="4"/>
  <c r="CA115" i="4"/>
  <c r="AN115" i="4"/>
  <c r="AV115" i="4"/>
  <c r="BD115" i="4"/>
  <c r="BL115" i="4"/>
  <c r="BT115" i="4"/>
  <c r="CB115" i="4"/>
  <c r="AO115" i="4"/>
  <c r="AW115" i="4"/>
  <c r="BE115" i="4"/>
  <c r="BM115" i="4"/>
  <c r="BU115" i="4"/>
  <c r="CC115" i="4"/>
  <c r="Z115" i="4"/>
  <c r="AF115" i="4"/>
  <c r="AA115" i="4"/>
  <c r="AB115" i="4"/>
  <c r="AC115" i="4"/>
  <c r="V115" i="4"/>
  <c r="AD115" i="4"/>
  <c r="W115" i="4"/>
  <c r="AE115" i="4"/>
  <c r="X115" i="4"/>
  <c r="Y115" i="4"/>
  <c r="U115" i="4"/>
  <c r="Q115" i="4"/>
  <c r="R115" i="4"/>
  <c r="T115" i="4"/>
  <c r="S115" i="4"/>
  <c r="B114" i="4"/>
  <c r="C115" i="4"/>
  <c r="K115" i="4"/>
  <c r="E115" i="4"/>
  <c r="M115" i="4"/>
  <c r="H115" i="4"/>
  <c r="D115" i="4"/>
  <c r="J115" i="4"/>
  <c r="F115" i="4"/>
  <c r="L115" i="4"/>
  <c r="I115" i="4"/>
  <c r="G115" i="4"/>
  <c r="N115" i="4"/>
  <c r="P114" i="4"/>
  <c r="O114" i="4"/>
  <c r="A116" i="4"/>
  <c r="AM116" i="4" s="1"/>
  <c r="BK183" i="9"/>
  <c r="BK135" i="9"/>
  <c r="BK87" i="9"/>
  <c r="BK39" i="9"/>
  <c r="BK201" i="9"/>
  <c r="BK153" i="9"/>
  <c r="BK105" i="9"/>
  <c r="BK57" i="9"/>
  <c r="BK9" i="9"/>
  <c r="BK138" i="9"/>
  <c r="BK42" i="9"/>
  <c r="BK156" i="9"/>
  <c r="BK60" i="9"/>
  <c r="BK174" i="9"/>
  <c r="BK78" i="9"/>
  <c r="BK168" i="9"/>
  <c r="BK216" i="9"/>
  <c r="BK96" i="9"/>
  <c r="BK63" i="9"/>
  <c r="BK177" i="9"/>
  <c r="BK81" i="9"/>
  <c r="BK90" i="9"/>
  <c r="BK108" i="9"/>
  <c r="BK126" i="9"/>
  <c r="BK144" i="9"/>
  <c r="BK2" i="9"/>
  <c r="BK195" i="9"/>
  <c r="BK99" i="9"/>
  <c r="BK51" i="9"/>
  <c r="BK213" i="9"/>
  <c r="BK117" i="9"/>
  <c r="BK21" i="9"/>
  <c r="BK66" i="9"/>
  <c r="BK84" i="9"/>
  <c r="BK102" i="9"/>
  <c r="BK48" i="9"/>
  <c r="BK192" i="9"/>
  <c r="BK171" i="9"/>
  <c r="BK123" i="9"/>
  <c r="BK75" i="9"/>
  <c r="BK27" i="9"/>
  <c r="BK189" i="9"/>
  <c r="BK141" i="9"/>
  <c r="BK93" i="9"/>
  <c r="BK45" i="9"/>
  <c r="BK210" i="9"/>
  <c r="BK114" i="9"/>
  <c r="BK18" i="9"/>
  <c r="BK132" i="9"/>
  <c r="BK36" i="9"/>
  <c r="BK150" i="9"/>
  <c r="BK54" i="9"/>
  <c r="BK72" i="9"/>
  <c r="BK120" i="9"/>
  <c r="BL4" i="9"/>
  <c r="BK207" i="9"/>
  <c r="BK159" i="9"/>
  <c r="BK111" i="9"/>
  <c r="BK15" i="9"/>
  <c r="BK129" i="9"/>
  <c r="BK33" i="9"/>
  <c r="BK186" i="9"/>
  <c r="BK204" i="9"/>
  <c r="BK12" i="9"/>
  <c r="BK30" i="9"/>
  <c r="BK24" i="9"/>
  <c r="BK147" i="9"/>
  <c r="BK165" i="9"/>
  <c r="BK69" i="9"/>
  <c r="BK162" i="9"/>
  <c r="BK180" i="9"/>
  <c r="BK198" i="9"/>
  <c r="BK6" i="9"/>
  <c r="BK3" i="9"/>
  <c r="AF116" i="4" l="1"/>
  <c r="AO116" i="4"/>
  <c r="AW116" i="4"/>
  <c r="BE116" i="4"/>
  <c r="BM116" i="4"/>
  <c r="BU116" i="4"/>
  <c r="CC116" i="4"/>
  <c r="AG116" i="4"/>
  <c r="AP116" i="4"/>
  <c r="AX116" i="4"/>
  <c r="BF116" i="4"/>
  <c r="BN116" i="4"/>
  <c r="BV116" i="4"/>
  <c r="AH116" i="4"/>
  <c r="AQ116" i="4"/>
  <c r="AY116" i="4"/>
  <c r="BG116" i="4"/>
  <c r="BO116" i="4"/>
  <c r="BW116" i="4"/>
  <c r="AI116" i="4"/>
  <c r="AR116" i="4"/>
  <c r="AZ116" i="4"/>
  <c r="BH116" i="4"/>
  <c r="BP116" i="4"/>
  <c r="BX116" i="4"/>
  <c r="AJ116" i="4"/>
  <c r="AS116" i="4"/>
  <c r="BA116" i="4"/>
  <c r="BI116" i="4"/>
  <c r="BQ116" i="4"/>
  <c r="BY116" i="4"/>
  <c r="AK116" i="4"/>
  <c r="AT116" i="4"/>
  <c r="BB116" i="4"/>
  <c r="BJ116" i="4"/>
  <c r="BR116" i="4"/>
  <c r="BZ116" i="4"/>
  <c r="AL116" i="4"/>
  <c r="AU116" i="4"/>
  <c r="BC116" i="4"/>
  <c r="BK116" i="4"/>
  <c r="BS116" i="4"/>
  <c r="CA116" i="4"/>
  <c r="BD116" i="4"/>
  <c r="BL116" i="4"/>
  <c r="BT116" i="4"/>
  <c r="CB116" i="4"/>
  <c r="AN116" i="4"/>
  <c r="X116" i="4"/>
  <c r="Y116" i="4"/>
  <c r="AV116" i="4"/>
  <c r="Z116" i="4"/>
  <c r="AA116" i="4"/>
  <c r="AB116" i="4"/>
  <c r="AC116" i="4"/>
  <c r="V116" i="4"/>
  <c r="AD116" i="4"/>
  <c r="W116" i="4"/>
  <c r="AE116" i="4"/>
  <c r="Q116" i="4"/>
  <c r="R116" i="4"/>
  <c r="S116" i="4"/>
  <c r="T116" i="4"/>
  <c r="U116" i="4"/>
  <c r="O115" i="4"/>
  <c r="F116" i="4"/>
  <c r="N116" i="4"/>
  <c r="H116" i="4"/>
  <c r="C116" i="4"/>
  <c r="K116" i="4"/>
  <c r="D116" i="4"/>
  <c r="J116" i="4"/>
  <c r="E116" i="4"/>
  <c r="G116" i="4"/>
  <c r="I116" i="4"/>
  <c r="L116" i="4"/>
  <c r="M116" i="4"/>
  <c r="P115" i="4"/>
  <c r="B115" i="4"/>
  <c r="A117" i="4"/>
  <c r="AM117" i="4" s="1"/>
  <c r="BL186" i="9"/>
  <c r="BL138" i="9"/>
  <c r="BL90" i="9"/>
  <c r="BL42" i="9"/>
  <c r="BL216" i="9"/>
  <c r="BL168" i="9"/>
  <c r="BL120" i="9"/>
  <c r="BL72" i="9"/>
  <c r="BL24" i="9"/>
  <c r="BL165" i="9"/>
  <c r="BL69" i="9"/>
  <c r="BL183" i="9"/>
  <c r="BL87" i="9"/>
  <c r="BL201" i="9"/>
  <c r="BL105" i="9"/>
  <c r="BL9" i="9"/>
  <c r="BL27" i="9"/>
  <c r="BL75" i="9"/>
  <c r="BL126" i="9"/>
  <c r="BL78" i="9"/>
  <c r="BL156" i="9"/>
  <c r="BL108" i="9"/>
  <c r="BL60" i="9"/>
  <c r="BL141" i="9"/>
  <c r="BL45" i="9"/>
  <c r="BL63" i="9"/>
  <c r="BL177" i="9"/>
  <c r="BL147" i="9"/>
  <c r="BL195" i="9"/>
  <c r="BL6" i="9"/>
  <c r="BL36" i="9"/>
  <c r="BL93" i="9"/>
  <c r="BL111" i="9"/>
  <c r="BL33" i="9"/>
  <c r="BL171" i="9"/>
  <c r="BL174" i="9"/>
  <c r="BL30" i="9"/>
  <c r="BL204" i="9"/>
  <c r="BL12" i="9"/>
  <c r="BL159" i="9"/>
  <c r="BL81" i="9"/>
  <c r="BL3" i="9"/>
  <c r="BL198" i="9"/>
  <c r="BL150" i="9"/>
  <c r="BL54" i="9"/>
  <c r="BL132" i="9"/>
  <c r="BL129" i="9"/>
  <c r="BL210" i="9"/>
  <c r="BL162" i="9"/>
  <c r="BL114" i="9"/>
  <c r="BL66" i="9"/>
  <c r="BL18" i="9"/>
  <c r="BL192" i="9"/>
  <c r="BL144" i="9"/>
  <c r="BL96" i="9"/>
  <c r="BL48" i="9"/>
  <c r="BL213" i="9"/>
  <c r="BL117" i="9"/>
  <c r="BL21" i="9"/>
  <c r="BL135" i="9"/>
  <c r="BL39" i="9"/>
  <c r="BL153" i="9"/>
  <c r="BL57" i="9"/>
  <c r="BL51" i="9"/>
  <c r="BL99" i="9"/>
  <c r="BL2" i="9"/>
  <c r="BL102" i="9"/>
  <c r="BL180" i="9"/>
  <c r="BL84" i="9"/>
  <c r="BL189" i="9"/>
  <c r="BL207" i="9"/>
  <c r="BL15" i="9"/>
  <c r="BL123" i="9"/>
  <c r="BM4" i="9"/>
  <c r="AN117" i="4" l="1"/>
  <c r="AV117" i="4"/>
  <c r="BD117" i="4"/>
  <c r="BL117" i="4"/>
  <c r="BT117" i="4"/>
  <c r="CB117" i="4"/>
  <c r="AF117" i="4"/>
  <c r="AO117" i="4"/>
  <c r="AW117" i="4"/>
  <c r="BE117" i="4"/>
  <c r="BM117" i="4"/>
  <c r="BU117" i="4"/>
  <c r="CC117" i="4"/>
  <c r="AG117" i="4"/>
  <c r="AP117" i="4"/>
  <c r="AX117" i="4"/>
  <c r="BF117" i="4"/>
  <c r="BN117" i="4"/>
  <c r="BV117" i="4"/>
  <c r="AH117" i="4"/>
  <c r="AQ117" i="4"/>
  <c r="AY117" i="4"/>
  <c r="BG117" i="4"/>
  <c r="BO117" i="4"/>
  <c r="BW117" i="4"/>
  <c r="AI117" i="4"/>
  <c r="AR117" i="4"/>
  <c r="AZ117" i="4"/>
  <c r="BH117" i="4"/>
  <c r="BP117" i="4"/>
  <c r="BX117" i="4"/>
  <c r="AK117" i="4"/>
  <c r="AT117" i="4"/>
  <c r="BB117" i="4"/>
  <c r="BJ117" i="4"/>
  <c r="BR117" i="4"/>
  <c r="BZ117" i="4"/>
  <c r="BA117" i="4"/>
  <c r="BC117" i="4"/>
  <c r="BI117" i="4"/>
  <c r="BK117" i="4"/>
  <c r="AJ117" i="4"/>
  <c r="BQ117" i="4"/>
  <c r="AL117" i="4"/>
  <c r="BS117" i="4"/>
  <c r="AS117" i="4"/>
  <c r="BY117" i="4"/>
  <c r="V117" i="4"/>
  <c r="AD117" i="4"/>
  <c r="W117" i="4"/>
  <c r="AE117" i="4"/>
  <c r="X117" i="4"/>
  <c r="AU117" i="4"/>
  <c r="Y117" i="4"/>
  <c r="CA117" i="4"/>
  <c r="Z117" i="4"/>
  <c r="AA117" i="4"/>
  <c r="AB117" i="4"/>
  <c r="AC117" i="4"/>
  <c r="S117" i="4"/>
  <c r="T117" i="4"/>
  <c r="U117" i="4"/>
  <c r="R117" i="4"/>
  <c r="Q117" i="4"/>
  <c r="H117" i="4"/>
  <c r="J117" i="4"/>
  <c r="E117" i="4"/>
  <c r="M117" i="4"/>
  <c r="N117" i="4"/>
  <c r="C117" i="4"/>
  <c r="I117" i="4"/>
  <c r="K117" i="4"/>
  <c r="L117" i="4"/>
  <c r="F117" i="4"/>
  <c r="D117" i="4"/>
  <c r="G117" i="4"/>
  <c r="O116" i="4"/>
  <c r="B116" i="4"/>
  <c r="P116" i="4"/>
  <c r="A118" i="4"/>
  <c r="AM118" i="4" s="1"/>
  <c r="BM189" i="9"/>
  <c r="BM141" i="9"/>
  <c r="BM93" i="9"/>
  <c r="BM45" i="9"/>
  <c r="BM210" i="9"/>
  <c r="BM162" i="9"/>
  <c r="BM114" i="9"/>
  <c r="BM66" i="9"/>
  <c r="BM18" i="9"/>
  <c r="BM183" i="9"/>
  <c r="BM135" i="9"/>
  <c r="BM87" i="9"/>
  <c r="BM39" i="9"/>
  <c r="BM144" i="9"/>
  <c r="BM132" i="9"/>
  <c r="BM168" i="9"/>
  <c r="BM60" i="9"/>
  <c r="BM108" i="9"/>
  <c r="BM129" i="9"/>
  <c r="BM81" i="9"/>
  <c r="BM198" i="9"/>
  <c r="BM150" i="9"/>
  <c r="BM54" i="9"/>
  <c r="BM6" i="9"/>
  <c r="BM171" i="9"/>
  <c r="BM75" i="9"/>
  <c r="BM27" i="9"/>
  <c r="BM96" i="9"/>
  <c r="BM120" i="9"/>
  <c r="BM204" i="9"/>
  <c r="BM2" i="9"/>
  <c r="BM201" i="9"/>
  <c r="BM153" i="9"/>
  <c r="BM105" i="9"/>
  <c r="BM9" i="9"/>
  <c r="BM174" i="9"/>
  <c r="BM78" i="9"/>
  <c r="BM195" i="9"/>
  <c r="BM192" i="9"/>
  <c r="BM24" i="9"/>
  <c r="BN4" i="9"/>
  <c r="BM177" i="9"/>
  <c r="BM33" i="9"/>
  <c r="BM102" i="9"/>
  <c r="BM123" i="9"/>
  <c r="BM84" i="9"/>
  <c r="BM213" i="9"/>
  <c r="BM165" i="9"/>
  <c r="BM117" i="9"/>
  <c r="BM69" i="9"/>
  <c r="BM21" i="9"/>
  <c r="BM186" i="9"/>
  <c r="BM138" i="9"/>
  <c r="BM90" i="9"/>
  <c r="BM42" i="9"/>
  <c r="BM207" i="9"/>
  <c r="BM159" i="9"/>
  <c r="BM111" i="9"/>
  <c r="BM63" i="9"/>
  <c r="BM15" i="9"/>
  <c r="BM48" i="9"/>
  <c r="BM36" i="9"/>
  <c r="BM72" i="9"/>
  <c r="BM12" i="9"/>
  <c r="BM3" i="9"/>
  <c r="BM57" i="9"/>
  <c r="BM126" i="9"/>
  <c r="BM30" i="9"/>
  <c r="BM147" i="9"/>
  <c r="BM99" i="9"/>
  <c r="BM51" i="9"/>
  <c r="BM180" i="9"/>
  <c r="BM216" i="9"/>
  <c r="BM156" i="9"/>
  <c r="AL118" i="4" l="1"/>
  <c r="AU118" i="4"/>
  <c r="BC118" i="4"/>
  <c r="BK118" i="4"/>
  <c r="BS118" i="4"/>
  <c r="CA118" i="4"/>
  <c r="AN118" i="4"/>
  <c r="AV118" i="4"/>
  <c r="BD118" i="4"/>
  <c r="BL118" i="4"/>
  <c r="BT118" i="4"/>
  <c r="CB118" i="4"/>
  <c r="AF118" i="4"/>
  <c r="AO118" i="4"/>
  <c r="AW118" i="4"/>
  <c r="BE118" i="4"/>
  <c r="BM118" i="4"/>
  <c r="BU118" i="4"/>
  <c r="CC118" i="4"/>
  <c r="AG118" i="4"/>
  <c r="AP118" i="4"/>
  <c r="AX118" i="4"/>
  <c r="BF118" i="4"/>
  <c r="BN118" i="4"/>
  <c r="BV118" i="4"/>
  <c r="AH118" i="4"/>
  <c r="AQ118" i="4"/>
  <c r="AY118" i="4"/>
  <c r="BG118" i="4"/>
  <c r="BO118" i="4"/>
  <c r="BW118" i="4"/>
  <c r="AJ118" i="4"/>
  <c r="AS118" i="4"/>
  <c r="BA118" i="4"/>
  <c r="BI118" i="4"/>
  <c r="BQ118" i="4"/>
  <c r="BY118" i="4"/>
  <c r="AI118" i="4"/>
  <c r="BP118" i="4"/>
  <c r="AK118" i="4"/>
  <c r="BR118" i="4"/>
  <c r="AR118" i="4"/>
  <c r="BX118" i="4"/>
  <c r="AT118" i="4"/>
  <c r="BZ118" i="4"/>
  <c r="AZ118" i="4"/>
  <c r="BB118" i="4"/>
  <c r="BH118" i="4"/>
  <c r="AB118" i="4"/>
  <c r="AC118" i="4"/>
  <c r="V118" i="4"/>
  <c r="AD118" i="4"/>
  <c r="W118" i="4"/>
  <c r="AE118" i="4"/>
  <c r="X118" i="4"/>
  <c r="BJ118" i="4"/>
  <c r="Y118" i="4"/>
  <c r="Z118" i="4"/>
  <c r="AA118" i="4"/>
  <c r="Q118" i="4"/>
  <c r="R118" i="4"/>
  <c r="S118" i="4"/>
  <c r="T118" i="4"/>
  <c r="U118" i="4"/>
  <c r="P117" i="4"/>
  <c r="D118" i="4"/>
  <c r="L118" i="4"/>
  <c r="F118" i="4"/>
  <c r="N118" i="4"/>
  <c r="I118" i="4"/>
  <c r="C118" i="4"/>
  <c r="J118" i="4"/>
  <c r="E118" i="4"/>
  <c r="G118" i="4"/>
  <c r="K118" i="4"/>
  <c r="M118" i="4"/>
  <c r="H118" i="4"/>
  <c r="B117" i="4"/>
  <c r="O117" i="4"/>
  <c r="A119" i="4"/>
  <c r="AM119" i="4" s="1"/>
  <c r="BN192" i="9"/>
  <c r="BN144" i="9"/>
  <c r="BN96" i="9"/>
  <c r="BN48" i="9"/>
  <c r="BN213" i="9"/>
  <c r="BN165" i="9"/>
  <c r="BN117" i="9"/>
  <c r="BN69" i="9"/>
  <c r="BN21" i="9"/>
  <c r="BN186" i="9"/>
  <c r="BN138" i="9"/>
  <c r="BN90" i="9"/>
  <c r="BN42" i="9"/>
  <c r="BN171" i="9"/>
  <c r="BN207" i="9"/>
  <c r="BN15" i="9"/>
  <c r="BN51" i="9"/>
  <c r="BN87" i="9"/>
  <c r="BN132" i="9"/>
  <c r="BN84" i="9"/>
  <c r="BN36" i="9"/>
  <c r="BN153" i="9"/>
  <c r="BN105" i="9"/>
  <c r="BN57" i="9"/>
  <c r="BN174" i="9"/>
  <c r="BN126" i="9"/>
  <c r="BN30" i="9"/>
  <c r="BN123" i="9"/>
  <c r="BN159" i="9"/>
  <c r="BN195" i="9"/>
  <c r="BN2" i="9"/>
  <c r="BN108" i="9"/>
  <c r="BN177" i="9"/>
  <c r="BN81" i="9"/>
  <c r="BN150" i="9"/>
  <c r="BN102" i="9"/>
  <c r="BN27" i="9"/>
  <c r="BN99" i="9"/>
  <c r="BN3" i="9"/>
  <c r="BN180" i="9"/>
  <c r="BN201" i="9"/>
  <c r="BN9" i="9"/>
  <c r="BN78" i="9"/>
  <c r="BN39" i="9"/>
  <c r="BN60" i="9"/>
  <c r="BN33" i="9"/>
  <c r="BN6" i="9"/>
  <c r="BN216" i="9"/>
  <c r="BN168" i="9"/>
  <c r="BN120" i="9"/>
  <c r="BN72" i="9"/>
  <c r="BN24" i="9"/>
  <c r="BN189" i="9"/>
  <c r="BN141" i="9"/>
  <c r="BN93" i="9"/>
  <c r="BN45" i="9"/>
  <c r="BN210" i="9"/>
  <c r="BN162" i="9"/>
  <c r="BN114" i="9"/>
  <c r="BN66" i="9"/>
  <c r="BN18" i="9"/>
  <c r="BN75" i="9"/>
  <c r="BN111" i="9"/>
  <c r="BN147" i="9"/>
  <c r="BN183" i="9"/>
  <c r="BO4" i="9"/>
  <c r="BN204" i="9"/>
  <c r="BN156" i="9"/>
  <c r="BN12" i="9"/>
  <c r="BN129" i="9"/>
  <c r="BN198" i="9"/>
  <c r="BN54" i="9"/>
  <c r="BN63" i="9"/>
  <c r="BN135" i="9"/>
  <c r="AK119" i="4" l="1"/>
  <c r="AT119" i="4"/>
  <c r="BB119" i="4"/>
  <c r="BJ119" i="4"/>
  <c r="BR119" i="4"/>
  <c r="BZ119" i="4"/>
  <c r="AL119" i="4"/>
  <c r="AU119" i="4"/>
  <c r="BC119" i="4"/>
  <c r="BK119" i="4"/>
  <c r="BS119" i="4"/>
  <c r="CA119" i="4"/>
  <c r="AN119" i="4"/>
  <c r="AV119" i="4"/>
  <c r="BD119" i="4"/>
  <c r="BL119" i="4"/>
  <c r="BT119" i="4"/>
  <c r="CB119" i="4"/>
  <c r="AF119" i="4"/>
  <c r="AO119" i="4"/>
  <c r="AW119" i="4"/>
  <c r="BE119" i="4"/>
  <c r="BM119" i="4"/>
  <c r="BU119" i="4"/>
  <c r="CC119" i="4"/>
  <c r="AG119" i="4"/>
  <c r="AP119" i="4"/>
  <c r="AX119" i="4"/>
  <c r="BF119" i="4"/>
  <c r="BN119" i="4"/>
  <c r="BV119" i="4"/>
  <c r="AI119" i="4"/>
  <c r="AR119" i="4"/>
  <c r="AZ119" i="4"/>
  <c r="BH119" i="4"/>
  <c r="BP119" i="4"/>
  <c r="BX119" i="4"/>
  <c r="AY119" i="4"/>
  <c r="BA119" i="4"/>
  <c r="BG119" i="4"/>
  <c r="BI119" i="4"/>
  <c r="AH119" i="4"/>
  <c r="BO119" i="4"/>
  <c r="AJ119" i="4"/>
  <c r="BQ119" i="4"/>
  <c r="AQ119" i="4"/>
  <c r="BW119" i="4"/>
  <c r="Z119" i="4"/>
  <c r="AA119" i="4"/>
  <c r="AB119" i="4"/>
  <c r="AC119" i="4"/>
  <c r="V119" i="4"/>
  <c r="AD119" i="4"/>
  <c r="W119" i="4"/>
  <c r="AE119" i="4"/>
  <c r="AS119" i="4"/>
  <c r="X119" i="4"/>
  <c r="BY119" i="4"/>
  <c r="Y119" i="4"/>
  <c r="Q119" i="4"/>
  <c r="R119" i="4"/>
  <c r="S119" i="4"/>
  <c r="T119" i="4"/>
  <c r="U119" i="4"/>
  <c r="B118" i="4"/>
  <c r="H119" i="4"/>
  <c r="J119" i="4"/>
  <c r="E119" i="4"/>
  <c r="M119" i="4"/>
  <c r="C119" i="4"/>
  <c r="D119" i="4"/>
  <c r="K119" i="4"/>
  <c r="G119" i="4"/>
  <c r="I119" i="4"/>
  <c r="L119" i="4"/>
  <c r="N119" i="4"/>
  <c r="F119" i="4"/>
  <c r="O118" i="4"/>
  <c r="P118" i="4"/>
  <c r="A120" i="4"/>
  <c r="AM120" i="4" s="1"/>
  <c r="BO183" i="9"/>
  <c r="BO135" i="9"/>
  <c r="BO87" i="9"/>
  <c r="BO39" i="9"/>
  <c r="BO204" i="9"/>
  <c r="BO156" i="9"/>
  <c r="BO108" i="9"/>
  <c r="BO60" i="9"/>
  <c r="BO12" i="9"/>
  <c r="BO177" i="9"/>
  <c r="BO129" i="9"/>
  <c r="BO81" i="9"/>
  <c r="BO33" i="9"/>
  <c r="BO150" i="9"/>
  <c r="BO186" i="9"/>
  <c r="BO174" i="9"/>
  <c r="BO210" i="9"/>
  <c r="BO66" i="9"/>
  <c r="BO171" i="9"/>
  <c r="BO123" i="9"/>
  <c r="BO75" i="9"/>
  <c r="BO27" i="9"/>
  <c r="BO192" i="9"/>
  <c r="BO144" i="9"/>
  <c r="BO96" i="9"/>
  <c r="BO48" i="9"/>
  <c r="BO213" i="9"/>
  <c r="BO165" i="9"/>
  <c r="BO117" i="9"/>
  <c r="BO69" i="9"/>
  <c r="BO21" i="9"/>
  <c r="BO102" i="9"/>
  <c r="BO138" i="9"/>
  <c r="BO126" i="9"/>
  <c r="BO18" i="9"/>
  <c r="BP4" i="9"/>
  <c r="BO198" i="9"/>
  <c r="BO42" i="9"/>
  <c r="BO30" i="9"/>
  <c r="BO3" i="9"/>
  <c r="BO207" i="9"/>
  <c r="BO159" i="9"/>
  <c r="BO111" i="9"/>
  <c r="BO63" i="9"/>
  <c r="BO15" i="9"/>
  <c r="BO180" i="9"/>
  <c r="BO132" i="9"/>
  <c r="BO84" i="9"/>
  <c r="BO36" i="9"/>
  <c r="BO201" i="9"/>
  <c r="BO153" i="9"/>
  <c r="BO105" i="9"/>
  <c r="BO57" i="9"/>
  <c r="BO9" i="9"/>
  <c r="BO54" i="9"/>
  <c r="BO90" i="9"/>
  <c r="BO78" i="9"/>
  <c r="BO162" i="9"/>
  <c r="BO2" i="9"/>
  <c r="BO195" i="9"/>
  <c r="BO147" i="9"/>
  <c r="BO99" i="9"/>
  <c r="BO51" i="9"/>
  <c r="BO216" i="9"/>
  <c r="BO168" i="9"/>
  <c r="BO120" i="9"/>
  <c r="BO72" i="9"/>
  <c r="BO24" i="9"/>
  <c r="BO189" i="9"/>
  <c r="BO141" i="9"/>
  <c r="BO93" i="9"/>
  <c r="BO45" i="9"/>
  <c r="BO6" i="9"/>
  <c r="BO114" i="9"/>
  <c r="AJ120" i="4" l="1"/>
  <c r="AS120" i="4"/>
  <c r="BA120" i="4"/>
  <c r="BI120" i="4"/>
  <c r="BQ120" i="4"/>
  <c r="BY120" i="4"/>
  <c r="AK120" i="4"/>
  <c r="AT120" i="4"/>
  <c r="BB120" i="4"/>
  <c r="BJ120" i="4"/>
  <c r="BR120" i="4"/>
  <c r="BZ120" i="4"/>
  <c r="AL120" i="4"/>
  <c r="AU120" i="4"/>
  <c r="BC120" i="4"/>
  <c r="BK120" i="4"/>
  <c r="BS120" i="4"/>
  <c r="CA120" i="4"/>
  <c r="AN120" i="4"/>
  <c r="AV120" i="4"/>
  <c r="BD120" i="4"/>
  <c r="BL120" i="4"/>
  <c r="BT120" i="4"/>
  <c r="CB120" i="4"/>
  <c r="AF120" i="4"/>
  <c r="AO120" i="4"/>
  <c r="AW120" i="4"/>
  <c r="BE120" i="4"/>
  <c r="BM120" i="4"/>
  <c r="BU120" i="4"/>
  <c r="CC120" i="4"/>
  <c r="AH120" i="4"/>
  <c r="AQ120" i="4"/>
  <c r="AY120" i="4"/>
  <c r="AG120" i="4"/>
  <c r="BH120" i="4"/>
  <c r="AI120" i="4"/>
  <c r="BN120" i="4"/>
  <c r="AP120" i="4"/>
  <c r="BO120" i="4"/>
  <c r="AR120" i="4"/>
  <c r="BP120" i="4"/>
  <c r="AX120" i="4"/>
  <c r="BV120" i="4"/>
  <c r="AZ120" i="4"/>
  <c r="BW120" i="4"/>
  <c r="BF120" i="4"/>
  <c r="BX120" i="4"/>
  <c r="BG120" i="4"/>
  <c r="X120" i="4"/>
  <c r="Y120" i="4"/>
  <c r="Z120" i="4"/>
  <c r="AA120" i="4"/>
  <c r="AB120" i="4"/>
  <c r="AC120" i="4"/>
  <c r="V120" i="4"/>
  <c r="AD120" i="4"/>
  <c r="W120" i="4"/>
  <c r="AE120" i="4"/>
  <c r="T120" i="4"/>
  <c r="U120" i="4"/>
  <c r="Q120" i="4"/>
  <c r="S120" i="4"/>
  <c r="R120" i="4"/>
  <c r="P119" i="4"/>
  <c r="C120" i="4"/>
  <c r="K120" i="4"/>
  <c r="E120" i="4"/>
  <c r="M120" i="4"/>
  <c r="H120" i="4"/>
  <c r="D120" i="4"/>
  <c r="J120" i="4"/>
  <c r="N120" i="4"/>
  <c r="G120" i="4"/>
  <c r="I120" i="4"/>
  <c r="F120" i="4"/>
  <c r="L120" i="4"/>
  <c r="B119" i="4"/>
  <c r="O119" i="4"/>
  <c r="A121" i="4"/>
  <c r="AM121" i="4" s="1"/>
  <c r="BP186" i="9"/>
  <c r="BP138" i="9"/>
  <c r="BP90" i="9"/>
  <c r="BP42" i="9"/>
  <c r="BP207" i="9"/>
  <c r="BP159" i="9"/>
  <c r="BP111" i="9"/>
  <c r="BP63" i="9"/>
  <c r="BP15" i="9"/>
  <c r="BP180" i="9"/>
  <c r="BP132" i="9"/>
  <c r="BP84" i="9"/>
  <c r="BP36" i="9"/>
  <c r="BP129" i="9"/>
  <c r="BP165" i="9"/>
  <c r="BP201" i="9"/>
  <c r="BP9" i="9"/>
  <c r="BP45" i="9"/>
  <c r="BP189" i="9"/>
  <c r="BP210" i="9"/>
  <c r="BP114" i="9"/>
  <c r="BP18" i="9"/>
  <c r="BP135" i="9"/>
  <c r="BP39" i="9"/>
  <c r="BP156" i="9"/>
  <c r="BP60" i="9"/>
  <c r="BP33" i="9"/>
  <c r="BP141" i="9"/>
  <c r="BP150" i="9"/>
  <c r="BP54" i="9"/>
  <c r="BP171" i="9"/>
  <c r="BP123" i="9"/>
  <c r="BP27" i="9"/>
  <c r="BP144" i="9"/>
  <c r="BP48" i="9"/>
  <c r="BP213" i="9"/>
  <c r="BP21" i="9"/>
  <c r="BP93" i="9"/>
  <c r="BP174" i="9"/>
  <c r="BP126" i="9"/>
  <c r="BP78" i="9"/>
  <c r="BP30" i="9"/>
  <c r="BP195" i="9"/>
  <c r="BP147" i="9"/>
  <c r="BP99" i="9"/>
  <c r="BP51" i="9"/>
  <c r="BP216" i="9"/>
  <c r="BP168" i="9"/>
  <c r="BP120" i="9"/>
  <c r="BP72" i="9"/>
  <c r="BP24" i="9"/>
  <c r="BP81" i="9"/>
  <c r="BP117" i="9"/>
  <c r="BP153" i="9"/>
  <c r="BP3" i="9"/>
  <c r="BP162" i="9"/>
  <c r="BP66" i="9"/>
  <c r="BP183" i="9"/>
  <c r="BP87" i="9"/>
  <c r="BP204" i="9"/>
  <c r="BP108" i="9"/>
  <c r="BP12" i="9"/>
  <c r="BP69" i="9"/>
  <c r="BP105" i="9"/>
  <c r="BP2" i="9"/>
  <c r="BP198" i="9"/>
  <c r="BP102" i="9"/>
  <c r="BP6" i="9"/>
  <c r="BP75" i="9"/>
  <c r="BP192" i="9"/>
  <c r="BP96" i="9"/>
  <c r="BP177" i="9"/>
  <c r="BP57" i="9"/>
  <c r="BQ4" i="9"/>
  <c r="AI121" i="4" l="1"/>
  <c r="AR121" i="4"/>
  <c r="AZ121" i="4"/>
  <c r="BH121" i="4"/>
  <c r="BP121" i="4"/>
  <c r="BX121" i="4"/>
  <c r="AJ121" i="4"/>
  <c r="AS121" i="4"/>
  <c r="BA121" i="4"/>
  <c r="BI121" i="4"/>
  <c r="BQ121" i="4"/>
  <c r="BY121" i="4"/>
  <c r="AK121" i="4"/>
  <c r="AT121" i="4"/>
  <c r="BB121" i="4"/>
  <c r="BJ121" i="4"/>
  <c r="BR121" i="4"/>
  <c r="BZ121" i="4"/>
  <c r="AL121" i="4"/>
  <c r="AU121" i="4"/>
  <c r="BC121" i="4"/>
  <c r="BK121" i="4"/>
  <c r="BS121" i="4"/>
  <c r="CA121" i="4"/>
  <c r="AN121" i="4"/>
  <c r="AV121" i="4"/>
  <c r="BD121" i="4"/>
  <c r="BL121" i="4"/>
  <c r="BT121" i="4"/>
  <c r="CB121" i="4"/>
  <c r="AG121" i="4"/>
  <c r="BE121" i="4"/>
  <c r="BW121" i="4"/>
  <c r="AH121" i="4"/>
  <c r="BF121" i="4"/>
  <c r="CC121" i="4"/>
  <c r="AO121" i="4"/>
  <c r="BG121" i="4"/>
  <c r="AP121" i="4"/>
  <c r="BM121" i="4"/>
  <c r="AQ121" i="4"/>
  <c r="BN121" i="4"/>
  <c r="AW121" i="4"/>
  <c r="BO121" i="4"/>
  <c r="AX121" i="4"/>
  <c r="BU121" i="4"/>
  <c r="V121" i="4"/>
  <c r="AD121" i="4"/>
  <c r="AF121" i="4"/>
  <c r="W121" i="4"/>
  <c r="AE121" i="4"/>
  <c r="AY121" i="4"/>
  <c r="X121" i="4"/>
  <c r="BV121" i="4"/>
  <c r="Y121" i="4"/>
  <c r="Z121" i="4"/>
  <c r="AA121" i="4"/>
  <c r="AB121" i="4"/>
  <c r="AC121" i="4"/>
  <c r="Q121" i="4"/>
  <c r="R121" i="4"/>
  <c r="S121" i="4"/>
  <c r="T121" i="4"/>
  <c r="U121" i="4"/>
  <c r="O120" i="4"/>
  <c r="B120" i="4"/>
  <c r="G121" i="4"/>
  <c r="I121" i="4"/>
  <c r="D121" i="4"/>
  <c r="L121" i="4"/>
  <c r="C121" i="4"/>
  <c r="E121" i="4"/>
  <c r="K121" i="4"/>
  <c r="F121" i="4"/>
  <c r="H121" i="4"/>
  <c r="J121" i="4"/>
  <c r="M121" i="4"/>
  <c r="N121" i="4"/>
  <c r="P120" i="4"/>
  <c r="A122" i="4"/>
  <c r="AM122" i="4" s="1"/>
  <c r="BQ189" i="9"/>
  <c r="BQ141" i="9"/>
  <c r="BQ93" i="9"/>
  <c r="BQ45" i="9"/>
  <c r="BQ210" i="9"/>
  <c r="BQ162" i="9"/>
  <c r="BQ114" i="9"/>
  <c r="BQ66" i="9"/>
  <c r="BQ18" i="9"/>
  <c r="BQ183" i="9"/>
  <c r="BQ135" i="9"/>
  <c r="BQ87" i="9"/>
  <c r="BQ39" i="9"/>
  <c r="BQ156" i="9"/>
  <c r="BQ192" i="9"/>
  <c r="BQ180" i="9"/>
  <c r="BQ168" i="9"/>
  <c r="BQ24" i="9"/>
  <c r="BQ2" i="9"/>
  <c r="BQ213" i="9"/>
  <c r="BQ165" i="9"/>
  <c r="BQ117" i="9"/>
  <c r="BQ69" i="9"/>
  <c r="BQ21" i="9"/>
  <c r="BQ186" i="9"/>
  <c r="BQ138" i="9"/>
  <c r="BQ90" i="9"/>
  <c r="BQ42" i="9"/>
  <c r="BQ159" i="9"/>
  <c r="BQ111" i="9"/>
  <c r="BQ63" i="9"/>
  <c r="BQ15" i="9"/>
  <c r="BQ60" i="9"/>
  <c r="BQ84" i="9"/>
  <c r="BQ72" i="9"/>
  <c r="BQ201" i="9"/>
  <c r="BQ153" i="9"/>
  <c r="BQ177" i="9"/>
  <c r="BQ129" i="9"/>
  <c r="BQ81" i="9"/>
  <c r="BQ33" i="9"/>
  <c r="BQ198" i="9"/>
  <c r="BQ150" i="9"/>
  <c r="BQ102" i="9"/>
  <c r="BQ54" i="9"/>
  <c r="BQ6" i="9"/>
  <c r="BQ171" i="9"/>
  <c r="BQ123" i="9"/>
  <c r="BQ75" i="9"/>
  <c r="BQ27" i="9"/>
  <c r="BQ108" i="9"/>
  <c r="BQ144" i="9"/>
  <c r="BQ132" i="9"/>
  <c r="BQ120" i="9"/>
  <c r="BQ207" i="9"/>
  <c r="BQ96" i="9"/>
  <c r="BQ3" i="9"/>
  <c r="BQ105" i="9"/>
  <c r="BQ57" i="9"/>
  <c r="BQ9" i="9"/>
  <c r="BQ174" i="9"/>
  <c r="BQ126" i="9"/>
  <c r="BQ78" i="9"/>
  <c r="BQ30" i="9"/>
  <c r="BQ195" i="9"/>
  <c r="BQ147" i="9"/>
  <c r="BQ99" i="9"/>
  <c r="BQ51" i="9"/>
  <c r="BQ204" i="9"/>
  <c r="BQ12" i="9"/>
  <c r="BQ48" i="9"/>
  <c r="BQ36" i="9"/>
  <c r="BQ216" i="9"/>
  <c r="BR4" i="9"/>
  <c r="BS4" i="9" s="1"/>
  <c r="AH122" i="4" l="1"/>
  <c r="AQ122" i="4"/>
  <c r="AY122" i="4"/>
  <c r="BG122" i="4"/>
  <c r="BO122" i="4"/>
  <c r="BW122" i="4"/>
  <c r="AI122" i="4"/>
  <c r="AR122" i="4"/>
  <c r="AZ122" i="4"/>
  <c r="BH122" i="4"/>
  <c r="BP122" i="4"/>
  <c r="BX122" i="4"/>
  <c r="AJ122" i="4"/>
  <c r="AS122" i="4"/>
  <c r="BA122" i="4"/>
  <c r="BI122" i="4"/>
  <c r="BQ122" i="4"/>
  <c r="BY122" i="4"/>
  <c r="AK122" i="4"/>
  <c r="AT122" i="4"/>
  <c r="BB122" i="4"/>
  <c r="BJ122" i="4"/>
  <c r="BR122" i="4"/>
  <c r="BZ122" i="4"/>
  <c r="AL122" i="4"/>
  <c r="AU122" i="4"/>
  <c r="BC122" i="4"/>
  <c r="BK122" i="4"/>
  <c r="BS122" i="4"/>
  <c r="CA122" i="4"/>
  <c r="AW122" i="4"/>
  <c r="BT122" i="4"/>
  <c r="AX122" i="4"/>
  <c r="BU122" i="4"/>
  <c r="AF122" i="4"/>
  <c r="BD122" i="4"/>
  <c r="BV122" i="4"/>
  <c r="AG122" i="4"/>
  <c r="BE122" i="4"/>
  <c r="CB122" i="4"/>
  <c r="AN122" i="4"/>
  <c r="BF122" i="4"/>
  <c r="CC122" i="4"/>
  <c r="AO122" i="4"/>
  <c r="BL122" i="4"/>
  <c r="AP122" i="4"/>
  <c r="BM122" i="4"/>
  <c r="AB122" i="4"/>
  <c r="AC122" i="4"/>
  <c r="V122" i="4"/>
  <c r="AD122" i="4"/>
  <c r="W122" i="4"/>
  <c r="AE122" i="4"/>
  <c r="AV122" i="4"/>
  <c r="X122" i="4"/>
  <c r="BN122" i="4"/>
  <c r="Y122" i="4"/>
  <c r="Z122" i="4"/>
  <c r="AA122" i="4"/>
  <c r="R122" i="4"/>
  <c r="S122" i="4"/>
  <c r="T122" i="4"/>
  <c r="U122" i="4"/>
  <c r="Q122" i="4"/>
  <c r="B121" i="4"/>
  <c r="P121" i="4"/>
  <c r="C122" i="4"/>
  <c r="K122" i="4"/>
  <c r="E122" i="4"/>
  <c r="M122" i="4"/>
  <c r="H122" i="4"/>
  <c r="D122" i="4"/>
  <c r="F122" i="4"/>
  <c r="L122" i="4"/>
  <c r="J122" i="4"/>
  <c r="N122" i="4"/>
  <c r="G122" i="4"/>
  <c r="I122" i="4"/>
  <c r="O121" i="4"/>
  <c r="A123" i="4"/>
  <c r="AM123" i="4" s="1"/>
  <c r="BS2" i="9"/>
  <c r="BS9" i="9"/>
  <c r="BS6" i="9"/>
  <c r="BS18" i="9"/>
  <c r="BS15" i="9"/>
  <c r="BS24" i="9"/>
  <c r="BS39" i="9"/>
  <c r="BS21" i="9"/>
  <c r="BS27" i="9"/>
  <c r="BS36" i="9"/>
  <c r="BS48" i="9"/>
  <c r="BS33" i="9"/>
  <c r="BS54" i="9"/>
  <c r="BS30" i="9"/>
  <c r="BS51" i="9"/>
  <c r="BS63" i="9"/>
  <c r="BS12" i="9"/>
  <c r="BS60" i="9"/>
  <c r="BS75" i="9"/>
  <c r="BS87" i="9"/>
  <c r="BS99" i="9"/>
  <c r="BS111" i="9"/>
  <c r="BS3" i="9"/>
  <c r="BS57" i="9"/>
  <c r="BS72" i="9"/>
  <c r="BS84" i="9"/>
  <c r="BS96" i="9"/>
  <c r="BS108" i="9"/>
  <c r="BS69" i="9"/>
  <c r="BS93" i="9"/>
  <c r="BS117" i="9"/>
  <c r="BS129" i="9"/>
  <c r="BS141" i="9"/>
  <c r="BT4" i="9"/>
  <c r="BS66" i="9"/>
  <c r="BS90" i="9"/>
  <c r="BS114" i="9"/>
  <c r="BS126" i="9"/>
  <c r="BS138" i="9"/>
  <c r="BS81" i="9"/>
  <c r="BS135" i="9"/>
  <c r="BS153" i="9"/>
  <c r="BS165" i="9"/>
  <c r="BS177" i="9"/>
  <c r="BS78" i="9"/>
  <c r="BS132" i="9"/>
  <c r="BS150" i="9"/>
  <c r="BS162" i="9"/>
  <c r="BS174" i="9"/>
  <c r="BS186" i="9"/>
  <c r="BS198" i="9"/>
  <c r="BS210" i="9"/>
  <c r="BS147" i="9"/>
  <c r="BS159" i="9"/>
  <c r="BS45" i="9"/>
  <c r="BS105" i="9"/>
  <c r="BS123" i="9"/>
  <c r="BS102" i="9"/>
  <c r="BS171" i="9"/>
  <c r="BS192" i="9"/>
  <c r="BS207" i="9"/>
  <c r="BS168" i="9"/>
  <c r="BS189" i="9"/>
  <c r="BS204" i="9"/>
  <c r="BS144" i="9"/>
  <c r="BS156" i="9"/>
  <c r="BS183" i="9"/>
  <c r="BS201" i="9"/>
  <c r="BS216" i="9"/>
  <c r="BS42" i="9"/>
  <c r="BS120" i="9"/>
  <c r="BS180" i="9"/>
  <c r="BS195" i="9"/>
  <c r="BS213" i="9"/>
  <c r="BR192" i="9"/>
  <c r="BR144" i="9"/>
  <c r="BR96" i="9"/>
  <c r="BR48" i="9"/>
  <c r="BR213" i="9"/>
  <c r="BR165" i="9"/>
  <c r="BR117" i="9"/>
  <c r="BR69" i="9"/>
  <c r="BR21" i="9"/>
  <c r="BR186" i="9"/>
  <c r="BR138" i="9"/>
  <c r="BR90" i="9"/>
  <c r="BR42" i="9"/>
  <c r="BR183" i="9"/>
  <c r="BR171" i="9"/>
  <c r="BR207" i="9"/>
  <c r="BR15" i="9"/>
  <c r="BR195" i="9"/>
  <c r="BR9" i="9"/>
  <c r="BR126" i="9"/>
  <c r="BR30" i="9"/>
  <c r="BR123" i="9"/>
  <c r="BR159" i="9"/>
  <c r="BR2" i="9"/>
  <c r="BR216" i="9"/>
  <c r="BR168" i="9"/>
  <c r="BR120" i="9"/>
  <c r="BR72" i="9"/>
  <c r="BR189" i="9"/>
  <c r="BR141" i="9"/>
  <c r="BR45" i="9"/>
  <c r="BR162" i="9"/>
  <c r="BR66" i="9"/>
  <c r="BR87" i="9"/>
  <c r="BR111" i="9"/>
  <c r="BR3" i="9"/>
  <c r="BR156" i="9"/>
  <c r="BR12" i="9"/>
  <c r="BR129" i="9"/>
  <c r="BR33" i="9"/>
  <c r="BR150" i="9"/>
  <c r="BR54" i="9"/>
  <c r="BR39" i="9"/>
  <c r="BR63" i="9"/>
  <c r="BR180" i="9"/>
  <c r="BR132" i="9"/>
  <c r="BR84" i="9"/>
  <c r="BR36" i="9"/>
  <c r="BR201" i="9"/>
  <c r="BR153" i="9"/>
  <c r="BR105" i="9"/>
  <c r="BR57" i="9"/>
  <c r="BR174" i="9"/>
  <c r="BR78" i="9"/>
  <c r="BR135" i="9"/>
  <c r="BR147" i="9"/>
  <c r="BR24" i="9"/>
  <c r="BR93" i="9"/>
  <c r="BR210" i="9"/>
  <c r="BR114" i="9"/>
  <c r="BR18" i="9"/>
  <c r="BR75" i="9"/>
  <c r="BR99" i="9"/>
  <c r="BR204" i="9"/>
  <c r="BR108" i="9"/>
  <c r="BR60" i="9"/>
  <c r="BR177" i="9"/>
  <c r="BR81" i="9"/>
  <c r="BR198" i="9"/>
  <c r="BR102" i="9"/>
  <c r="BR6" i="9"/>
  <c r="BR27" i="9"/>
  <c r="BR51" i="9"/>
  <c r="AG123" i="4" l="1"/>
  <c r="AP123" i="4"/>
  <c r="AX123" i="4"/>
  <c r="BF123" i="4"/>
  <c r="BN123" i="4"/>
  <c r="BV123" i="4"/>
  <c r="AH123" i="4"/>
  <c r="AQ123" i="4"/>
  <c r="AY123" i="4"/>
  <c r="BG123" i="4"/>
  <c r="BO123" i="4"/>
  <c r="BW123" i="4"/>
  <c r="AI123" i="4"/>
  <c r="AR123" i="4"/>
  <c r="AZ123" i="4"/>
  <c r="BH123" i="4"/>
  <c r="BP123" i="4"/>
  <c r="BX123" i="4"/>
  <c r="AJ123" i="4"/>
  <c r="AS123" i="4"/>
  <c r="BA123" i="4"/>
  <c r="BI123" i="4"/>
  <c r="BQ123" i="4"/>
  <c r="BY123" i="4"/>
  <c r="AK123" i="4"/>
  <c r="AT123" i="4"/>
  <c r="BB123" i="4"/>
  <c r="BJ123" i="4"/>
  <c r="BR123" i="4"/>
  <c r="BZ123" i="4"/>
  <c r="AO123" i="4"/>
  <c r="BL123" i="4"/>
  <c r="AU123" i="4"/>
  <c r="BM123" i="4"/>
  <c r="AV123" i="4"/>
  <c r="BS123" i="4"/>
  <c r="AW123" i="4"/>
  <c r="BT123" i="4"/>
  <c r="BC123" i="4"/>
  <c r="BU123" i="4"/>
  <c r="AF123" i="4"/>
  <c r="BD123" i="4"/>
  <c r="CA123" i="4"/>
  <c r="AL123" i="4"/>
  <c r="BE123" i="4"/>
  <c r="CB123" i="4"/>
  <c r="CC123" i="4"/>
  <c r="Z123" i="4"/>
  <c r="AA123" i="4"/>
  <c r="AB123" i="4"/>
  <c r="AC123" i="4"/>
  <c r="V123" i="4"/>
  <c r="AD123" i="4"/>
  <c r="W123" i="4"/>
  <c r="AE123" i="4"/>
  <c r="AN123" i="4"/>
  <c r="X123" i="4"/>
  <c r="BK123" i="4"/>
  <c r="Y123" i="4"/>
  <c r="U123" i="4"/>
  <c r="Q123" i="4"/>
  <c r="R123" i="4"/>
  <c r="S123" i="4"/>
  <c r="T123" i="4"/>
  <c r="B122" i="4"/>
  <c r="O122" i="4"/>
  <c r="P122" i="4"/>
  <c r="E123" i="4"/>
  <c r="M123" i="4"/>
  <c r="G123" i="4"/>
  <c r="J123" i="4"/>
  <c r="C123" i="4"/>
  <c r="D123" i="4"/>
  <c r="K123" i="4"/>
  <c r="F123" i="4"/>
  <c r="I123" i="4"/>
  <c r="L123" i="4"/>
  <c r="H123" i="4"/>
  <c r="N123" i="4"/>
  <c r="A124" i="4"/>
  <c r="AM124" i="4" s="1"/>
  <c r="BT3" i="9"/>
  <c r="BU4" i="9"/>
  <c r="BT12" i="9"/>
  <c r="BT2" i="9"/>
  <c r="BT9" i="9"/>
  <c r="BT6" i="9"/>
  <c r="BT21" i="9"/>
  <c r="BT18" i="9"/>
  <c r="BT30" i="9"/>
  <c r="BT42" i="9"/>
  <c r="BT24" i="9"/>
  <c r="BT39" i="9"/>
  <c r="BT36" i="9"/>
  <c r="BT57" i="9"/>
  <c r="BT33" i="9"/>
  <c r="BT54" i="9"/>
  <c r="BT27" i="9"/>
  <c r="BT63" i="9"/>
  <c r="BT66" i="9"/>
  <c r="BT78" i="9"/>
  <c r="BT90" i="9"/>
  <c r="BT102" i="9"/>
  <c r="BT114" i="9"/>
  <c r="BT60" i="9"/>
  <c r="BT75" i="9"/>
  <c r="BT87" i="9"/>
  <c r="BT99" i="9"/>
  <c r="BT111" i="9"/>
  <c r="BT72" i="9"/>
  <c r="BT96" i="9"/>
  <c r="BT120" i="9"/>
  <c r="BT132" i="9"/>
  <c r="BT144" i="9"/>
  <c r="BT69" i="9"/>
  <c r="BT93" i="9"/>
  <c r="BT117" i="9"/>
  <c r="BT129" i="9"/>
  <c r="BT141" i="9"/>
  <c r="BT51" i="9"/>
  <c r="BT84" i="9"/>
  <c r="BT138" i="9"/>
  <c r="BT156" i="9"/>
  <c r="BT168" i="9"/>
  <c r="BT180" i="9"/>
  <c r="BT81" i="9"/>
  <c r="BT135" i="9"/>
  <c r="BT153" i="9"/>
  <c r="BT165" i="9"/>
  <c r="BT177" i="9"/>
  <c r="BT189" i="9"/>
  <c r="BT201" i="9"/>
  <c r="BT213" i="9"/>
  <c r="BT150" i="9"/>
  <c r="BT162" i="9"/>
  <c r="BT15" i="9"/>
  <c r="BT48" i="9"/>
  <c r="BT108" i="9"/>
  <c r="BT126" i="9"/>
  <c r="BT45" i="9"/>
  <c r="BT105" i="9"/>
  <c r="BT174" i="9"/>
  <c r="BT195" i="9"/>
  <c r="BT210" i="9"/>
  <c r="BT171" i="9"/>
  <c r="BT192" i="9"/>
  <c r="BT207" i="9"/>
  <c r="BT159" i="9"/>
  <c r="BT186" i="9"/>
  <c r="BT204" i="9"/>
  <c r="BT123" i="9"/>
  <c r="BT147" i="9"/>
  <c r="BT183" i="9"/>
  <c r="BT198" i="9"/>
  <c r="BT216" i="9"/>
  <c r="AF124" i="4" l="1"/>
  <c r="AO124" i="4"/>
  <c r="AW124" i="4"/>
  <c r="BE124" i="4"/>
  <c r="BM124" i="4"/>
  <c r="BU124" i="4"/>
  <c r="CC124" i="4"/>
  <c r="AG124" i="4"/>
  <c r="AP124" i="4"/>
  <c r="AX124" i="4"/>
  <c r="BF124" i="4"/>
  <c r="BN124" i="4"/>
  <c r="BV124" i="4"/>
  <c r="AH124" i="4"/>
  <c r="AQ124" i="4"/>
  <c r="AY124" i="4"/>
  <c r="BG124" i="4"/>
  <c r="BO124" i="4"/>
  <c r="BW124" i="4"/>
  <c r="AI124" i="4"/>
  <c r="AR124" i="4"/>
  <c r="AZ124" i="4"/>
  <c r="BH124" i="4"/>
  <c r="BP124" i="4"/>
  <c r="BX124" i="4"/>
  <c r="AJ124" i="4"/>
  <c r="AS124" i="4"/>
  <c r="BA124" i="4"/>
  <c r="BI124" i="4"/>
  <c r="BQ124" i="4"/>
  <c r="BY124" i="4"/>
  <c r="AK124" i="4"/>
  <c r="BD124" i="4"/>
  <c r="CA124" i="4"/>
  <c r="AL124" i="4"/>
  <c r="BJ124" i="4"/>
  <c r="CB124" i="4"/>
  <c r="AN124" i="4"/>
  <c r="BK124" i="4"/>
  <c r="AT124" i="4"/>
  <c r="BL124" i="4"/>
  <c r="AU124" i="4"/>
  <c r="BR124" i="4"/>
  <c r="AV124" i="4"/>
  <c r="BS124" i="4"/>
  <c r="BB124" i="4"/>
  <c r="BT124" i="4"/>
  <c r="X124" i="4"/>
  <c r="BC124" i="4"/>
  <c r="Y124" i="4"/>
  <c r="BZ124" i="4"/>
  <c r="Z124" i="4"/>
  <c r="AA124" i="4"/>
  <c r="AB124" i="4"/>
  <c r="AC124" i="4"/>
  <c r="V124" i="4"/>
  <c r="AD124" i="4"/>
  <c r="W124" i="4"/>
  <c r="AE124" i="4"/>
  <c r="Q124" i="4"/>
  <c r="R124" i="4"/>
  <c r="S124" i="4"/>
  <c r="T124" i="4"/>
  <c r="U124" i="4"/>
  <c r="P123" i="4"/>
  <c r="H124" i="4"/>
  <c r="J124" i="4"/>
  <c r="E124" i="4"/>
  <c r="M124" i="4"/>
  <c r="C124" i="4"/>
  <c r="D124" i="4"/>
  <c r="K124" i="4"/>
  <c r="F124" i="4"/>
  <c r="G124" i="4"/>
  <c r="I124" i="4"/>
  <c r="L124" i="4"/>
  <c r="N124" i="4"/>
  <c r="B123" i="4"/>
  <c r="O123" i="4"/>
  <c r="A125" i="4"/>
  <c r="AM125" i="4" s="1"/>
  <c r="BU3" i="9"/>
  <c r="BV4" i="9"/>
  <c r="BU12" i="9"/>
  <c r="BU2" i="9"/>
  <c r="BU9" i="9"/>
  <c r="BU24" i="9"/>
  <c r="BU21" i="9"/>
  <c r="BU33" i="9"/>
  <c r="BU45" i="9"/>
  <c r="BU30" i="9"/>
  <c r="BU42" i="9"/>
  <c r="BU39" i="9"/>
  <c r="BU60" i="9"/>
  <c r="BU36" i="9"/>
  <c r="BU57" i="9"/>
  <c r="BU69" i="9"/>
  <c r="BU81" i="9"/>
  <c r="BU93" i="9"/>
  <c r="BU105" i="9"/>
  <c r="BU6" i="9"/>
  <c r="BU27" i="9"/>
  <c r="BU63" i="9"/>
  <c r="BU66" i="9"/>
  <c r="BU78" i="9"/>
  <c r="BU90" i="9"/>
  <c r="BU102" i="9"/>
  <c r="BU114" i="9"/>
  <c r="BU75" i="9"/>
  <c r="BU99" i="9"/>
  <c r="BU123" i="9"/>
  <c r="BU135" i="9"/>
  <c r="BU72" i="9"/>
  <c r="BU96" i="9"/>
  <c r="BU120" i="9"/>
  <c r="BU132" i="9"/>
  <c r="BU144" i="9"/>
  <c r="BU18" i="9"/>
  <c r="BU54" i="9"/>
  <c r="BU87" i="9"/>
  <c r="BU117" i="9"/>
  <c r="BU141" i="9"/>
  <c r="BU147" i="9"/>
  <c r="BU159" i="9"/>
  <c r="BU171" i="9"/>
  <c r="BU51" i="9"/>
  <c r="BU84" i="9"/>
  <c r="BU138" i="9"/>
  <c r="BU156" i="9"/>
  <c r="BU168" i="9"/>
  <c r="BU180" i="9"/>
  <c r="BU192" i="9"/>
  <c r="BU204" i="9"/>
  <c r="BU216" i="9"/>
  <c r="BU153" i="9"/>
  <c r="BU165" i="9"/>
  <c r="BU111" i="9"/>
  <c r="BU129" i="9"/>
  <c r="BU15" i="9"/>
  <c r="BU108" i="9"/>
  <c r="BU177" i="9"/>
  <c r="BU183" i="9"/>
  <c r="BU198" i="9"/>
  <c r="BU213" i="9"/>
  <c r="BU150" i="9"/>
  <c r="BU186" i="9"/>
  <c r="BU201" i="9"/>
  <c r="BU48" i="9"/>
  <c r="BU174" i="9"/>
  <c r="BU195" i="9"/>
  <c r="BU210" i="9"/>
  <c r="BU162" i="9"/>
  <c r="BU189" i="9"/>
  <c r="BU207" i="9"/>
  <c r="BU126" i="9"/>
  <c r="AN125" i="4" l="1"/>
  <c r="AV125" i="4"/>
  <c r="AF125" i="4"/>
  <c r="AO125" i="4"/>
  <c r="AW125" i="4"/>
  <c r="BE125" i="4"/>
  <c r="AG125" i="4"/>
  <c r="AP125" i="4"/>
  <c r="AX125" i="4"/>
  <c r="AH125" i="4"/>
  <c r="AQ125" i="4"/>
  <c r="AY125" i="4"/>
  <c r="AI125" i="4"/>
  <c r="AR125" i="4"/>
  <c r="AZ125" i="4"/>
  <c r="BA125" i="4"/>
  <c r="BJ125" i="4"/>
  <c r="BR125" i="4"/>
  <c r="BZ125" i="4"/>
  <c r="BB125" i="4"/>
  <c r="BK125" i="4"/>
  <c r="BS125" i="4"/>
  <c r="CA125" i="4"/>
  <c r="AJ125" i="4"/>
  <c r="BC125" i="4"/>
  <c r="BL125" i="4"/>
  <c r="BT125" i="4"/>
  <c r="CB125" i="4"/>
  <c r="AK125" i="4"/>
  <c r="BD125" i="4"/>
  <c r="BM125" i="4"/>
  <c r="BU125" i="4"/>
  <c r="CC125" i="4"/>
  <c r="AL125" i="4"/>
  <c r="BF125" i="4"/>
  <c r="BN125" i="4"/>
  <c r="BV125" i="4"/>
  <c r="AS125" i="4"/>
  <c r="BG125" i="4"/>
  <c r="BO125" i="4"/>
  <c r="BW125" i="4"/>
  <c r="AT125" i="4"/>
  <c r="BH125" i="4"/>
  <c r="BP125" i="4"/>
  <c r="BX125" i="4"/>
  <c r="V125" i="4"/>
  <c r="AD125" i="4"/>
  <c r="W125" i="4"/>
  <c r="AE125" i="4"/>
  <c r="X125" i="4"/>
  <c r="AU125" i="4"/>
  <c r="Y125" i="4"/>
  <c r="BI125" i="4"/>
  <c r="Z125" i="4"/>
  <c r="BQ125" i="4"/>
  <c r="AA125" i="4"/>
  <c r="BY125" i="4"/>
  <c r="AB125" i="4"/>
  <c r="AC125" i="4"/>
  <c r="S125" i="4"/>
  <c r="T125" i="4"/>
  <c r="U125" i="4"/>
  <c r="R125" i="4"/>
  <c r="Q125" i="4"/>
  <c r="J125" i="4"/>
  <c r="D125" i="4"/>
  <c r="L125" i="4"/>
  <c r="G125" i="4"/>
  <c r="N125" i="4"/>
  <c r="C125" i="4"/>
  <c r="I125" i="4"/>
  <c r="K125" i="4"/>
  <c r="M125" i="4"/>
  <c r="F125" i="4"/>
  <c r="E125" i="4"/>
  <c r="H125" i="4"/>
  <c r="B124" i="4"/>
  <c r="P124" i="4"/>
  <c r="O124" i="4"/>
  <c r="A126" i="4"/>
  <c r="AM126" i="4" s="1"/>
  <c r="BV6" i="9"/>
  <c r="BV3" i="9"/>
  <c r="BW4" i="9"/>
  <c r="BV12" i="9"/>
  <c r="BV2" i="9"/>
  <c r="BV15" i="9"/>
  <c r="BV27" i="9"/>
  <c r="BV24" i="9"/>
  <c r="BV36" i="9"/>
  <c r="BV48" i="9"/>
  <c r="BV33" i="9"/>
  <c r="BV45" i="9"/>
  <c r="BV42" i="9"/>
  <c r="BV51" i="9"/>
  <c r="BV63" i="9"/>
  <c r="BV39" i="9"/>
  <c r="BV60" i="9"/>
  <c r="BV30" i="9"/>
  <c r="BV72" i="9"/>
  <c r="BV84" i="9"/>
  <c r="BV96" i="9"/>
  <c r="BV108" i="9"/>
  <c r="BV69" i="9"/>
  <c r="BV81" i="9"/>
  <c r="BV93" i="9"/>
  <c r="BV105" i="9"/>
  <c r="BV78" i="9"/>
  <c r="BV102" i="9"/>
  <c r="BV126" i="9"/>
  <c r="BV138" i="9"/>
  <c r="BV75" i="9"/>
  <c r="BV99" i="9"/>
  <c r="BV123" i="9"/>
  <c r="BV135" i="9"/>
  <c r="BV57" i="9"/>
  <c r="BV90" i="9"/>
  <c r="BV120" i="9"/>
  <c r="BV144" i="9"/>
  <c r="BV150" i="9"/>
  <c r="BV162" i="9"/>
  <c r="BV174" i="9"/>
  <c r="BV9" i="9"/>
  <c r="BV18" i="9"/>
  <c r="BV54" i="9"/>
  <c r="BV87" i="9"/>
  <c r="BV117" i="9"/>
  <c r="BV141" i="9"/>
  <c r="BV147" i="9"/>
  <c r="BV159" i="9"/>
  <c r="BV171" i="9"/>
  <c r="BV183" i="9"/>
  <c r="BV195" i="9"/>
  <c r="BV207" i="9"/>
  <c r="BV156" i="9"/>
  <c r="BV21" i="9"/>
  <c r="BV66" i="9"/>
  <c r="BV114" i="9"/>
  <c r="BV132" i="9"/>
  <c r="BV111" i="9"/>
  <c r="BV180" i="9"/>
  <c r="BV186" i="9"/>
  <c r="BV201" i="9"/>
  <c r="BV216" i="9"/>
  <c r="BV153" i="9"/>
  <c r="BV204" i="9"/>
  <c r="BV177" i="9"/>
  <c r="BV198" i="9"/>
  <c r="BV213" i="9"/>
  <c r="BV165" i="9"/>
  <c r="BV168" i="9"/>
  <c r="BV192" i="9"/>
  <c r="BV210" i="9"/>
  <c r="BV129" i="9"/>
  <c r="BV189" i="9"/>
  <c r="B125" i="4" l="1"/>
  <c r="AJ126" i="4"/>
  <c r="AS126" i="4"/>
  <c r="BA126" i="4"/>
  <c r="BI126" i="4"/>
  <c r="BQ126" i="4"/>
  <c r="BY126" i="4"/>
  <c r="AK126" i="4"/>
  <c r="AT126" i="4"/>
  <c r="BB126" i="4"/>
  <c r="BJ126" i="4"/>
  <c r="BR126" i="4"/>
  <c r="BZ126" i="4"/>
  <c r="AL126" i="4"/>
  <c r="AU126" i="4"/>
  <c r="BC126" i="4"/>
  <c r="BK126" i="4"/>
  <c r="BS126" i="4"/>
  <c r="CA126" i="4"/>
  <c r="AN126" i="4"/>
  <c r="AV126" i="4"/>
  <c r="BD126" i="4"/>
  <c r="BL126" i="4"/>
  <c r="BT126" i="4"/>
  <c r="CB126" i="4"/>
  <c r="AF126" i="4"/>
  <c r="AO126" i="4"/>
  <c r="AW126" i="4"/>
  <c r="BE126" i="4"/>
  <c r="BM126" i="4"/>
  <c r="BU126" i="4"/>
  <c r="CC126" i="4"/>
  <c r="AG126" i="4"/>
  <c r="AP126" i="4"/>
  <c r="AX126" i="4"/>
  <c r="BF126" i="4"/>
  <c r="BN126" i="4"/>
  <c r="BV126" i="4"/>
  <c r="AH126" i="4"/>
  <c r="AQ126" i="4"/>
  <c r="AY126" i="4"/>
  <c r="BG126" i="4"/>
  <c r="BO126" i="4"/>
  <c r="BW126" i="4"/>
  <c r="AR126" i="4"/>
  <c r="AB126" i="4"/>
  <c r="AZ126" i="4"/>
  <c r="AC126" i="4"/>
  <c r="BH126" i="4"/>
  <c r="V126" i="4"/>
  <c r="AD126" i="4"/>
  <c r="BP126" i="4"/>
  <c r="W126" i="4"/>
  <c r="AE126" i="4"/>
  <c r="BX126" i="4"/>
  <c r="X126" i="4"/>
  <c r="Y126" i="4"/>
  <c r="Z126" i="4"/>
  <c r="AI126" i="4"/>
  <c r="AA126" i="4"/>
  <c r="Q126" i="4"/>
  <c r="R126" i="4"/>
  <c r="U126" i="4"/>
  <c r="S126" i="4"/>
  <c r="T126" i="4"/>
  <c r="F126" i="4"/>
  <c r="N126" i="4"/>
  <c r="H126" i="4"/>
  <c r="C126" i="4"/>
  <c r="K126" i="4"/>
  <c r="D126" i="4"/>
  <c r="J126" i="4"/>
  <c r="E126" i="4"/>
  <c r="G126" i="4"/>
  <c r="M126" i="4"/>
  <c r="I126" i="4"/>
  <c r="L126" i="4"/>
  <c r="P125" i="4"/>
  <c r="O125" i="4"/>
  <c r="A127" i="4"/>
  <c r="AM127" i="4" s="1"/>
  <c r="BW2" i="9"/>
  <c r="BW9" i="9"/>
  <c r="BW6" i="9"/>
  <c r="BW3" i="9"/>
  <c r="BX4" i="9"/>
  <c r="BW18" i="9"/>
  <c r="BW15" i="9"/>
  <c r="BW27" i="9"/>
  <c r="BW39" i="9"/>
  <c r="BW36" i="9"/>
  <c r="BW48" i="9"/>
  <c r="BW45" i="9"/>
  <c r="BW54" i="9"/>
  <c r="BW42" i="9"/>
  <c r="BW51" i="9"/>
  <c r="BW63" i="9"/>
  <c r="BW33" i="9"/>
  <c r="BW75" i="9"/>
  <c r="BW87" i="9"/>
  <c r="BW99" i="9"/>
  <c r="BW111" i="9"/>
  <c r="BW12" i="9"/>
  <c r="BW30" i="9"/>
  <c r="BW72" i="9"/>
  <c r="BW84" i="9"/>
  <c r="BW96" i="9"/>
  <c r="BW108" i="9"/>
  <c r="BW81" i="9"/>
  <c r="BW105" i="9"/>
  <c r="BW117" i="9"/>
  <c r="BW129" i="9"/>
  <c r="BW141" i="9"/>
  <c r="BW78" i="9"/>
  <c r="BW102" i="9"/>
  <c r="BW126" i="9"/>
  <c r="BW138" i="9"/>
  <c r="BW24" i="9"/>
  <c r="BW60" i="9"/>
  <c r="BW93" i="9"/>
  <c r="BW123" i="9"/>
  <c r="BW153" i="9"/>
  <c r="BW165" i="9"/>
  <c r="BW177" i="9"/>
  <c r="BW57" i="9"/>
  <c r="BW90" i="9"/>
  <c r="BW120" i="9"/>
  <c r="BW144" i="9"/>
  <c r="BW150" i="9"/>
  <c r="BW162" i="9"/>
  <c r="BW174" i="9"/>
  <c r="BW186" i="9"/>
  <c r="BW198" i="9"/>
  <c r="BW210" i="9"/>
  <c r="BW147" i="9"/>
  <c r="BW159" i="9"/>
  <c r="BW69" i="9"/>
  <c r="BW135" i="9"/>
  <c r="BW114" i="9"/>
  <c r="BW189" i="9"/>
  <c r="BW204" i="9"/>
  <c r="BW156" i="9"/>
  <c r="BW207" i="9"/>
  <c r="BW21" i="9"/>
  <c r="BW66" i="9"/>
  <c r="BW180" i="9"/>
  <c r="BW183" i="9"/>
  <c r="BW201" i="9"/>
  <c r="BW216" i="9"/>
  <c r="BW171" i="9"/>
  <c r="BW195" i="9"/>
  <c r="BW213" i="9"/>
  <c r="BW132" i="9"/>
  <c r="BW168" i="9"/>
  <c r="BW192" i="9"/>
  <c r="AI127" i="4" l="1"/>
  <c r="AR127" i="4"/>
  <c r="AZ127" i="4"/>
  <c r="BH127" i="4"/>
  <c r="BP127" i="4"/>
  <c r="BX127" i="4"/>
  <c r="AJ127" i="4"/>
  <c r="AS127" i="4"/>
  <c r="BA127" i="4"/>
  <c r="BI127" i="4"/>
  <c r="BQ127" i="4"/>
  <c r="BY127" i="4"/>
  <c r="AK127" i="4"/>
  <c r="AT127" i="4"/>
  <c r="BB127" i="4"/>
  <c r="BJ127" i="4"/>
  <c r="BR127" i="4"/>
  <c r="BZ127" i="4"/>
  <c r="AL127" i="4"/>
  <c r="AU127" i="4"/>
  <c r="BC127" i="4"/>
  <c r="BK127" i="4"/>
  <c r="BS127" i="4"/>
  <c r="CA127" i="4"/>
  <c r="AN127" i="4"/>
  <c r="AV127" i="4"/>
  <c r="BD127" i="4"/>
  <c r="BL127" i="4"/>
  <c r="BT127" i="4"/>
  <c r="CB127" i="4"/>
  <c r="AF127" i="4"/>
  <c r="AO127" i="4"/>
  <c r="AW127" i="4"/>
  <c r="BE127" i="4"/>
  <c r="BM127" i="4"/>
  <c r="BU127" i="4"/>
  <c r="CC127" i="4"/>
  <c r="AG127" i="4"/>
  <c r="AP127" i="4"/>
  <c r="AX127" i="4"/>
  <c r="BF127" i="4"/>
  <c r="BN127" i="4"/>
  <c r="BV127" i="4"/>
  <c r="BG127" i="4"/>
  <c r="Z127" i="4"/>
  <c r="BO127" i="4"/>
  <c r="AA127" i="4"/>
  <c r="BW127" i="4"/>
  <c r="AB127" i="4"/>
  <c r="AC127" i="4"/>
  <c r="V127" i="4"/>
  <c r="AD127" i="4"/>
  <c r="AH127" i="4"/>
  <c r="W127" i="4"/>
  <c r="AE127" i="4"/>
  <c r="AQ127" i="4"/>
  <c r="X127" i="4"/>
  <c r="AY127" i="4"/>
  <c r="Y127" i="4"/>
  <c r="Q127" i="4"/>
  <c r="R127" i="4"/>
  <c r="S127" i="4"/>
  <c r="T127" i="4"/>
  <c r="U127" i="4"/>
  <c r="J127" i="4"/>
  <c r="D127" i="4"/>
  <c r="L127" i="4"/>
  <c r="G127" i="4"/>
  <c r="C127" i="4"/>
  <c r="E127" i="4"/>
  <c r="K127" i="4"/>
  <c r="H127" i="4"/>
  <c r="I127" i="4"/>
  <c r="M127" i="4"/>
  <c r="N127" i="4"/>
  <c r="F127" i="4"/>
  <c r="O126" i="4"/>
  <c r="P126" i="4"/>
  <c r="B126" i="4"/>
  <c r="A128" i="4"/>
  <c r="AM128" i="4" s="1"/>
  <c r="BX3" i="9"/>
  <c r="BY4" i="9"/>
  <c r="BX12" i="9"/>
  <c r="BX2" i="9"/>
  <c r="BX9" i="9"/>
  <c r="BX6" i="9"/>
  <c r="BX21" i="9"/>
  <c r="BX18" i="9"/>
  <c r="BX15" i="9"/>
  <c r="BX30" i="9"/>
  <c r="BX42" i="9"/>
  <c r="BX27" i="9"/>
  <c r="BX39" i="9"/>
  <c r="BX48" i="9"/>
  <c r="BX57" i="9"/>
  <c r="BX45" i="9"/>
  <c r="BX54" i="9"/>
  <c r="BX36" i="9"/>
  <c r="BX51" i="9"/>
  <c r="BX66" i="9"/>
  <c r="BX78" i="9"/>
  <c r="BX90" i="9"/>
  <c r="BX102" i="9"/>
  <c r="BX114" i="9"/>
  <c r="BX33" i="9"/>
  <c r="BX75" i="9"/>
  <c r="BX87" i="9"/>
  <c r="BX99" i="9"/>
  <c r="BX111" i="9"/>
  <c r="BX84" i="9"/>
  <c r="BX108" i="9"/>
  <c r="BX120" i="9"/>
  <c r="BX132" i="9"/>
  <c r="BX144" i="9"/>
  <c r="BX81" i="9"/>
  <c r="BX105" i="9"/>
  <c r="BX117" i="9"/>
  <c r="BX129" i="9"/>
  <c r="BX141" i="9"/>
  <c r="BX63" i="9"/>
  <c r="BX96" i="9"/>
  <c r="BX126" i="9"/>
  <c r="BX156" i="9"/>
  <c r="BX168" i="9"/>
  <c r="BX180" i="9"/>
  <c r="BX24" i="9"/>
  <c r="BX60" i="9"/>
  <c r="BX93" i="9"/>
  <c r="BX123" i="9"/>
  <c r="BX153" i="9"/>
  <c r="BX165" i="9"/>
  <c r="BX177" i="9"/>
  <c r="BX189" i="9"/>
  <c r="BX201" i="9"/>
  <c r="BX213" i="9"/>
  <c r="BX138" i="9"/>
  <c r="BX150" i="9"/>
  <c r="BX162" i="9"/>
  <c r="BX72" i="9"/>
  <c r="BX147" i="9"/>
  <c r="BX192" i="9"/>
  <c r="BX207" i="9"/>
  <c r="BX216" i="9"/>
  <c r="BX159" i="9"/>
  <c r="BX171" i="9"/>
  <c r="BX195" i="9"/>
  <c r="BX210" i="9"/>
  <c r="BX69" i="9"/>
  <c r="BX186" i="9"/>
  <c r="BX204" i="9"/>
  <c r="BX174" i="9"/>
  <c r="BX183" i="9"/>
  <c r="BX198" i="9"/>
  <c r="BX135" i="9"/>
  <c r="AH128" i="4" l="1"/>
  <c r="AQ128" i="4"/>
  <c r="AY128" i="4"/>
  <c r="BG128" i="4"/>
  <c r="BO128" i="4"/>
  <c r="BW128" i="4"/>
  <c r="AI128" i="4"/>
  <c r="AR128" i="4"/>
  <c r="AZ128" i="4"/>
  <c r="BH128" i="4"/>
  <c r="BP128" i="4"/>
  <c r="BX128" i="4"/>
  <c r="AJ128" i="4"/>
  <c r="AS128" i="4"/>
  <c r="BA128" i="4"/>
  <c r="BI128" i="4"/>
  <c r="BQ128" i="4"/>
  <c r="BY128" i="4"/>
  <c r="AK128" i="4"/>
  <c r="AT128" i="4"/>
  <c r="BB128" i="4"/>
  <c r="BJ128" i="4"/>
  <c r="BR128" i="4"/>
  <c r="BZ128" i="4"/>
  <c r="AL128" i="4"/>
  <c r="AU128" i="4"/>
  <c r="BC128" i="4"/>
  <c r="BK128" i="4"/>
  <c r="BS128" i="4"/>
  <c r="CA128" i="4"/>
  <c r="AN128" i="4"/>
  <c r="AV128" i="4"/>
  <c r="BD128" i="4"/>
  <c r="BL128" i="4"/>
  <c r="BT128" i="4"/>
  <c r="CB128" i="4"/>
  <c r="AF128" i="4"/>
  <c r="AO128" i="4"/>
  <c r="AW128" i="4"/>
  <c r="BE128" i="4"/>
  <c r="BM128" i="4"/>
  <c r="BU128" i="4"/>
  <c r="CC128" i="4"/>
  <c r="BV128" i="4"/>
  <c r="X128" i="4"/>
  <c r="Y128" i="4"/>
  <c r="Z128" i="4"/>
  <c r="AG128" i="4"/>
  <c r="AA128" i="4"/>
  <c r="AP128" i="4"/>
  <c r="AB128" i="4"/>
  <c r="AX128" i="4"/>
  <c r="AC128" i="4"/>
  <c r="BF128" i="4"/>
  <c r="V128" i="4"/>
  <c r="AD128" i="4"/>
  <c r="BN128" i="4"/>
  <c r="W128" i="4"/>
  <c r="AE128" i="4"/>
  <c r="T128" i="4"/>
  <c r="U128" i="4"/>
  <c r="Q128" i="4"/>
  <c r="R128" i="4"/>
  <c r="S128" i="4"/>
  <c r="B127" i="4"/>
  <c r="P127" i="4"/>
  <c r="E128" i="4"/>
  <c r="M128" i="4"/>
  <c r="G128" i="4"/>
  <c r="J128" i="4"/>
  <c r="C128" i="4"/>
  <c r="D128" i="4"/>
  <c r="K128" i="4"/>
  <c r="N128" i="4"/>
  <c r="H128" i="4"/>
  <c r="I128" i="4"/>
  <c r="F128" i="4"/>
  <c r="L128" i="4"/>
  <c r="O127" i="4"/>
  <c r="A129" i="4"/>
  <c r="AM129" i="4" s="1"/>
  <c r="BY3" i="9"/>
  <c r="BZ4" i="9"/>
  <c r="BY12" i="9"/>
  <c r="BY2" i="9"/>
  <c r="BY9" i="9"/>
  <c r="BY6" i="9"/>
  <c r="BY24" i="9"/>
  <c r="BY21" i="9"/>
  <c r="BY18" i="9"/>
  <c r="BY33" i="9"/>
  <c r="BY45" i="9"/>
  <c r="BY15" i="9"/>
  <c r="BY30" i="9"/>
  <c r="BY42" i="9"/>
  <c r="BY27" i="9"/>
  <c r="BY60" i="9"/>
  <c r="BY48" i="9"/>
  <c r="BY57" i="9"/>
  <c r="BY39" i="9"/>
  <c r="BY54" i="9"/>
  <c r="BY69" i="9"/>
  <c r="BY81" i="9"/>
  <c r="BY93" i="9"/>
  <c r="BY105" i="9"/>
  <c r="BY36" i="9"/>
  <c r="BY51" i="9"/>
  <c r="BY66" i="9"/>
  <c r="BY78" i="9"/>
  <c r="BY90" i="9"/>
  <c r="BY102" i="9"/>
  <c r="BY114" i="9"/>
  <c r="BY87" i="9"/>
  <c r="BY111" i="9"/>
  <c r="BY123" i="9"/>
  <c r="BY135" i="9"/>
  <c r="BY84" i="9"/>
  <c r="BY108" i="9"/>
  <c r="BY120" i="9"/>
  <c r="BY132" i="9"/>
  <c r="BY144" i="9"/>
  <c r="BY99" i="9"/>
  <c r="BY129" i="9"/>
  <c r="BY147" i="9"/>
  <c r="BY159" i="9"/>
  <c r="BY171" i="9"/>
  <c r="BY63" i="9"/>
  <c r="BY96" i="9"/>
  <c r="BY126" i="9"/>
  <c r="BY156" i="9"/>
  <c r="BY168" i="9"/>
  <c r="BY180" i="9"/>
  <c r="BY192" i="9"/>
  <c r="BY204" i="9"/>
  <c r="BY216" i="9"/>
  <c r="BY141" i="9"/>
  <c r="BY153" i="9"/>
  <c r="BY165" i="9"/>
  <c r="BY75" i="9"/>
  <c r="BY117" i="9"/>
  <c r="BY150" i="9"/>
  <c r="BY195" i="9"/>
  <c r="BY210" i="9"/>
  <c r="BY162" i="9"/>
  <c r="BY183" i="9"/>
  <c r="BY198" i="9"/>
  <c r="BY213" i="9"/>
  <c r="BY72" i="9"/>
  <c r="BY189" i="9"/>
  <c r="BY207" i="9"/>
  <c r="BY177" i="9"/>
  <c r="BY186" i="9"/>
  <c r="BY201" i="9"/>
  <c r="BY138" i="9"/>
  <c r="BY174" i="9"/>
  <c r="AG129" i="4" l="1"/>
  <c r="AP129" i="4"/>
  <c r="AX129" i="4"/>
  <c r="BF129" i="4"/>
  <c r="BN129" i="4"/>
  <c r="BV129" i="4"/>
  <c r="AH129" i="4"/>
  <c r="AQ129" i="4"/>
  <c r="AY129" i="4"/>
  <c r="BG129" i="4"/>
  <c r="BO129" i="4"/>
  <c r="BW129" i="4"/>
  <c r="AI129" i="4"/>
  <c r="AR129" i="4"/>
  <c r="AZ129" i="4"/>
  <c r="BH129" i="4"/>
  <c r="BP129" i="4"/>
  <c r="BX129" i="4"/>
  <c r="AJ129" i="4"/>
  <c r="AS129" i="4"/>
  <c r="BA129" i="4"/>
  <c r="BI129" i="4"/>
  <c r="BQ129" i="4"/>
  <c r="BY129" i="4"/>
  <c r="AK129" i="4"/>
  <c r="AT129" i="4"/>
  <c r="BB129" i="4"/>
  <c r="BJ129" i="4"/>
  <c r="BR129" i="4"/>
  <c r="BZ129" i="4"/>
  <c r="AL129" i="4"/>
  <c r="AU129" i="4"/>
  <c r="BC129" i="4"/>
  <c r="BK129" i="4"/>
  <c r="BS129" i="4"/>
  <c r="CA129" i="4"/>
  <c r="AN129" i="4"/>
  <c r="AV129" i="4"/>
  <c r="BD129" i="4"/>
  <c r="BL129" i="4"/>
  <c r="BT129" i="4"/>
  <c r="CB129" i="4"/>
  <c r="V129" i="4"/>
  <c r="AD129" i="4"/>
  <c r="AF129" i="4"/>
  <c r="W129" i="4"/>
  <c r="AE129" i="4"/>
  <c r="AO129" i="4"/>
  <c r="X129" i="4"/>
  <c r="AW129" i="4"/>
  <c r="Y129" i="4"/>
  <c r="BE129" i="4"/>
  <c r="Z129" i="4"/>
  <c r="BM129" i="4"/>
  <c r="AA129" i="4"/>
  <c r="BU129" i="4"/>
  <c r="AB129" i="4"/>
  <c r="CC129" i="4"/>
  <c r="AC129" i="4"/>
  <c r="Q129" i="4"/>
  <c r="R129" i="4"/>
  <c r="S129" i="4"/>
  <c r="T129" i="4"/>
  <c r="U129" i="4"/>
  <c r="B128" i="4"/>
  <c r="I129" i="4"/>
  <c r="C129" i="4"/>
  <c r="K129" i="4"/>
  <c r="F129" i="4"/>
  <c r="N129" i="4"/>
  <c r="D129" i="4"/>
  <c r="E129" i="4"/>
  <c r="L129" i="4"/>
  <c r="G129" i="4"/>
  <c r="H129" i="4"/>
  <c r="J129" i="4"/>
  <c r="M129" i="4"/>
  <c r="P128" i="4"/>
  <c r="O128" i="4"/>
  <c r="A130" i="4"/>
  <c r="AM130" i="4" s="1"/>
  <c r="BZ6" i="9"/>
  <c r="BZ3" i="9"/>
  <c r="CA4" i="9"/>
  <c r="BZ12" i="9"/>
  <c r="BZ9" i="9"/>
  <c r="BZ15" i="9"/>
  <c r="BZ2" i="9"/>
  <c r="BZ24" i="9"/>
  <c r="BZ21" i="9"/>
  <c r="BZ36" i="9"/>
  <c r="BZ48" i="9"/>
  <c r="BZ18" i="9"/>
  <c r="BZ33" i="9"/>
  <c r="BZ45" i="9"/>
  <c r="BZ30" i="9"/>
  <c r="BZ51" i="9"/>
  <c r="BZ63" i="9"/>
  <c r="BZ27" i="9"/>
  <c r="BZ60" i="9"/>
  <c r="BZ42" i="9"/>
  <c r="BZ57" i="9"/>
  <c r="BZ72" i="9"/>
  <c r="BZ84" i="9"/>
  <c r="BZ96" i="9"/>
  <c r="BZ108" i="9"/>
  <c r="BZ39" i="9"/>
  <c r="BZ54" i="9"/>
  <c r="BZ69" i="9"/>
  <c r="BZ81" i="9"/>
  <c r="BZ93" i="9"/>
  <c r="BZ105" i="9"/>
  <c r="BZ66" i="9"/>
  <c r="BZ90" i="9"/>
  <c r="BZ114" i="9"/>
  <c r="BZ126" i="9"/>
  <c r="BZ138" i="9"/>
  <c r="BZ87" i="9"/>
  <c r="BZ111" i="9"/>
  <c r="BZ123" i="9"/>
  <c r="BZ135" i="9"/>
  <c r="BZ102" i="9"/>
  <c r="BZ132" i="9"/>
  <c r="BZ150" i="9"/>
  <c r="BZ162" i="9"/>
  <c r="BZ174" i="9"/>
  <c r="BZ99" i="9"/>
  <c r="BZ129" i="9"/>
  <c r="BZ147" i="9"/>
  <c r="BZ159" i="9"/>
  <c r="BZ171" i="9"/>
  <c r="BZ183" i="9"/>
  <c r="BZ195" i="9"/>
  <c r="BZ207" i="9"/>
  <c r="BZ144" i="9"/>
  <c r="BZ156" i="9"/>
  <c r="BZ78" i="9"/>
  <c r="BZ120" i="9"/>
  <c r="BZ117" i="9"/>
  <c r="BZ153" i="9"/>
  <c r="BZ168" i="9"/>
  <c r="BZ198" i="9"/>
  <c r="BZ213" i="9"/>
  <c r="BZ141" i="9"/>
  <c r="BZ177" i="9"/>
  <c r="BZ216" i="9"/>
  <c r="BZ75" i="9"/>
  <c r="BZ192" i="9"/>
  <c r="BZ210" i="9"/>
  <c r="BZ180" i="9"/>
  <c r="BZ189" i="9"/>
  <c r="BZ204" i="9"/>
  <c r="BZ165" i="9"/>
  <c r="BZ186" i="9"/>
  <c r="BZ201" i="9"/>
  <c r="AF130" i="4" l="1"/>
  <c r="AO130" i="4"/>
  <c r="AW130" i="4"/>
  <c r="BE130" i="4"/>
  <c r="BM130" i="4"/>
  <c r="BU130" i="4"/>
  <c r="CC130" i="4"/>
  <c r="AG130" i="4"/>
  <c r="AP130" i="4"/>
  <c r="AX130" i="4"/>
  <c r="BF130" i="4"/>
  <c r="BN130" i="4"/>
  <c r="BV130" i="4"/>
  <c r="AH130" i="4"/>
  <c r="AQ130" i="4"/>
  <c r="AY130" i="4"/>
  <c r="BG130" i="4"/>
  <c r="BO130" i="4"/>
  <c r="BW130" i="4"/>
  <c r="AI130" i="4"/>
  <c r="AR130" i="4"/>
  <c r="AZ130" i="4"/>
  <c r="BH130" i="4"/>
  <c r="BP130" i="4"/>
  <c r="BX130" i="4"/>
  <c r="AJ130" i="4"/>
  <c r="AS130" i="4"/>
  <c r="BA130" i="4"/>
  <c r="BI130" i="4"/>
  <c r="BQ130" i="4"/>
  <c r="BY130" i="4"/>
  <c r="AK130" i="4"/>
  <c r="AT130" i="4"/>
  <c r="BB130" i="4"/>
  <c r="BJ130" i="4"/>
  <c r="BR130" i="4"/>
  <c r="BZ130" i="4"/>
  <c r="AL130" i="4"/>
  <c r="AU130" i="4"/>
  <c r="BC130" i="4"/>
  <c r="BK130" i="4"/>
  <c r="BS130" i="4"/>
  <c r="CA130" i="4"/>
  <c r="AN130" i="4"/>
  <c r="AB130" i="4"/>
  <c r="AV130" i="4"/>
  <c r="AC130" i="4"/>
  <c r="BD130" i="4"/>
  <c r="V130" i="4"/>
  <c r="AD130" i="4"/>
  <c r="BL130" i="4"/>
  <c r="W130" i="4"/>
  <c r="AE130" i="4"/>
  <c r="BT130" i="4"/>
  <c r="X130" i="4"/>
  <c r="CB130" i="4"/>
  <c r="Y130" i="4"/>
  <c r="Z130" i="4"/>
  <c r="AA130" i="4"/>
  <c r="R130" i="4"/>
  <c r="S130" i="4"/>
  <c r="T130" i="4"/>
  <c r="Q130" i="4"/>
  <c r="U130" i="4"/>
  <c r="O129" i="4"/>
  <c r="E130" i="4"/>
  <c r="M130" i="4"/>
  <c r="G130" i="4"/>
  <c r="J130" i="4"/>
  <c r="D130" i="4"/>
  <c r="F130" i="4"/>
  <c r="L130" i="4"/>
  <c r="K130" i="4"/>
  <c r="N130" i="4"/>
  <c r="H130" i="4"/>
  <c r="C130" i="4"/>
  <c r="I130" i="4"/>
  <c r="P129" i="4"/>
  <c r="B129" i="4"/>
  <c r="A131" i="4"/>
  <c r="AM131" i="4" s="1"/>
  <c r="CA2" i="9"/>
  <c r="CA9" i="9"/>
  <c r="CA6" i="9"/>
  <c r="CA12" i="9"/>
  <c r="CA18" i="9"/>
  <c r="CA3" i="9"/>
  <c r="CB4" i="9"/>
  <c r="CA15" i="9"/>
  <c r="CA24" i="9"/>
  <c r="CA27" i="9"/>
  <c r="CA39" i="9"/>
  <c r="CA21" i="9"/>
  <c r="CA36" i="9"/>
  <c r="CA48" i="9"/>
  <c r="CA33" i="9"/>
  <c r="CA54" i="9"/>
  <c r="CA30" i="9"/>
  <c r="CA51" i="9"/>
  <c r="CA63" i="9"/>
  <c r="CA45" i="9"/>
  <c r="CA60" i="9"/>
  <c r="CA75" i="9"/>
  <c r="CA87" i="9"/>
  <c r="CA99" i="9"/>
  <c r="CA111" i="9"/>
  <c r="CA42" i="9"/>
  <c r="CA57" i="9"/>
  <c r="CA72" i="9"/>
  <c r="CA84" i="9"/>
  <c r="CA96" i="9"/>
  <c r="CA108" i="9"/>
  <c r="CA69" i="9"/>
  <c r="CA93" i="9"/>
  <c r="CA117" i="9"/>
  <c r="CA129" i="9"/>
  <c r="CA141" i="9"/>
  <c r="CA66" i="9"/>
  <c r="CA90" i="9"/>
  <c r="CA114" i="9"/>
  <c r="CA126" i="9"/>
  <c r="CA138" i="9"/>
  <c r="CA105" i="9"/>
  <c r="CA135" i="9"/>
  <c r="CA153" i="9"/>
  <c r="CA165" i="9"/>
  <c r="CA177" i="9"/>
  <c r="CA102" i="9"/>
  <c r="CA132" i="9"/>
  <c r="CA150" i="9"/>
  <c r="CA162" i="9"/>
  <c r="CA174" i="9"/>
  <c r="CA186" i="9"/>
  <c r="CA198" i="9"/>
  <c r="CA210" i="9"/>
  <c r="CA147" i="9"/>
  <c r="CA159" i="9"/>
  <c r="CA81" i="9"/>
  <c r="CA123" i="9"/>
  <c r="CA120" i="9"/>
  <c r="CA156" i="9"/>
  <c r="CA171" i="9"/>
  <c r="CA183" i="9"/>
  <c r="CA201" i="9"/>
  <c r="CA216" i="9"/>
  <c r="CA180" i="9"/>
  <c r="CA189" i="9"/>
  <c r="CA78" i="9"/>
  <c r="CA168" i="9"/>
  <c r="CA195" i="9"/>
  <c r="CA213" i="9"/>
  <c r="CA192" i="9"/>
  <c r="CA207" i="9"/>
  <c r="CA144" i="9"/>
  <c r="CA204" i="9"/>
  <c r="AN131" i="4" l="1"/>
  <c r="AV131" i="4"/>
  <c r="BD131" i="4"/>
  <c r="BL131" i="4"/>
  <c r="BT131" i="4"/>
  <c r="CB131" i="4"/>
  <c r="AF131" i="4"/>
  <c r="AO131" i="4"/>
  <c r="AW131" i="4"/>
  <c r="BE131" i="4"/>
  <c r="BM131" i="4"/>
  <c r="BU131" i="4"/>
  <c r="CC131" i="4"/>
  <c r="AG131" i="4"/>
  <c r="AP131" i="4"/>
  <c r="AX131" i="4"/>
  <c r="BF131" i="4"/>
  <c r="BN131" i="4"/>
  <c r="BV131" i="4"/>
  <c r="AH131" i="4"/>
  <c r="AQ131" i="4"/>
  <c r="AY131" i="4"/>
  <c r="BG131" i="4"/>
  <c r="BO131" i="4"/>
  <c r="BW131" i="4"/>
  <c r="AI131" i="4"/>
  <c r="AR131" i="4"/>
  <c r="AZ131" i="4"/>
  <c r="BH131" i="4"/>
  <c r="BP131" i="4"/>
  <c r="BX131" i="4"/>
  <c r="AJ131" i="4"/>
  <c r="AS131" i="4"/>
  <c r="BA131" i="4"/>
  <c r="BI131" i="4"/>
  <c r="BQ131" i="4"/>
  <c r="BY131" i="4"/>
  <c r="AK131" i="4"/>
  <c r="AT131" i="4"/>
  <c r="BB131" i="4"/>
  <c r="BJ131" i="4"/>
  <c r="BR131" i="4"/>
  <c r="BZ131" i="4"/>
  <c r="BC131" i="4"/>
  <c r="Z131" i="4"/>
  <c r="BK131" i="4"/>
  <c r="AA131" i="4"/>
  <c r="BS131" i="4"/>
  <c r="AB131" i="4"/>
  <c r="CA131" i="4"/>
  <c r="AC131" i="4"/>
  <c r="V131" i="4"/>
  <c r="AD131" i="4"/>
  <c r="W131" i="4"/>
  <c r="AE131" i="4"/>
  <c r="AL131" i="4"/>
  <c r="X131" i="4"/>
  <c r="AU131" i="4"/>
  <c r="Y131" i="4"/>
  <c r="U131" i="4"/>
  <c r="Q131" i="4"/>
  <c r="R131" i="4"/>
  <c r="T131" i="4"/>
  <c r="S131" i="4"/>
  <c r="O130" i="4"/>
  <c r="G131" i="4"/>
  <c r="I131" i="4"/>
  <c r="D131" i="4"/>
  <c r="L131" i="4"/>
  <c r="C131" i="4"/>
  <c r="E131" i="4"/>
  <c r="K131" i="4"/>
  <c r="F131" i="4"/>
  <c r="J131" i="4"/>
  <c r="M131" i="4"/>
  <c r="H131" i="4"/>
  <c r="N131" i="4"/>
  <c r="P130" i="4"/>
  <c r="B130" i="4"/>
  <c r="A132" i="4"/>
  <c r="AM132" i="4" s="1"/>
  <c r="CB3" i="9"/>
  <c r="CC4" i="9"/>
  <c r="CB12" i="9"/>
  <c r="CB2" i="9"/>
  <c r="CB9" i="9"/>
  <c r="CB6" i="9"/>
  <c r="CB21" i="9"/>
  <c r="CB18" i="9"/>
  <c r="CB30" i="9"/>
  <c r="CB42" i="9"/>
  <c r="CB24" i="9"/>
  <c r="CB27" i="9"/>
  <c r="CB39" i="9"/>
  <c r="CB15" i="9"/>
  <c r="CB36" i="9"/>
  <c r="CB57" i="9"/>
  <c r="CB33" i="9"/>
  <c r="CB54" i="9"/>
  <c r="CB48" i="9"/>
  <c r="CB63" i="9"/>
  <c r="CB66" i="9"/>
  <c r="CB78" i="9"/>
  <c r="CB90" i="9"/>
  <c r="CB102" i="9"/>
  <c r="CB45" i="9"/>
  <c r="CB60" i="9"/>
  <c r="CB75" i="9"/>
  <c r="CB87" i="9"/>
  <c r="CB99" i="9"/>
  <c r="CB111" i="9"/>
  <c r="CB51" i="9"/>
  <c r="CB72" i="9"/>
  <c r="CB96" i="9"/>
  <c r="CB120" i="9"/>
  <c r="CB132" i="9"/>
  <c r="CB144" i="9"/>
  <c r="CB69" i="9"/>
  <c r="CB93" i="9"/>
  <c r="CB117" i="9"/>
  <c r="CB129" i="9"/>
  <c r="CB141" i="9"/>
  <c r="CB108" i="9"/>
  <c r="CB114" i="9"/>
  <c r="CB138" i="9"/>
  <c r="CB156" i="9"/>
  <c r="CB168" i="9"/>
  <c r="CB180" i="9"/>
  <c r="CB105" i="9"/>
  <c r="CB135" i="9"/>
  <c r="CB153" i="9"/>
  <c r="CB165" i="9"/>
  <c r="CB177" i="9"/>
  <c r="CB189" i="9"/>
  <c r="CB201" i="9"/>
  <c r="CB213" i="9"/>
  <c r="CB150" i="9"/>
  <c r="CB162" i="9"/>
  <c r="CB84" i="9"/>
  <c r="CB126" i="9"/>
  <c r="CB123" i="9"/>
  <c r="CB159" i="9"/>
  <c r="CB174" i="9"/>
  <c r="CB186" i="9"/>
  <c r="CB204" i="9"/>
  <c r="CB192" i="9"/>
  <c r="CB81" i="9"/>
  <c r="CB147" i="9"/>
  <c r="CB171" i="9"/>
  <c r="CB183" i="9"/>
  <c r="CB198" i="9"/>
  <c r="CB216" i="9"/>
  <c r="CB195" i="9"/>
  <c r="CB210" i="9"/>
  <c r="CB207" i="9"/>
  <c r="AL132" i="4" l="1"/>
  <c r="AU132" i="4"/>
  <c r="BC132" i="4"/>
  <c r="BK132" i="4"/>
  <c r="BS132" i="4"/>
  <c r="CA132" i="4"/>
  <c r="AN132" i="4"/>
  <c r="AV132" i="4"/>
  <c r="BD132" i="4"/>
  <c r="BL132" i="4"/>
  <c r="BT132" i="4"/>
  <c r="CB132" i="4"/>
  <c r="AF132" i="4"/>
  <c r="AO132" i="4"/>
  <c r="AW132" i="4"/>
  <c r="BE132" i="4"/>
  <c r="BM132" i="4"/>
  <c r="BU132" i="4"/>
  <c r="CC132" i="4"/>
  <c r="AG132" i="4"/>
  <c r="AP132" i="4"/>
  <c r="AX132" i="4"/>
  <c r="BF132" i="4"/>
  <c r="BN132" i="4"/>
  <c r="BV132" i="4"/>
  <c r="AH132" i="4"/>
  <c r="AQ132" i="4"/>
  <c r="AY132" i="4"/>
  <c r="BG132" i="4"/>
  <c r="BO132" i="4"/>
  <c r="BW132" i="4"/>
  <c r="AI132" i="4"/>
  <c r="AR132" i="4"/>
  <c r="AZ132" i="4"/>
  <c r="BH132" i="4"/>
  <c r="BP132" i="4"/>
  <c r="BX132" i="4"/>
  <c r="AJ132" i="4"/>
  <c r="AS132" i="4"/>
  <c r="BA132" i="4"/>
  <c r="BI132" i="4"/>
  <c r="BQ132" i="4"/>
  <c r="BY132" i="4"/>
  <c r="BR132" i="4"/>
  <c r="X132" i="4"/>
  <c r="BZ132" i="4"/>
  <c r="Y132" i="4"/>
  <c r="Z132" i="4"/>
  <c r="AA132" i="4"/>
  <c r="AK132" i="4"/>
  <c r="AB132" i="4"/>
  <c r="AT132" i="4"/>
  <c r="AC132" i="4"/>
  <c r="BB132" i="4"/>
  <c r="V132" i="4"/>
  <c r="AD132" i="4"/>
  <c r="BJ132" i="4"/>
  <c r="W132" i="4"/>
  <c r="AE132" i="4"/>
  <c r="Q132" i="4"/>
  <c r="R132" i="4"/>
  <c r="S132" i="4"/>
  <c r="T132" i="4"/>
  <c r="U132" i="4"/>
  <c r="B131" i="4"/>
  <c r="J132" i="4"/>
  <c r="D132" i="4"/>
  <c r="L132" i="4"/>
  <c r="G132" i="4"/>
  <c r="C132" i="4"/>
  <c r="E132" i="4"/>
  <c r="K132" i="4"/>
  <c r="F132" i="4"/>
  <c r="H132" i="4"/>
  <c r="I132" i="4"/>
  <c r="M132" i="4"/>
  <c r="N132" i="4"/>
  <c r="P131" i="4"/>
  <c r="O131" i="4"/>
  <c r="A133" i="4"/>
  <c r="AM133" i="4" s="1"/>
  <c r="CC3" i="9"/>
  <c r="CC12" i="9"/>
  <c r="CC2" i="9"/>
  <c r="CC9" i="9"/>
  <c r="CC24" i="9"/>
  <c r="CC6" i="9"/>
  <c r="CC21" i="9"/>
  <c r="CC33" i="9"/>
  <c r="CC45" i="9"/>
  <c r="CC30" i="9"/>
  <c r="CC42" i="9"/>
  <c r="CC18" i="9"/>
  <c r="CC39" i="9"/>
  <c r="CC60" i="9"/>
  <c r="CC15" i="9"/>
  <c r="CC36" i="9"/>
  <c r="CC57" i="9"/>
  <c r="CC69" i="9"/>
  <c r="CC81" i="9"/>
  <c r="CC93" i="9"/>
  <c r="CC105" i="9"/>
  <c r="CC48" i="9"/>
  <c r="CC63" i="9"/>
  <c r="CC66" i="9"/>
  <c r="CC78" i="9"/>
  <c r="CC90" i="9"/>
  <c r="CC102" i="9"/>
  <c r="CC27" i="9"/>
  <c r="CC54" i="9"/>
  <c r="CC75" i="9"/>
  <c r="CC99" i="9"/>
  <c r="CC123" i="9"/>
  <c r="CC135" i="9"/>
  <c r="CC51" i="9"/>
  <c r="CC72" i="9"/>
  <c r="CC96" i="9"/>
  <c r="CC120" i="9"/>
  <c r="CC132" i="9"/>
  <c r="CC144" i="9"/>
  <c r="CC111" i="9"/>
  <c r="CC117" i="9"/>
  <c r="CC141" i="9"/>
  <c r="CC147" i="9"/>
  <c r="CC159" i="9"/>
  <c r="CC171" i="9"/>
  <c r="CC108" i="9"/>
  <c r="CC114" i="9"/>
  <c r="CC138" i="9"/>
  <c r="CC156" i="9"/>
  <c r="CC168" i="9"/>
  <c r="CC180" i="9"/>
  <c r="CC192" i="9"/>
  <c r="CC204" i="9"/>
  <c r="CC216" i="9"/>
  <c r="CC153" i="9"/>
  <c r="CC165" i="9"/>
  <c r="CC87" i="9"/>
  <c r="CC129" i="9"/>
  <c r="CC126" i="9"/>
  <c r="CC162" i="9"/>
  <c r="CC177" i="9"/>
  <c r="CC189" i="9"/>
  <c r="CC207" i="9"/>
  <c r="CC84" i="9"/>
  <c r="CC150" i="9"/>
  <c r="CC174" i="9"/>
  <c r="CC186" i="9"/>
  <c r="CC201" i="9"/>
  <c r="CC183" i="9"/>
  <c r="CC198" i="9"/>
  <c r="CC213" i="9"/>
  <c r="CC195" i="9"/>
  <c r="CC210" i="9"/>
  <c r="AK133" i="4" l="1"/>
  <c r="AT133" i="4"/>
  <c r="BB133" i="4"/>
  <c r="BJ133" i="4"/>
  <c r="BR133" i="4"/>
  <c r="BZ133" i="4"/>
  <c r="AL133" i="4"/>
  <c r="AU133" i="4"/>
  <c r="BC133" i="4"/>
  <c r="BK133" i="4"/>
  <c r="BS133" i="4"/>
  <c r="CA133" i="4"/>
  <c r="AN133" i="4"/>
  <c r="AV133" i="4"/>
  <c r="BD133" i="4"/>
  <c r="BL133" i="4"/>
  <c r="BT133" i="4"/>
  <c r="CB133" i="4"/>
  <c r="AF133" i="4"/>
  <c r="AO133" i="4"/>
  <c r="AW133" i="4"/>
  <c r="BE133" i="4"/>
  <c r="BM133" i="4"/>
  <c r="BU133" i="4"/>
  <c r="CC133" i="4"/>
  <c r="AG133" i="4"/>
  <c r="AP133" i="4"/>
  <c r="AX133" i="4"/>
  <c r="BF133" i="4"/>
  <c r="BN133" i="4"/>
  <c r="BV133" i="4"/>
  <c r="AH133" i="4"/>
  <c r="AQ133" i="4"/>
  <c r="AY133" i="4"/>
  <c r="BG133" i="4"/>
  <c r="BO133" i="4"/>
  <c r="BW133" i="4"/>
  <c r="AI133" i="4"/>
  <c r="AR133" i="4"/>
  <c r="AZ133" i="4"/>
  <c r="BH133" i="4"/>
  <c r="BP133" i="4"/>
  <c r="BX133" i="4"/>
  <c r="V133" i="4"/>
  <c r="AD133" i="4"/>
  <c r="AJ133" i="4"/>
  <c r="X133" i="4"/>
  <c r="AS133" i="4"/>
  <c r="Y133" i="4"/>
  <c r="BA133" i="4"/>
  <c r="Z133" i="4"/>
  <c r="BI133" i="4"/>
  <c r="AA133" i="4"/>
  <c r="BQ133" i="4"/>
  <c r="AB133" i="4"/>
  <c r="BY133" i="4"/>
  <c r="AC133" i="4"/>
  <c r="W133" i="4"/>
  <c r="S133" i="4"/>
  <c r="AE133" i="4"/>
  <c r="T133" i="4"/>
  <c r="U133" i="4"/>
  <c r="R133" i="4"/>
  <c r="Q133" i="4"/>
  <c r="B132" i="4"/>
  <c r="D133" i="4"/>
  <c r="L133" i="4"/>
  <c r="F133" i="4"/>
  <c r="N133" i="4"/>
  <c r="I133" i="4"/>
  <c r="C133" i="4"/>
  <c r="J133" i="4"/>
  <c r="K133" i="4"/>
  <c r="G133" i="4"/>
  <c r="M133" i="4"/>
  <c r="E133" i="4"/>
  <c r="H133" i="4"/>
  <c r="P132" i="4"/>
  <c r="O132" i="4"/>
  <c r="A134" i="4"/>
  <c r="AM134" i="4" s="1"/>
  <c r="AJ134" i="4" l="1"/>
  <c r="AS134" i="4"/>
  <c r="BA134" i="4"/>
  <c r="BI134" i="4"/>
  <c r="BQ134" i="4"/>
  <c r="BY134" i="4"/>
  <c r="AK134" i="4"/>
  <c r="AT134" i="4"/>
  <c r="BB134" i="4"/>
  <c r="BJ134" i="4"/>
  <c r="BR134" i="4"/>
  <c r="BZ134" i="4"/>
  <c r="AL134" i="4"/>
  <c r="AU134" i="4"/>
  <c r="BC134" i="4"/>
  <c r="BK134" i="4"/>
  <c r="BS134" i="4"/>
  <c r="CA134" i="4"/>
  <c r="AN134" i="4"/>
  <c r="AV134" i="4"/>
  <c r="BD134" i="4"/>
  <c r="BL134" i="4"/>
  <c r="BT134" i="4"/>
  <c r="CB134" i="4"/>
  <c r="AF134" i="4"/>
  <c r="AO134" i="4"/>
  <c r="AW134" i="4"/>
  <c r="BE134" i="4"/>
  <c r="BM134" i="4"/>
  <c r="BU134" i="4"/>
  <c r="CC134" i="4"/>
  <c r="AG134" i="4"/>
  <c r="AP134" i="4"/>
  <c r="AX134" i="4"/>
  <c r="BF134" i="4"/>
  <c r="BN134" i="4"/>
  <c r="BV134" i="4"/>
  <c r="AH134" i="4"/>
  <c r="AQ134" i="4"/>
  <c r="AY134" i="4"/>
  <c r="BG134" i="4"/>
  <c r="BO134" i="4"/>
  <c r="BW134" i="4"/>
  <c r="AI134" i="4"/>
  <c r="AB134" i="4"/>
  <c r="AR134" i="4"/>
  <c r="AZ134" i="4"/>
  <c r="V134" i="4"/>
  <c r="AD134" i="4"/>
  <c r="BH134" i="4"/>
  <c r="W134" i="4"/>
  <c r="AE134" i="4"/>
  <c r="BP134" i="4"/>
  <c r="X134" i="4"/>
  <c r="BX134" i="4"/>
  <c r="Y134" i="4"/>
  <c r="Z134" i="4"/>
  <c r="AA134" i="4"/>
  <c r="AC134" i="4"/>
  <c r="Q134" i="4"/>
  <c r="R134" i="4"/>
  <c r="S134" i="4"/>
  <c r="T134" i="4"/>
  <c r="U134" i="4"/>
  <c r="B133" i="4"/>
  <c r="O133" i="4"/>
  <c r="H134" i="4"/>
  <c r="J134" i="4"/>
  <c r="E134" i="4"/>
  <c r="M134" i="4"/>
  <c r="C134" i="4"/>
  <c r="D134" i="4"/>
  <c r="K134" i="4"/>
  <c r="F134" i="4"/>
  <c r="G134" i="4"/>
  <c r="L134" i="4"/>
  <c r="I134" i="4"/>
  <c r="N134" i="4"/>
  <c r="P133" i="4"/>
  <c r="A135" i="4"/>
  <c r="AM135" i="4" s="1"/>
  <c r="AI135" i="4" l="1"/>
  <c r="AR135" i="4"/>
  <c r="AZ135" i="4"/>
  <c r="BH135" i="4"/>
  <c r="BP135" i="4"/>
  <c r="BX135" i="4"/>
  <c r="AJ135" i="4"/>
  <c r="AS135" i="4"/>
  <c r="BA135" i="4"/>
  <c r="BI135" i="4"/>
  <c r="BQ135" i="4"/>
  <c r="BY135" i="4"/>
  <c r="AK135" i="4"/>
  <c r="AT135" i="4"/>
  <c r="BB135" i="4"/>
  <c r="BJ135" i="4"/>
  <c r="BR135" i="4"/>
  <c r="BZ135" i="4"/>
  <c r="AL135" i="4"/>
  <c r="AU135" i="4"/>
  <c r="BC135" i="4"/>
  <c r="BK135" i="4"/>
  <c r="BS135" i="4"/>
  <c r="CA135" i="4"/>
  <c r="AN135" i="4"/>
  <c r="AV135" i="4"/>
  <c r="BD135" i="4"/>
  <c r="BL135" i="4"/>
  <c r="BT135" i="4"/>
  <c r="CB135" i="4"/>
  <c r="AF135" i="4"/>
  <c r="AO135" i="4"/>
  <c r="AW135" i="4"/>
  <c r="BE135" i="4"/>
  <c r="BM135" i="4"/>
  <c r="BU135" i="4"/>
  <c r="CC135" i="4"/>
  <c r="AG135" i="4"/>
  <c r="AP135" i="4"/>
  <c r="AX135" i="4"/>
  <c r="BF135" i="4"/>
  <c r="BN135" i="4"/>
  <c r="BV135" i="4"/>
  <c r="AY135" i="4"/>
  <c r="Z135" i="4"/>
  <c r="BG135" i="4"/>
  <c r="BO135" i="4"/>
  <c r="AB135" i="4"/>
  <c r="BW135" i="4"/>
  <c r="AC135" i="4"/>
  <c r="V135" i="4"/>
  <c r="AD135" i="4"/>
  <c r="W135" i="4"/>
  <c r="AE135" i="4"/>
  <c r="AH135" i="4"/>
  <c r="X135" i="4"/>
  <c r="AQ135" i="4"/>
  <c r="Y135" i="4"/>
  <c r="Q135" i="4"/>
  <c r="R135" i="4"/>
  <c r="S135" i="4"/>
  <c r="T135" i="4"/>
  <c r="AA135" i="4"/>
  <c r="U135" i="4"/>
  <c r="P134" i="4"/>
  <c r="D135" i="4"/>
  <c r="L135" i="4"/>
  <c r="F135" i="4"/>
  <c r="N135" i="4"/>
  <c r="I135" i="4"/>
  <c r="C135" i="4"/>
  <c r="E135" i="4"/>
  <c r="K135" i="4"/>
  <c r="H135" i="4"/>
  <c r="J135" i="4"/>
  <c r="M135" i="4"/>
  <c r="G135" i="4"/>
  <c r="B134" i="4"/>
  <c r="O134" i="4"/>
  <c r="A136" i="4"/>
  <c r="AM136" i="4" s="1"/>
  <c r="AH136" i="4" l="1"/>
  <c r="AQ136" i="4"/>
  <c r="AY136" i="4"/>
  <c r="BG136" i="4"/>
  <c r="BO136" i="4"/>
  <c r="BW136" i="4"/>
  <c r="AI136" i="4"/>
  <c r="AR136" i="4"/>
  <c r="AZ136" i="4"/>
  <c r="BH136" i="4"/>
  <c r="BP136" i="4"/>
  <c r="BX136" i="4"/>
  <c r="AJ136" i="4"/>
  <c r="AS136" i="4"/>
  <c r="BA136" i="4"/>
  <c r="BI136" i="4"/>
  <c r="BQ136" i="4"/>
  <c r="BY136" i="4"/>
  <c r="AK136" i="4"/>
  <c r="AT136" i="4"/>
  <c r="BB136" i="4"/>
  <c r="BJ136" i="4"/>
  <c r="BR136" i="4"/>
  <c r="BZ136" i="4"/>
  <c r="AL136" i="4"/>
  <c r="AU136" i="4"/>
  <c r="BC136" i="4"/>
  <c r="BK136" i="4"/>
  <c r="BS136" i="4"/>
  <c r="CA136" i="4"/>
  <c r="AN136" i="4"/>
  <c r="AV136" i="4"/>
  <c r="BD136" i="4"/>
  <c r="BL136" i="4"/>
  <c r="BT136" i="4"/>
  <c r="CB136" i="4"/>
  <c r="AF136" i="4"/>
  <c r="AO136" i="4"/>
  <c r="AW136" i="4"/>
  <c r="BE136" i="4"/>
  <c r="BM136" i="4"/>
  <c r="BU136" i="4"/>
  <c r="CC136" i="4"/>
  <c r="BN136" i="4"/>
  <c r="X136" i="4"/>
  <c r="BV136" i="4"/>
  <c r="Z136" i="4"/>
  <c r="AA136" i="4"/>
  <c r="AG136" i="4"/>
  <c r="AB136" i="4"/>
  <c r="AP136" i="4"/>
  <c r="AC136" i="4"/>
  <c r="AX136" i="4"/>
  <c r="V136" i="4"/>
  <c r="AD136" i="4"/>
  <c r="BF136" i="4"/>
  <c r="W136" i="4"/>
  <c r="AE136" i="4"/>
  <c r="T136" i="4"/>
  <c r="U136" i="4"/>
  <c r="S136" i="4"/>
  <c r="Y136" i="4"/>
  <c r="Q136" i="4"/>
  <c r="R136" i="4"/>
  <c r="B135" i="4"/>
  <c r="O135" i="4"/>
  <c r="D136" i="4"/>
  <c r="C136" i="4"/>
  <c r="L136" i="4"/>
  <c r="E136" i="4"/>
  <c r="M136" i="4"/>
  <c r="I136" i="4"/>
  <c r="K136" i="4"/>
  <c r="N136" i="4"/>
  <c r="H136" i="4"/>
  <c r="G136" i="4"/>
  <c r="F136" i="4"/>
  <c r="J136" i="4"/>
  <c r="P135" i="4"/>
  <c r="A137" i="4"/>
  <c r="AM137" i="4" s="1"/>
  <c r="AG137" i="4" l="1"/>
  <c r="AP137" i="4"/>
  <c r="AX137" i="4"/>
  <c r="BF137" i="4"/>
  <c r="BN137" i="4"/>
  <c r="BV137" i="4"/>
  <c r="AH137" i="4"/>
  <c r="AQ137" i="4"/>
  <c r="AY137" i="4"/>
  <c r="BG137" i="4"/>
  <c r="BO137" i="4"/>
  <c r="BW137" i="4"/>
  <c r="AI137" i="4"/>
  <c r="AR137" i="4"/>
  <c r="AZ137" i="4"/>
  <c r="BH137" i="4"/>
  <c r="BP137" i="4"/>
  <c r="BX137" i="4"/>
  <c r="AJ137" i="4"/>
  <c r="AS137" i="4"/>
  <c r="BA137" i="4"/>
  <c r="BI137" i="4"/>
  <c r="BQ137" i="4"/>
  <c r="BY137" i="4"/>
  <c r="AK137" i="4"/>
  <c r="AT137" i="4"/>
  <c r="BB137" i="4"/>
  <c r="BJ137" i="4"/>
  <c r="BR137" i="4"/>
  <c r="BZ137" i="4"/>
  <c r="AL137" i="4"/>
  <c r="AU137" i="4"/>
  <c r="BC137" i="4"/>
  <c r="BK137" i="4"/>
  <c r="BS137" i="4"/>
  <c r="CA137" i="4"/>
  <c r="AN137" i="4"/>
  <c r="AV137" i="4"/>
  <c r="BD137" i="4"/>
  <c r="BL137" i="4"/>
  <c r="BT137" i="4"/>
  <c r="CB137" i="4"/>
  <c r="CC137" i="4"/>
  <c r="V137" i="4"/>
  <c r="AD137" i="4"/>
  <c r="AF137" i="4"/>
  <c r="X137" i="4"/>
  <c r="AO137" i="4"/>
  <c r="Y137" i="4"/>
  <c r="AW137" i="4"/>
  <c r="Z137" i="4"/>
  <c r="BE137" i="4"/>
  <c r="AA137" i="4"/>
  <c r="BM137" i="4"/>
  <c r="AB137" i="4"/>
  <c r="BU137" i="4"/>
  <c r="AC137" i="4"/>
  <c r="Q137" i="4"/>
  <c r="R137" i="4"/>
  <c r="S137" i="4"/>
  <c r="W137" i="4"/>
  <c r="T137" i="4"/>
  <c r="AE137" i="4"/>
  <c r="U137" i="4"/>
  <c r="O136" i="4"/>
  <c r="H137" i="4"/>
  <c r="I137" i="4"/>
  <c r="E137" i="4"/>
  <c r="M137" i="4"/>
  <c r="L137" i="4"/>
  <c r="N137" i="4"/>
  <c r="C137" i="4"/>
  <c r="D137" i="4"/>
  <c r="G137" i="4"/>
  <c r="J137" i="4"/>
  <c r="F137" i="4"/>
  <c r="K137" i="4"/>
  <c r="P136" i="4"/>
  <c r="B136" i="4"/>
  <c r="A138" i="4"/>
  <c r="AM138" i="4" s="1"/>
  <c r="AF138" i="4" l="1"/>
  <c r="AO138" i="4"/>
  <c r="AW138" i="4"/>
  <c r="BE138" i="4"/>
  <c r="BM138" i="4"/>
  <c r="BU138" i="4"/>
  <c r="CC138" i="4"/>
  <c r="AG138" i="4"/>
  <c r="AP138" i="4"/>
  <c r="AX138" i="4"/>
  <c r="BF138" i="4"/>
  <c r="BN138" i="4"/>
  <c r="BV138" i="4"/>
  <c r="AH138" i="4"/>
  <c r="AQ138" i="4"/>
  <c r="AY138" i="4"/>
  <c r="BG138" i="4"/>
  <c r="BO138" i="4"/>
  <c r="BW138" i="4"/>
  <c r="AI138" i="4"/>
  <c r="AR138" i="4"/>
  <c r="AZ138" i="4"/>
  <c r="BH138" i="4"/>
  <c r="BP138" i="4"/>
  <c r="BX138" i="4"/>
  <c r="AJ138" i="4"/>
  <c r="AS138" i="4"/>
  <c r="BA138" i="4"/>
  <c r="BI138" i="4"/>
  <c r="BQ138" i="4"/>
  <c r="BY138" i="4"/>
  <c r="AK138" i="4"/>
  <c r="AT138" i="4"/>
  <c r="BB138" i="4"/>
  <c r="BJ138" i="4"/>
  <c r="BR138" i="4"/>
  <c r="BZ138" i="4"/>
  <c r="AL138" i="4"/>
  <c r="AU138" i="4"/>
  <c r="BC138" i="4"/>
  <c r="BK138" i="4"/>
  <c r="BS138" i="4"/>
  <c r="CA138" i="4"/>
  <c r="AB138" i="4"/>
  <c r="AN138" i="4"/>
  <c r="AV138" i="4"/>
  <c r="V138" i="4"/>
  <c r="AD138" i="4"/>
  <c r="BD138" i="4"/>
  <c r="W138" i="4"/>
  <c r="AE138" i="4"/>
  <c r="BL138" i="4"/>
  <c r="X138" i="4"/>
  <c r="BT138" i="4"/>
  <c r="Y138" i="4"/>
  <c r="CB138" i="4"/>
  <c r="Z138" i="4"/>
  <c r="AA138" i="4"/>
  <c r="R138" i="4"/>
  <c r="S138" i="4"/>
  <c r="Q138" i="4"/>
  <c r="T138" i="4"/>
  <c r="U138" i="4"/>
  <c r="AC138" i="4"/>
  <c r="B137" i="4"/>
  <c r="D138" i="4"/>
  <c r="L138" i="4"/>
  <c r="E138" i="4"/>
  <c r="M138" i="4"/>
  <c r="I138" i="4"/>
  <c r="N138" i="4"/>
  <c r="C138" i="4"/>
  <c r="F138" i="4"/>
  <c r="G138" i="4"/>
  <c r="J138" i="4"/>
  <c r="H138" i="4"/>
  <c r="K138" i="4"/>
  <c r="O137" i="4"/>
  <c r="P137" i="4"/>
  <c r="A139" i="4"/>
  <c r="AM139" i="4" s="1"/>
  <c r="AN139" i="4" l="1"/>
  <c r="AV139" i="4"/>
  <c r="BD139" i="4"/>
  <c r="BL139" i="4"/>
  <c r="BT139" i="4"/>
  <c r="CB139" i="4"/>
  <c r="AF139" i="4"/>
  <c r="AO139" i="4"/>
  <c r="AW139" i="4"/>
  <c r="BE139" i="4"/>
  <c r="BM139" i="4"/>
  <c r="BU139" i="4"/>
  <c r="CC139" i="4"/>
  <c r="AG139" i="4"/>
  <c r="AP139" i="4"/>
  <c r="AX139" i="4"/>
  <c r="BF139" i="4"/>
  <c r="BN139" i="4"/>
  <c r="BV139" i="4"/>
  <c r="AH139" i="4"/>
  <c r="AQ139" i="4"/>
  <c r="AY139" i="4"/>
  <c r="BG139" i="4"/>
  <c r="BO139" i="4"/>
  <c r="BW139" i="4"/>
  <c r="AI139" i="4"/>
  <c r="AR139" i="4"/>
  <c r="AZ139" i="4"/>
  <c r="BH139" i="4"/>
  <c r="BP139" i="4"/>
  <c r="BX139" i="4"/>
  <c r="AJ139" i="4"/>
  <c r="AS139" i="4"/>
  <c r="BA139" i="4"/>
  <c r="BI139" i="4"/>
  <c r="BQ139" i="4"/>
  <c r="BY139" i="4"/>
  <c r="AK139" i="4"/>
  <c r="AT139" i="4"/>
  <c r="BB139" i="4"/>
  <c r="BJ139" i="4"/>
  <c r="BR139" i="4"/>
  <c r="BZ139" i="4"/>
  <c r="AU139" i="4"/>
  <c r="Z139" i="4"/>
  <c r="BC139" i="4"/>
  <c r="BK139" i="4"/>
  <c r="AB139" i="4"/>
  <c r="BS139" i="4"/>
  <c r="AC139" i="4"/>
  <c r="CA139" i="4"/>
  <c r="V139" i="4"/>
  <c r="AD139" i="4"/>
  <c r="W139" i="4"/>
  <c r="AE139" i="4"/>
  <c r="X139" i="4"/>
  <c r="AL139" i="4"/>
  <c r="Y139" i="4"/>
  <c r="AA139" i="4"/>
  <c r="U139" i="4"/>
  <c r="T139" i="4"/>
  <c r="Q139" i="4"/>
  <c r="R139" i="4"/>
  <c r="S139" i="4"/>
  <c r="O138" i="4"/>
  <c r="P138" i="4"/>
  <c r="F139" i="4"/>
  <c r="N139" i="4"/>
  <c r="G139" i="4"/>
  <c r="C139" i="4"/>
  <c r="K139" i="4"/>
  <c r="M139" i="4"/>
  <c r="D139" i="4"/>
  <c r="I139" i="4"/>
  <c r="H139" i="4"/>
  <c r="E139" i="4"/>
  <c r="J139" i="4"/>
  <c r="L139" i="4"/>
  <c r="B138" i="4"/>
  <c r="A140" i="4"/>
  <c r="AM140" i="4" s="1"/>
  <c r="AL140" i="4" l="1"/>
  <c r="AU140" i="4"/>
  <c r="BC140" i="4"/>
  <c r="BK140" i="4"/>
  <c r="BS140" i="4"/>
  <c r="CA140" i="4"/>
  <c r="AN140" i="4"/>
  <c r="AV140" i="4"/>
  <c r="BD140" i="4"/>
  <c r="BL140" i="4"/>
  <c r="BT140" i="4"/>
  <c r="CB140" i="4"/>
  <c r="AF140" i="4"/>
  <c r="AO140" i="4"/>
  <c r="AW140" i="4"/>
  <c r="BE140" i="4"/>
  <c r="BM140" i="4"/>
  <c r="BU140" i="4"/>
  <c r="CC140" i="4"/>
  <c r="AG140" i="4"/>
  <c r="AP140" i="4"/>
  <c r="AX140" i="4"/>
  <c r="BF140" i="4"/>
  <c r="BN140" i="4"/>
  <c r="BV140" i="4"/>
  <c r="AH140" i="4"/>
  <c r="AQ140" i="4"/>
  <c r="AY140" i="4"/>
  <c r="BG140" i="4"/>
  <c r="BO140" i="4"/>
  <c r="BW140" i="4"/>
  <c r="AI140" i="4"/>
  <c r="AR140" i="4"/>
  <c r="AZ140" i="4"/>
  <c r="BH140" i="4"/>
  <c r="BP140" i="4"/>
  <c r="BX140" i="4"/>
  <c r="AJ140" i="4"/>
  <c r="AS140" i="4"/>
  <c r="BA140" i="4"/>
  <c r="BI140" i="4"/>
  <c r="BQ140" i="4"/>
  <c r="BY140" i="4"/>
  <c r="BJ140" i="4"/>
  <c r="X140" i="4"/>
  <c r="BR140" i="4"/>
  <c r="BZ140" i="4"/>
  <c r="Z140" i="4"/>
  <c r="AA140" i="4"/>
  <c r="AB140" i="4"/>
  <c r="AK140" i="4"/>
  <c r="AC140" i="4"/>
  <c r="AT140" i="4"/>
  <c r="V140" i="4"/>
  <c r="AD140" i="4"/>
  <c r="BB140" i="4"/>
  <c r="W140" i="4"/>
  <c r="AE140" i="4"/>
  <c r="Y140" i="4"/>
  <c r="Q140" i="4"/>
  <c r="R140" i="4"/>
  <c r="S140" i="4"/>
  <c r="T140" i="4"/>
  <c r="U140" i="4"/>
  <c r="P139" i="4"/>
  <c r="O139" i="4"/>
  <c r="B139" i="4"/>
  <c r="I140" i="4"/>
  <c r="J140" i="4"/>
  <c r="F140" i="4"/>
  <c r="N140" i="4"/>
  <c r="L140" i="4"/>
  <c r="M140" i="4"/>
  <c r="C140" i="4"/>
  <c r="D140" i="4"/>
  <c r="G140" i="4"/>
  <c r="H140" i="4"/>
  <c r="E140" i="4"/>
  <c r="K140" i="4"/>
  <c r="A141" i="4"/>
  <c r="AM141" i="4" s="1"/>
  <c r="AK141" i="4" l="1"/>
  <c r="AT141" i="4"/>
  <c r="BB141" i="4"/>
  <c r="BJ141" i="4"/>
  <c r="BR141" i="4"/>
  <c r="BZ141" i="4"/>
  <c r="AL141" i="4"/>
  <c r="AU141" i="4"/>
  <c r="BC141" i="4"/>
  <c r="BK141" i="4"/>
  <c r="BS141" i="4"/>
  <c r="CA141" i="4"/>
  <c r="AN141" i="4"/>
  <c r="AV141" i="4"/>
  <c r="BD141" i="4"/>
  <c r="BL141" i="4"/>
  <c r="BT141" i="4"/>
  <c r="CB141" i="4"/>
  <c r="AF141" i="4"/>
  <c r="AO141" i="4"/>
  <c r="AW141" i="4"/>
  <c r="BE141" i="4"/>
  <c r="BM141" i="4"/>
  <c r="BU141" i="4"/>
  <c r="CC141" i="4"/>
  <c r="AG141" i="4"/>
  <c r="AP141" i="4"/>
  <c r="AX141" i="4"/>
  <c r="BF141" i="4"/>
  <c r="BN141" i="4"/>
  <c r="BV141" i="4"/>
  <c r="AH141" i="4"/>
  <c r="AQ141" i="4"/>
  <c r="AY141" i="4"/>
  <c r="BG141" i="4"/>
  <c r="BO141" i="4"/>
  <c r="BW141" i="4"/>
  <c r="AI141" i="4"/>
  <c r="AR141" i="4"/>
  <c r="AZ141" i="4"/>
  <c r="BH141" i="4"/>
  <c r="BP141" i="4"/>
  <c r="BX141" i="4"/>
  <c r="BY141" i="4"/>
  <c r="V141" i="4"/>
  <c r="AD141" i="4"/>
  <c r="X141" i="4"/>
  <c r="AJ141" i="4"/>
  <c r="Y141" i="4"/>
  <c r="AS141" i="4"/>
  <c r="Z141" i="4"/>
  <c r="BA141" i="4"/>
  <c r="AA141" i="4"/>
  <c r="BI141" i="4"/>
  <c r="AB141" i="4"/>
  <c r="BQ141" i="4"/>
  <c r="AC141" i="4"/>
  <c r="S141" i="4"/>
  <c r="T141" i="4"/>
  <c r="W141" i="4"/>
  <c r="U141" i="4"/>
  <c r="AE141" i="4"/>
  <c r="Q141" i="4"/>
  <c r="R141" i="4"/>
  <c r="B140" i="4"/>
  <c r="C141" i="4"/>
  <c r="K141" i="4"/>
  <c r="D141" i="4"/>
  <c r="L141" i="4"/>
  <c r="H141" i="4"/>
  <c r="J141" i="4"/>
  <c r="M141" i="4"/>
  <c r="G141" i="4"/>
  <c r="N141" i="4"/>
  <c r="F141" i="4"/>
  <c r="E141" i="4"/>
  <c r="I141" i="4"/>
  <c r="O140" i="4"/>
  <c r="P140" i="4"/>
  <c r="A142" i="4"/>
  <c r="AM142" i="4" s="1"/>
  <c r="AJ142" i="4" l="1"/>
  <c r="AS142" i="4"/>
  <c r="BA142" i="4"/>
  <c r="BI142" i="4"/>
  <c r="BQ142" i="4"/>
  <c r="BY142" i="4"/>
  <c r="AK142" i="4"/>
  <c r="AT142" i="4"/>
  <c r="BB142" i="4"/>
  <c r="BJ142" i="4"/>
  <c r="BR142" i="4"/>
  <c r="BZ142" i="4"/>
  <c r="AL142" i="4"/>
  <c r="AU142" i="4"/>
  <c r="BC142" i="4"/>
  <c r="BK142" i="4"/>
  <c r="BS142" i="4"/>
  <c r="CA142" i="4"/>
  <c r="AN142" i="4"/>
  <c r="AV142" i="4"/>
  <c r="BD142" i="4"/>
  <c r="BL142" i="4"/>
  <c r="BT142" i="4"/>
  <c r="CB142" i="4"/>
  <c r="AF142" i="4"/>
  <c r="AO142" i="4"/>
  <c r="AW142" i="4"/>
  <c r="BE142" i="4"/>
  <c r="BM142" i="4"/>
  <c r="BU142" i="4"/>
  <c r="CC142" i="4"/>
  <c r="AG142" i="4"/>
  <c r="AP142" i="4"/>
  <c r="AX142" i="4"/>
  <c r="BF142" i="4"/>
  <c r="BN142" i="4"/>
  <c r="BV142" i="4"/>
  <c r="AH142" i="4"/>
  <c r="AQ142" i="4"/>
  <c r="AY142" i="4"/>
  <c r="BG142" i="4"/>
  <c r="BO142" i="4"/>
  <c r="BW142" i="4"/>
  <c r="AB142" i="4"/>
  <c r="AI142" i="4"/>
  <c r="AR142" i="4"/>
  <c r="V142" i="4"/>
  <c r="AD142" i="4"/>
  <c r="AZ142" i="4"/>
  <c r="W142" i="4"/>
  <c r="AE142" i="4"/>
  <c r="BH142" i="4"/>
  <c r="X142" i="4"/>
  <c r="BP142" i="4"/>
  <c r="Y142" i="4"/>
  <c r="BX142" i="4"/>
  <c r="Z142" i="4"/>
  <c r="AA142" i="4"/>
  <c r="Q142" i="4"/>
  <c r="AC142" i="4"/>
  <c r="R142" i="4"/>
  <c r="U142" i="4"/>
  <c r="S142" i="4"/>
  <c r="T142" i="4"/>
  <c r="P141" i="4"/>
  <c r="O141" i="4"/>
  <c r="G142" i="4"/>
  <c r="H142" i="4"/>
  <c r="D142" i="4"/>
  <c r="L142" i="4"/>
  <c r="I142" i="4"/>
  <c r="M142" i="4"/>
  <c r="N142" i="4"/>
  <c r="C142" i="4"/>
  <c r="E142" i="4"/>
  <c r="F142" i="4"/>
  <c r="J142" i="4"/>
  <c r="K142" i="4"/>
  <c r="B141" i="4"/>
  <c r="A143" i="4"/>
  <c r="AM143" i="4" s="1"/>
  <c r="AM9" i="4" s="1"/>
  <c r="AI143" i="4" l="1"/>
  <c r="AI9" i="4" s="1"/>
  <c r="AR143" i="4"/>
  <c r="AR9" i="4" s="1"/>
  <c r="AZ143" i="4"/>
  <c r="AZ9" i="4" s="1"/>
  <c r="BH143" i="4"/>
  <c r="BH9" i="4" s="1"/>
  <c r="BP143" i="4"/>
  <c r="BP9" i="4" s="1"/>
  <c r="BX143" i="4"/>
  <c r="BX9" i="4" s="1"/>
  <c r="AJ143" i="4"/>
  <c r="AJ9" i="4" s="1"/>
  <c r="AS143" i="4"/>
  <c r="AS9" i="4" s="1"/>
  <c r="BA143" i="4"/>
  <c r="BA9" i="4" s="1"/>
  <c r="BI143" i="4"/>
  <c r="BI9" i="4" s="1"/>
  <c r="BQ143" i="4"/>
  <c r="BQ9" i="4" s="1"/>
  <c r="BY143" i="4"/>
  <c r="BY9" i="4" s="1"/>
  <c r="AK143" i="4"/>
  <c r="AK9" i="4" s="1"/>
  <c r="AT143" i="4"/>
  <c r="AT9" i="4" s="1"/>
  <c r="BB143" i="4"/>
  <c r="BB9" i="4" s="1"/>
  <c r="BJ143" i="4"/>
  <c r="BJ9" i="4" s="1"/>
  <c r="BR143" i="4"/>
  <c r="BR9" i="4" s="1"/>
  <c r="BZ143" i="4"/>
  <c r="BZ9" i="4" s="1"/>
  <c r="AL143" i="4"/>
  <c r="AL9" i="4" s="1"/>
  <c r="AU143" i="4"/>
  <c r="AU9" i="4" s="1"/>
  <c r="BC143" i="4"/>
  <c r="BC9" i="4" s="1"/>
  <c r="BK143" i="4"/>
  <c r="BK9" i="4" s="1"/>
  <c r="BS143" i="4"/>
  <c r="BS9" i="4" s="1"/>
  <c r="CA143" i="4"/>
  <c r="CA9" i="4" s="1"/>
  <c r="AN143" i="4"/>
  <c r="AN9" i="4" s="1"/>
  <c r="AV143" i="4"/>
  <c r="AV9" i="4" s="1"/>
  <c r="BD143" i="4"/>
  <c r="BD9" i="4" s="1"/>
  <c r="BL143" i="4"/>
  <c r="BL9" i="4" s="1"/>
  <c r="BT143" i="4"/>
  <c r="BT9" i="4" s="1"/>
  <c r="CB143" i="4"/>
  <c r="CB9" i="4" s="1"/>
  <c r="AF143" i="4"/>
  <c r="AF9" i="4" s="1"/>
  <c r="AO143" i="4"/>
  <c r="AO9" i="4" s="1"/>
  <c r="AW143" i="4"/>
  <c r="AW9" i="4" s="1"/>
  <c r="BE143" i="4"/>
  <c r="BE9" i="4" s="1"/>
  <c r="BM143" i="4"/>
  <c r="BM9" i="4" s="1"/>
  <c r="BU143" i="4"/>
  <c r="BU9" i="4" s="1"/>
  <c r="CC143" i="4"/>
  <c r="CC9" i="4" s="1"/>
  <c r="AG143" i="4"/>
  <c r="AG9" i="4" s="1"/>
  <c r="AP143" i="4"/>
  <c r="AP9" i="4" s="1"/>
  <c r="AX143" i="4"/>
  <c r="AX9" i="4" s="1"/>
  <c r="BF143" i="4"/>
  <c r="BF9" i="4" s="1"/>
  <c r="BN143" i="4"/>
  <c r="BN9" i="4" s="1"/>
  <c r="BV143" i="4"/>
  <c r="BV9" i="4" s="1"/>
  <c r="AQ143" i="4"/>
  <c r="AQ9" i="4" s="1"/>
  <c r="Z143" i="4"/>
  <c r="Z9" i="4" s="1"/>
  <c r="AY143" i="4"/>
  <c r="AY9" i="4" s="1"/>
  <c r="BG143" i="4"/>
  <c r="BG9" i="4" s="1"/>
  <c r="AB143" i="4"/>
  <c r="AB9" i="4" s="1"/>
  <c r="BO143" i="4"/>
  <c r="BO9" i="4" s="1"/>
  <c r="AC143" i="4"/>
  <c r="AC9" i="4" s="1"/>
  <c r="BW143" i="4"/>
  <c r="BW9" i="4" s="1"/>
  <c r="V143" i="4"/>
  <c r="V9" i="4" s="1"/>
  <c r="AD143" i="4"/>
  <c r="AD9" i="4" s="1"/>
  <c r="W143" i="4"/>
  <c r="W9" i="4" s="1"/>
  <c r="AE143" i="4"/>
  <c r="AE9" i="4" s="1"/>
  <c r="X143" i="4"/>
  <c r="X9" i="4" s="1"/>
  <c r="AH143" i="4"/>
  <c r="AH9" i="4" s="1"/>
  <c r="Y143" i="4"/>
  <c r="Y9" i="4" s="1"/>
  <c r="Q143" i="4"/>
  <c r="Q9" i="4" s="1"/>
  <c r="R143" i="4"/>
  <c r="R9" i="4" s="1"/>
  <c r="S143" i="4"/>
  <c r="S9" i="4" s="1"/>
  <c r="T143" i="4"/>
  <c r="T9" i="4" s="1"/>
  <c r="U143" i="4"/>
  <c r="U9" i="4" s="1"/>
  <c r="AA143" i="4"/>
  <c r="AA9" i="4" s="1"/>
  <c r="O142" i="4"/>
  <c r="C143" i="4"/>
  <c r="K143" i="4"/>
  <c r="K9" i="4" s="1"/>
  <c r="D143" i="4"/>
  <c r="L143" i="4"/>
  <c r="L9" i="4" s="1"/>
  <c r="H143" i="4"/>
  <c r="H9" i="4" s="1"/>
  <c r="M143" i="4"/>
  <c r="M9" i="4" s="1"/>
  <c r="N143" i="4"/>
  <c r="N9" i="4" s="1"/>
  <c r="E143" i="4"/>
  <c r="G143" i="4"/>
  <c r="G9" i="4" s="1"/>
  <c r="F143" i="4"/>
  <c r="J143" i="4"/>
  <c r="I143" i="4"/>
  <c r="I9" i="4" s="1"/>
  <c r="P142" i="4"/>
  <c r="B142" i="4"/>
  <c r="O143" i="4" l="1"/>
  <c r="O9" i="4" s="1"/>
  <c r="P143" i="4"/>
  <c r="P9" i="4" s="1"/>
  <c r="B143" i="4"/>
  <c r="J9" i="4"/>
  <c r="F9" i="4"/>
  <c r="C9" i="4"/>
  <c r="B9" i="4" l="1"/>
  <c r="D9" i="4"/>
  <c r="E9" i="4"/>
</calcChain>
</file>

<file path=xl/comments1.xml><?xml version="1.0" encoding="utf-8"?>
<comments xmlns="http://schemas.openxmlformats.org/spreadsheetml/2006/main">
  <authors>
    <author>Natalie Kwan</author>
    <author>Amy Howe</author>
    <author>Zia Islam</author>
  </authors>
  <commentList>
    <comment ref="A1" authorId="0" shapeId="0">
      <text>
        <r>
          <rPr>
            <b/>
            <sz val="9"/>
            <color indexed="81"/>
            <rFont val="Tahoma"/>
            <family val="2"/>
          </rPr>
          <t>Natalie Kwan:</t>
        </r>
        <r>
          <rPr>
            <sz val="9"/>
            <color indexed="81"/>
            <rFont val="Tahoma"/>
            <family val="2"/>
          </rPr>
          <t xml:space="preserve">
Items with </t>
        </r>
        <r>
          <rPr>
            <b/>
            <sz val="9"/>
            <color indexed="57"/>
            <rFont val="Tahoma"/>
            <family val="2"/>
          </rPr>
          <t>GREEN</t>
        </r>
        <r>
          <rPr>
            <sz val="9"/>
            <color indexed="81"/>
            <rFont val="Tahoma"/>
            <family val="2"/>
          </rPr>
          <t xml:space="preserve"> headers are automatically calculated/taken from the Data Entry tab</t>
        </r>
      </text>
    </comment>
    <comment ref="N1" authorId="0" shapeId="0">
      <text>
        <r>
          <rPr>
            <b/>
            <sz val="9"/>
            <color indexed="81"/>
            <rFont val="Tahoma"/>
            <family val="2"/>
          </rPr>
          <t>Natalie Kwan:</t>
        </r>
        <r>
          <rPr>
            <sz val="9"/>
            <color indexed="81"/>
            <rFont val="Tahoma"/>
            <family val="2"/>
          </rPr>
          <t xml:space="preserve">
</t>
        </r>
        <r>
          <rPr>
            <sz val="10"/>
            <color indexed="81"/>
            <rFont val="Tahoma"/>
            <family val="2"/>
          </rPr>
          <t xml:space="preserve">Items with </t>
        </r>
        <r>
          <rPr>
            <b/>
            <sz val="10"/>
            <color indexed="57"/>
            <rFont val="Tahoma"/>
            <family val="2"/>
          </rPr>
          <t>GREEN</t>
        </r>
        <r>
          <rPr>
            <sz val="10"/>
            <color indexed="81"/>
            <rFont val="Tahoma"/>
            <family val="2"/>
          </rPr>
          <t xml:space="preserve"> headers are automatically calculated or taken from the Data Entry tab</t>
        </r>
      </text>
    </comment>
    <comment ref="Y3" authorId="1" shapeId="0">
      <text>
        <r>
          <rPr>
            <b/>
            <sz val="10"/>
            <color indexed="81"/>
            <rFont val="Tahoma"/>
            <family val="2"/>
          </rPr>
          <t>Amy Howe:</t>
        </r>
        <r>
          <rPr>
            <sz val="10"/>
            <color indexed="81"/>
            <rFont val="Tahoma"/>
            <family val="2"/>
          </rPr>
          <t xml:space="preserve">
Update names of Functional Areas (e.g., Engineering Department), and Shifts (e.g., Morning, Evening). If there are more options than needed, leave others blank.
</t>
        </r>
        <r>
          <rPr>
            <b/>
            <sz val="10"/>
            <color indexed="81"/>
            <rFont val="Tahoma"/>
            <family val="2"/>
          </rPr>
          <t>Note:</t>
        </r>
        <r>
          <rPr>
            <sz val="10"/>
            <color indexed="81"/>
            <rFont val="Tahoma"/>
            <family val="2"/>
          </rPr>
          <t xml:space="preserve"> If Functional Area or Shift names are updated AFTER case/contact data is entered, columns AN and AO on the Data Entry tab must be manually updated with the new names</t>
        </r>
      </text>
    </comment>
    <comment ref="A4" authorId="0" shapeId="0">
      <text>
        <r>
          <rPr>
            <b/>
            <sz val="9"/>
            <color indexed="81"/>
            <rFont val="Tahoma"/>
            <family val="2"/>
          </rPr>
          <t>Natalie Kwan:</t>
        </r>
        <r>
          <rPr>
            <sz val="9"/>
            <color indexed="81"/>
            <rFont val="Tahoma"/>
            <family val="2"/>
          </rPr>
          <t xml:space="preserve">
Listing of setting types found on APEX</t>
        </r>
      </text>
    </comment>
    <comment ref="R20" authorId="2" shapeId="0">
      <text>
        <r>
          <rPr>
            <b/>
            <sz val="9"/>
            <color indexed="81"/>
            <rFont val="Tahoma"/>
            <family val="2"/>
          </rPr>
          <t>Zia Islam:</t>
        </r>
        <r>
          <rPr>
            <sz val="9"/>
            <color indexed="81"/>
            <rFont val="Tahoma"/>
            <family val="2"/>
          </rPr>
          <t xml:space="preserve">
HR+LR Worker Contacts</t>
        </r>
      </text>
    </comment>
    <comment ref="S20" authorId="2" shapeId="0">
      <text>
        <r>
          <rPr>
            <b/>
            <sz val="9"/>
            <color indexed="81"/>
            <rFont val="Tahoma"/>
            <family val="2"/>
          </rPr>
          <t>Zia Islam:</t>
        </r>
        <r>
          <rPr>
            <sz val="9"/>
            <color indexed="81"/>
            <rFont val="Tahoma"/>
            <family val="2"/>
          </rPr>
          <t xml:space="preserve">
HR+LR Non-worker Contacts</t>
        </r>
      </text>
    </comment>
    <comment ref="N23" authorId="2" shapeId="0">
      <text>
        <r>
          <rPr>
            <b/>
            <sz val="9"/>
            <color indexed="81"/>
            <rFont val="Tahoma"/>
            <family val="2"/>
          </rPr>
          <t>Zia Islam:</t>
        </r>
        <r>
          <rPr>
            <sz val="9"/>
            <color indexed="81"/>
            <rFont val="Tahoma"/>
            <family val="2"/>
          </rPr>
          <t xml:space="preserve">
CDIs to consult with their Managers and/or AMOH to determine when a case will not be linked to the OB (either confirmed or probable) - Cases within this OB with an SOI identified as different premise OB would be included in this (NOT linked) count.</t>
        </r>
      </text>
    </comment>
    <comment ref="P23" authorId="2" shapeId="0">
      <text>
        <r>
          <rPr>
            <b/>
            <sz val="9"/>
            <color indexed="81"/>
            <rFont val="Tahoma"/>
            <family val="2"/>
          </rPr>
          <t>Zia Islam:</t>
        </r>
        <r>
          <rPr>
            <sz val="9"/>
            <color indexed="81"/>
            <rFont val="Tahoma"/>
            <family val="2"/>
          </rPr>
          <t xml:space="preserve">
Enter the number</t>
        </r>
      </text>
    </comment>
    <comment ref="Q23" authorId="2" shapeId="0">
      <text>
        <r>
          <rPr>
            <b/>
            <sz val="9"/>
            <color indexed="81"/>
            <rFont val="Tahoma"/>
            <family val="2"/>
          </rPr>
          <t>Zia Islam:</t>
        </r>
        <r>
          <rPr>
            <sz val="9"/>
            <color indexed="81"/>
            <rFont val="Tahoma"/>
            <family val="2"/>
          </rPr>
          <t xml:space="preserve">
CDIs to consult with their Managers and/or AMOH to determine when a case will not be linked to the OB (either confirmed or probable) - Cases within this OB with an SOI identified as different premise OB would be included in this (NOT linked) count.</t>
        </r>
      </text>
    </comment>
    <comment ref="S23" authorId="2" shapeId="0">
      <text>
        <r>
          <rPr>
            <b/>
            <sz val="9"/>
            <color indexed="81"/>
            <rFont val="Tahoma"/>
            <family val="2"/>
          </rPr>
          <t>Zia Islam:</t>
        </r>
        <r>
          <rPr>
            <sz val="9"/>
            <color indexed="81"/>
            <rFont val="Tahoma"/>
            <family val="2"/>
          </rPr>
          <t xml:space="preserve">
Enter number</t>
        </r>
      </text>
    </comment>
    <comment ref="O24" authorId="2" shapeId="0">
      <text>
        <r>
          <rPr>
            <b/>
            <sz val="9"/>
            <color indexed="81"/>
            <rFont val="Tahoma"/>
            <family val="2"/>
          </rPr>
          <t>Zia Islam:</t>
        </r>
        <r>
          <rPr>
            <sz val="9"/>
            <color indexed="81"/>
            <rFont val="Tahoma"/>
            <family val="2"/>
          </rPr>
          <t xml:space="preserve">
Enter the number of employees</t>
        </r>
      </text>
    </comment>
    <comment ref="R28" authorId="2" shapeId="0">
      <text>
        <r>
          <rPr>
            <b/>
            <sz val="9"/>
            <color indexed="81"/>
            <rFont val="Tahoma"/>
            <family val="2"/>
          </rPr>
          <t xml:space="preserve">Zia Islam:
</t>
        </r>
        <r>
          <rPr>
            <sz val="9"/>
            <color indexed="81"/>
            <rFont val="Tahoma"/>
            <family val="2"/>
          </rPr>
          <t>TPH+OCL (Worker+Non-W)</t>
        </r>
        <r>
          <rPr>
            <b/>
            <sz val="9"/>
            <color indexed="81"/>
            <rFont val="Tahoma"/>
            <family val="2"/>
          </rPr>
          <t xml:space="preserve">
</t>
        </r>
      </text>
    </comment>
    <comment ref="E36" authorId="2" shapeId="0">
      <text>
        <r>
          <rPr>
            <b/>
            <sz val="9"/>
            <color indexed="81"/>
            <rFont val="Tahoma"/>
            <family val="2"/>
          </rPr>
          <t>Zia Islam:</t>
        </r>
        <r>
          <rPr>
            <sz val="9"/>
            <color indexed="81"/>
            <rFont val="Tahoma"/>
            <family val="2"/>
          </rPr>
          <t xml:space="preserve">
Staff+volunteer</t>
        </r>
      </text>
    </comment>
    <comment ref="G76" authorId="2" shapeId="0">
      <text>
        <r>
          <rPr>
            <b/>
            <sz val="9"/>
            <color indexed="81"/>
            <rFont val="Tahoma"/>
            <family val="2"/>
          </rPr>
          <t>Zia Islam:</t>
        </r>
        <r>
          <rPr>
            <sz val="9"/>
            <color indexed="81"/>
            <rFont val="Tahoma"/>
            <family val="2"/>
          </rPr>
          <t xml:space="preserve">
TPH workers</t>
        </r>
      </text>
    </comment>
    <comment ref="H76" authorId="2" shapeId="0">
      <text>
        <r>
          <rPr>
            <b/>
            <sz val="9"/>
            <color indexed="81"/>
            <rFont val="Tahoma"/>
            <family val="2"/>
          </rPr>
          <t>Zia Islam:</t>
        </r>
        <r>
          <rPr>
            <sz val="9"/>
            <color indexed="81"/>
            <rFont val="Tahoma"/>
            <family val="2"/>
          </rPr>
          <t xml:space="preserve">
OCL workers</t>
        </r>
      </text>
    </comment>
    <comment ref="C85" authorId="0" shapeId="0">
      <text>
        <r>
          <rPr>
            <b/>
            <sz val="9"/>
            <color indexed="81"/>
            <rFont val="Tahoma"/>
            <family val="2"/>
          </rPr>
          <t>Natalie Kwan:</t>
        </r>
        <r>
          <rPr>
            <sz val="9"/>
            <color indexed="81"/>
            <rFont val="Tahoma"/>
            <family val="2"/>
          </rPr>
          <t xml:space="preserve">
CDIs can view the exact breakdown of the # of TPH worker cases with a specific confirmed/screened VOC by using the drop down menu in the cell on right</t>
        </r>
      </text>
    </comment>
    <comment ref="H85" authorId="2" shapeId="0">
      <text>
        <r>
          <rPr>
            <b/>
            <sz val="9"/>
            <color indexed="81"/>
            <rFont val="Tahoma"/>
            <family val="2"/>
          </rPr>
          <t>Zia Islam:</t>
        </r>
        <r>
          <rPr>
            <sz val="9"/>
            <color indexed="81"/>
            <rFont val="Tahoma"/>
            <family val="2"/>
          </rPr>
          <t xml:space="preserve">
TPH Worker VOC Cases</t>
        </r>
      </text>
    </comment>
    <comment ref="C87" authorId="0" shapeId="0">
      <text>
        <r>
          <rPr>
            <b/>
            <sz val="9"/>
            <color indexed="81"/>
            <rFont val="Tahoma"/>
            <family val="2"/>
          </rPr>
          <t>Natalie Kwan:</t>
        </r>
        <r>
          <rPr>
            <sz val="9"/>
            <color indexed="81"/>
            <rFont val="Tahoma"/>
            <family val="2"/>
          </rPr>
          <t xml:space="preserve">
CDIs can view the exact breakdown of the # of TPH worker contacts with a specific confirmed VOC by using the drop down menu in the cell on right</t>
        </r>
      </text>
    </comment>
    <comment ref="C91" authorId="0" shapeId="0">
      <text>
        <r>
          <rPr>
            <b/>
            <sz val="9"/>
            <color indexed="81"/>
            <rFont val="Tahoma"/>
            <family val="2"/>
          </rPr>
          <t>Natalie Kwan:</t>
        </r>
        <r>
          <rPr>
            <sz val="9"/>
            <color indexed="81"/>
            <rFont val="Tahoma"/>
            <family val="2"/>
          </rPr>
          <t xml:space="preserve">
CDIs can view the exact breakdown of the # of TPH non-worker cases with a specific confirmed/screened VOC by using the drop down menu</t>
        </r>
      </text>
    </comment>
    <comment ref="H91" authorId="2" shapeId="0">
      <text>
        <r>
          <rPr>
            <b/>
            <sz val="9"/>
            <color indexed="81"/>
            <rFont val="Tahoma"/>
            <family val="2"/>
          </rPr>
          <t>Zia Islam:</t>
        </r>
        <r>
          <rPr>
            <sz val="9"/>
            <color indexed="81"/>
            <rFont val="Tahoma"/>
            <family val="2"/>
          </rPr>
          <t xml:space="preserve">
TPH Non-Worker VOC Cases</t>
        </r>
      </text>
    </comment>
    <comment ref="C93" authorId="0" shapeId="0">
      <text>
        <r>
          <rPr>
            <b/>
            <sz val="9"/>
            <color indexed="81"/>
            <rFont val="Tahoma"/>
            <family val="2"/>
          </rPr>
          <t>Natalie Kwan:</t>
        </r>
        <r>
          <rPr>
            <sz val="9"/>
            <color indexed="81"/>
            <rFont val="Tahoma"/>
            <family val="2"/>
          </rPr>
          <t xml:space="preserve">
CDIs can view the exact breakdown of the # of TPH non-worker contacts with a specific confirmed VOC by using the drop down menu</t>
        </r>
      </text>
    </comment>
    <comment ref="D98" authorId="2" shapeId="0">
      <text>
        <r>
          <rPr>
            <b/>
            <sz val="9"/>
            <color indexed="81"/>
            <rFont val="Tahoma"/>
            <family val="2"/>
          </rPr>
          <t>Zia Islam:</t>
        </r>
        <r>
          <rPr>
            <sz val="9"/>
            <color indexed="81"/>
            <rFont val="Tahoma"/>
            <family val="2"/>
          </rPr>
          <t xml:space="preserve">
Update this list when a new Lineage/mutation is added in Data Validation</t>
        </r>
      </text>
    </comment>
    <comment ref="C118" authorId="0" shapeId="0">
      <text>
        <r>
          <rPr>
            <b/>
            <sz val="9"/>
            <color indexed="81"/>
            <rFont val="Tahoma"/>
            <family val="2"/>
          </rPr>
          <t>Natalie Kwan:</t>
        </r>
        <r>
          <rPr>
            <sz val="9"/>
            <color indexed="81"/>
            <rFont val="Tahoma"/>
            <family val="2"/>
          </rPr>
          <t xml:space="preserve">
CDIs can view the exact breakdown of the # of OCL worker cases with a specific confirmed/screened VOC by using the drop down menu in the cell on right</t>
        </r>
      </text>
    </comment>
    <comment ref="H118" authorId="2" shapeId="0">
      <text>
        <r>
          <rPr>
            <b/>
            <sz val="9"/>
            <color indexed="81"/>
            <rFont val="Tahoma"/>
            <family val="2"/>
          </rPr>
          <t>Zia Islam:</t>
        </r>
        <r>
          <rPr>
            <sz val="9"/>
            <color indexed="81"/>
            <rFont val="Tahoma"/>
            <family val="2"/>
          </rPr>
          <t xml:space="preserve">
OCL Worker VOC Cases</t>
        </r>
      </text>
    </comment>
    <comment ref="C120" authorId="0" shapeId="0">
      <text>
        <r>
          <rPr>
            <b/>
            <sz val="9"/>
            <color indexed="81"/>
            <rFont val="Tahoma"/>
            <family val="2"/>
          </rPr>
          <t>Natalie Kwan:</t>
        </r>
        <r>
          <rPr>
            <sz val="9"/>
            <color indexed="81"/>
            <rFont val="Tahoma"/>
            <family val="2"/>
          </rPr>
          <t xml:space="preserve">
CDIs can view the exact breakdown of the # of OCL worker contacts with a specific confirmed VOC by using the drop down menu in the cell on right</t>
        </r>
      </text>
    </comment>
    <comment ref="C123" authorId="0" shapeId="0">
      <text>
        <r>
          <rPr>
            <b/>
            <sz val="9"/>
            <color indexed="81"/>
            <rFont val="Tahoma"/>
            <family val="2"/>
          </rPr>
          <t>Natalie Kwan:</t>
        </r>
        <r>
          <rPr>
            <sz val="9"/>
            <color indexed="81"/>
            <rFont val="Tahoma"/>
            <family val="2"/>
          </rPr>
          <t xml:space="preserve">
CDIs can view the exact breakdown of the # of OCL non-worker cases with a specific confirmed/screened VOC by using the drop down menu</t>
        </r>
      </text>
    </comment>
    <comment ref="H123" authorId="2" shapeId="0">
      <text>
        <r>
          <rPr>
            <b/>
            <sz val="9"/>
            <color indexed="81"/>
            <rFont val="Tahoma"/>
            <family val="2"/>
          </rPr>
          <t xml:space="preserve">Zia Islam:
</t>
        </r>
        <r>
          <rPr>
            <sz val="9"/>
            <color indexed="81"/>
            <rFont val="Tahoma"/>
            <family val="2"/>
          </rPr>
          <t xml:space="preserve"> OCL Non-Worker VOC Cases</t>
        </r>
      </text>
    </comment>
    <comment ref="C125" authorId="0" shapeId="0">
      <text>
        <r>
          <rPr>
            <b/>
            <sz val="9"/>
            <color indexed="81"/>
            <rFont val="Tahoma"/>
            <family val="2"/>
          </rPr>
          <t>Natalie Kwan:</t>
        </r>
        <r>
          <rPr>
            <sz val="9"/>
            <color indexed="81"/>
            <rFont val="Tahoma"/>
            <family val="2"/>
          </rPr>
          <t xml:space="preserve">
CDIs can view the exact breakdown of the # of OCL non-worker contacts with a specific confirmed VOC by using the drop down menu</t>
        </r>
      </text>
    </comment>
    <comment ref="H149" authorId="2" shapeId="0">
      <text>
        <r>
          <rPr>
            <b/>
            <sz val="9"/>
            <color indexed="81"/>
            <rFont val="Tahoma"/>
            <family val="2"/>
          </rPr>
          <t>Zia Islam:</t>
        </r>
        <r>
          <rPr>
            <sz val="9"/>
            <color indexed="81"/>
            <rFont val="Tahoma"/>
            <family val="2"/>
          </rPr>
          <t xml:space="preserve">
HR-OCL
</t>
        </r>
      </text>
    </comment>
    <comment ref="G173" authorId="0" shapeId="0">
      <text>
        <r>
          <rPr>
            <b/>
            <sz val="9"/>
            <color indexed="81"/>
            <rFont val="Tahoma"/>
            <family val="2"/>
          </rPr>
          <t>Natalie Kwan:</t>
        </r>
        <r>
          <rPr>
            <sz val="9"/>
            <color indexed="81"/>
            <rFont val="Tahoma"/>
            <family val="2"/>
          </rPr>
          <t xml:space="preserve">
Date of selected status</t>
        </r>
      </text>
    </comment>
    <comment ref="E176" authorId="0" shapeId="0">
      <text>
        <r>
          <rPr>
            <b/>
            <sz val="9"/>
            <color indexed="81"/>
            <rFont val="Tahoma"/>
            <family val="2"/>
          </rPr>
          <t>Natalie Kwan:</t>
        </r>
        <r>
          <rPr>
            <sz val="9"/>
            <color indexed="81"/>
            <rFont val="Tahoma"/>
            <family val="2"/>
          </rPr>
          <t xml:space="preserve">
Date of Audit #1</t>
        </r>
      </text>
    </comment>
    <comment ref="G176" authorId="0" shapeId="0">
      <text>
        <r>
          <rPr>
            <b/>
            <sz val="9"/>
            <color indexed="81"/>
            <rFont val="Tahoma"/>
            <family val="2"/>
          </rPr>
          <t>Natalie Kwan:</t>
        </r>
        <r>
          <rPr>
            <sz val="9"/>
            <color indexed="81"/>
            <rFont val="Tahoma"/>
            <family val="2"/>
          </rPr>
          <t xml:space="preserve">
IMS PHI to complete audit #1</t>
        </r>
      </text>
    </comment>
    <comment ref="G177" authorId="0" shapeId="0">
      <text>
        <r>
          <rPr>
            <b/>
            <sz val="9"/>
            <color indexed="81"/>
            <rFont val="Tahoma"/>
            <family val="2"/>
          </rPr>
          <t>Natalie Kwan:</t>
        </r>
        <r>
          <rPr>
            <sz val="9"/>
            <color indexed="81"/>
            <rFont val="Tahoma"/>
            <family val="2"/>
          </rPr>
          <t xml:space="preserve">
Date of selected status</t>
        </r>
      </text>
    </comment>
    <comment ref="E178" authorId="0" shapeId="0">
      <text>
        <r>
          <rPr>
            <b/>
            <sz val="9"/>
            <color indexed="81"/>
            <rFont val="Tahoma"/>
            <family val="2"/>
          </rPr>
          <t>Natalie Kwan:</t>
        </r>
        <r>
          <rPr>
            <sz val="9"/>
            <color indexed="81"/>
            <rFont val="Tahoma"/>
            <family val="2"/>
          </rPr>
          <t xml:space="preserve">
Date of Audit #2</t>
        </r>
      </text>
    </comment>
    <comment ref="G178" authorId="0" shapeId="0">
      <text>
        <r>
          <rPr>
            <b/>
            <sz val="9"/>
            <color indexed="81"/>
            <rFont val="Tahoma"/>
            <family val="2"/>
          </rPr>
          <t>Natalie Kwan:</t>
        </r>
        <r>
          <rPr>
            <sz val="9"/>
            <color indexed="81"/>
            <rFont val="Tahoma"/>
            <family val="2"/>
          </rPr>
          <t xml:space="preserve">
IMS PHI to complete audit #2</t>
        </r>
      </text>
    </comment>
    <comment ref="G179" authorId="0" shapeId="0">
      <text>
        <r>
          <rPr>
            <b/>
            <sz val="9"/>
            <color indexed="81"/>
            <rFont val="Tahoma"/>
            <family val="2"/>
          </rPr>
          <t>Natalie Kwan:</t>
        </r>
        <r>
          <rPr>
            <sz val="9"/>
            <color indexed="81"/>
            <rFont val="Tahoma"/>
            <family val="2"/>
          </rPr>
          <t xml:space="preserve">
Date of selected status</t>
        </r>
      </text>
    </comment>
    <comment ref="G180" authorId="0" shapeId="0">
      <text>
        <r>
          <rPr>
            <b/>
            <sz val="9"/>
            <color indexed="81"/>
            <rFont val="Tahoma"/>
            <family val="2"/>
          </rPr>
          <t>Natalie Kwan:</t>
        </r>
        <r>
          <rPr>
            <sz val="9"/>
            <color indexed="81"/>
            <rFont val="Tahoma"/>
            <family val="2"/>
          </rPr>
          <t xml:space="preserve">
Date of selected status</t>
        </r>
      </text>
    </comment>
  </commentList>
</comments>
</file>

<file path=xl/comments2.xml><?xml version="1.0" encoding="utf-8"?>
<comments xmlns="http://schemas.openxmlformats.org/spreadsheetml/2006/main">
  <authors>
    <author>Natalie Kwan</author>
    <author>Zia Islam</author>
  </authors>
  <commentList>
    <comment ref="G3" authorId="0" shapeId="0">
      <text>
        <r>
          <rPr>
            <b/>
            <sz val="9"/>
            <color indexed="81"/>
            <rFont val="Tahoma"/>
            <family val="2"/>
          </rPr>
          <t>Natalie Kwan:</t>
        </r>
        <r>
          <rPr>
            <sz val="9"/>
            <color indexed="81"/>
            <rFont val="Tahoma"/>
            <family val="2"/>
          </rPr>
          <t xml:space="preserve">
This row will only need to be completed for LR contacts with NO information accounted for in the line list</t>
        </r>
      </text>
    </comment>
    <comment ref="A5" authorId="1" shapeId="0">
      <text>
        <r>
          <rPr>
            <sz val="9"/>
            <color indexed="81"/>
            <rFont val="Tahoma"/>
            <family val="2"/>
          </rPr>
          <t>If no, please add comments in column 'BI'</t>
        </r>
      </text>
    </comment>
    <comment ref="R5" authorId="0" shapeId="0">
      <text>
        <r>
          <rPr>
            <b/>
            <sz val="9"/>
            <color indexed="81"/>
            <rFont val="Tahoma"/>
            <family val="2"/>
          </rPr>
          <t>Natalie Kwan:</t>
        </r>
        <r>
          <rPr>
            <sz val="9"/>
            <color indexed="81"/>
            <rFont val="Tahoma"/>
            <family val="2"/>
          </rPr>
          <t xml:space="preserve">
Or testing date if asx.</t>
        </r>
      </text>
    </comment>
    <comment ref="AX5" authorId="0" shapeId="0">
      <text>
        <r>
          <rPr>
            <b/>
            <sz val="9"/>
            <color indexed="81"/>
            <rFont val="Tahoma"/>
            <family val="2"/>
          </rPr>
          <t>Natalie Kwan:</t>
        </r>
        <r>
          <rPr>
            <sz val="9"/>
            <color indexed="81"/>
            <rFont val="Tahoma"/>
            <family val="2"/>
          </rPr>
          <t xml:space="preserve">
Use drop down the enter options for cases
</t>
        </r>
      </text>
    </comment>
    <comment ref="BE5" authorId="0" shapeId="0">
      <text>
        <r>
          <rPr>
            <b/>
            <sz val="9"/>
            <color indexed="81"/>
            <rFont val="Tahoma"/>
            <family val="2"/>
          </rPr>
          <t>Natalie Kwan:</t>
        </r>
        <r>
          <rPr>
            <sz val="9"/>
            <color indexed="81"/>
            <rFont val="Tahoma"/>
            <family val="2"/>
          </rPr>
          <t xml:space="preserve">
Please insert VOC if confirmed. Otherwise put "n/a" if no VOC detected, and "unknown" if test never conducted</t>
        </r>
      </text>
    </comment>
    <comment ref="BJ5" authorId="1" shapeId="0">
      <text>
        <r>
          <rPr>
            <b/>
            <sz val="9"/>
            <color indexed="81"/>
            <rFont val="Tahoma"/>
            <family val="2"/>
          </rPr>
          <t>Zia Islam:</t>
        </r>
        <r>
          <rPr>
            <sz val="9"/>
            <color indexed="81"/>
            <rFont val="Tahoma"/>
            <family val="2"/>
          </rPr>
          <t xml:space="preserve">
Do not use 'number' alone to assign TMI. You may use number with letters (e.g. W5)</t>
        </r>
      </text>
    </comment>
    <comment ref="BK5" authorId="1" shapeId="0">
      <text>
        <r>
          <rPr>
            <b/>
            <sz val="9"/>
            <color indexed="81"/>
            <rFont val="Tahoma"/>
            <family val="2"/>
          </rPr>
          <t>Zia Islam:</t>
        </r>
        <r>
          <rPr>
            <sz val="9"/>
            <color indexed="81"/>
            <rFont val="Tahoma"/>
            <family val="2"/>
          </rPr>
          <t xml:space="preserve">
example indicates that EX1 got the virus from EX2</t>
        </r>
      </text>
    </comment>
    <comment ref="BL5" authorId="1" shapeId="0">
      <text>
        <r>
          <rPr>
            <b/>
            <sz val="9"/>
            <color indexed="81"/>
            <rFont val="Tahoma"/>
            <family val="2"/>
          </rPr>
          <t xml:space="preserve">Zia Islam:
</t>
        </r>
        <r>
          <rPr>
            <sz val="9"/>
            <color indexed="81"/>
            <rFont val="Tahoma"/>
            <family val="2"/>
          </rPr>
          <t>the example indicates that EX1 passed the virus to EX3</t>
        </r>
      </text>
    </comment>
  </commentList>
</comments>
</file>

<file path=xl/comments3.xml><?xml version="1.0" encoding="utf-8"?>
<comments xmlns="http://schemas.openxmlformats.org/spreadsheetml/2006/main">
  <authors>
    <author>Natalie Kwan</author>
  </authors>
  <commentList>
    <comment ref="A4" authorId="0" shapeId="0">
      <text>
        <r>
          <rPr>
            <b/>
            <sz val="9"/>
            <color indexed="81"/>
            <rFont val="Tahoma"/>
            <family val="2"/>
          </rPr>
          <t>Natalie Kwan:</t>
        </r>
        <r>
          <rPr>
            <sz val="9"/>
            <color indexed="81"/>
            <rFont val="Tahoma"/>
            <family val="2"/>
          </rPr>
          <t xml:space="preserve">
This information is automatically populated by the information completed in the data entry tab</t>
        </r>
      </text>
    </comment>
    <comment ref="C4" authorId="0" shapeId="0">
      <text>
        <r>
          <rPr>
            <b/>
            <sz val="9"/>
            <color indexed="81"/>
            <rFont val="Tahoma"/>
            <family val="2"/>
          </rPr>
          <t>Natalie Kwan:</t>
        </r>
        <r>
          <rPr>
            <sz val="9"/>
            <color indexed="81"/>
            <rFont val="Tahoma"/>
            <family val="2"/>
          </rPr>
          <t xml:space="preserve">
This date will always be 15 days before the sx onset of the earliest case.
</t>
        </r>
      </text>
    </comment>
  </commentList>
</comments>
</file>

<file path=xl/comments4.xml><?xml version="1.0" encoding="utf-8"?>
<comments xmlns="http://schemas.openxmlformats.org/spreadsheetml/2006/main">
  <authors>
    <author>Natalie Kwan</author>
  </authors>
  <commentList>
    <comment ref="A10" authorId="0" shapeId="0">
      <text>
        <r>
          <rPr>
            <b/>
            <sz val="9"/>
            <color indexed="81"/>
            <rFont val="Tahoma"/>
            <family val="2"/>
          </rPr>
          <t>Natalie Kwan:</t>
        </r>
        <r>
          <rPr>
            <sz val="9"/>
            <color indexed="81"/>
            <rFont val="Tahoma"/>
            <family val="2"/>
          </rPr>
          <t xml:space="preserve">
Sx onset will automatically populate based on dates entered in the Data Entry tab</t>
        </r>
      </text>
    </comment>
  </commentList>
</comments>
</file>

<file path=xl/sharedStrings.xml><?xml version="1.0" encoding="utf-8"?>
<sst xmlns="http://schemas.openxmlformats.org/spreadsheetml/2006/main" count="694" uniqueCount="545">
  <si>
    <t>Last Name</t>
  </si>
  <si>
    <t>First Name</t>
  </si>
  <si>
    <t>Address</t>
  </si>
  <si>
    <t>Genders</t>
  </si>
  <si>
    <t>Male</t>
  </si>
  <si>
    <t>Female</t>
  </si>
  <si>
    <t>Transgender</t>
  </si>
  <si>
    <t xml:space="preserve">Other </t>
  </si>
  <si>
    <t>Unknown</t>
  </si>
  <si>
    <t>Confirmed</t>
  </si>
  <si>
    <t>Probable</t>
  </si>
  <si>
    <t>Symptom onset date</t>
  </si>
  <si>
    <t>Lost to follow-up</t>
  </si>
  <si>
    <t xml:space="preserve">Testing Status </t>
  </si>
  <si>
    <t xml:space="preserve">Current Status </t>
  </si>
  <si>
    <t>Testing Result</t>
  </si>
  <si>
    <t xml:space="preserve">Comments </t>
  </si>
  <si>
    <t xml:space="preserve">LFTU </t>
  </si>
  <si>
    <t>Initial Status</t>
  </si>
  <si>
    <t xml:space="preserve">Confirmed </t>
  </si>
  <si>
    <t>Declined</t>
  </si>
  <si>
    <t xml:space="preserve">Testing result </t>
  </si>
  <si>
    <t>Negative</t>
  </si>
  <si>
    <t>Indeterminate</t>
  </si>
  <si>
    <t>Complete</t>
  </si>
  <si>
    <t>Pending</t>
  </si>
  <si>
    <t>City</t>
  </si>
  <si>
    <t>Gender</t>
  </si>
  <si>
    <t xml:space="preserve">Email Address </t>
  </si>
  <si>
    <t>Building/ Floor/ Unit/ Team</t>
  </si>
  <si>
    <t xml:space="preserve">type of notification from tph </t>
  </si>
  <si>
    <t xml:space="preserve">telephone call </t>
  </si>
  <si>
    <t xml:space="preserve">text message </t>
  </si>
  <si>
    <t xml:space="preserve">email </t>
  </si>
  <si>
    <t xml:space="preserve">voice mail </t>
  </si>
  <si>
    <t>Notes 
(e.g. carpooling, lunch/smoking breaks, changerooms)</t>
  </si>
  <si>
    <t xml:space="preserve">Break down of cases </t>
  </si>
  <si>
    <t>Summary of Cases by Symptom Onset Date (Data for Epi Curves)</t>
  </si>
  <si>
    <t>Confirmed cases</t>
  </si>
  <si>
    <t>Probable cases</t>
  </si>
  <si>
    <t>QA Check</t>
  </si>
  <si>
    <t>Staff</t>
  </si>
  <si>
    <t>Resident</t>
  </si>
  <si>
    <t>Student</t>
  </si>
  <si>
    <t>By Classification</t>
  </si>
  <si>
    <t>Cancelled</t>
  </si>
  <si>
    <t>Does Not Meet Definition</t>
  </si>
  <si>
    <t>Home/Cell Phone Number</t>
  </si>
  <si>
    <t>Note:  Cases MUST have a symptom onset date (and classification/type, if appropriate) to be included in the respective epi curves</t>
  </si>
  <si>
    <t>See QA check below for case counts to ensure all cases have been captured accordingly</t>
  </si>
  <si>
    <t>Case</t>
  </si>
  <si>
    <t>Low-Risk Contact</t>
  </si>
  <si>
    <t>High-Risk Contact</t>
  </si>
  <si>
    <t xml:space="preserve">Number of DNM (Does not meet definition) </t>
  </si>
  <si>
    <t>Total*</t>
  </si>
  <si>
    <t>By Role*</t>
  </si>
  <si>
    <t>Positive</t>
  </si>
  <si>
    <t>Number LTFU (Lost to Follow-Up)</t>
  </si>
  <si>
    <t>High-risk contacts</t>
  </si>
  <si>
    <t>Low-risk contacts</t>
  </si>
  <si>
    <r>
      <t>*Includes confirmed cases and probable cases</t>
    </r>
    <r>
      <rPr>
        <sz val="11"/>
        <color rgb="FFFF0000"/>
        <rFont val="Calibri"/>
        <family val="2"/>
        <scheme val="minor"/>
      </rPr>
      <t xml:space="preserve"> (excludes cases with a negative test result)</t>
    </r>
  </si>
  <si>
    <t>Probable (any test result)</t>
  </si>
  <si>
    <t>DNM cases</t>
  </si>
  <si>
    <t xml:space="preserve">Community Setting  Representative and Contact info </t>
  </si>
  <si>
    <t xml:space="preserve">Community Setting Name and Address: </t>
  </si>
  <si>
    <t xml:space="preserve">Legend </t>
  </si>
  <si>
    <t xml:space="preserve">Probable </t>
  </si>
  <si>
    <t xml:space="preserve">High Risk Contact </t>
  </si>
  <si>
    <t>Symptoms</t>
  </si>
  <si>
    <t>Fever</t>
  </si>
  <si>
    <t>Difficulty Breathing/SOB</t>
  </si>
  <si>
    <t>Cough</t>
  </si>
  <si>
    <t>Fatigue</t>
  </si>
  <si>
    <t>Headache</t>
  </si>
  <si>
    <t>Sore Throat</t>
  </si>
  <si>
    <t>Asx</t>
  </si>
  <si>
    <t>Other</t>
  </si>
  <si>
    <t>OLIS Look-up Results</t>
  </si>
  <si>
    <t>Results not found</t>
  </si>
  <si>
    <t>COVID 19 detected</t>
  </si>
  <si>
    <t>COVID 19 NOT detected</t>
  </si>
  <si>
    <t>Disposition</t>
  </si>
  <si>
    <t>Untraceable</t>
  </si>
  <si>
    <t>Entered in error</t>
  </si>
  <si>
    <t>Myalgia</t>
  </si>
  <si>
    <t>Chills</t>
  </si>
  <si>
    <t>Anosmia</t>
  </si>
  <si>
    <t>Ageusia</t>
  </si>
  <si>
    <t>Exposure #s</t>
  </si>
  <si>
    <t>Initial sx onset date</t>
  </si>
  <si>
    <t>Latest sx onset date</t>
  </si>
  <si>
    <t>Closure</t>
  </si>
  <si>
    <t>Voluntary</t>
  </si>
  <si>
    <t>Involuntary</t>
  </si>
  <si>
    <t># of Confirmed Cases w/ test date w/in 14 days of today</t>
  </si>
  <si>
    <t>Investigation Start Date  (mm/dd)</t>
  </si>
  <si>
    <t>Service provider engaged for mass testing (identify or N/A)</t>
  </si>
  <si>
    <t>HML</t>
  </si>
  <si>
    <t>Expected investigation closure date</t>
  </si>
  <si>
    <t>When OB declared (mm/dd)</t>
  </si>
  <si>
    <t>Was this Self-initiated or directed?</t>
  </si>
  <si>
    <t>When mass testing occurred (mm/yy or N/A):</t>
  </si>
  <si>
    <t>Mass testing</t>
  </si>
  <si>
    <t>Self-initiated</t>
  </si>
  <si>
    <t>Directed</t>
  </si>
  <si>
    <t>N/A</t>
  </si>
  <si>
    <t>Investigation Closure Date (Manual entry: mm/dd)</t>
  </si>
  <si>
    <t>Summary of Community Setting Investigation</t>
  </si>
  <si>
    <t>Secondary Employer</t>
  </si>
  <si>
    <t>Last Day at Secondary Employer</t>
  </si>
  <si>
    <t>2nd Emp Supporting Cluster CDI</t>
  </si>
  <si>
    <t>Overall file change.</t>
  </si>
  <si>
    <r>
      <t>Cover Sheet Tab -</t>
    </r>
    <r>
      <rPr>
        <i/>
        <sz val="12"/>
        <color theme="1"/>
        <rFont val="Arial"/>
        <family val="2"/>
      </rPr>
      <t xml:space="preserve"> this tab can be used to inform your daily tracker reports - items in </t>
    </r>
    <r>
      <rPr>
        <b/>
        <sz val="12"/>
        <color rgb="FF00B050"/>
        <rFont val="Arial"/>
        <family val="2"/>
      </rPr>
      <t>GREEN</t>
    </r>
    <r>
      <rPr>
        <i/>
        <sz val="12"/>
        <color theme="1"/>
        <rFont val="Arial"/>
        <family val="2"/>
      </rPr>
      <t xml:space="preserve"> are automatically taken from the data entry tab</t>
    </r>
  </si>
  <si>
    <t>Latest Exposure Date                         (Manual Entry)</t>
  </si>
  <si>
    <t>SOI</t>
  </si>
  <si>
    <t>Within this community setting</t>
  </si>
  <si>
    <t xml:space="preserve">External to this community setting </t>
  </si>
  <si>
    <t xml:space="preserve">Persistent positive </t>
  </si>
  <si>
    <t>When premise was reported to clusters (mm/dd)</t>
  </si>
  <si>
    <t xml:space="preserve">Line list file can now be used by more than one person at a time. i.e. for OBs or when CDIs need SA support during an active investigation. Prior to engaging this, </t>
  </si>
  <si>
    <t>Total Counts</t>
  </si>
  <si>
    <t>Total # deaths among cases</t>
  </si>
  <si>
    <t>Total # cases admitted to hospital</t>
  </si>
  <si>
    <t>Totals</t>
  </si>
  <si>
    <t>Total # at risk in affected area (All cases + HR + LR)</t>
  </si>
  <si>
    <t>Total # of LR in affected area</t>
  </si>
  <si>
    <t>Total # affected in facility during event</t>
  </si>
  <si>
    <t>DOB
(yyyy-mm-dd)</t>
  </si>
  <si>
    <t>Date Symptoms Reported 
(yyyy-mm-dd)</t>
  </si>
  <si>
    <t xml:space="preserve">Total # of Employees at Community Setting  </t>
  </si>
  <si>
    <t>Total # of Sites under investigation</t>
  </si>
  <si>
    <t xml:space="preserve">Incident/Exposure # </t>
  </si>
  <si>
    <t xml:space="preserve">iPHIS Outbreak # </t>
  </si>
  <si>
    <t xml:space="preserve">CCM Outbreak # </t>
  </si>
  <si>
    <t xml:space="preserve"># of Initial High Risk Contacts  </t>
  </si>
  <si>
    <t xml:space="preserve"># of Initial Low Risk Contacts </t>
  </si>
  <si>
    <t xml:space="preserve"># of Initial Cases </t>
  </si>
  <si>
    <t xml:space="preserve">Total # of Low Risk Contacts </t>
  </si>
  <si>
    <t>Total # of Individuals at Risk of Exposure</t>
  </si>
  <si>
    <t># of Asymptomatic Confirmed Cases</t>
  </si>
  <si>
    <t xml:space="preserve"># of Individuals Tested </t>
  </si>
  <si>
    <r>
      <rPr>
        <b/>
        <sz val="12"/>
        <color rgb="FF00B050"/>
        <rFont val="Calibri"/>
        <family val="2"/>
        <scheme val="minor"/>
      </rPr>
      <t>Total # of cases</t>
    </r>
    <r>
      <rPr>
        <sz val="12"/>
        <color rgb="FF00B050"/>
        <rFont val="Calibri"/>
        <family val="2"/>
        <scheme val="minor"/>
      </rPr>
      <t xml:space="preserve"> (TPH+OCL &amp; 
Confirmed + Probable)</t>
    </r>
  </si>
  <si>
    <r>
      <rPr>
        <b/>
        <sz val="12"/>
        <color rgb="FF00B050"/>
        <rFont val="Calibri"/>
        <family val="2"/>
        <scheme val="minor"/>
      </rPr>
      <t>Total # of LAB CONFIRMED cases</t>
    </r>
    <r>
      <rPr>
        <sz val="12"/>
        <color rgb="FF00B050"/>
        <rFont val="Calibri"/>
        <family val="2"/>
        <scheme val="minor"/>
      </rPr>
      <t xml:space="preserve"> (TPH +OCL)</t>
    </r>
  </si>
  <si>
    <t>IP</t>
  </si>
  <si>
    <t>POC</t>
  </si>
  <si>
    <t>Testing Date</t>
  </si>
  <si>
    <t xml:space="preserve">Total # DNM (Does not meet definition) </t>
  </si>
  <si>
    <t>Total # LTFU (Lost to Follow-Up)</t>
  </si>
  <si>
    <t>Type of Setting</t>
  </si>
  <si>
    <t>2.      Medical/Health Service</t>
  </si>
  <si>
    <t>2.1    Home Care Health Service Organization</t>
  </si>
  <si>
    <t>3.      Personal Service Settings</t>
  </si>
  <si>
    <t>4.      Residential</t>
  </si>
  <si>
    <t>4.1    TCHC</t>
  </si>
  <si>
    <t>5.      Recreational Fitness</t>
  </si>
  <si>
    <t>5.1    Group Fitness Class</t>
  </si>
  <si>
    <t>5.2    Team Sports</t>
  </si>
  <si>
    <t>6.      Retail</t>
  </si>
  <si>
    <t>7.1    Wedding</t>
  </si>
  <si>
    <t>7.2    Funeral</t>
  </si>
  <si>
    <t>7.3    Religious Service</t>
  </si>
  <si>
    <t>7.4    Entertainment and Event Venue</t>
  </si>
  <si>
    <t>7.5    Social Gathering</t>
  </si>
  <si>
    <t>1.      Bar/Restaurant/Nightclub</t>
  </si>
  <si>
    <t>7.      Other recreation</t>
  </si>
  <si>
    <t>On Premise</t>
  </si>
  <si>
    <t>Case/Contact</t>
  </si>
  <si>
    <t>Case #</t>
  </si>
  <si>
    <t>Other setting details</t>
  </si>
  <si>
    <t>Date of self disclosure contact (i.e. hotline call)</t>
  </si>
  <si>
    <t># case reported in self disclosure</t>
  </si>
  <si>
    <t>Total # of Probable Cases (Workers) (TPH &amp; OCL)</t>
  </si>
  <si>
    <t>Total # of Probable Cases (non-workers) (TPH &amp; OCL)</t>
  </si>
  <si>
    <t>Total # Hospitalizations Cases</t>
  </si>
  <si>
    <t>Total # Case Deaths</t>
  </si>
  <si>
    <t>AMOH Huddle Counts</t>
  </si>
  <si>
    <t>Total # worker LR contacts</t>
  </si>
  <si>
    <t>Total # non-worker LR Contacts</t>
  </si>
  <si>
    <t>Total # of Non-Workers at Risk of Exposure</t>
  </si>
  <si>
    <t>Dates of interest</t>
  </si>
  <si>
    <t>Interventions</t>
  </si>
  <si>
    <t>Premise Closure (date, reason or n/a, and details)</t>
  </si>
  <si>
    <t>Ministry of Labour advisement date</t>
  </si>
  <si>
    <t>Date premise contacted Ministry of Labour</t>
  </si>
  <si>
    <t>Date MoL event # expected</t>
  </si>
  <si>
    <t>MoL event #</t>
  </si>
  <si>
    <t>MoL Report status (select status and enter date)</t>
  </si>
  <si>
    <t>WSIB advisement date</t>
  </si>
  <si>
    <t>IMS Site Audit requested</t>
  </si>
  <si>
    <t>IMS Site Audit #1 (Date, PHI)</t>
  </si>
  <si>
    <t>IMS Site Audit #1 Report (status, date)</t>
  </si>
  <si>
    <t>IMS Site Audit #2 (Date, PHI)</t>
  </si>
  <si>
    <t>IMS Site Audit #2 Report (status, date)</t>
  </si>
  <si>
    <t>Details of other service referrals (to whom, date)</t>
  </si>
  <si>
    <t>Report status</t>
  </si>
  <si>
    <t>Requested</t>
  </si>
  <si>
    <t>Received</t>
  </si>
  <si>
    <t>Reviewed</t>
  </si>
  <si>
    <t>Total # of Confirmed Cases (Workers) (TPH &amp; OCL)</t>
  </si>
  <si>
    <t>Total # of Confirmed Cases (non-workers) (TPH &amp; OCL)</t>
  </si>
  <si>
    <t>FOR (Confirmed and probable) 
CASES ONLY</t>
  </si>
  <si>
    <t xml:space="preserve">Transmission Map Comments </t>
  </si>
  <si>
    <t>COVID-19 Other variant</t>
  </si>
  <si>
    <t>Outbreak</t>
  </si>
  <si>
    <t>When premise informed OB declared (mm/dd)</t>
  </si>
  <si>
    <t>New date entry area for when CDI informed premise that OB has been declared.</t>
  </si>
  <si>
    <t>Outbreak section defined to assist CDIs to quickly find appropriate reporting information</t>
  </si>
  <si>
    <t>Premise COVID-19 Safety Plan (exists, status, date)</t>
  </si>
  <si>
    <t>VOC metrics, expanded number of VOCs that will be displayed.</t>
  </si>
  <si>
    <r>
      <rPr>
        <b/>
        <sz val="12"/>
        <color theme="1"/>
        <rFont val="Arial"/>
        <family val="2"/>
      </rPr>
      <t>Interventions Section</t>
    </r>
    <r>
      <rPr>
        <sz val="12"/>
        <color theme="1"/>
        <rFont val="Arial"/>
        <family val="2"/>
      </rPr>
      <t>: addition of field to enter if premise had an existing COVID-19 Safety Plan.</t>
    </r>
  </si>
  <si>
    <t>Columns R to AL - in the proprietor area, entry for the last 21 dates prior to the last day on premise</t>
  </si>
  <si>
    <t xml:space="preserve">Information is automatically taken from the Data Entry tab, and all cases (probable, and confirmed) are formatted to inform this chart. </t>
  </si>
  <si>
    <t>Data points used include:
- Sx onset date (for cases - Probable/Confirmed) - determining POA/POC
- When individual was on premise (dates from columns R to AL in the data entry area)
- When they sought testing</t>
  </si>
  <si>
    <t>TPH Totals</t>
  </si>
  <si>
    <t>OCL Totals</t>
  </si>
  <si>
    <t xml:space="preserve"># Confirmed Cases </t>
  </si>
  <si>
    <t xml:space="preserve"># Probable Cases </t>
  </si>
  <si>
    <t>Total # Contacts w/ VOC exposure (Type, Count)</t>
  </si>
  <si>
    <t>TPH Worker VOC</t>
  </si>
  <si>
    <t>OCL Worker VOC</t>
  </si>
  <si>
    <t>TPH Non-worker VOC</t>
  </si>
  <si>
    <t>OCL Non-worker VOC</t>
  </si>
  <si>
    <t>Contact Counts</t>
  </si>
  <si>
    <t>Exposure Risk</t>
  </si>
  <si>
    <t>Cases</t>
  </si>
  <si>
    <t>VOCs</t>
  </si>
  <si>
    <t>within the VOC metrics area, CDIs can use the dropdown menu available if they need to see the breakdown of cases/contact (TPH/OCL) of a specific VOC</t>
  </si>
  <si>
    <t>Total # Workers at Risk of Exposure</t>
  </si>
  <si>
    <t>Column F - in proprietor area - for them to identify the order of cases are they are disclosed.</t>
  </si>
  <si>
    <t>Automated Gantt chart to assist CDIs in visualizing/determining SOI and transmission for cases based on when the individual was on the premise, and how that might overlap with their POA_POC for up to 70 cases/ contacts over a 2 month period</t>
  </si>
  <si>
    <r>
      <t xml:space="preserve">POA_POC - </t>
    </r>
    <r>
      <rPr>
        <b/>
        <sz val="12"/>
        <color rgb="FFFF0000"/>
        <rFont val="Arial"/>
        <family val="2"/>
      </rPr>
      <t>NEW</t>
    </r>
  </si>
  <si>
    <r>
      <t xml:space="preserve">Transmission Chart  - </t>
    </r>
    <r>
      <rPr>
        <b/>
        <sz val="12"/>
        <color rgb="FFFF0000"/>
        <rFont val="Arial"/>
        <family val="2"/>
      </rPr>
      <t>NEW</t>
    </r>
  </si>
  <si>
    <t>This tool, the line list, will help workplaces to track/identify the COVID-19 cases amongst their workforce.</t>
  </si>
  <si>
    <t>Column</t>
  </si>
  <si>
    <t>Detail required</t>
  </si>
  <si>
    <t>COVID-19 Guidance: Employers, Workplaces &amp; Businesses</t>
  </si>
  <si>
    <t>G</t>
  </si>
  <si>
    <r>
      <t xml:space="preserve">Please enter the </t>
    </r>
    <r>
      <rPr>
        <b/>
        <sz val="12"/>
        <color theme="1"/>
        <rFont val="Arial"/>
        <family val="2"/>
      </rPr>
      <t>FULL LEGAL NAME</t>
    </r>
    <r>
      <rPr>
        <sz val="12"/>
        <color theme="1"/>
        <rFont val="Arial"/>
        <family val="2"/>
      </rPr>
      <t xml:space="preserve"> of the individuals to be identified on this list.</t>
    </r>
  </si>
  <si>
    <t>H</t>
  </si>
  <si>
    <t>I</t>
  </si>
  <si>
    <t>Gender that the listed individual self-identifies as.</t>
  </si>
  <si>
    <t>J</t>
  </si>
  <si>
    <t>DOB</t>
  </si>
  <si>
    <t>Date of birth (format: yyyy-mm-dd)</t>
  </si>
  <si>
    <t>K</t>
  </si>
  <si>
    <t>The residential address you have on file for this individual</t>
  </si>
  <si>
    <t>L</t>
  </si>
  <si>
    <t>The city the residential address is associated with</t>
  </si>
  <si>
    <t>M</t>
  </si>
  <si>
    <t>The postal code the residential address is associated with</t>
  </si>
  <si>
    <t>N</t>
  </si>
  <si>
    <t>Home/Cell phone Number</t>
  </si>
  <si>
    <t>An up-to-date contact phone number for the listed individual</t>
  </si>
  <si>
    <t>O</t>
  </si>
  <si>
    <t>Email address</t>
  </si>
  <si>
    <t>An up-to-date email address for the listed individual</t>
  </si>
  <si>
    <t>P</t>
  </si>
  <si>
    <t>For cases that report home from work, please provide when the individual started to feel unwell. If an individual sought out testing without any symptoms and have reported to you they are positive, please enter the date they went for testing.</t>
  </si>
  <si>
    <t>Q</t>
  </si>
  <si>
    <t>Last Day on Premise (if Case) OR Last day on Premise with Case (if Contact) 
(yyyy-mm-dd)*</t>
  </si>
  <si>
    <t>Please enter the last day a case would have been on the premise and for all contacts, the last day on the premise they would have had contact with a case.</t>
  </si>
  <si>
    <t>Please select a option from the drop down menu</t>
  </si>
  <si>
    <t>Please enter any pertinent information related to where the listed individual works on the premise.</t>
  </si>
  <si>
    <t xml:space="preserve">Any notes related to the common areas that the listed individual would have been in. Additionally, you can list who the case is that would be associated with a listed contact. </t>
  </si>
  <si>
    <t>Please enter the case number in the order in which they have been disclosed to you</t>
  </si>
  <si>
    <t>Dates case/contact was on premise prior to last day on premise (up to 21 dates)
Please enter individual dates (yyyy-mm-dd) per square*</t>
  </si>
  <si>
    <t>Please provide up to 21 days the listed individual was on the premise prior to their last day.</t>
  </si>
  <si>
    <t>AO</t>
  </si>
  <si>
    <t>This tab provides basic instructions to proprietors to assist with the completion of the proprietor area of the data entry Tab and will be visible in the premise version of the line list.</t>
  </si>
  <si>
    <t>Any individuals who report home sick, please categorize them as a case. To determine the type of contact (high/low risk) that other individuals are, please reference the "Contact Tracing" subsection of the "Managing COVID-19 in the Workplace" area of the "COVID-19 Guidance: Employers, Workplaces &amp; Businesses" webpage linked below. An individual's classification may change based on further exploration with a Communicable Disease Investigator.</t>
  </si>
  <si>
    <t>All data is to be entered into the Data Entry Sheet</t>
  </si>
  <si>
    <t>Please do not insert new rows into the Data Entry Sheet. Use next available blank row for new individuals (rows are available from 6 - 600)</t>
  </si>
  <si>
    <t>Contacts</t>
  </si>
  <si>
    <t>Worker</t>
  </si>
  <si>
    <t>Non-worker</t>
  </si>
  <si>
    <t>Total #</t>
  </si>
  <si>
    <t>Total # contacts w/ confirmed VOC exposure (All VOCs)</t>
  </si>
  <si>
    <t>TPH counts</t>
  </si>
  <si>
    <r>
      <t xml:space="preserve">Premise Instructions Tab - </t>
    </r>
    <r>
      <rPr>
        <b/>
        <sz val="12"/>
        <color rgb="FFFF0000"/>
        <rFont val="Arial"/>
        <family val="2"/>
      </rPr>
      <t>NEW (Hidden in TPH version, visible in Premise version)</t>
    </r>
  </si>
  <si>
    <t>Investigation Closure - outcome</t>
  </si>
  <si>
    <t>Recovered</t>
  </si>
  <si>
    <t>Fatal</t>
  </si>
  <si>
    <t>Not reported</t>
  </si>
  <si>
    <t>Ill</t>
  </si>
  <si>
    <t>RES. Effect</t>
  </si>
  <si>
    <t>Does not meet</t>
  </si>
  <si>
    <t>Ignore</t>
  </si>
  <si>
    <t>Refered to FNIHB</t>
  </si>
  <si>
    <t>for TPH SAs Last date of exposure</t>
  </si>
  <si>
    <t>Table to inform Investigation Closure Survey (CCM Entry)</t>
  </si>
  <si>
    <t>Attendee</t>
  </si>
  <si>
    <t>Patient</t>
  </si>
  <si>
    <t>Volunteer</t>
  </si>
  <si>
    <t>Visitor</t>
  </si>
  <si>
    <t>NW</t>
  </si>
  <si>
    <t>W</t>
  </si>
  <si>
    <t>Total # cases with pneumonia</t>
  </si>
  <si>
    <t>Role</t>
  </si>
  <si>
    <t>Total # contacts w/ VOC exposure (All VOCs)</t>
  </si>
  <si>
    <t>HR</t>
  </si>
  <si>
    <t>LR</t>
  </si>
  <si>
    <t>Column AM: Role at premise - now aligns with categories found in CCM</t>
  </si>
  <si>
    <t>Role Type</t>
  </si>
  <si>
    <t># of cases (total)</t>
  </si>
  <si>
    <t>Workers</t>
  </si>
  <si>
    <t>Non-Workers</t>
  </si>
  <si>
    <t xml:space="preserve">Epi-Curves </t>
  </si>
  <si>
    <t>Summary data</t>
  </si>
  <si>
    <r>
      <t xml:space="preserve">Columns BL </t>
    </r>
    <r>
      <rPr>
        <sz val="12"/>
        <color rgb="FFFF0000"/>
        <rFont val="Arial"/>
        <family val="2"/>
      </rPr>
      <t>(NEW)</t>
    </r>
    <r>
      <rPr>
        <sz val="12"/>
        <color theme="1"/>
        <rFont val="Arial"/>
        <family val="2"/>
      </rPr>
      <t xml:space="preserve"> - Pneumonia dx as per CCM</t>
    </r>
  </si>
  <si>
    <t>Columns BM and BO aligning categories to those on CCM</t>
  </si>
  <si>
    <r>
      <t xml:space="preserve">Data Entry Tab - </t>
    </r>
    <r>
      <rPr>
        <sz val="12"/>
        <color theme="1"/>
        <rFont val="Arial"/>
        <family val="2"/>
      </rPr>
      <t>Column Titles with the</t>
    </r>
    <r>
      <rPr>
        <b/>
        <sz val="12"/>
        <color theme="1"/>
        <rFont val="Arial"/>
        <family val="2"/>
      </rPr>
      <t xml:space="preserve"> </t>
    </r>
    <r>
      <rPr>
        <b/>
        <sz val="12"/>
        <color rgb="FFFF0000"/>
        <rFont val="Arial"/>
        <family val="2"/>
      </rPr>
      <t>RED ASTERISK *</t>
    </r>
    <r>
      <rPr>
        <b/>
        <sz val="12"/>
        <color theme="1"/>
        <rFont val="Arial"/>
        <family val="2"/>
      </rPr>
      <t xml:space="preserve"> </t>
    </r>
    <r>
      <rPr>
        <sz val="12"/>
        <color theme="1"/>
        <rFont val="Arial"/>
        <family val="2"/>
      </rPr>
      <t xml:space="preserve">are required data entry points to inform the Cover Sheet Tab. </t>
    </r>
  </si>
  <si>
    <t>In column BF - Drop down choices that are to be used with cases being screened for VOCs will contain the Mutation information. (i.e.: Mutation…). Once a confirmed case has been screened and confirmed to have a specific variant, please change as per below (10b) - all contacts associated with that case will also need to have their associated VOC changed as appropriate. If no VOC is found with screening, delete data from this column for that specific case and their respective contacts.</t>
  </si>
  <si>
    <t>11a</t>
  </si>
  <si>
    <t>11b</t>
  </si>
  <si>
    <t>Columns BF and BG: Variant identifier - for all cases and contacts as applicable. As management of contacts will differ if VOCs are discovered</t>
  </si>
  <si>
    <t xml:space="preserve">In column BG - Drop down choices that are to be used with confirmed VOCs will contain the lineage information. (i.e.: Lineage…). </t>
  </si>
  <si>
    <t>updated Role categories to align with those that appear in CCM for Investigation Closure Survey</t>
  </si>
  <si>
    <t>Aligned case categories with those found in CCM as well as rolling up to two categories: Worker and non-worker</t>
  </si>
  <si>
    <t>Aligned case categories with those found in CCM - rolling up to two categories
Worker and non-worker</t>
  </si>
  <si>
    <t>Transmission chart export button included</t>
  </si>
  <si>
    <r>
      <t>Columns BQ to BT (</t>
    </r>
    <r>
      <rPr>
        <sz val="12"/>
        <color rgb="FFFF0000"/>
        <rFont val="Arial"/>
        <family val="2"/>
      </rPr>
      <t>NEW</t>
    </r>
    <r>
      <rPr>
        <sz val="12"/>
        <color theme="1"/>
        <rFont val="Arial"/>
        <family val="2"/>
      </rPr>
      <t>) to help inform transmission mapping details (determining potential SOI and transmission)</t>
    </r>
  </si>
  <si>
    <t>Column BT Transmission Map Comments - Additional information that might be pertinent to include in a potential transmission map</t>
  </si>
  <si>
    <t>For Transmission Map</t>
  </si>
  <si>
    <r>
      <t>#s from Premise Questionnaire</t>
    </r>
    <r>
      <rPr>
        <b/>
        <sz val="10"/>
        <color rgb="FFFF0000"/>
        <rFont val="Calibri"/>
        <family val="2"/>
        <scheme val="minor"/>
      </rPr>
      <t>*</t>
    </r>
  </si>
  <si>
    <r>
      <t>Total # of LR in affected area</t>
    </r>
    <r>
      <rPr>
        <b/>
        <sz val="10"/>
        <color rgb="FFFF0000"/>
        <rFont val="Calibri"/>
        <family val="2"/>
        <scheme val="minor"/>
      </rPr>
      <t>*</t>
    </r>
  </si>
  <si>
    <r>
      <t>Total # affected in facility during event</t>
    </r>
    <r>
      <rPr>
        <b/>
        <sz val="10"/>
        <color rgb="FFFF0000"/>
        <rFont val="Calibri"/>
        <family val="2"/>
        <scheme val="minor"/>
      </rPr>
      <t>*</t>
    </r>
  </si>
  <si>
    <r>
      <t>Current Classification Status</t>
    </r>
    <r>
      <rPr>
        <b/>
        <sz val="10"/>
        <color rgb="FFFF0000"/>
        <rFont val="Calibri"/>
        <family val="2"/>
        <scheme val="minor"/>
      </rPr>
      <t xml:space="preserve">*  </t>
    </r>
  </si>
  <si>
    <r>
      <t>Initial Classification Status</t>
    </r>
    <r>
      <rPr>
        <b/>
        <sz val="10"/>
        <color rgb="FFFF0000"/>
        <rFont val="Calibri"/>
        <family val="2"/>
        <scheme val="minor"/>
      </rPr>
      <t xml:space="preserve">*  </t>
    </r>
  </si>
  <si>
    <r>
      <t>For Cases: Symptom Onset Date or Testing Date if Asx 
(yyyy-mm-dd)</t>
    </r>
    <r>
      <rPr>
        <b/>
        <sz val="10"/>
        <color rgb="FFFF0000"/>
        <rFont val="Calibri"/>
        <family val="2"/>
        <scheme val="minor"/>
      </rPr>
      <t xml:space="preserve">*  </t>
    </r>
  </si>
  <si>
    <r>
      <t>Last Day on Premise (if Case) OR Last day on Premise with Case (if Contact) 
(yyyy-mm-dd)</t>
    </r>
    <r>
      <rPr>
        <b/>
        <sz val="10"/>
        <color rgb="FFFF0000"/>
        <rFont val="Calibri"/>
        <family val="2"/>
        <scheme val="minor"/>
      </rPr>
      <t>*</t>
    </r>
  </si>
  <si>
    <r>
      <t>Dates case/contact was on premise prior to last day on premise (up to 21 dates)
Please enter individual dates (yyyy-mm-dd) per square</t>
    </r>
    <r>
      <rPr>
        <b/>
        <sz val="10"/>
        <color rgb="FFFF0000"/>
        <rFont val="Calibri"/>
        <family val="2"/>
        <scheme val="minor"/>
      </rPr>
      <t>*</t>
    </r>
  </si>
  <si>
    <r>
      <t>Role at Premise</t>
    </r>
    <r>
      <rPr>
        <b/>
        <sz val="10"/>
        <color rgb="FFFF0000"/>
        <rFont val="Calibri"/>
        <family val="2"/>
        <scheme val="minor"/>
      </rPr>
      <t>*</t>
    </r>
    <r>
      <rPr>
        <b/>
        <sz val="10"/>
        <color theme="1"/>
        <rFont val="Calibri"/>
        <family val="2"/>
        <scheme val="minor"/>
      </rPr>
      <t xml:space="preserve">  </t>
    </r>
  </si>
  <si>
    <r>
      <t>For Cases, Possible Sites of Acquisition</t>
    </r>
    <r>
      <rPr>
        <b/>
        <sz val="10"/>
        <color rgb="FFFF0000"/>
        <rFont val="Calibri"/>
        <family val="2"/>
        <scheme val="minor"/>
      </rPr>
      <t>*</t>
    </r>
  </si>
  <si>
    <r>
      <t>Testing Status</t>
    </r>
    <r>
      <rPr>
        <b/>
        <sz val="10"/>
        <color rgb="FFFF0000"/>
        <rFont val="Calibri"/>
        <family val="2"/>
        <scheme val="minor"/>
      </rPr>
      <t xml:space="preserve">* </t>
    </r>
  </si>
  <si>
    <r>
      <t>Testing Date
(yyyy-mm-dd)</t>
    </r>
    <r>
      <rPr>
        <b/>
        <sz val="10"/>
        <color rgb="FFFF0000"/>
        <rFont val="Calibri"/>
        <family val="2"/>
        <scheme val="minor"/>
      </rPr>
      <t xml:space="preserve">*  </t>
    </r>
  </si>
  <si>
    <r>
      <t xml:space="preserve">Hospitalization </t>
    </r>
    <r>
      <rPr>
        <b/>
        <sz val="10"/>
        <color rgb="FFFF0000"/>
        <rFont val="Calibri"/>
        <family val="2"/>
        <scheme val="minor"/>
      </rPr>
      <t>*</t>
    </r>
  </si>
  <si>
    <r>
      <t xml:space="preserve">Pneumonia </t>
    </r>
    <r>
      <rPr>
        <b/>
        <sz val="10"/>
        <color rgb="FFFF0000"/>
        <rFont val="Calibri"/>
        <family val="2"/>
        <scheme val="minor"/>
      </rPr>
      <t>*</t>
    </r>
  </si>
  <si>
    <t>Is the case directly linked to the OB?
Y/N</t>
  </si>
  <si>
    <r>
      <t>New column "</t>
    </r>
    <r>
      <rPr>
        <b/>
        <sz val="12"/>
        <color theme="1"/>
        <rFont val="Arial"/>
        <family val="2"/>
      </rPr>
      <t>Is the case directly linked to the OB</t>
    </r>
    <r>
      <rPr>
        <sz val="12"/>
        <color theme="1"/>
        <rFont val="Arial"/>
        <family val="2"/>
      </rPr>
      <t>? Y/N" added at the very biggining in the 'Data entry' sheet</t>
    </r>
  </si>
  <si>
    <t>Enter Transmission receipient TMI, e.g. EX3- indicating EX1 passed on to EX3 (leave blank if none)</t>
  </si>
  <si>
    <t>Assign Transmission Map Identifier (TMI) for each case, e.g., EX1</t>
  </si>
  <si>
    <t>Enter TMI for potential SOI,  e.g., EX2- indicating EX2 is the source for EX1 (leave blank if none)</t>
  </si>
  <si>
    <t>Yes, Directly linked</t>
  </si>
  <si>
    <t>No, Indirectly linked</t>
  </si>
  <si>
    <t>Version 5.2; Mar 17, 2021</t>
  </si>
  <si>
    <t>Is the case directly linked to the OB?</t>
  </si>
  <si>
    <t xml:space="preserve">Changed drop down field for "Is the case directly linked to the OB?" (Cell A5). Drop down: Yes, Directled linked, No Indirectly linked; No, Not associated with any OB. 
Added conditions that if either "no" option is selected make comments field (column BP) red with text 'Enter comments'. </t>
  </si>
  <si>
    <t xml:space="preserve">Added following under VOC Subtype in column BF: 
Mutation E484K and N501Y 
Mutation E484K+ and N501Y- 
Mutation N501Y+ and E484K- 
</t>
  </si>
  <si>
    <t>Cover Sheet shows the case counts that are only directly linked to the OB</t>
  </si>
  <si>
    <t>Summary Data' Sheet shows the case counts that are only directly linked to the OB</t>
  </si>
  <si>
    <t>Lineage B.1.617</t>
  </si>
  <si>
    <t>Mutation not detected</t>
  </si>
  <si>
    <t>Case Counts</t>
  </si>
  <si>
    <t>Total (TPH + OCL)</t>
  </si>
  <si>
    <t>TPH</t>
  </si>
  <si>
    <t>OCL</t>
  </si>
  <si>
    <t>Worker Cases (TPH + OCL)</t>
  </si>
  <si>
    <t>Non-Worker Cases (TPH + OCL)</t>
  </si>
  <si>
    <t>Probable Cases</t>
  </si>
  <si>
    <t>Non-Worker Cases</t>
  </si>
  <si>
    <t>HR Contacts</t>
  </si>
  <si>
    <t>LR Contacts</t>
  </si>
  <si>
    <t>Total # Employees</t>
  </si>
  <si>
    <t>Total # of Hospitalized Cases</t>
  </si>
  <si>
    <t>Total # of Case Deaths</t>
  </si>
  <si>
    <t>VOC information</t>
  </si>
  <si>
    <t>Investigation Subtype</t>
  </si>
  <si>
    <t># cases</t>
  </si>
  <si>
    <t>Subtype #1</t>
  </si>
  <si>
    <t>Subtype #2</t>
  </si>
  <si>
    <t>Subtype #3</t>
  </si>
  <si>
    <t>Subtype #4</t>
  </si>
  <si>
    <t>Confirmed VOC Lineage</t>
  </si>
  <si>
    <t>Screened VOC Mutation</t>
  </si>
  <si>
    <t>Total #  Worker Cases</t>
  </si>
  <si>
    <t>Total #  Non-worker Cases</t>
  </si>
  <si>
    <t>Worker Cases</t>
  </si>
  <si>
    <t>Type of VOCs Confirmed</t>
  </si>
  <si>
    <t>Type of VOCs Screened</t>
  </si>
  <si>
    <t>OCL counts</t>
  </si>
  <si>
    <t xml:space="preserve">Total # High-Risk Contacts </t>
  </si>
  <si>
    <t>Total # of Confirmed Cases (TPH &amp; OCL)</t>
  </si>
  <si>
    <t>Total # of Probable Cases (TPH &amp; OCL)</t>
  </si>
  <si>
    <t>Total # of High Risk Contacts (TPH &amp; OCL)</t>
  </si>
  <si>
    <t>Total # of Individuals at Risk of Exposure (LR+HR)</t>
  </si>
  <si>
    <t>Total # worker HR contacts (TPH &amp; OCL)</t>
  </si>
  <si>
    <t>Total # non-worker HR Contacts (TPH &amp; OCL)</t>
  </si>
  <si>
    <r>
      <t>Total #</t>
    </r>
    <r>
      <rPr>
        <b/>
        <sz val="12"/>
        <color rgb="FF7030A0"/>
        <rFont val="Calibri"/>
        <family val="2"/>
        <scheme val="minor"/>
      </rPr>
      <t xml:space="preserve"> Cases</t>
    </r>
    <r>
      <rPr>
        <b/>
        <sz val="12"/>
        <color rgb="FF00B050"/>
        <rFont val="Calibri"/>
        <family val="2"/>
        <scheme val="minor"/>
      </rPr>
      <t xml:space="preserve"> w/ VOC (confirmed/screened, Count)</t>
    </r>
  </si>
  <si>
    <r>
      <t xml:space="preserve">Total # </t>
    </r>
    <r>
      <rPr>
        <b/>
        <sz val="12"/>
        <color rgb="FF7030A0"/>
        <rFont val="Calibri"/>
        <family val="2"/>
        <scheme val="minor"/>
      </rPr>
      <t>contacts</t>
    </r>
    <r>
      <rPr>
        <b/>
        <sz val="12"/>
        <color rgb="FF00B050"/>
        <rFont val="Calibri"/>
        <family val="2"/>
        <scheme val="minor"/>
      </rPr>
      <t xml:space="preserve"> w/ VOC exposure (All VOCs)</t>
    </r>
  </si>
  <si>
    <r>
      <t xml:space="preserve">Total # </t>
    </r>
    <r>
      <rPr>
        <b/>
        <sz val="12"/>
        <color rgb="FF7030A0"/>
        <rFont val="Calibri"/>
        <family val="2"/>
        <scheme val="minor"/>
      </rPr>
      <t>Cases</t>
    </r>
    <r>
      <rPr>
        <b/>
        <sz val="12"/>
        <color rgb="FF00B050"/>
        <rFont val="Calibri"/>
        <family val="2"/>
        <scheme val="minor"/>
      </rPr>
      <t xml:space="preserve"> w/ VOC (confirmed/screened Count)</t>
    </r>
  </si>
  <si>
    <r>
      <t xml:space="preserve">Total # </t>
    </r>
    <r>
      <rPr>
        <b/>
        <sz val="12"/>
        <color rgb="FF7030A0"/>
        <rFont val="Calibri"/>
        <family val="2"/>
        <scheme val="minor"/>
      </rPr>
      <t>Cases</t>
    </r>
    <r>
      <rPr>
        <b/>
        <sz val="12"/>
        <color rgb="FF00B050"/>
        <rFont val="Calibri"/>
        <family val="2"/>
        <scheme val="minor"/>
      </rPr>
      <t xml:space="preserve"> w/ VOC (confirmed/screened, Count)</t>
    </r>
  </si>
  <si>
    <r>
      <t xml:space="preserve">Total # Cases </t>
    </r>
    <r>
      <rPr>
        <b/>
        <sz val="12"/>
        <color rgb="FF7030A0"/>
        <rFont val="Calibri"/>
        <family val="2"/>
        <scheme val="minor"/>
      </rPr>
      <t>screened</t>
    </r>
    <r>
      <rPr>
        <b/>
        <sz val="12"/>
        <color rgb="FF00B050"/>
        <rFont val="Calibri"/>
        <family val="2"/>
        <scheme val="minor"/>
      </rPr>
      <t xml:space="preserve"> for VOCs (all VOCs)</t>
    </r>
  </si>
  <si>
    <r>
      <t xml:space="preserve">Total # Cases </t>
    </r>
    <r>
      <rPr>
        <b/>
        <sz val="12"/>
        <color rgb="FF7030A0"/>
        <rFont val="Calibri"/>
        <family val="2"/>
        <scheme val="minor"/>
      </rPr>
      <t>confirmed</t>
    </r>
    <r>
      <rPr>
        <b/>
        <sz val="12"/>
        <color rgb="FF00B050"/>
        <rFont val="Calibri"/>
        <family val="2"/>
        <scheme val="minor"/>
      </rPr>
      <t xml:space="preserve"> with VOCs (all VOCs)</t>
    </r>
  </si>
  <si>
    <t>Confirmed Cases</t>
  </si>
  <si>
    <t>Total # Confirmed Cases NOT linked to OB</t>
  </si>
  <si>
    <t>Total # Probable Cases NOT linked to OB</t>
  </si>
  <si>
    <t xml:space="preserve"> </t>
  </si>
  <si>
    <t>8.      Manufacturing</t>
  </si>
  <si>
    <t>9. Workplace - Farm</t>
  </si>
  <si>
    <t>10. Workplace - Food Processing</t>
  </si>
  <si>
    <t>11. Other Workplace</t>
  </si>
  <si>
    <t>11.1 Office</t>
  </si>
  <si>
    <t>11.2 Construction</t>
  </si>
  <si>
    <t>11.3 Film/TV Production</t>
  </si>
  <si>
    <t>11.4 Financial Institution</t>
  </si>
  <si>
    <t>12. Other</t>
  </si>
  <si>
    <t>12.1 Bed &amp;Breakfast</t>
  </si>
  <si>
    <t>12.2 Hotel, Motel, Short-term Rental</t>
  </si>
  <si>
    <t>12.3 School - Elementary</t>
  </si>
  <si>
    <t>12.4 School - Post Secondary</t>
  </si>
  <si>
    <t>12.5 School - Before/After Care</t>
  </si>
  <si>
    <t>13. Unknown</t>
  </si>
  <si>
    <r>
      <t xml:space="preserve">Total # </t>
    </r>
    <r>
      <rPr>
        <b/>
        <sz val="12"/>
        <color rgb="FF7030A0"/>
        <rFont val="Calibri"/>
        <family val="2"/>
        <scheme val="minor"/>
      </rPr>
      <t>contacts</t>
    </r>
    <r>
      <rPr>
        <b/>
        <sz val="12"/>
        <color rgb="FF00B050"/>
        <rFont val="Calibri"/>
        <family val="2"/>
        <scheme val="minor"/>
      </rPr>
      <t xml:space="preserve"> w/ confirmed VOC exposure (All VOCs)</t>
    </r>
  </si>
  <si>
    <r>
      <t>Total #</t>
    </r>
    <r>
      <rPr>
        <b/>
        <sz val="12"/>
        <color rgb="FF7030A0"/>
        <rFont val="Calibri"/>
        <family val="2"/>
        <scheme val="minor"/>
      </rPr>
      <t xml:space="preserve"> Contacts</t>
    </r>
    <r>
      <rPr>
        <b/>
        <sz val="12"/>
        <color rgb="FF00B050"/>
        <rFont val="Calibri"/>
        <family val="2"/>
        <scheme val="minor"/>
      </rPr>
      <t xml:space="preserve"> w/ VOC exposure (Type, Count)</t>
    </r>
  </si>
  <si>
    <t>Version 5.3; May 26, 2021</t>
  </si>
  <si>
    <t>Removed column A "Is the case directly linked to the OB? Y/N" on 'Data entry' sheet</t>
  </si>
  <si>
    <t>Type of setting has been updated with the addition of subtype 12</t>
  </si>
  <si>
    <t xml:space="preserve">VOC subtype has been updated with the addition of 
Lineage B1.1.7 and E484K+
Mutation E484K and N501Y 
Mutation E484K+ and N501Y- 
Mutation N501Y+ and E484K- </t>
  </si>
  <si>
    <t>Cover sheet lay out has been updated so that it mirrors what CDIs will be seeing on the upcoming APEX update</t>
  </si>
  <si>
    <t>By Shift</t>
  </si>
  <si>
    <t>By Functional Area</t>
  </si>
  <si>
    <t>By Shift and Functional Area</t>
  </si>
  <si>
    <t>Functional Area Names</t>
  </si>
  <si>
    <t>Shift Names</t>
  </si>
  <si>
    <t>Shift</t>
  </si>
  <si>
    <t>Functional Area 1</t>
  </si>
  <si>
    <t>Shift 1</t>
  </si>
  <si>
    <t>Functional Area 2</t>
  </si>
  <si>
    <t>Shift 2</t>
  </si>
  <si>
    <t>Functional Area 3</t>
  </si>
  <si>
    <t>Shift 3</t>
  </si>
  <si>
    <t>Functional Area 4</t>
  </si>
  <si>
    <t>Shift 4</t>
  </si>
  <si>
    <t>Functional Area 5</t>
  </si>
  <si>
    <t>Shift 5</t>
  </si>
  <si>
    <t>Functional Area 6</t>
  </si>
  <si>
    <t>Functional Area 7</t>
  </si>
  <si>
    <t>Functional Area 8</t>
  </si>
  <si>
    <t>Functional Area 9</t>
  </si>
  <si>
    <t>Functional Area 10</t>
  </si>
  <si>
    <t>Functional Area</t>
  </si>
  <si>
    <t>Created Epi Curve-Shift</t>
  </si>
  <si>
    <t>Created Epi Curve-FuncArea,Shift</t>
  </si>
  <si>
    <t>Created Epi Curve-FuncArea</t>
  </si>
  <si>
    <t>Added new columns V to AE (Functional Areas) in 'Summary Data'</t>
  </si>
  <si>
    <t>Added new columns AF to CC (Functional Areas &amp; Shifts) in 'Summary Data'</t>
  </si>
  <si>
    <t>Added new columns X (Functional Area) and Y (Shift) in 'Cover Sheet'</t>
  </si>
  <si>
    <t>Added new columns T (Shift) and U (Functional Area) in 'Data Validation' sheet</t>
  </si>
  <si>
    <t>Added new columns AN (Shift) and AO (Functional Area) in 'Data entry' sheet</t>
  </si>
  <si>
    <t>Added new columns Q to U (Shifts) in 'Summary Data' sheet</t>
  </si>
  <si>
    <t>Version 5.4; Jun 2, 2021</t>
  </si>
  <si>
    <r>
      <t>Shift</t>
    </r>
    <r>
      <rPr>
        <b/>
        <sz val="10"/>
        <color rgb="FFFF0000"/>
        <rFont val="Calibri"/>
        <family val="2"/>
        <scheme val="minor"/>
      </rPr>
      <t>*</t>
    </r>
  </si>
  <si>
    <r>
      <t>Functional Area</t>
    </r>
    <r>
      <rPr>
        <b/>
        <sz val="10"/>
        <color rgb="FFFF0000"/>
        <rFont val="Calibri"/>
        <family val="2"/>
        <scheme val="minor"/>
      </rPr>
      <t>*</t>
    </r>
  </si>
  <si>
    <t>Version 5.4; Jun 24, 2021</t>
  </si>
  <si>
    <t>Modified the 'cover sheet' as per request</t>
  </si>
  <si>
    <t>Latest Exposure Date</t>
  </si>
  <si>
    <r>
      <t xml:space="preserve">Made automatic display of 'Latest Exposure Date' on 'cover sheet' - </t>
    </r>
    <r>
      <rPr>
        <b/>
        <sz val="12"/>
        <color rgb="FFFF0000"/>
        <rFont val="Arial"/>
        <family val="2"/>
      </rPr>
      <t>NEW</t>
    </r>
  </si>
  <si>
    <t>AP</t>
  </si>
  <si>
    <t>AQ</t>
  </si>
  <si>
    <t>Please select an option from the drop down menu to identify a shift that would be applicable 
Please provide shift details in the Notes section (e.g. within Column AQ, Shift 1 = Dayshift, etc…)</t>
  </si>
  <si>
    <t>Please select an option from the drop down menu to identify a functional area that would be applicable.
Please provide shift details in the Notes section (e.g. within Column AQ: Functional Area 1 = Warehouse, etc...)</t>
  </si>
  <si>
    <t>Version 5.5; Oct 6, 2021</t>
  </si>
  <si>
    <t>Vaccination</t>
  </si>
  <si>
    <t>Exempted</t>
  </si>
  <si>
    <t xml:space="preserve">Removed columns: </t>
  </si>
  <si>
    <t>Sx</t>
  </si>
  <si>
    <r>
      <t>Fatal Outcome</t>
    </r>
    <r>
      <rPr>
        <b/>
        <sz val="10"/>
        <color rgb="FFFF0000"/>
        <rFont val="Calibri"/>
        <family val="2"/>
        <scheme val="minor"/>
      </rPr>
      <t>*</t>
    </r>
  </si>
  <si>
    <r>
      <t xml:space="preserve">Investigation Subtype (VOC) </t>
    </r>
    <r>
      <rPr>
        <b/>
        <sz val="10"/>
        <color rgb="FFFF0000"/>
        <rFont val="Calibri"/>
        <family val="2"/>
        <scheme val="minor"/>
      </rPr>
      <t>*</t>
    </r>
    <r>
      <rPr>
        <b/>
        <sz val="10"/>
        <color theme="1"/>
        <rFont val="Calibri"/>
        <family val="2"/>
        <scheme val="minor"/>
      </rPr>
      <t xml:space="preserve"> (confirmed/screened): For C</t>
    </r>
    <r>
      <rPr>
        <b/>
        <sz val="10"/>
        <color rgb="FF7030A0"/>
        <rFont val="Calibri"/>
        <family val="2"/>
        <scheme val="minor"/>
      </rPr>
      <t>ases</t>
    </r>
    <r>
      <rPr>
        <b/>
        <sz val="10"/>
        <color theme="1"/>
        <rFont val="Calibri"/>
        <family val="2"/>
        <scheme val="minor"/>
      </rPr>
      <t xml:space="preserve"> (based on testing requested) and </t>
    </r>
    <r>
      <rPr>
        <b/>
        <sz val="10"/>
        <color rgb="FF7030A0"/>
        <rFont val="Calibri"/>
        <family val="2"/>
        <scheme val="minor"/>
      </rPr>
      <t>Contacts</t>
    </r>
  </si>
  <si>
    <t># and types of previous investigations</t>
  </si>
  <si>
    <t>Outbreak Record #</t>
  </si>
  <si>
    <t>VOC Subtype</t>
  </si>
  <si>
    <t>Exposures</t>
  </si>
  <si>
    <t>Suspect OB</t>
  </si>
  <si>
    <t>Confirmed OB</t>
  </si>
  <si>
    <t>Total # of cases linked to OB</t>
  </si>
  <si>
    <t xml:space="preserve">Exposure Name </t>
  </si>
  <si>
    <r>
      <t>Postal Code</t>
    </r>
    <r>
      <rPr>
        <b/>
        <sz val="10"/>
        <color rgb="FFFF0000"/>
        <rFont val="Calibri"/>
        <family val="2"/>
        <scheme val="minor"/>
      </rPr>
      <t>*</t>
    </r>
  </si>
  <si>
    <r>
      <t>Symptomatic/Asymptomatic Status</t>
    </r>
    <r>
      <rPr>
        <b/>
        <sz val="10"/>
        <color rgb="FFFF0000"/>
        <rFont val="Calibri"/>
        <family val="2"/>
        <scheme val="minor"/>
      </rPr>
      <t>*</t>
    </r>
  </si>
  <si>
    <t>Symptomatic/ Asymptomatic Status</t>
  </si>
  <si>
    <t>Lineage B.1.1.7 (Alpha)</t>
  </si>
  <si>
    <t>Lineage B.1.351 (Beta)</t>
  </si>
  <si>
    <t>Lineage P.1 (Gamma)</t>
  </si>
  <si>
    <t>Lineage P.2 (Zeta)</t>
  </si>
  <si>
    <t>Mutation N501Y+; Mutation E484K-</t>
  </si>
  <si>
    <t>Mutation N501Y+; Mutation E484K+; Mutation K417N+</t>
  </si>
  <si>
    <t>Mutation N501Y+; Mutation E484K+; Mutation K417T+</t>
  </si>
  <si>
    <t>Mutation N501Y+; Mutation E484K+; Mutation K417N/T-</t>
  </si>
  <si>
    <t>Mutation E484K-; Mutation N501Y-; Mutation L452R+</t>
  </si>
  <si>
    <t>Mutation E484K+</t>
  </si>
  <si>
    <t>Lineage B.1.617.1 (Kappa)</t>
  </si>
  <si>
    <t>Lineage B.1.617.2 (Delta).</t>
  </si>
  <si>
    <t>Lineage B.1.617.3</t>
  </si>
  <si>
    <t>Lineage B.1.621</t>
  </si>
  <si>
    <t>Lineage AY.3</t>
  </si>
  <si>
    <t>Testing type</t>
  </si>
  <si>
    <t>Screened</t>
  </si>
  <si>
    <t>Dose 3</t>
  </si>
  <si>
    <t>Total # of Cases (Workers) (TPH &amp; OCL)</t>
  </si>
  <si>
    <t>Total # of Cases (non-workers) (TPH &amp; OCL)</t>
  </si>
  <si>
    <t>Initials</t>
  </si>
  <si>
    <r>
      <t>Age (Yr) A</t>
    </r>
    <r>
      <rPr>
        <b/>
        <i/>
        <sz val="10"/>
        <color theme="1"/>
        <rFont val="Calibri"/>
        <family val="2"/>
        <scheme val="minor"/>
      </rPr>
      <t>uto Calculation</t>
    </r>
  </si>
  <si>
    <t>Unvaccinated</t>
  </si>
  <si>
    <t>Dose 1 of 1</t>
  </si>
  <si>
    <t>Dose 1 of 2</t>
  </si>
  <si>
    <t>Dose 2 of 2</t>
  </si>
  <si>
    <r>
      <t xml:space="preserve">Enter POC Start Date (yyyy-mm-dd) 
</t>
    </r>
    <r>
      <rPr>
        <b/>
        <i/>
        <sz val="10"/>
        <color rgb="FFFF0000"/>
        <rFont val="Calibri"/>
        <family val="2"/>
        <scheme val="minor"/>
      </rPr>
      <t>for confirmed / probable cases only</t>
    </r>
  </si>
  <si>
    <r>
      <rPr>
        <b/>
        <sz val="10"/>
        <color rgb="FFFF0000"/>
        <rFont val="Calibri"/>
        <family val="2"/>
        <scheme val="minor"/>
      </rPr>
      <t>Duplicate Check</t>
    </r>
    <r>
      <rPr>
        <b/>
        <i/>
        <sz val="10"/>
        <color rgb="FFFF0000"/>
        <rFont val="Calibri"/>
        <family val="2"/>
        <scheme val="minor"/>
      </rPr>
      <t xml:space="preserve"> (Auto Calculation)</t>
    </r>
  </si>
  <si>
    <t>Case investigation/ contact outreach number</t>
  </si>
  <si>
    <r>
      <t>Dose Date (yyyy-mm-dd)</t>
    </r>
    <r>
      <rPr>
        <b/>
        <sz val="10"/>
        <color rgb="FFFF0000"/>
        <rFont val="Calibri"/>
        <family val="2"/>
        <scheme val="minor"/>
      </rPr>
      <t>*</t>
    </r>
  </si>
  <si>
    <t>For (Confirmed and probable) 
Cases Only</t>
  </si>
  <si>
    <t>Initial Classification Status*</t>
  </si>
  <si>
    <t>Postal Code*</t>
  </si>
  <si>
    <t>R</t>
  </si>
  <si>
    <t xml:space="preserve">For Cases: Symptom Onset Date for cases or Testing Date if Asx 
(yyyy-mm-dd)*  </t>
  </si>
  <si>
    <t>S</t>
  </si>
  <si>
    <t>T - AN</t>
  </si>
  <si>
    <t>Role at premise*</t>
  </si>
  <si>
    <t>Shift*</t>
  </si>
  <si>
    <t>Functional Area*</t>
  </si>
  <si>
    <t>AR</t>
  </si>
  <si>
    <t>AS</t>
  </si>
  <si>
    <r>
      <t xml:space="preserve">If known, please indicate the client's vaccination status at the time of the investigation using the drop down options. 
</t>
    </r>
    <r>
      <rPr>
        <b/>
        <sz val="12"/>
        <color theme="1"/>
        <rFont val="Arial"/>
        <family val="2"/>
      </rPr>
      <t xml:space="preserve">Unvaccinated </t>
    </r>
    <r>
      <rPr>
        <sz val="12"/>
        <color theme="1"/>
        <rFont val="Arial"/>
        <family val="2"/>
      </rPr>
      <t xml:space="preserve">- client has not received any dose of a COVID-19 vaccines series
</t>
    </r>
    <r>
      <rPr>
        <b/>
        <sz val="12"/>
        <color theme="1"/>
        <rFont val="Arial"/>
        <family val="2"/>
      </rPr>
      <t xml:space="preserve">Dose 1 of 1 - </t>
    </r>
    <r>
      <rPr>
        <sz val="12"/>
        <color theme="1"/>
        <rFont val="Arial"/>
        <family val="2"/>
      </rPr>
      <t xml:space="preserve">client received 1 dose of a 1-dose COVID-19 vaccines series
</t>
    </r>
    <r>
      <rPr>
        <b/>
        <sz val="12"/>
        <color theme="1"/>
        <rFont val="Arial"/>
        <family val="2"/>
      </rPr>
      <t>Dose 1 of 2 -</t>
    </r>
    <r>
      <rPr>
        <sz val="12"/>
        <color theme="1"/>
        <rFont val="Arial"/>
        <family val="2"/>
      </rPr>
      <t xml:space="preserve"> client has received their first dose of a multi-dose COVID-19 vaccines series
</t>
    </r>
    <r>
      <rPr>
        <b/>
        <sz val="12"/>
        <color theme="1"/>
        <rFont val="Arial"/>
        <family val="2"/>
      </rPr>
      <t xml:space="preserve">Dose 2 of 2 - </t>
    </r>
    <r>
      <rPr>
        <sz val="12"/>
        <color theme="1"/>
        <rFont val="Arial"/>
        <family val="2"/>
      </rPr>
      <t xml:space="preserve">client has received their second dose of a multi-dose COVID-19 vaccines series
</t>
    </r>
    <r>
      <rPr>
        <b/>
        <sz val="12"/>
        <color theme="1"/>
        <rFont val="Arial"/>
        <family val="2"/>
      </rPr>
      <t xml:space="preserve">Dose 3 - </t>
    </r>
    <r>
      <rPr>
        <sz val="12"/>
        <color theme="1"/>
        <rFont val="Arial"/>
        <family val="2"/>
      </rPr>
      <t xml:space="preserve">client has received their third dose of a multi-dose COVID-19 vaccines series
</t>
    </r>
    <r>
      <rPr>
        <b/>
        <sz val="12"/>
        <color theme="1"/>
        <rFont val="Arial"/>
        <family val="2"/>
      </rPr>
      <t>Exempted -</t>
    </r>
    <r>
      <rPr>
        <sz val="12"/>
        <color theme="1"/>
        <rFont val="Arial"/>
        <family val="2"/>
      </rPr>
      <t xml:space="preserve"> client is medically exempt from the COVID-19 vaccine</t>
    </r>
  </si>
  <si>
    <t>AT</t>
  </si>
  <si>
    <t>Dose Date (yyyy-mm-dd)*</t>
  </si>
  <si>
    <t xml:space="preserve">Please provide the date the client received their latest (most recent) dose (format: yyyy-mm-dd). </t>
  </si>
  <si>
    <t>AU</t>
  </si>
  <si>
    <r>
      <t>Data entry sheet-</t>
    </r>
    <r>
      <rPr>
        <b/>
        <sz val="12"/>
        <color rgb="FFFF0000"/>
        <rFont val="Arial"/>
        <family val="2"/>
      </rPr>
      <t>Added columns:</t>
    </r>
    <r>
      <rPr>
        <sz val="12"/>
        <color theme="1"/>
        <rFont val="Arial"/>
        <family val="2"/>
      </rPr>
      <t xml:space="preserve"> Enter POC Start Date(D), Age (E ), Vaccination (AS), Dose date (AT), </t>
    </r>
  </si>
  <si>
    <r>
      <t>Danta entry-</t>
    </r>
    <r>
      <rPr>
        <b/>
        <sz val="12"/>
        <color rgb="FFFF0000"/>
        <rFont val="Arial"/>
        <family val="2"/>
      </rPr>
      <t>Revised columns</t>
    </r>
    <r>
      <rPr>
        <sz val="12"/>
        <color theme="1"/>
        <rFont val="Arial"/>
        <family val="2"/>
      </rPr>
      <t>: Symptomatic/Asymptomatic status (AV), Fatal outcome (BH), Investigation Subtype (BE)</t>
    </r>
  </si>
  <si>
    <t>Lineage B.1.1.529 (Omicron)</t>
  </si>
  <si>
    <t>Added Omicron in the list of VOCs on Dec 7, 2021</t>
  </si>
  <si>
    <t>Total vaccination w/0 doses</t>
  </si>
  <si>
    <t>Unknown vaccination status</t>
  </si>
  <si>
    <t>Total vaccination w/2 doses</t>
  </si>
  <si>
    <t>Total vaccination w/3 doses</t>
  </si>
  <si>
    <t>Total Denominator</t>
  </si>
  <si>
    <t>Total vaccination w/1 doses</t>
  </si>
  <si>
    <t>Role at Premise</t>
  </si>
  <si>
    <t>Patron / Customer</t>
  </si>
  <si>
    <t>Denominators: Counts by immunization status for COVID-19 vaccination</t>
  </si>
  <si>
    <t>Transmission occurring in workplace?</t>
  </si>
  <si>
    <t>Testing facility</t>
  </si>
  <si>
    <t>Ineligible</t>
  </si>
  <si>
    <t>Cover Sheet&gt;Expected Investigation closure date (R12)&gt; Revised formula to calculate +10 days from the Latest Exposure Date (R11)</t>
  </si>
  <si>
    <t xml:space="preserve">Data entry sheet&gt; Testing Status (Column BB)&gt; Added option: Ineligible </t>
  </si>
  <si>
    <t>Version 5.5; Jan 12, 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</si>
</sst>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yyyy\-mm\-dd"/>
    <numFmt numFmtId="165" formatCode="yyyy\-mm\-dd;@"/>
    <numFmt numFmtId="166" formatCode="[&lt;=9999999]###\-####;###\-###\-####"/>
    <numFmt numFmtId="167" formatCode="[$-1009]d\-mmm\-yy;@"/>
    <numFmt numFmtId="168" formatCode="mmm"/>
    <numFmt numFmtId="169" formatCode="ddd"/>
    <numFmt numFmtId="170" formatCode="dd"/>
    <numFmt numFmtId="171" formatCode="mmm\ dd"/>
  </numFmts>
  <fonts count="53" x14ac:knownFonts="1">
    <font>
      <sz val="12"/>
      <color theme="1"/>
      <name val="Arial"/>
      <family val="2"/>
    </font>
    <font>
      <b/>
      <sz val="12"/>
      <color theme="1"/>
      <name val="Arial"/>
      <family val="2"/>
    </font>
    <font>
      <b/>
      <sz val="10"/>
      <color theme="1"/>
      <name val="Calibri"/>
      <family val="2"/>
      <scheme val="minor"/>
    </font>
    <font>
      <sz val="14"/>
      <color theme="1"/>
      <name val="Calibri"/>
      <family val="2"/>
      <scheme val="minor"/>
    </font>
    <font>
      <sz val="12"/>
      <color theme="1"/>
      <name val="Calibri"/>
      <family val="2"/>
      <scheme val="minor"/>
    </font>
    <font>
      <sz val="10"/>
      <color theme="1"/>
      <name val="Calibri"/>
      <family val="2"/>
      <scheme val="minor"/>
    </font>
    <font>
      <b/>
      <sz val="12"/>
      <color theme="1"/>
      <name val="Calibri"/>
      <family val="2"/>
      <scheme val="minor"/>
    </font>
    <font>
      <sz val="11"/>
      <color theme="1"/>
      <name val="Calibri"/>
      <family val="2"/>
      <scheme val="minor"/>
    </font>
    <font>
      <b/>
      <sz val="11"/>
      <color rgb="FFFF0000"/>
      <name val="Calibri"/>
      <family val="2"/>
      <scheme val="minor"/>
    </font>
    <font>
      <b/>
      <sz val="10"/>
      <color rgb="FFFF0000"/>
      <name val="Calibri"/>
      <family val="2"/>
      <scheme val="minor"/>
    </font>
    <font>
      <sz val="12"/>
      <color rgb="FFFF0000"/>
      <name val="Calibri"/>
      <family val="2"/>
      <scheme val="minor"/>
    </font>
    <font>
      <sz val="12"/>
      <name val="Calibri"/>
      <family val="2"/>
      <scheme val="minor"/>
    </font>
    <font>
      <sz val="11"/>
      <color rgb="FFFF0000"/>
      <name val="Calibri"/>
      <family val="2"/>
      <scheme val="minor"/>
    </font>
    <font>
      <sz val="9"/>
      <color indexed="81"/>
      <name val="Tahoma"/>
      <family val="2"/>
    </font>
    <font>
      <b/>
      <sz val="9"/>
      <color indexed="81"/>
      <name val="Tahoma"/>
      <family val="2"/>
    </font>
    <font>
      <u/>
      <sz val="12"/>
      <color theme="10"/>
      <name val="Arial"/>
      <family val="2"/>
    </font>
    <font>
      <b/>
      <sz val="12"/>
      <color rgb="FF00B050"/>
      <name val="Arial"/>
      <family val="2"/>
    </font>
    <font>
      <b/>
      <sz val="12"/>
      <color rgb="FF00B050"/>
      <name val="Calibri"/>
      <family val="2"/>
      <scheme val="minor"/>
    </font>
    <font>
      <i/>
      <sz val="12"/>
      <color theme="1"/>
      <name val="Arial"/>
      <family val="2"/>
    </font>
    <font>
      <b/>
      <sz val="12"/>
      <color theme="0"/>
      <name val="Arial"/>
      <family val="2"/>
    </font>
    <font>
      <b/>
      <sz val="9"/>
      <color indexed="57"/>
      <name val="Tahoma"/>
      <family val="2"/>
    </font>
    <font>
      <sz val="12"/>
      <name val="Arial"/>
      <family val="2"/>
    </font>
    <font>
      <sz val="11"/>
      <color theme="1"/>
      <name val="Arial"/>
      <family val="2"/>
    </font>
    <font>
      <sz val="12"/>
      <color rgb="FF00B050"/>
      <name val="Calibri"/>
      <family val="2"/>
      <scheme val="minor"/>
    </font>
    <font>
      <b/>
      <sz val="18"/>
      <color rgb="FF00B050"/>
      <name val="Calibri"/>
      <family val="2"/>
      <scheme val="minor"/>
    </font>
    <font>
      <b/>
      <sz val="12"/>
      <name val="Calibri"/>
      <family val="2"/>
      <scheme val="minor"/>
    </font>
    <font>
      <sz val="10"/>
      <color theme="1"/>
      <name val="Arial"/>
      <family val="2"/>
    </font>
    <font>
      <sz val="8"/>
      <color theme="1"/>
      <name val="Arial"/>
      <family val="2"/>
    </font>
    <font>
      <sz val="12"/>
      <color rgb="FF000000"/>
      <name val="Arial"/>
      <family val="2"/>
    </font>
    <font>
      <b/>
      <sz val="12"/>
      <color rgb="FFFF0000"/>
      <name val="Arial"/>
      <family val="2"/>
    </font>
    <font>
      <b/>
      <sz val="12"/>
      <color rgb="FFFF0000"/>
      <name val="Calibri"/>
      <family val="2"/>
      <scheme val="minor"/>
    </font>
    <font>
      <b/>
      <sz val="16"/>
      <color rgb="FFFF0000"/>
      <name val="Calibri"/>
      <family val="2"/>
      <scheme val="minor"/>
    </font>
    <font>
      <sz val="10"/>
      <color rgb="FFFF0000"/>
      <name val="Calibri"/>
      <family val="2"/>
      <scheme val="minor"/>
    </font>
    <font>
      <b/>
      <i/>
      <sz val="12"/>
      <color theme="1"/>
      <name val="Arial"/>
      <family val="2"/>
    </font>
    <font>
      <sz val="12"/>
      <color rgb="FFFF0000"/>
      <name val="Arial"/>
      <family val="2"/>
    </font>
    <font>
      <b/>
      <u/>
      <sz val="10"/>
      <color theme="1"/>
      <name val="Calibri"/>
      <family val="2"/>
      <scheme val="minor"/>
    </font>
    <font>
      <b/>
      <sz val="10"/>
      <name val="Calibri"/>
      <family val="2"/>
      <scheme val="minor"/>
    </font>
    <font>
      <b/>
      <i/>
      <sz val="10"/>
      <color rgb="FFFF0000"/>
      <name val="Calibri"/>
      <family val="2"/>
      <scheme val="minor"/>
    </font>
    <font>
      <u/>
      <sz val="10"/>
      <color theme="10"/>
      <name val="Arial"/>
      <family val="2"/>
    </font>
    <font>
      <b/>
      <sz val="10"/>
      <color theme="1"/>
      <name val="Arial"/>
      <family val="2"/>
    </font>
    <font>
      <b/>
      <sz val="10"/>
      <color rgb="FF7030A0"/>
      <name val="Calibri"/>
      <family val="2"/>
      <scheme val="minor"/>
    </font>
    <font>
      <b/>
      <sz val="12"/>
      <color rgb="FF7030A0"/>
      <name val="Calibri"/>
      <family val="2"/>
      <scheme val="minor"/>
    </font>
    <font>
      <sz val="10"/>
      <color indexed="81"/>
      <name val="Tahoma"/>
      <family val="2"/>
    </font>
    <font>
      <b/>
      <sz val="10"/>
      <color indexed="57"/>
      <name val="Tahoma"/>
      <family val="2"/>
    </font>
    <font>
      <b/>
      <sz val="12"/>
      <color theme="9" tint="-0.499984740745262"/>
      <name val="Arial"/>
      <family val="2"/>
    </font>
    <font>
      <b/>
      <sz val="16"/>
      <color theme="9" tint="-0.499984740745262"/>
      <name val="Arial"/>
      <family val="2"/>
    </font>
    <font>
      <b/>
      <sz val="12"/>
      <color theme="9" tint="-0.499984740745262"/>
      <name val="Calibri"/>
      <family val="2"/>
      <scheme val="minor"/>
    </font>
    <font>
      <sz val="9"/>
      <color theme="1"/>
      <name val="Calibri"/>
      <family val="2"/>
      <scheme val="minor"/>
    </font>
    <font>
      <b/>
      <sz val="10"/>
      <color indexed="81"/>
      <name val="Tahoma"/>
      <family val="2"/>
    </font>
    <font>
      <sz val="10"/>
      <color rgb="FF000000"/>
      <name val="Arial"/>
      <family val="2"/>
    </font>
    <font>
      <b/>
      <u/>
      <sz val="10"/>
      <color rgb="FF000000"/>
      <name val="Arial"/>
      <family val="2"/>
    </font>
    <font>
      <b/>
      <i/>
      <sz val="10"/>
      <color theme="1"/>
      <name val="Calibri"/>
      <family val="2"/>
      <scheme val="minor"/>
    </font>
    <font>
      <sz val="12"/>
      <color theme="1"/>
      <name val="Arial"/>
      <family val="2"/>
    </font>
  </fonts>
  <fills count="34">
    <fill>
      <patternFill patternType="none"/>
    </fill>
    <fill>
      <patternFill patternType="gray125"/>
    </fill>
    <fill>
      <patternFill patternType="solid">
        <fgColor theme="3" tint="0.79998168889431442"/>
        <bgColor indexed="64"/>
      </patternFill>
    </fill>
    <fill>
      <patternFill patternType="solid">
        <fgColor rgb="FFFFFF00"/>
        <bgColor indexed="64"/>
      </patternFill>
    </fill>
    <fill>
      <patternFill patternType="solid">
        <fgColor theme="7" tint="0.39997558519241921"/>
        <bgColor indexed="64"/>
      </patternFill>
    </fill>
    <fill>
      <patternFill patternType="solid">
        <fgColor theme="6" tint="0.59999389629810485"/>
        <bgColor indexed="64"/>
      </patternFill>
    </fill>
    <fill>
      <patternFill patternType="solid">
        <fgColor theme="0" tint="-4.9989318521683403E-2"/>
        <bgColor indexed="64"/>
      </patternFill>
    </fill>
    <fill>
      <patternFill patternType="solid">
        <fgColor theme="5" tint="0.59999389629810485"/>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5" tint="0.39997558519241921"/>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00B0F0"/>
        <bgColor indexed="64"/>
      </patternFill>
    </fill>
    <fill>
      <patternFill patternType="solid">
        <fgColor theme="5"/>
        <bgColor indexed="64"/>
      </patternFill>
    </fill>
    <fill>
      <patternFill patternType="solid">
        <fgColor theme="7" tint="0.79998168889431442"/>
        <bgColor indexed="64"/>
      </patternFill>
    </fill>
    <fill>
      <patternFill patternType="solid">
        <fgColor theme="1"/>
        <bgColor theme="1"/>
      </patternFill>
    </fill>
    <fill>
      <patternFill patternType="solid">
        <fgColor rgb="FFFF0000"/>
        <bgColor indexed="64"/>
      </patternFill>
    </fill>
    <fill>
      <patternFill patternType="gray0625">
        <fgColor theme="5" tint="-0.24994659260841701"/>
        <bgColor indexed="65"/>
      </patternFill>
    </fill>
    <fill>
      <patternFill patternType="lightVertical">
        <fgColor rgb="FF00B0F0"/>
      </patternFill>
    </fill>
    <fill>
      <patternFill patternType="solid">
        <fgColor theme="4"/>
        <bgColor indexed="64"/>
      </patternFill>
    </fill>
    <fill>
      <patternFill patternType="solid">
        <fgColor theme="4" tint="0.39997558519241921"/>
        <bgColor indexed="64"/>
      </patternFill>
    </fill>
    <fill>
      <patternFill patternType="solid">
        <fgColor rgb="FFFFC000"/>
        <bgColor indexed="64"/>
      </patternFill>
    </fill>
    <fill>
      <patternFill patternType="solid">
        <fgColor rgb="FFFF9999"/>
        <bgColor indexed="64"/>
      </patternFill>
    </fill>
    <fill>
      <patternFill patternType="solid">
        <fgColor theme="9" tint="0.79998168889431442"/>
        <bgColor indexed="64"/>
      </patternFill>
    </fill>
    <fill>
      <patternFill patternType="lightUp">
        <bgColor theme="2"/>
      </patternFill>
    </fill>
    <fill>
      <patternFill patternType="solid">
        <fgColor theme="7" tint="0.39994506668294322"/>
        <bgColor indexed="64"/>
      </patternFill>
    </fill>
    <fill>
      <patternFill patternType="solid">
        <fgColor theme="3" tint="0.39994506668294322"/>
        <bgColor indexed="64"/>
      </patternFill>
    </fill>
    <fill>
      <patternFill patternType="solid">
        <fgColor theme="6" tint="0.39994506668294322"/>
        <bgColor indexed="64"/>
      </patternFill>
    </fill>
    <fill>
      <patternFill patternType="solid">
        <fgColor theme="7" tint="0.59996337778862885"/>
        <bgColor indexed="64"/>
      </patternFill>
    </fill>
    <fill>
      <patternFill patternType="solid">
        <fgColor theme="3" tint="0.59996337778862885"/>
        <bgColor indexed="64"/>
      </patternFill>
    </fill>
    <fill>
      <patternFill patternType="solid">
        <fgColor theme="6" tint="0.59996337778862885"/>
        <bgColor indexed="64"/>
      </patternFill>
    </fill>
    <fill>
      <patternFill patternType="solid">
        <fgColor theme="0" tint="-0.24994659260841701"/>
        <bgColor indexed="64"/>
      </patternFill>
    </fill>
  </fills>
  <borders count="118">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top style="double">
        <color auto="1"/>
      </top>
      <bottom/>
      <diagonal/>
    </border>
    <border>
      <left/>
      <right/>
      <top/>
      <bottom style="double">
        <color auto="1"/>
      </bottom>
      <diagonal/>
    </border>
    <border>
      <left/>
      <right/>
      <top style="medium">
        <color indexed="64"/>
      </top>
      <bottom style="medium">
        <color indexed="64"/>
      </bottom>
      <diagonal/>
    </border>
    <border>
      <left/>
      <right style="double">
        <color auto="1"/>
      </right>
      <top/>
      <bottom style="double">
        <color auto="1"/>
      </bottom>
      <diagonal/>
    </border>
    <border>
      <left style="double">
        <color auto="1"/>
      </left>
      <right/>
      <top/>
      <bottom style="double">
        <color auto="1"/>
      </bottom>
      <diagonal/>
    </border>
    <border>
      <left style="double">
        <color auto="1"/>
      </left>
      <right/>
      <top/>
      <bottom/>
      <diagonal/>
    </border>
    <border>
      <left style="double">
        <color auto="1"/>
      </left>
      <right/>
      <top style="double">
        <color auto="1"/>
      </top>
      <bottom/>
      <diagonal/>
    </border>
    <border>
      <left style="thin">
        <color rgb="FF00B0F0"/>
      </left>
      <right style="thin">
        <color rgb="FF00B0F0"/>
      </right>
      <top style="thin">
        <color rgb="FF00B0F0"/>
      </top>
      <bottom style="thin">
        <color rgb="FF00B0F0"/>
      </bottom>
      <diagonal/>
    </border>
    <border>
      <left style="dotted">
        <color theme="5" tint="-0.24994659260841701"/>
      </left>
      <right style="dotted">
        <color theme="5" tint="-0.24994659260841701"/>
      </right>
      <top style="dotted">
        <color theme="5" tint="-0.24994659260841701"/>
      </top>
      <bottom style="dotted">
        <color theme="5" tint="-0.24994659260841701"/>
      </bottom>
      <diagonal/>
    </border>
    <border>
      <left style="thin">
        <color indexed="64"/>
      </left>
      <right style="medium">
        <color indexed="64"/>
      </right>
      <top/>
      <bottom style="medium">
        <color indexed="64"/>
      </bottom>
      <diagonal/>
    </border>
    <border>
      <left style="medium">
        <color indexed="64"/>
      </left>
      <right/>
      <top style="thin">
        <color indexed="64"/>
      </top>
      <bottom/>
      <diagonal/>
    </border>
    <border>
      <left style="medium">
        <color indexed="64"/>
      </left>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style="medium">
        <color indexed="64"/>
      </right>
      <top/>
      <bottom/>
      <diagonal/>
    </border>
    <border>
      <left/>
      <right/>
      <top/>
      <bottom style="thin">
        <color indexed="64"/>
      </bottom>
      <diagonal/>
    </border>
    <border>
      <left style="thin">
        <color theme="0"/>
      </left>
      <right style="thin">
        <color theme="0"/>
      </right>
      <top style="thin">
        <color theme="0"/>
      </top>
      <bottom style="thin">
        <color theme="0"/>
      </bottom>
      <diagonal/>
    </border>
    <border>
      <left style="thin">
        <color theme="0"/>
      </left>
      <right style="thin">
        <color auto="1"/>
      </right>
      <top style="thin">
        <color theme="0"/>
      </top>
      <bottom style="thin">
        <color indexed="64"/>
      </bottom>
      <diagonal/>
    </border>
    <border>
      <left style="thin">
        <color auto="1"/>
      </left>
      <right style="thin">
        <color auto="1"/>
      </right>
      <top style="thin">
        <color theme="0"/>
      </top>
      <bottom style="thin">
        <color indexed="64"/>
      </bottom>
      <diagonal/>
    </border>
    <border>
      <left style="thin">
        <color auto="1"/>
      </left>
      <right style="thin">
        <color theme="0"/>
      </right>
      <top style="thin">
        <color theme="0"/>
      </top>
      <bottom style="thin">
        <color indexed="64"/>
      </bottom>
      <diagonal/>
    </border>
    <border>
      <left style="thin">
        <color auto="1"/>
      </left>
      <right style="thin">
        <color theme="0"/>
      </right>
      <top style="thin">
        <color auto="1"/>
      </top>
      <bottom style="thin">
        <color auto="1"/>
      </bottom>
      <diagonal/>
    </border>
    <border>
      <left style="thin">
        <color theme="0"/>
      </left>
      <right style="thin">
        <color auto="1"/>
      </right>
      <top style="thin">
        <color auto="1"/>
      </top>
      <bottom style="thin">
        <color auto="1"/>
      </bottom>
      <diagonal/>
    </border>
    <border>
      <left style="thin">
        <color auto="1"/>
      </left>
      <right style="thin">
        <color auto="1"/>
      </right>
      <top style="thin">
        <color auto="1"/>
      </top>
      <bottom style="thin">
        <color theme="0"/>
      </bottom>
      <diagonal/>
    </border>
    <border>
      <left/>
      <right style="thin">
        <color theme="0"/>
      </right>
      <top style="thin">
        <color theme="0"/>
      </top>
      <bottom style="thin">
        <color theme="0"/>
      </bottom>
      <diagonal/>
    </border>
    <border>
      <left style="thin">
        <color theme="0"/>
      </left>
      <right style="thin">
        <color auto="1"/>
      </right>
      <top style="thin">
        <color auto="1"/>
      </top>
      <bottom/>
      <diagonal/>
    </border>
    <border>
      <left style="thin">
        <color theme="0"/>
      </left>
      <right style="thin">
        <color auto="1"/>
      </right>
      <top/>
      <bottom style="thin">
        <color auto="1"/>
      </bottom>
      <diagonal/>
    </border>
    <border>
      <left style="thin">
        <color auto="1"/>
      </left>
      <right style="thin">
        <color theme="0"/>
      </right>
      <top style="thin">
        <color auto="1"/>
      </top>
      <bottom/>
      <diagonal/>
    </border>
    <border>
      <left style="thin">
        <color auto="1"/>
      </left>
      <right style="thin">
        <color theme="0"/>
      </right>
      <top/>
      <bottom style="thin">
        <color auto="1"/>
      </bottom>
      <diagonal/>
    </border>
    <border>
      <left style="thin">
        <color indexed="64"/>
      </left>
      <right/>
      <top style="medium">
        <color indexed="64"/>
      </top>
      <bottom/>
      <diagonal/>
    </border>
    <border>
      <left/>
      <right/>
      <top style="medium">
        <color indexed="64"/>
      </top>
      <bottom/>
      <diagonal/>
    </border>
    <border>
      <left/>
      <right style="medium">
        <color indexed="64"/>
      </right>
      <top style="thin">
        <color indexed="64"/>
      </top>
      <bottom/>
      <diagonal/>
    </border>
    <border>
      <left/>
      <right/>
      <top/>
      <bottom style="medium">
        <color indexed="64"/>
      </bottom>
      <diagonal/>
    </border>
    <border>
      <left style="double">
        <color auto="1"/>
      </left>
      <right style="thin">
        <color auto="1"/>
      </right>
      <top style="double">
        <color auto="1"/>
      </top>
      <bottom style="thin">
        <color auto="1"/>
      </bottom>
      <diagonal/>
    </border>
    <border>
      <left style="thin">
        <color auto="1"/>
      </left>
      <right style="thin">
        <color auto="1"/>
      </right>
      <top style="double">
        <color auto="1"/>
      </top>
      <bottom style="thin">
        <color auto="1"/>
      </bottom>
      <diagonal/>
    </border>
    <border>
      <left style="thin">
        <color auto="1"/>
      </left>
      <right style="double">
        <color auto="1"/>
      </right>
      <top style="double">
        <color auto="1"/>
      </top>
      <bottom style="thin">
        <color auto="1"/>
      </bottom>
      <diagonal/>
    </border>
    <border>
      <left style="double">
        <color auto="1"/>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style="double">
        <color auto="1"/>
      </left>
      <right style="thin">
        <color auto="1"/>
      </right>
      <top style="thin">
        <color auto="1"/>
      </top>
      <bottom style="double">
        <color auto="1"/>
      </bottom>
      <diagonal/>
    </border>
    <border>
      <left style="thin">
        <color auto="1"/>
      </left>
      <right style="thin">
        <color auto="1"/>
      </right>
      <top style="thin">
        <color auto="1"/>
      </top>
      <bottom style="double">
        <color auto="1"/>
      </bottom>
      <diagonal/>
    </border>
    <border>
      <left style="thin">
        <color auto="1"/>
      </left>
      <right style="double">
        <color auto="1"/>
      </right>
      <top style="thin">
        <color auto="1"/>
      </top>
      <bottom style="double">
        <color auto="1"/>
      </bottom>
      <diagonal/>
    </border>
    <border>
      <left style="double">
        <color auto="1"/>
      </left>
      <right style="thin">
        <color auto="1"/>
      </right>
      <top style="double">
        <color auto="1"/>
      </top>
      <bottom style="double">
        <color auto="1"/>
      </bottom>
      <diagonal/>
    </border>
    <border>
      <left style="thin">
        <color auto="1"/>
      </left>
      <right style="double">
        <color auto="1"/>
      </right>
      <top style="double">
        <color auto="1"/>
      </top>
      <bottom style="double">
        <color auto="1"/>
      </bottom>
      <diagonal/>
    </border>
    <border>
      <left style="thin">
        <color auto="1"/>
      </left>
      <right/>
      <top style="double">
        <color auto="1"/>
      </top>
      <bottom style="double">
        <color auto="1"/>
      </bottom>
      <diagonal/>
    </border>
    <border>
      <left/>
      <right style="thin">
        <color auto="1"/>
      </right>
      <top style="double">
        <color auto="1"/>
      </top>
      <bottom style="double">
        <color auto="1"/>
      </bottom>
      <diagonal/>
    </border>
    <border>
      <left/>
      <right style="thin">
        <color indexed="64"/>
      </right>
      <top style="medium">
        <color indexed="64"/>
      </top>
      <bottom/>
      <diagonal/>
    </border>
    <border>
      <left style="thin">
        <color indexed="64"/>
      </left>
      <right/>
      <top/>
      <bottom style="medium">
        <color indexed="64"/>
      </bottom>
      <diagonal/>
    </border>
    <border>
      <left style="thin">
        <color indexed="64"/>
      </left>
      <right/>
      <top style="thin">
        <color indexed="64"/>
      </top>
      <bottom/>
      <diagonal/>
    </border>
    <border>
      <left style="double">
        <color auto="1"/>
      </left>
      <right/>
      <top style="double">
        <color auto="1"/>
      </top>
      <bottom style="double">
        <color auto="1"/>
      </bottom>
      <diagonal/>
    </border>
    <border>
      <left/>
      <right/>
      <top style="thin">
        <color indexed="64"/>
      </top>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double">
        <color indexed="64"/>
      </top>
      <bottom/>
      <diagonal/>
    </border>
    <border>
      <left/>
      <right style="thin">
        <color indexed="64"/>
      </right>
      <top style="double">
        <color indexed="64"/>
      </top>
      <bottom/>
      <diagonal/>
    </border>
    <border>
      <left style="medium">
        <color rgb="FFA3A3A3"/>
      </left>
      <right style="medium">
        <color rgb="FFA3A3A3"/>
      </right>
      <top/>
      <bottom style="medium">
        <color rgb="FFA3A3A3"/>
      </bottom>
      <diagonal/>
    </border>
    <border>
      <left style="medium">
        <color rgb="FFA3A3A3"/>
      </left>
      <right style="medium">
        <color rgb="FFA3A3A3"/>
      </right>
      <top style="medium">
        <color rgb="FFA3A3A3"/>
      </top>
      <bottom style="medium">
        <color rgb="FFA3A3A3"/>
      </bottom>
      <diagonal/>
    </border>
    <border>
      <left style="thin">
        <color indexed="64"/>
      </left>
      <right style="double">
        <color rgb="FFFF0000"/>
      </right>
      <top style="medium">
        <color indexed="64"/>
      </top>
      <bottom style="thin">
        <color indexed="64"/>
      </bottom>
      <diagonal/>
    </border>
    <border>
      <left style="thin">
        <color indexed="64"/>
      </left>
      <right style="double">
        <color rgb="FFFF0000"/>
      </right>
      <top style="thin">
        <color indexed="64"/>
      </top>
      <bottom style="thin">
        <color indexed="64"/>
      </bottom>
      <diagonal/>
    </border>
    <border>
      <left style="thin">
        <color indexed="64"/>
      </left>
      <right style="double">
        <color rgb="FFFF0000"/>
      </right>
      <top style="thin">
        <color indexed="64"/>
      </top>
      <bottom style="medium">
        <color indexed="64"/>
      </bottom>
      <diagonal/>
    </border>
    <border>
      <left style="thin">
        <color theme="0"/>
      </left>
      <right/>
      <top style="thin">
        <color theme="0"/>
      </top>
      <bottom style="thin">
        <color theme="0"/>
      </bottom>
      <diagonal/>
    </border>
    <border>
      <left/>
      <right/>
      <top style="thin">
        <color theme="0"/>
      </top>
      <bottom style="thin">
        <color theme="0"/>
      </bottom>
      <diagonal/>
    </border>
  </borders>
  <cellStyleXfs count="2">
    <xf numFmtId="0" fontId="0" fillId="0" borderId="0"/>
    <xf numFmtId="0" fontId="15" fillId="0" borderId="0" applyNumberFormat="0" applyFill="0" applyBorder="0" applyAlignment="0" applyProtection="0"/>
  </cellStyleXfs>
  <cellXfs count="629">
    <xf numFmtId="0" fontId="0" fillId="0" borderId="0" xfId="0"/>
    <xf numFmtId="0" fontId="0" fillId="0" borderId="0" xfId="0" applyAlignment="1">
      <alignment wrapText="1"/>
    </xf>
    <xf numFmtId="16" fontId="4" fillId="0" borderId="0" xfId="0" applyNumberFormat="1" applyFont="1" applyProtection="1"/>
    <xf numFmtId="0" fontId="11" fillId="8" borderId="2" xfId="0" applyFont="1" applyFill="1" applyBorder="1" applyAlignment="1" applyProtection="1">
      <alignment horizontal="center" vertical="center"/>
    </xf>
    <xf numFmtId="16" fontId="6" fillId="4" borderId="2" xfId="0" applyNumberFormat="1" applyFont="1" applyFill="1" applyBorder="1" applyProtection="1"/>
    <xf numFmtId="0" fontId="4" fillId="8" borderId="2" xfId="0" applyFont="1" applyFill="1" applyBorder="1" applyAlignment="1" applyProtection="1">
      <alignment horizontal="center" vertical="center"/>
    </xf>
    <xf numFmtId="0" fontId="4" fillId="10" borderId="2" xfId="0" applyFont="1" applyFill="1" applyBorder="1" applyAlignment="1" applyProtection="1">
      <alignment horizontal="center" vertical="center"/>
    </xf>
    <xf numFmtId="0" fontId="4" fillId="11" borderId="2" xfId="0" applyFont="1" applyFill="1" applyBorder="1" applyAlignment="1" applyProtection="1">
      <alignment horizontal="center" vertical="center"/>
    </xf>
    <xf numFmtId="16" fontId="4" fillId="12" borderId="2" xfId="0" applyNumberFormat="1" applyFont="1" applyFill="1" applyBorder="1" applyAlignment="1" applyProtection="1">
      <alignment horizontal="center" wrapText="1"/>
    </xf>
    <xf numFmtId="0" fontId="4" fillId="2" borderId="2" xfId="0" applyFont="1" applyFill="1" applyBorder="1" applyAlignment="1" applyProtection="1">
      <alignment horizontal="center" vertical="center" wrapText="1"/>
    </xf>
    <xf numFmtId="0" fontId="4" fillId="9" borderId="2" xfId="0" applyFont="1" applyFill="1" applyBorder="1" applyAlignment="1" applyProtection="1">
      <alignment horizontal="center" vertical="center" wrapText="1"/>
    </xf>
    <xf numFmtId="0" fontId="4" fillId="7" borderId="2" xfId="0" applyFont="1" applyFill="1" applyBorder="1" applyAlignment="1" applyProtection="1">
      <alignment horizontal="center" vertical="center" wrapText="1"/>
    </xf>
    <xf numFmtId="16" fontId="4" fillId="0" borderId="2" xfId="0" applyNumberFormat="1" applyFont="1" applyBorder="1" applyAlignment="1" applyProtection="1">
      <alignment horizontal="left"/>
    </xf>
    <xf numFmtId="0" fontId="4" fillId="0" borderId="2" xfId="0" applyFont="1" applyBorder="1" applyAlignment="1" applyProtection="1">
      <alignment horizontal="center" vertical="center"/>
    </xf>
    <xf numFmtId="0" fontId="4" fillId="0" borderId="0" xfId="0" applyFont="1" applyProtection="1"/>
    <xf numFmtId="0" fontId="4" fillId="0" borderId="2" xfId="0" applyFont="1" applyBorder="1" applyProtection="1"/>
    <xf numFmtId="0" fontId="17" fillId="12" borderId="3" xfId="0" applyFont="1" applyFill="1" applyBorder="1" applyProtection="1"/>
    <xf numFmtId="0" fontId="1" fillId="0" borderId="0" xfId="0" applyFont="1" applyAlignment="1">
      <alignment wrapText="1"/>
    </xf>
    <xf numFmtId="16" fontId="3" fillId="0" borderId="0" xfId="0" applyNumberFormat="1" applyFont="1" applyProtection="1"/>
    <xf numFmtId="0" fontId="4" fillId="0" borderId="0" xfId="0" applyFont="1" applyAlignment="1" applyProtection="1">
      <alignment horizontal="center" vertical="center"/>
    </xf>
    <xf numFmtId="0" fontId="4" fillId="0" borderId="0" xfId="0" applyFont="1" applyFill="1" applyProtection="1"/>
    <xf numFmtId="0" fontId="4" fillId="0" borderId="0" xfId="0" applyFont="1" applyFill="1" applyBorder="1" applyProtection="1"/>
    <xf numFmtId="16" fontId="7" fillId="0" borderId="0" xfId="0" applyNumberFormat="1" applyFont="1" applyProtection="1"/>
    <xf numFmtId="0" fontId="10" fillId="0" borderId="0" xfId="0" applyFont="1" applyAlignment="1" applyProtection="1">
      <alignment horizontal="left" vertical="center"/>
    </xf>
    <xf numFmtId="0" fontId="4" fillId="0" borderId="0" xfId="0" applyFont="1" applyAlignment="1" applyProtection="1">
      <alignment wrapText="1"/>
    </xf>
    <xf numFmtId="0" fontId="0" fillId="0" borderId="0" xfId="0" applyBorder="1"/>
    <xf numFmtId="0" fontId="0" fillId="0" borderId="0" xfId="0" applyFont="1" applyBorder="1"/>
    <xf numFmtId="0" fontId="0" fillId="0" borderId="0" xfId="0" applyFont="1" applyAlignment="1">
      <alignment wrapText="1"/>
    </xf>
    <xf numFmtId="0" fontId="0" fillId="0" borderId="0" xfId="0" applyAlignment="1" applyProtection="1">
      <alignment vertical="center" wrapText="1"/>
      <protection locked="0"/>
    </xf>
    <xf numFmtId="0" fontId="17" fillId="12" borderId="21" xfId="0" applyFont="1" applyFill="1" applyBorder="1" applyProtection="1"/>
    <xf numFmtId="0" fontId="21" fillId="0" borderId="0" xfId="0" applyFont="1" applyAlignment="1">
      <alignment wrapText="1"/>
    </xf>
    <xf numFmtId="0" fontId="0" fillId="0" borderId="0" xfId="0" applyAlignment="1">
      <alignment vertical="center"/>
    </xf>
    <xf numFmtId="0" fontId="0" fillId="0" borderId="0" xfId="0" applyAlignment="1" applyProtection="1">
      <alignment horizontal="center" wrapText="1"/>
    </xf>
    <xf numFmtId="0" fontId="0" fillId="0" borderId="0" xfId="0" applyAlignment="1" applyProtection="1">
      <alignment wrapText="1"/>
      <protection locked="0"/>
    </xf>
    <xf numFmtId="0" fontId="0" fillId="0" borderId="0" xfId="0" applyAlignment="1" applyProtection="1">
      <alignment horizontal="center" vertical="center" wrapText="1"/>
      <protection locked="0"/>
    </xf>
    <xf numFmtId="1" fontId="0" fillId="0" borderId="0" xfId="0" applyNumberFormat="1" applyAlignment="1" applyProtection="1">
      <alignment vertical="center" wrapText="1"/>
      <protection locked="0"/>
    </xf>
    <xf numFmtId="0" fontId="0" fillId="0" borderId="0" xfId="0" applyNumberFormat="1" applyAlignment="1" applyProtection="1">
      <alignment horizontal="center" vertical="center" wrapText="1"/>
      <protection locked="0"/>
    </xf>
    <xf numFmtId="0" fontId="0" fillId="0" borderId="0" xfId="0" applyNumberFormat="1" applyAlignment="1" applyProtection="1">
      <alignment vertical="center" wrapText="1"/>
      <protection locked="0"/>
    </xf>
    <xf numFmtId="167" fontId="0" fillId="0" borderId="0" xfId="0" applyNumberFormat="1" applyAlignment="1" applyProtection="1">
      <alignment vertical="center" wrapText="1"/>
      <protection locked="0"/>
    </xf>
    <xf numFmtId="166" fontId="22" fillId="0" borderId="0" xfId="0" applyNumberFormat="1" applyFont="1" applyAlignment="1" applyProtection="1">
      <alignment vertical="center" wrapText="1"/>
      <protection locked="0"/>
    </xf>
    <xf numFmtId="165" fontId="0" fillId="0" borderId="0" xfId="0" applyNumberFormat="1" applyAlignment="1" applyProtection="1">
      <alignment vertical="center" wrapText="1"/>
      <protection locked="0"/>
    </xf>
    <xf numFmtId="0" fontId="0" fillId="0" borderId="0" xfId="0" applyFill="1" applyBorder="1"/>
    <xf numFmtId="0" fontId="4" fillId="6" borderId="2" xfId="0" applyFont="1" applyFill="1" applyBorder="1" applyProtection="1"/>
    <xf numFmtId="0" fontId="10" fillId="0" borderId="2" xfId="0" applyFont="1" applyBorder="1" applyProtection="1"/>
    <xf numFmtId="0" fontId="4" fillId="0" borderId="12" xfId="0" applyFont="1" applyBorder="1" applyProtection="1"/>
    <xf numFmtId="0" fontId="17" fillId="12" borderId="36" xfId="0" applyFont="1" applyFill="1" applyBorder="1" applyProtection="1"/>
    <xf numFmtId="0" fontId="4" fillId="6" borderId="4" xfId="0" applyFont="1" applyFill="1" applyBorder="1" applyProtection="1"/>
    <xf numFmtId="0" fontId="10" fillId="0" borderId="4" xfId="0" applyFont="1" applyBorder="1" applyProtection="1"/>
    <xf numFmtId="0" fontId="4" fillId="0" borderId="4" xfId="0" applyFont="1" applyBorder="1" applyProtection="1"/>
    <xf numFmtId="0" fontId="4" fillId="0" borderId="23" xfId="0" applyFont="1" applyBorder="1" applyProtection="1"/>
    <xf numFmtId="0" fontId="17" fillId="12" borderId="37" xfId="0" applyFont="1" applyFill="1" applyBorder="1" applyProtection="1"/>
    <xf numFmtId="0" fontId="23" fillId="0" borderId="30" xfId="0" applyFont="1" applyBorder="1" applyAlignment="1" applyProtection="1">
      <alignment wrapText="1"/>
    </xf>
    <xf numFmtId="0" fontId="17" fillId="0" borderId="31" xfId="0" applyFont="1" applyBorder="1" applyAlignment="1" applyProtection="1">
      <alignment horizontal="center" vertical="center" wrapText="1"/>
    </xf>
    <xf numFmtId="0" fontId="17" fillId="0" borderId="11" xfId="0" applyFont="1" applyBorder="1" applyAlignment="1" applyProtection="1">
      <alignment horizontal="center" vertical="center" wrapText="1"/>
    </xf>
    <xf numFmtId="0" fontId="24" fillId="0" borderId="0" xfId="0" applyFont="1" applyProtection="1"/>
    <xf numFmtId="0" fontId="17" fillId="0" borderId="21" xfId="0" applyFont="1" applyBorder="1" applyAlignment="1" applyProtection="1">
      <alignment horizontal="center" vertical="center" wrapText="1"/>
    </xf>
    <xf numFmtId="0" fontId="23" fillId="0" borderId="31" xfId="0" applyFont="1" applyBorder="1" applyAlignment="1" applyProtection="1">
      <alignment horizontal="center" vertical="center" wrapText="1"/>
    </xf>
    <xf numFmtId="0" fontId="4" fillId="0" borderId="2" xfId="0" applyFont="1" applyBorder="1" applyAlignment="1" applyProtection="1">
      <alignment horizontal="center" vertical="center" wrapText="1"/>
    </xf>
    <xf numFmtId="1" fontId="4" fillId="0" borderId="12" xfId="0" applyNumberFormat="1" applyFont="1" applyBorder="1" applyAlignment="1" applyProtection="1">
      <alignment horizontal="center" vertical="center" wrapText="1"/>
    </xf>
    <xf numFmtId="0" fontId="4" fillId="0" borderId="13" xfId="0" applyFont="1" applyBorder="1" applyAlignment="1" applyProtection="1">
      <alignment horizontal="center" vertical="center"/>
    </xf>
    <xf numFmtId="1" fontId="4" fillId="0" borderId="2" xfId="0" applyNumberFormat="1" applyFont="1" applyBorder="1" applyAlignment="1" applyProtection="1">
      <alignment horizontal="center" vertical="center" wrapText="1"/>
    </xf>
    <xf numFmtId="165" fontId="22" fillId="0" borderId="0" xfId="0" applyNumberFormat="1" applyFont="1" applyAlignment="1" applyProtection="1">
      <alignment vertical="center" wrapText="1"/>
      <protection locked="0"/>
    </xf>
    <xf numFmtId="1" fontId="4" fillId="0" borderId="38" xfId="0" applyNumberFormat="1" applyFont="1" applyBorder="1" applyAlignment="1" applyProtection="1">
      <alignment horizontal="center" vertical="center" wrapText="1"/>
    </xf>
    <xf numFmtId="1" fontId="4" fillId="0" borderId="44" xfId="0" applyNumberFormat="1" applyFont="1" applyBorder="1" applyAlignment="1" applyProtection="1">
      <alignment horizontal="center" vertical="center"/>
    </xf>
    <xf numFmtId="0" fontId="0" fillId="0" borderId="0" xfId="0" applyFont="1" applyAlignment="1" applyProtection="1">
      <alignment vertical="center" wrapText="1"/>
      <protection locked="0"/>
    </xf>
    <xf numFmtId="0" fontId="0" fillId="3" borderId="55" xfId="0" applyFill="1" applyBorder="1"/>
    <xf numFmtId="0" fontId="0" fillId="18" borderId="0" xfId="0" applyFill="1" applyBorder="1"/>
    <xf numFmtId="0" fontId="22" fillId="0" borderId="0" xfId="0" applyFont="1"/>
    <xf numFmtId="168" fontId="22" fillId="0" borderId="0" xfId="0" applyNumberFormat="1" applyFont="1" applyAlignment="1"/>
    <xf numFmtId="0" fontId="26" fillId="0" borderId="0" xfId="0" applyFont="1"/>
    <xf numFmtId="169" fontId="26" fillId="0" borderId="0" xfId="0" applyNumberFormat="1" applyFont="1" applyAlignment="1">
      <alignment horizontal="center"/>
    </xf>
    <xf numFmtId="170" fontId="0" fillId="0" borderId="0" xfId="0" applyNumberFormat="1"/>
    <xf numFmtId="0" fontId="0" fillId="0" borderId="55" xfId="0" applyBorder="1"/>
    <xf numFmtId="0" fontId="0" fillId="0" borderId="56" xfId="0" applyBorder="1"/>
    <xf numFmtId="169" fontId="26" fillId="0" borderId="60" xfId="0" applyNumberFormat="1" applyFont="1" applyBorder="1" applyAlignment="1">
      <alignment horizontal="center"/>
    </xf>
    <xf numFmtId="170" fontId="0" fillId="0" borderId="60" xfId="0" applyNumberFormat="1" applyBorder="1"/>
    <xf numFmtId="0" fontId="0" fillId="0" borderId="61" xfId="0" applyBorder="1"/>
    <xf numFmtId="0" fontId="0" fillId="0" borderId="60" xfId="0" applyBorder="1"/>
    <xf numFmtId="0" fontId="0" fillId="0" borderId="59" xfId="0" applyBorder="1"/>
    <xf numFmtId="170" fontId="0" fillId="0" borderId="0" xfId="0" applyNumberFormat="1" applyFill="1"/>
    <xf numFmtId="0" fontId="1" fillId="20" borderId="62" xfId="0" applyFont="1" applyFill="1" applyBorder="1"/>
    <xf numFmtId="0" fontId="1" fillId="19" borderId="63" xfId="0" applyFont="1" applyFill="1" applyBorder="1"/>
    <xf numFmtId="15" fontId="4" fillId="6" borderId="2" xfId="0" applyNumberFormat="1" applyFont="1" applyFill="1" applyBorder="1" applyAlignment="1" applyProtection="1">
      <alignment horizontal="center" vertical="top" wrapText="1"/>
      <protection locked="0"/>
    </xf>
    <xf numFmtId="0" fontId="4" fillId="6" borderId="2" xfId="0" applyFont="1" applyFill="1" applyBorder="1" applyAlignment="1" applyProtection="1">
      <alignment horizontal="center" vertical="center"/>
      <protection locked="0"/>
    </xf>
    <xf numFmtId="0" fontId="17" fillId="13" borderId="22" xfId="0" applyFont="1" applyFill="1" applyBorder="1" applyAlignment="1" applyProtection="1">
      <alignment horizontal="left"/>
    </xf>
    <xf numFmtId="0" fontId="17" fillId="13" borderId="4" xfId="0" applyFont="1" applyFill="1" applyBorder="1" applyAlignment="1" applyProtection="1">
      <alignment horizontal="left"/>
    </xf>
    <xf numFmtId="0" fontId="28" fillId="0" borderId="0" xfId="0" applyFont="1" applyAlignment="1">
      <alignment vertical="center"/>
    </xf>
    <xf numFmtId="0" fontId="17" fillId="12" borderId="22" xfId="0" applyFont="1" applyFill="1" applyBorder="1" applyProtection="1"/>
    <xf numFmtId="15" fontId="4" fillId="0" borderId="0" xfId="0" applyNumberFormat="1" applyFont="1" applyProtection="1"/>
    <xf numFmtId="0" fontId="17" fillId="13" borderId="49" xfId="0" applyFont="1" applyFill="1" applyBorder="1" applyAlignment="1" applyProtection="1">
      <alignment horizontal="left" vertical="top"/>
    </xf>
    <xf numFmtId="0" fontId="17" fillId="13" borderId="34" xfId="0" applyFont="1" applyFill="1" applyBorder="1" applyAlignment="1" applyProtection="1">
      <alignment horizontal="left" vertical="top"/>
    </xf>
    <xf numFmtId="15" fontId="4" fillId="6" borderId="26" xfId="0" applyNumberFormat="1" applyFont="1" applyFill="1" applyBorder="1" applyAlignment="1" applyProtection="1">
      <alignment horizontal="center" vertical="top" wrapText="1"/>
      <protection locked="0"/>
    </xf>
    <xf numFmtId="15" fontId="4" fillId="6" borderId="1" xfId="0" applyNumberFormat="1" applyFont="1" applyFill="1" applyBorder="1" applyAlignment="1" applyProtection="1">
      <alignment horizontal="center" vertical="top" wrapText="1"/>
      <protection locked="0"/>
    </xf>
    <xf numFmtId="15" fontId="4" fillId="6" borderId="38" xfId="0" applyNumberFormat="1" applyFont="1" applyFill="1" applyBorder="1" applyAlignment="1" applyProtection="1">
      <alignment horizontal="center" vertical="top" wrapText="1"/>
      <protection locked="0"/>
    </xf>
    <xf numFmtId="0" fontId="0" fillId="0" borderId="0" xfId="0" applyFill="1" applyBorder="1" applyAlignment="1">
      <alignment wrapText="1"/>
    </xf>
    <xf numFmtId="0" fontId="4" fillId="6" borderId="26" xfId="0" applyFont="1" applyFill="1" applyBorder="1" applyAlignment="1" applyProtection="1"/>
    <xf numFmtId="0" fontId="4" fillId="6" borderId="1" xfId="0" applyFont="1" applyFill="1" applyBorder="1" applyAlignment="1" applyProtection="1"/>
    <xf numFmtId="0" fontId="4" fillId="6" borderId="38" xfId="0" applyFont="1" applyFill="1" applyBorder="1" applyAlignment="1" applyProtection="1"/>
    <xf numFmtId="0" fontId="4" fillId="6" borderId="2" xfId="0" applyFont="1" applyFill="1" applyBorder="1" applyAlignment="1" applyProtection="1"/>
    <xf numFmtId="167" fontId="0" fillId="0" borderId="0" xfId="0" applyNumberFormat="1" applyAlignment="1" applyProtection="1">
      <alignment horizontal="center" wrapText="1"/>
    </xf>
    <xf numFmtId="168" fontId="22" fillId="3" borderId="0" xfId="0" applyNumberFormat="1" applyFont="1" applyFill="1" applyAlignment="1"/>
    <xf numFmtId="0" fontId="4" fillId="0" borderId="0" xfId="0" applyFont="1" applyBorder="1" applyAlignment="1" applyProtection="1">
      <alignment horizontal="center"/>
    </xf>
    <xf numFmtId="0" fontId="5" fillId="6" borderId="7" xfId="0" applyFont="1" applyFill="1" applyBorder="1" applyAlignment="1" applyProtection="1">
      <alignment horizontal="center" vertical="center" wrapText="1"/>
    </xf>
    <xf numFmtId="15" fontId="4" fillId="6" borderId="2" xfId="0" applyNumberFormat="1" applyFont="1" applyFill="1" applyBorder="1" applyAlignment="1" applyProtection="1">
      <alignment vertical="top" wrapText="1"/>
      <protection locked="0"/>
    </xf>
    <xf numFmtId="0" fontId="0" fillId="0" borderId="60" xfId="0" applyFont="1" applyBorder="1"/>
    <xf numFmtId="0" fontId="4" fillId="6" borderId="31" xfId="0" applyFont="1" applyFill="1" applyBorder="1" applyAlignment="1" applyProtection="1">
      <alignment horizontal="center"/>
    </xf>
    <xf numFmtId="0" fontId="4" fillId="6" borderId="11" xfId="0" applyFont="1" applyFill="1" applyBorder="1" applyAlignment="1" applyProtection="1">
      <alignment horizontal="center"/>
    </xf>
    <xf numFmtId="0" fontId="4" fillId="6" borderId="2" xfId="0" applyFont="1" applyFill="1" applyBorder="1" applyAlignment="1" applyProtection="1">
      <alignment horizontal="center"/>
    </xf>
    <xf numFmtId="0" fontId="4" fillId="6" borderId="12" xfId="0" applyFont="1" applyFill="1" applyBorder="1" applyAlignment="1" applyProtection="1">
      <alignment horizontal="center"/>
    </xf>
    <xf numFmtId="0" fontId="17" fillId="13" borderId="36" xfId="0" applyFont="1" applyFill="1" applyBorder="1" applyAlignment="1" applyProtection="1">
      <alignment horizontal="left"/>
    </xf>
    <xf numFmtId="0" fontId="17" fillId="13" borderId="0" xfId="0" applyFont="1" applyFill="1" applyBorder="1" applyAlignment="1" applyProtection="1">
      <alignment vertical="center" textRotation="90"/>
    </xf>
    <xf numFmtId="0" fontId="17" fillId="13" borderId="0" xfId="0" applyFont="1" applyFill="1" applyBorder="1" applyAlignment="1" applyProtection="1">
      <alignment vertical="center"/>
    </xf>
    <xf numFmtId="0" fontId="17" fillId="13" borderId="6" xfId="0" applyFont="1" applyFill="1" applyBorder="1" applyAlignment="1" applyProtection="1">
      <alignment horizontal="left" vertical="top"/>
    </xf>
    <xf numFmtId="0" fontId="6" fillId="13" borderId="2" xfId="0" applyFont="1" applyFill="1" applyBorder="1" applyAlignment="1" applyProtection="1"/>
    <xf numFmtId="0" fontId="6" fillId="13" borderId="3" xfId="0" applyFont="1" applyFill="1" applyBorder="1" applyAlignment="1" applyProtection="1">
      <alignment vertical="center" textRotation="90"/>
    </xf>
    <xf numFmtId="0" fontId="4" fillId="6" borderId="12" xfId="0" applyFont="1" applyFill="1" applyBorder="1" applyAlignment="1" applyProtection="1">
      <alignment horizontal="center" vertical="center"/>
    </xf>
    <xf numFmtId="0" fontId="17" fillId="12" borderId="49" xfId="0" applyFont="1" applyFill="1" applyBorder="1" applyProtection="1"/>
    <xf numFmtId="0" fontId="4" fillId="6" borderId="14" xfId="0" applyFont="1" applyFill="1" applyBorder="1" applyAlignment="1" applyProtection="1">
      <alignment horizontal="center" vertical="center"/>
    </xf>
    <xf numFmtId="0" fontId="4" fillId="6" borderId="4" xfId="0" applyFont="1" applyFill="1" applyBorder="1" applyAlignment="1" applyProtection="1"/>
    <xf numFmtId="0" fontId="4" fillId="6" borderId="23" xfId="0" applyFont="1" applyFill="1" applyBorder="1" applyAlignment="1" applyProtection="1"/>
    <xf numFmtId="0" fontId="5" fillId="6" borderId="31" xfId="0" applyFont="1" applyFill="1" applyBorder="1" applyAlignment="1" applyProtection="1">
      <alignment horizontal="center" vertical="center" wrapText="1"/>
    </xf>
    <xf numFmtId="0" fontId="0" fillId="0" borderId="74" xfId="0" applyBorder="1" applyAlignment="1">
      <alignment wrapText="1"/>
    </xf>
    <xf numFmtId="0" fontId="0" fillId="0" borderId="74" xfId="0" applyBorder="1" applyAlignment="1">
      <alignment horizontal="center" wrapText="1"/>
    </xf>
    <xf numFmtId="0" fontId="33" fillId="0" borderId="77" xfId="0" applyFont="1" applyBorder="1" applyAlignment="1">
      <alignment wrapText="1"/>
    </xf>
    <xf numFmtId="0" fontId="0" fillId="0" borderId="80" xfId="0" applyBorder="1" applyAlignment="1">
      <alignment vertical="center" wrapText="1"/>
    </xf>
    <xf numFmtId="0" fontId="0" fillId="0" borderId="81" xfId="0" applyBorder="1" applyAlignment="1">
      <alignment wrapText="1"/>
    </xf>
    <xf numFmtId="0" fontId="15" fillId="0" borderId="76" xfId="1" applyBorder="1" applyAlignment="1">
      <alignment vertical="center" wrapText="1"/>
    </xf>
    <xf numFmtId="0" fontId="0" fillId="0" borderId="78" xfId="0" applyBorder="1" applyAlignment="1">
      <alignment horizontal="right" vertical="center" wrapText="1"/>
    </xf>
    <xf numFmtId="0" fontId="0" fillId="0" borderId="79" xfId="0" applyBorder="1" applyAlignment="1">
      <alignment horizontal="center" vertical="center" wrapText="1"/>
    </xf>
    <xf numFmtId="0" fontId="0" fillId="0" borderId="2" xfId="0" applyBorder="1" applyAlignment="1">
      <alignment vertical="center" wrapText="1"/>
    </xf>
    <xf numFmtId="0" fontId="0" fillId="0" borderId="0" xfId="0" applyAlignment="1">
      <alignment horizontal="center" wrapText="1"/>
    </xf>
    <xf numFmtId="0" fontId="4" fillId="6" borderId="12" xfId="0" applyFont="1" applyFill="1" applyBorder="1" applyAlignment="1" applyProtection="1">
      <alignment horizontal="center"/>
    </xf>
    <xf numFmtId="0" fontId="17" fillId="13" borderId="36" xfId="0" applyFont="1" applyFill="1" applyBorder="1" applyAlignment="1" applyProtection="1">
      <alignment horizontal="left"/>
    </xf>
    <xf numFmtId="0" fontId="4" fillId="6" borderId="27" xfId="0" applyFont="1" applyFill="1" applyBorder="1" applyAlignment="1" applyProtection="1">
      <alignment horizontal="center"/>
      <protection locked="0"/>
    </xf>
    <xf numFmtId="0" fontId="4" fillId="6" borderId="0" xfId="0" applyFont="1" applyFill="1" applyBorder="1" applyAlignment="1" applyProtection="1">
      <alignment horizontal="center"/>
      <protection locked="0"/>
    </xf>
    <xf numFmtId="0" fontId="12" fillId="13" borderId="5" xfId="0" applyFont="1" applyFill="1" applyBorder="1" applyAlignment="1" applyProtection="1">
      <alignment horizontal="center" vertical="center" textRotation="90" wrapText="1"/>
    </xf>
    <xf numFmtId="0" fontId="17" fillId="12" borderId="5" xfId="0" applyFont="1" applyFill="1" applyBorder="1" applyAlignment="1" applyProtection="1">
      <alignment horizontal="center"/>
    </xf>
    <xf numFmtId="0" fontId="17" fillId="12" borderId="6" xfId="0" applyFont="1" applyFill="1" applyBorder="1" applyAlignment="1" applyProtection="1">
      <alignment horizontal="center"/>
    </xf>
    <xf numFmtId="0" fontId="4" fillId="6" borderId="70" xfId="0" applyFont="1" applyFill="1" applyBorder="1" applyAlignment="1" applyProtection="1">
      <alignment horizontal="center" vertical="center"/>
    </xf>
    <xf numFmtId="0" fontId="12" fillId="13" borderId="19" xfId="0" applyFont="1" applyFill="1" applyBorder="1" applyAlignment="1" applyProtection="1">
      <alignment vertical="center" textRotation="90" wrapText="1"/>
    </xf>
    <xf numFmtId="0" fontId="17" fillId="12" borderId="21" xfId="0" applyFont="1" applyFill="1" applyBorder="1" applyAlignment="1" applyProtection="1">
      <alignment horizontal="left"/>
    </xf>
    <xf numFmtId="0" fontId="17" fillId="12" borderId="3" xfId="0" applyFont="1" applyFill="1" applyBorder="1" applyAlignment="1" applyProtection="1">
      <alignment horizontal="left"/>
    </xf>
    <xf numFmtId="0" fontId="17" fillId="12" borderId="36" xfId="0" applyFont="1" applyFill="1" applyBorder="1" applyAlignment="1" applyProtection="1">
      <alignment horizontal="left"/>
    </xf>
    <xf numFmtId="0" fontId="0" fillId="0" borderId="0" xfId="0" applyAlignment="1">
      <alignment horizontal="right" vertical="center"/>
    </xf>
    <xf numFmtId="0" fontId="4" fillId="6" borderId="1" xfId="0" applyFont="1" applyFill="1" applyBorder="1" applyAlignment="1" applyProtection="1">
      <alignment horizontal="center"/>
    </xf>
    <xf numFmtId="0" fontId="4" fillId="6" borderId="38" xfId="0" applyFont="1" applyFill="1" applyBorder="1" applyAlignment="1" applyProtection="1">
      <alignment horizontal="center"/>
    </xf>
    <xf numFmtId="1" fontId="4" fillId="0" borderId="88" xfId="0" applyNumberFormat="1" applyFont="1" applyBorder="1" applyAlignment="1" applyProtection="1">
      <alignment horizontal="center" vertical="center" wrapText="1"/>
    </xf>
    <xf numFmtId="1" fontId="4" fillId="0" borderId="13" xfId="0" applyNumberFormat="1" applyFont="1" applyBorder="1" applyAlignment="1" applyProtection="1">
      <alignment horizontal="center" vertical="center"/>
    </xf>
    <xf numFmtId="0" fontId="17" fillId="23" borderId="41" xfId="0" applyFont="1" applyFill="1" applyBorder="1" applyAlignment="1" applyProtection="1">
      <alignment horizontal="center" vertical="center" wrapText="1"/>
    </xf>
    <xf numFmtId="0" fontId="23" fillId="23" borderId="31" xfId="0" applyFont="1" applyFill="1" applyBorder="1" applyAlignment="1" applyProtection="1">
      <alignment horizontal="center" vertical="center" wrapText="1"/>
    </xf>
    <xf numFmtId="0" fontId="17" fillId="12" borderId="3" xfId="0" applyFont="1" applyFill="1" applyBorder="1" applyAlignment="1" applyProtection="1">
      <alignment vertical="center"/>
    </xf>
    <xf numFmtId="0" fontId="17" fillId="12" borderId="50" xfId="0" applyFont="1" applyFill="1" applyBorder="1" applyAlignment="1" applyProtection="1"/>
    <xf numFmtId="0" fontId="17" fillId="12" borderId="9" xfId="0" applyFont="1" applyFill="1" applyBorder="1" applyAlignment="1" applyProtection="1"/>
    <xf numFmtId="0" fontId="12" fillId="13" borderId="50" xfId="0" applyFont="1" applyFill="1" applyBorder="1" applyAlignment="1" applyProtection="1">
      <alignment vertical="center" textRotation="90" wrapText="1"/>
    </xf>
    <xf numFmtId="0" fontId="17" fillId="12" borderId="8" xfId="0" applyFont="1" applyFill="1" applyBorder="1" applyAlignment="1" applyProtection="1"/>
    <xf numFmtId="0" fontId="17" fillId="12" borderId="1" xfId="0" applyFont="1" applyFill="1" applyBorder="1" applyAlignment="1" applyProtection="1">
      <alignment vertical="center"/>
    </xf>
    <xf numFmtId="0" fontId="17" fillId="12" borderId="29" xfId="0" applyFont="1" applyFill="1" applyBorder="1" applyAlignment="1" applyProtection="1">
      <alignment horizontal="left" vertical="center"/>
    </xf>
    <xf numFmtId="0" fontId="17" fillId="12" borderId="3" xfId="0" applyFont="1" applyFill="1" applyBorder="1" applyAlignment="1" applyProtection="1">
      <alignment horizontal="left"/>
    </xf>
    <xf numFmtId="0" fontId="4" fillId="6" borderId="26" xfId="0" applyFont="1" applyFill="1" applyBorder="1" applyAlignment="1" applyProtection="1">
      <alignment horizontal="center"/>
    </xf>
    <xf numFmtId="0" fontId="4" fillId="6" borderId="31" xfId="0" applyFont="1" applyFill="1" applyBorder="1" applyAlignment="1" applyProtection="1">
      <alignment horizontal="center"/>
    </xf>
    <xf numFmtId="0" fontId="4" fillId="6" borderId="11" xfId="0" applyFont="1" applyFill="1" applyBorder="1" applyAlignment="1" applyProtection="1">
      <alignment horizontal="center"/>
    </xf>
    <xf numFmtId="0" fontId="4" fillId="6" borderId="13" xfId="0" applyFont="1" applyFill="1" applyBorder="1" applyAlignment="1" applyProtection="1">
      <alignment horizontal="center"/>
    </xf>
    <xf numFmtId="0" fontId="4" fillId="6" borderId="14" xfId="0" applyFont="1" applyFill="1" applyBorder="1" applyAlignment="1" applyProtection="1">
      <alignment horizontal="center"/>
    </xf>
    <xf numFmtId="0" fontId="4" fillId="6" borderId="28" xfId="0" applyFont="1" applyFill="1" applyBorder="1" applyAlignment="1" applyProtection="1">
      <alignment horizontal="center"/>
    </xf>
    <xf numFmtId="0" fontId="4" fillId="6" borderId="73" xfId="0" applyFont="1" applyFill="1" applyBorder="1" applyAlignment="1" applyProtection="1">
      <alignment horizontal="center"/>
    </xf>
    <xf numFmtId="0" fontId="4" fillId="6" borderId="54" xfId="0" applyFont="1" applyFill="1" applyBorder="1" applyAlignment="1" applyProtection="1">
      <alignment horizontal="center"/>
    </xf>
    <xf numFmtId="0" fontId="17" fillId="12" borderId="73" xfId="0" applyFont="1" applyFill="1" applyBorder="1" applyAlignment="1" applyProtection="1">
      <alignment horizontal="left" vertical="center"/>
    </xf>
    <xf numFmtId="0" fontId="30" fillId="13" borderId="1" xfId="0" applyFont="1" applyFill="1" applyBorder="1" applyAlignment="1" applyProtection="1">
      <alignment horizontal="left" vertical="center" textRotation="90" wrapText="1"/>
    </xf>
    <xf numFmtId="0" fontId="0" fillId="0" borderId="0" xfId="0" applyAlignment="1">
      <alignment vertical="center" wrapText="1"/>
    </xf>
    <xf numFmtId="0" fontId="0" fillId="24" borderId="0" xfId="0" applyFill="1" applyAlignment="1">
      <alignment vertical="center"/>
    </xf>
    <xf numFmtId="0" fontId="19" fillId="17" borderId="0" xfId="0" applyFont="1" applyFill="1" applyBorder="1" applyAlignment="1">
      <alignment wrapText="1"/>
    </xf>
    <xf numFmtId="0" fontId="0" fillId="0" borderId="0" xfId="0" applyBorder="1" applyAlignment="1">
      <alignment wrapText="1"/>
    </xf>
    <xf numFmtId="0" fontId="0" fillId="0" borderId="0" xfId="0" applyFont="1" applyBorder="1" applyAlignment="1">
      <alignment wrapText="1"/>
    </xf>
    <xf numFmtId="0" fontId="0" fillId="0" borderId="0" xfId="0" applyFont="1" applyFill="1" applyBorder="1" applyAlignment="1">
      <alignment wrapText="1"/>
    </xf>
    <xf numFmtId="0" fontId="0" fillId="0" borderId="0" xfId="0" applyFill="1" applyBorder="1" applyAlignment="1">
      <alignment vertical="top" wrapText="1"/>
    </xf>
    <xf numFmtId="0" fontId="19" fillId="17" borderId="0" xfId="0" applyFont="1" applyFill="1" applyBorder="1" applyAlignment="1">
      <alignment vertical="top" wrapText="1"/>
    </xf>
    <xf numFmtId="0" fontId="0" fillId="0" borderId="0" xfId="0" applyBorder="1" applyAlignment="1">
      <alignment vertical="top" wrapText="1"/>
    </xf>
    <xf numFmtId="0" fontId="0" fillId="22" borderId="0" xfId="0" applyFill="1" applyBorder="1" applyAlignment="1" applyProtection="1">
      <alignment horizontal="center" wrapText="1"/>
    </xf>
    <xf numFmtId="0" fontId="0" fillId="22" borderId="2" xfId="0" applyFill="1" applyBorder="1" applyAlignment="1" applyProtection="1">
      <alignment horizontal="left" vertical="top" wrapText="1"/>
    </xf>
    <xf numFmtId="167" fontId="0" fillId="22" borderId="2" xfId="0" applyNumberFormat="1" applyFill="1" applyBorder="1" applyAlignment="1" applyProtection="1">
      <alignment horizontal="left" vertical="top" wrapText="1"/>
    </xf>
    <xf numFmtId="165" fontId="2" fillId="3" borderId="10" xfId="0" applyNumberFormat="1" applyFont="1" applyFill="1" applyBorder="1" applyAlignment="1" applyProtection="1">
      <alignment horizontal="center" vertical="center" wrapText="1"/>
    </xf>
    <xf numFmtId="0" fontId="0" fillId="3" borderId="0" xfId="0" applyFill="1" applyAlignment="1">
      <alignment wrapText="1"/>
    </xf>
    <xf numFmtId="0" fontId="0" fillId="0" borderId="0" xfId="0" applyAlignment="1">
      <alignment vertical="top" wrapText="1"/>
    </xf>
    <xf numFmtId="0" fontId="0" fillId="0" borderId="0" xfId="0" quotePrefix="1" applyAlignment="1">
      <alignment vertical="top" wrapText="1"/>
    </xf>
    <xf numFmtId="0" fontId="17" fillId="12" borderId="3" xfId="0" applyFont="1" applyFill="1" applyBorder="1" applyAlignment="1" applyProtection="1">
      <alignment horizontal="right" vertical="center" indent="1"/>
    </xf>
    <xf numFmtId="0" fontId="17" fillId="3" borderId="25" xfId="0" applyFont="1" applyFill="1" applyBorder="1" applyAlignment="1" applyProtection="1">
      <alignment horizontal="center" vertical="center" wrapText="1"/>
    </xf>
    <xf numFmtId="0" fontId="4" fillId="6" borderId="4" xfId="0" applyFont="1" applyFill="1" applyBorder="1" applyAlignment="1" applyProtection="1">
      <alignment horizontal="center"/>
      <protection locked="0"/>
    </xf>
    <xf numFmtId="0" fontId="0" fillId="0" borderId="99" xfId="0" applyBorder="1" applyAlignment="1" applyProtection="1">
      <alignment wrapText="1"/>
      <protection locked="0"/>
    </xf>
    <xf numFmtId="0" fontId="4" fillId="29" borderId="1" xfId="0" applyFont="1" applyFill="1" applyBorder="1" applyAlignment="1" applyProtection="1"/>
    <xf numFmtId="0" fontId="4" fillId="30" borderId="2" xfId="0" applyFont="1" applyFill="1" applyBorder="1" applyAlignment="1" applyProtection="1">
      <alignment horizontal="center" vertical="center"/>
    </xf>
    <xf numFmtId="0" fontId="4" fillId="28" borderId="2" xfId="0" applyFont="1" applyFill="1" applyBorder="1" applyAlignment="1" applyProtection="1">
      <alignment horizontal="center" vertical="center"/>
    </xf>
    <xf numFmtId="0" fontId="4" fillId="29" borderId="2" xfId="0" applyFont="1" applyFill="1" applyBorder="1" applyAlignment="1" applyProtection="1">
      <alignment horizontal="center" vertical="center"/>
    </xf>
    <xf numFmtId="0" fontId="4" fillId="29" borderId="7" xfId="0" applyFont="1" applyFill="1" applyBorder="1" applyAlignment="1" applyProtection="1">
      <alignment horizontal="center" vertical="center"/>
    </xf>
    <xf numFmtId="0" fontId="4" fillId="30" borderId="2" xfId="0" applyFont="1" applyFill="1" applyBorder="1" applyAlignment="1" applyProtection="1">
      <alignment horizontal="center" vertical="center" wrapText="1"/>
    </xf>
    <xf numFmtId="0" fontId="4" fillId="31" borderId="2" xfId="0" applyFont="1" applyFill="1" applyBorder="1" applyAlignment="1" applyProtection="1">
      <alignment horizontal="center" vertical="center" wrapText="1"/>
    </xf>
    <xf numFmtId="0" fontId="4" fillId="32" borderId="2" xfId="0" applyFont="1" applyFill="1" applyBorder="1" applyAlignment="1" applyProtection="1">
      <alignment horizontal="center" vertical="center" wrapText="1"/>
    </xf>
    <xf numFmtId="0" fontId="6" fillId="33" borderId="2" xfId="0" applyFont="1" applyFill="1" applyBorder="1" applyAlignment="1" applyProtection="1">
      <alignment horizontal="center" vertical="center" wrapText="1"/>
    </xf>
    <xf numFmtId="0" fontId="6" fillId="33" borderId="2" xfId="0" applyFont="1" applyFill="1" applyBorder="1" applyAlignment="1" applyProtection="1">
      <alignment horizontal="center" vertical="center"/>
    </xf>
    <xf numFmtId="0" fontId="47" fillId="0" borderId="104" xfId="0" applyFont="1" applyBorder="1" applyAlignment="1" applyProtection="1">
      <alignment wrapText="1"/>
    </xf>
    <xf numFmtId="0" fontId="47" fillId="0" borderId="27" xfId="0" applyFont="1" applyBorder="1" applyAlignment="1" applyProtection="1">
      <alignment wrapText="1"/>
    </xf>
    <xf numFmtId="0" fontId="4" fillId="0" borderId="2" xfId="0" applyFont="1" applyBorder="1" applyProtection="1">
      <protection locked="0"/>
    </xf>
    <xf numFmtId="0" fontId="0" fillId="0" borderId="0" xfId="0" applyAlignment="1" applyProtection="1">
      <alignment wrapText="1"/>
    </xf>
    <xf numFmtId="0" fontId="0" fillId="0" borderId="90" xfId="0" applyBorder="1" applyAlignment="1" applyProtection="1">
      <alignment wrapText="1"/>
    </xf>
    <xf numFmtId="0" fontId="44" fillId="0" borderId="91" xfId="0" applyFont="1" applyBorder="1" applyAlignment="1" applyProtection="1">
      <alignment horizontal="center" wrapText="1"/>
    </xf>
    <xf numFmtId="0" fontId="44" fillId="0" borderId="92" xfId="0" applyFont="1" applyBorder="1" applyAlignment="1" applyProtection="1">
      <alignment horizontal="center" wrapText="1"/>
    </xf>
    <xf numFmtId="0" fontId="44" fillId="0" borderId="93" xfId="0" applyFont="1" applyBorder="1" applyAlignment="1" applyProtection="1">
      <alignment wrapText="1"/>
    </xf>
    <xf numFmtId="0" fontId="0" fillId="0" borderId="2" xfId="0" applyFont="1" applyBorder="1" applyAlignment="1" applyProtection="1">
      <alignment horizontal="center" wrapText="1"/>
    </xf>
    <xf numFmtId="0" fontId="0" fillId="0" borderId="94" xfId="0" applyFont="1" applyBorder="1" applyAlignment="1" applyProtection="1">
      <alignment horizontal="center" wrapText="1"/>
    </xf>
    <xf numFmtId="0" fontId="0" fillId="26" borderId="2" xfId="0" applyFont="1" applyFill="1" applyBorder="1" applyAlignment="1" applyProtection="1">
      <alignment horizontal="center" wrapText="1"/>
    </xf>
    <xf numFmtId="0" fontId="0" fillId="26" borderId="94" xfId="0" applyFont="1" applyFill="1" applyBorder="1" applyAlignment="1" applyProtection="1">
      <alignment horizontal="center" wrapText="1"/>
    </xf>
    <xf numFmtId="0" fontId="44" fillId="0" borderId="95" xfId="0" applyFont="1" applyBorder="1" applyAlignment="1" applyProtection="1">
      <alignment wrapText="1"/>
    </xf>
    <xf numFmtId="0" fontId="0" fillId="0" borderId="96" xfId="0" applyFont="1" applyBorder="1" applyAlignment="1" applyProtection="1">
      <alignment horizontal="center" wrapText="1"/>
    </xf>
    <xf numFmtId="0" fontId="0" fillId="26" borderId="96" xfId="0" applyFont="1" applyFill="1" applyBorder="1" applyAlignment="1" applyProtection="1">
      <alignment horizontal="center" wrapText="1"/>
    </xf>
    <xf numFmtId="0" fontId="0" fillId="26" borderId="97" xfId="0" applyFont="1" applyFill="1" applyBorder="1" applyAlignment="1" applyProtection="1">
      <alignment horizontal="center" wrapText="1"/>
    </xf>
    <xf numFmtId="0" fontId="44" fillId="0" borderId="98" xfId="0" applyFont="1" applyBorder="1" applyAlignment="1" applyProtection="1">
      <alignment vertical="center" wrapText="1"/>
    </xf>
    <xf numFmtId="0" fontId="0" fillId="0" borderId="99" xfId="0" applyBorder="1" applyAlignment="1" applyProtection="1">
      <alignment horizontal="left" vertical="center" wrapText="1"/>
    </xf>
    <xf numFmtId="0" fontId="44" fillId="0" borderId="101" xfId="0" applyFont="1" applyBorder="1" applyAlignment="1" applyProtection="1">
      <alignment horizontal="left" vertical="center" wrapText="1"/>
    </xf>
    <xf numFmtId="0" fontId="0" fillId="0" borderId="99" xfId="0" applyBorder="1" applyAlignment="1" applyProtection="1">
      <alignment horizontal="center" vertical="center" wrapText="1"/>
    </xf>
    <xf numFmtId="0" fontId="0" fillId="0" borderId="0" xfId="0" applyBorder="1" applyAlignment="1" applyProtection="1">
      <alignment horizontal="left" wrapText="1"/>
    </xf>
    <xf numFmtId="0" fontId="0" fillId="0" borderId="0" xfId="0" applyBorder="1" applyAlignment="1" applyProtection="1">
      <alignment wrapText="1"/>
    </xf>
    <xf numFmtId="0" fontId="44" fillId="0" borderId="93" xfId="0" applyFont="1" applyBorder="1" applyAlignment="1" applyProtection="1">
      <alignment horizontal="center" vertical="center" wrapText="1"/>
    </xf>
    <xf numFmtId="0" fontId="0" fillId="0" borderId="94" xfId="0" applyBorder="1" applyAlignment="1" applyProtection="1">
      <alignment horizontal="center" vertical="center" wrapText="1"/>
    </xf>
    <xf numFmtId="0" fontId="44" fillId="0" borderId="95" xfId="0" applyFont="1" applyBorder="1" applyAlignment="1" applyProtection="1">
      <alignment horizontal="center" vertical="center" wrapText="1"/>
    </xf>
    <xf numFmtId="0" fontId="0" fillId="0" borderId="97" xfId="0" applyBorder="1" applyAlignment="1" applyProtection="1">
      <alignment horizontal="center" vertical="center" wrapText="1"/>
    </xf>
    <xf numFmtId="0" fontId="0" fillId="0" borderId="2" xfId="0" applyBorder="1" applyAlignment="1" applyProtection="1">
      <alignment horizontal="center" vertical="center" wrapText="1"/>
    </xf>
    <xf numFmtId="0" fontId="0" fillId="0" borderId="96" xfId="0" applyBorder="1" applyAlignment="1" applyProtection="1">
      <alignment horizontal="center" vertical="center" wrapText="1"/>
    </xf>
    <xf numFmtId="171" fontId="27" fillId="0" borderId="0" xfId="0" applyNumberFormat="1" applyFont="1" applyAlignment="1" applyProtection="1">
      <alignment wrapText="1"/>
      <protection locked="0"/>
    </xf>
    <xf numFmtId="0" fontId="39" fillId="3" borderId="2" xfId="0" applyFont="1" applyFill="1" applyBorder="1" applyAlignment="1" applyProtection="1">
      <alignment vertical="center" wrapText="1"/>
    </xf>
    <xf numFmtId="0" fontId="2" fillId="3" borderId="9" xfId="0" applyFont="1" applyFill="1" applyBorder="1" applyAlignment="1" applyProtection="1">
      <alignment horizontal="center" vertical="center" wrapText="1"/>
    </xf>
    <xf numFmtId="0" fontId="2" fillId="3" borderId="9" xfId="0" applyNumberFormat="1" applyFont="1" applyFill="1" applyBorder="1" applyAlignment="1" applyProtection="1">
      <alignment horizontal="center" vertical="center" wrapText="1"/>
    </xf>
    <xf numFmtId="0" fontId="2" fillId="5" borderId="10" xfId="0" applyFont="1" applyFill="1" applyBorder="1" applyAlignment="1" applyProtection="1">
      <alignment horizontal="center" vertical="center" wrapText="1"/>
    </xf>
    <xf numFmtId="167" fontId="2" fillId="5" borderId="10" xfId="0" applyNumberFormat="1" applyFont="1" applyFill="1" applyBorder="1" applyAlignment="1" applyProtection="1">
      <alignment horizontal="center" vertical="center" wrapText="1"/>
    </xf>
    <xf numFmtId="166" fontId="2" fillId="5" borderId="10" xfId="0" applyNumberFormat="1" applyFont="1" applyFill="1" applyBorder="1" applyAlignment="1" applyProtection="1">
      <alignment horizontal="center" vertical="center" wrapText="1"/>
    </xf>
    <xf numFmtId="0" fontId="2" fillId="5" borderId="10" xfId="0" applyNumberFormat="1" applyFont="1" applyFill="1" applyBorder="1" applyAlignment="1" applyProtection="1">
      <alignment horizontal="center" vertical="center" wrapText="1"/>
    </xf>
    <xf numFmtId="165" fontId="2" fillId="25" borderId="10" xfId="0" applyNumberFormat="1" applyFont="1" applyFill="1" applyBorder="1" applyAlignment="1" applyProtection="1">
      <alignment horizontal="center" vertical="center" wrapText="1"/>
    </xf>
    <xf numFmtId="0" fontId="2" fillId="25" borderId="10" xfId="0" applyFont="1" applyFill="1" applyBorder="1" applyAlignment="1" applyProtection="1">
      <alignment horizontal="center" vertical="center" wrapText="1"/>
    </xf>
    <xf numFmtId="0" fontId="2" fillId="3" borderId="10" xfId="0" applyFont="1" applyFill="1" applyBorder="1" applyAlignment="1" applyProtection="1">
      <alignment horizontal="center" vertical="center" wrapText="1"/>
    </xf>
    <xf numFmtId="1" fontId="2" fillId="3" borderId="10" xfId="0" applyNumberFormat="1" applyFont="1" applyFill="1" applyBorder="1" applyAlignment="1" applyProtection="1">
      <alignment horizontal="center" vertical="center" wrapText="1"/>
    </xf>
    <xf numFmtId="0" fontId="2" fillId="3" borderId="33" xfId="0" applyFont="1" applyFill="1" applyBorder="1" applyAlignment="1" applyProtection="1">
      <alignment horizontal="center" vertical="center" wrapText="1"/>
    </xf>
    <xf numFmtId="0" fontId="36" fillId="21" borderId="33" xfId="0" applyFont="1" applyFill="1" applyBorder="1" applyAlignment="1" applyProtection="1">
      <alignment horizontal="center" vertical="center" wrapText="1"/>
    </xf>
    <xf numFmtId="0" fontId="36" fillId="21" borderId="47" xfId="0" applyFont="1" applyFill="1" applyBorder="1" applyAlignment="1" applyProtection="1">
      <alignment horizontal="center" vertical="center" wrapText="1"/>
    </xf>
    <xf numFmtId="0" fontId="0" fillId="0" borderId="0" xfId="0" applyAlignment="1" applyProtection="1">
      <alignment vertical="center" wrapText="1"/>
    </xf>
    <xf numFmtId="0" fontId="26" fillId="0" borderId="7" xfId="0" applyNumberFormat="1" applyFont="1" applyBorder="1" applyAlignment="1" applyProtection="1">
      <alignment horizontal="center" vertical="center" wrapText="1"/>
      <protection hidden="1"/>
    </xf>
    <xf numFmtId="0" fontId="0" fillId="0" borderId="0" xfId="0" applyNumberFormat="1" applyAlignment="1" applyProtection="1">
      <alignment horizontal="center" vertical="center" wrapText="1"/>
      <protection hidden="1"/>
    </xf>
    <xf numFmtId="0" fontId="36" fillId="3" borderId="10" xfId="0" applyFont="1" applyFill="1" applyBorder="1" applyAlignment="1" applyProtection="1">
      <alignment horizontal="center" vertical="center" wrapText="1"/>
    </xf>
    <xf numFmtId="0" fontId="36" fillId="3" borderId="47" xfId="0" applyFont="1" applyFill="1" applyBorder="1" applyAlignment="1" applyProtection="1">
      <alignment horizontal="center" vertical="center" wrapText="1"/>
    </xf>
    <xf numFmtId="0" fontId="21" fillId="0" borderId="98" xfId="0" applyFont="1" applyBorder="1" applyAlignment="1" applyProtection="1">
      <alignment horizontal="left" vertical="center" wrapText="1"/>
    </xf>
    <xf numFmtId="0" fontId="17" fillId="12" borderId="1" xfId="0" applyFont="1" applyFill="1" applyBorder="1" applyAlignment="1" applyProtection="1">
      <alignment horizontal="left" vertical="center"/>
    </xf>
    <xf numFmtId="0" fontId="49" fillId="0" borderId="111" xfId="0" applyFont="1" applyBorder="1" applyAlignment="1">
      <alignment vertical="center" wrapText="1"/>
    </xf>
    <xf numFmtId="0" fontId="49" fillId="0" borderId="112" xfId="0" applyFont="1" applyFill="1" applyBorder="1" applyAlignment="1">
      <alignment vertical="center" wrapText="1"/>
    </xf>
    <xf numFmtId="0" fontId="49" fillId="0" borderId="111" xfId="0" applyFont="1" applyFill="1" applyBorder="1" applyAlignment="1">
      <alignment vertical="center" wrapText="1"/>
    </xf>
    <xf numFmtId="0" fontId="50" fillId="0" borderId="112" xfId="0" applyFont="1" applyBorder="1" applyAlignment="1">
      <alignment vertical="center" wrapText="1"/>
    </xf>
    <xf numFmtId="0" fontId="17" fillId="12" borderId="2" xfId="0" applyFont="1" applyFill="1" applyBorder="1" applyProtection="1"/>
    <xf numFmtId="1" fontId="26" fillId="0" borderId="7" xfId="0" applyNumberFormat="1" applyFont="1" applyBorder="1" applyAlignment="1" applyProtection="1">
      <alignment horizontal="center" vertical="center" wrapText="1"/>
      <protection hidden="1"/>
    </xf>
    <xf numFmtId="0" fontId="2" fillId="14" borderId="11" xfId="0" applyFont="1" applyFill="1" applyBorder="1" applyAlignment="1" applyProtection="1">
      <alignment vertical="center" wrapText="1"/>
    </xf>
    <xf numFmtId="0" fontId="2" fillId="15" borderId="12" xfId="0" applyFont="1" applyFill="1" applyBorder="1" applyAlignment="1" applyProtection="1">
      <alignment vertical="center" wrapText="1"/>
    </xf>
    <xf numFmtId="0" fontId="2" fillId="16" borderId="14" xfId="0" applyFont="1" applyFill="1" applyBorder="1" applyAlignment="1" applyProtection="1">
      <alignment vertical="center" wrapText="1"/>
    </xf>
    <xf numFmtId="167" fontId="0" fillId="0" borderId="0" xfId="0" applyNumberFormat="1" applyAlignment="1" applyProtection="1">
      <alignment horizontal="center" vertical="center" wrapText="1"/>
    </xf>
    <xf numFmtId="0" fontId="36" fillId="3" borderId="9" xfId="0" applyFont="1" applyFill="1" applyBorder="1" applyAlignment="1" applyProtection="1">
      <alignment horizontal="center" vertical="center" wrapText="1"/>
    </xf>
    <xf numFmtId="0" fontId="17" fillId="0" borderId="113" xfId="0" applyFont="1" applyBorder="1" applyAlignment="1" applyProtection="1">
      <alignment horizontal="center" vertical="center" wrapText="1"/>
    </xf>
    <xf numFmtId="0" fontId="4" fillId="0" borderId="114" xfId="0" applyFont="1" applyBorder="1" applyAlignment="1" applyProtection="1">
      <alignment horizontal="center" vertical="center" wrapText="1"/>
    </xf>
    <xf numFmtId="0" fontId="4" fillId="0" borderId="115" xfId="0" applyFont="1" applyBorder="1" applyAlignment="1" applyProtection="1">
      <alignment horizontal="center" vertical="center"/>
    </xf>
    <xf numFmtId="0" fontId="26" fillId="0" borderId="0" xfId="0" applyFont="1" applyAlignment="1" applyProtection="1">
      <alignment vertical="center" wrapText="1"/>
      <protection locked="0"/>
    </xf>
    <xf numFmtId="0" fontId="26" fillId="0" borderId="0" xfId="0" applyNumberFormat="1" applyFont="1" applyAlignment="1" applyProtection="1">
      <alignment horizontal="center" vertical="center" wrapText="1"/>
      <protection locked="0"/>
    </xf>
    <xf numFmtId="0" fontId="26" fillId="0" borderId="0" xfId="0" applyNumberFormat="1" applyFont="1" applyAlignment="1" applyProtection="1">
      <alignment vertical="center" wrapText="1"/>
      <protection locked="0"/>
    </xf>
    <xf numFmtId="167" fontId="26" fillId="0" borderId="0" xfId="0" applyNumberFormat="1" applyFont="1" applyAlignment="1" applyProtection="1">
      <alignment vertical="center" wrapText="1"/>
      <protection locked="0"/>
    </xf>
    <xf numFmtId="166" fontId="26" fillId="0" borderId="0" xfId="0" applyNumberFormat="1" applyFont="1" applyAlignment="1" applyProtection="1">
      <alignment vertical="center" wrapText="1"/>
      <protection locked="0"/>
    </xf>
    <xf numFmtId="165" fontId="26" fillId="0" borderId="0" xfId="0" applyNumberFormat="1" applyFont="1" applyAlignment="1" applyProtection="1">
      <alignment vertical="center" wrapText="1"/>
      <protection locked="0"/>
    </xf>
    <xf numFmtId="171" fontId="2" fillId="0" borderId="0" xfId="0" applyNumberFormat="1" applyFont="1" applyFill="1" applyAlignment="1" applyProtection="1">
      <alignment wrapText="1"/>
      <protection locked="0"/>
    </xf>
    <xf numFmtId="1" fontId="2" fillId="0" borderId="0" xfId="0" applyNumberFormat="1" applyFont="1" applyFill="1" applyAlignment="1" applyProtection="1">
      <alignment wrapText="1"/>
      <protection locked="0"/>
    </xf>
    <xf numFmtId="0" fontId="26" fillId="0" borderId="0" xfId="0" applyFont="1" applyAlignment="1" applyProtection="1">
      <alignment horizontal="center" vertical="center" wrapText="1"/>
      <protection locked="0"/>
    </xf>
    <xf numFmtId="1" fontId="26" fillId="0" borderId="0" xfId="0" applyNumberFormat="1" applyFont="1" applyAlignment="1" applyProtection="1">
      <alignment vertical="center" wrapText="1"/>
      <protection locked="0"/>
    </xf>
    <xf numFmtId="0" fontId="2" fillId="0" borderId="0" xfId="0" applyFont="1" applyAlignment="1" applyProtection="1">
      <alignment wrapText="1"/>
      <protection locked="0"/>
    </xf>
    <xf numFmtId="0" fontId="2" fillId="0" borderId="0" xfId="0" applyFont="1" applyFill="1" applyBorder="1" applyAlignment="1" applyProtection="1">
      <alignment vertical="center" wrapText="1"/>
      <protection locked="0"/>
    </xf>
    <xf numFmtId="0" fontId="26" fillId="0" borderId="0" xfId="0" applyFont="1" applyAlignment="1" applyProtection="1">
      <alignment wrapText="1"/>
      <protection locked="0"/>
    </xf>
    <xf numFmtId="1" fontId="2" fillId="0" borderId="0" xfId="0" applyNumberFormat="1" applyFont="1" applyFill="1" applyAlignment="1" applyProtection="1">
      <alignment horizontal="center" wrapText="1"/>
      <protection locked="0"/>
    </xf>
    <xf numFmtId="171" fontId="2" fillId="0" borderId="0" xfId="0" applyNumberFormat="1" applyFont="1" applyFill="1" applyAlignment="1" applyProtection="1">
      <alignment horizontal="center" wrapText="1"/>
      <protection locked="0"/>
    </xf>
    <xf numFmtId="0" fontId="2" fillId="0" borderId="0" xfId="0" applyFont="1" applyAlignment="1" applyProtection="1">
      <alignment horizontal="center" vertical="center" wrapText="1"/>
      <protection locked="0"/>
    </xf>
    <xf numFmtId="164" fontId="2" fillId="0" borderId="0" xfId="0" applyNumberFormat="1" applyFont="1" applyFill="1" applyAlignment="1" applyProtection="1">
      <alignment horizontal="center" wrapText="1"/>
      <protection locked="0"/>
    </xf>
    <xf numFmtId="1" fontId="2" fillId="0" borderId="0" xfId="0" applyNumberFormat="1" applyFont="1" applyAlignment="1" applyProtection="1">
      <alignment wrapText="1"/>
      <protection locked="0"/>
    </xf>
    <xf numFmtId="165" fontId="2" fillId="0" borderId="0" xfId="0" applyNumberFormat="1" applyFont="1" applyFill="1" applyAlignment="1" applyProtection="1">
      <alignment horizontal="center" wrapText="1"/>
      <protection locked="0"/>
    </xf>
    <xf numFmtId="165" fontId="26" fillId="0" borderId="0" xfId="0" applyNumberFormat="1" applyFont="1" applyAlignment="1" applyProtection="1">
      <alignment wrapText="1"/>
      <protection locked="0"/>
    </xf>
    <xf numFmtId="0" fontId="5" fillId="0" borderId="0" xfId="0" applyFont="1" applyAlignment="1" applyProtection="1">
      <alignment wrapText="1"/>
      <protection locked="0"/>
    </xf>
    <xf numFmtId="0" fontId="2" fillId="0" borderId="0" xfId="0" applyFont="1" applyBorder="1" applyAlignment="1" applyProtection="1">
      <alignment wrapText="1"/>
      <protection locked="0"/>
    </xf>
    <xf numFmtId="1" fontId="5" fillId="0" borderId="30" xfId="0" applyNumberFormat="1" applyFont="1" applyBorder="1" applyAlignment="1" applyProtection="1">
      <alignment wrapText="1"/>
      <protection locked="0"/>
    </xf>
    <xf numFmtId="1" fontId="5" fillId="0" borderId="31" xfId="0" applyNumberFormat="1" applyFont="1" applyBorder="1" applyAlignment="1" applyProtection="1">
      <alignment wrapText="1"/>
      <protection locked="0"/>
    </xf>
    <xf numFmtId="0" fontId="26" fillId="0" borderId="31" xfId="0" applyFont="1" applyBorder="1" applyAlignment="1" applyProtection="1">
      <alignment wrapText="1"/>
      <protection locked="0"/>
    </xf>
    <xf numFmtId="0" fontId="26" fillId="0" borderId="11" xfId="0" applyFont="1" applyBorder="1" applyAlignment="1" applyProtection="1">
      <alignment wrapText="1"/>
      <protection locked="0"/>
    </xf>
    <xf numFmtId="165" fontId="2" fillId="0" borderId="0" xfId="0" applyNumberFormat="1" applyFont="1" applyFill="1" applyAlignment="1" applyProtection="1">
      <alignment horizontal="center" vertical="center" wrapText="1"/>
      <protection locked="0"/>
    </xf>
    <xf numFmtId="165" fontId="2" fillId="0" borderId="0" xfId="0" applyNumberFormat="1" applyFont="1" applyAlignment="1" applyProtection="1">
      <alignment wrapText="1"/>
      <protection locked="0"/>
    </xf>
    <xf numFmtId="1" fontId="5" fillId="0" borderId="25" xfId="0" applyNumberFormat="1" applyFont="1" applyBorder="1" applyAlignment="1" applyProtection="1">
      <alignment wrapText="1"/>
      <protection locked="0"/>
    </xf>
    <xf numFmtId="1" fontId="5" fillId="0" borderId="13" xfId="0" applyNumberFormat="1" applyFont="1" applyBorder="1" applyAlignment="1" applyProtection="1">
      <alignment wrapText="1"/>
      <protection locked="0"/>
    </xf>
    <xf numFmtId="0" fontId="26" fillId="0" borderId="13" xfId="0" applyFont="1" applyBorder="1" applyAlignment="1" applyProtection="1">
      <alignment wrapText="1"/>
      <protection locked="0"/>
    </xf>
    <xf numFmtId="0" fontId="26" fillId="0" borderId="14" xfId="0" applyFont="1" applyBorder="1" applyAlignment="1" applyProtection="1">
      <alignment wrapText="1"/>
      <protection locked="0"/>
    </xf>
    <xf numFmtId="0" fontId="2" fillId="3" borderId="35" xfId="0" applyFont="1" applyFill="1" applyBorder="1" applyAlignment="1" applyProtection="1">
      <alignment horizontal="center" wrapText="1"/>
      <protection locked="0"/>
    </xf>
    <xf numFmtId="171" fontId="2" fillId="0" borderId="0" xfId="0" applyNumberFormat="1" applyFont="1" applyFill="1" applyBorder="1" applyAlignment="1" applyProtection="1">
      <alignment wrapText="1"/>
      <protection locked="0"/>
    </xf>
    <xf numFmtId="0" fontId="26" fillId="0" borderId="2" xfId="0" applyFont="1" applyBorder="1" applyAlignment="1" applyProtection="1">
      <alignment vertical="center" wrapText="1"/>
      <protection locked="0"/>
    </xf>
    <xf numFmtId="0" fontId="26" fillId="0" borderId="7" xfId="0" applyFont="1" applyBorder="1" applyAlignment="1" applyProtection="1">
      <alignment vertical="center" wrapText="1"/>
      <protection locked="0"/>
    </xf>
    <xf numFmtId="0" fontId="26" fillId="0" borderId="7" xfId="0" applyNumberFormat="1" applyFont="1" applyBorder="1" applyAlignment="1" applyProtection="1">
      <alignment horizontal="center" vertical="center" wrapText="1"/>
      <protection locked="0"/>
    </xf>
    <xf numFmtId="165" fontId="26" fillId="0" borderId="7" xfId="0" applyNumberFormat="1" applyFont="1" applyBorder="1" applyAlignment="1" applyProtection="1">
      <alignment vertical="center" wrapText="1"/>
      <protection locked="0"/>
    </xf>
    <xf numFmtId="0" fontId="26" fillId="0" borderId="7" xfId="0" applyNumberFormat="1" applyFont="1" applyBorder="1" applyAlignment="1" applyProtection="1">
      <alignment vertical="center" wrapText="1"/>
      <protection locked="0"/>
    </xf>
    <xf numFmtId="164" fontId="26" fillId="0" borderId="7" xfId="0" applyNumberFormat="1" applyFont="1" applyBorder="1" applyAlignment="1" applyProtection="1">
      <alignment vertical="center" wrapText="1"/>
      <protection locked="0"/>
    </xf>
    <xf numFmtId="166" fontId="26" fillId="0" borderId="7" xfId="0" applyNumberFormat="1" applyFont="1" applyBorder="1" applyAlignment="1" applyProtection="1">
      <alignment vertical="center" wrapText="1"/>
      <protection locked="0"/>
    </xf>
    <xf numFmtId="0" fontId="38" fillId="0" borderId="7" xfId="1" applyNumberFormat="1" applyFont="1" applyBorder="1" applyAlignment="1" applyProtection="1">
      <alignment vertical="center" wrapText="1"/>
      <protection locked="0"/>
    </xf>
    <xf numFmtId="171" fontId="26" fillId="0" borderId="2" xfId="0" applyNumberFormat="1" applyFont="1" applyBorder="1" applyAlignment="1" applyProtection="1">
      <alignment wrapText="1"/>
      <protection locked="0"/>
    </xf>
    <xf numFmtId="0" fontId="5" fillId="0" borderId="7" xfId="0" applyFont="1" applyFill="1" applyBorder="1" applyAlignment="1" applyProtection="1">
      <alignment horizontal="center" vertical="center" wrapText="1"/>
      <protection locked="0"/>
    </xf>
    <xf numFmtId="0" fontId="5" fillId="0" borderId="7" xfId="0" applyFont="1" applyBorder="1" applyAlignment="1" applyProtection="1">
      <alignment vertical="center" wrapText="1"/>
      <protection locked="0"/>
    </xf>
    <xf numFmtId="1" fontId="26" fillId="0" borderId="7" xfId="0" applyNumberFormat="1" applyFont="1" applyBorder="1" applyAlignment="1" applyProtection="1">
      <alignment vertical="center" wrapText="1"/>
      <protection locked="0"/>
    </xf>
    <xf numFmtId="49" fontId="26" fillId="0" borderId="7" xfId="0" applyNumberFormat="1" applyFont="1" applyBorder="1" applyAlignment="1" applyProtection="1">
      <alignment vertical="center" wrapText="1"/>
      <protection locked="0"/>
    </xf>
    <xf numFmtId="165" fontId="5" fillId="0" borderId="7" xfId="0" applyNumberFormat="1" applyFont="1" applyBorder="1" applyAlignment="1" applyProtection="1">
      <alignment vertical="center" wrapText="1"/>
      <protection locked="0"/>
    </xf>
    <xf numFmtId="0" fontId="37" fillId="3" borderId="9" xfId="0" applyNumberFormat="1" applyFont="1" applyFill="1" applyBorder="1" applyAlignment="1" applyProtection="1">
      <alignment horizontal="center" vertical="center" wrapText="1"/>
    </xf>
    <xf numFmtId="0" fontId="17" fillId="0" borderId="39" xfId="0" applyFont="1" applyBorder="1" applyAlignment="1" applyProtection="1">
      <alignment horizontal="center" vertical="center" wrapText="1"/>
    </xf>
    <xf numFmtId="1" fontId="4" fillId="0" borderId="26" xfId="0" applyNumberFormat="1" applyFont="1" applyBorder="1" applyAlignment="1" applyProtection="1">
      <alignment horizontal="center" vertical="center" wrapText="1"/>
    </xf>
    <xf numFmtId="1" fontId="4" fillId="0" borderId="42" xfId="0" applyNumberFormat="1" applyFont="1" applyBorder="1" applyAlignment="1" applyProtection="1">
      <alignment horizontal="center" vertical="center"/>
    </xf>
    <xf numFmtId="1" fontId="4" fillId="0" borderId="14" xfId="0" applyNumberFormat="1" applyFont="1" applyBorder="1" applyAlignment="1" applyProtection="1">
      <alignment horizontal="center" vertical="center"/>
    </xf>
    <xf numFmtId="0" fontId="2" fillId="21" borderId="33" xfId="0" applyFont="1" applyFill="1" applyBorder="1" applyAlignment="1" applyProtection="1">
      <alignment horizontal="center" vertical="center" wrapText="1"/>
    </xf>
    <xf numFmtId="0" fontId="26" fillId="0" borderId="28" xfId="0" applyFont="1" applyBorder="1" applyAlignment="1" applyProtection="1">
      <alignment vertical="center" wrapText="1"/>
      <protection locked="0"/>
    </xf>
    <xf numFmtId="0" fontId="0" fillId="22" borderId="2" xfId="0" applyFill="1" applyBorder="1" applyAlignment="1" applyProtection="1">
      <alignment vertical="center" wrapText="1"/>
    </xf>
    <xf numFmtId="0" fontId="36" fillId="3" borderId="33" xfId="0" applyFont="1" applyFill="1" applyBorder="1" applyAlignment="1" applyProtection="1">
      <alignment vertical="center" wrapText="1"/>
    </xf>
    <xf numFmtId="1" fontId="5" fillId="0" borderId="39" xfId="0" applyNumberFormat="1" applyFont="1" applyBorder="1" applyAlignment="1" applyProtection="1">
      <alignment wrapText="1"/>
      <protection locked="0"/>
    </xf>
    <xf numFmtId="1" fontId="5" fillId="0" borderId="42" xfId="0" applyNumberFormat="1" applyFont="1" applyBorder="1" applyAlignment="1" applyProtection="1">
      <alignment wrapText="1"/>
      <protection locked="0"/>
    </xf>
    <xf numFmtId="1" fontId="5" fillId="0" borderId="68" xfId="0" applyNumberFormat="1" applyFont="1" applyBorder="1" applyAlignment="1" applyProtection="1">
      <alignment wrapText="1"/>
      <protection locked="0"/>
    </xf>
    <xf numFmtId="167" fontId="26" fillId="0" borderId="0" xfId="0" applyNumberFormat="1" applyFont="1" applyBorder="1" applyAlignment="1" applyProtection="1">
      <alignment horizontal="center" vertical="center" wrapText="1"/>
      <protection locked="0"/>
    </xf>
    <xf numFmtId="1" fontId="5" fillId="0" borderId="0" xfId="0" applyNumberFormat="1" applyFont="1" applyBorder="1" applyAlignment="1" applyProtection="1">
      <alignment wrapText="1"/>
      <protection locked="0"/>
    </xf>
    <xf numFmtId="0" fontId="36" fillId="0" borderId="0" xfId="0" applyFont="1" applyFill="1" applyBorder="1" applyAlignment="1" applyProtection="1">
      <alignment vertical="center" wrapText="1"/>
    </xf>
    <xf numFmtId="0" fontId="0" fillId="0" borderId="100" xfId="0" applyBorder="1" applyAlignment="1" applyProtection="1">
      <alignment horizontal="left" vertical="center" wrapText="1"/>
      <protection locked="0"/>
    </xf>
    <xf numFmtId="167" fontId="2" fillId="3" borderId="10" xfId="0" applyNumberFormat="1" applyFont="1" applyFill="1" applyBorder="1" applyAlignment="1" applyProtection="1">
      <alignment horizontal="center" vertical="center" wrapText="1"/>
    </xf>
    <xf numFmtId="0" fontId="0" fillId="0" borderId="2" xfId="0" applyFont="1" applyBorder="1" applyAlignment="1" applyProtection="1">
      <alignment vertical="center" wrapText="1"/>
    </xf>
    <xf numFmtId="0" fontId="0" fillId="0" borderId="74" xfId="0" applyBorder="1" applyAlignment="1">
      <alignment horizontal="center" wrapText="1"/>
    </xf>
    <xf numFmtId="0" fontId="6" fillId="3" borderId="25" xfId="0" applyFont="1" applyFill="1" applyBorder="1" applyAlignment="1" applyProtection="1">
      <alignment vertical="center" wrapText="1"/>
    </xf>
    <xf numFmtId="1" fontId="4" fillId="0" borderId="2" xfId="0" applyNumberFormat="1" applyFont="1" applyBorder="1" applyAlignment="1" applyProtection="1">
      <alignment horizontal="center"/>
    </xf>
    <xf numFmtId="0" fontId="4" fillId="0" borderId="2" xfId="0" applyFont="1" applyBorder="1" applyAlignment="1" applyProtection="1">
      <alignment horizontal="center"/>
    </xf>
    <xf numFmtId="0" fontId="4" fillId="0" borderId="12" xfId="0" applyFont="1" applyBorder="1" applyAlignment="1" applyProtection="1">
      <alignment horizontal="center"/>
    </xf>
    <xf numFmtId="1" fontId="6" fillId="0" borderId="13" xfId="0" applyNumberFormat="1" applyFont="1" applyBorder="1" applyAlignment="1" applyProtection="1">
      <alignment horizontal="center" vertical="center"/>
    </xf>
    <xf numFmtId="1" fontId="6" fillId="0" borderId="14" xfId="0" applyNumberFormat="1" applyFont="1" applyBorder="1" applyAlignment="1" applyProtection="1">
      <alignment horizontal="center" vertical="center"/>
    </xf>
    <xf numFmtId="0" fontId="52" fillId="0" borderId="0" xfId="0" applyFont="1" applyAlignment="1">
      <alignment horizontal="left" vertical="center" wrapText="1"/>
    </xf>
    <xf numFmtId="0" fontId="45" fillId="0" borderId="56" xfId="0" applyFont="1" applyBorder="1" applyAlignment="1" applyProtection="1">
      <alignment horizontal="left" wrapText="1"/>
    </xf>
    <xf numFmtId="0" fontId="45" fillId="0" borderId="0" xfId="0" applyFont="1" applyBorder="1" applyAlignment="1" applyProtection="1">
      <alignment horizontal="left" wrapText="1"/>
    </xf>
    <xf numFmtId="0" fontId="46" fillId="13" borderId="27" xfId="0" applyFont="1" applyFill="1" applyBorder="1" applyAlignment="1" applyProtection="1">
      <alignment horizontal="center" vertical="top"/>
    </xf>
    <xf numFmtId="0" fontId="46" fillId="13" borderId="0" xfId="0" applyFont="1" applyFill="1" applyBorder="1" applyAlignment="1" applyProtection="1">
      <alignment horizontal="center" vertical="top"/>
    </xf>
    <xf numFmtId="0" fontId="46" fillId="13" borderId="6" xfId="0" applyFont="1" applyFill="1" applyBorder="1" applyAlignment="1" applyProtection="1">
      <alignment horizontal="center" vertical="top"/>
    </xf>
    <xf numFmtId="0" fontId="46" fillId="13" borderId="103" xfId="0" applyFont="1" applyFill="1" applyBorder="1" applyAlignment="1" applyProtection="1">
      <alignment horizontal="center" vertical="top"/>
    </xf>
    <xf numFmtId="0" fontId="46" fillId="13" borderId="89" xfId="0" applyFont="1" applyFill="1" applyBorder="1" applyAlignment="1" applyProtection="1">
      <alignment horizontal="center" vertical="top"/>
    </xf>
    <xf numFmtId="0" fontId="46" fillId="13" borderId="68" xfId="0" applyFont="1" applyFill="1" applyBorder="1" applyAlignment="1" applyProtection="1">
      <alignment horizontal="center" vertical="top"/>
    </xf>
    <xf numFmtId="0" fontId="44" fillId="0" borderId="105" xfId="0" applyFont="1" applyBorder="1" applyAlignment="1" applyProtection="1">
      <alignment horizontal="left" vertical="center" wrapText="1"/>
    </xf>
    <xf numFmtId="0" fontId="44" fillId="0" borderId="101" xfId="0" applyFont="1" applyBorder="1" applyAlignment="1" applyProtection="1">
      <alignment horizontal="left" vertical="center" wrapText="1"/>
    </xf>
    <xf numFmtId="0" fontId="6" fillId="13" borderId="26" xfId="0" applyFont="1" applyFill="1" applyBorder="1" applyAlignment="1" applyProtection="1">
      <alignment horizontal="right"/>
    </xf>
    <xf numFmtId="0" fontId="6" fillId="13" borderId="1" xfId="0" applyFont="1" applyFill="1" applyBorder="1" applyAlignment="1" applyProtection="1">
      <alignment horizontal="right"/>
    </xf>
    <xf numFmtId="0" fontId="6" fillId="13" borderId="3" xfId="0" applyFont="1" applyFill="1" applyBorder="1" applyAlignment="1" applyProtection="1">
      <alignment horizontal="right"/>
    </xf>
    <xf numFmtId="0" fontId="4" fillId="6" borderId="26" xfId="0" applyNumberFormat="1" applyFont="1" applyFill="1" applyBorder="1" applyAlignment="1" applyProtection="1">
      <alignment horizontal="center"/>
      <protection locked="0"/>
    </xf>
    <xf numFmtId="0" fontId="4" fillId="6" borderId="1" xfId="0" applyNumberFormat="1" applyFont="1" applyFill="1" applyBorder="1" applyAlignment="1" applyProtection="1">
      <alignment horizontal="center"/>
      <protection locked="0"/>
    </xf>
    <xf numFmtId="0" fontId="4" fillId="6" borderId="38" xfId="0" applyNumberFormat="1" applyFont="1" applyFill="1" applyBorder="1" applyAlignment="1" applyProtection="1">
      <alignment horizontal="center"/>
      <protection locked="0"/>
    </xf>
    <xf numFmtId="0" fontId="0" fillId="0" borderId="105" xfId="0" applyBorder="1" applyAlignment="1" applyProtection="1">
      <alignment horizontal="left" wrapText="1"/>
    </xf>
    <xf numFmtId="0" fontId="0" fillId="0" borderId="101" xfId="0" applyBorder="1" applyAlignment="1" applyProtection="1">
      <alignment horizontal="left" wrapText="1"/>
    </xf>
    <xf numFmtId="15" fontId="4" fillId="6" borderId="7" xfId="0" applyNumberFormat="1" applyFont="1" applyFill="1" applyBorder="1" applyAlignment="1" applyProtection="1">
      <alignment horizontal="center"/>
    </xf>
    <xf numFmtId="15" fontId="4" fillId="6" borderId="24" xfId="0" applyNumberFormat="1" applyFont="1" applyFill="1" applyBorder="1" applyAlignment="1" applyProtection="1">
      <alignment horizontal="center"/>
    </xf>
    <xf numFmtId="0" fontId="30" fillId="13" borderId="66" xfId="0" applyFont="1" applyFill="1" applyBorder="1" applyAlignment="1" applyProtection="1">
      <alignment horizontal="center" vertical="center" wrapText="1"/>
    </xf>
    <xf numFmtId="0" fontId="30" fillId="13" borderId="5" xfId="0" applyFont="1" applyFill="1" applyBorder="1" applyAlignment="1" applyProtection="1">
      <alignment horizontal="center" vertical="center" wrapText="1"/>
    </xf>
    <xf numFmtId="0" fontId="30" fillId="13" borderId="67" xfId="0" applyFont="1" applyFill="1" applyBorder="1" applyAlignment="1" applyProtection="1">
      <alignment horizontal="center" vertical="center" wrapText="1"/>
    </xf>
    <xf numFmtId="0" fontId="46" fillId="13" borderId="86" xfId="0" applyFont="1" applyFill="1" applyBorder="1" applyAlignment="1" applyProtection="1">
      <alignment horizontal="center" vertical="top"/>
    </xf>
    <xf numFmtId="0" fontId="46" fillId="13" borderId="87" xfId="0" applyFont="1" applyFill="1" applyBorder="1" applyAlignment="1" applyProtection="1">
      <alignment horizontal="center" vertical="top"/>
    </xf>
    <xf numFmtId="0" fontId="46" fillId="13" borderId="102" xfId="0" applyFont="1" applyFill="1" applyBorder="1" applyAlignment="1" applyProtection="1">
      <alignment horizontal="center" vertical="top"/>
    </xf>
    <xf numFmtId="15" fontId="4" fillId="6" borderId="2" xfId="0" applyNumberFormat="1" applyFont="1" applyFill="1" applyBorder="1" applyAlignment="1" applyProtection="1">
      <alignment horizontal="center"/>
    </xf>
    <xf numFmtId="15" fontId="4" fillId="6" borderId="12" xfId="0" applyNumberFormat="1" applyFont="1" applyFill="1" applyBorder="1" applyAlignment="1" applyProtection="1">
      <alignment horizontal="center"/>
    </xf>
    <xf numFmtId="15" fontId="11" fillId="6" borderId="2" xfId="0" applyNumberFormat="1" applyFont="1" applyFill="1" applyBorder="1" applyAlignment="1" applyProtection="1">
      <alignment horizontal="center"/>
      <protection hidden="1"/>
    </xf>
    <xf numFmtId="15" fontId="11" fillId="6" borderId="12" xfId="0" applyNumberFormat="1" applyFont="1" applyFill="1" applyBorder="1" applyAlignment="1" applyProtection="1">
      <alignment horizontal="center"/>
      <protection hidden="1"/>
    </xf>
    <xf numFmtId="15" fontId="4" fillId="6" borderId="13" xfId="0" applyNumberFormat="1" applyFont="1" applyFill="1" applyBorder="1" applyAlignment="1" applyProtection="1">
      <alignment horizontal="center"/>
    </xf>
    <xf numFmtId="15" fontId="4" fillId="6" borderId="14" xfId="0" applyNumberFormat="1" applyFont="1" applyFill="1" applyBorder="1" applyAlignment="1" applyProtection="1">
      <alignment horizontal="center"/>
    </xf>
    <xf numFmtId="0" fontId="30" fillId="13" borderId="22" xfId="0" applyFont="1" applyFill="1" applyBorder="1" applyAlignment="1" applyProtection="1">
      <alignment horizontal="center" vertical="center" wrapText="1"/>
    </xf>
    <xf numFmtId="0" fontId="30" fillId="13" borderId="49" xfId="0" applyFont="1" applyFill="1" applyBorder="1" applyAlignment="1" applyProtection="1">
      <alignment horizontal="center" vertical="center" wrapText="1"/>
    </xf>
    <xf numFmtId="0" fontId="30" fillId="13" borderId="37" xfId="0" applyFont="1" applyFill="1" applyBorder="1" applyAlignment="1" applyProtection="1">
      <alignment horizontal="center" vertical="center" wrapText="1"/>
    </xf>
    <xf numFmtId="0" fontId="6" fillId="0" borderId="0" xfId="0" applyFont="1" applyBorder="1" applyAlignment="1" applyProtection="1">
      <alignment horizontal="center" vertical="center"/>
    </xf>
    <xf numFmtId="0" fontId="6" fillId="13" borderId="20" xfId="0" applyFont="1" applyFill="1" applyBorder="1" applyAlignment="1" applyProtection="1">
      <alignment vertical="center"/>
    </xf>
    <xf numFmtId="0" fontId="6" fillId="13" borderId="40" xfId="0" applyFont="1" applyFill="1" applyBorder="1" applyAlignment="1" applyProtection="1">
      <alignment vertical="center"/>
    </xf>
    <xf numFmtId="0" fontId="6" fillId="13" borderId="15" xfId="0" applyFont="1" applyFill="1" applyBorder="1" applyAlignment="1" applyProtection="1">
      <alignment vertical="center"/>
    </xf>
    <xf numFmtId="0" fontId="4" fillId="6" borderId="2" xfId="0" applyFont="1" applyFill="1" applyBorder="1" applyAlignment="1" applyProtection="1">
      <alignment horizontal="center" wrapText="1"/>
      <protection locked="0"/>
    </xf>
    <xf numFmtId="0" fontId="4" fillId="6" borderId="12" xfId="0" applyFont="1" applyFill="1" applyBorder="1" applyAlignment="1" applyProtection="1">
      <alignment horizontal="center" wrapText="1"/>
      <protection locked="0"/>
    </xf>
    <xf numFmtId="0" fontId="6" fillId="13" borderId="21" xfId="0" applyFont="1" applyFill="1" applyBorder="1" applyAlignment="1" applyProtection="1">
      <alignment vertical="center"/>
    </xf>
    <xf numFmtId="0" fontId="6" fillId="13" borderId="3" xfId="0" applyFont="1" applyFill="1" applyBorder="1" applyAlignment="1" applyProtection="1">
      <alignment vertical="center"/>
    </xf>
    <xf numFmtId="0" fontId="6" fillId="13" borderId="2" xfId="0" applyFont="1" applyFill="1" applyBorder="1" applyAlignment="1" applyProtection="1">
      <alignment vertical="center"/>
    </xf>
    <xf numFmtId="0" fontId="25" fillId="13" borderId="26" xfId="0" applyFont="1" applyFill="1" applyBorder="1" applyAlignment="1" applyProtection="1">
      <alignment horizontal="center" vertical="center"/>
    </xf>
    <xf numFmtId="0" fontId="25" fillId="13" borderId="1" xfId="0" applyFont="1" applyFill="1" applyBorder="1" applyAlignment="1" applyProtection="1">
      <alignment horizontal="center" vertical="center"/>
    </xf>
    <xf numFmtId="0" fontId="25" fillId="13" borderId="3" xfId="0" applyFont="1" applyFill="1" applyBorder="1" applyAlignment="1" applyProtection="1">
      <alignment horizontal="center" vertical="center"/>
    </xf>
    <xf numFmtId="0" fontId="12" fillId="13" borderId="17" xfId="0" applyFont="1" applyFill="1" applyBorder="1" applyAlignment="1" applyProtection="1">
      <alignment horizontal="center" vertical="center" textRotation="90" wrapText="1"/>
    </xf>
    <xf numFmtId="0" fontId="12" fillId="13" borderId="18" xfId="0" applyFont="1" applyFill="1" applyBorder="1" applyAlignment="1" applyProtection="1">
      <alignment horizontal="center" vertical="center" textRotation="90" wrapText="1"/>
    </xf>
    <xf numFmtId="0" fontId="12" fillId="13" borderId="5" xfId="0" applyFont="1" applyFill="1" applyBorder="1" applyAlignment="1" applyProtection="1">
      <alignment horizontal="center" vertical="center" textRotation="90" wrapText="1"/>
    </xf>
    <xf numFmtId="0" fontId="12" fillId="13" borderId="19" xfId="0" applyFont="1" applyFill="1" applyBorder="1" applyAlignment="1" applyProtection="1">
      <alignment horizontal="center" vertical="center" textRotation="90" wrapText="1"/>
    </xf>
    <xf numFmtId="0" fontId="6" fillId="0" borderId="0" xfId="0" applyFont="1" applyBorder="1" applyAlignment="1" applyProtection="1">
      <alignment horizontal="center"/>
    </xf>
    <xf numFmtId="167" fontId="4" fillId="6" borderId="26" xfId="0" applyNumberFormat="1" applyFont="1" applyFill="1" applyBorder="1" applyAlignment="1" applyProtection="1">
      <alignment horizontal="center"/>
      <protection locked="0"/>
    </xf>
    <xf numFmtId="167" fontId="4" fillId="6" borderId="1" xfId="0" applyNumberFormat="1" applyFont="1" applyFill="1" applyBorder="1" applyAlignment="1" applyProtection="1">
      <alignment horizontal="center"/>
      <protection locked="0"/>
    </xf>
    <xf numFmtId="167" fontId="4" fillId="6" borderId="38" xfId="0" applyNumberFormat="1" applyFont="1" applyFill="1" applyBorder="1" applyAlignment="1" applyProtection="1">
      <alignment horizontal="center"/>
      <protection locked="0"/>
    </xf>
    <xf numFmtId="0" fontId="4" fillId="6" borderId="26" xfId="0" applyFont="1" applyFill="1" applyBorder="1" applyAlignment="1" applyProtection="1">
      <alignment horizontal="center"/>
      <protection locked="0"/>
    </xf>
    <xf numFmtId="0" fontId="4" fillId="6" borderId="1" xfId="0" applyFont="1" applyFill="1" applyBorder="1" applyAlignment="1" applyProtection="1">
      <alignment horizontal="center"/>
      <protection locked="0"/>
    </xf>
    <xf numFmtId="0" fontId="4" fillId="6" borderId="38" xfId="0" applyFont="1" applyFill="1" applyBorder="1" applyAlignment="1" applyProtection="1">
      <alignment horizontal="center"/>
      <protection locked="0"/>
    </xf>
    <xf numFmtId="15" fontId="4" fillId="6" borderId="2" xfId="0" applyNumberFormat="1" applyFont="1" applyFill="1" applyBorder="1" applyAlignment="1" applyProtection="1">
      <alignment horizontal="center"/>
      <protection locked="0"/>
    </xf>
    <xf numFmtId="15" fontId="4" fillId="6" borderId="12" xfId="0" applyNumberFormat="1" applyFont="1" applyFill="1" applyBorder="1" applyAlignment="1" applyProtection="1">
      <alignment horizontal="center"/>
      <protection locked="0"/>
    </xf>
    <xf numFmtId="0" fontId="6" fillId="13" borderId="21" xfId="0" applyFont="1" applyFill="1" applyBorder="1" applyAlignment="1" applyProtection="1">
      <alignment horizontal="left"/>
    </xf>
    <xf numFmtId="0" fontId="6" fillId="13" borderId="3" xfId="0" applyFont="1" applyFill="1" applyBorder="1" applyAlignment="1" applyProtection="1">
      <alignment horizontal="left"/>
    </xf>
    <xf numFmtId="0" fontId="6" fillId="13" borderId="2" xfId="0" applyFont="1" applyFill="1" applyBorder="1" applyAlignment="1" applyProtection="1">
      <alignment horizontal="left"/>
    </xf>
    <xf numFmtId="0" fontId="25" fillId="13" borderId="32" xfId="0" applyFont="1" applyFill="1" applyBorder="1" applyAlignment="1" applyProtection="1">
      <alignment horizontal="left"/>
    </xf>
    <xf numFmtId="0" fontId="25" fillId="13" borderId="1" xfId="0" applyFont="1" applyFill="1" applyBorder="1" applyAlignment="1" applyProtection="1">
      <alignment horizontal="left"/>
    </xf>
    <xf numFmtId="0" fontId="25" fillId="13" borderId="3" xfId="0" applyFont="1" applyFill="1" applyBorder="1" applyAlignment="1" applyProtection="1">
      <alignment horizontal="left"/>
    </xf>
    <xf numFmtId="0" fontId="4" fillId="6" borderId="2" xfId="0" applyFont="1" applyFill="1" applyBorder="1" applyAlignment="1" applyProtection="1">
      <alignment horizontal="center"/>
      <protection locked="0"/>
    </xf>
    <xf numFmtId="0" fontId="4" fillId="6" borderId="12" xfId="0" applyFont="1" applyFill="1" applyBorder="1" applyAlignment="1" applyProtection="1">
      <alignment horizontal="center"/>
      <protection locked="0"/>
    </xf>
    <xf numFmtId="0" fontId="6" fillId="13" borderId="32" xfId="0" applyFont="1" applyFill="1" applyBorder="1" applyAlignment="1" applyProtection="1">
      <alignment horizontal="left"/>
    </xf>
    <xf numFmtId="0" fontId="6" fillId="13" borderId="1" xfId="0" applyFont="1" applyFill="1" applyBorder="1" applyAlignment="1" applyProtection="1">
      <alignment horizontal="left"/>
    </xf>
    <xf numFmtId="0" fontId="30" fillId="13" borderId="22" xfId="0" applyFont="1" applyFill="1" applyBorder="1" applyAlignment="1" applyProtection="1">
      <alignment horizontal="center" vertical="center" textRotation="90"/>
    </xf>
    <xf numFmtId="0" fontId="30" fillId="13" borderId="49" xfId="0" applyFont="1" applyFill="1" applyBorder="1" applyAlignment="1" applyProtection="1">
      <alignment horizontal="center" vertical="center" textRotation="90"/>
    </xf>
    <xf numFmtId="0" fontId="30" fillId="13" borderId="37" xfId="0" applyFont="1" applyFill="1" applyBorder="1" applyAlignment="1" applyProtection="1">
      <alignment horizontal="center" vertical="center" textRotation="90"/>
    </xf>
    <xf numFmtId="0" fontId="6" fillId="13" borderId="3" xfId="0" applyFont="1" applyFill="1" applyBorder="1" applyAlignment="1" applyProtection="1"/>
    <xf numFmtId="0" fontId="6" fillId="13" borderId="2" xfId="0" applyFont="1" applyFill="1" applyBorder="1" applyAlignment="1" applyProtection="1"/>
    <xf numFmtId="15" fontId="4" fillId="6" borderId="26" xfId="0" applyNumberFormat="1" applyFont="1" applyFill="1" applyBorder="1" applyAlignment="1" applyProtection="1">
      <alignment horizontal="center" vertical="top" wrapText="1"/>
      <protection locked="0"/>
    </xf>
    <xf numFmtId="15" fontId="4" fillId="6" borderId="3" xfId="0" applyNumberFormat="1" applyFont="1" applyFill="1" applyBorder="1" applyAlignment="1" applyProtection="1">
      <alignment horizontal="center" vertical="top" wrapText="1"/>
      <protection locked="0"/>
    </xf>
    <xf numFmtId="15" fontId="4" fillId="6" borderId="38" xfId="0" applyNumberFormat="1" applyFont="1" applyFill="1" applyBorder="1" applyAlignment="1" applyProtection="1">
      <alignment horizontal="center" vertical="top" wrapText="1"/>
      <protection locked="0"/>
    </xf>
    <xf numFmtId="0" fontId="4" fillId="6" borderId="13" xfId="0" applyFont="1" applyFill="1" applyBorder="1" applyAlignment="1" applyProtection="1">
      <alignment horizontal="center" vertical="top" wrapText="1"/>
    </xf>
    <xf numFmtId="0" fontId="4" fillId="6" borderId="14" xfId="0" applyFont="1" applyFill="1" applyBorder="1" applyAlignment="1" applyProtection="1">
      <alignment horizontal="center" vertical="top" wrapText="1"/>
    </xf>
    <xf numFmtId="0" fontId="4" fillId="6" borderId="39" xfId="0" applyFont="1" applyFill="1" applyBorder="1" applyAlignment="1" applyProtection="1">
      <alignment horizontal="center"/>
    </xf>
    <xf numFmtId="0" fontId="4" fillId="6" borderId="40" xfId="0" applyFont="1" applyFill="1" applyBorder="1" applyAlignment="1" applyProtection="1">
      <alignment horizontal="center"/>
    </xf>
    <xf numFmtId="0" fontId="4" fillId="6" borderId="41" xfId="0" applyFont="1" applyFill="1" applyBorder="1" applyAlignment="1" applyProtection="1">
      <alignment horizontal="center"/>
    </xf>
    <xf numFmtId="0" fontId="4" fillId="6" borderId="26" xfId="0" applyFont="1" applyFill="1" applyBorder="1" applyAlignment="1" applyProtection="1">
      <alignment horizontal="center"/>
    </xf>
    <xf numFmtId="0" fontId="4" fillId="6" borderId="1" xfId="0" applyFont="1" applyFill="1" applyBorder="1" applyAlignment="1" applyProtection="1">
      <alignment horizontal="center"/>
    </xf>
    <xf numFmtId="0" fontId="4" fillId="6" borderId="38" xfId="0" applyFont="1" applyFill="1" applyBorder="1" applyAlignment="1" applyProtection="1">
      <alignment horizontal="center"/>
    </xf>
    <xf numFmtId="0" fontId="4" fillId="6" borderId="3" xfId="0" applyFont="1" applyFill="1" applyBorder="1" applyAlignment="1" applyProtection="1">
      <alignment horizontal="center"/>
      <protection locked="0"/>
    </xf>
    <xf numFmtId="0" fontId="4" fillId="6" borderId="2" xfId="0" applyFont="1" applyFill="1" applyBorder="1" applyAlignment="1" applyProtection="1">
      <alignment horizontal="center"/>
    </xf>
    <xf numFmtId="0" fontId="4" fillId="6" borderId="12" xfId="0" applyFont="1" applyFill="1" applyBorder="1" applyAlignment="1" applyProtection="1">
      <alignment horizontal="center"/>
    </xf>
    <xf numFmtId="0" fontId="4" fillId="6" borderId="86" xfId="0" applyFont="1" applyFill="1" applyBorder="1" applyAlignment="1" applyProtection="1">
      <alignment horizontal="center"/>
      <protection locked="0"/>
    </xf>
    <xf numFmtId="0" fontId="4" fillId="6" borderId="87" xfId="0" applyFont="1" applyFill="1" applyBorder="1" applyAlignment="1" applyProtection="1">
      <alignment horizontal="center"/>
      <protection locked="0"/>
    </xf>
    <xf numFmtId="0" fontId="4" fillId="6" borderId="69" xfId="0" applyFont="1" applyFill="1" applyBorder="1" applyAlignment="1" applyProtection="1">
      <alignment horizontal="center"/>
      <protection locked="0"/>
    </xf>
    <xf numFmtId="0" fontId="4" fillId="6" borderId="31" xfId="0" applyFont="1" applyFill="1" applyBorder="1" applyAlignment="1" applyProtection="1">
      <alignment horizontal="center"/>
    </xf>
    <xf numFmtId="0" fontId="4" fillId="6" borderId="11" xfId="0" applyFont="1" applyFill="1" applyBorder="1" applyAlignment="1" applyProtection="1">
      <alignment horizontal="center"/>
    </xf>
    <xf numFmtId="0" fontId="4" fillId="6" borderId="42" xfId="0" applyFont="1" applyFill="1" applyBorder="1" applyAlignment="1" applyProtection="1">
      <alignment horizontal="center"/>
      <protection locked="0"/>
    </xf>
    <xf numFmtId="0" fontId="4" fillId="6" borderId="43" xfId="0" applyFont="1" applyFill="1" applyBorder="1" applyAlignment="1" applyProtection="1">
      <alignment horizontal="center"/>
      <protection locked="0"/>
    </xf>
    <xf numFmtId="0" fontId="4" fillId="6" borderId="16" xfId="0" applyFont="1" applyFill="1" applyBorder="1" applyAlignment="1" applyProtection="1">
      <alignment horizontal="center"/>
      <protection locked="0"/>
    </xf>
    <xf numFmtId="1" fontId="4" fillId="6" borderId="26" xfId="0" applyNumberFormat="1" applyFont="1" applyFill="1" applyBorder="1" applyAlignment="1" applyProtection="1">
      <alignment horizontal="center"/>
    </xf>
    <xf numFmtId="0" fontId="17" fillId="13" borderId="20" xfId="0" applyFont="1" applyFill="1" applyBorder="1" applyAlignment="1" applyProtection="1">
      <alignment horizontal="left"/>
    </xf>
    <xf numFmtId="0" fontId="17" fillId="13" borderId="40" xfId="0" applyFont="1" applyFill="1" applyBorder="1" applyAlignment="1" applyProtection="1">
      <alignment horizontal="left"/>
    </xf>
    <xf numFmtId="0" fontId="17" fillId="13" borderId="15" xfId="0" applyFont="1" applyFill="1" applyBorder="1" applyAlignment="1" applyProtection="1">
      <alignment horizontal="left"/>
    </xf>
    <xf numFmtId="0" fontId="30" fillId="13" borderId="66" xfId="0" applyFont="1" applyFill="1" applyBorder="1" applyAlignment="1" applyProtection="1">
      <alignment horizontal="center" vertical="center" textRotation="90" wrapText="1"/>
    </xf>
    <xf numFmtId="0" fontId="30" fillId="13" borderId="69" xfId="0" applyFont="1" applyFill="1" applyBorder="1" applyAlignment="1" applyProtection="1">
      <alignment horizontal="center" vertical="center" textRotation="90" wrapText="1"/>
    </xf>
    <xf numFmtId="0" fontId="30" fillId="13" borderId="5" xfId="0" applyFont="1" applyFill="1" applyBorder="1" applyAlignment="1" applyProtection="1">
      <alignment horizontal="center" vertical="center" textRotation="90" wrapText="1"/>
    </xf>
    <xf numFmtId="0" fontId="30" fillId="13" borderId="70" xfId="0" applyFont="1" applyFill="1" applyBorder="1" applyAlignment="1" applyProtection="1">
      <alignment horizontal="center" vertical="center" textRotation="90" wrapText="1"/>
    </xf>
    <xf numFmtId="0" fontId="30" fillId="13" borderId="67" xfId="0" applyFont="1" applyFill="1" applyBorder="1" applyAlignment="1" applyProtection="1">
      <alignment horizontal="center" vertical="center" textRotation="90" wrapText="1"/>
    </xf>
    <xf numFmtId="0" fontId="30" fillId="13" borderId="71" xfId="0" applyFont="1" applyFill="1" applyBorder="1" applyAlignment="1" applyProtection="1">
      <alignment horizontal="center" vertical="center" textRotation="90" wrapText="1"/>
    </xf>
    <xf numFmtId="0" fontId="17" fillId="13" borderId="25" xfId="0" applyFont="1" applyFill="1" applyBorder="1" applyAlignment="1" applyProtection="1">
      <alignment horizontal="left" vertical="top"/>
    </xf>
    <xf numFmtId="0" fontId="17" fillId="13" borderId="16" xfId="0" applyFont="1" applyFill="1" applyBorder="1" applyAlignment="1" applyProtection="1">
      <alignment horizontal="left" vertical="top"/>
    </xf>
    <xf numFmtId="0" fontId="17" fillId="13" borderId="13" xfId="0" applyFont="1" applyFill="1" applyBorder="1" applyAlignment="1" applyProtection="1">
      <alignment horizontal="left" vertical="top"/>
    </xf>
    <xf numFmtId="0" fontId="17" fillId="13" borderId="5" xfId="0" applyFont="1" applyFill="1" applyBorder="1" applyAlignment="1" applyProtection="1">
      <alignment horizontal="left"/>
    </xf>
    <xf numFmtId="0" fontId="17" fillId="13" borderId="0" xfId="0" applyFont="1" applyFill="1" applyBorder="1" applyAlignment="1" applyProtection="1">
      <alignment horizontal="left"/>
    </xf>
    <xf numFmtId="0" fontId="17" fillId="13" borderId="6" xfId="0" applyFont="1" applyFill="1" applyBorder="1" applyAlignment="1" applyProtection="1">
      <alignment horizontal="left"/>
    </xf>
    <xf numFmtId="0" fontId="17" fillId="13" borderId="21" xfId="0" applyFont="1" applyFill="1" applyBorder="1" applyAlignment="1" applyProtection="1">
      <alignment horizontal="left"/>
    </xf>
    <xf numFmtId="0" fontId="17" fillId="13" borderId="3" xfId="0" applyFont="1" applyFill="1" applyBorder="1" applyAlignment="1" applyProtection="1">
      <alignment horizontal="left"/>
    </xf>
    <xf numFmtId="0" fontId="17" fillId="13" borderId="2" xfId="0" applyFont="1" applyFill="1" applyBorder="1" applyAlignment="1" applyProtection="1">
      <alignment horizontal="left"/>
    </xf>
    <xf numFmtId="0" fontId="30" fillId="13" borderId="30" xfId="0" applyFont="1" applyFill="1" applyBorder="1" applyAlignment="1" applyProtection="1">
      <alignment horizontal="center" vertical="center" wrapText="1"/>
    </xf>
    <xf numFmtId="0" fontId="30" fillId="13" borderId="11" xfId="0" applyFont="1" applyFill="1" applyBorder="1" applyAlignment="1" applyProtection="1">
      <alignment horizontal="center" vertical="center" wrapText="1"/>
    </xf>
    <xf numFmtId="0" fontId="30" fillId="13" borderId="21" xfId="0" applyFont="1" applyFill="1" applyBorder="1" applyAlignment="1" applyProtection="1">
      <alignment horizontal="center" vertical="center" wrapText="1"/>
    </xf>
    <xf numFmtId="0" fontId="30" fillId="13" borderId="12" xfId="0" applyFont="1" applyFill="1" applyBorder="1" applyAlignment="1" applyProtection="1">
      <alignment horizontal="center" vertical="center" wrapText="1"/>
    </xf>
    <xf numFmtId="0" fontId="30" fillId="13" borderId="25" xfId="0" applyFont="1" applyFill="1" applyBorder="1" applyAlignment="1" applyProtection="1">
      <alignment horizontal="center" vertical="center" wrapText="1"/>
    </xf>
    <xf numFmtId="0" fontId="30" fillId="13" borderId="14" xfId="0" applyFont="1" applyFill="1" applyBorder="1" applyAlignment="1" applyProtection="1">
      <alignment horizontal="center" vertical="center" wrapText="1"/>
    </xf>
    <xf numFmtId="0" fontId="17" fillId="12" borderId="52" xfId="0" applyFont="1" applyFill="1" applyBorder="1" applyAlignment="1" applyProtection="1">
      <alignment horizontal="left"/>
    </xf>
    <xf numFmtId="0" fontId="17" fillId="12" borderId="16" xfId="0" applyFont="1" applyFill="1" applyBorder="1" applyAlignment="1" applyProtection="1">
      <alignment horizontal="left"/>
    </xf>
    <xf numFmtId="0" fontId="17" fillId="12" borderId="20" xfId="0" applyFont="1" applyFill="1" applyBorder="1" applyAlignment="1" applyProtection="1">
      <alignment horizontal="center" vertical="center"/>
    </xf>
    <xf numFmtId="0" fontId="17" fillId="12" borderId="15" xfId="0" applyFont="1" applyFill="1" applyBorder="1" applyAlignment="1" applyProtection="1">
      <alignment horizontal="center" vertical="center"/>
    </xf>
    <xf numFmtId="0" fontId="17" fillId="12" borderId="32" xfId="0" applyFont="1" applyFill="1" applyBorder="1" applyAlignment="1" applyProtection="1">
      <alignment horizontal="center" vertical="center"/>
    </xf>
    <xf numFmtId="0" fontId="17" fillId="12" borderId="3" xfId="0" applyFont="1" applyFill="1" applyBorder="1" applyAlignment="1" applyProtection="1">
      <alignment horizontal="center" vertical="center"/>
    </xf>
    <xf numFmtId="0" fontId="17" fillId="12" borderId="65" xfId="0" applyFont="1" applyFill="1" applyBorder="1" applyAlignment="1" applyProtection="1">
      <alignment horizontal="center" vertical="center"/>
    </xf>
    <xf numFmtId="0" fontId="17" fillId="12" borderId="36" xfId="0" applyFont="1" applyFill="1" applyBorder="1" applyAlignment="1" applyProtection="1">
      <alignment horizontal="center" vertical="center"/>
    </xf>
    <xf numFmtId="0" fontId="17" fillId="12" borderId="32" xfId="0" applyFont="1" applyFill="1" applyBorder="1" applyAlignment="1" applyProtection="1">
      <alignment horizontal="left"/>
    </xf>
    <xf numFmtId="0" fontId="17" fillId="12" borderId="3" xfId="0" applyFont="1" applyFill="1" applyBorder="1" applyAlignment="1" applyProtection="1">
      <alignment horizontal="left"/>
    </xf>
    <xf numFmtId="0" fontId="17" fillId="13" borderId="22" xfId="0" applyFont="1" applyFill="1" applyBorder="1" applyAlignment="1" applyProtection="1">
      <alignment horizontal="left"/>
    </xf>
    <xf numFmtId="0" fontId="17" fillId="13" borderId="36" xfId="0" applyFont="1" applyFill="1" applyBorder="1" applyAlignment="1" applyProtection="1">
      <alignment horizontal="left"/>
    </xf>
    <xf numFmtId="0" fontId="30" fillId="13" borderId="17" xfId="0" applyFont="1" applyFill="1" applyBorder="1" applyAlignment="1" applyProtection="1">
      <alignment horizontal="center" vertical="center" textRotation="90" wrapText="1"/>
    </xf>
    <xf numFmtId="0" fontId="30" fillId="13" borderId="18" xfId="0" applyFont="1" applyFill="1" applyBorder="1" applyAlignment="1" applyProtection="1">
      <alignment horizontal="center" vertical="center" textRotation="90" wrapText="1"/>
    </xf>
    <xf numFmtId="0" fontId="30" fillId="13" borderId="19" xfId="0" applyFont="1" applyFill="1" applyBorder="1" applyAlignment="1" applyProtection="1">
      <alignment horizontal="center" vertical="center" textRotation="90" wrapText="1"/>
    </xf>
    <xf numFmtId="0" fontId="12" fillId="13" borderId="35" xfId="0" applyFont="1" applyFill="1" applyBorder="1" applyAlignment="1" applyProtection="1">
      <alignment horizontal="center" vertical="center" textRotation="90" wrapText="1"/>
    </xf>
    <xf numFmtId="0" fontId="17" fillId="12" borderId="50" xfId="0" applyFont="1" applyFill="1" applyBorder="1" applyAlignment="1" applyProtection="1"/>
    <xf numFmtId="0" fontId="17" fillId="12" borderId="9" xfId="0" applyFont="1" applyFill="1" applyBorder="1" applyAlignment="1" applyProtection="1"/>
    <xf numFmtId="0" fontId="17" fillId="12" borderId="20" xfId="0" applyFont="1" applyFill="1" applyBorder="1" applyAlignment="1" applyProtection="1">
      <alignment horizontal="left" vertical="center"/>
    </xf>
    <xf numFmtId="0" fontId="17" fillId="12" borderId="15" xfId="0" applyFont="1" applyFill="1" applyBorder="1" applyAlignment="1" applyProtection="1">
      <alignment horizontal="left" vertical="center"/>
    </xf>
    <xf numFmtId="0" fontId="17" fillId="12" borderId="20" xfId="0" applyFont="1" applyFill="1" applyBorder="1" applyAlignment="1" applyProtection="1">
      <alignment vertical="center"/>
    </xf>
    <xf numFmtId="0" fontId="17" fillId="12" borderId="15" xfId="0" applyFont="1" applyFill="1" applyBorder="1" applyAlignment="1" applyProtection="1">
      <alignment vertical="center"/>
    </xf>
    <xf numFmtId="0" fontId="30" fillId="13" borderId="69" xfId="0" applyFont="1" applyFill="1" applyBorder="1" applyAlignment="1" applyProtection="1">
      <alignment horizontal="center" vertical="center" wrapText="1"/>
    </xf>
    <xf numFmtId="0" fontId="30" fillId="13" borderId="70" xfId="0" applyFont="1" applyFill="1" applyBorder="1" applyAlignment="1" applyProtection="1">
      <alignment horizontal="center" vertical="center" wrapText="1"/>
    </xf>
    <xf numFmtId="0" fontId="30" fillId="13" borderId="71" xfId="0" applyFont="1" applyFill="1" applyBorder="1" applyAlignment="1" applyProtection="1">
      <alignment horizontal="center" vertical="center" wrapText="1"/>
    </xf>
    <xf numFmtId="167" fontId="4" fillId="6" borderId="26" xfId="0" applyNumberFormat="1" applyFont="1" applyFill="1" applyBorder="1" applyAlignment="1" applyProtection="1">
      <alignment horizontal="center" vertical="top" wrapText="1"/>
      <protection locked="0"/>
    </xf>
    <xf numFmtId="167" fontId="4" fillId="6" borderId="38" xfId="0" applyNumberFormat="1" applyFont="1" applyFill="1" applyBorder="1" applyAlignment="1" applyProtection="1">
      <alignment horizontal="center" vertical="top" wrapText="1"/>
      <protection locked="0"/>
    </xf>
    <xf numFmtId="1" fontId="4" fillId="0" borderId="13" xfId="0" applyNumberFormat="1" applyFont="1" applyFill="1" applyBorder="1" applyAlignment="1" applyProtection="1">
      <alignment horizontal="center"/>
    </xf>
    <xf numFmtId="0" fontId="4" fillId="0" borderId="13" xfId="0" applyFont="1" applyFill="1" applyBorder="1" applyAlignment="1" applyProtection="1">
      <alignment horizontal="center"/>
    </xf>
    <xf numFmtId="0" fontId="4" fillId="0" borderId="14" xfId="0" applyFont="1" applyFill="1" applyBorder="1" applyAlignment="1" applyProtection="1">
      <alignment horizontal="center"/>
    </xf>
    <xf numFmtId="1" fontId="4" fillId="6" borderId="42" xfId="0" applyNumberFormat="1" applyFont="1" applyFill="1" applyBorder="1" applyAlignment="1" applyProtection="1">
      <alignment horizontal="center"/>
    </xf>
    <xf numFmtId="0" fontId="4" fillId="6" borderId="43" xfId="0" applyFont="1" applyFill="1" applyBorder="1" applyAlignment="1" applyProtection="1">
      <alignment horizontal="center"/>
    </xf>
    <xf numFmtId="0" fontId="4" fillId="6" borderId="44" xfId="0" applyFont="1" applyFill="1" applyBorder="1" applyAlignment="1" applyProtection="1">
      <alignment horizontal="center"/>
    </xf>
    <xf numFmtId="1" fontId="4" fillId="6" borderId="28" xfId="0" applyNumberFormat="1" applyFont="1" applyFill="1" applyBorder="1" applyAlignment="1" applyProtection="1">
      <alignment horizontal="center"/>
    </xf>
    <xf numFmtId="1" fontId="4" fillId="6" borderId="73" xfId="0" applyNumberFormat="1" applyFont="1" applyFill="1" applyBorder="1" applyAlignment="1" applyProtection="1">
      <alignment horizontal="center"/>
    </xf>
    <xf numFmtId="1" fontId="4" fillId="6" borderId="54" xfId="0" applyNumberFormat="1" applyFont="1" applyFill="1" applyBorder="1" applyAlignment="1" applyProtection="1">
      <alignment horizontal="center"/>
    </xf>
    <xf numFmtId="15" fontId="4" fillId="6" borderId="1" xfId="0" applyNumberFormat="1" applyFont="1" applyFill="1" applyBorder="1" applyAlignment="1" applyProtection="1">
      <alignment horizontal="center" vertical="top" wrapText="1"/>
      <protection locked="0"/>
    </xf>
    <xf numFmtId="1" fontId="4" fillId="6" borderId="2" xfId="0" applyNumberFormat="1" applyFont="1" applyFill="1" applyBorder="1" applyAlignment="1" applyProtection="1">
      <alignment horizontal="center"/>
    </xf>
    <xf numFmtId="0" fontId="4" fillId="0" borderId="4" xfId="0" applyFont="1" applyFill="1" applyBorder="1" applyAlignment="1" applyProtection="1">
      <alignment horizontal="center"/>
    </xf>
    <xf numFmtId="0" fontId="4" fillId="0" borderId="23" xfId="0" applyFont="1" applyFill="1" applyBorder="1" applyAlignment="1" applyProtection="1">
      <alignment horizontal="center"/>
    </xf>
    <xf numFmtId="0" fontId="4" fillId="6" borderId="7" xfId="0" applyFont="1" applyFill="1" applyBorder="1" applyAlignment="1" applyProtection="1">
      <alignment horizontal="center"/>
    </xf>
    <xf numFmtId="0" fontId="4" fillId="6" borderId="24" xfId="0" applyFont="1" applyFill="1" applyBorder="1" applyAlignment="1" applyProtection="1">
      <alignment horizontal="center"/>
    </xf>
    <xf numFmtId="0" fontId="6" fillId="13" borderId="52" xfId="0" applyFont="1" applyFill="1" applyBorder="1" applyAlignment="1" applyProtection="1">
      <alignment horizontal="left" vertical="top"/>
    </xf>
    <xf numFmtId="0" fontId="6" fillId="13" borderId="43" xfId="0" applyFont="1" applyFill="1" applyBorder="1" applyAlignment="1" applyProtection="1">
      <alignment horizontal="left" vertical="top"/>
    </xf>
    <xf numFmtId="0" fontId="6" fillId="13" borderId="16" xfId="0" applyFont="1" applyFill="1" applyBorder="1" applyAlignment="1" applyProtection="1">
      <alignment horizontal="left" vertical="top"/>
    </xf>
    <xf numFmtId="15" fontId="4" fillId="6" borderId="13" xfId="0" applyNumberFormat="1" applyFont="1" applyFill="1" applyBorder="1" applyAlignment="1" applyProtection="1">
      <alignment horizontal="center" vertical="top" wrapText="1"/>
      <protection locked="0"/>
    </xf>
    <xf numFmtId="15" fontId="4" fillId="6" borderId="14" xfId="0" applyNumberFormat="1" applyFont="1" applyFill="1" applyBorder="1" applyAlignment="1" applyProtection="1">
      <alignment horizontal="center" vertical="top" wrapText="1"/>
      <protection locked="0"/>
    </xf>
    <xf numFmtId="0" fontId="17" fillId="13" borderId="45" xfId="0" applyFont="1" applyFill="1" applyBorder="1" applyAlignment="1" applyProtection="1">
      <alignment horizontal="left" vertical="top"/>
    </xf>
    <xf numFmtId="0" fontId="17" fillId="13" borderId="68" xfId="0" applyFont="1" applyFill="1" applyBorder="1" applyAlignment="1" applyProtection="1">
      <alignment horizontal="left" vertical="top"/>
    </xf>
    <xf numFmtId="0" fontId="17" fillId="13" borderId="46" xfId="0" applyFont="1" applyFill="1" applyBorder="1" applyAlignment="1" applyProtection="1">
      <alignment horizontal="left" vertical="top"/>
    </xf>
    <xf numFmtId="0" fontId="4" fillId="6" borderId="46" xfId="0" applyNumberFormat="1" applyFont="1" applyFill="1" applyBorder="1" applyAlignment="1" applyProtection="1">
      <alignment horizontal="center" vertical="top" wrapText="1"/>
    </xf>
    <xf numFmtId="0" fontId="4" fillId="6" borderId="64" xfId="0" applyNumberFormat="1" applyFont="1" applyFill="1" applyBorder="1" applyAlignment="1" applyProtection="1">
      <alignment horizontal="center" vertical="top" wrapText="1"/>
    </xf>
    <xf numFmtId="0" fontId="4" fillId="6" borderId="39" xfId="0" applyNumberFormat="1" applyFont="1" applyFill="1" applyBorder="1" applyAlignment="1" applyProtection="1">
      <alignment horizontal="center" vertical="top" wrapText="1"/>
    </xf>
    <xf numFmtId="0" fontId="4" fillId="6" borderId="40" xfId="0" applyNumberFormat="1" applyFont="1" applyFill="1" applyBorder="1" applyAlignment="1" applyProtection="1">
      <alignment horizontal="center" vertical="top" wrapText="1"/>
    </xf>
    <xf numFmtId="0" fontId="4" fillId="6" borderId="41" xfId="0" applyNumberFormat="1" applyFont="1" applyFill="1" applyBorder="1" applyAlignment="1" applyProtection="1">
      <alignment horizontal="center" vertical="top" wrapText="1"/>
    </xf>
    <xf numFmtId="15" fontId="4" fillId="6" borderId="2" xfId="0" applyNumberFormat="1" applyFont="1" applyFill="1" applyBorder="1" applyAlignment="1" applyProtection="1">
      <alignment horizontal="center" vertical="top" wrapText="1"/>
      <protection locked="0"/>
    </xf>
    <xf numFmtId="15" fontId="4" fillId="6" borderId="12" xfId="0" applyNumberFormat="1" applyFont="1" applyFill="1" applyBorder="1" applyAlignment="1" applyProtection="1">
      <alignment horizontal="center" vertical="top" wrapText="1"/>
      <protection locked="0"/>
    </xf>
    <xf numFmtId="0" fontId="6" fillId="13" borderId="26" xfId="0" applyFont="1" applyFill="1" applyBorder="1" applyAlignment="1" applyProtection="1">
      <alignment vertical="top"/>
    </xf>
    <xf numFmtId="0" fontId="6" fillId="13" borderId="3" xfId="0" applyFont="1" applyFill="1" applyBorder="1" applyAlignment="1" applyProtection="1">
      <alignment vertical="top"/>
    </xf>
    <xf numFmtId="0" fontId="31" fillId="13" borderId="65" xfId="0" applyFont="1" applyFill="1" applyBorder="1" applyAlignment="1" applyProtection="1">
      <alignment horizontal="center" vertical="center" textRotation="90" wrapText="1"/>
    </xf>
    <xf numFmtId="0" fontId="31" fillId="13" borderId="36" xfId="0" applyFont="1" applyFill="1" applyBorder="1" applyAlignment="1" applyProtection="1">
      <alignment horizontal="center" vertical="center" textRotation="90" wrapText="1"/>
    </xf>
    <xf numFmtId="0" fontId="31" fillId="13" borderId="5" xfId="0" applyFont="1" applyFill="1" applyBorder="1" applyAlignment="1" applyProtection="1">
      <alignment horizontal="center" vertical="center" textRotation="90" wrapText="1"/>
    </xf>
    <xf numFmtId="0" fontId="31" fillId="13" borderId="6" xfId="0" applyFont="1" applyFill="1" applyBorder="1" applyAlignment="1" applyProtection="1">
      <alignment horizontal="center" vertical="center" textRotation="90" wrapText="1"/>
    </xf>
    <xf numFmtId="0" fontId="31" fillId="13" borderId="53" xfId="0" applyFont="1" applyFill="1" applyBorder="1" applyAlignment="1" applyProtection="1">
      <alignment horizontal="center" vertical="center" textRotation="90" wrapText="1"/>
    </xf>
    <xf numFmtId="0" fontId="31" fillId="13" borderId="29" xfId="0" applyFont="1" applyFill="1" applyBorder="1" applyAlignment="1" applyProtection="1">
      <alignment horizontal="center" vertical="center" textRotation="90" wrapText="1"/>
    </xf>
    <xf numFmtId="0" fontId="6" fillId="13" borderId="26" xfId="0" applyFont="1" applyFill="1" applyBorder="1" applyAlignment="1" applyProtection="1">
      <alignment vertical="top" wrapText="1"/>
    </xf>
    <xf numFmtId="0" fontId="6" fillId="13" borderId="3" xfId="0" applyFont="1" applyFill="1" applyBorder="1" applyAlignment="1" applyProtection="1">
      <alignment vertical="top" wrapText="1"/>
    </xf>
    <xf numFmtId="0" fontId="6" fillId="13" borderId="26" xfId="0" applyFont="1" applyFill="1" applyBorder="1" applyAlignment="1" applyProtection="1">
      <alignment horizontal="right" vertical="top" wrapText="1"/>
    </xf>
    <xf numFmtId="0" fontId="6" fillId="13" borderId="3" xfId="0" applyFont="1" applyFill="1" applyBorder="1" applyAlignment="1" applyProtection="1">
      <alignment horizontal="right" vertical="top" wrapText="1"/>
    </xf>
    <xf numFmtId="0" fontId="17" fillId="13" borderId="20" xfId="0" applyFont="1" applyFill="1" applyBorder="1" applyAlignment="1" applyProtection="1">
      <alignment horizontal="left" vertical="top"/>
    </xf>
    <xf numFmtId="0" fontId="17" fillId="13" borderId="15" xfId="0" applyFont="1" applyFill="1" applyBorder="1" applyAlignment="1" applyProtection="1">
      <alignment horizontal="left" vertical="top"/>
    </xf>
    <xf numFmtId="0" fontId="17" fillId="13" borderId="32" xfId="0" applyFont="1" applyFill="1" applyBorder="1" applyAlignment="1" applyProtection="1">
      <alignment horizontal="left" vertical="top"/>
    </xf>
    <xf numFmtId="0" fontId="17" fillId="13" borderId="3" xfId="0" applyFont="1" applyFill="1" applyBorder="1" applyAlignment="1" applyProtection="1">
      <alignment horizontal="left" vertical="top"/>
    </xf>
    <xf numFmtId="0" fontId="25" fillId="13" borderId="32" xfId="0" applyFont="1" applyFill="1" applyBorder="1" applyAlignment="1" applyProtection="1">
      <alignment horizontal="left" vertical="top"/>
    </xf>
    <xf numFmtId="0" fontId="25" fillId="13" borderId="3" xfId="0" applyFont="1" applyFill="1" applyBorder="1" applyAlignment="1" applyProtection="1">
      <alignment horizontal="left" vertical="top"/>
    </xf>
    <xf numFmtId="0" fontId="17" fillId="13" borderId="52" xfId="0" applyFont="1" applyFill="1" applyBorder="1" applyAlignment="1" applyProtection="1">
      <alignment horizontal="left" vertical="top"/>
    </xf>
    <xf numFmtId="0" fontId="8" fillId="13" borderId="17" xfId="0" applyFont="1" applyFill="1" applyBorder="1" applyAlignment="1" applyProtection="1">
      <alignment horizontal="center" vertical="center" textRotation="90" wrapText="1"/>
    </xf>
    <xf numFmtId="0" fontId="8" fillId="13" borderId="18" xfId="0" applyFont="1" applyFill="1" applyBorder="1" applyAlignment="1" applyProtection="1">
      <alignment horizontal="center" vertical="center" textRotation="90" wrapText="1"/>
    </xf>
    <xf numFmtId="0" fontId="17" fillId="12" borderId="50" xfId="0" applyFont="1" applyFill="1" applyBorder="1" applyAlignment="1" applyProtection="1">
      <alignment vertical="center"/>
    </xf>
    <xf numFmtId="0" fontId="17" fillId="12" borderId="9" xfId="0" applyFont="1" applyFill="1" applyBorder="1" applyAlignment="1" applyProtection="1">
      <alignment vertical="center"/>
    </xf>
    <xf numFmtId="0" fontId="17" fillId="12" borderId="20" xfId="0" applyFont="1" applyFill="1" applyBorder="1" applyAlignment="1" applyProtection="1">
      <alignment horizontal="left"/>
    </xf>
    <xf numFmtId="0" fontId="17" fillId="12" borderId="15" xfId="0" applyFont="1" applyFill="1" applyBorder="1" applyAlignment="1" applyProtection="1">
      <alignment horizontal="left"/>
    </xf>
    <xf numFmtId="0" fontId="17" fillId="0" borderId="52" xfId="0" applyFont="1" applyFill="1" applyBorder="1" applyAlignment="1" applyProtection="1">
      <alignment horizontal="left"/>
    </xf>
    <xf numFmtId="0" fontId="17" fillId="0" borderId="16" xfId="0" applyFont="1" applyFill="1" applyBorder="1" applyAlignment="1" applyProtection="1">
      <alignment horizontal="left"/>
    </xf>
    <xf numFmtId="0" fontId="32" fillId="13" borderId="17" xfId="0" applyFont="1" applyFill="1" applyBorder="1" applyAlignment="1" applyProtection="1">
      <alignment horizontal="center" vertical="center" textRotation="90" wrapText="1"/>
    </xf>
    <xf numFmtId="0" fontId="32" fillId="13" borderId="18" xfId="0" applyFont="1" applyFill="1" applyBorder="1" applyAlignment="1" applyProtection="1">
      <alignment horizontal="center" vertical="center" textRotation="90" wrapText="1"/>
    </xf>
    <xf numFmtId="0" fontId="32" fillId="13" borderId="19" xfId="0" applyFont="1" applyFill="1" applyBorder="1" applyAlignment="1" applyProtection="1">
      <alignment horizontal="center" vertical="center" textRotation="90" wrapText="1"/>
    </xf>
    <xf numFmtId="0" fontId="17" fillId="0" borderId="1" xfId="0" applyFont="1" applyFill="1" applyBorder="1" applyAlignment="1" applyProtection="1">
      <alignment horizontal="left"/>
    </xf>
    <xf numFmtId="0" fontId="17" fillId="0" borderId="3" xfId="0" applyFont="1" applyFill="1" applyBorder="1" applyAlignment="1" applyProtection="1">
      <alignment horizontal="left"/>
    </xf>
    <xf numFmtId="0" fontId="4" fillId="6" borderId="34" xfId="0" applyFont="1" applyFill="1" applyBorder="1" applyAlignment="1" applyProtection="1">
      <alignment horizontal="center"/>
    </xf>
    <xf numFmtId="0" fontId="4" fillId="6" borderId="72" xfId="0" applyFont="1" applyFill="1" applyBorder="1" applyAlignment="1" applyProtection="1">
      <alignment horizontal="center"/>
    </xf>
    <xf numFmtId="0" fontId="4" fillId="0" borderId="39" xfId="0" applyFont="1" applyFill="1" applyBorder="1" applyAlignment="1" applyProtection="1">
      <alignment horizontal="center"/>
    </xf>
    <xf numFmtId="0" fontId="4" fillId="0" borderId="40" xfId="0" applyFont="1" applyFill="1" applyBorder="1" applyAlignment="1" applyProtection="1">
      <alignment horizontal="center"/>
    </xf>
    <xf numFmtId="0" fontId="4" fillId="0" borderId="41" xfId="0" applyFont="1" applyFill="1" applyBorder="1" applyAlignment="1" applyProtection="1">
      <alignment horizontal="center"/>
    </xf>
    <xf numFmtId="0" fontId="17" fillId="12" borderId="50" xfId="0" applyFont="1" applyFill="1" applyBorder="1" applyAlignment="1" applyProtection="1">
      <alignment horizontal="center"/>
    </xf>
    <xf numFmtId="0" fontId="17" fillId="12" borderId="9" xfId="0" applyFont="1" applyFill="1" applyBorder="1" applyAlignment="1" applyProtection="1">
      <alignment horizontal="center"/>
    </xf>
    <xf numFmtId="0" fontId="44" fillId="0" borderId="109" xfId="0" applyFont="1" applyBorder="1" applyAlignment="1" applyProtection="1">
      <alignment horizontal="center" vertical="center" wrapText="1"/>
    </xf>
    <xf numFmtId="0" fontId="44" fillId="0" borderId="55" xfId="0" applyFont="1" applyBorder="1" applyAlignment="1" applyProtection="1">
      <alignment horizontal="center" vertical="center" wrapText="1"/>
    </xf>
    <xf numFmtId="0" fontId="44" fillId="0" borderId="110" xfId="0" applyFont="1" applyBorder="1" applyAlignment="1" applyProtection="1">
      <alignment horizontal="center" vertical="center" wrapText="1"/>
    </xf>
    <xf numFmtId="0" fontId="26" fillId="0" borderId="104" xfId="0" applyFont="1" applyBorder="1" applyAlignment="1" applyProtection="1">
      <alignment horizontal="center" vertical="center" wrapText="1"/>
      <protection locked="0"/>
    </xf>
    <xf numFmtId="0" fontId="26" fillId="0" borderId="106" xfId="0" applyFont="1" applyBorder="1" applyAlignment="1" applyProtection="1">
      <alignment horizontal="center" vertical="center" wrapText="1"/>
      <protection locked="0"/>
    </xf>
    <xf numFmtId="0" fontId="26" fillId="0" borderId="36" xfId="0" applyFont="1" applyBorder="1" applyAlignment="1" applyProtection="1">
      <alignment horizontal="center" vertical="center" wrapText="1"/>
      <protection locked="0"/>
    </xf>
    <xf numFmtId="0" fontId="26" fillId="0" borderId="26" xfId="0" applyFont="1" applyBorder="1" applyAlignment="1" applyProtection="1">
      <alignment horizontal="center" vertical="center" wrapText="1"/>
      <protection locked="0"/>
    </xf>
    <xf numFmtId="0" fontId="26" fillId="0" borderId="1" xfId="0" applyFont="1" applyBorder="1" applyAlignment="1" applyProtection="1">
      <alignment horizontal="center" vertical="center" wrapText="1"/>
      <protection locked="0"/>
    </xf>
    <xf numFmtId="0" fontId="26" fillId="0" borderId="3" xfId="0" applyFont="1" applyBorder="1" applyAlignment="1" applyProtection="1">
      <alignment horizontal="center" vertical="center" wrapText="1"/>
      <protection locked="0"/>
    </xf>
    <xf numFmtId="0" fontId="26" fillId="0" borderId="28" xfId="0" applyFont="1" applyBorder="1" applyAlignment="1" applyProtection="1">
      <alignment horizontal="center" vertical="center" wrapText="1"/>
      <protection locked="0"/>
    </xf>
    <xf numFmtId="0" fontId="26" fillId="0" borderId="73" xfId="0" applyFont="1" applyBorder="1" applyAlignment="1" applyProtection="1">
      <alignment horizontal="center" vertical="center" wrapText="1"/>
      <protection locked="0"/>
    </xf>
    <xf numFmtId="0" fontId="26" fillId="0" borderId="29" xfId="0" applyFont="1" applyBorder="1" applyAlignment="1" applyProtection="1">
      <alignment horizontal="center" vertical="center" wrapText="1"/>
      <protection locked="0"/>
    </xf>
    <xf numFmtId="0" fontId="26" fillId="0" borderId="107" xfId="0" applyFont="1" applyBorder="1" applyAlignment="1" applyProtection="1">
      <alignment horizontal="center" vertical="center" wrapText="1"/>
      <protection locked="0"/>
    </xf>
    <xf numFmtId="0" fontId="26" fillId="0" borderId="56" xfId="0" applyFont="1" applyBorder="1" applyAlignment="1" applyProtection="1">
      <alignment horizontal="center" vertical="center" wrapText="1"/>
      <protection locked="0"/>
    </xf>
    <xf numFmtId="0" fontId="26" fillId="0" borderId="108" xfId="0" applyFont="1" applyBorder="1" applyAlignment="1" applyProtection="1">
      <alignment horizontal="center" vertical="center" wrapText="1"/>
      <protection locked="0"/>
    </xf>
    <xf numFmtId="0" fontId="17" fillId="12" borderId="40" xfId="0" applyFont="1" applyFill="1" applyBorder="1" applyAlignment="1" applyProtection="1">
      <alignment horizontal="left" vertical="center"/>
    </xf>
    <xf numFmtId="0" fontId="17" fillId="12" borderId="1" xfId="0" applyFont="1" applyFill="1" applyBorder="1" applyAlignment="1" applyProtection="1">
      <alignment horizontal="left" vertical="center"/>
    </xf>
    <xf numFmtId="0" fontId="17" fillId="12" borderId="3" xfId="0" applyFont="1" applyFill="1" applyBorder="1" applyAlignment="1" applyProtection="1">
      <alignment horizontal="left" vertical="center"/>
    </xf>
    <xf numFmtId="0" fontId="4" fillId="6" borderId="13" xfId="0" applyFont="1" applyFill="1" applyBorder="1" applyAlignment="1" applyProtection="1">
      <alignment horizontal="center"/>
    </xf>
    <xf numFmtId="0" fontId="17" fillId="12" borderId="1" xfId="0" applyFont="1" applyFill="1" applyBorder="1" applyAlignment="1" applyProtection="1">
      <alignment horizontal="center" vertical="center"/>
    </xf>
    <xf numFmtId="0" fontId="4" fillId="6" borderId="42" xfId="0" applyFont="1" applyFill="1" applyBorder="1" applyAlignment="1" applyProtection="1">
      <alignment horizontal="center"/>
    </xf>
    <xf numFmtId="0" fontId="17" fillId="12" borderId="89" xfId="0" applyFont="1" applyFill="1" applyBorder="1" applyAlignment="1" applyProtection="1">
      <alignment horizontal="left" vertical="center"/>
    </xf>
    <xf numFmtId="0" fontId="17" fillId="12" borderId="68" xfId="0" applyFont="1" applyFill="1" applyBorder="1" applyAlignment="1" applyProtection="1">
      <alignment horizontal="left" vertical="center"/>
    </xf>
    <xf numFmtId="0" fontId="17" fillId="0" borderId="40" xfId="0" applyFont="1" applyFill="1" applyBorder="1" applyAlignment="1" applyProtection="1">
      <alignment horizontal="left"/>
    </xf>
    <xf numFmtId="0" fontId="17" fillId="0" borderId="15" xfId="0" applyFont="1" applyFill="1" applyBorder="1" applyAlignment="1" applyProtection="1">
      <alignment horizontal="left"/>
    </xf>
    <xf numFmtId="0" fontId="0" fillId="0" borderId="4" xfId="0" applyBorder="1" applyAlignment="1">
      <alignment horizontal="center" vertical="center" wrapText="1"/>
    </xf>
    <xf numFmtId="0" fontId="0" fillId="0" borderId="7" xfId="0" applyBorder="1" applyAlignment="1">
      <alignment horizontal="center" vertical="center" wrapText="1"/>
    </xf>
    <xf numFmtId="0" fontId="29" fillId="0" borderId="74" xfId="0" applyFont="1" applyBorder="1" applyAlignment="1">
      <alignment horizontal="center" vertical="center" wrapText="1"/>
    </xf>
    <xf numFmtId="0" fontId="0" fillId="0" borderId="82"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right" vertical="center" wrapText="1"/>
    </xf>
    <xf numFmtId="0" fontId="0" fillId="0" borderId="85" xfId="0" applyBorder="1" applyAlignment="1">
      <alignment horizontal="right" vertical="center" wrapText="1"/>
    </xf>
    <xf numFmtId="0" fontId="0" fillId="0" borderId="116" xfId="0" applyBorder="1" applyAlignment="1">
      <alignment horizontal="center" wrapText="1"/>
    </xf>
    <xf numFmtId="0" fontId="0" fillId="0" borderId="117" xfId="0" applyBorder="1" applyAlignment="1">
      <alignment horizontal="center" wrapText="1"/>
    </xf>
    <xf numFmtId="0" fontId="0" fillId="0" borderId="81" xfId="0" applyBorder="1" applyAlignment="1">
      <alignment horizontal="center" wrapText="1"/>
    </xf>
    <xf numFmtId="0" fontId="29" fillId="0" borderId="74" xfId="0" applyFont="1" applyBorder="1" applyAlignment="1">
      <alignment horizontal="center" wrapText="1"/>
    </xf>
    <xf numFmtId="0" fontId="33" fillId="0" borderId="75" xfId="0" applyFont="1" applyBorder="1" applyAlignment="1">
      <alignment horizontal="center" wrapText="1"/>
    </xf>
    <xf numFmtId="0" fontId="33" fillId="0" borderId="76" xfId="0" applyFont="1" applyBorder="1" applyAlignment="1">
      <alignment horizontal="center" wrapText="1"/>
    </xf>
    <xf numFmtId="165" fontId="2" fillId="25" borderId="33" xfId="0" applyNumberFormat="1" applyFont="1" applyFill="1" applyBorder="1" applyAlignment="1" applyProtection="1">
      <alignment horizontal="center" vertical="center" wrapText="1"/>
    </xf>
    <xf numFmtId="165" fontId="2" fillId="25" borderId="57" xfId="0" applyNumberFormat="1" applyFont="1" applyFill="1" applyBorder="1" applyAlignment="1" applyProtection="1">
      <alignment horizontal="center" vertical="center" wrapText="1"/>
    </xf>
    <xf numFmtId="165" fontId="2" fillId="25" borderId="9" xfId="0" applyNumberFormat="1" applyFont="1" applyFill="1" applyBorder="1" applyAlignment="1" applyProtection="1">
      <alignment horizontal="center" vertical="center" wrapText="1"/>
    </xf>
    <xf numFmtId="0" fontId="2" fillId="21" borderId="33" xfId="0" applyFont="1" applyFill="1" applyBorder="1" applyAlignment="1" applyProtection="1">
      <alignment horizontal="center" vertical="center" wrapText="1"/>
      <protection locked="0"/>
    </xf>
    <xf numFmtId="0" fontId="2" fillId="21" borderId="57" xfId="0" applyFont="1" applyFill="1" applyBorder="1" applyAlignment="1" applyProtection="1">
      <alignment horizontal="center" vertical="center" wrapText="1"/>
      <protection locked="0"/>
    </xf>
    <xf numFmtId="0" fontId="2" fillId="21" borderId="9" xfId="0" applyFont="1" applyFill="1" applyBorder="1" applyAlignment="1" applyProtection="1">
      <alignment horizontal="center" vertical="center" wrapText="1"/>
      <protection locked="0"/>
    </xf>
    <xf numFmtId="165" fontId="9" fillId="3" borderId="50" xfId="0" applyNumberFormat="1" applyFont="1" applyFill="1" applyBorder="1" applyAlignment="1" applyProtection="1">
      <alignment horizontal="center" wrapText="1"/>
      <protection locked="0"/>
    </xf>
    <xf numFmtId="165" fontId="2" fillId="3" borderId="51" xfId="0" applyNumberFormat="1" applyFont="1" applyFill="1" applyBorder="1" applyAlignment="1" applyProtection="1">
      <alignment horizontal="center" wrapText="1"/>
      <protection locked="0"/>
    </xf>
    <xf numFmtId="167" fontId="35" fillId="0" borderId="48" xfId="0" applyNumberFormat="1" applyFont="1" applyFill="1" applyBorder="1" applyAlignment="1" applyProtection="1">
      <alignment horizontal="center" vertical="center" wrapText="1"/>
    </xf>
    <xf numFmtId="167" fontId="35" fillId="0" borderId="49" xfId="0" applyNumberFormat="1" applyFont="1" applyFill="1" applyBorder="1" applyAlignment="1" applyProtection="1">
      <alignment horizontal="center" vertical="center" wrapText="1"/>
    </xf>
    <xf numFmtId="167" fontId="35" fillId="0" borderId="45" xfId="0" applyNumberFormat="1" applyFont="1" applyFill="1" applyBorder="1" applyAlignment="1" applyProtection="1">
      <alignment horizontal="center" vertical="center" wrapText="1"/>
    </xf>
    <xf numFmtId="0" fontId="36" fillId="3" borderId="67" xfId="0" applyFont="1" applyFill="1" applyBorder="1" applyAlignment="1" applyProtection="1">
      <alignment horizontal="center" vertical="center" wrapText="1"/>
    </xf>
    <xf numFmtId="0" fontId="36" fillId="3" borderId="71" xfId="0" applyFont="1" applyFill="1" applyBorder="1" applyAlignment="1" applyProtection="1">
      <alignment horizontal="center" vertical="center" wrapText="1"/>
    </xf>
    <xf numFmtId="0" fontId="36" fillId="3" borderId="50" xfId="0" applyFont="1" applyFill="1" applyBorder="1" applyAlignment="1" applyProtection="1">
      <alignment horizontal="center" vertical="center" wrapText="1"/>
    </xf>
    <xf numFmtId="0" fontId="36" fillId="3" borderId="51" xfId="0" applyFont="1" applyFill="1" applyBorder="1" applyAlignment="1" applyProtection="1">
      <alignment horizontal="center" vertical="center" wrapText="1"/>
    </xf>
    <xf numFmtId="1" fontId="9" fillId="3" borderId="50" xfId="0" applyNumberFormat="1" applyFont="1" applyFill="1" applyBorder="1" applyAlignment="1" applyProtection="1">
      <alignment horizontal="center" wrapText="1"/>
      <protection locked="0"/>
    </xf>
    <xf numFmtId="1" fontId="2" fillId="3" borderId="57" xfId="0" applyNumberFormat="1" applyFont="1" applyFill="1" applyBorder="1" applyAlignment="1" applyProtection="1">
      <alignment horizontal="center" wrapText="1"/>
      <protection locked="0"/>
    </xf>
    <xf numFmtId="1" fontId="2" fillId="3" borderId="51" xfId="0" applyNumberFormat="1" applyFont="1" applyFill="1" applyBorder="1" applyAlignment="1" applyProtection="1">
      <alignment horizontal="center" wrapText="1"/>
      <protection locked="0"/>
    </xf>
    <xf numFmtId="0" fontId="0" fillId="0" borderId="0" xfId="0" applyBorder="1" applyAlignment="1">
      <alignment horizontal="left"/>
    </xf>
    <xf numFmtId="0" fontId="0" fillId="0" borderId="0" xfId="0" applyBorder="1" applyAlignment="1">
      <alignment horizontal="center"/>
    </xf>
    <xf numFmtId="0" fontId="0" fillId="0" borderId="55" xfId="0" applyBorder="1" applyAlignment="1">
      <alignment horizontal="left"/>
    </xf>
    <xf numFmtId="0" fontId="0" fillId="0" borderId="56" xfId="0" applyBorder="1" applyAlignment="1">
      <alignment horizontal="center"/>
    </xf>
    <xf numFmtId="0" fontId="0" fillId="0" borderId="58" xfId="0" applyBorder="1" applyAlignment="1">
      <alignment horizontal="center"/>
    </xf>
    <xf numFmtId="170" fontId="0" fillId="0" borderId="56" xfId="0" applyNumberFormat="1" applyBorder="1" applyAlignment="1">
      <alignment horizontal="left"/>
    </xf>
    <xf numFmtId="170" fontId="0" fillId="0" borderId="58" xfId="0" applyNumberFormat="1" applyBorder="1" applyAlignment="1">
      <alignment horizontal="left"/>
    </xf>
    <xf numFmtId="0" fontId="4" fillId="0" borderId="2" xfId="0" applyFont="1" applyBorder="1" applyAlignment="1" applyProtection="1">
      <alignment horizontal="left"/>
    </xf>
    <xf numFmtId="0" fontId="6" fillId="0" borderId="2" xfId="0" applyFont="1" applyBorder="1" applyAlignment="1" applyProtection="1">
      <alignment horizontal="left"/>
    </xf>
    <xf numFmtId="0" fontId="4" fillId="27" borderId="2" xfId="0" applyFont="1" applyFill="1" applyBorder="1" applyAlignment="1" applyProtection="1">
      <alignment horizontal="center"/>
    </xf>
    <xf numFmtId="0" fontId="4" fillId="28" borderId="2" xfId="0" applyFont="1" applyFill="1" applyBorder="1" applyAlignment="1" applyProtection="1">
      <alignment horizontal="center"/>
    </xf>
    <xf numFmtId="0" fontId="4" fillId="29" borderId="26" xfId="0" applyFont="1" applyFill="1" applyBorder="1" applyAlignment="1" applyProtection="1">
      <alignment horizontal="center"/>
    </xf>
    <xf numFmtId="0" fontId="4" fillId="29" borderId="1" xfId="0" applyFont="1" applyFill="1" applyBorder="1" applyAlignment="1" applyProtection="1">
      <alignment horizontal="center"/>
    </xf>
    <xf numFmtId="0" fontId="4" fillId="29" borderId="3" xfId="0" applyFont="1" applyFill="1" applyBorder="1" applyAlignment="1" applyProtection="1">
      <alignment horizontal="center"/>
    </xf>
    <xf numFmtId="0" fontId="4" fillId="10" borderId="26" xfId="0" applyFont="1" applyFill="1" applyBorder="1" applyAlignment="1" applyProtection="1">
      <alignment horizontal="center" vertical="center"/>
    </xf>
    <xf numFmtId="0" fontId="4" fillId="10" borderId="1" xfId="0" applyFont="1" applyFill="1" applyBorder="1" applyAlignment="1" applyProtection="1">
      <alignment horizontal="center" vertical="center"/>
    </xf>
    <xf numFmtId="0" fontId="4" fillId="10" borderId="3" xfId="0" applyFont="1" applyFill="1" applyBorder="1" applyAlignment="1" applyProtection="1">
      <alignment horizontal="center" vertical="center"/>
    </xf>
    <xf numFmtId="0" fontId="11" fillId="11" borderId="28" xfId="0" applyFont="1" applyFill="1" applyBorder="1" applyAlignment="1" applyProtection="1">
      <alignment horizontal="center" vertical="center"/>
    </xf>
    <xf numFmtId="0" fontId="11" fillId="11" borderId="73" xfId="0" applyFont="1" applyFill="1" applyBorder="1" applyAlignment="1" applyProtection="1">
      <alignment horizontal="center" vertical="center"/>
    </xf>
  </cellXfs>
  <cellStyles count="2">
    <cellStyle name="Hyperlink" xfId="1" builtinId="8"/>
    <cellStyle name="Normal" xfId="0" builtinId="0"/>
  </cellStyles>
  <dxfs count="10060">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patternType="lightVertical">
          <fgColor rgb="FF00B0F0"/>
          <bgColor auto="1"/>
        </patternFill>
      </fill>
      <border>
        <left style="dashDot">
          <color rgb="FF00B0F0"/>
        </left>
        <right style="dashDot">
          <color rgb="FF00B0F0"/>
        </right>
        <top style="dashDot">
          <color rgb="FF00B0F0"/>
        </top>
        <bottom style="dashDot">
          <color rgb="FF00B0F0"/>
        </bottom>
      </border>
    </dxf>
    <dxf>
      <fill>
        <patternFill patternType="gray0625">
          <fgColor theme="5" tint="-0.24994659260841701"/>
          <bgColor auto="1"/>
        </patternFill>
      </fill>
      <border>
        <left style="dashed">
          <color theme="5" tint="-0.24994659260841701"/>
        </left>
        <right style="dashed">
          <color theme="5" tint="-0.24994659260841701"/>
        </right>
        <top style="dashed">
          <color theme="5" tint="-0.24994659260841701"/>
        </top>
        <bottom style="dashed">
          <color theme="5" tint="-0.24994659260841701"/>
        </bottom>
        <vertical/>
        <horizontal/>
      </border>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patternType="lightVertical">
          <fgColor rgb="FF00B0F0"/>
          <bgColor auto="1"/>
        </patternFill>
      </fill>
      <border>
        <left style="dashDot">
          <color rgb="FF00B0F0"/>
        </left>
        <right style="dashDot">
          <color rgb="FF00B0F0"/>
        </right>
        <top style="dashDot">
          <color rgb="FF00B0F0"/>
        </top>
        <bottom style="dashDot">
          <color rgb="FF00B0F0"/>
        </bottom>
      </border>
    </dxf>
    <dxf>
      <fill>
        <patternFill patternType="gray0625">
          <fgColor theme="5" tint="-0.24994659260841701"/>
          <bgColor auto="1"/>
        </patternFill>
      </fill>
      <border>
        <left style="dashed">
          <color theme="5" tint="-0.24994659260841701"/>
        </left>
        <right style="dashed">
          <color theme="5" tint="-0.24994659260841701"/>
        </right>
        <top style="dashed">
          <color theme="5" tint="-0.24994659260841701"/>
        </top>
        <bottom style="dashed">
          <color theme="5" tint="-0.24994659260841701"/>
        </bottom>
        <vertical/>
        <horizontal/>
      </border>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patternType="lightVertical">
          <fgColor rgb="FF00B0F0"/>
          <bgColor auto="1"/>
        </patternFill>
      </fill>
      <border>
        <left style="dashDot">
          <color rgb="FF00B0F0"/>
        </left>
        <right style="dashDot">
          <color rgb="FF00B0F0"/>
        </right>
        <top style="dashDot">
          <color rgb="FF00B0F0"/>
        </top>
        <bottom style="dashDot">
          <color rgb="FF00B0F0"/>
        </bottom>
      </border>
    </dxf>
    <dxf>
      <fill>
        <patternFill patternType="gray0625">
          <fgColor theme="5" tint="-0.24994659260841701"/>
          <bgColor auto="1"/>
        </patternFill>
      </fill>
      <border>
        <left style="dashed">
          <color theme="5" tint="-0.24994659260841701"/>
        </left>
        <right style="dashed">
          <color theme="5" tint="-0.24994659260841701"/>
        </right>
        <top style="dashed">
          <color theme="5" tint="-0.24994659260841701"/>
        </top>
        <bottom style="dashed">
          <color theme="5" tint="-0.24994659260841701"/>
        </bottom>
        <vertical/>
        <horizontal/>
      </border>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patternType="lightVertical">
          <fgColor rgb="FF00B0F0"/>
          <bgColor auto="1"/>
        </patternFill>
      </fill>
      <border>
        <left style="dashDot">
          <color rgb="FF00B0F0"/>
        </left>
        <right style="dashDot">
          <color rgb="FF00B0F0"/>
        </right>
        <top style="dashDot">
          <color rgb="FF00B0F0"/>
        </top>
        <bottom style="dashDot">
          <color rgb="FF00B0F0"/>
        </bottom>
      </border>
    </dxf>
    <dxf>
      <fill>
        <patternFill>
          <bgColor rgb="FFFF0000"/>
        </patternFill>
      </fill>
    </dxf>
    <dxf>
      <fill>
        <patternFill patternType="gray0625">
          <fgColor theme="5" tint="-0.24994659260841701"/>
          <bgColor auto="1"/>
        </patternFill>
      </fill>
      <border>
        <left style="dashed">
          <color theme="5" tint="-0.24994659260841701"/>
        </left>
        <right style="dashed">
          <color theme="5" tint="-0.24994659260841701"/>
        </right>
        <top style="dashed">
          <color theme="5" tint="-0.24994659260841701"/>
        </top>
        <bottom style="dashed">
          <color theme="5" tint="-0.24994659260841701"/>
        </bottom>
        <vertical/>
        <horizontal/>
      </border>
    </dxf>
    <dxf>
      <fill>
        <patternFill patternType="lightVertical">
          <fgColor rgb="FF00B0F0"/>
          <bgColor auto="1"/>
        </patternFill>
      </fill>
      <border>
        <left style="dashDot">
          <color rgb="FF00B0F0"/>
        </left>
        <right style="dashDot">
          <color rgb="FF00B0F0"/>
        </right>
        <top style="dashDot">
          <color rgb="FF00B0F0"/>
        </top>
        <bottom style="dashDot">
          <color rgb="FF00B0F0"/>
        </bottom>
      </border>
    </dxf>
    <dxf>
      <fill>
        <patternFill>
          <bgColor rgb="FFFF0000"/>
        </patternFill>
      </fill>
    </dxf>
    <dxf>
      <fill>
        <patternFill patternType="gray0625">
          <fgColor theme="5" tint="-0.24994659260841701"/>
          <bgColor auto="1"/>
        </patternFill>
      </fill>
      <border>
        <left style="dashed">
          <color theme="5" tint="-0.24994659260841701"/>
        </left>
        <right style="dashed">
          <color theme="5" tint="-0.24994659260841701"/>
        </right>
        <top style="dashed">
          <color theme="5" tint="-0.24994659260841701"/>
        </top>
        <bottom style="dashed">
          <color theme="5" tint="-0.24994659260841701"/>
        </bottom>
        <vertical/>
        <horizontal/>
      </border>
    </dxf>
    <dxf>
      <fill>
        <patternFill patternType="lightVertical">
          <fgColor rgb="FF00B0F0"/>
          <bgColor auto="1"/>
        </patternFill>
      </fill>
      <border>
        <left style="dashDot">
          <color rgb="FF00B0F0"/>
        </left>
        <right style="dashDot">
          <color rgb="FF00B0F0"/>
        </right>
        <top style="dashDot">
          <color rgb="FF00B0F0"/>
        </top>
        <bottom style="dashDot">
          <color rgb="FF00B0F0"/>
        </bottom>
      </border>
    </dxf>
    <dxf>
      <fill>
        <patternFill>
          <bgColor rgb="FFFF0000"/>
        </patternFill>
      </fill>
    </dxf>
    <dxf>
      <fill>
        <patternFill patternType="gray0625">
          <fgColor theme="5" tint="-0.24994659260841701"/>
          <bgColor auto="1"/>
        </patternFill>
      </fill>
      <border>
        <left style="dashed">
          <color theme="5" tint="-0.24994659260841701"/>
        </left>
        <right style="dashed">
          <color theme="5" tint="-0.24994659260841701"/>
        </right>
        <top style="dashed">
          <color theme="5" tint="-0.24994659260841701"/>
        </top>
        <bottom style="dashed">
          <color theme="5" tint="-0.24994659260841701"/>
        </bottom>
        <vertical/>
        <horizontal/>
      </border>
    </dxf>
    <dxf>
      <fill>
        <patternFill patternType="lightVertical">
          <fgColor rgb="FF00B0F0"/>
          <bgColor auto="1"/>
        </patternFill>
      </fill>
      <border>
        <left style="dashDot">
          <color rgb="FF00B0F0"/>
        </left>
        <right style="dashDot">
          <color rgb="FF00B0F0"/>
        </right>
        <top style="dashDot">
          <color rgb="FF00B0F0"/>
        </top>
        <bottom style="dashDot">
          <color rgb="FF00B0F0"/>
        </bottom>
      </border>
    </dxf>
    <dxf>
      <fill>
        <patternFill>
          <bgColor rgb="FFFF0000"/>
        </patternFill>
      </fill>
    </dxf>
    <dxf>
      <fill>
        <patternFill patternType="gray0625">
          <fgColor theme="5" tint="-0.24994659260841701"/>
          <bgColor auto="1"/>
        </patternFill>
      </fill>
      <border>
        <left style="dashed">
          <color theme="5" tint="-0.24994659260841701"/>
        </left>
        <right style="dashed">
          <color theme="5" tint="-0.24994659260841701"/>
        </right>
        <top style="dashed">
          <color theme="5" tint="-0.24994659260841701"/>
        </top>
        <bottom style="dashed">
          <color theme="5" tint="-0.24994659260841701"/>
        </bottom>
        <vertical/>
        <horizontal/>
      </border>
    </dxf>
    <dxf>
      <fill>
        <patternFill patternType="lightVertical">
          <fgColor rgb="FF00B0F0"/>
          <bgColor auto="1"/>
        </patternFill>
      </fill>
      <border>
        <left style="dashDot">
          <color rgb="FF00B0F0"/>
        </left>
        <right style="dashDot">
          <color rgb="FF00B0F0"/>
        </right>
        <top style="dashDot">
          <color rgb="FF00B0F0"/>
        </top>
        <bottom style="dashDot">
          <color rgb="FF00B0F0"/>
        </bottom>
      </border>
    </dxf>
    <dxf>
      <fill>
        <patternFill>
          <bgColor rgb="FFFF0000"/>
        </patternFill>
      </fill>
    </dxf>
    <dxf>
      <fill>
        <patternFill patternType="gray0625">
          <fgColor theme="5" tint="-0.24994659260841701"/>
          <bgColor auto="1"/>
        </patternFill>
      </fill>
      <border>
        <left style="dashed">
          <color theme="5" tint="-0.24994659260841701"/>
        </left>
        <right style="dashed">
          <color theme="5" tint="-0.24994659260841701"/>
        </right>
        <top style="dashed">
          <color theme="5" tint="-0.24994659260841701"/>
        </top>
        <bottom style="dashed">
          <color theme="5" tint="-0.24994659260841701"/>
        </bottom>
        <vertical/>
        <horizontal/>
      </border>
    </dxf>
    <dxf>
      <fill>
        <patternFill patternType="lightVertical">
          <fgColor rgb="FF00B0F0"/>
          <bgColor auto="1"/>
        </patternFill>
      </fill>
      <border>
        <left style="dashDot">
          <color rgb="FF00B0F0"/>
        </left>
        <right style="dashDot">
          <color rgb="FF00B0F0"/>
        </right>
        <top style="dashDot">
          <color rgb="FF00B0F0"/>
        </top>
        <bottom style="dashDot">
          <color rgb="FF00B0F0"/>
        </bottom>
      </border>
    </dxf>
    <dxf>
      <fill>
        <patternFill>
          <bgColor rgb="FFFF0000"/>
        </patternFill>
      </fill>
    </dxf>
    <dxf>
      <fill>
        <patternFill patternType="gray0625">
          <fgColor theme="5" tint="-0.24994659260841701"/>
          <bgColor auto="1"/>
        </patternFill>
      </fill>
      <border>
        <left style="dashed">
          <color theme="5" tint="-0.24994659260841701"/>
        </left>
        <right style="dashed">
          <color theme="5" tint="-0.24994659260841701"/>
        </right>
        <top style="dashed">
          <color theme="5" tint="-0.24994659260841701"/>
        </top>
        <bottom style="dashed">
          <color theme="5" tint="-0.24994659260841701"/>
        </bottom>
        <vertical/>
        <horizontal/>
      </border>
    </dxf>
    <dxf>
      <fill>
        <patternFill patternType="lightVertical">
          <fgColor rgb="FF00B0F0"/>
          <bgColor auto="1"/>
        </patternFill>
      </fill>
      <border>
        <left style="dashDot">
          <color rgb="FF00B0F0"/>
        </left>
        <right style="dashDot">
          <color rgb="FF00B0F0"/>
        </right>
        <top style="dashDot">
          <color rgb="FF00B0F0"/>
        </top>
        <bottom style="dashDot">
          <color rgb="FF00B0F0"/>
        </bottom>
      </border>
    </dxf>
    <dxf>
      <fill>
        <patternFill>
          <bgColor rgb="FFFF0000"/>
        </patternFill>
      </fill>
    </dxf>
    <dxf>
      <fill>
        <patternFill patternType="gray0625">
          <fgColor theme="5" tint="-0.24994659260841701"/>
          <bgColor auto="1"/>
        </patternFill>
      </fill>
      <border>
        <left style="dashed">
          <color theme="5" tint="-0.24994659260841701"/>
        </left>
        <right style="dashed">
          <color theme="5" tint="-0.24994659260841701"/>
        </right>
        <top style="dashed">
          <color theme="5" tint="-0.24994659260841701"/>
        </top>
        <bottom style="dashed">
          <color theme="5" tint="-0.24994659260841701"/>
        </bottom>
        <vertical/>
        <horizontal/>
      </border>
    </dxf>
    <dxf>
      <fill>
        <patternFill patternType="lightVertical">
          <fgColor rgb="FF00B0F0"/>
          <bgColor auto="1"/>
        </patternFill>
      </fill>
      <border>
        <left style="dashDot">
          <color rgb="FF00B0F0"/>
        </left>
        <right style="dashDot">
          <color rgb="FF00B0F0"/>
        </right>
        <top style="dashDot">
          <color rgb="FF00B0F0"/>
        </top>
        <bottom style="dashDot">
          <color rgb="FF00B0F0"/>
        </bottom>
      </border>
    </dxf>
    <dxf>
      <fill>
        <patternFill>
          <bgColor rgb="FFFF0000"/>
        </patternFill>
      </fill>
    </dxf>
    <dxf>
      <fill>
        <patternFill patternType="gray0625">
          <fgColor theme="5" tint="-0.24994659260841701"/>
          <bgColor auto="1"/>
        </patternFill>
      </fill>
      <border>
        <left style="dashed">
          <color theme="5" tint="-0.24994659260841701"/>
        </left>
        <right style="dashed">
          <color theme="5" tint="-0.24994659260841701"/>
        </right>
        <top style="dashed">
          <color theme="5" tint="-0.24994659260841701"/>
        </top>
        <bottom style="dashed">
          <color theme="5" tint="-0.24994659260841701"/>
        </bottom>
        <vertical/>
        <horizontal/>
      </border>
    </dxf>
    <dxf>
      <fill>
        <patternFill patternType="lightVertical">
          <fgColor rgb="FF00B0F0"/>
          <bgColor auto="1"/>
        </patternFill>
      </fill>
      <border>
        <left style="dashDot">
          <color rgb="FF00B0F0"/>
        </left>
        <right style="dashDot">
          <color rgb="FF00B0F0"/>
        </right>
        <top style="dashDot">
          <color rgb="FF00B0F0"/>
        </top>
        <bottom style="dashDot">
          <color rgb="FF00B0F0"/>
        </bottom>
      </border>
    </dxf>
    <dxf>
      <fill>
        <patternFill>
          <bgColor rgb="FFFF0000"/>
        </patternFill>
      </fill>
    </dxf>
    <dxf>
      <fill>
        <patternFill patternType="gray0625">
          <fgColor theme="5" tint="-0.24994659260841701"/>
          <bgColor auto="1"/>
        </patternFill>
      </fill>
      <border>
        <left style="dashed">
          <color theme="5" tint="-0.24994659260841701"/>
        </left>
        <right style="dashed">
          <color theme="5" tint="-0.24994659260841701"/>
        </right>
        <top style="dashed">
          <color theme="5" tint="-0.24994659260841701"/>
        </top>
        <bottom style="dashed">
          <color theme="5" tint="-0.24994659260841701"/>
        </bottom>
        <vertical/>
        <horizontal/>
      </border>
    </dxf>
    <dxf>
      <fill>
        <patternFill patternType="lightVertical">
          <fgColor rgb="FF00B0F0"/>
          <bgColor auto="1"/>
        </patternFill>
      </fill>
      <border>
        <left style="dashDot">
          <color rgb="FF00B0F0"/>
        </left>
        <right style="dashDot">
          <color rgb="FF00B0F0"/>
        </right>
        <top style="dashDot">
          <color rgb="FF00B0F0"/>
        </top>
        <bottom style="dashDot">
          <color rgb="FF00B0F0"/>
        </bottom>
      </border>
    </dxf>
    <dxf>
      <fill>
        <patternFill>
          <bgColor rgb="FFFF0000"/>
        </patternFill>
      </fill>
    </dxf>
    <dxf>
      <fill>
        <patternFill patternType="gray0625">
          <fgColor theme="5" tint="-0.24994659260841701"/>
          <bgColor auto="1"/>
        </patternFill>
      </fill>
      <border>
        <left style="dashed">
          <color theme="5" tint="-0.24994659260841701"/>
        </left>
        <right style="dashed">
          <color theme="5" tint="-0.24994659260841701"/>
        </right>
        <top style="dashed">
          <color theme="5" tint="-0.24994659260841701"/>
        </top>
        <bottom style="dashed">
          <color theme="5" tint="-0.24994659260841701"/>
        </bottom>
        <vertical/>
        <horizontal/>
      </border>
    </dxf>
    <dxf>
      <fill>
        <patternFill patternType="lightVertical">
          <fgColor rgb="FF00B0F0"/>
          <bgColor auto="1"/>
        </patternFill>
      </fill>
      <border>
        <left style="dashDot">
          <color rgb="FF00B0F0"/>
        </left>
        <right style="dashDot">
          <color rgb="FF00B0F0"/>
        </right>
        <top style="dashDot">
          <color rgb="FF00B0F0"/>
        </top>
        <bottom style="dashDot">
          <color rgb="FF00B0F0"/>
        </bottom>
      </border>
    </dxf>
    <dxf>
      <fill>
        <patternFill>
          <bgColor rgb="FFFF0000"/>
        </patternFill>
      </fill>
    </dxf>
    <dxf>
      <fill>
        <patternFill patternType="gray0625">
          <fgColor theme="5" tint="-0.24994659260841701"/>
          <bgColor auto="1"/>
        </patternFill>
      </fill>
      <border>
        <left style="dashed">
          <color theme="5" tint="-0.24994659260841701"/>
        </left>
        <right style="dashed">
          <color theme="5" tint="-0.24994659260841701"/>
        </right>
        <top style="dashed">
          <color theme="5" tint="-0.24994659260841701"/>
        </top>
        <bottom style="dashed">
          <color theme="5" tint="-0.24994659260841701"/>
        </bottom>
        <vertical/>
        <horizontal/>
      </border>
    </dxf>
    <dxf>
      <fill>
        <patternFill patternType="lightVertical">
          <fgColor rgb="FF00B0F0"/>
          <bgColor auto="1"/>
        </patternFill>
      </fill>
      <border>
        <left style="dashDot">
          <color rgb="FF00B0F0"/>
        </left>
        <right style="dashDot">
          <color rgb="FF00B0F0"/>
        </right>
        <top style="dashDot">
          <color rgb="FF00B0F0"/>
        </top>
        <bottom style="dashDot">
          <color rgb="FF00B0F0"/>
        </bottom>
      </border>
    </dxf>
    <dxf>
      <fill>
        <patternFill>
          <bgColor rgb="FFFF0000"/>
        </patternFill>
      </fill>
    </dxf>
    <dxf>
      <fill>
        <patternFill patternType="gray0625">
          <fgColor theme="5" tint="-0.24994659260841701"/>
          <bgColor auto="1"/>
        </patternFill>
      </fill>
      <border>
        <left style="dashed">
          <color theme="5" tint="-0.24994659260841701"/>
        </left>
        <right style="dashed">
          <color theme="5" tint="-0.24994659260841701"/>
        </right>
        <top style="dashed">
          <color theme="5" tint="-0.24994659260841701"/>
        </top>
        <bottom style="dashed">
          <color theme="5" tint="-0.24994659260841701"/>
        </bottom>
        <vertical/>
        <horizontal/>
      </border>
    </dxf>
    <dxf>
      <fill>
        <patternFill patternType="lightVertical">
          <fgColor rgb="FF00B0F0"/>
          <bgColor auto="1"/>
        </patternFill>
      </fill>
      <border>
        <left style="dashDot">
          <color rgb="FF00B0F0"/>
        </left>
        <right style="dashDot">
          <color rgb="FF00B0F0"/>
        </right>
        <top style="dashDot">
          <color rgb="FF00B0F0"/>
        </top>
        <bottom style="dashDot">
          <color rgb="FF00B0F0"/>
        </bottom>
      </border>
    </dxf>
    <dxf>
      <fill>
        <patternFill>
          <bgColor rgb="FFFF0000"/>
        </patternFill>
      </fill>
    </dxf>
    <dxf>
      <fill>
        <patternFill patternType="gray0625">
          <fgColor theme="5" tint="-0.24994659260841701"/>
          <bgColor auto="1"/>
        </patternFill>
      </fill>
      <border>
        <left style="dashed">
          <color theme="5" tint="-0.24994659260841701"/>
        </left>
        <right style="dashed">
          <color theme="5" tint="-0.24994659260841701"/>
        </right>
        <top style="dashed">
          <color theme="5" tint="-0.24994659260841701"/>
        </top>
        <bottom style="dashed">
          <color theme="5" tint="-0.24994659260841701"/>
        </bottom>
        <vertical/>
        <horizontal/>
      </border>
    </dxf>
    <dxf>
      <fill>
        <patternFill patternType="lightVertical">
          <fgColor rgb="FF00B0F0"/>
          <bgColor auto="1"/>
        </patternFill>
      </fill>
      <border>
        <left style="dashDot">
          <color rgb="FF00B0F0"/>
        </left>
        <right style="dashDot">
          <color rgb="FF00B0F0"/>
        </right>
        <top style="dashDot">
          <color rgb="FF00B0F0"/>
        </top>
        <bottom style="dashDot">
          <color rgb="FF00B0F0"/>
        </bottom>
      </border>
    </dxf>
    <dxf>
      <fill>
        <patternFill>
          <bgColor rgb="FFFF0000"/>
        </patternFill>
      </fill>
    </dxf>
    <dxf>
      <fill>
        <patternFill patternType="gray0625">
          <fgColor theme="5" tint="-0.24994659260841701"/>
          <bgColor auto="1"/>
        </patternFill>
      </fill>
      <border>
        <left style="dashed">
          <color theme="5" tint="-0.24994659260841701"/>
        </left>
        <right style="dashed">
          <color theme="5" tint="-0.24994659260841701"/>
        </right>
        <top style="dashed">
          <color theme="5" tint="-0.24994659260841701"/>
        </top>
        <bottom style="dashed">
          <color theme="5" tint="-0.24994659260841701"/>
        </bottom>
        <vertical/>
        <horizontal/>
      </border>
    </dxf>
    <dxf>
      <fill>
        <patternFill patternType="lightVertical">
          <fgColor rgb="FF00B0F0"/>
          <bgColor auto="1"/>
        </patternFill>
      </fill>
      <border>
        <left style="dashDot">
          <color rgb="FF00B0F0"/>
        </left>
        <right style="dashDot">
          <color rgb="FF00B0F0"/>
        </right>
        <top style="dashDot">
          <color rgb="FF00B0F0"/>
        </top>
        <bottom style="dashDot">
          <color rgb="FF00B0F0"/>
        </bottom>
      </border>
    </dxf>
    <dxf>
      <fill>
        <patternFill>
          <bgColor rgb="FFFF0000"/>
        </patternFill>
      </fill>
    </dxf>
    <dxf>
      <fill>
        <patternFill patternType="gray0625">
          <fgColor theme="5" tint="-0.24994659260841701"/>
          <bgColor auto="1"/>
        </patternFill>
      </fill>
      <border>
        <left style="dashed">
          <color theme="5" tint="-0.24994659260841701"/>
        </left>
        <right style="dashed">
          <color theme="5" tint="-0.24994659260841701"/>
        </right>
        <top style="dashed">
          <color theme="5" tint="-0.24994659260841701"/>
        </top>
        <bottom style="dashed">
          <color theme="5" tint="-0.24994659260841701"/>
        </bottom>
        <vertical/>
        <horizontal/>
      </border>
    </dxf>
    <dxf>
      <fill>
        <patternFill patternType="lightVertical">
          <fgColor rgb="FF00B0F0"/>
          <bgColor auto="1"/>
        </patternFill>
      </fill>
      <border>
        <left style="dashDot">
          <color rgb="FF00B0F0"/>
        </left>
        <right style="dashDot">
          <color rgb="FF00B0F0"/>
        </right>
        <top style="dashDot">
          <color rgb="FF00B0F0"/>
        </top>
        <bottom style="dashDot">
          <color rgb="FF00B0F0"/>
        </bottom>
      </border>
    </dxf>
    <dxf>
      <fill>
        <patternFill>
          <bgColor rgb="FFFF0000"/>
        </patternFill>
      </fill>
    </dxf>
    <dxf>
      <fill>
        <patternFill patternType="gray0625">
          <fgColor theme="5" tint="-0.24994659260841701"/>
          <bgColor auto="1"/>
        </patternFill>
      </fill>
      <border>
        <left style="dashed">
          <color theme="5" tint="-0.24994659260841701"/>
        </left>
        <right style="dashed">
          <color theme="5" tint="-0.24994659260841701"/>
        </right>
        <top style="dashed">
          <color theme="5" tint="-0.24994659260841701"/>
        </top>
        <bottom style="dashed">
          <color theme="5" tint="-0.24994659260841701"/>
        </bottom>
        <vertical/>
        <horizontal/>
      </border>
    </dxf>
    <dxf>
      <fill>
        <patternFill patternType="lightVertical">
          <fgColor rgb="FF00B0F0"/>
          <bgColor auto="1"/>
        </patternFill>
      </fill>
      <border>
        <left style="dashDot">
          <color rgb="FF00B0F0"/>
        </left>
        <right style="dashDot">
          <color rgb="FF00B0F0"/>
        </right>
        <top style="dashDot">
          <color rgb="FF00B0F0"/>
        </top>
        <bottom style="dashDot">
          <color rgb="FF00B0F0"/>
        </bottom>
      </border>
    </dxf>
    <dxf>
      <fill>
        <patternFill>
          <bgColor rgb="FFFF0000"/>
        </patternFill>
      </fill>
    </dxf>
    <dxf>
      <fill>
        <patternFill patternType="gray0625">
          <fgColor theme="5" tint="-0.24994659260841701"/>
          <bgColor auto="1"/>
        </patternFill>
      </fill>
      <border>
        <left style="dashed">
          <color theme="5" tint="-0.24994659260841701"/>
        </left>
        <right style="dashed">
          <color theme="5" tint="-0.24994659260841701"/>
        </right>
        <top style="dashed">
          <color theme="5" tint="-0.24994659260841701"/>
        </top>
        <bottom style="dashed">
          <color theme="5" tint="-0.24994659260841701"/>
        </bottom>
        <vertical/>
        <horizontal/>
      </border>
    </dxf>
    <dxf>
      <fill>
        <patternFill patternType="lightVertical">
          <fgColor rgb="FF00B0F0"/>
          <bgColor auto="1"/>
        </patternFill>
      </fill>
      <border>
        <left style="dashDot">
          <color rgb="FF00B0F0"/>
        </left>
        <right style="dashDot">
          <color rgb="FF00B0F0"/>
        </right>
        <top style="dashDot">
          <color rgb="FF00B0F0"/>
        </top>
        <bottom style="dashDot">
          <color rgb="FF00B0F0"/>
        </bottom>
      </border>
    </dxf>
    <dxf>
      <fill>
        <patternFill>
          <bgColor rgb="FFFF0000"/>
        </patternFill>
      </fill>
    </dxf>
    <dxf>
      <fill>
        <patternFill patternType="gray0625">
          <fgColor theme="5" tint="-0.24994659260841701"/>
          <bgColor auto="1"/>
        </patternFill>
      </fill>
      <border>
        <left style="dashed">
          <color theme="5" tint="-0.24994659260841701"/>
        </left>
        <right style="dashed">
          <color theme="5" tint="-0.24994659260841701"/>
        </right>
        <top style="dashed">
          <color theme="5" tint="-0.24994659260841701"/>
        </top>
        <bottom style="dashed">
          <color theme="5" tint="-0.24994659260841701"/>
        </bottom>
        <vertical/>
        <horizontal/>
      </border>
    </dxf>
    <dxf>
      <fill>
        <patternFill patternType="lightVertical">
          <fgColor rgb="FF00B0F0"/>
          <bgColor auto="1"/>
        </patternFill>
      </fill>
      <border>
        <left style="dashDot">
          <color rgb="FF00B0F0"/>
        </left>
        <right style="dashDot">
          <color rgb="FF00B0F0"/>
        </right>
        <top style="dashDot">
          <color rgb="FF00B0F0"/>
        </top>
        <bottom style="dashDot">
          <color rgb="FF00B0F0"/>
        </bottom>
      </border>
    </dxf>
    <dxf>
      <fill>
        <patternFill>
          <bgColor rgb="FFFF0000"/>
        </patternFill>
      </fill>
    </dxf>
    <dxf>
      <fill>
        <patternFill patternType="gray0625">
          <fgColor theme="5" tint="-0.24994659260841701"/>
          <bgColor auto="1"/>
        </patternFill>
      </fill>
      <border>
        <left style="dashed">
          <color theme="5" tint="-0.24994659260841701"/>
        </left>
        <right style="dashed">
          <color theme="5" tint="-0.24994659260841701"/>
        </right>
        <top style="dashed">
          <color theme="5" tint="-0.24994659260841701"/>
        </top>
        <bottom style="dashed">
          <color theme="5" tint="-0.24994659260841701"/>
        </bottom>
        <vertical/>
        <horizontal/>
      </border>
    </dxf>
    <dxf>
      <fill>
        <patternFill patternType="lightVertical">
          <fgColor rgb="FF00B0F0"/>
          <bgColor auto="1"/>
        </patternFill>
      </fill>
      <border>
        <left style="dashDot">
          <color rgb="FF00B0F0"/>
        </left>
        <right style="dashDot">
          <color rgb="FF00B0F0"/>
        </right>
        <top style="dashDot">
          <color rgb="FF00B0F0"/>
        </top>
        <bottom style="dashDot">
          <color rgb="FF00B0F0"/>
        </bottom>
      </border>
    </dxf>
    <dxf>
      <fill>
        <patternFill>
          <bgColor rgb="FFFF0000"/>
        </patternFill>
      </fill>
    </dxf>
    <dxf>
      <fill>
        <patternFill patternType="gray0625">
          <fgColor theme="5" tint="-0.24994659260841701"/>
          <bgColor auto="1"/>
        </patternFill>
      </fill>
      <border>
        <left style="dashed">
          <color theme="5" tint="-0.24994659260841701"/>
        </left>
        <right style="dashed">
          <color theme="5" tint="-0.24994659260841701"/>
        </right>
        <top style="dashed">
          <color theme="5" tint="-0.24994659260841701"/>
        </top>
        <bottom style="dashed">
          <color theme="5" tint="-0.24994659260841701"/>
        </bottom>
        <vertical/>
        <horizontal/>
      </border>
    </dxf>
    <dxf>
      <fill>
        <patternFill patternType="lightVertical">
          <fgColor rgb="FF00B0F0"/>
          <bgColor auto="1"/>
        </patternFill>
      </fill>
      <border>
        <left style="dashDot">
          <color rgb="FF00B0F0"/>
        </left>
        <right style="dashDot">
          <color rgb="FF00B0F0"/>
        </right>
        <top style="dashDot">
          <color rgb="FF00B0F0"/>
        </top>
        <bottom style="dashDot">
          <color rgb="FF00B0F0"/>
        </bottom>
      </border>
    </dxf>
    <dxf>
      <fill>
        <patternFill>
          <bgColor rgb="FFFF0000"/>
        </patternFill>
      </fill>
    </dxf>
    <dxf>
      <fill>
        <patternFill patternType="gray0625">
          <fgColor theme="5" tint="-0.24994659260841701"/>
          <bgColor auto="1"/>
        </patternFill>
      </fill>
      <border>
        <left style="dashed">
          <color theme="5" tint="-0.24994659260841701"/>
        </left>
        <right style="dashed">
          <color theme="5" tint="-0.24994659260841701"/>
        </right>
        <top style="dashed">
          <color theme="5" tint="-0.24994659260841701"/>
        </top>
        <bottom style="dashed">
          <color theme="5" tint="-0.24994659260841701"/>
        </bottom>
        <vertical/>
        <horizontal/>
      </border>
    </dxf>
    <dxf>
      <fill>
        <patternFill patternType="lightVertical">
          <fgColor rgb="FF00B0F0"/>
          <bgColor auto="1"/>
        </patternFill>
      </fill>
      <border>
        <left style="dashDot">
          <color rgb="FF00B0F0"/>
        </left>
        <right style="dashDot">
          <color rgb="FF00B0F0"/>
        </right>
        <top style="dashDot">
          <color rgb="FF00B0F0"/>
        </top>
        <bottom style="dashDot">
          <color rgb="FF00B0F0"/>
        </bottom>
      </border>
    </dxf>
    <dxf>
      <fill>
        <patternFill>
          <bgColor rgb="FFFF0000"/>
        </patternFill>
      </fill>
    </dxf>
    <dxf>
      <fill>
        <patternFill patternType="gray0625">
          <fgColor theme="5" tint="-0.24994659260841701"/>
          <bgColor auto="1"/>
        </patternFill>
      </fill>
      <border>
        <left style="dashed">
          <color theme="5" tint="-0.24994659260841701"/>
        </left>
        <right style="dashed">
          <color theme="5" tint="-0.24994659260841701"/>
        </right>
        <top style="dashed">
          <color theme="5" tint="-0.24994659260841701"/>
        </top>
        <bottom style="dashed">
          <color theme="5" tint="-0.24994659260841701"/>
        </bottom>
        <vertical/>
        <horizontal/>
      </border>
    </dxf>
    <dxf>
      <fill>
        <patternFill patternType="lightVertical">
          <fgColor rgb="FF00B0F0"/>
          <bgColor auto="1"/>
        </patternFill>
      </fill>
      <border>
        <left style="dashDot">
          <color rgb="FF00B0F0"/>
        </left>
        <right style="dashDot">
          <color rgb="FF00B0F0"/>
        </right>
        <top style="dashDot">
          <color rgb="FF00B0F0"/>
        </top>
        <bottom style="dashDot">
          <color rgb="FF00B0F0"/>
        </bottom>
      </border>
    </dxf>
    <dxf>
      <fill>
        <patternFill>
          <bgColor rgb="FFFF0000"/>
        </patternFill>
      </fill>
    </dxf>
    <dxf>
      <fill>
        <patternFill patternType="gray0625">
          <fgColor theme="5" tint="-0.24994659260841701"/>
          <bgColor auto="1"/>
        </patternFill>
      </fill>
      <border>
        <left style="dashed">
          <color theme="5" tint="-0.24994659260841701"/>
        </left>
        <right style="dashed">
          <color theme="5" tint="-0.24994659260841701"/>
        </right>
        <top style="dashed">
          <color theme="5" tint="-0.24994659260841701"/>
        </top>
        <bottom style="dashed">
          <color theme="5" tint="-0.24994659260841701"/>
        </bottom>
        <vertical/>
        <horizontal/>
      </border>
    </dxf>
    <dxf>
      <fill>
        <patternFill patternType="lightVertical">
          <fgColor rgb="FF00B0F0"/>
          <bgColor auto="1"/>
        </patternFill>
      </fill>
      <border>
        <left style="dashDot">
          <color rgb="FF00B0F0"/>
        </left>
        <right style="dashDot">
          <color rgb="FF00B0F0"/>
        </right>
        <top style="dashDot">
          <color rgb="FF00B0F0"/>
        </top>
        <bottom style="dashDot">
          <color rgb="FF00B0F0"/>
        </bottom>
      </border>
    </dxf>
    <dxf>
      <fill>
        <patternFill>
          <bgColor rgb="FFFF0000"/>
        </patternFill>
      </fill>
    </dxf>
    <dxf>
      <fill>
        <patternFill patternType="gray0625">
          <fgColor theme="5" tint="-0.24994659260841701"/>
          <bgColor auto="1"/>
        </patternFill>
      </fill>
      <border>
        <left style="dashed">
          <color theme="5" tint="-0.24994659260841701"/>
        </left>
        <right style="dashed">
          <color theme="5" tint="-0.24994659260841701"/>
        </right>
        <top style="dashed">
          <color theme="5" tint="-0.24994659260841701"/>
        </top>
        <bottom style="dashed">
          <color theme="5" tint="-0.24994659260841701"/>
        </bottom>
        <vertical/>
        <horizontal/>
      </border>
    </dxf>
    <dxf>
      <fill>
        <patternFill patternType="lightVertical">
          <fgColor rgb="FF00B0F0"/>
          <bgColor auto="1"/>
        </patternFill>
      </fill>
      <border>
        <left style="dashDot">
          <color rgb="FF00B0F0"/>
        </left>
        <right style="dashDot">
          <color rgb="FF00B0F0"/>
        </right>
        <top style="dashDot">
          <color rgb="FF00B0F0"/>
        </top>
        <bottom style="dashDot">
          <color rgb="FF00B0F0"/>
        </bottom>
      </border>
    </dxf>
    <dxf>
      <fill>
        <patternFill>
          <bgColor rgb="FFFF0000"/>
        </patternFill>
      </fill>
    </dxf>
    <dxf>
      <fill>
        <patternFill patternType="gray0625">
          <fgColor theme="5" tint="-0.24994659260841701"/>
          <bgColor auto="1"/>
        </patternFill>
      </fill>
      <border>
        <left style="dashed">
          <color theme="5" tint="-0.24994659260841701"/>
        </left>
        <right style="dashed">
          <color theme="5" tint="-0.24994659260841701"/>
        </right>
        <top style="dashed">
          <color theme="5" tint="-0.24994659260841701"/>
        </top>
        <bottom style="dashed">
          <color theme="5" tint="-0.24994659260841701"/>
        </bottom>
        <vertical/>
        <horizontal/>
      </border>
    </dxf>
    <dxf>
      <fill>
        <patternFill patternType="lightVertical">
          <fgColor rgb="FF00B0F0"/>
          <bgColor auto="1"/>
        </patternFill>
      </fill>
      <border>
        <left style="dashDot">
          <color rgb="FF00B0F0"/>
        </left>
        <right style="dashDot">
          <color rgb="FF00B0F0"/>
        </right>
        <top style="dashDot">
          <color rgb="FF00B0F0"/>
        </top>
        <bottom style="dashDot">
          <color rgb="FF00B0F0"/>
        </bottom>
      </border>
    </dxf>
    <dxf>
      <fill>
        <patternFill>
          <bgColor rgb="FFFF0000"/>
        </patternFill>
      </fill>
    </dxf>
    <dxf>
      <fill>
        <patternFill patternType="gray0625">
          <fgColor theme="5" tint="-0.24994659260841701"/>
          <bgColor auto="1"/>
        </patternFill>
      </fill>
      <border>
        <left style="dashed">
          <color theme="5" tint="-0.24994659260841701"/>
        </left>
        <right style="dashed">
          <color theme="5" tint="-0.24994659260841701"/>
        </right>
        <top style="dashed">
          <color theme="5" tint="-0.24994659260841701"/>
        </top>
        <bottom style="dashed">
          <color theme="5" tint="-0.24994659260841701"/>
        </bottom>
        <vertical/>
        <horizontal/>
      </border>
    </dxf>
    <dxf>
      <fill>
        <patternFill patternType="lightVertical">
          <fgColor rgb="FF00B0F0"/>
          <bgColor auto="1"/>
        </patternFill>
      </fill>
      <border>
        <left style="dashDot">
          <color rgb="FF00B0F0"/>
        </left>
        <right style="dashDot">
          <color rgb="FF00B0F0"/>
        </right>
        <top style="dashDot">
          <color rgb="FF00B0F0"/>
        </top>
        <bottom style="dashDot">
          <color rgb="FF00B0F0"/>
        </bottom>
      </border>
    </dxf>
    <dxf>
      <fill>
        <patternFill>
          <bgColor rgb="FFFF0000"/>
        </patternFill>
      </fill>
    </dxf>
    <dxf>
      <fill>
        <patternFill patternType="gray0625">
          <fgColor theme="5" tint="-0.24994659260841701"/>
          <bgColor auto="1"/>
        </patternFill>
      </fill>
      <border>
        <left style="dashed">
          <color theme="5" tint="-0.24994659260841701"/>
        </left>
        <right style="dashed">
          <color theme="5" tint="-0.24994659260841701"/>
        </right>
        <top style="dashed">
          <color theme="5" tint="-0.24994659260841701"/>
        </top>
        <bottom style="dashed">
          <color theme="5" tint="-0.24994659260841701"/>
        </bottom>
        <vertical/>
        <horizontal/>
      </border>
    </dxf>
    <dxf>
      <fill>
        <patternFill patternType="lightVertical">
          <fgColor rgb="FF00B0F0"/>
          <bgColor auto="1"/>
        </patternFill>
      </fill>
      <border>
        <left style="dashDot">
          <color rgb="FF00B0F0"/>
        </left>
        <right style="dashDot">
          <color rgb="FF00B0F0"/>
        </right>
        <top style="dashDot">
          <color rgb="FF00B0F0"/>
        </top>
        <bottom style="dashDot">
          <color rgb="FF00B0F0"/>
        </bottom>
      </border>
    </dxf>
    <dxf>
      <fill>
        <patternFill>
          <bgColor rgb="FFFF0000"/>
        </patternFill>
      </fill>
    </dxf>
    <dxf>
      <fill>
        <patternFill patternType="gray0625">
          <fgColor theme="5" tint="-0.24994659260841701"/>
          <bgColor auto="1"/>
        </patternFill>
      </fill>
      <border>
        <left style="dashed">
          <color theme="5" tint="-0.24994659260841701"/>
        </left>
        <right style="dashed">
          <color theme="5" tint="-0.24994659260841701"/>
        </right>
        <top style="dashed">
          <color theme="5" tint="-0.24994659260841701"/>
        </top>
        <bottom style="dashed">
          <color theme="5" tint="-0.24994659260841701"/>
        </bottom>
        <vertical/>
        <horizontal/>
      </border>
    </dxf>
    <dxf>
      <fill>
        <patternFill>
          <bgColor rgb="FFFF0000"/>
        </patternFill>
      </fill>
    </dxf>
    <dxf>
      <fill>
        <patternFill patternType="gray0625">
          <fgColor theme="5" tint="-0.24994659260841701"/>
          <bgColor auto="1"/>
        </patternFill>
      </fill>
      <border>
        <left style="dashed">
          <color theme="5" tint="-0.24994659260841701"/>
        </left>
        <right style="dashed">
          <color theme="5" tint="-0.24994659260841701"/>
        </right>
        <top style="dashed">
          <color theme="5" tint="-0.24994659260841701"/>
        </top>
        <bottom style="dashed">
          <color theme="5" tint="-0.24994659260841701"/>
        </bottom>
        <vertical/>
        <horizontal/>
      </border>
    </dxf>
    <dxf>
      <fill>
        <patternFill>
          <bgColor rgb="FFFF0000"/>
        </patternFill>
      </fill>
    </dxf>
    <dxf>
      <fill>
        <patternFill patternType="gray0625">
          <fgColor theme="5" tint="-0.24994659260841701"/>
          <bgColor auto="1"/>
        </patternFill>
      </fill>
      <border>
        <left style="dashed">
          <color theme="5" tint="-0.24994659260841701"/>
        </left>
        <right style="dashed">
          <color theme="5" tint="-0.24994659260841701"/>
        </right>
        <top style="dashed">
          <color theme="5" tint="-0.24994659260841701"/>
        </top>
        <bottom style="dashed">
          <color theme="5" tint="-0.24994659260841701"/>
        </bottom>
        <vertical/>
        <horizontal/>
      </border>
    </dxf>
    <dxf>
      <fill>
        <patternFill patternType="lightVertical">
          <fgColor rgb="FF00B0F0"/>
          <bgColor auto="1"/>
        </patternFill>
      </fill>
      <border>
        <left style="dashDot">
          <color rgb="FF00B0F0"/>
        </left>
        <right style="dashDot">
          <color rgb="FF00B0F0"/>
        </right>
        <top style="dashDot">
          <color rgb="FF00B0F0"/>
        </top>
        <bottom style="dashDot">
          <color rgb="FF00B0F0"/>
        </bottom>
      </border>
    </dxf>
    <dxf>
      <fill>
        <patternFill>
          <bgColor rgb="FFFF0000"/>
        </patternFill>
      </fill>
    </dxf>
    <dxf>
      <fill>
        <patternFill patternType="gray0625">
          <fgColor theme="5" tint="-0.24994659260841701"/>
          <bgColor auto="1"/>
        </patternFill>
      </fill>
      <border>
        <left style="dashed">
          <color theme="5" tint="-0.24994659260841701"/>
        </left>
        <right style="dashed">
          <color theme="5" tint="-0.24994659260841701"/>
        </right>
        <top style="dashed">
          <color theme="5" tint="-0.24994659260841701"/>
        </top>
        <bottom style="dashed">
          <color theme="5" tint="-0.24994659260841701"/>
        </bottom>
        <vertical/>
        <horizontal/>
      </border>
    </dxf>
    <dxf>
      <fill>
        <patternFill patternType="lightVertical">
          <fgColor rgb="FF00B0F0"/>
          <bgColor auto="1"/>
        </patternFill>
      </fill>
      <border>
        <left style="dashDot">
          <color rgb="FF00B0F0"/>
        </left>
        <right style="dashDot">
          <color rgb="FF00B0F0"/>
        </right>
        <top style="dashDot">
          <color rgb="FF00B0F0"/>
        </top>
        <bottom style="dashDot">
          <color rgb="FF00B0F0"/>
        </bottom>
      </border>
    </dxf>
    <dxf>
      <fill>
        <patternFill>
          <bgColor rgb="FFFF0000"/>
        </patternFill>
      </fill>
    </dxf>
    <dxf>
      <fill>
        <patternFill patternType="gray0625">
          <fgColor theme="5" tint="-0.24994659260841701"/>
          <bgColor auto="1"/>
        </patternFill>
      </fill>
      <border>
        <left style="dashed">
          <color theme="5" tint="-0.24994659260841701"/>
        </left>
        <right style="dashed">
          <color theme="5" tint="-0.24994659260841701"/>
        </right>
        <top style="dashed">
          <color theme="5" tint="-0.24994659260841701"/>
        </top>
        <bottom style="dashed">
          <color theme="5" tint="-0.24994659260841701"/>
        </bottom>
        <vertical/>
        <horizontal/>
      </border>
    </dxf>
    <dxf>
      <fill>
        <patternFill patternType="lightVertical">
          <fgColor rgb="FF00B0F0"/>
          <bgColor auto="1"/>
        </patternFill>
      </fill>
      <border>
        <left style="dashDot">
          <color rgb="FF00B0F0"/>
        </left>
        <right style="dashDot">
          <color rgb="FF00B0F0"/>
        </right>
        <top style="dashDot">
          <color rgb="FF00B0F0"/>
        </top>
        <bottom style="dashDot">
          <color rgb="FF00B0F0"/>
        </bottom>
      </border>
    </dxf>
    <dxf>
      <fill>
        <patternFill>
          <bgColor rgb="FFFF0000"/>
        </patternFill>
      </fill>
    </dxf>
    <dxf>
      <fill>
        <patternFill patternType="gray0625">
          <fgColor theme="5" tint="-0.24994659260841701"/>
          <bgColor auto="1"/>
        </patternFill>
      </fill>
      <border>
        <left style="dashed">
          <color theme="5" tint="-0.24994659260841701"/>
        </left>
        <right style="dashed">
          <color theme="5" tint="-0.24994659260841701"/>
        </right>
        <top style="dashed">
          <color theme="5" tint="-0.24994659260841701"/>
        </top>
        <bottom style="dashed">
          <color theme="5" tint="-0.24994659260841701"/>
        </bottom>
        <vertical/>
        <horizontal/>
      </border>
    </dxf>
    <dxf>
      <fill>
        <patternFill patternType="lightVertical">
          <fgColor rgb="FF00B0F0"/>
          <bgColor auto="1"/>
        </patternFill>
      </fill>
      <border>
        <left style="dashDot">
          <color rgb="FF00B0F0"/>
        </left>
        <right style="dashDot">
          <color rgb="FF00B0F0"/>
        </right>
        <top style="dashDot">
          <color rgb="FF00B0F0"/>
        </top>
        <bottom style="dashDot">
          <color rgb="FF00B0F0"/>
        </bottom>
      </border>
    </dxf>
    <dxf>
      <fill>
        <patternFill>
          <bgColor rgb="FFFF0000"/>
        </patternFill>
      </fill>
    </dxf>
    <dxf>
      <fill>
        <patternFill patternType="gray0625">
          <fgColor theme="5" tint="-0.24994659260841701"/>
          <bgColor auto="1"/>
        </patternFill>
      </fill>
      <border>
        <left style="dashed">
          <color theme="5" tint="-0.24994659260841701"/>
        </left>
        <right style="dashed">
          <color theme="5" tint="-0.24994659260841701"/>
        </right>
        <top style="dashed">
          <color theme="5" tint="-0.24994659260841701"/>
        </top>
        <bottom style="dashed">
          <color theme="5" tint="-0.24994659260841701"/>
        </bottom>
        <vertical/>
        <horizontal/>
      </border>
    </dxf>
    <dxf>
      <fill>
        <patternFill patternType="lightVertical">
          <fgColor rgb="FF00B0F0"/>
          <bgColor auto="1"/>
        </patternFill>
      </fill>
      <border>
        <left style="dashDot">
          <color rgb="FF00B0F0"/>
        </left>
        <right style="dashDot">
          <color rgb="FF00B0F0"/>
        </right>
        <top style="dashDot">
          <color rgb="FF00B0F0"/>
        </top>
        <bottom style="dashDot">
          <color rgb="FF00B0F0"/>
        </bottom>
      </border>
    </dxf>
    <dxf>
      <fill>
        <patternFill>
          <bgColor rgb="FFFF0000"/>
        </patternFill>
      </fill>
    </dxf>
    <dxf>
      <fill>
        <patternFill patternType="gray0625">
          <fgColor theme="5" tint="-0.24994659260841701"/>
          <bgColor auto="1"/>
        </patternFill>
      </fill>
      <border>
        <left style="dashed">
          <color theme="5" tint="-0.24994659260841701"/>
        </left>
        <right style="dashed">
          <color theme="5" tint="-0.24994659260841701"/>
        </right>
        <top style="dashed">
          <color theme="5" tint="-0.24994659260841701"/>
        </top>
        <bottom style="dashed">
          <color theme="5" tint="-0.24994659260841701"/>
        </bottom>
        <vertical/>
        <horizontal/>
      </border>
    </dxf>
    <dxf>
      <fill>
        <patternFill patternType="lightVertical">
          <fgColor rgb="FF00B0F0"/>
          <bgColor auto="1"/>
        </patternFill>
      </fill>
      <border>
        <left style="dashDot">
          <color rgb="FF00B0F0"/>
        </left>
        <right style="dashDot">
          <color rgb="FF00B0F0"/>
        </right>
        <top style="dashDot">
          <color rgb="FF00B0F0"/>
        </top>
        <bottom style="dashDot">
          <color rgb="FF00B0F0"/>
        </bottom>
      </border>
    </dxf>
    <dxf>
      <fill>
        <patternFill>
          <bgColor rgb="FFFF0000"/>
        </patternFill>
      </fill>
    </dxf>
    <dxf>
      <fill>
        <patternFill patternType="gray0625">
          <fgColor theme="5" tint="-0.24994659260841701"/>
          <bgColor auto="1"/>
        </patternFill>
      </fill>
      <border>
        <left style="dashed">
          <color theme="5" tint="-0.24994659260841701"/>
        </left>
        <right style="dashed">
          <color theme="5" tint="-0.24994659260841701"/>
        </right>
        <top style="dashed">
          <color theme="5" tint="-0.24994659260841701"/>
        </top>
        <bottom style="dashed">
          <color theme="5" tint="-0.24994659260841701"/>
        </bottom>
        <vertical/>
        <horizontal/>
      </border>
    </dxf>
    <dxf>
      <fill>
        <patternFill patternType="lightVertical">
          <fgColor rgb="FF00B0F0"/>
          <bgColor auto="1"/>
        </patternFill>
      </fill>
      <border>
        <left style="dashDot">
          <color rgb="FF00B0F0"/>
        </left>
        <right style="dashDot">
          <color rgb="FF00B0F0"/>
        </right>
        <top style="dashDot">
          <color rgb="FF00B0F0"/>
        </top>
        <bottom style="dashDot">
          <color rgb="FF00B0F0"/>
        </bottom>
      </border>
    </dxf>
    <dxf>
      <fill>
        <patternFill>
          <bgColor rgb="FFFF0000"/>
        </patternFill>
      </fill>
    </dxf>
    <dxf>
      <fill>
        <patternFill patternType="gray0625">
          <fgColor theme="5" tint="-0.24994659260841701"/>
          <bgColor auto="1"/>
        </patternFill>
      </fill>
      <border>
        <left style="dashed">
          <color theme="5" tint="-0.24994659260841701"/>
        </left>
        <right style="dashed">
          <color theme="5" tint="-0.24994659260841701"/>
        </right>
        <top style="dashed">
          <color theme="5" tint="-0.24994659260841701"/>
        </top>
        <bottom style="dashed">
          <color theme="5" tint="-0.24994659260841701"/>
        </bottom>
        <vertical/>
        <horizontal/>
      </border>
    </dxf>
    <dxf>
      <fill>
        <patternFill patternType="lightVertical">
          <fgColor rgb="FF00B0F0"/>
          <bgColor auto="1"/>
        </patternFill>
      </fill>
      <border>
        <left style="dashDot">
          <color rgb="FF00B0F0"/>
        </left>
        <right style="dashDot">
          <color rgb="FF00B0F0"/>
        </right>
        <top style="dashDot">
          <color rgb="FF00B0F0"/>
        </top>
        <bottom style="dashDot">
          <color rgb="FF00B0F0"/>
        </bottom>
      </border>
    </dxf>
    <dxf>
      <fill>
        <patternFill>
          <bgColor rgb="FFFF0000"/>
        </patternFill>
      </fill>
    </dxf>
    <dxf>
      <fill>
        <patternFill patternType="gray0625">
          <fgColor theme="5" tint="-0.24994659260841701"/>
          <bgColor auto="1"/>
        </patternFill>
      </fill>
      <border>
        <left style="dashed">
          <color theme="5" tint="-0.24994659260841701"/>
        </left>
        <right style="dashed">
          <color theme="5" tint="-0.24994659260841701"/>
        </right>
        <top style="dashed">
          <color theme="5" tint="-0.24994659260841701"/>
        </top>
        <bottom style="dashed">
          <color theme="5" tint="-0.24994659260841701"/>
        </bottom>
        <vertical/>
        <horizontal/>
      </border>
    </dxf>
    <dxf>
      <fill>
        <patternFill patternType="lightVertical">
          <fgColor rgb="FF00B0F0"/>
          <bgColor auto="1"/>
        </patternFill>
      </fill>
      <border>
        <left style="dashDot">
          <color rgb="FF00B0F0"/>
        </left>
        <right style="dashDot">
          <color rgb="FF00B0F0"/>
        </right>
        <top style="dashDot">
          <color rgb="FF00B0F0"/>
        </top>
        <bottom style="dashDot">
          <color rgb="FF00B0F0"/>
        </bottom>
      </border>
    </dxf>
    <dxf>
      <fill>
        <patternFill>
          <bgColor rgb="FFFF0000"/>
        </patternFill>
      </fill>
    </dxf>
    <dxf>
      <fill>
        <patternFill patternType="gray0625">
          <fgColor theme="5" tint="-0.24994659260841701"/>
          <bgColor auto="1"/>
        </patternFill>
      </fill>
      <border>
        <left style="dashed">
          <color theme="5" tint="-0.24994659260841701"/>
        </left>
        <right style="dashed">
          <color theme="5" tint="-0.24994659260841701"/>
        </right>
        <top style="dashed">
          <color theme="5" tint="-0.24994659260841701"/>
        </top>
        <bottom style="dashed">
          <color theme="5" tint="-0.24994659260841701"/>
        </bottom>
        <vertical/>
        <horizontal/>
      </border>
    </dxf>
    <dxf>
      <fill>
        <patternFill patternType="lightVertical">
          <fgColor rgb="FF00B0F0"/>
          <bgColor auto="1"/>
        </patternFill>
      </fill>
      <border>
        <left style="dashDot">
          <color rgb="FF00B0F0"/>
        </left>
        <right style="dashDot">
          <color rgb="FF00B0F0"/>
        </right>
        <top style="dashDot">
          <color rgb="FF00B0F0"/>
        </top>
        <bottom style="dashDot">
          <color rgb="FF00B0F0"/>
        </bottom>
      </border>
    </dxf>
    <dxf>
      <fill>
        <patternFill>
          <bgColor rgb="FFFF0000"/>
        </patternFill>
      </fill>
    </dxf>
    <dxf>
      <fill>
        <patternFill patternType="gray0625">
          <fgColor theme="5" tint="-0.24994659260841701"/>
          <bgColor auto="1"/>
        </patternFill>
      </fill>
      <border>
        <left style="dashed">
          <color theme="5" tint="-0.24994659260841701"/>
        </left>
        <right style="dashed">
          <color theme="5" tint="-0.24994659260841701"/>
        </right>
        <top style="dashed">
          <color theme="5" tint="-0.24994659260841701"/>
        </top>
        <bottom style="dashed">
          <color theme="5" tint="-0.24994659260841701"/>
        </bottom>
        <vertical/>
        <horizontal/>
      </border>
    </dxf>
    <dxf>
      <fill>
        <patternFill patternType="lightVertical">
          <fgColor rgb="FF00B0F0"/>
          <bgColor auto="1"/>
        </patternFill>
      </fill>
      <border>
        <left style="dashDot">
          <color rgb="FF00B0F0"/>
        </left>
        <right style="dashDot">
          <color rgb="FF00B0F0"/>
        </right>
        <top style="dashDot">
          <color rgb="FF00B0F0"/>
        </top>
        <bottom style="dashDot">
          <color rgb="FF00B0F0"/>
        </bottom>
      </border>
    </dxf>
    <dxf>
      <fill>
        <patternFill>
          <bgColor rgb="FFFF0000"/>
        </patternFill>
      </fill>
    </dxf>
    <dxf>
      <fill>
        <patternFill patternType="gray0625">
          <fgColor theme="5" tint="-0.24994659260841701"/>
          <bgColor auto="1"/>
        </patternFill>
      </fill>
      <border>
        <left style="dashed">
          <color theme="5" tint="-0.24994659260841701"/>
        </left>
        <right style="dashed">
          <color theme="5" tint="-0.24994659260841701"/>
        </right>
        <top style="dashed">
          <color theme="5" tint="-0.24994659260841701"/>
        </top>
        <bottom style="dashed">
          <color theme="5" tint="-0.24994659260841701"/>
        </bottom>
        <vertical/>
        <horizontal/>
      </border>
    </dxf>
    <dxf>
      <fill>
        <patternFill patternType="lightVertical">
          <fgColor rgb="FF00B0F0"/>
          <bgColor auto="1"/>
        </patternFill>
      </fill>
      <border>
        <left style="dashDot">
          <color rgb="FF00B0F0"/>
        </left>
        <right style="dashDot">
          <color rgb="FF00B0F0"/>
        </right>
        <top style="dashDot">
          <color rgb="FF00B0F0"/>
        </top>
        <bottom style="dashDot">
          <color rgb="FF00B0F0"/>
        </bottom>
      </border>
    </dxf>
    <dxf>
      <fill>
        <patternFill>
          <bgColor rgb="FFFF0000"/>
        </patternFill>
      </fill>
    </dxf>
    <dxf>
      <fill>
        <patternFill patternType="gray0625">
          <fgColor theme="5" tint="-0.24994659260841701"/>
          <bgColor auto="1"/>
        </patternFill>
      </fill>
      <border>
        <left style="dashed">
          <color theme="5" tint="-0.24994659260841701"/>
        </left>
        <right style="dashed">
          <color theme="5" tint="-0.24994659260841701"/>
        </right>
        <top style="dashed">
          <color theme="5" tint="-0.24994659260841701"/>
        </top>
        <bottom style="dashed">
          <color theme="5" tint="-0.24994659260841701"/>
        </bottom>
        <vertical/>
        <horizontal/>
      </border>
    </dxf>
    <dxf>
      <fill>
        <patternFill patternType="lightVertical">
          <fgColor rgb="FF00B0F0"/>
          <bgColor auto="1"/>
        </patternFill>
      </fill>
      <border>
        <left style="dashDot">
          <color rgb="FF00B0F0"/>
        </left>
        <right style="dashDot">
          <color rgb="FF00B0F0"/>
        </right>
        <top style="dashDot">
          <color rgb="FF00B0F0"/>
        </top>
        <bottom style="dashDot">
          <color rgb="FF00B0F0"/>
        </bottom>
      </border>
    </dxf>
    <dxf>
      <fill>
        <patternFill>
          <bgColor rgb="FFFF0000"/>
        </patternFill>
      </fill>
    </dxf>
    <dxf>
      <fill>
        <patternFill patternType="gray0625">
          <fgColor theme="5" tint="-0.24994659260841701"/>
          <bgColor auto="1"/>
        </patternFill>
      </fill>
      <border>
        <left style="dashed">
          <color theme="5" tint="-0.24994659260841701"/>
        </left>
        <right style="dashed">
          <color theme="5" tint="-0.24994659260841701"/>
        </right>
        <top style="dashed">
          <color theme="5" tint="-0.24994659260841701"/>
        </top>
        <bottom style="dashed">
          <color theme="5" tint="-0.24994659260841701"/>
        </bottom>
        <vertical/>
        <horizontal/>
      </border>
    </dxf>
    <dxf>
      <fill>
        <patternFill patternType="lightVertical">
          <fgColor rgb="FF00B0F0"/>
          <bgColor auto="1"/>
        </patternFill>
      </fill>
      <border>
        <left style="dashDot">
          <color rgb="FF00B0F0"/>
        </left>
        <right style="dashDot">
          <color rgb="FF00B0F0"/>
        </right>
        <top style="dashDot">
          <color rgb="FF00B0F0"/>
        </top>
        <bottom style="dashDot">
          <color rgb="FF00B0F0"/>
        </bottom>
      </border>
    </dxf>
    <dxf>
      <fill>
        <patternFill>
          <bgColor rgb="FFFF0000"/>
        </patternFill>
      </fill>
    </dxf>
    <dxf>
      <fill>
        <patternFill patternType="gray0625">
          <fgColor theme="5" tint="-0.24994659260841701"/>
          <bgColor auto="1"/>
        </patternFill>
      </fill>
      <border>
        <left style="dashed">
          <color theme="5" tint="-0.24994659260841701"/>
        </left>
        <right style="dashed">
          <color theme="5" tint="-0.24994659260841701"/>
        </right>
        <top style="dashed">
          <color theme="5" tint="-0.24994659260841701"/>
        </top>
        <bottom style="dashed">
          <color theme="5" tint="-0.24994659260841701"/>
        </bottom>
        <vertical/>
        <horizontal/>
      </border>
    </dxf>
    <dxf>
      <fill>
        <patternFill patternType="lightVertical">
          <fgColor rgb="FF00B0F0"/>
          <bgColor auto="1"/>
        </patternFill>
      </fill>
      <border>
        <left style="dashDot">
          <color rgb="FF00B0F0"/>
        </left>
        <right style="dashDot">
          <color rgb="FF00B0F0"/>
        </right>
        <top style="dashDot">
          <color rgb="FF00B0F0"/>
        </top>
        <bottom style="dashDot">
          <color rgb="FF00B0F0"/>
        </bottom>
      </border>
    </dxf>
    <dxf>
      <fill>
        <patternFill>
          <bgColor rgb="FFFF0000"/>
        </patternFill>
      </fill>
    </dxf>
    <dxf>
      <fill>
        <patternFill patternType="gray0625">
          <fgColor theme="5" tint="-0.24994659260841701"/>
          <bgColor auto="1"/>
        </patternFill>
      </fill>
      <border>
        <left style="dashed">
          <color theme="5" tint="-0.24994659260841701"/>
        </left>
        <right style="dashed">
          <color theme="5" tint="-0.24994659260841701"/>
        </right>
        <top style="dashed">
          <color theme="5" tint="-0.24994659260841701"/>
        </top>
        <bottom style="dashed">
          <color theme="5" tint="-0.24994659260841701"/>
        </bottom>
        <vertical/>
        <horizontal/>
      </border>
    </dxf>
    <dxf>
      <fill>
        <patternFill patternType="lightVertical">
          <fgColor rgb="FF00B0F0"/>
          <bgColor auto="1"/>
        </patternFill>
      </fill>
      <border>
        <left style="dashDot">
          <color rgb="FF00B0F0"/>
        </left>
        <right style="dashDot">
          <color rgb="FF00B0F0"/>
        </right>
        <top style="dashDot">
          <color rgb="FF00B0F0"/>
        </top>
        <bottom style="dashDot">
          <color rgb="FF00B0F0"/>
        </bottom>
      </border>
    </dxf>
    <dxf>
      <fill>
        <patternFill>
          <bgColor rgb="FFFF0000"/>
        </patternFill>
      </fill>
    </dxf>
    <dxf>
      <fill>
        <patternFill patternType="gray0625">
          <fgColor theme="5" tint="-0.24994659260841701"/>
          <bgColor auto="1"/>
        </patternFill>
      </fill>
      <border>
        <left style="dashed">
          <color theme="5" tint="-0.24994659260841701"/>
        </left>
        <right style="dashed">
          <color theme="5" tint="-0.24994659260841701"/>
        </right>
        <top style="dashed">
          <color theme="5" tint="-0.24994659260841701"/>
        </top>
        <bottom style="dashed">
          <color theme="5" tint="-0.24994659260841701"/>
        </bottom>
        <vertical/>
        <horizontal/>
      </border>
    </dxf>
    <dxf>
      <fill>
        <patternFill patternType="lightVertical">
          <fgColor rgb="FF00B0F0"/>
          <bgColor auto="1"/>
        </patternFill>
      </fill>
      <border>
        <left style="dashDot">
          <color rgb="FF00B0F0"/>
        </left>
        <right style="dashDot">
          <color rgb="FF00B0F0"/>
        </right>
        <top style="dashDot">
          <color rgb="FF00B0F0"/>
        </top>
        <bottom style="dashDot">
          <color rgb="FF00B0F0"/>
        </bottom>
      </border>
    </dxf>
    <dxf>
      <fill>
        <patternFill>
          <bgColor rgb="FFFF0000"/>
        </patternFill>
      </fill>
    </dxf>
    <dxf>
      <fill>
        <patternFill patternType="gray0625">
          <fgColor theme="5" tint="-0.24994659260841701"/>
          <bgColor auto="1"/>
        </patternFill>
      </fill>
      <border>
        <left style="dashed">
          <color theme="5" tint="-0.24994659260841701"/>
        </left>
        <right style="dashed">
          <color theme="5" tint="-0.24994659260841701"/>
        </right>
        <top style="dashed">
          <color theme="5" tint="-0.24994659260841701"/>
        </top>
        <bottom style="dashed">
          <color theme="5" tint="-0.24994659260841701"/>
        </bottom>
        <vertical/>
        <horizontal/>
      </border>
    </dxf>
    <dxf>
      <fill>
        <patternFill patternType="lightVertical">
          <fgColor rgb="FF00B0F0"/>
          <bgColor auto="1"/>
        </patternFill>
      </fill>
      <border>
        <left style="dashDot">
          <color rgb="FF00B0F0"/>
        </left>
        <right style="dashDot">
          <color rgb="FF00B0F0"/>
        </right>
        <top style="dashDot">
          <color rgb="FF00B0F0"/>
        </top>
        <bottom style="dashDot">
          <color rgb="FF00B0F0"/>
        </bottom>
      </border>
    </dxf>
    <dxf>
      <fill>
        <patternFill>
          <bgColor rgb="FFFF0000"/>
        </patternFill>
      </fill>
    </dxf>
    <dxf>
      <fill>
        <patternFill patternType="gray0625">
          <fgColor theme="5" tint="-0.24994659260841701"/>
          <bgColor auto="1"/>
        </patternFill>
      </fill>
      <border>
        <left style="dashed">
          <color theme="5" tint="-0.24994659260841701"/>
        </left>
        <right style="dashed">
          <color theme="5" tint="-0.24994659260841701"/>
        </right>
        <top style="dashed">
          <color theme="5" tint="-0.24994659260841701"/>
        </top>
        <bottom style="dashed">
          <color theme="5" tint="-0.24994659260841701"/>
        </bottom>
        <vertical/>
        <horizontal/>
      </border>
    </dxf>
    <dxf>
      <fill>
        <patternFill patternType="lightVertical">
          <fgColor rgb="FF00B0F0"/>
          <bgColor auto="1"/>
        </patternFill>
      </fill>
      <border>
        <left style="dashDot">
          <color rgb="FF00B0F0"/>
        </left>
        <right style="dashDot">
          <color rgb="FF00B0F0"/>
        </right>
        <top style="dashDot">
          <color rgb="FF00B0F0"/>
        </top>
        <bottom style="dashDot">
          <color rgb="FF00B0F0"/>
        </bottom>
      </border>
    </dxf>
    <dxf>
      <fill>
        <patternFill>
          <bgColor rgb="FFFF0000"/>
        </patternFill>
      </fill>
    </dxf>
    <dxf>
      <fill>
        <patternFill patternType="gray0625">
          <fgColor theme="5" tint="-0.24994659260841701"/>
          <bgColor auto="1"/>
        </patternFill>
      </fill>
      <border>
        <left style="dashed">
          <color theme="5" tint="-0.24994659260841701"/>
        </left>
        <right style="dashed">
          <color theme="5" tint="-0.24994659260841701"/>
        </right>
        <top style="dashed">
          <color theme="5" tint="-0.24994659260841701"/>
        </top>
        <bottom style="dashed">
          <color theme="5" tint="-0.24994659260841701"/>
        </bottom>
        <vertical/>
        <horizontal/>
      </border>
    </dxf>
    <dxf>
      <fill>
        <patternFill patternType="lightVertical">
          <fgColor rgb="FF00B0F0"/>
          <bgColor auto="1"/>
        </patternFill>
      </fill>
      <border>
        <left style="dashDot">
          <color rgb="FF00B0F0"/>
        </left>
        <right style="dashDot">
          <color rgb="FF00B0F0"/>
        </right>
        <top style="dashDot">
          <color rgb="FF00B0F0"/>
        </top>
        <bottom style="dashDot">
          <color rgb="FF00B0F0"/>
        </bottom>
      </border>
    </dxf>
    <dxf>
      <fill>
        <patternFill>
          <bgColor rgb="FFFF0000"/>
        </patternFill>
      </fill>
    </dxf>
    <dxf>
      <fill>
        <patternFill patternType="gray0625">
          <fgColor theme="5" tint="-0.24994659260841701"/>
          <bgColor auto="1"/>
        </patternFill>
      </fill>
      <border>
        <left style="dashed">
          <color theme="5" tint="-0.24994659260841701"/>
        </left>
        <right style="dashed">
          <color theme="5" tint="-0.24994659260841701"/>
        </right>
        <top style="dashed">
          <color theme="5" tint="-0.24994659260841701"/>
        </top>
        <bottom style="dashed">
          <color theme="5" tint="-0.24994659260841701"/>
        </bottom>
        <vertical/>
        <horizontal/>
      </border>
    </dxf>
    <dxf>
      <fill>
        <patternFill patternType="lightVertical">
          <fgColor rgb="FF00B0F0"/>
          <bgColor auto="1"/>
        </patternFill>
      </fill>
      <border>
        <left style="dashDot">
          <color rgb="FF00B0F0"/>
        </left>
        <right style="dashDot">
          <color rgb="FF00B0F0"/>
        </right>
        <top style="dashDot">
          <color rgb="FF00B0F0"/>
        </top>
        <bottom style="dashDot">
          <color rgb="FF00B0F0"/>
        </bottom>
      </border>
    </dxf>
    <dxf>
      <fill>
        <patternFill>
          <bgColor rgb="FFFF0000"/>
        </patternFill>
      </fill>
    </dxf>
    <dxf>
      <fill>
        <patternFill patternType="gray0625">
          <fgColor theme="5" tint="-0.24994659260841701"/>
          <bgColor auto="1"/>
        </patternFill>
      </fill>
      <border>
        <left style="dashed">
          <color theme="5" tint="-0.24994659260841701"/>
        </left>
        <right style="dashed">
          <color theme="5" tint="-0.24994659260841701"/>
        </right>
        <top style="dashed">
          <color theme="5" tint="-0.24994659260841701"/>
        </top>
        <bottom style="dashed">
          <color theme="5" tint="-0.24994659260841701"/>
        </bottom>
        <vertical/>
        <horizontal/>
      </border>
    </dxf>
    <dxf>
      <fill>
        <patternFill patternType="lightVertical">
          <fgColor rgb="FF00B0F0"/>
          <bgColor auto="1"/>
        </patternFill>
      </fill>
      <border>
        <left style="dashDot">
          <color rgb="FF00B0F0"/>
        </left>
        <right style="dashDot">
          <color rgb="FF00B0F0"/>
        </right>
        <top style="dashDot">
          <color rgb="FF00B0F0"/>
        </top>
        <bottom style="dashDot">
          <color rgb="FF00B0F0"/>
        </bottom>
      </border>
    </dxf>
    <dxf>
      <fill>
        <patternFill>
          <bgColor rgb="FFFF0000"/>
        </patternFill>
      </fill>
    </dxf>
    <dxf>
      <fill>
        <patternFill patternType="gray0625">
          <fgColor theme="5" tint="-0.24994659260841701"/>
          <bgColor auto="1"/>
        </patternFill>
      </fill>
      <border>
        <left style="dashed">
          <color theme="5" tint="-0.24994659260841701"/>
        </left>
        <right style="dashed">
          <color theme="5" tint="-0.24994659260841701"/>
        </right>
        <top style="dashed">
          <color theme="5" tint="-0.24994659260841701"/>
        </top>
        <bottom style="dashed">
          <color theme="5" tint="-0.24994659260841701"/>
        </bottom>
        <vertical/>
        <horizontal/>
      </border>
    </dxf>
    <dxf>
      <fill>
        <patternFill patternType="lightVertical">
          <fgColor rgb="FF00B0F0"/>
          <bgColor auto="1"/>
        </patternFill>
      </fill>
      <border>
        <left style="dashDot">
          <color rgb="FF00B0F0"/>
        </left>
        <right style="dashDot">
          <color rgb="FF00B0F0"/>
        </right>
        <top style="dashDot">
          <color rgb="FF00B0F0"/>
        </top>
        <bottom style="dashDot">
          <color rgb="FF00B0F0"/>
        </bottom>
      </border>
    </dxf>
    <dxf>
      <fill>
        <patternFill>
          <bgColor rgb="FFFF0000"/>
        </patternFill>
      </fill>
    </dxf>
    <dxf>
      <fill>
        <patternFill patternType="gray0625">
          <fgColor theme="5" tint="-0.24994659260841701"/>
          <bgColor auto="1"/>
        </patternFill>
      </fill>
      <border>
        <left style="dashed">
          <color theme="5" tint="-0.24994659260841701"/>
        </left>
        <right style="dashed">
          <color theme="5" tint="-0.24994659260841701"/>
        </right>
        <top style="dashed">
          <color theme="5" tint="-0.24994659260841701"/>
        </top>
        <bottom style="dashed">
          <color theme="5" tint="-0.24994659260841701"/>
        </bottom>
        <vertical/>
        <horizontal/>
      </border>
    </dxf>
    <dxf>
      <fill>
        <patternFill patternType="lightVertical">
          <fgColor rgb="FF00B0F0"/>
          <bgColor auto="1"/>
        </patternFill>
      </fill>
      <border>
        <left style="dashDot">
          <color rgb="FF00B0F0"/>
        </left>
        <right style="dashDot">
          <color rgb="FF00B0F0"/>
        </right>
        <top style="dashDot">
          <color rgb="FF00B0F0"/>
        </top>
        <bottom style="dashDot">
          <color rgb="FF00B0F0"/>
        </bottom>
      </border>
    </dxf>
    <dxf>
      <fill>
        <patternFill>
          <bgColor rgb="FFFF0000"/>
        </patternFill>
      </fill>
    </dxf>
    <dxf>
      <fill>
        <patternFill patternType="gray0625">
          <fgColor theme="5" tint="-0.24994659260841701"/>
          <bgColor auto="1"/>
        </patternFill>
      </fill>
      <border>
        <left style="dashed">
          <color theme="5" tint="-0.24994659260841701"/>
        </left>
        <right style="dashed">
          <color theme="5" tint="-0.24994659260841701"/>
        </right>
        <top style="dashed">
          <color theme="5" tint="-0.24994659260841701"/>
        </top>
        <bottom style="dashed">
          <color theme="5" tint="-0.24994659260841701"/>
        </bottom>
        <vertical/>
        <horizontal/>
      </border>
    </dxf>
    <dxf>
      <fill>
        <patternFill patternType="lightVertical">
          <fgColor rgb="FF00B0F0"/>
          <bgColor auto="1"/>
        </patternFill>
      </fill>
      <border>
        <left style="dashDot">
          <color rgb="FF00B0F0"/>
        </left>
        <right style="dashDot">
          <color rgb="FF00B0F0"/>
        </right>
        <top style="dashDot">
          <color rgb="FF00B0F0"/>
        </top>
        <bottom style="dashDot">
          <color rgb="FF00B0F0"/>
        </bottom>
      </border>
    </dxf>
    <dxf>
      <fill>
        <patternFill>
          <bgColor rgb="FFFF0000"/>
        </patternFill>
      </fill>
    </dxf>
    <dxf>
      <fill>
        <patternFill patternType="gray0625">
          <fgColor theme="5" tint="-0.24994659260841701"/>
          <bgColor auto="1"/>
        </patternFill>
      </fill>
      <border>
        <left style="dashed">
          <color theme="5" tint="-0.24994659260841701"/>
        </left>
        <right style="dashed">
          <color theme="5" tint="-0.24994659260841701"/>
        </right>
        <top style="dashed">
          <color theme="5" tint="-0.24994659260841701"/>
        </top>
        <bottom style="dashed">
          <color theme="5" tint="-0.24994659260841701"/>
        </bottom>
        <vertical/>
        <horizontal/>
      </border>
    </dxf>
    <dxf>
      <fill>
        <patternFill patternType="lightVertical">
          <fgColor rgb="FF00B0F0"/>
          <bgColor auto="1"/>
        </patternFill>
      </fill>
      <border>
        <left style="dashDot">
          <color rgb="FF00B0F0"/>
        </left>
        <right style="dashDot">
          <color rgb="FF00B0F0"/>
        </right>
        <top style="dashDot">
          <color rgb="FF00B0F0"/>
        </top>
        <bottom style="dashDot">
          <color rgb="FF00B0F0"/>
        </bottom>
      </border>
    </dxf>
    <dxf>
      <fill>
        <patternFill>
          <bgColor rgb="FFFF0000"/>
        </patternFill>
      </fill>
    </dxf>
    <dxf>
      <fill>
        <patternFill patternType="gray0625">
          <fgColor theme="5" tint="-0.24994659260841701"/>
          <bgColor auto="1"/>
        </patternFill>
      </fill>
      <border>
        <left style="dashed">
          <color theme="5" tint="-0.24994659260841701"/>
        </left>
        <right style="dashed">
          <color theme="5" tint="-0.24994659260841701"/>
        </right>
        <top style="dashed">
          <color theme="5" tint="-0.24994659260841701"/>
        </top>
        <bottom style="dashed">
          <color theme="5" tint="-0.24994659260841701"/>
        </bottom>
        <vertical/>
        <horizontal/>
      </border>
    </dxf>
    <dxf>
      <fill>
        <patternFill patternType="lightVertical">
          <fgColor rgb="FF00B0F0"/>
          <bgColor auto="1"/>
        </patternFill>
      </fill>
      <border>
        <left style="dashDot">
          <color rgb="FF00B0F0"/>
        </left>
        <right style="dashDot">
          <color rgb="FF00B0F0"/>
        </right>
        <top style="dashDot">
          <color rgb="FF00B0F0"/>
        </top>
        <bottom style="dashDot">
          <color rgb="FF00B0F0"/>
        </bottom>
      </border>
    </dxf>
    <dxf>
      <fill>
        <patternFill>
          <bgColor rgb="FFFF0000"/>
        </patternFill>
      </fill>
    </dxf>
    <dxf>
      <fill>
        <patternFill patternType="gray0625">
          <fgColor theme="5" tint="-0.24994659260841701"/>
          <bgColor auto="1"/>
        </patternFill>
      </fill>
      <border>
        <left style="dashed">
          <color theme="5" tint="-0.24994659260841701"/>
        </left>
        <right style="dashed">
          <color theme="5" tint="-0.24994659260841701"/>
        </right>
        <top style="dashed">
          <color theme="5" tint="-0.24994659260841701"/>
        </top>
        <bottom style="dashed">
          <color theme="5" tint="-0.24994659260841701"/>
        </bottom>
        <vertical/>
        <horizontal/>
      </border>
    </dxf>
    <dxf>
      <fill>
        <patternFill patternType="lightVertical">
          <fgColor rgb="FF00B0F0"/>
          <bgColor auto="1"/>
        </patternFill>
      </fill>
      <border>
        <left style="dashDot">
          <color rgb="FF00B0F0"/>
        </left>
        <right style="dashDot">
          <color rgb="FF00B0F0"/>
        </right>
        <top style="dashDot">
          <color rgb="FF00B0F0"/>
        </top>
        <bottom style="dashDot">
          <color rgb="FF00B0F0"/>
        </bottom>
      </border>
    </dxf>
    <dxf>
      <fill>
        <patternFill>
          <bgColor rgb="FFFF0000"/>
        </patternFill>
      </fill>
    </dxf>
    <dxf>
      <fill>
        <patternFill patternType="gray0625">
          <fgColor theme="5" tint="-0.24994659260841701"/>
          <bgColor auto="1"/>
        </patternFill>
      </fill>
      <border>
        <left style="dashed">
          <color theme="5" tint="-0.24994659260841701"/>
        </left>
        <right style="dashed">
          <color theme="5" tint="-0.24994659260841701"/>
        </right>
        <top style="dashed">
          <color theme="5" tint="-0.24994659260841701"/>
        </top>
        <bottom style="dashed">
          <color theme="5" tint="-0.24994659260841701"/>
        </bottom>
        <vertical/>
        <horizontal/>
      </border>
    </dxf>
    <dxf>
      <fill>
        <patternFill patternType="lightVertical">
          <fgColor rgb="FF00B0F0"/>
          <bgColor auto="1"/>
        </patternFill>
      </fill>
      <border>
        <left style="dashDot">
          <color rgb="FF00B0F0"/>
        </left>
        <right style="dashDot">
          <color rgb="FF00B0F0"/>
        </right>
        <top style="dashDot">
          <color rgb="FF00B0F0"/>
        </top>
        <bottom style="dashDot">
          <color rgb="FF00B0F0"/>
        </bottom>
      </border>
    </dxf>
    <dxf>
      <fill>
        <patternFill>
          <bgColor rgb="FFFF0000"/>
        </patternFill>
      </fill>
    </dxf>
    <dxf>
      <fill>
        <patternFill patternType="gray0625">
          <fgColor theme="5" tint="-0.24994659260841701"/>
          <bgColor auto="1"/>
        </patternFill>
      </fill>
      <border>
        <left style="dashed">
          <color theme="5" tint="-0.24994659260841701"/>
        </left>
        <right style="dashed">
          <color theme="5" tint="-0.24994659260841701"/>
        </right>
        <top style="dashed">
          <color theme="5" tint="-0.24994659260841701"/>
        </top>
        <bottom style="dashed">
          <color theme="5" tint="-0.24994659260841701"/>
        </bottom>
        <vertical/>
        <horizontal/>
      </border>
    </dxf>
    <dxf>
      <fill>
        <patternFill patternType="lightVertical">
          <fgColor rgb="FF00B0F0"/>
          <bgColor auto="1"/>
        </patternFill>
      </fill>
      <border>
        <left style="dashDot">
          <color rgb="FF00B0F0"/>
        </left>
        <right style="dashDot">
          <color rgb="FF00B0F0"/>
        </right>
        <top style="dashDot">
          <color rgb="FF00B0F0"/>
        </top>
        <bottom style="dashDot">
          <color rgb="FF00B0F0"/>
        </bottom>
      </border>
    </dxf>
    <dxf>
      <fill>
        <patternFill>
          <bgColor rgb="FFFF0000"/>
        </patternFill>
      </fill>
    </dxf>
    <dxf>
      <fill>
        <patternFill patternType="gray0625">
          <fgColor theme="5" tint="-0.24994659260841701"/>
          <bgColor auto="1"/>
        </patternFill>
      </fill>
      <border>
        <left style="dashed">
          <color theme="5" tint="-0.24994659260841701"/>
        </left>
        <right style="dashed">
          <color theme="5" tint="-0.24994659260841701"/>
        </right>
        <top style="dashed">
          <color theme="5" tint="-0.24994659260841701"/>
        </top>
        <bottom style="dashed">
          <color theme="5" tint="-0.24994659260841701"/>
        </bottom>
        <vertical/>
        <horizontal/>
      </border>
    </dxf>
    <dxf>
      <fill>
        <patternFill patternType="lightVertical">
          <fgColor rgb="FF00B0F0"/>
          <bgColor auto="1"/>
        </patternFill>
      </fill>
      <border>
        <left style="dashDot">
          <color rgb="FF00B0F0"/>
        </left>
        <right style="dashDot">
          <color rgb="FF00B0F0"/>
        </right>
        <top style="dashDot">
          <color rgb="FF00B0F0"/>
        </top>
        <bottom style="dashDot">
          <color rgb="FF00B0F0"/>
        </bottom>
      </border>
    </dxf>
    <dxf>
      <fill>
        <patternFill>
          <bgColor rgb="FFFF0000"/>
        </patternFill>
      </fill>
    </dxf>
    <dxf>
      <fill>
        <patternFill patternType="gray0625">
          <fgColor theme="5" tint="-0.24994659260841701"/>
          <bgColor auto="1"/>
        </patternFill>
      </fill>
      <border>
        <left style="dashed">
          <color theme="5" tint="-0.24994659260841701"/>
        </left>
        <right style="dashed">
          <color theme="5" tint="-0.24994659260841701"/>
        </right>
        <top style="dashed">
          <color theme="5" tint="-0.24994659260841701"/>
        </top>
        <bottom style="dashed">
          <color theme="5" tint="-0.24994659260841701"/>
        </bottom>
        <vertical/>
        <horizontal/>
      </border>
    </dxf>
    <dxf>
      <fill>
        <patternFill patternType="lightVertical">
          <fgColor rgb="FF00B0F0"/>
          <bgColor auto="1"/>
        </patternFill>
      </fill>
      <border>
        <left style="dashDot">
          <color rgb="FF00B0F0"/>
        </left>
        <right style="dashDot">
          <color rgb="FF00B0F0"/>
        </right>
        <top style="dashDot">
          <color rgb="FF00B0F0"/>
        </top>
        <bottom style="dashDot">
          <color rgb="FF00B0F0"/>
        </bottom>
      </border>
    </dxf>
    <dxf>
      <fill>
        <patternFill>
          <bgColor rgb="FFFF0000"/>
        </patternFill>
      </fill>
    </dxf>
    <dxf>
      <fill>
        <patternFill patternType="gray0625">
          <fgColor theme="5" tint="-0.24994659260841701"/>
          <bgColor auto="1"/>
        </patternFill>
      </fill>
      <border>
        <left style="dashed">
          <color theme="5" tint="-0.24994659260841701"/>
        </left>
        <right style="dashed">
          <color theme="5" tint="-0.24994659260841701"/>
        </right>
        <top style="dashed">
          <color theme="5" tint="-0.24994659260841701"/>
        </top>
        <bottom style="dashed">
          <color theme="5" tint="-0.24994659260841701"/>
        </bottom>
        <vertical/>
        <horizontal/>
      </border>
    </dxf>
    <dxf>
      <fill>
        <patternFill patternType="lightVertical">
          <fgColor rgb="FF00B0F0"/>
          <bgColor auto="1"/>
        </patternFill>
      </fill>
      <border>
        <left style="dashDot">
          <color rgb="FF00B0F0"/>
        </left>
        <right style="dashDot">
          <color rgb="FF00B0F0"/>
        </right>
        <top style="dashDot">
          <color rgb="FF00B0F0"/>
        </top>
        <bottom style="dashDot">
          <color rgb="FF00B0F0"/>
        </bottom>
      </border>
    </dxf>
    <dxf>
      <fill>
        <patternFill>
          <bgColor rgb="FFFF0000"/>
        </patternFill>
      </fill>
    </dxf>
    <dxf>
      <fill>
        <patternFill patternType="gray0625">
          <fgColor theme="5" tint="-0.24994659260841701"/>
          <bgColor auto="1"/>
        </patternFill>
      </fill>
      <border>
        <left style="dashed">
          <color theme="5" tint="-0.24994659260841701"/>
        </left>
        <right style="dashed">
          <color theme="5" tint="-0.24994659260841701"/>
        </right>
        <top style="dashed">
          <color theme="5" tint="-0.24994659260841701"/>
        </top>
        <bottom style="dashed">
          <color theme="5" tint="-0.24994659260841701"/>
        </bottom>
        <vertical/>
        <horizontal/>
      </border>
    </dxf>
    <dxf>
      <fill>
        <patternFill patternType="lightVertical">
          <fgColor rgb="FF00B0F0"/>
          <bgColor auto="1"/>
        </patternFill>
      </fill>
      <border>
        <left style="dashDot">
          <color rgb="FF00B0F0"/>
        </left>
        <right style="dashDot">
          <color rgb="FF00B0F0"/>
        </right>
        <top style="dashDot">
          <color rgb="FF00B0F0"/>
        </top>
        <bottom style="dashDot">
          <color rgb="FF00B0F0"/>
        </bottom>
      </border>
    </dxf>
    <dxf>
      <fill>
        <patternFill>
          <bgColor rgb="FFFF0000"/>
        </patternFill>
      </fill>
    </dxf>
    <dxf>
      <fill>
        <patternFill patternType="gray0625">
          <fgColor theme="5" tint="-0.24994659260841701"/>
          <bgColor auto="1"/>
        </patternFill>
      </fill>
      <border>
        <left style="dashed">
          <color theme="5" tint="-0.24994659260841701"/>
        </left>
        <right style="dashed">
          <color theme="5" tint="-0.24994659260841701"/>
        </right>
        <top style="dashed">
          <color theme="5" tint="-0.24994659260841701"/>
        </top>
        <bottom style="dashed">
          <color theme="5" tint="-0.24994659260841701"/>
        </bottom>
        <vertical/>
        <horizontal/>
      </border>
    </dxf>
    <dxf>
      <fill>
        <patternFill patternType="lightVertical">
          <fgColor rgb="FF00B0F0"/>
          <bgColor auto="1"/>
        </patternFill>
      </fill>
      <border>
        <left style="dashDot">
          <color rgb="FF00B0F0"/>
        </left>
        <right style="dashDot">
          <color rgb="FF00B0F0"/>
        </right>
        <top style="dashDot">
          <color rgb="FF00B0F0"/>
        </top>
        <bottom style="dashDot">
          <color rgb="FF00B0F0"/>
        </bottom>
      </border>
    </dxf>
    <dxf>
      <fill>
        <patternFill>
          <bgColor rgb="FFFF0000"/>
        </patternFill>
      </fill>
    </dxf>
    <dxf>
      <fill>
        <patternFill patternType="gray0625">
          <fgColor theme="5" tint="-0.24994659260841701"/>
          <bgColor auto="1"/>
        </patternFill>
      </fill>
      <border>
        <left style="dashed">
          <color theme="5" tint="-0.24994659260841701"/>
        </left>
        <right style="dashed">
          <color theme="5" tint="-0.24994659260841701"/>
        </right>
        <top style="dashed">
          <color theme="5" tint="-0.24994659260841701"/>
        </top>
        <bottom style="dashed">
          <color theme="5" tint="-0.24994659260841701"/>
        </bottom>
        <vertical/>
        <horizontal/>
      </border>
    </dxf>
    <dxf>
      <fill>
        <patternFill patternType="lightVertical">
          <fgColor rgb="FF00B0F0"/>
          <bgColor auto="1"/>
        </patternFill>
      </fill>
      <border>
        <left style="dashDot">
          <color rgb="FF00B0F0"/>
        </left>
        <right style="dashDot">
          <color rgb="FF00B0F0"/>
        </right>
        <top style="dashDot">
          <color rgb="FF00B0F0"/>
        </top>
        <bottom style="dashDot">
          <color rgb="FF00B0F0"/>
        </bottom>
      </border>
    </dxf>
    <dxf>
      <fill>
        <patternFill>
          <bgColor rgb="FFFF0000"/>
        </patternFill>
      </fill>
    </dxf>
    <dxf>
      <fill>
        <patternFill patternType="gray0625">
          <fgColor theme="5" tint="-0.24994659260841701"/>
          <bgColor auto="1"/>
        </patternFill>
      </fill>
      <border>
        <left style="dashed">
          <color theme="5" tint="-0.24994659260841701"/>
        </left>
        <right style="dashed">
          <color theme="5" tint="-0.24994659260841701"/>
        </right>
        <top style="dashed">
          <color theme="5" tint="-0.24994659260841701"/>
        </top>
        <bottom style="dashed">
          <color theme="5" tint="-0.24994659260841701"/>
        </bottom>
        <vertical/>
        <horizontal/>
      </border>
    </dxf>
    <dxf>
      <fill>
        <patternFill patternType="lightVertical">
          <fgColor rgb="FF00B0F0"/>
          <bgColor auto="1"/>
        </patternFill>
      </fill>
      <border>
        <left style="dashDot">
          <color rgb="FF00B0F0"/>
        </left>
        <right style="dashDot">
          <color rgb="FF00B0F0"/>
        </right>
        <top style="dashDot">
          <color rgb="FF00B0F0"/>
        </top>
        <bottom style="dashDot">
          <color rgb="FF00B0F0"/>
        </bottom>
      </border>
    </dxf>
    <dxf>
      <fill>
        <patternFill>
          <bgColor rgb="FFFF0000"/>
        </patternFill>
      </fill>
    </dxf>
    <dxf>
      <fill>
        <patternFill patternType="gray0625">
          <fgColor theme="5" tint="-0.24994659260841701"/>
          <bgColor auto="1"/>
        </patternFill>
      </fill>
      <border>
        <left style="dashed">
          <color theme="5" tint="-0.24994659260841701"/>
        </left>
        <right style="dashed">
          <color theme="5" tint="-0.24994659260841701"/>
        </right>
        <top style="dashed">
          <color theme="5" tint="-0.24994659260841701"/>
        </top>
        <bottom style="dashed">
          <color theme="5" tint="-0.24994659260841701"/>
        </bottom>
        <vertical/>
        <horizontal/>
      </border>
    </dxf>
    <dxf>
      <fill>
        <patternFill patternType="lightVertical">
          <fgColor rgb="FF00B0F0"/>
          <bgColor auto="1"/>
        </patternFill>
      </fill>
      <border>
        <left style="dashDot">
          <color rgb="FF00B0F0"/>
        </left>
        <right style="dashDot">
          <color rgb="FF00B0F0"/>
        </right>
        <top style="dashDot">
          <color rgb="FF00B0F0"/>
        </top>
        <bottom style="dashDot">
          <color rgb="FF00B0F0"/>
        </bottom>
      </border>
    </dxf>
    <dxf>
      <fill>
        <patternFill>
          <bgColor rgb="FFFF0000"/>
        </patternFill>
      </fill>
    </dxf>
    <dxf>
      <fill>
        <patternFill patternType="gray0625">
          <fgColor theme="5" tint="-0.24994659260841701"/>
          <bgColor auto="1"/>
        </patternFill>
      </fill>
      <border>
        <left style="dashed">
          <color theme="5" tint="-0.24994659260841701"/>
        </left>
        <right style="dashed">
          <color theme="5" tint="-0.24994659260841701"/>
        </right>
        <top style="dashed">
          <color theme="5" tint="-0.24994659260841701"/>
        </top>
        <bottom style="dashed">
          <color theme="5" tint="-0.24994659260841701"/>
        </bottom>
        <vertical/>
        <horizontal/>
      </border>
    </dxf>
    <dxf>
      <fill>
        <patternFill patternType="lightVertical">
          <fgColor rgb="FF00B0F0"/>
          <bgColor auto="1"/>
        </patternFill>
      </fill>
      <border>
        <left style="dashDot">
          <color rgb="FF00B0F0"/>
        </left>
        <right style="dashDot">
          <color rgb="FF00B0F0"/>
        </right>
        <top style="dashDot">
          <color rgb="FF00B0F0"/>
        </top>
        <bottom style="dashDot">
          <color rgb="FF00B0F0"/>
        </bottom>
      </border>
    </dxf>
    <dxf>
      <fill>
        <patternFill patternType="lightVertical">
          <fgColor rgb="FF00B0F0"/>
          <bgColor auto="1"/>
        </patternFill>
      </fill>
      <border>
        <left style="dashDot">
          <color rgb="FF00B0F0"/>
        </left>
        <right style="dashDot">
          <color rgb="FF00B0F0"/>
        </right>
        <top style="dashDot">
          <color rgb="FF00B0F0"/>
        </top>
        <bottom style="dashDot">
          <color rgb="FF00B0F0"/>
        </bottom>
      </border>
    </dxf>
    <dxf>
      <fill>
        <patternFill>
          <bgColor rgb="FF00B0F0"/>
        </patternFill>
      </fill>
    </dxf>
    <dxf>
      <fill>
        <patternFill>
          <bgColor theme="7" tint="0.59996337778862885"/>
        </patternFill>
      </fill>
    </dxf>
    <dxf>
      <fill>
        <patternFill>
          <bgColor theme="5"/>
        </patternFill>
      </fill>
    </dxf>
    <dxf>
      <fill>
        <patternFill>
          <bgColor rgb="FF00B0F0"/>
        </patternFill>
      </fill>
    </dxf>
    <dxf>
      <fill>
        <patternFill>
          <bgColor theme="7" tint="0.59996337778862885"/>
        </patternFill>
      </fill>
    </dxf>
    <dxf>
      <fill>
        <patternFill>
          <bgColor theme="5"/>
        </patternFill>
      </fill>
    </dxf>
    <dxf>
      <fill>
        <patternFill>
          <bgColor rgb="FF00B0F0"/>
        </patternFill>
      </fill>
    </dxf>
    <dxf>
      <fill>
        <patternFill>
          <bgColor theme="7" tint="0.59996337778862885"/>
        </patternFill>
      </fill>
    </dxf>
    <dxf>
      <fill>
        <patternFill>
          <bgColor theme="5"/>
        </patternFill>
      </fill>
    </dxf>
    <dxf>
      <fill>
        <patternFill>
          <bgColor rgb="FF00B0F0"/>
        </patternFill>
      </fill>
    </dxf>
    <dxf>
      <fill>
        <patternFill>
          <bgColor theme="7" tint="0.59996337778862885"/>
        </patternFill>
      </fill>
    </dxf>
    <dxf>
      <fill>
        <patternFill>
          <bgColor theme="5"/>
        </patternFill>
      </fill>
    </dxf>
    <dxf>
      <fill>
        <patternFill>
          <bgColor rgb="FF00B0F0"/>
        </patternFill>
      </fill>
    </dxf>
    <dxf>
      <fill>
        <patternFill>
          <bgColor theme="7" tint="0.59996337778862885"/>
        </patternFill>
      </fill>
    </dxf>
    <dxf>
      <fill>
        <patternFill>
          <bgColor theme="5"/>
        </patternFill>
      </fill>
    </dxf>
    <dxf>
      <fill>
        <patternFill>
          <bgColor rgb="FF00B0F0"/>
        </patternFill>
      </fill>
    </dxf>
    <dxf>
      <fill>
        <patternFill>
          <bgColor theme="7" tint="0.59996337778862885"/>
        </patternFill>
      </fill>
    </dxf>
    <dxf>
      <fill>
        <patternFill>
          <bgColor theme="5"/>
        </patternFill>
      </fill>
    </dxf>
    <dxf>
      <fill>
        <patternFill>
          <bgColor rgb="FF00B0F0"/>
        </patternFill>
      </fill>
    </dxf>
    <dxf>
      <fill>
        <patternFill>
          <bgColor theme="7" tint="0.59996337778862885"/>
        </patternFill>
      </fill>
    </dxf>
    <dxf>
      <fill>
        <patternFill>
          <bgColor theme="5"/>
        </patternFill>
      </fill>
    </dxf>
    <dxf>
      <fill>
        <patternFill>
          <bgColor rgb="FF00B0F0"/>
        </patternFill>
      </fill>
    </dxf>
    <dxf>
      <fill>
        <patternFill>
          <bgColor theme="7" tint="0.59996337778862885"/>
        </patternFill>
      </fill>
    </dxf>
    <dxf>
      <fill>
        <patternFill>
          <bgColor theme="5"/>
        </patternFill>
      </fill>
    </dxf>
    <dxf>
      <fill>
        <patternFill>
          <bgColor rgb="FF00B0F0"/>
        </patternFill>
      </fill>
    </dxf>
    <dxf>
      <fill>
        <patternFill>
          <bgColor theme="7" tint="0.59996337778862885"/>
        </patternFill>
      </fill>
    </dxf>
    <dxf>
      <fill>
        <patternFill>
          <bgColor theme="5"/>
        </patternFill>
      </fill>
    </dxf>
    <dxf>
      <fill>
        <patternFill>
          <bgColor rgb="FF00B0F0"/>
        </patternFill>
      </fill>
    </dxf>
    <dxf>
      <fill>
        <patternFill>
          <bgColor theme="7" tint="0.59996337778862885"/>
        </patternFill>
      </fill>
    </dxf>
    <dxf>
      <fill>
        <patternFill>
          <bgColor theme="5"/>
        </patternFill>
      </fill>
    </dxf>
    <dxf>
      <fill>
        <patternFill>
          <bgColor rgb="FF00B0F0"/>
        </patternFill>
      </fill>
    </dxf>
    <dxf>
      <fill>
        <patternFill>
          <bgColor theme="7" tint="0.59996337778862885"/>
        </patternFill>
      </fill>
    </dxf>
    <dxf>
      <fill>
        <patternFill>
          <bgColor theme="5"/>
        </patternFill>
      </fill>
    </dxf>
    <dxf>
      <fill>
        <patternFill>
          <bgColor rgb="FF00B0F0"/>
        </patternFill>
      </fill>
    </dxf>
    <dxf>
      <fill>
        <patternFill>
          <bgColor theme="7" tint="0.59996337778862885"/>
        </patternFill>
      </fill>
    </dxf>
    <dxf>
      <fill>
        <patternFill>
          <bgColor theme="5"/>
        </patternFill>
      </fill>
    </dxf>
    <dxf>
      <fill>
        <patternFill>
          <bgColor rgb="FF00B0F0"/>
        </patternFill>
      </fill>
    </dxf>
    <dxf>
      <fill>
        <patternFill>
          <bgColor theme="7" tint="0.59996337778862885"/>
        </patternFill>
      </fill>
    </dxf>
    <dxf>
      <fill>
        <patternFill>
          <bgColor theme="5"/>
        </patternFill>
      </fill>
    </dxf>
    <dxf>
      <fill>
        <patternFill>
          <bgColor rgb="FF00B0F0"/>
        </patternFill>
      </fill>
    </dxf>
    <dxf>
      <fill>
        <patternFill>
          <bgColor theme="7" tint="0.59996337778862885"/>
        </patternFill>
      </fill>
    </dxf>
    <dxf>
      <fill>
        <patternFill>
          <bgColor theme="5"/>
        </patternFill>
      </fill>
    </dxf>
    <dxf>
      <fill>
        <patternFill>
          <bgColor rgb="FF00B0F0"/>
        </patternFill>
      </fill>
    </dxf>
    <dxf>
      <fill>
        <patternFill>
          <bgColor theme="7" tint="0.59996337778862885"/>
        </patternFill>
      </fill>
    </dxf>
    <dxf>
      <fill>
        <patternFill>
          <bgColor theme="5"/>
        </patternFill>
      </fill>
    </dxf>
    <dxf>
      <fill>
        <patternFill>
          <bgColor rgb="FF00B0F0"/>
        </patternFill>
      </fill>
    </dxf>
    <dxf>
      <fill>
        <patternFill>
          <bgColor theme="7" tint="0.59996337778862885"/>
        </patternFill>
      </fill>
    </dxf>
    <dxf>
      <fill>
        <patternFill>
          <bgColor theme="5"/>
        </patternFill>
      </fill>
    </dxf>
    <dxf>
      <fill>
        <patternFill>
          <bgColor rgb="FF00B0F0"/>
        </patternFill>
      </fill>
    </dxf>
    <dxf>
      <fill>
        <patternFill>
          <bgColor theme="7" tint="0.59996337778862885"/>
        </patternFill>
      </fill>
    </dxf>
    <dxf>
      <fill>
        <patternFill>
          <bgColor theme="5"/>
        </patternFill>
      </fill>
    </dxf>
    <dxf>
      <fill>
        <patternFill>
          <bgColor rgb="FF00B0F0"/>
        </patternFill>
      </fill>
    </dxf>
    <dxf>
      <fill>
        <patternFill>
          <bgColor theme="7" tint="0.59996337778862885"/>
        </patternFill>
      </fill>
    </dxf>
    <dxf>
      <fill>
        <patternFill>
          <bgColor theme="5"/>
        </patternFill>
      </fill>
    </dxf>
    <dxf>
      <fill>
        <patternFill>
          <bgColor rgb="FF00B0F0"/>
        </patternFill>
      </fill>
    </dxf>
    <dxf>
      <fill>
        <patternFill>
          <bgColor theme="7" tint="0.59996337778862885"/>
        </patternFill>
      </fill>
    </dxf>
    <dxf>
      <fill>
        <patternFill>
          <bgColor theme="5"/>
        </patternFill>
      </fill>
    </dxf>
    <dxf>
      <fill>
        <patternFill>
          <bgColor rgb="FF00B0F0"/>
        </patternFill>
      </fill>
    </dxf>
    <dxf>
      <fill>
        <patternFill>
          <bgColor theme="7" tint="0.59996337778862885"/>
        </patternFill>
      </fill>
    </dxf>
    <dxf>
      <fill>
        <patternFill>
          <bgColor theme="5"/>
        </patternFill>
      </fill>
    </dxf>
    <dxf>
      <fill>
        <patternFill>
          <bgColor rgb="FF00B0F0"/>
        </patternFill>
      </fill>
    </dxf>
    <dxf>
      <fill>
        <patternFill>
          <bgColor theme="7" tint="0.59996337778862885"/>
        </patternFill>
      </fill>
    </dxf>
    <dxf>
      <fill>
        <patternFill>
          <bgColor theme="5"/>
        </patternFill>
      </fill>
    </dxf>
    <dxf>
      <fill>
        <patternFill>
          <bgColor rgb="FF00B0F0"/>
        </patternFill>
      </fill>
    </dxf>
    <dxf>
      <fill>
        <patternFill>
          <bgColor theme="7" tint="0.59996337778862885"/>
        </patternFill>
      </fill>
    </dxf>
    <dxf>
      <fill>
        <patternFill>
          <bgColor theme="5"/>
        </patternFill>
      </fill>
    </dxf>
    <dxf>
      <fill>
        <patternFill>
          <bgColor rgb="FF00B0F0"/>
        </patternFill>
      </fill>
    </dxf>
    <dxf>
      <fill>
        <patternFill>
          <bgColor theme="7" tint="0.59996337778862885"/>
        </patternFill>
      </fill>
    </dxf>
    <dxf>
      <fill>
        <patternFill>
          <bgColor theme="5"/>
        </patternFill>
      </fill>
    </dxf>
    <dxf>
      <fill>
        <patternFill>
          <bgColor rgb="FF00B0F0"/>
        </patternFill>
      </fill>
    </dxf>
    <dxf>
      <fill>
        <patternFill>
          <bgColor theme="7" tint="0.59996337778862885"/>
        </patternFill>
      </fill>
    </dxf>
    <dxf>
      <fill>
        <patternFill>
          <bgColor theme="5"/>
        </patternFill>
      </fill>
    </dxf>
    <dxf>
      <fill>
        <patternFill>
          <bgColor rgb="FF00B0F0"/>
        </patternFill>
      </fill>
    </dxf>
    <dxf>
      <fill>
        <patternFill>
          <bgColor theme="7" tint="0.59996337778862885"/>
        </patternFill>
      </fill>
    </dxf>
    <dxf>
      <fill>
        <patternFill>
          <bgColor theme="5"/>
        </patternFill>
      </fill>
    </dxf>
    <dxf>
      <fill>
        <patternFill>
          <bgColor rgb="FF00B0F0"/>
        </patternFill>
      </fill>
    </dxf>
    <dxf>
      <fill>
        <patternFill>
          <bgColor theme="7" tint="0.59996337778862885"/>
        </patternFill>
      </fill>
    </dxf>
    <dxf>
      <fill>
        <patternFill>
          <bgColor theme="5"/>
        </patternFill>
      </fill>
    </dxf>
    <dxf>
      <fill>
        <patternFill>
          <bgColor rgb="FF00B0F0"/>
        </patternFill>
      </fill>
    </dxf>
    <dxf>
      <fill>
        <patternFill>
          <bgColor theme="7" tint="0.59996337778862885"/>
        </patternFill>
      </fill>
    </dxf>
    <dxf>
      <fill>
        <patternFill>
          <bgColor theme="5"/>
        </patternFill>
      </fill>
    </dxf>
    <dxf>
      <fill>
        <patternFill>
          <bgColor rgb="FF00B0F0"/>
        </patternFill>
      </fill>
    </dxf>
    <dxf>
      <fill>
        <patternFill>
          <bgColor theme="7" tint="0.59996337778862885"/>
        </patternFill>
      </fill>
    </dxf>
    <dxf>
      <fill>
        <patternFill>
          <bgColor theme="5"/>
        </patternFill>
      </fill>
    </dxf>
    <dxf>
      <fill>
        <patternFill>
          <bgColor rgb="FF00B0F0"/>
        </patternFill>
      </fill>
    </dxf>
    <dxf>
      <fill>
        <patternFill>
          <bgColor theme="7" tint="0.59996337778862885"/>
        </patternFill>
      </fill>
    </dxf>
    <dxf>
      <fill>
        <patternFill>
          <bgColor theme="5"/>
        </patternFill>
      </fill>
    </dxf>
    <dxf>
      <fill>
        <patternFill>
          <bgColor rgb="FF00B0F0"/>
        </patternFill>
      </fill>
    </dxf>
    <dxf>
      <fill>
        <patternFill>
          <bgColor theme="7" tint="0.59996337778862885"/>
        </patternFill>
      </fill>
    </dxf>
    <dxf>
      <fill>
        <patternFill>
          <bgColor theme="5"/>
        </patternFill>
      </fill>
    </dxf>
    <dxf>
      <fill>
        <patternFill>
          <bgColor rgb="FF00B0F0"/>
        </patternFill>
      </fill>
    </dxf>
    <dxf>
      <fill>
        <patternFill>
          <bgColor theme="7" tint="0.59996337778862885"/>
        </patternFill>
      </fill>
    </dxf>
    <dxf>
      <fill>
        <patternFill>
          <bgColor theme="5"/>
        </patternFill>
      </fill>
    </dxf>
    <dxf>
      <fill>
        <patternFill>
          <bgColor rgb="FF00B0F0"/>
        </patternFill>
      </fill>
    </dxf>
    <dxf>
      <fill>
        <patternFill>
          <bgColor theme="7" tint="0.59996337778862885"/>
        </patternFill>
      </fill>
    </dxf>
    <dxf>
      <fill>
        <patternFill>
          <bgColor theme="5"/>
        </patternFill>
      </fill>
    </dxf>
    <dxf>
      <fill>
        <patternFill>
          <bgColor rgb="FF00B0F0"/>
        </patternFill>
      </fill>
    </dxf>
    <dxf>
      <fill>
        <patternFill>
          <bgColor theme="7" tint="0.59996337778862885"/>
        </patternFill>
      </fill>
    </dxf>
    <dxf>
      <fill>
        <patternFill>
          <bgColor theme="5"/>
        </patternFill>
      </fill>
    </dxf>
    <dxf>
      <fill>
        <patternFill>
          <bgColor rgb="FF00B0F0"/>
        </patternFill>
      </fill>
    </dxf>
    <dxf>
      <fill>
        <patternFill>
          <bgColor theme="7" tint="0.59996337778862885"/>
        </patternFill>
      </fill>
    </dxf>
    <dxf>
      <fill>
        <patternFill>
          <bgColor theme="5"/>
        </patternFill>
      </fill>
    </dxf>
    <dxf>
      <fill>
        <patternFill>
          <bgColor rgb="FF00B0F0"/>
        </patternFill>
      </fill>
    </dxf>
    <dxf>
      <fill>
        <patternFill>
          <bgColor theme="7" tint="0.59996337778862885"/>
        </patternFill>
      </fill>
    </dxf>
    <dxf>
      <fill>
        <patternFill>
          <bgColor theme="5"/>
        </patternFill>
      </fill>
    </dxf>
    <dxf>
      <fill>
        <patternFill>
          <bgColor rgb="FF00B0F0"/>
        </patternFill>
      </fill>
    </dxf>
    <dxf>
      <fill>
        <patternFill>
          <bgColor theme="7" tint="0.59996337778862885"/>
        </patternFill>
      </fill>
    </dxf>
    <dxf>
      <fill>
        <patternFill>
          <bgColor theme="5"/>
        </patternFill>
      </fill>
    </dxf>
    <dxf>
      <fill>
        <patternFill>
          <bgColor rgb="FF00B0F0"/>
        </patternFill>
      </fill>
    </dxf>
    <dxf>
      <fill>
        <patternFill>
          <bgColor theme="7" tint="0.59996337778862885"/>
        </patternFill>
      </fill>
    </dxf>
    <dxf>
      <fill>
        <patternFill>
          <bgColor theme="5"/>
        </patternFill>
      </fill>
    </dxf>
    <dxf>
      <fill>
        <patternFill>
          <bgColor rgb="FF00B0F0"/>
        </patternFill>
      </fill>
    </dxf>
    <dxf>
      <fill>
        <patternFill>
          <bgColor theme="7" tint="0.59996337778862885"/>
        </patternFill>
      </fill>
    </dxf>
    <dxf>
      <fill>
        <patternFill>
          <bgColor theme="5"/>
        </patternFill>
      </fill>
    </dxf>
    <dxf>
      <fill>
        <patternFill>
          <bgColor rgb="FF00B0F0"/>
        </patternFill>
      </fill>
    </dxf>
    <dxf>
      <fill>
        <patternFill>
          <bgColor theme="7" tint="0.59996337778862885"/>
        </patternFill>
      </fill>
    </dxf>
    <dxf>
      <fill>
        <patternFill>
          <bgColor theme="5"/>
        </patternFill>
      </fill>
    </dxf>
    <dxf>
      <fill>
        <patternFill>
          <bgColor rgb="FF00B0F0"/>
        </patternFill>
      </fill>
    </dxf>
    <dxf>
      <fill>
        <patternFill>
          <bgColor theme="7" tint="0.59996337778862885"/>
        </patternFill>
      </fill>
    </dxf>
    <dxf>
      <fill>
        <patternFill>
          <bgColor theme="5"/>
        </patternFill>
      </fill>
    </dxf>
    <dxf>
      <fill>
        <patternFill>
          <bgColor rgb="FF00B0F0"/>
        </patternFill>
      </fill>
    </dxf>
    <dxf>
      <fill>
        <patternFill>
          <bgColor theme="7" tint="0.59996337778862885"/>
        </patternFill>
      </fill>
    </dxf>
    <dxf>
      <fill>
        <patternFill>
          <bgColor theme="5"/>
        </patternFill>
      </fill>
    </dxf>
    <dxf>
      <fill>
        <patternFill>
          <bgColor rgb="FF00B0F0"/>
        </patternFill>
      </fill>
    </dxf>
    <dxf>
      <fill>
        <patternFill>
          <bgColor theme="7" tint="0.59996337778862885"/>
        </patternFill>
      </fill>
    </dxf>
    <dxf>
      <fill>
        <patternFill>
          <bgColor theme="5"/>
        </patternFill>
      </fill>
    </dxf>
    <dxf>
      <fill>
        <patternFill>
          <bgColor rgb="FF00B0F0"/>
        </patternFill>
      </fill>
    </dxf>
    <dxf>
      <fill>
        <patternFill>
          <bgColor theme="7" tint="0.59996337778862885"/>
        </patternFill>
      </fill>
    </dxf>
    <dxf>
      <fill>
        <patternFill>
          <bgColor theme="5"/>
        </patternFill>
      </fill>
    </dxf>
    <dxf>
      <fill>
        <patternFill>
          <bgColor rgb="FF00B0F0"/>
        </patternFill>
      </fill>
    </dxf>
    <dxf>
      <fill>
        <patternFill>
          <bgColor theme="7" tint="0.59996337778862885"/>
        </patternFill>
      </fill>
    </dxf>
    <dxf>
      <fill>
        <patternFill>
          <bgColor theme="5"/>
        </patternFill>
      </fill>
    </dxf>
    <dxf>
      <fill>
        <patternFill>
          <bgColor rgb="FF00B0F0"/>
        </patternFill>
      </fill>
    </dxf>
    <dxf>
      <fill>
        <patternFill>
          <bgColor theme="7" tint="0.59996337778862885"/>
        </patternFill>
      </fill>
    </dxf>
    <dxf>
      <fill>
        <patternFill>
          <bgColor theme="5"/>
        </patternFill>
      </fill>
    </dxf>
    <dxf>
      <fill>
        <patternFill>
          <bgColor rgb="FF00B0F0"/>
        </patternFill>
      </fill>
    </dxf>
    <dxf>
      <fill>
        <patternFill>
          <bgColor theme="7" tint="0.59996337778862885"/>
        </patternFill>
      </fill>
    </dxf>
    <dxf>
      <fill>
        <patternFill>
          <bgColor theme="5"/>
        </patternFill>
      </fill>
    </dxf>
    <dxf>
      <fill>
        <patternFill>
          <bgColor rgb="FF00B0F0"/>
        </patternFill>
      </fill>
    </dxf>
    <dxf>
      <fill>
        <patternFill>
          <bgColor theme="7" tint="0.59996337778862885"/>
        </patternFill>
      </fill>
    </dxf>
    <dxf>
      <fill>
        <patternFill>
          <bgColor theme="5"/>
        </patternFill>
      </fill>
    </dxf>
    <dxf>
      <fill>
        <patternFill>
          <bgColor rgb="FF00B0F0"/>
        </patternFill>
      </fill>
    </dxf>
    <dxf>
      <fill>
        <patternFill>
          <bgColor theme="7" tint="0.59996337778862885"/>
        </patternFill>
      </fill>
    </dxf>
    <dxf>
      <fill>
        <patternFill>
          <bgColor theme="5"/>
        </patternFill>
      </fill>
    </dxf>
    <dxf>
      <fill>
        <patternFill>
          <bgColor rgb="FF00B0F0"/>
        </patternFill>
      </fill>
    </dxf>
    <dxf>
      <fill>
        <patternFill>
          <bgColor theme="7" tint="0.59996337778862885"/>
        </patternFill>
      </fill>
    </dxf>
    <dxf>
      <fill>
        <patternFill>
          <bgColor theme="5"/>
        </patternFill>
      </fill>
    </dxf>
    <dxf>
      <fill>
        <patternFill>
          <bgColor rgb="FF00B0F0"/>
        </patternFill>
      </fill>
    </dxf>
    <dxf>
      <fill>
        <patternFill>
          <bgColor theme="7" tint="0.59996337778862885"/>
        </patternFill>
      </fill>
    </dxf>
    <dxf>
      <fill>
        <patternFill>
          <bgColor theme="5"/>
        </patternFill>
      </fill>
    </dxf>
    <dxf>
      <fill>
        <patternFill>
          <bgColor rgb="FF00B0F0"/>
        </patternFill>
      </fill>
    </dxf>
    <dxf>
      <fill>
        <patternFill>
          <bgColor theme="7" tint="0.59996337778862885"/>
        </patternFill>
      </fill>
    </dxf>
    <dxf>
      <fill>
        <patternFill>
          <bgColor theme="5"/>
        </patternFill>
      </fill>
    </dxf>
    <dxf>
      <fill>
        <patternFill>
          <bgColor rgb="FFFF0000"/>
        </patternFill>
      </fill>
    </dxf>
    <dxf>
      <fill>
        <patternFill>
          <bgColor rgb="FF00B0F0"/>
        </patternFill>
      </fill>
    </dxf>
    <dxf>
      <fill>
        <patternFill>
          <bgColor theme="5"/>
        </patternFill>
      </fill>
    </dxf>
    <dxf>
      <fill>
        <patternFill>
          <bgColor rgb="FF00B0F0"/>
        </patternFill>
      </fill>
    </dxf>
    <dxf>
      <fill>
        <patternFill>
          <bgColor theme="5"/>
        </patternFill>
      </fill>
    </dxf>
    <dxf>
      <fill>
        <patternFill>
          <bgColor rgb="FF00B0F0"/>
        </patternFill>
      </fill>
    </dxf>
    <dxf>
      <fill>
        <patternFill>
          <bgColor theme="5"/>
        </patternFill>
      </fill>
    </dxf>
    <dxf>
      <fill>
        <patternFill>
          <bgColor rgb="FF00B0F0"/>
        </patternFill>
      </fill>
    </dxf>
    <dxf>
      <fill>
        <patternFill>
          <bgColor theme="7" tint="0.59996337778862885"/>
        </patternFill>
      </fill>
    </dxf>
    <dxf>
      <fill>
        <patternFill>
          <bgColor theme="5"/>
        </patternFill>
      </fill>
    </dxf>
    <dxf>
      <fill>
        <patternFill>
          <bgColor rgb="FF00B0F0"/>
        </patternFill>
      </fill>
    </dxf>
    <dxf>
      <fill>
        <patternFill>
          <bgColor theme="7" tint="0.59996337778862885"/>
        </patternFill>
      </fill>
    </dxf>
    <dxf>
      <fill>
        <patternFill>
          <bgColor theme="5"/>
        </patternFill>
      </fill>
    </dxf>
    <dxf>
      <fill>
        <patternFill>
          <bgColor rgb="FF00B0F0"/>
        </patternFill>
      </fill>
    </dxf>
    <dxf>
      <fill>
        <patternFill>
          <bgColor theme="7" tint="0.59996337778862885"/>
        </patternFill>
      </fill>
    </dxf>
    <dxf>
      <fill>
        <patternFill>
          <bgColor theme="5"/>
        </patternFill>
      </fill>
    </dxf>
    <dxf>
      <fill>
        <patternFill>
          <bgColor rgb="FF00B0F0"/>
        </patternFill>
      </fill>
    </dxf>
    <dxf>
      <fill>
        <patternFill>
          <bgColor theme="7" tint="0.59996337778862885"/>
        </patternFill>
      </fill>
    </dxf>
    <dxf>
      <fill>
        <patternFill>
          <bgColor theme="5"/>
        </patternFill>
      </fill>
    </dxf>
    <dxf>
      <fill>
        <patternFill>
          <bgColor rgb="FF00B0F0"/>
        </patternFill>
      </fill>
    </dxf>
    <dxf>
      <fill>
        <patternFill>
          <bgColor theme="7" tint="0.59996337778862885"/>
        </patternFill>
      </fill>
    </dxf>
    <dxf>
      <fill>
        <patternFill>
          <bgColor theme="5"/>
        </patternFill>
      </fill>
    </dxf>
    <dxf>
      <fill>
        <patternFill>
          <bgColor rgb="FF00B0F0"/>
        </patternFill>
      </fill>
    </dxf>
    <dxf>
      <fill>
        <patternFill>
          <bgColor theme="7" tint="0.59996337778862885"/>
        </patternFill>
      </fill>
    </dxf>
    <dxf>
      <fill>
        <patternFill>
          <bgColor theme="5"/>
        </patternFill>
      </fill>
    </dxf>
    <dxf>
      <fill>
        <patternFill>
          <bgColor rgb="FF00B0F0"/>
        </patternFill>
      </fill>
    </dxf>
    <dxf>
      <fill>
        <patternFill>
          <bgColor theme="7" tint="0.59996337778862885"/>
        </patternFill>
      </fill>
    </dxf>
    <dxf>
      <fill>
        <patternFill>
          <bgColor theme="5"/>
        </patternFill>
      </fill>
    </dxf>
    <dxf>
      <fill>
        <patternFill>
          <bgColor rgb="FF00B0F0"/>
        </patternFill>
      </fill>
    </dxf>
    <dxf>
      <fill>
        <patternFill>
          <bgColor theme="7" tint="0.59996337778862885"/>
        </patternFill>
      </fill>
    </dxf>
    <dxf>
      <fill>
        <patternFill>
          <bgColor theme="5"/>
        </patternFill>
      </fill>
    </dxf>
    <dxf>
      <fill>
        <patternFill>
          <bgColor rgb="FF00B0F0"/>
        </patternFill>
      </fill>
    </dxf>
    <dxf>
      <fill>
        <patternFill>
          <bgColor theme="7" tint="0.59996337778862885"/>
        </patternFill>
      </fill>
    </dxf>
    <dxf>
      <fill>
        <patternFill>
          <bgColor theme="5"/>
        </patternFill>
      </fill>
    </dxf>
    <dxf>
      <fill>
        <patternFill>
          <bgColor rgb="FF00B0F0"/>
        </patternFill>
      </fill>
    </dxf>
    <dxf>
      <fill>
        <patternFill>
          <bgColor theme="7" tint="0.59996337778862885"/>
        </patternFill>
      </fill>
    </dxf>
    <dxf>
      <fill>
        <patternFill>
          <bgColor theme="5"/>
        </patternFill>
      </fill>
    </dxf>
    <dxf>
      <fill>
        <patternFill>
          <bgColor rgb="FF00B0F0"/>
        </patternFill>
      </fill>
    </dxf>
    <dxf>
      <fill>
        <patternFill>
          <bgColor theme="7" tint="0.59996337778862885"/>
        </patternFill>
      </fill>
    </dxf>
    <dxf>
      <fill>
        <patternFill>
          <bgColor theme="5"/>
        </patternFill>
      </fill>
    </dxf>
    <dxf>
      <fill>
        <patternFill>
          <bgColor rgb="FF00B0F0"/>
        </patternFill>
      </fill>
    </dxf>
    <dxf>
      <fill>
        <patternFill>
          <bgColor theme="7" tint="0.59996337778862885"/>
        </patternFill>
      </fill>
    </dxf>
    <dxf>
      <fill>
        <patternFill>
          <bgColor theme="5"/>
        </patternFill>
      </fill>
    </dxf>
    <dxf>
      <fill>
        <patternFill>
          <bgColor rgb="FF00B0F0"/>
        </patternFill>
      </fill>
    </dxf>
    <dxf>
      <fill>
        <patternFill>
          <bgColor theme="7" tint="0.59996337778862885"/>
        </patternFill>
      </fill>
    </dxf>
    <dxf>
      <fill>
        <patternFill>
          <bgColor theme="5"/>
        </patternFill>
      </fill>
    </dxf>
    <dxf>
      <fill>
        <patternFill>
          <bgColor rgb="FFFF0000"/>
        </patternFill>
      </fill>
    </dxf>
    <dxf>
      <fill>
        <patternFill>
          <bgColor rgb="FF00B0F0"/>
        </patternFill>
      </fill>
    </dxf>
    <dxf>
      <fill>
        <patternFill>
          <bgColor theme="7" tint="0.59996337778862885"/>
        </patternFill>
      </fill>
    </dxf>
    <dxf>
      <fill>
        <patternFill>
          <bgColor theme="5"/>
        </patternFill>
      </fill>
    </dxf>
    <dxf>
      <fill>
        <patternFill>
          <bgColor rgb="FF00B0F0"/>
        </patternFill>
      </fill>
    </dxf>
    <dxf>
      <fill>
        <patternFill>
          <bgColor theme="7" tint="0.59996337778862885"/>
        </patternFill>
      </fill>
    </dxf>
    <dxf>
      <fill>
        <patternFill>
          <bgColor theme="5"/>
        </patternFill>
      </fill>
    </dxf>
    <dxf>
      <fill>
        <patternFill>
          <bgColor rgb="FF00B0F0"/>
        </patternFill>
      </fill>
    </dxf>
    <dxf>
      <fill>
        <patternFill>
          <bgColor theme="7" tint="0.59996337778862885"/>
        </patternFill>
      </fill>
    </dxf>
    <dxf>
      <fill>
        <patternFill>
          <bgColor theme="5"/>
        </patternFill>
      </fill>
    </dxf>
    <dxf>
      <fill>
        <patternFill>
          <bgColor rgb="FF00B0F0"/>
        </patternFill>
      </fill>
    </dxf>
    <dxf>
      <fill>
        <patternFill>
          <bgColor theme="7" tint="0.59996337778862885"/>
        </patternFill>
      </fill>
    </dxf>
    <dxf>
      <fill>
        <patternFill>
          <bgColor theme="5"/>
        </patternFill>
      </fill>
    </dxf>
    <dxf>
      <fill>
        <patternFill>
          <bgColor rgb="FF00B0F0"/>
        </patternFill>
      </fill>
    </dxf>
    <dxf>
      <fill>
        <patternFill>
          <bgColor theme="7" tint="0.59996337778862885"/>
        </patternFill>
      </fill>
    </dxf>
    <dxf>
      <fill>
        <patternFill>
          <bgColor theme="5"/>
        </patternFill>
      </fill>
    </dxf>
    <dxf>
      <fill>
        <patternFill>
          <bgColor rgb="FF00B0F0"/>
        </patternFill>
      </fill>
    </dxf>
    <dxf>
      <fill>
        <patternFill>
          <bgColor theme="7" tint="0.59996337778862885"/>
        </patternFill>
      </fill>
    </dxf>
    <dxf>
      <fill>
        <patternFill>
          <bgColor theme="5"/>
        </patternFill>
      </fill>
    </dxf>
    <dxf>
      <fill>
        <patternFill>
          <bgColor rgb="FF00B0F0"/>
        </patternFill>
      </fill>
    </dxf>
    <dxf>
      <fill>
        <patternFill>
          <bgColor theme="7" tint="0.59996337778862885"/>
        </patternFill>
      </fill>
    </dxf>
    <dxf>
      <fill>
        <patternFill>
          <bgColor theme="5"/>
        </patternFill>
      </fill>
    </dxf>
    <dxf>
      <fill>
        <patternFill>
          <bgColor rgb="FF00B0F0"/>
        </patternFill>
      </fill>
    </dxf>
    <dxf>
      <fill>
        <patternFill>
          <bgColor theme="7" tint="0.59996337778862885"/>
        </patternFill>
      </fill>
    </dxf>
    <dxf>
      <fill>
        <patternFill>
          <bgColor theme="5"/>
        </patternFill>
      </fill>
    </dxf>
    <dxf>
      <fill>
        <patternFill>
          <bgColor rgb="FF00B0F0"/>
        </patternFill>
      </fill>
    </dxf>
    <dxf>
      <fill>
        <patternFill>
          <bgColor theme="7" tint="0.59996337778862885"/>
        </patternFill>
      </fill>
    </dxf>
    <dxf>
      <fill>
        <patternFill>
          <bgColor theme="5"/>
        </patternFill>
      </fill>
    </dxf>
    <dxf>
      <fill>
        <patternFill>
          <bgColor rgb="FF00B0F0"/>
        </patternFill>
      </fill>
    </dxf>
    <dxf>
      <fill>
        <patternFill>
          <bgColor theme="7" tint="0.59996337778862885"/>
        </patternFill>
      </fill>
    </dxf>
    <dxf>
      <fill>
        <patternFill>
          <bgColor theme="5"/>
        </patternFill>
      </fill>
    </dxf>
    <dxf>
      <fill>
        <patternFill>
          <bgColor rgb="FF00B0F0"/>
        </patternFill>
      </fill>
    </dxf>
    <dxf>
      <fill>
        <patternFill>
          <bgColor theme="7" tint="0.59996337778862885"/>
        </patternFill>
      </fill>
    </dxf>
    <dxf>
      <fill>
        <patternFill>
          <bgColor theme="5"/>
        </patternFill>
      </fill>
    </dxf>
    <dxf>
      <fill>
        <patternFill>
          <bgColor rgb="FF00B0F0"/>
        </patternFill>
      </fill>
    </dxf>
    <dxf>
      <fill>
        <patternFill>
          <bgColor theme="7" tint="0.59996337778862885"/>
        </patternFill>
      </fill>
    </dxf>
    <dxf>
      <fill>
        <patternFill>
          <bgColor theme="5"/>
        </patternFill>
      </fill>
    </dxf>
    <dxf>
      <fill>
        <patternFill>
          <bgColor rgb="FF00B0F0"/>
        </patternFill>
      </fill>
    </dxf>
    <dxf>
      <fill>
        <patternFill>
          <bgColor theme="7" tint="0.59996337778862885"/>
        </patternFill>
      </fill>
    </dxf>
    <dxf>
      <fill>
        <patternFill>
          <bgColor theme="5"/>
        </patternFill>
      </fill>
    </dxf>
    <dxf>
      <fill>
        <patternFill>
          <bgColor rgb="FF00B0F0"/>
        </patternFill>
      </fill>
    </dxf>
    <dxf>
      <fill>
        <patternFill>
          <bgColor theme="7" tint="0.59996337778862885"/>
        </patternFill>
      </fill>
    </dxf>
    <dxf>
      <fill>
        <patternFill>
          <bgColor theme="5"/>
        </patternFill>
      </fill>
    </dxf>
    <dxf>
      <fill>
        <patternFill>
          <bgColor rgb="FF00B0F0"/>
        </patternFill>
      </fill>
    </dxf>
    <dxf>
      <fill>
        <patternFill>
          <bgColor theme="7" tint="0.59996337778862885"/>
        </patternFill>
      </fill>
    </dxf>
    <dxf>
      <fill>
        <patternFill>
          <bgColor theme="5"/>
        </patternFill>
      </fill>
    </dxf>
    <dxf>
      <fill>
        <patternFill>
          <bgColor rgb="FF00B0F0"/>
        </patternFill>
      </fill>
    </dxf>
    <dxf>
      <fill>
        <patternFill>
          <bgColor theme="7" tint="0.59996337778862885"/>
        </patternFill>
      </fill>
    </dxf>
    <dxf>
      <fill>
        <patternFill>
          <bgColor theme="5"/>
        </patternFill>
      </fill>
    </dxf>
    <dxf>
      <fill>
        <patternFill>
          <bgColor rgb="FF00B0F0"/>
        </patternFill>
      </fill>
    </dxf>
    <dxf>
      <fill>
        <patternFill>
          <bgColor theme="7" tint="0.59996337778862885"/>
        </patternFill>
      </fill>
    </dxf>
    <dxf>
      <fill>
        <patternFill>
          <bgColor theme="5"/>
        </patternFill>
      </fill>
    </dxf>
    <dxf>
      <fill>
        <patternFill>
          <bgColor rgb="FFFF8F8F"/>
        </patternFill>
      </fill>
    </dxf>
    <dxf>
      <fill>
        <patternFill>
          <bgColor rgb="FF00B0F0"/>
        </patternFill>
      </fill>
    </dxf>
    <dxf>
      <fill>
        <patternFill>
          <bgColor theme="7" tint="0.59996337778862885"/>
        </patternFill>
      </fill>
    </dxf>
    <dxf>
      <fill>
        <patternFill>
          <bgColor theme="5"/>
        </patternFill>
      </fill>
    </dxf>
    <dxf>
      <fill>
        <patternFill>
          <bgColor rgb="FF00B0F0"/>
        </patternFill>
      </fill>
    </dxf>
    <dxf>
      <fill>
        <patternFill>
          <bgColor theme="7" tint="0.59996337778862885"/>
        </patternFill>
      </fill>
    </dxf>
    <dxf>
      <fill>
        <patternFill>
          <bgColor theme="5"/>
        </patternFill>
      </fill>
    </dxf>
    <dxf>
      <fill>
        <patternFill>
          <bgColor rgb="FF00B0F0"/>
        </patternFill>
      </fill>
    </dxf>
    <dxf>
      <fill>
        <patternFill>
          <bgColor theme="7" tint="0.59996337778862885"/>
        </patternFill>
      </fill>
    </dxf>
    <dxf>
      <fill>
        <patternFill>
          <bgColor theme="5"/>
        </patternFill>
      </fill>
    </dxf>
    <dxf>
      <fill>
        <patternFill>
          <bgColor rgb="FF00B0F0"/>
        </patternFill>
      </fill>
    </dxf>
    <dxf>
      <fill>
        <patternFill>
          <bgColor theme="7" tint="0.59996337778862885"/>
        </patternFill>
      </fill>
    </dxf>
    <dxf>
      <fill>
        <patternFill>
          <bgColor theme="5"/>
        </patternFill>
      </fill>
    </dxf>
    <dxf>
      <fill>
        <patternFill>
          <bgColor rgb="FF00B0F0"/>
        </patternFill>
      </fill>
    </dxf>
    <dxf>
      <fill>
        <patternFill>
          <bgColor theme="7" tint="0.59996337778862885"/>
        </patternFill>
      </fill>
    </dxf>
    <dxf>
      <fill>
        <patternFill>
          <bgColor theme="5"/>
        </patternFill>
      </fill>
    </dxf>
    <dxf>
      <fill>
        <patternFill>
          <bgColor rgb="FF00B0F0"/>
        </patternFill>
      </fill>
    </dxf>
    <dxf>
      <fill>
        <patternFill>
          <bgColor theme="7" tint="0.59996337778862885"/>
        </patternFill>
      </fill>
    </dxf>
    <dxf>
      <fill>
        <patternFill>
          <bgColor theme="5"/>
        </patternFill>
      </fill>
    </dxf>
    <dxf>
      <fill>
        <patternFill>
          <bgColor rgb="FF00B0F0"/>
        </patternFill>
      </fill>
    </dxf>
    <dxf>
      <fill>
        <patternFill>
          <bgColor theme="7" tint="0.59996337778862885"/>
        </patternFill>
      </fill>
    </dxf>
    <dxf>
      <fill>
        <patternFill>
          <bgColor theme="5"/>
        </patternFill>
      </fill>
    </dxf>
    <dxf>
      <fill>
        <patternFill>
          <bgColor rgb="FF00B0F0"/>
        </patternFill>
      </fill>
    </dxf>
    <dxf>
      <fill>
        <patternFill>
          <bgColor theme="7" tint="0.59996337778862885"/>
        </patternFill>
      </fill>
    </dxf>
    <dxf>
      <fill>
        <patternFill>
          <bgColor theme="5"/>
        </patternFill>
      </fill>
    </dxf>
    <dxf>
      <fill>
        <patternFill>
          <bgColor rgb="FF00B0F0"/>
        </patternFill>
      </fill>
    </dxf>
    <dxf>
      <fill>
        <patternFill>
          <bgColor theme="7" tint="0.59996337778862885"/>
        </patternFill>
      </fill>
    </dxf>
    <dxf>
      <fill>
        <patternFill>
          <bgColor theme="5"/>
        </patternFill>
      </fill>
    </dxf>
    <dxf>
      <fill>
        <patternFill>
          <bgColor rgb="FF00B0F0"/>
        </patternFill>
      </fill>
    </dxf>
    <dxf>
      <fill>
        <patternFill>
          <bgColor theme="7" tint="0.59996337778862885"/>
        </patternFill>
      </fill>
    </dxf>
    <dxf>
      <fill>
        <patternFill>
          <bgColor theme="5"/>
        </patternFill>
      </fill>
    </dxf>
    <dxf>
      <fill>
        <patternFill>
          <bgColor rgb="FF00B0F0"/>
        </patternFill>
      </fill>
    </dxf>
    <dxf>
      <fill>
        <patternFill>
          <bgColor theme="7" tint="0.59996337778862885"/>
        </patternFill>
      </fill>
    </dxf>
    <dxf>
      <fill>
        <patternFill>
          <bgColor theme="5"/>
        </patternFill>
      </fill>
    </dxf>
    <dxf>
      <fill>
        <patternFill>
          <bgColor rgb="FF00B0F0"/>
        </patternFill>
      </fill>
    </dxf>
    <dxf>
      <fill>
        <patternFill>
          <bgColor theme="7" tint="0.59996337778862885"/>
        </patternFill>
      </fill>
    </dxf>
    <dxf>
      <fill>
        <patternFill>
          <bgColor theme="5"/>
        </patternFill>
      </fill>
    </dxf>
    <dxf>
      <fill>
        <patternFill>
          <bgColor rgb="FF00B0F0"/>
        </patternFill>
      </fill>
    </dxf>
    <dxf>
      <fill>
        <patternFill>
          <bgColor theme="7" tint="0.59996337778862885"/>
        </patternFill>
      </fill>
    </dxf>
    <dxf>
      <fill>
        <patternFill>
          <bgColor theme="5"/>
        </patternFill>
      </fill>
    </dxf>
    <dxf>
      <fill>
        <patternFill>
          <bgColor rgb="FF00B0F0"/>
        </patternFill>
      </fill>
    </dxf>
    <dxf>
      <fill>
        <patternFill>
          <bgColor theme="7" tint="0.59996337778862885"/>
        </patternFill>
      </fill>
    </dxf>
    <dxf>
      <fill>
        <patternFill>
          <bgColor theme="5"/>
        </patternFill>
      </fill>
    </dxf>
    <dxf>
      <fill>
        <patternFill>
          <bgColor rgb="FF00B0F0"/>
        </patternFill>
      </fill>
    </dxf>
    <dxf>
      <fill>
        <patternFill>
          <bgColor theme="7" tint="0.59996337778862885"/>
        </patternFill>
      </fill>
    </dxf>
    <dxf>
      <fill>
        <patternFill>
          <bgColor theme="5"/>
        </patternFill>
      </fill>
    </dxf>
    <dxf>
      <fill>
        <patternFill>
          <bgColor rgb="FF00B0F0"/>
        </patternFill>
      </fill>
    </dxf>
    <dxf>
      <fill>
        <patternFill>
          <bgColor theme="7" tint="0.59996337778862885"/>
        </patternFill>
      </fill>
    </dxf>
    <dxf>
      <fill>
        <patternFill>
          <bgColor theme="5"/>
        </patternFill>
      </fill>
    </dxf>
    <dxf>
      <fill>
        <patternFill>
          <bgColor rgb="FF00B0F0"/>
        </patternFill>
      </fill>
    </dxf>
    <dxf>
      <fill>
        <patternFill>
          <bgColor theme="7" tint="0.59996337778862885"/>
        </patternFill>
      </fill>
    </dxf>
    <dxf>
      <fill>
        <patternFill>
          <bgColor theme="5"/>
        </patternFill>
      </fill>
    </dxf>
    <dxf>
      <fill>
        <patternFill>
          <bgColor rgb="FF00B0F0"/>
        </patternFill>
      </fill>
    </dxf>
    <dxf>
      <fill>
        <patternFill>
          <bgColor theme="7" tint="0.59996337778862885"/>
        </patternFill>
      </fill>
    </dxf>
    <dxf>
      <fill>
        <patternFill>
          <bgColor theme="5"/>
        </patternFill>
      </fill>
    </dxf>
    <dxf>
      <fill>
        <patternFill>
          <bgColor rgb="FF00B0F0"/>
        </patternFill>
      </fill>
    </dxf>
    <dxf>
      <fill>
        <patternFill>
          <bgColor theme="7" tint="0.59996337778862885"/>
        </patternFill>
      </fill>
    </dxf>
    <dxf>
      <fill>
        <patternFill>
          <bgColor theme="5"/>
        </patternFill>
      </fill>
    </dxf>
    <dxf>
      <fill>
        <patternFill>
          <bgColor rgb="FF00B0F0"/>
        </patternFill>
      </fill>
    </dxf>
    <dxf>
      <fill>
        <patternFill>
          <bgColor theme="7" tint="0.59996337778862885"/>
        </patternFill>
      </fill>
    </dxf>
    <dxf>
      <fill>
        <patternFill>
          <bgColor theme="5"/>
        </patternFill>
      </fill>
    </dxf>
    <dxf>
      <fill>
        <patternFill>
          <bgColor rgb="FF00B0F0"/>
        </patternFill>
      </fill>
    </dxf>
    <dxf>
      <fill>
        <patternFill>
          <bgColor theme="7" tint="0.59996337778862885"/>
        </patternFill>
      </fill>
    </dxf>
    <dxf>
      <fill>
        <patternFill>
          <bgColor theme="5"/>
        </patternFill>
      </fill>
    </dxf>
    <dxf>
      <fill>
        <patternFill>
          <bgColor rgb="FF00B0F0"/>
        </patternFill>
      </fill>
    </dxf>
    <dxf>
      <fill>
        <patternFill>
          <bgColor theme="7" tint="0.59996337778862885"/>
        </patternFill>
      </fill>
    </dxf>
    <dxf>
      <fill>
        <patternFill>
          <bgColor theme="5"/>
        </patternFill>
      </fill>
    </dxf>
    <dxf>
      <fill>
        <patternFill>
          <bgColor rgb="FF00B0F0"/>
        </patternFill>
      </fill>
    </dxf>
    <dxf>
      <fill>
        <patternFill>
          <bgColor theme="7" tint="0.59996337778862885"/>
        </patternFill>
      </fill>
    </dxf>
    <dxf>
      <fill>
        <patternFill>
          <bgColor theme="5"/>
        </patternFill>
      </fill>
    </dxf>
    <dxf>
      <fill>
        <patternFill>
          <bgColor rgb="FF00B0F0"/>
        </patternFill>
      </fill>
    </dxf>
    <dxf>
      <fill>
        <patternFill>
          <bgColor theme="7" tint="0.59996337778862885"/>
        </patternFill>
      </fill>
    </dxf>
    <dxf>
      <fill>
        <patternFill>
          <bgColor theme="5"/>
        </patternFill>
      </fill>
    </dxf>
    <dxf>
      <fill>
        <patternFill>
          <bgColor rgb="FF00B0F0"/>
        </patternFill>
      </fill>
    </dxf>
    <dxf>
      <fill>
        <patternFill>
          <bgColor theme="7" tint="0.59996337778862885"/>
        </patternFill>
      </fill>
    </dxf>
    <dxf>
      <fill>
        <patternFill>
          <bgColor theme="5"/>
        </patternFill>
      </fill>
    </dxf>
    <dxf>
      <fill>
        <patternFill>
          <bgColor rgb="FF00B0F0"/>
        </patternFill>
      </fill>
    </dxf>
    <dxf>
      <fill>
        <patternFill>
          <bgColor theme="7" tint="0.59996337778862885"/>
        </patternFill>
      </fill>
    </dxf>
    <dxf>
      <fill>
        <patternFill>
          <bgColor theme="5"/>
        </patternFill>
      </fill>
    </dxf>
    <dxf>
      <fill>
        <patternFill>
          <bgColor rgb="FF00B0F0"/>
        </patternFill>
      </fill>
    </dxf>
    <dxf>
      <fill>
        <patternFill>
          <bgColor theme="7" tint="0.59996337778862885"/>
        </patternFill>
      </fill>
    </dxf>
    <dxf>
      <fill>
        <patternFill>
          <bgColor theme="5"/>
        </patternFill>
      </fill>
    </dxf>
    <dxf>
      <fill>
        <patternFill>
          <bgColor rgb="FF00B0F0"/>
        </patternFill>
      </fill>
    </dxf>
    <dxf>
      <fill>
        <patternFill>
          <bgColor theme="7" tint="0.59996337778862885"/>
        </patternFill>
      </fill>
    </dxf>
    <dxf>
      <fill>
        <patternFill>
          <bgColor theme="5"/>
        </patternFill>
      </fill>
    </dxf>
    <dxf>
      <fill>
        <patternFill>
          <bgColor rgb="FF00B0F0"/>
        </patternFill>
      </fill>
    </dxf>
    <dxf>
      <fill>
        <patternFill>
          <bgColor theme="7" tint="0.59996337778862885"/>
        </patternFill>
      </fill>
    </dxf>
    <dxf>
      <fill>
        <patternFill>
          <bgColor theme="5"/>
        </patternFill>
      </fill>
    </dxf>
    <dxf>
      <fill>
        <patternFill>
          <bgColor rgb="FF00B0F0"/>
        </patternFill>
      </fill>
    </dxf>
    <dxf>
      <fill>
        <patternFill>
          <bgColor theme="7" tint="0.59996337778862885"/>
        </patternFill>
      </fill>
    </dxf>
    <dxf>
      <fill>
        <patternFill>
          <bgColor theme="5"/>
        </patternFill>
      </fill>
    </dxf>
    <dxf>
      <fill>
        <patternFill>
          <bgColor rgb="FF00B0F0"/>
        </patternFill>
      </fill>
    </dxf>
    <dxf>
      <fill>
        <patternFill>
          <bgColor theme="7" tint="0.59996337778862885"/>
        </patternFill>
      </fill>
    </dxf>
    <dxf>
      <fill>
        <patternFill>
          <bgColor theme="5"/>
        </patternFill>
      </fill>
    </dxf>
    <dxf>
      <fill>
        <patternFill>
          <bgColor rgb="FF00B0F0"/>
        </patternFill>
      </fill>
    </dxf>
    <dxf>
      <fill>
        <patternFill>
          <bgColor theme="7" tint="0.59996337778862885"/>
        </patternFill>
      </fill>
    </dxf>
    <dxf>
      <fill>
        <patternFill>
          <bgColor theme="5"/>
        </patternFill>
      </fill>
    </dxf>
    <dxf>
      <fill>
        <patternFill>
          <bgColor rgb="FF00B0F0"/>
        </patternFill>
      </fill>
    </dxf>
    <dxf>
      <fill>
        <patternFill>
          <bgColor theme="7" tint="0.59996337778862885"/>
        </patternFill>
      </fill>
    </dxf>
    <dxf>
      <fill>
        <patternFill>
          <bgColor theme="5"/>
        </patternFill>
      </fill>
    </dxf>
    <dxf>
      <fill>
        <patternFill>
          <bgColor rgb="FF00B0F0"/>
        </patternFill>
      </fill>
    </dxf>
    <dxf>
      <fill>
        <patternFill>
          <bgColor theme="7" tint="0.59996337778862885"/>
        </patternFill>
      </fill>
    </dxf>
    <dxf>
      <fill>
        <patternFill>
          <bgColor theme="5"/>
        </patternFill>
      </fill>
    </dxf>
    <dxf>
      <fill>
        <patternFill>
          <bgColor rgb="FF00B0F0"/>
        </patternFill>
      </fill>
    </dxf>
    <dxf>
      <fill>
        <patternFill>
          <bgColor theme="7" tint="0.59996337778862885"/>
        </patternFill>
      </fill>
    </dxf>
    <dxf>
      <fill>
        <patternFill>
          <bgColor theme="5"/>
        </patternFill>
      </fill>
    </dxf>
    <dxf>
      <fill>
        <patternFill>
          <bgColor rgb="FF00B0F0"/>
        </patternFill>
      </fill>
    </dxf>
    <dxf>
      <fill>
        <patternFill>
          <bgColor theme="7" tint="0.59996337778862885"/>
        </patternFill>
      </fill>
    </dxf>
    <dxf>
      <fill>
        <patternFill>
          <bgColor theme="5"/>
        </patternFill>
      </fill>
    </dxf>
    <dxf>
      <fill>
        <patternFill>
          <bgColor rgb="FF00B0F0"/>
        </patternFill>
      </fill>
    </dxf>
    <dxf>
      <fill>
        <patternFill>
          <bgColor theme="7" tint="0.59996337778862885"/>
        </patternFill>
      </fill>
    </dxf>
    <dxf>
      <fill>
        <patternFill>
          <bgColor theme="5"/>
        </patternFill>
      </fill>
    </dxf>
    <dxf>
      <fill>
        <patternFill>
          <bgColor rgb="FF00B0F0"/>
        </patternFill>
      </fill>
    </dxf>
    <dxf>
      <fill>
        <patternFill>
          <bgColor theme="7" tint="0.59996337778862885"/>
        </patternFill>
      </fill>
    </dxf>
    <dxf>
      <fill>
        <patternFill>
          <bgColor theme="5"/>
        </patternFill>
      </fill>
    </dxf>
    <dxf>
      <fill>
        <patternFill>
          <bgColor rgb="FF00B0F0"/>
        </patternFill>
      </fill>
    </dxf>
    <dxf>
      <fill>
        <patternFill>
          <bgColor theme="7" tint="0.59996337778862885"/>
        </patternFill>
      </fill>
    </dxf>
    <dxf>
      <fill>
        <patternFill>
          <bgColor theme="5"/>
        </patternFill>
      </fill>
    </dxf>
    <dxf>
      <fill>
        <patternFill>
          <bgColor rgb="FF00B0F0"/>
        </patternFill>
      </fill>
    </dxf>
    <dxf>
      <fill>
        <patternFill>
          <bgColor theme="7" tint="0.59996337778862885"/>
        </patternFill>
      </fill>
    </dxf>
    <dxf>
      <fill>
        <patternFill>
          <bgColor theme="5"/>
        </patternFill>
      </fill>
    </dxf>
    <dxf>
      <fill>
        <patternFill>
          <bgColor rgb="FF00B0F0"/>
        </patternFill>
      </fill>
    </dxf>
    <dxf>
      <fill>
        <patternFill>
          <bgColor theme="7" tint="0.59996337778862885"/>
        </patternFill>
      </fill>
    </dxf>
    <dxf>
      <fill>
        <patternFill>
          <bgColor theme="5"/>
        </patternFill>
      </fill>
    </dxf>
    <dxf>
      <fill>
        <patternFill>
          <bgColor rgb="FF00B0F0"/>
        </patternFill>
      </fill>
    </dxf>
    <dxf>
      <fill>
        <patternFill>
          <bgColor theme="7" tint="0.59996337778862885"/>
        </patternFill>
      </fill>
    </dxf>
    <dxf>
      <fill>
        <patternFill>
          <bgColor theme="5"/>
        </patternFill>
      </fill>
    </dxf>
    <dxf>
      <fill>
        <patternFill>
          <bgColor rgb="FF00B0F0"/>
        </patternFill>
      </fill>
    </dxf>
    <dxf>
      <fill>
        <patternFill>
          <bgColor theme="7" tint="0.59996337778862885"/>
        </patternFill>
      </fill>
    </dxf>
    <dxf>
      <fill>
        <patternFill>
          <bgColor theme="5"/>
        </patternFill>
      </fill>
    </dxf>
    <dxf>
      <fill>
        <patternFill>
          <bgColor rgb="FF00B0F0"/>
        </patternFill>
      </fill>
    </dxf>
    <dxf>
      <fill>
        <patternFill>
          <bgColor theme="7" tint="0.59996337778862885"/>
        </patternFill>
      </fill>
    </dxf>
    <dxf>
      <fill>
        <patternFill>
          <bgColor theme="5"/>
        </patternFill>
      </fill>
    </dxf>
    <dxf>
      <fill>
        <patternFill>
          <bgColor rgb="FF00B0F0"/>
        </patternFill>
      </fill>
    </dxf>
    <dxf>
      <fill>
        <patternFill>
          <bgColor theme="7" tint="0.59996337778862885"/>
        </patternFill>
      </fill>
    </dxf>
    <dxf>
      <fill>
        <patternFill>
          <bgColor theme="5"/>
        </patternFill>
      </fill>
    </dxf>
    <dxf>
      <fill>
        <patternFill>
          <bgColor rgb="FFFF8F8F"/>
        </patternFill>
      </fill>
    </dxf>
    <dxf>
      <fill>
        <patternFill>
          <bgColor rgb="FF00B0F0"/>
        </patternFill>
      </fill>
    </dxf>
    <dxf>
      <fill>
        <patternFill>
          <bgColor theme="7" tint="0.59996337778862885"/>
        </patternFill>
      </fill>
    </dxf>
    <dxf>
      <fill>
        <patternFill>
          <bgColor theme="5"/>
        </patternFill>
      </fill>
    </dxf>
    <dxf>
      <fill>
        <patternFill>
          <bgColor rgb="FF00B0F0"/>
        </patternFill>
      </fill>
    </dxf>
    <dxf>
      <fill>
        <patternFill>
          <bgColor theme="7" tint="0.59996337778862885"/>
        </patternFill>
      </fill>
    </dxf>
    <dxf>
      <fill>
        <patternFill>
          <bgColor theme="5"/>
        </patternFill>
      </fill>
    </dxf>
    <dxf>
      <fill>
        <patternFill>
          <bgColor rgb="FF00B0F0"/>
        </patternFill>
      </fill>
    </dxf>
    <dxf>
      <fill>
        <patternFill>
          <bgColor theme="7" tint="0.59996337778862885"/>
        </patternFill>
      </fill>
    </dxf>
    <dxf>
      <fill>
        <patternFill>
          <bgColor theme="5"/>
        </patternFill>
      </fill>
    </dxf>
    <dxf>
      <fill>
        <patternFill>
          <bgColor rgb="FFFF8F8F"/>
        </patternFill>
      </fill>
    </dxf>
    <dxf>
      <fill>
        <patternFill>
          <bgColor rgb="FF00B0F0"/>
        </patternFill>
      </fill>
    </dxf>
    <dxf>
      <fill>
        <patternFill>
          <bgColor theme="7" tint="0.59996337778862885"/>
        </patternFill>
      </fill>
    </dxf>
    <dxf>
      <fill>
        <patternFill>
          <bgColor theme="5"/>
        </patternFill>
      </fill>
    </dxf>
    <dxf>
      <font>
        <b/>
        <i/>
        <color rgb="FFFF0000"/>
      </font>
      <fill>
        <patternFill patternType="none">
          <bgColor auto="1"/>
        </patternFill>
      </fill>
    </dxf>
    <dxf>
      <font>
        <color rgb="FFFF0000"/>
      </font>
      <fill>
        <patternFill>
          <bgColor rgb="FFFF9999"/>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8F8F"/>
      <color rgb="FFFF7575"/>
      <color rgb="FFFF9999"/>
      <color rgb="FFFF656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hartsheet" Target="chartsheets/sheet1.xml"/><Relationship Id="rId13" Type="http://schemas.openxmlformats.org/officeDocument/2006/relationships/chartsheet" Target="chartsheets/sheet6.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hartsheet" Target="chartsheets/sheet5.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chartsheet" Target="chartsheets/sheet3.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8.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8.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chartUserShapes" Target="../drawings/drawing10.xml"/><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3" Type="http://schemas.openxmlformats.org/officeDocument/2006/relationships/chartUserShapes" Target="../drawings/drawing12.xml"/><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strRef>
          <c:f>'Cover Sheet'!$R$2:$U$2</c:f>
          <c:strCache>
            <c:ptCount val="4"/>
            <c:pt idx="0">
              <c:v>Testing facility</c:v>
            </c:pt>
          </c:strCache>
        </c:strRef>
      </c:tx>
      <c:layout>
        <c:manualLayout>
          <c:xMode val="edge"/>
          <c:yMode val="edge"/>
          <c:x val="0.487405049812558"/>
          <c:y val="3.2369939986577306E-2"/>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endParaRPr lang="en-US"/>
        </a:p>
      </c:txPr>
    </c:title>
    <c:autoTitleDeleted val="0"/>
    <c:plotArea>
      <c:layout>
        <c:manualLayout>
          <c:layoutTarget val="inner"/>
          <c:xMode val="edge"/>
          <c:yMode val="edge"/>
          <c:x val="7.9624534266369187E-2"/>
          <c:y val="0.13125737206671648"/>
          <c:w val="0.90134832077536475"/>
          <c:h val="0.70528333700644719"/>
        </c:manualLayout>
      </c:layout>
      <c:barChart>
        <c:barDir val="col"/>
        <c:grouping val="clustered"/>
        <c:varyColors val="0"/>
        <c:ser>
          <c:idx val="0"/>
          <c:order val="0"/>
          <c:tx>
            <c:strRef>
              <c:f>'Summary Data'!$C$10</c:f>
              <c:strCache>
                <c:ptCount val="1"/>
                <c:pt idx="0">
                  <c:v>Confirmed cases</c:v>
                </c:pt>
              </c:strCache>
            </c:strRef>
          </c:tx>
          <c:spPr>
            <a:solidFill>
              <a:schemeClr val="accent1"/>
            </a:solidFill>
            <a:ln>
              <a:noFill/>
            </a:ln>
            <a:effectLst/>
          </c:spPr>
          <c:invertIfNegative val="0"/>
          <c:cat>
            <c:numRef>
              <c:f>'Summary Data'!$A$11:$A$200</c:f>
              <c:numCache>
                <c:formatCode>d\-mmm</c:formatCode>
                <c:ptCount val="190"/>
                <c:pt idx="0">
                  <c:v>-1</c:v>
                </c:pt>
                <c:pt idx="1">
                  <c:v>0</c:v>
                </c:pt>
                <c:pt idx="2">
                  <c:v>1</c:v>
                </c:pt>
                <c:pt idx="3">
                  <c:v>2</c:v>
                </c:pt>
                <c:pt idx="4">
                  <c:v>3</c:v>
                </c:pt>
                <c:pt idx="5">
                  <c:v>4</c:v>
                </c:pt>
                <c:pt idx="6">
                  <c:v>5</c:v>
                </c:pt>
                <c:pt idx="7">
                  <c:v>6</c:v>
                </c:pt>
                <c:pt idx="8">
                  <c:v>7</c:v>
                </c:pt>
                <c:pt idx="9">
                  <c:v>8</c:v>
                </c:pt>
                <c:pt idx="10">
                  <c:v>9</c:v>
                </c:pt>
                <c:pt idx="11">
                  <c:v>10</c:v>
                </c:pt>
                <c:pt idx="12">
                  <c:v>11</c:v>
                </c:pt>
                <c:pt idx="13">
                  <c:v>12</c:v>
                </c:pt>
                <c:pt idx="14">
                  <c:v>13</c:v>
                </c:pt>
                <c:pt idx="15">
                  <c:v>14</c:v>
                </c:pt>
                <c:pt idx="16">
                  <c:v>15</c:v>
                </c:pt>
                <c:pt idx="17">
                  <c:v>16</c:v>
                </c:pt>
                <c:pt idx="18">
                  <c:v>17</c:v>
                </c:pt>
                <c:pt idx="19">
                  <c:v>18</c:v>
                </c:pt>
                <c:pt idx="20">
                  <c:v>19</c:v>
                </c:pt>
                <c:pt idx="21">
                  <c:v>20</c:v>
                </c:pt>
                <c:pt idx="22">
                  <c:v>21</c:v>
                </c:pt>
                <c:pt idx="23">
                  <c:v>22</c:v>
                </c:pt>
                <c:pt idx="24">
                  <c:v>23</c:v>
                </c:pt>
                <c:pt idx="25">
                  <c:v>24</c:v>
                </c:pt>
                <c:pt idx="26">
                  <c:v>25</c:v>
                </c:pt>
                <c:pt idx="27">
                  <c:v>26</c:v>
                </c:pt>
                <c:pt idx="28">
                  <c:v>27</c:v>
                </c:pt>
                <c:pt idx="29">
                  <c:v>28</c:v>
                </c:pt>
                <c:pt idx="30">
                  <c:v>29</c:v>
                </c:pt>
                <c:pt idx="31">
                  <c:v>30</c:v>
                </c:pt>
                <c:pt idx="32">
                  <c:v>31</c:v>
                </c:pt>
                <c:pt idx="33">
                  <c:v>32</c:v>
                </c:pt>
                <c:pt idx="34">
                  <c:v>33</c:v>
                </c:pt>
                <c:pt idx="35">
                  <c:v>34</c:v>
                </c:pt>
                <c:pt idx="36">
                  <c:v>35</c:v>
                </c:pt>
                <c:pt idx="37">
                  <c:v>36</c:v>
                </c:pt>
                <c:pt idx="38">
                  <c:v>37</c:v>
                </c:pt>
                <c:pt idx="39">
                  <c:v>38</c:v>
                </c:pt>
                <c:pt idx="40">
                  <c:v>39</c:v>
                </c:pt>
                <c:pt idx="41">
                  <c:v>40</c:v>
                </c:pt>
                <c:pt idx="42">
                  <c:v>41</c:v>
                </c:pt>
                <c:pt idx="43">
                  <c:v>42</c:v>
                </c:pt>
                <c:pt idx="44">
                  <c:v>43</c:v>
                </c:pt>
                <c:pt idx="45">
                  <c:v>44</c:v>
                </c:pt>
                <c:pt idx="46">
                  <c:v>45</c:v>
                </c:pt>
                <c:pt idx="47">
                  <c:v>46</c:v>
                </c:pt>
                <c:pt idx="48">
                  <c:v>47</c:v>
                </c:pt>
                <c:pt idx="49">
                  <c:v>48</c:v>
                </c:pt>
                <c:pt idx="50">
                  <c:v>49</c:v>
                </c:pt>
                <c:pt idx="51">
                  <c:v>50</c:v>
                </c:pt>
                <c:pt idx="52">
                  <c:v>51</c:v>
                </c:pt>
                <c:pt idx="53">
                  <c:v>52</c:v>
                </c:pt>
                <c:pt idx="54">
                  <c:v>53</c:v>
                </c:pt>
                <c:pt idx="55">
                  <c:v>54</c:v>
                </c:pt>
                <c:pt idx="56">
                  <c:v>55</c:v>
                </c:pt>
                <c:pt idx="57">
                  <c:v>56</c:v>
                </c:pt>
                <c:pt idx="58">
                  <c:v>57</c:v>
                </c:pt>
                <c:pt idx="59">
                  <c:v>58</c:v>
                </c:pt>
                <c:pt idx="60">
                  <c:v>59</c:v>
                </c:pt>
                <c:pt idx="61">
                  <c:v>60</c:v>
                </c:pt>
                <c:pt idx="62">
                  <c:v>61</c:v>
                </c:pt>
                <c:pt idx="63">
                  <c:v>62</c:v>
                </c:pt>
                <c:pt idx="64">
                  <c:v>63</c:v>
                </c:pt>
                <c:pt idx="65">
                  <c:v>64</c:v>
                </c:pt>
                <c:pt idx="66">
                  <c:v>65</c:v>
                </c:pt>
                <c:pt idx="67">
                  <c:v>66</c:v>
                </c:pt>
                <c:pt idx="68">
                  <c:v>67</c:v>
                </c:pt>
                <c:pt idx="69">
                  <c:v>68</c:v>
                </c:pt>
                <c:pt idx="70">
                  <c:v>69</c:v>
                </c:pt>
                <c:pt idx="71">
                  <c:v>70</c:v>
                </c:pt>
                <c:pt idx="72">
                  <c:v>71</c:v>
                </c:pt>
                <c:pt idx="73">
                  <c:v>72</c:v>
                </c:pt>
                <c:pt idx="74">
                  <c:v>73</c:v>
                </c:pt>
                <c:pt idx="75">
                  <c:v>74</c:v>
                </c:pt>
                <c:pt idx="76">
                  <c:v>75</c:v>
                </c:pt>
                <c:pt idx="77">
                  <c:v>76</c:v>
                </c:pt>
                <c:pt idx="78">
                  <c:v>77</c:v>
                </c:pt>
                <c:pt idx="79">
                  <c:v>78</c:v>
                </c:pt>
                <c:pt idx="80">
                  <c:v>79</c:v>
                </c:pt>
                <c:pt idx="81">
                  <c:v>80</c:v>
                </c:pt>
                <c:pt idx="82">
                  <c:v>81</c:v>
                </c:pt>
                <c:pt idx="83">
                  <c:v>82</c:v>
                </c:pt>
                <c:pt idx="84">
                  <c:v>83</c:v>
                </c:pt>
                <c:pt idx="85">
                  <c:v>84</c:v>
                </c:pt>
                <c:pt idx="86">
                  <c:v>85</c:v>
                </c:pt>
                <c:pt idx="87">
                  <c:v>86</c:v>
                </c:pt>
                <c:pt idx="88">
                  <c:v>87</c:v>
                </c:pt>
                <c:pt idx="89">
                  <c:v>88</c:v>
                </c:pt>
                <c:pt idx="90">
                  <c:v>89</c:v>
                </c:pt>
                <c:pt idx="91">
                  <c:v>90</c:v>
                </c:pt>
                <c:pt idx="92">
                  <c:v>91</c:v>
                </c:pt>
                <c:pt idx="93">
                  <c:v>92</c:v>
                </c:pt>
                <c:pt idx="94">
                  <c:v>93</c:v>
                </c:pt>
                <c:pt idx="95">
                  <c:v>94</c:v>
                </c:pt>
                <c:pt idx="96">
                  <c:v>95</c:v>
                </c:pt>
                <c:pt idx="97">
                  <c:v>96</c:v>
                </c:pt>
                <c:pt idx="98">
                  <c:v>97</c:v>
                </c:pt>
                <c:pt idx="99">
                  <c:v>98</c:v>
                </c:pt>
                <c:pt idx="100">
                  <c:v>99</c:v>
                </c:pt>
                <c:pt idx="101">
                  <c:v>100</c:v>
                </c:pt>
                <c:pt idx="102">
                  <c:v>101</c:v>
                </c:pt>
                <c:pt idx="103">
                  <c:v>102</c:v>
                </c:pt>
                <c:pt idx="104">
                  <c:v>103</c:v>
                </c:pt>
                <c:pt idx="105">
                  <c:v>104</c:v>
                </c:pt>
                <c:pt idx="106">
                  <c:v>105</c:v>
                </c:pt>
                <c:pt idx="107">
                  <c:v>106</c:v>
                </c:pt>
                <c:pt idx="108">
                  <c:v>107</c:v>
                </c:pt>
                <c:pt idx="109">
                  <c:v>108</c:v>
                </c:pt>
                <c:pt idx="110">
                  <c:v>109</c:v>
                </c:pt>
                <c:pt idx="111">
                  <c:v>110</c:v>
                </c:pt>
                <c:pt idx="112">
                  <c:v>111</c:v>
                </c:pt>
                <c:pt idx="113">
                  <c:v>112</c:v>
                </c:pt>
                <c:pt idx="114">
                  <c:v>113</c:v>
                </c:pt>
                <c:pt idx="115">
                  <c:v>114</c:v>
                </c:pt>
                <c:pt idx="116">
                  <c:v>115</c:v>
                </c:pt>
                <c:pt idx="117">
                  <c:v>116</c:v>
                </c:pt>
                <c:pt idx="118">
                  <c:v>117</c:v>
                </c:pt>
                <c:pt idx="119">
                  <c:v>118</c:v>
                </c:pt>
                <c:pt idx="120">
                  <c:v>119</c:v>
                </c:pt>
                <c:pt idx="121">
                  <c:v>120</c:v>
                </c:pt>
                <c:pt idx="122">
                  <c:v>121</c:v>
                </c:pt>
                <c:pt idx="123">
                  <c:v>122</c:v>
                </c:pt>
                <c:pt idx="124">
                  <c:v>123</c:v>
                </c:pt>
                <c:pt idx="125">
                  <c:v>124</c:v>
                </c:pt>
                <c:pt idx="126">
                  <c:v>125</c:v>
                </c:pt>
                <c:pt idx="127">
                  <c:v>126</c:v>
                </c:pt>
                <c:pt idx="128">
                  <c:v>127</c:v>
                </c:pt>
                <c:pt idx="129">
                  <c:v>128</c:v>
                </c:pt>
                <c:pt idx="130">
                  <c:v>129</c:v>
                </c:pt>
                <c:pt idx="131">
                  <c:v>130</c:v>
                </c:pt>
                <c:pt idx="132">
                  <c:v>131</c:v>
                </c:pt>
              </c:numCache>
            </c:numRef>
          </c:cat>
          <c:val>
            <c:numRef>
              <c:f>'Summary Data'!$C$11:$C$200</c:f>
              <c:numCache>
                <c:formatCode>General</c:formatCode>
                <c:ptCount val="19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numCache>
            </c:numRef>
          </c:val>
        </c:ser>
        <c:ser>
          <c:idx val="1"/>
          <c:order val="1"/>
          <c:tx>
            <c:strRef>
              <c:f>'Summary Data'!$D$10</c:f>
              <c:strCache>
                <c:ptCount val="1"/>
                <c:pt idx="0">
                  <c:v>Probable cases</c:v>
                </c:pt>
              </c:strCache>
            </c:strRef>
          </c:tx>
          <c:spPr>
            <a:solidFill>
              <a:schemeClr val="accent2"/>
            </a:solidFill>
            <a:ln>
              <a:noFill/>
            </a:ln>
            <a:effectLst/>
          </c:spPr>
          <c:invertIfNegative val="0"/>
          <c:cat>
            <c:numRef>
              <c:f>'Summary Data'!$A$11:$A$200</c:f>
              <c:numCache>
                <c:formatCode>d\-mmm</c:formatCode>
                <c:ptCount val="190"/>
                <c:pt idx="0">
                  <c:v>-1</c:v>
                </c:pt>
                <c:pt idx="1">
                  <c:v>0</c:v>
                </c:pt>
                <c:pt idx="2">
                  <c:v>1</c:v>
                </c:pt>
                <c:pt idx="3">
                  <c:v>2</c:v>
                </c:pt>
                <c:pt idx="4">
                  <c:v>3</c:v>
                </c:pt>
                <c:pt idx="5">
                  <c:v>4</c:v>
                </c:pt>
                <c:pt idx="6">
                  <c:v>5</c:v>
                </c:pt>
                <c:pt idx="7">
                  <c:v>6</c:v>
                </c:pt>
                <c:pt idx="8">
                  <c:v>7</c:v>
                </c:pt>
                <c:pt idx="9">
                  <c:v>8</c:v>
                </c:pt>
                <c:pt idx="10">
                  <c:v>9</c:v>
                </c:pt>
                <c:pt idx="11">
                  <c:v>10</c:v>
                </c:pt>
                <c:pt idx="12">
                  <c:v>11</c:v>
                </c:pt>
                <c:pt idx="13">
                  <c:v>12</c:v>
                </c:pt>
                <c:pt idx="14">
                  <c:v>13</c:v>
                </c:pt>
                <c:pt idx="15">
                  <c:v>14</c:v>
                </c:pt>
                <c:pt idx="16">
                  <c:v>15</c:v>
                </c:pt>
                <c:pt idx="17">
                  <c:v>16</c:v>
                </c:pt>
                <c:pt idx="18">
                  <c:v>17</c:v>
                </c:pt>
                <c:pt idx="19">
                  <c:v>18</c:v>
                </c:pt>
                <c:pt idx="20">
                  <c:v>19</c:v>
                </c:pt>
                <c:pt idx="21">
                  <c:v>20</c:v>
                </c:pt>
                <c:pt idx="22">
                  <c:v>21</c:v>
                </c:pt>
                <c:pt idx="23">
                  <c:v>22</c:v>
                </c:pt>
                <c:pt idx="24">
                  <c:v>23</c:v>
                </c:pt>
                <c:pt idx="25">
                  <c:v>24</c:v>
                </c:pt>
                <c:pt idx="26">
                  <c:v>25</c:v>
                </c:pt>
                <c:pt idx="27">
                  <c:v>26</c:v>
                </c:pt>
                <c:pt idx="28">
                  <c:v>27</c:v>
                </c:pt>
                <c:pt idx="29">
                  <c:v>28</c:v>
                </c:pt>
                <c:pt idx="30">
                  <c:v>29</c:v>
                </c:pt>
                <c:pt idx="31">
                  <c:v>30</c:v>
                </c:pt>
                <c:pt idx="32">
                  <c:v>31</c:v>
                </c:pt>
                <c:pt idx="33">
                  <c:v>32</c:v>
                </c:pt>
                <c:pt idx="34">
                  <c:v>33</c:v>
                </c:pt>
                <c:pt idx="35">
                  <c:v>34</c:v>
                </c:pt>
                <c:pt idx="36">
                  <c:v>35</c:v>
                </c:pt>
                <c:pt idx="37">
                  <c:v>36</c:v>
                </c:pt>
                <c:pt idx="38">
                  <c:v>37</c:v>
                </c:pt>
                <c:pt idx="39">
                  <c:v>38</c:v>
                </c:pt>
                <c:pt idx="40">
                  <c:v>39</c:v>
                </c:pt>
                <c:pt idx="41">
                  <c:v>40</c:v>
                </c:pt>
                <c:pt idx="42">
                  <c:v>41</c:v>
                </c:pt>
                <c:pt idx="43">
                  <c:v>42</c:v>
                </c:pt>
                <c:pt idx="44">
                  <c:v>43</c:v>
                </c:pt>
                <c:pt idx="45">
                  <c:v>44</c:v>
                </c:pt>
                <c:pt idx="46">
                  <c:v>45</c:v>
                </c:pt>
                <c:pt idx="47">
                  <c:v>46</c:v>
                </c:pt>
                <c:pt idx="48">
                  <c:v>47</c:v>
                </c:pt>
                <c:pt idx="49">
                  <c:v>48</c:v>
                </c:pt>
                <c:pt idx="50">
                  <c:v>49</c:v>
                </c:pt>
                <c:pt idx="51">
                  <c:v>50</c:v>
                </c:pt>
                <c:pt idx="52">
                  <c:v>51</c:v>
                </c:pt>
                <c:pt idx="53">
                  <c:v>52</c:v>
                </c:pt>
                <c:pt idx="54">
                  <c:v>53</c:v>
                </c:pt>
                <c:pt idx="55">
                  <c:v>54</c:v>
                </c:pt>
                <c:pt idx="56">
                  <c:v>55</c:v>
                </c:pt>
                <c:pt idx="57">
                  <c:v>56</c:v>
                </c:pt>
                <c:pt idx="58">
                  <c:v>57</c:v>
                </c:pt>
                <c:pt idx="59">
                  <c:v>58</c:v>
                </c:pt>
                <c:pt idx="60">
                  <c:v>59</c:v>
                </c:pt>
                <c:pt idx="61">
                  <c:v>60</c:v>
                </c:pt>
                <c:pt idx="62">
                  <c:v>61</c:v>
                </c:pt>
                <c:pt idx="63">
                  <c:v>62</c:v>
                </c:pt>
                <c:pt idx="64">
                  <c:v>63</c:v>
                </c:pt>
                <c:pt idx="65">
                  <c:v>64</c:v>
                </c:pt>
                <c:pt idx="66">
                  <c:v>65</c:v>
                </c:pt>
                <c:pt idx="67">
                  <c:v>66</c:v>
                </c:pt>
                <c:pt idx="68">
                  <c:v>67</c:v>
                </c:pt>
                <c:pt idx="69">
                  <c:v>68</c:v>
                </c:pt>
                <c:pt idx="70">
                  <c:v>69</c:v>
                </c:pt>
                <c:pt idx="71">
                  <c:v>70</c:v>
                </c:pt>
                <c:pt idx="72">
                  <c:v>71</c:v>
                </c:pt>
                <c:pt idx="73">
                  <c:v>72</c:v>
                </c:pt>
                <c:pt idx="74">
                  <c:v>73</c:v>
                </c:pt>
                <c:pt idx="75">
                  <c:v>74</c:v>
                </c:pt>
                <c:pt idx="76">
                  <c:v>75</c:v>
                </c:pt>
                <c:pt idx="77">
                  <c:v>76</c:v>
                </c:pt>
                <c:pt idx="78">
                  <c:v>77</c:v>
                </c:pt>
                <c:pt idx="79">
                  <c:v>78</c:v>
                </c:pt>
                <c:pt idx="80">
                  <c:v>79</c:v>
                </c:pt>
                <c:pt idx="81">
                  <c:v>80</c:v>
                </c:pt>
                <c:pt idx="82">
                  <c:v>81</c:v>
                </c:pt>
                <c:pt idx="83">
                  <c:v>82</c:v>
                </c:pt>
                <c:pt idx="84">
                  <c:v>83</c:v>
                </c:pt>
                <c:pt idx="85">
                  <c:v>84</c:v>
                </c:pt>
                <c:pt idx="86">
                  <c:v>85</c:v>
                </c:pt>
                <c:pt idx="87">
                  <c:v>86</c:v>
                </c:pt>
                <c:pt idx="88">
                  <c:v>87</c:v>
                </c:pt>
                <c:pt idx="89">
                  <c:v>88</c:v>
                </c:pt>
                <c:pt idx="90">
                  <c:v>89</c:v>
                </c:pt>
                <c:pt idx="91">
                  <c:v>90</c:v>
                </c:pt>
                <c:pt idx="92">
                  <c:v>91</c:v>
                </c:pt>
                <c:pt idx="93">
                  <c:v>92</c:v>
                </c:pt>
                <c:pt idx="94">
                  <c:v>93</c:v>
                </c:pt>
                <c:pt idx="95">
                  <c:v>94</c:v>
                </c:pt>
                <c:pt idx="96">
                  <c:v>95</c:v>
                </c:pt>
                <c:pt idx="97">
                  <c:v>96</c:v>
                </c:pt>
                <c:pt idx="98">
                  <c:v>97</c:v>
                </c:pt>
                <c:pt idx="99">
                  <c:v>98</c:v>
                </c:pt>
                <c:pt idx="100">
                  <c:v>99</c:v>
                </c:pt>
                <c:pt idx="101">
                  <c:v>100</c:v>
                </c:pt>
                <c:pt idx="102">
                  <c:v>101</c:v>
                </c:pt>
                <c:pt idx="103">
                  <c:v>102</c:v>
                </c:pt>
                <c:pt idx="104">
                  <c:v>103</c:v>
                </c:pt>
                <c:pt idx="105">
                  <c:v>104</c:v>
                </c:pt>
                <c:pt idx="106">
                  <c:v>105</c:v>
                </c:pt>
                <c:pt idx="107">
                  <c:v>106</c:v>
                </c:pt>
                <c:pt idx="108">
                  <c:v>107</c:v>
                </c:pt>
                <c:pt idx="109">
                  <c:v>108</c:v>
                </c:pt>
                <c:pt idx="110">
                  <c:v>109</c:v>
                </c:pt>
                <c:pt idx="111">
                  <c:v>110</c:v>
                </c:pt>
                <c:pt idx="112">
                  <c:v>111</c:v>
                </c:pt>
                <c:pt idx="113">
                  <c:v>112</c:v>
                </c:pt>
                <c:pt idx="114">
                  <c:v>113</c:v>
                </c:pt>
                <c:pt idx="115">
                  <c:v>114</c:v>
                </c:pt>
                <c:pt idx="116">
                  <c:v>115</c:v>
                </c:pt>
                <c:pt idx="117">
                  <c:v>116</c:v>
                </c:pt>
                <c:pt idx="118">
                  <c:v>117</c:v>
                </c:pt>
                <c:pt idx="119">
                  <c:v>118</c:v>
                </c:pt>
                <c:pt idx="120">
                  <c:v>119</c:v>
                </c:pt>
                <c:pt idx="121">
                  <c:v>120</c:v>
                </c:pt>
                <c:pt idx="122">
                  <c:v>121</c:v>
                </c:pt>
                <c:pt idx="123">
                  <c:v>122</c:v>
                </c:pt>
                <c:pt idx="124">
                  <c:v>123</c:v>
                </c:pt>
                <c:pt idx="125">
                  <c:v>124</c:v>
                </c:pt>
                <c:pt idx="126">
                  <c:v>125</c:v>
                </c:pt>
                <c:pt idx="127">
                  <c:v>126</c:v>
                </c:pt>
                <c:pt idx="128">
                  <c:v>127</c:v>
                </c:pt>
                <c:pt idx="129">
                  <c:v>128</c:v>
                </c:pt>
                <c:pt idx="130">
                  <c:v>129</c:v>
                </c:pt>
                <c:pt idx="131">
                  <c:v>130</c:v>
                </c:pt>
                <c:pt idx="132">
                  <c:v>131</c:v>
                </c:pt>
              </c:numCache>
            </c:numRef>
          </c:cat>
          <c:val>
            <c:numRef>
              <c:f>'Summary Data'!$D$11:$D$143</c:f>
              <c:numCache>
                <c:formatCode>General</c:formatCode>
                <c:ptCount val="13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numCache>
            </c:numRef>
          </c:val>
        </c:ser>
        <c:ser>
          <c:idx val="2"/>
          <c:order val="2"/>
          <c:tx>
            <c:strRef>
              <c:f>'Summary Data'!$E$10</c:f>
              <c:strCache>
                <c:ptCount val="1"/>
                <c:pt idx="0">
                  <c:v>DNM cases</c:v>
                </c:pt>
              </c:strCache>
            </c:strRef>
          </c:tx>
          <c:spPr>
            <a:solidFill>
              <a:schemeClr val="accent3"/>
            </a:solidFill>
            <a:ln>
              <a:noFill/>
            </a:ln>
            <a:effectLst/>
          </c:spPr>
          <c:invertIfNegative val="0"/>
          <c:cat>
            <c:numRef>
              <c:f>'Summary Data'!$A$11:$A$200</c:f>
              <c:numCache>
                <c:formatCode>d\-mmm</c:formatCode>
                <c:ptCount val="190"/>
                <c:pt idx="0">
                  <c:v>-1</c:v>
                </c:pt>
                <c:pt idx="1">
                  <c:v>0</c:v>
                </c:pt>
                <c:pt idx="2">
                  <c:v>1</c:v>
                </c:pt>
                <c:pt idx="3">
                  <c:v>2</c:v>
                </c:pt>
                <c:pt idx="4">
                  <c:v>3</c:v>
                </c:pt>
                <c:pt idx="5">
                  <c:v>4</c:v>
                </c:pt>
                <c:pt idx="6">
                  <c:v>5</c:v>
                </c:pt>
                <c:pt idx="7">
                  <c:v>6</c:v>
                </c:pt>
                <c:pt idx="8">
                  <c:v>7</c:v>
                </c:pt>
                <c:pt idx="9">
                  <c:v>8</c:v>
                </c:pt>
                <c:pt idx="10">
                  <c:v>9</c:v>
                </c:pt>
                <c:pt idx="11">
                  <c:v>10</c:v>
                </c:pt>
                <c:pt idx="12">
                  <c:v>11</c:v>
                </c:pt>
                <c:pt idx="13">
                  <c:v>12</c:v>
                </c:pt>
                <c:pt idx="14">
                  <c:v>13</c:v>
                </c:pt>
                <c:pt idx="15">
                  <c:v>14</c:v>
                </c:pt>
                <c:pt idx="16">
                  <c:v>15</c:v>
                </c:pt>
                <c:pt idx="17">
                  <c:v>16</c:v>
                </c:pt>
                <c:pt idx="18">
                  <c:v>17</c:v>
                </c:pt>
                <c:pt idx="19">
                  <c:v>18</c:v>
                </c:pt>
                <c:pt idx="20">
                  <c:v>19</c:v>
                </c:pt>
                <c:pt idx="21">
                  <c:v>20</c:v>
                </c:pt>
                <c:pt idx="22">
                  <c:v>21</c:v>
                </c:pt>
                <c:pt idx="23">
                  <c:v>22</c:v>
                </c:pt>
                <c:pt idx="24">
                  <c:v>23</c:v>
                </c:pt>
                <c:pt idx="25">
                  <c:v>24</c:v>
                </c:pt>
                <c:pt idx="26">
                  <c:v>25</c:v>
                </c:pt>
                <c:pt idx="27">
                  <c:v>26</c:v>
                </c:pt>
                <c:pt idx="28">
                  <c:v>27</c:v>
                </c:pt>
                <c:pt idx="29">
                  <c:v>28</c:v>
                </c:pt>
                <c:pt idx="30">
                  <c:v>29</c:v>
                </c:pt>
                <c:pt idx="31">
                  <c:v>30</c:v>
                </c:pt>
                <c:pt idx="32">
                  <c:v>31</c:v>
                </c:pt>
                <c:pt idx="33">
                  <c:v>32</c:v>
                </c:pt>
                <c:pt idx="34">
                  <c:v>33</c:v>
                </c:pt>
                <c:pt idx="35">
                  <c:v>34</c:v>
                </c:pt>
                <c:pt idx="36">
                  <c:v>35</c:v>
                </c:pt>
                <c:pt idx="37">
                  <c:v>36</c:v>
                </c:pt>
                <c:pt idx="38">
                  <c:v>37</c:v>
                </c:pt>
                <c:pt idx="39">
                  <c:v>38</c:v>
                </c:pt>
                <c:pt idx="40">
                  <c:v>39</c:v>
                </c:pt>
                <c:pt idx="41">
                  <c:v>40</c:v>
                </c:pt>
                <c:pt idx="42">
                  <c:v>41</c:v>
                </c:pt>
                <c:pt idx="43">
                  <c:v>42</c:v>
                </c:pt>
                <c:pt idx="44">
                  <c:v>43</c:v>
                </c:pt>
                <c:pt idx="45">
                  <c:v>44</c:v>
                </c:pt>
                <c:pt idx="46">
                  <c:v>45</c:v>
                </c:pt>
                <c:pt idx="47">
                  <c:v>46</c:v>
                </c:pt>
                <c:pt idx="48">
                  <c:v>47</c:v>
                </c:pt>
                <c:pt idx="49">
                  <c:v>48</c:v>
                </c:pt>
                <c:pt idx="50">
                  <c:v>49</c:v>
                </c:pt>
                <c:pt idx="51">
                  <c:v>50</c:v>
                </c:pt>
                <c:pt idx="52">
                  <c:v>51</c:v>
                </c:pt>
                <c:pt idx="53">
                  <c:v>52</c:v>
                </c:pt>
                <c:pt idx="54">
                  <c:v>53</c:v>
                </c:pt>
                <c:pt idx="55">
                  <c:v>54</c:v>
                </c:pt>
                <c:pt idx="56">
                  <c:v>55</c:v>
                </c:pt>
                <c:pt idx="57">
                  <c:v>56</c:v>
                </c:pt>
                <c:pt idx="58">
                  <c:v>57</c:v>
                </c:pt>
                <c:pt idx="59">
                  <c:v>58</c:v>
                </c:pt>
                <c:pt idx="60">
                  <c:v>59</c:v>
                </c:pt>
                <c:pt idx="61">
                  <c:v>60</c:v>
                </c:pt>
                <c:pt idx="62">
                  <c:v>61</c:v>
                </c:pt>
                <c:pt idx="63">
                  <c:v>62</c:v>
                </c:pt>
                <c:pt idx="64">
                  <c:v>63</c:v>
                </c:pt>
                <c:pt idx="65">
                  <c:v>64</c:v>
                </c:pt>
                <c:pt idx="66">
                  <c:v>65</c:v>
                </c:pt>
                <c:pt idx="67">
                  <c:v>66</c:v>
                </c:pt>
                <c:pt idx="68">
                  <c:v>67</c:v>
                </c:pt>
                <c:pt idx="69">
                  <c:v>68</c:v>
                </c:pt>
                <c:pt idx="70">
                  <c:v>69</c:v>
                </c:pt>
                <c:pt idx="71">
                  <c:v>70</c:v>
                </c:pt>
                <c:pt idx="72">
                  <c:v>71</c:v>
                </c:pt>
                <c:pt idx="73">
                  <c:v>72</c:v>
                </c:pt>
                <c:pt idx="74">
                  <c:v>73</c:v>
                </c:pt>
                <c:pt idx="75">
                  <c:v>74</c:v>
                </c:pt>
                <c:pt idx="76">
                  <c:v>75</c:v>
                </c:pt>
                <c:pt idx="77">
                  <c:v>76</c:v>
                </c:pt>
                <c:pt idx="78">
                  <c:v>77</c:v>
                </c:pt>
                <c:pt idx="79">
                  <c:v>78</c:v>
                </c:pt>
                <c:pt idx="80">
                  <c:v>79</c:v>
                </c:pt>
                <c:pt idx="81">
                  <c:v>80</c:v>
                </c:pt>
                <c:pt idx="82">
                  <c:v>81</c:v>
                </c:pt>
                <c:pt idx="83">
                  <c:v>82</c:v>
                </c:pt>
                <c:pt idx="84">
                  <c:v>83</c:v>
                </c:pt>
                <c:pt idx="85">
                  <c:v>84</c:v>
                </c:pt>
                <c:pt idx="86">
                  <c:v>85</c:v>
                </c:pt>
                <c:pt idx="87">
                  <c:v>86</c:v>
                </c:pt>
                <c:pt idx="88">
                  <c:v>87</c:v>
                </c:pt>
                <c:pt idx="89">
                  <c:v>88</c:v>
                </c:pt>
                <c:pt idx="90">
                  <c:v>89</c:v>
                </c:pt>
                <c:pt idx="91">
                  <c:v>90</c:v>
                </c:pt>
                <c:pt idx="92">
                  <c:v>91</c:v>
                </c:pt>
                <c:pt idx="93">
                  <c:v>92</c:v>
                </c:pt>
                <c:pt idx="94">
                  <c:v>93</c:v>
                </c:pt>
                <c:pt idx="95">
                  <c:v>94</c:v>
                </c:pt>
                <c:pt idx="96">
                  <c:v>95</c:v>
                </c:pt>
                <c:pt idx="97">
                  <c:v>96</c:v>
                </c:pt>
                <c:pt idx="98">
                  <c:v>97</c:v>
                </c:pt>
                <c:pt idx="99">
                  <c:v>98</c:v>
                </c:pt>
                <c:pt idx="100">
                  <c:v>99</c:v>
                </c:pt>
                <c:pt idx="101">
                  <c:v>100</c:v>
                </c:pt>
                <c:pt idx="102">
                  <c:v>101</c:v>
                </c:pt>
                <c:pt idx="103">
                  <c:v>102</c:v>
                </c:pt>
                <c:pt idx="104">
                  <c:v>103</c:v>
                </c:pt>
                <c:pt idx="105">
                  <c:v>104</c:v>
                </c:pt>
                <c:pt idx="106">
                  <c:v>105</c:v>
                </c:pt>
                <c:pt idx="107">
                  <c:v>106</c:v>
                </c:pt>
                <c:pt idx="108">
                  <c:v>107</c:v>
                </c:pt>
                <c:pt idx="109">
                  <c:v>108</c:v>
                </c:pt>
                <c:pt idx="110">
                  <c:v>109</c:v>
                </c:pt>
                <c:pt idx="111">
                  <c:v>110</c:v>
                </c:pt>
                <c:pt idx="112">
                  <c:v>111</c:v>
                </c:pt>
                <c:pt idx="113">
                  <c:v>112</c:v>
                </c:pt>
                <c:pt idx="114">
                  <c:v>113</c:v>
                </c:pt>
                <c:pt idx="115">
                  <c:v>114</c:v>
                </c:pt>
                <c:pt idx="116">
                  <c:v>115</c:v>
                </c:pt>
                <c:pt idx="117">
                  <c:v>116</c:v>
                </c:pt>
                <c:pt idx="118">
                  <c:v>117</c:v>
                </c:pt>
                <c:pt idx="119">
                  <c:v>118</c:v>
                </c:pt>
                <c:pt idx="120">
                  <c:v>119</c:v>
                </c:pt>
                <c:pt idx="121">
                  <c:v>120</c:v>
                </c:pt>
                <c:pt idx="122">
                  <c:v>121</c:v>
                </c:pt>
                <c:pt idx="123">
                  <c:v>122</c:v>
                </c:pt>
                <c:pt idx="124">
                  <c:v>123</c:v>
                </c:pt>
                <c:pt idx="125">
                  <c:v>124</c:v>
                </c:pt>
                <c:pt idx="126">
                  <c:v>125</c:v>
                </c:pt>
                <c:pt idx="127">
                  <c:v>126</c:v>
                </c:pt>
                <c:pt idx="128">
                  <c:v>127</c:v>
                </c:pt>
                <c:pt idx="129">
                  <c:v>128</c:v>
                </c:pt>
                <c:pt idx="130">
                  <c:v>129</c:v>
                </c:pt>
                <c:pt idx="131">
                  <c:v>130</c:v>
                </c:pt>
                <c:pt idx="132">
                  <c:v>131</c:v>
                </c:pt>
              </c:numCache>
            </c:numRef>
          </c:cat>
          <c:val>
            <c:numRef>
              <c:f>'Summary Data'!$E$11:$E$143</c:f>
              <c:numCache>
                <c:formatCode>General</c:formatCode>
                <c:ptCount val="13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numCache>
            </c:numRef>
          </c:val>
        </c:ser>
        <c:dLbls>
          <c:showLegendKey val="0"/>
          <c:showVal val="0"/>
          <c:showCatName val="0"/>
          <c:showSerName val="0"/>
          <c:showPercent val="0"/>
          <c:showBubbleSize val="0"/>
        </c:dLbls>
        <c:gapWidth val="0"/>
        <c:axId val="538967384"/>
        <c:axId val="538961504"/>
      </c:barChart>
      <c:dateAx>
        <c:axId val="538967384"/>
        <c:scaling>
          <c:orientation val="minMax"/>
        </c:scaling>
        <c:delete val="0"/>
        <c:axPos val="b"/>
        <c:title>
          <c:tx>
            <c:rich>
              <a:bodyPr rot="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r>
                  <a:rPr lang="en-US" sz="1400">
                    <a:solidFill>
                      <a:sysClr val="windowText" lastClr="000000"/>
                    </a:solidFill>
                  </a:rPr>
                  <a:t>Symptom Onset Date</a:t>
                </a:r>
              </a:p>
            </c:rich>
          </c:tx>
          <c:layout>
            <c:manualLayout>
              <c:xMode val="edge"/>
              <c:yMode val="edge"/>
              <c:x val="0.44112391052009003"/>
              <c:y val="0.94367764880006844"/>
            </c:manualLayout>
          </c:layout>
          <c:overlay val="0"/>
          <c:spPr>
            <a:noFill/>
            <a:ln>
              <a:noFill/>
            </a:ln>
            <a:effectLst/>
          </c:spPr>
          <c:txPr>
            <a:bodyPr rot="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en-US"/>
            </a:p>
          </c:txPr>
        </c:title>
        <c:numFmt formatCode="d\-mmm"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1200" b="0" i="0" u="none" strike="noStrike" kern="1200" baseline="0">
                <a:solidFill>
                  <a:sysClr val="windowText" lastClr="000000"/>
                </a:solidFill>
                <a:latin typeface="+mn-lt"/>
                <a:ea typeface="+mn-ea"/>
                <a:cs typeface="+mn-cs"/>
              </a:defRPr>
            </a:pPr>
            <a:endParaRPr lang="en-US"/>
          </a:p>
        </c:txPr>
        <c:crossAx val="538961504"/>
        <c:crosses val="autoZero"/>
        <c:auto val="1"/>
        <c:lblOffset val="100"/>
        <c:baseTimeUnit val="days"/>
      </c:dateAx>
      <c:valAx>
        <c:axId val="538961504"/>
        <c:scaling>
          <c:orientation val="minMax"/>
          <c:max val="2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r>
                  <a:rPr lang="en-US" sz="1400">
                    <a:solidFill>
                      <a:sysClr val="windowText" lastClr="000000"/>
                    </a:solidFill>
                  </a:rPr>
                  <a:t>Number of</a:t>
                </a:r>
                <a:r>
                  <a:rPr lang="en-US" sz="1400" baseline="0">
                    <a:solidFill>
                      <a:sysClr val="windowText" lastClr="000000"/>
                    </a:solidFill>
                  </a:rPr>
                  <a:t> Ca</a:t>
                </a:r>
                <a:r>
                  <a:rPr lang="en-US" sz="1400">
                    <a:solidFill>
                      <a:sysClr val="windowText" lastClr="000000"/>
                    </a:solidFill>
                  </a:rPr>
                  <a:t>ses</a:t>
                </a:r>
              </a:p>
            </c:rich>
          </c:tx>
          <c:layout>
            <c:manualLayout>
              <c:xMode val="edge"/>
              <c:yMode val="edge"/>
              <c:x val="6.7794794889642161E-3"/>
              <c:y val="0.29408426237662499"/>
            </c:manualLayout>
          </c:layout>
          <c:overlay val="0"/>
          <c:spPr>
            <a:noFill/>
            <a:ln>
              <a:noFill/>
            </a:ln>
            <a:effectLst/>
          </c:spPr>
          <c:txPr>
            <a:bodyPr rot="-540000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en-US"/>
          </a:p>
        </c:txPr>
        <c:crossAx val="538967384"/>
        <c:crosses val="autoZero"/>
        <c:crossBetween val="between"/>
        <c:majorUnit val="1"/>
        <c:minorUnit val="1"/>
      </c:valAx>
      <c:spPr>
        <a:noFill/>
        <a:ln>
          <a:noFill/>
        </a:ln>
        <a:effectLst/>
      </c:spPr>
    </c:plotArea>
    <c:legend>
      <c:legendPos val="r"/>
      <c:layout>
        <c:manualLayout>
          <c:xMode val="edge"/>
          <c:yMode val="edge"/>
          <c:x val="0.74001469585145518"/>
          <c:y val="0.17178756277207344"/>
          <c:w val="0.16865169167719382"/>
          <c:h val="0.13865204966819747"/>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userShapes r:id="rId3"/>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strRef>
          <c:f>'Cover Sheet'!$R$2:$U$2</c:f>
          <c:strCache>
            <c:ptCount val="4"/>
            <c:pt idx="0">
              <c:v>Testing facility</c:v>
            </c:pt>
          </c:strCache>
        </c:strRef>
      </c:tx>
      <c:layout>
        <c:manualLayout>
          <c:xMode val="edge"/>
          <c:yMode val="edge"/>
          <c:x val="0.55491028978837076"/>
          <c:y val="2.8323697488255143E-2"/>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endParaRPr lang="en-US"/>
        </a:p>
      </c:txPr>
    </c:title>
    <c:autoTitleDeleted val="0"/>
    <c:plotArea>
      <c:layout>
        <c:manualLayout>
          <c:layoutTarget val="inner"/>
          <c:xMode val="edge"/>
          <c:yMode val="edge"/>
          <c:x val="7.9624534266369187E-2"/>
          <c:y val="0.13125737206671648"/>
          <c:w val="0.90134832077536475"/>
          <c:h val="0.70528333700644719"/>
        </c:manualLayout>
      </c:layout>
      <c:barChart>
        <c:barDir val="col"/>
        <c:grouping val="stacked"/>
        <c:varyColors val="0"/>
        <c:ser>
          <c:idx val="3"/>
          <c:order val="0"/>
          <c:tx>
            <c:strRef>
              <c:f>'Summary Data'!$C$10</c:f>
              <c:strCache>
                <c:ptCount val="1"/>
                <c:pt idx="0">
                  <c:v>Confirmed cases</c:v>
                </c:pt>
              </c:strCache>
            </c:strRef>
          </c:tx>
          <c:spPr>
            <a:solidFill>
              <a:schemeClr val="accent4"/>
            </a:solidFill>
            <a:ln>
              <a:noFill/>
            </a:ln>
            <a:effectLst/>
          </c:spPr>
          <c:invertIfNegative val="0"/>
          <c:cat>
            <c:numRef>
              <c:f>'Summary Data'!$A$11:$A$200</c:f>
              <c:numCache>
                <c:formatCode>d\-mmm</c:formatCode>
                <c:ptCount val="190"/>
                <c:pt idx="0">
                  <c:v>-1</c:v>
                </c:pt>
                <c:pt idx="1">
                  <c:v>0</c:v>
                </c:pt>
                <c:pt idx="2">
                  <c:v>1</c:v>
                </c:pt>
                <c:pt idx="3">
                  <c:v>2</c:v>
                </c:pt>
                <c:pt idx="4">
                  <c:v>3</c:v>
                </c:pt>
                <c:pt idx="5">
                  <c:v>4</c:v>
                </c:pt>
                <c:pt idx="6">
                  <c:v>5</c:v>
                </c:pt>
                <c:pt idx="7">
                  <c:v>6</c:v>
                </c:pt>
                <c:pt idx="8">
                  <c:v>7</c:v>
                </c:pt>
                <c:pt idx="9">
                  <c:v>8</c:v>
                </c:pt>
                <c:pt idx="10">
                  <c:v>9</c:v>
                </c:pt>
                <c:pt idx="11">
                  <c:v>10</c:v>
                </c:pt>
                <c:pt idx="12">
                  <c:v>11</c:v>
                </c:pt>
                <c:pt idx="13">
                  <c:v>12</c:v>
                </c:pt>
                <c:pt idx="14">
                  <c:v>13</c:v>
                </c:pt>
                <c:pt idx="15">
                  <c:v>14</c:v>
                </c:pt>
                <c:pt idx="16">
                  <c:v>15</c:v>
                </c:pt>
                <c:pt idx="17">
                  <c:v>16</c:v>
                </c:pt>
                <c:pt idx="18">
                  <c:v>17</c:v>
                </c:pt>
                <c:pt idx="19">
                  <c:v>18</c:v>
                </c:pt>
                <c:pt idx="20">
                  <c:v>19</c:v>
                </c:pt>
                <c:pt idx="21">
                  <c:v>20</c:v>
                </c:pt>
                <c:pt idx="22">
                  <c:v>21</c:v>
                </c:pt>
                <c:pt idx="23">
                  <c:v>22</c:v>
                </c:pt>
                <c:pt idx="24">
                  <c:v>23</c:v>
                </c:pt>
                <c:pt idx="25">
                  <c:v>24</c:v>
                </c:pt>
                <c:pt idx="26">
                  <c:v>25</c:v>
                </c:pt>
                <c:pt idx="27">
                  <c:v>26</c:v>
                </c:pt>
                <c:pt idx="28">
                  <c:v>27</c:v>
                </c:pt>
                <c:pt idx="29">
                  <c:v>28</c:v>
                </c:pt>
                <c:pt idx="30">
                  <c:v>29</c:v>
                </c:pt>
                <c:pt idx="31">
                  <c:v>30</c:v>
                </c:pt>
                <c:pt idx="32">
                  <c:v>31</c:v>
                </c:pt>
                <c:pt idx="33">
                  <c:v>32</c:v>
                </c:pt>
                <c:pt idx="34">
                  <c:v>33</c:v>
                </c:pt>
                <c:pt idx="35">
                  <c:v>34</c:v>
                </c:pt>
                <c:pt idx="36">
                  <c:v>35</c:v>
                </c:pt>
                <c:pt idx="37">
                  <c:v>36</c:v>
                </c:pt>
                <c:pt idx="38">
                  <c:v>37</c:v>
                </c:pt>
                <c:pt idx="39">
                  <c:v>38</c:v>
                </c:pt>
                <c:pt idx="40">
                  <c:v>39</c:v>
                </c:pt>
                <c:pt idx="41">
                  <c:v>40</c:v>
                </c:pt>
                <c:pt idx="42">
                  <c:v>41</c:v>
                </c:pt>
                <c:pt idx="43">
                  <c:v>42</c:v>
                </c:pt>
                <c:pt idx="44">
                  <c:v>43</c:v>
                </c:pt>
                <c:pt idx="45">
                  <c:v>44</c:v>
                </c:pt>
                <c:pt idx="46">
                  <c:v>45</c:v>
                </c:pt>
                <c:pt idx="47">
                  <c:v>46</c:v>
                </c:pt>
                <c:pt idx="48">
                  <c:v>47</c:v>
                </c:pt>
                <c:pt idx="49">
                  <c:v>48</c:v>
                </c:pt>
                <c:pt idx="50">
                  <c:v>49</c:v>
                </c:pt>
                <c:pt idx="51">
                  <c:v>50</c:v>
                </c:pt>
                <c:pt idx="52">
                  <c:v>51</c:v>
                </c:pt>
                <c:pt idx="53">
                  <c:v>52</c:v>
                </c:pt>
                <c:pt idx="54">
                  <c:v>53</c:v>
                </c:pt>
                <c:pt idx="55">
                  <c:v>54</c:v>
                </c:pt>
                <c:pt idx="56">
                  <c:v>55</c:v>
                </c:pt>
                <c:pt idx="57">
                  <c:v>56</c:v>
                </c:pt>
                <c:pt idx="58">
                  <c:v>57</c:v>
                </c:pt>
                <c:pt idx="59">
                  <c:v>58</c:v>
                </c:pt>
                <c:pt idx="60">
                  <c:v>59</c:v>
                </c:pt>
                <c:pt idx="61">
                  <c:v>60</c:v>
                </c:pt>
                <c:pt idx="62">
                  <c:v>61</c:v>
                </c:pt>
                <c:pt idx="63">
                  <c:v>62</c:v>
                </c:pt>
                <c:pt idx="64">
                  <c:v>63</c:v>
                </c:pt>
                <c:pt idx="65">
                  <c:v>64</c:v>
                </c:pt>
                <c:pt idx="66">
                  <c:v>65</c:v>
                </c:pt>
                <c:pt idx="67">
                  <c:v>66</c:v>
                </c:pt>
                <c:pt idx="68">
                  <c:v>67</c:v>
                </c:pt>
                <c:pt idx="69">
                  <c:v>68</c:v>
                </c:pt>
                <c:pt idx="70">
                  <c:v>69</c:v>
                </c:pt>
                <c:pt idx="71">
                  <c:v>70</c:v>
                </c:pt>
                <c:pt idx="72">
                  <c:v>71</c:v>
                </c:pt>
                <c:pt idx="73">
                  <c:v>72</c:v>
                </c:pt>
                <c:pt idx="74">
                  <c:v>73</c:v>
                </c:pt>
                <c:pt idx="75">
                  <c:v>74</c:v>
                </c:pt>
                <c:pt idx="76">
                  <c:v>75</c:v>
                </c:pt>
                <c:pt idx="77">
                  <c:v>76</c:v>
                </c:pt>
                <c:pt idx="78">
                  <c:v>77</c:v>
                </c:pt>
                <c:pt idx="79">
                  <c:v>78</c:v>
                </c:pt>
                <c:pt idx="80">
                  <c:v>79</c:v>
                </c:pt>
                <c:pt idx="81">
                  <c:v>80</c:v>
                </c:pt>
                <c:pt idx="82">
                  <c:v>81</c:v>
                </c:pt>
                <c:pt idx="83">
                  <c:v>82</c:v>
                </c:pt>
                <c:pt idx="84">
                  <c:v>83</c:v>
                </c:pt>
                <c:pt idx="85">
                  <c:v>84</c:v>
                </c:pt>
                <c:pt idx="86">
                  <c:v>85</c:v>
                </c:pt>
                <c:pt idx="87">
                  <c:v>86</c:v>
                </c:pt>
                <c:pt idx="88">
                  <c:v>87</c:v>
                </c:pt>
                <c:pt idx="89">
                  <c:v>88</c:v>
                </c:pt>
                <c:pt idx="90">
                  <c:v>89</c:v>
                </c:pt>
                <c:pt idx="91">
                  <c:v>90</c:v>
                </c:pt>
                <c:pt idx="92">
                  <c:v>91</c:v>
                </c:pt>
                <c:pt idx="93">
                  <c:v>92</c:v>
                </c:pt>
                <c:pt idx="94">
                  <c:v>93</c:v>
                </c:pt>
                <c:pt idx="95">
                  <c:v>94</c:v>
                </c:pt>
                <c:pt idx="96">
                  <c:v>95</c:v>
                </c:pt>
                <c:pt idx="97">
                  <c:v>96</c:v>
                </c:pt>
                <c:pt idx="98">
                  <c:v>97</c:v>
                </c:pt>
                <c:pt idx="99">
                  <c:v>98</c:v>
                </c:pt>
                <c:pt idx="100">
                  <c:v>99</c:v>
                </c:pt>
                <c:pt idx="101">
                  <c:v>100</c:v>
                </c:pt>
                <c:pt idx="102">
                  <c:v>101</c:v>
                </c:pt>
                <c:pt idx="103">
                  <c:v>102</c:v>
                </c:pt>
                <c:pt idx="104">
                  <c:v>103</c:v>
                </c:pt>
                <c:pt idx="105">
                  <c:v>104</c:v>
                </c:pt>
                <c:pt idx="106">
                  <c:v>105</c:v>
                </c:pt>
                <c:pt idx="107">
                  <c:v>106</c:v>
                </c:pt>
                <c:pt idx="108">
                  <c:v>107</c:v>
                </c:pt>
                <c:pt idx="109">
                  <c:v>108</c:v>
                </c:pt>
                <c:pt idx="110">
                  <c:v>109</c:v>
                </c:pt>
                <c:pt idx="111">
                  <c:v>110</c:v>
                </c:pt>
                <c:pt idx="112">
                  <c:v>111</c:v>
                </c:pt>
                <c:pt idx="113">
                  <c:v>112</c:v>
                </c:pt>
                <c:pt idx="114">
                  <c:v>113</c:v>
                </c:pt>
                <c:pt idx="115">
                  <c:v>114</c:v>
                </c:pt>
                <c:pt idx="116">
                  <c:v>115</c:v>
                </c:pt>
                <c:pt idx="117">
                  <c:v>116</c:v>
                </c:pt>
                <c:pt idx="118">
                  <c:v>117</c:v>
                </c:pt>
                <c:pt idx="119">
                  <c:v>118</c:v>
                </c:pt>
                <c:pt idx="120">
                  <c:v>119</c:v>
                </c:pt>
                <c:pt idx="121">
                  <c:v>120</c:v>
                </c:pt>
                <c:pt idx="122">
                  <c:v>121</c:v>
                </c:pt>
                <c:pt idx="123">
                  <c:v>122</c:v>
                </c:pt>
                <c:pt idx="124">
                  <c:v>123</c:v>
                </c:pt>
                <c:pt idx="125">
                  <c:v>124</c:v>
                </c:pt>
                <c:pt idx="126">
                  <c:v>125</c:v>
                </c:pt>
                <c:pt idx="127">
                  <c:v>126</c:v>
                </c:pt>
                <c:pt idx="128">
                  <c:v>127</c:v>
                </c:pt>
                <c:pt idx="129">
                  <c:v>128</c:v>
                </c:pt>
                <c:pt idx="130">
                  <c:v>129</c:v>
                </c:pt>
                <c:pt idx="131">
                  <c:v>130</c:v>
                </c:pt>
                <c:pt idx="132">
                  <c:v>131</c:v>
                </c:pt>
              </c:numCache>
            </c:numRef>
          </c:cat>
          <c:val>
            <c:numRef>
              <c:f>'Summary Data'!$C$11:$C$200</c:f>
              <c:numCache>
                <c:formatCode>General</c:formatCode>
                <c:ptCount val="19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numCache>
            </c:numRef>
          </c:val>
        </c:ser>
        <c:ser>
          <c:idx val="4"/>
          <c:order val="1"/>
          <c:tx>
            <c:strRef>
              <c:f>'Summary Data'!$D$10</c:f>
              <c:strCache>
                <c:ptCount val="1"/>
                <c:pt idx="0">
                  <c:v>Probable cases</c:v>
                </c:pt>
              </c:strCache>
            </c:strRef>
          </c:tx>
          <c:spPr>
            <a:solidFill>
              <a:srgbClr val="0070C0"/>
            </a:solidFill>
            <a:ln>
              <a:noFill/>
            </a:ln>
            <a:effectLst/>
          </c:spPr>
          <c:invertIfNegative val="0"/>
          <c:dPt>
            <c:idx val="1"/>
            <c:invertIfNegative val="0"/>
            <c:bubble3D val="0"/>
            <c:spPr>
              <a:solidFill>
                <a:srgbClr val="0070C0"/>
              </a:solidFill>
              <a:ln>
                <a:solidFill>
                  <a:schemeClr val="tx1">
                    <a:lumMod val="50000"/>
                    <a:lumOff val="50000"/>
                  </a:schemeClr>
                </a:solidFill>
              </a:ln>
              <a:effectLst/>
            </c:spPr>
          </c:dPt>
          <c:cat>
            <c:numRef>
              <c:f>'Summary Data'!$A$11:$A$200</c:f>
              <c:numCache>
                <c:formatCode>d\-mmm</c:formatCode>
                <c:ptCount val="190"/>
                <c:pt idx="0">
                  <c:v>-1</c:v>
                </c:pt>
                <c:pt idx="1">
                  <c:v>0</c:v>
                </c:pt>
                <c:pt idx="2">
                  <c:v>1</c:v>
                </c:pt>
                <c:pt idx="3">
                  <c:v>2</c:v>
                </c:pt>
                <c:pt idx="4">
                  <c:v>3</c:v>
                </c:pt>
                <c:pt idx="5">
                  <c:v>4</c:v>
                </c:pt>
                <c:pt idx="6">
                  <c:v>5</c:v>
                </c:pt>
                <c:pt idx="7">
                  <c:v>6</c:v>
                </c:pt>
                <c:pt idx="8">
                  <c:v>7</c:v>
                </c:pt>
                <c:pt idx="9">
                  <c:v>8</c:v>
                </c:pt>
                <c:pt idx="10">
                  <c:v>9</c:v>
                </c:pt>
                <c:pt idx="11">
                  <c:v>10</c:v>
                </c:pt>
                <c:pt idx="12">
                  <c:v>11</c:v>
                </c:pt>
                <c:pt idx="13">
                  <c:v>12</c:v>
                </c:pt>
                <c:pt idx="14">
                  <c:v>13</c:v>
                </c:pt>
                <c:pt idx="15">
                  <c:v>14</c:v>
                </c:pt>
                <c:pt idx="16">
                  <c:v>15</c:v>
                </c:pt>
                <c:pt idx="17">
                  <c:v>16</c:v>
                </c:pt>
                <c:pt idx="18">
                  <c:v>17</c:v>
                </c:pt>
                <c:pt idx="19">
                  <c:v>18</c:v>
                </c:pt>
                <c:pt idx="20">
                  <c:v>19</c:v>
                </c:pt>
                <c:pt idx="21">
                  <c:v>20</c:v>
                </c:pt>
                <c:pt idx="22">
                  <c:v>21</c:v>
                </c:pt>
                <c:pt idx="23">
                  <c:v>22</c:v>
                </c:pt>
                <c:pt idx="24">
                  <c:v>23</c:v>
                </c:pt>
                <c:pt idx="25">
                  <c:v>24</c:v>
                </c:pt>
                <c:pt idx="26">
                  <c:v>25</c:v>
                </c:pt>
                <c:pt idx="27">
                  <c:v>26</c:v>
                </c:pt>
                <c:pt idx="28">
                  <c:v>27</c:v>
                </c:pt>
                <c:pt idx="29">
                  <c:v>28</c:v>
                </c:pt>
                <c:pt idx="30">
                  <c:v>29</c:v>
                </c:pt>
                <c:pt idx="31">
                  <c:v>30</c:v>
                </c:pt>
                <c:pt idx="32">
                  <c:v>31</c:v>
                </c:pt>
                <c:pt idx="33">
                  <c:v>32</c:v>
                </c:pt>
                <c:pt idx="34">
                  <c:v>33</c:v>
                </c:pt>
                <c:pt idx="35">
                  <c:v>34</c:v>
                </c:pt>
                <c:pt idx="36">
                  <c:v>35</c:v>
                </c:pt>
                <c:pt idx="37">
                  <c:v>36</c:v>
                </c:pt>
                <c:pt idx="38">
                  <c:v>37</c:v>
                </c:pt>
                <c:pt idx="39">
                  <c:v>38</c:v>
                </c:pt>
                <c:pt idx="40">
                  <c:v>39</c:v>
                </c:pt>
                <c:pt idx="41">
                  <c:v>40</c:v>
                </c:pt>
                <c:pt idx="42">
                  <c:v>41</c:v>
                </c:pt>
                <c:pt idx="43">
                  <c:v>42</c:v>
                </c:pt>
                <c:pt idx="44">
                  <c:v>43</c:v>
                </c:pt>
                <c:pt idx="45">
                  <c:v>44</c:v>
                </c:pt>
                <c:pt idx="46">
                  <c:v>45</c:v>
                </c:pt>
                <c:pt idx="47">
                  <c:v>46</c:v>
                </c:pt>
                <c:pt idx="48">
                  <c:v>47</c:v>
                </c:pt>
                <c:pt idx="49">
                  <c:v>48</c:v>
                </c:pt>
                <c:pt idx="50">
                  <c:v>49</c:v>
                </c:pt>
                <c:pt idx="51">
                  <c:v>50</c:v>
                </c:pt>
                <c:pt idx="52">
                  <c:v>51</c:v>
                </c:pt>
                <c:pt idx="53">
                  <c:v>52</c:v>
                </c:pt>
                <c:pt idx="54">
                  <c:v>53</c:v>
                </c:pt>
                <c:pt idx="55">
                  <c:v>54</c:v>
                </c:pt>
                <c:pt idx="56">
                  <c:v>55</c:v>
                </c:pt>
                <c:pt idx="57">
                  <c:v>56</c:v>
                </c:pt>
                <c:pt idx="58">
                  <c:v>57</c:v>
                </c:pt>
                <c:pt idx="59">
                  <c:v>58</c:v>
                </c:pt>
                <c:pt idx="60">
                  <c:v>59</c:v>
                </c:pt>
                <c:pt idx="61">
                  <c:v>60</c:v>
                </c:pt>
                <c:pt idx="62">
                  <c:v>61</c:v>
                </c:pt>
                <c:pt idx="63">
                  <c:v>62</c:v>
                </c:pt>
                <c:pt idx="64">
                  <c:v>63</c:v>
                </c:pt>
                <c:pt idx="65">
                  <c:v>64</c:v>
                </c:pt>
                <c:pt idx="66">
                  <c:v>65</c:v>
                </c:pt>
                <c:pt idx="67">
                  <c:v>66</c:v>
                </c:pt>
                <c:pt idx="68">
                  <c:v>67</c:v>
                </c:pt>
                <c:pt idx="69">
                  <c:v>68</c:v>
                </c:pt>
                <c:pt idx="70">
                  <c:v>69</c:v>
                </c:pt>
                <c:pt idx="71">
                  <c:v>70</c:v>
                </c:pt>
                <c:pt idx="72">
                  <c:v>71</c:v>
                </c:pt>
                <c:pt idx="73">
                  <c:v>72</c:v>
                </c:pt>
                <c:pt idx="74">
                  <c:v>73</c:v>
                </c:pt>
                <c:pt idx="75">
                  <c:v>74</c:v>
                </c:pt>
                <c:pt idx="76">
                  <c:v>75</c:v>
                </c:pt>
                <c:pt idx="77">
                  <c:v>76</c:v>
                </c:pt>
                <c:pt idx="78">
                  <c:v>77</c:v>
                </c:pt>
                <c:pt idx="79">
                  <c:v>78</c:v>
                </c:pt>
                <c:pt idx="80">
                  <c:v>79</c:v>
                </c:pt>
                <c:pt idx="81">
                  <c:v>80</c:v>
                </c:pt>
                <c:pt idx="82">
                  <c:v>81</c:v>
                </c:pt>
                <c:pt idx="83">
                  <c:v>82</c:v>
                </c:pt>
                <c:pt idx="84">
                  <c:v>83</c:v>
                </c:pt>
                <c:pt idx="85">
                  <c:v>84</c:v>
                </c:pt>
                <c:pt idx="86">
                  <c:v>85</c:v>
                </c:pt>
                <c:pt idx="87">
                  <c:v>86</c:v>
                </c:pt>
                <c:pt idx="88">
                  <c:v>87</c:v>
                </c:pt>
                <c:pt idx="89">
                  <c:v>88</c:v>
                </c:pt>
                <c:pt idx="90">
                  <c:v>89</c:v>
                </c:pt>
                <c:pt idx="91">
                  <c:v>90</c:v>
                </c:pt>
                <c:pt idx="92">
                  <c:v>91</c:v>
                </c:pt>
                <c:pt idx="93">
                  <c:v>92</c:v>
                </c:pt>
                <c:pt idx="94">
                  <c:v>93</c:v>
                </c:pt>
                <c:pt idx="95">
                  <c:v>94</c:v>
                </c:pt>
                <c:pt idx="96">
                  <c:v>95</c:v>
                </c:pt>
                <c:pt idx="97">
                  <c:v>96</c:v>
                </c:pt>
                <c:pt idx="98">
                  <c:v>97</c:v>
                </c:pt>
                <c:pt idx="99">
                  <c:v>98</c:v>
                </c:pt>
                <c:pt idx="100">
                  <c:v>99</c:v>
                </c:pt>
                <c:pt idx="101">
                  <c:v>100</c:v>
                </c:pt>
                <c:pt idx="102">
                  <c:v>101</c:v>
                </c:pt>
                <c:pt idx="103">
                  <c:v>102</c:v>
                </c:pt>
                <c:pt idx="104">
                  <c:v>103</c:v>
                </c:pt>
                <c:pt idx="105">
                  <c:v>104</c:v>
                </c:pt>
                <c:pt idx="106">
                  <c:v>105</c:v>
                </c:pt>
                <c:pt idx="107">
                  <c:v>106</c:v>
                </c:pt>
                <c:pt idx="108">
                  <c:v>107</c:v>
                </c:pt>
                <c:pt idx="109">
                  <c:v>108</c:v>
                </c:pt>
                <c:pt idx="110">
                  <c:v>109</c:v>
                </c:pt>
                <c:pt idx="111">
                  <c:v>110</c:v>
                </c:pt>
                <c:pt idx="112">
                  <c:v>111</c:v>
                </c:pt>
                <c:pt idx="113">
                  <c:v>112</c:v>
                </c:pt>
                <c:pt idx="114">
                  <c:v>113</c:v>
                </c:pt>
                <c:pt idx="115">
                  <c:v>114</c:v>
                </c:pt>
                <c:pt idx="116">
                  <c:v>115</c:v>
                </c:pt>
                <c:pt idx="117">
                  <c:v>116</c:v>
                </c:pt>
                <c:pt idx="118">
                  <c:v>117</c:v>
                </c:pt>
                <c:pt idx="119">
                  <c:v>118</c:v>
                </c:pt>
                <c:pt idx="120">
                  <c:v>119</c:v>
                </c:pt>
                <c:pt idx="121">
                  <c:v>120</c:v>
                </c:pt>
                <c:pt idx="122">
                  <c:v>121</c:v>
                </c:pt>
                <c:pt idx="123">
                  <c:v>122</c:v>
                </c:pt>
                <c:pt idx="124">
                  <c:v>123</c:v>
                </c:pt>
                <c:pt idx="125">
                  <c:v>124</c:v>
                </c:pt>
                <c:pt idx="126">
                  <c:v>125</c:v>
                </c:pt>
                <c:pt idx="127">
                  <c:v>126</c:v>
                </c:pt>
                <c:pt idx="128">
                  <c:v>127</c:v>
                </c:pt>
                <c:pt idx="129">
                  <c:v>128</c:v>
                </c:pt>
                <c:pt idx="130">
                  <c:v>129</c:v>
                </c:pt>
                <c:pt idx="131">
                  <c:v>130</c:v>
                </c:pt>
                <c:pt idx="132">
                  <c:v>131</c:v>
                </c:pt>
              </c:numCache>
            </c:numRef>
          </c:cat>
          <c:val>
            <c:numRef>
              <c:f>'Summary Data'!$D$11:$D$143</c:f>
              <c:numCache>
                <c:formatCode>General</c:formatCode>
                <c:ptCount val="13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numCache>
            </c:numRef>
          </c:val>
        </c:ser>
        <c:dLbls>
          <c:showLegendKey val="0"/>
          <c:showVal val="0"/>
          <c:showCatName val="0"/>
          <c:showSerName val="0"/>
          <c:showPercent val="0"/>
          <c:showBubbleSize val="0"/>
        </c:dLbls>
        <c:gapWidth val="0"/>
        <c:overlap val="100"/>
        <c:axId val="538966992"/>
        <c:axId val="538964248"/>
      </c:barChart>
      <c:dateAx>
        <c:axId val="538966992"/>
        <c:scaling>
          <c:orientation val="minMax"/>
        </c:scaling>
        <c:delete val="0"/>
        <c:axPos val="b"/>
        <c:title>
          <c:tx>
            <c:rich>
              <a:bodyPr rot="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r>
                  <a:rPr lang="en-US" sz="1400">
                    <a:solidFill>
                      <a:sysClr val="windowText" lastClr="000000"/>
                    </a:solidFill>
                  </a:rPr>
                  <a:t>Symptom Onset Date</a:t>
                </a:r>
              </a:p>
            </c:rich>
          </c:tx>
          <c:layout>
            <c:manualLayout>
              <c:xMode val="edge"/>
              <c:yMode val="edge"/>
              <c:x val="0.44112391052009003"/>
              <c:y val="0.94367764880006844"/>
            </c:manualLayout>
          </c:layout>
          <c:overlay val="0"/>
          <c:spPr>
            <a:noFill/>
            <a:ln>
              <a:noFill/>
            </a:ln>
            <a:effectLst/>
          </c:spPr>
          <c:txPr>
            <a:bodyPr rot="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en-US"/>
            </a:p>
          </c:txPr>
        </c:title>
        <c:numFmt formatCode="d\-mmm"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1200" b="0" i="0" u="none" strike="noStrike" kern="1200" baseline="0">
                <a:solidFill>
                  <a:sysClr val="windowText" lastClr="000000"/>
                </a:solidFill>
                <a:latin typeface="+mn-lt"/>
                <a:ea typeface="+mn-ea"/>
                <a:cs typeface="+mn-cs"/>
              </a:defRPr>
            </a:pPr>
            <a:endParaRPr lang="en-US"/>
          </a:p>
        </c:txPr>
        <c:crossAx val="538964248"/>
        <c:crosses val="autoZero"/>
        <c:auto val="1"/>
        <c:lblOffset val="100"/>
        <c:baseTimeUnit val="days"/>
      </c:dateAx>
      <c:valAx>
        <c:axId val="538964248"/>
        <c:scaling>
          <c:orientation val="minMax"/>
          <c:max val="2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r>
                  <a:rPr lang="en-US" sz="1400">
                    <a:solidFill>
                      <a:sysClr val="windowText" lastClr="000000"/>
                    </a:solidFill>
                  </a:rPr>
                  <a:t>Number of</a:t>
                </a:r>
                <a:r>
                  <a:rPr lang="en-US" sz="1400" baseline="0">
                    <a:solidFill>
                      <a:sysClr val="windowText" lastClr="000000"/>
                    </a:solidFill>
                  </a:rPr>
                  <a:t> Ca</a:t>
                </a:r>
                <a:r>
                  <a:rPr lang="en-US" sz="1400">
                    <a:solidFill>
                      <a:sysClr val="windowText" lastClr="000000"/>
                    </a:solidFill>
                  </a:rPr>
                  <a:t>ses</a:t>
                </a:r>
              </a:p>
            </c:rich>
          </c:tx>
          <c:layout>
            <c:manualLayout>
              <c:xMode val="edge"/>
              <c:yMode val="edge"/>
              <c:x val="6.7794794889642161E-3"/>
              <c:y val="0.29408426237662499"/>
            </c:manualLayout>
          </c:layout>
          <c:overlay val="0"/>
          <c:spPr>
            <a:noFill/>
            <a:ln>
              <a:noFill/>
            </a:ln>
            <a:effectLst/>
          </c:spPr>
          <c:txPr>
            <a:bodyPr rot="-540000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en-US"/>
          </a:p>
        </c:txPr>
        <c:crossAx val="538966992"/>
        <c:crosses val="autoZero"/>
        <c:crossBetween val="between"/>
        <c:majorUnit val="1"/>
        <c:minorUnit val="1"/>
      </c:valAx>
      <c:spPr>
        <a:noFill/>
        <a:ln>
          <a:noFill/>
        </a:ln>
        <a:effectLst/>
      </c:spPr>
    </c:plotArea>
    <c:legend>
      <c:legendPos val="r"/>
      <c:layout>
        <c:manualLayout>
          <c:xMode val="edge"/>
          <c:yMode val="edge"/>
          <c:x val="0.74001469585145518"/>
          <c:y val="0.17178756277207344"/>
          <c:w val="0.16865169167719382"/>
          <c:h val="9.243469977879834E-2"/>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userShapes r:id="rId3"/>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strRef>
          <c:f>'Cover Sheet'!$R$2:$U$2</c:f>
          <c:strCache>
            <c:ptCount val="4"/>
            <c:pt idx="0">
              <c:v>Testing facility</c:v>
            </c:pt>
          </c:strCache>
        </c:strRef>
      </c:tx>
      <c:layout>
        <c:manualLayout>
          <c:xMode val="edge"/>
          <c:yMode val="edge"/>
          <c:x val="0.44789002325295796"/>
          <c:y val="3.6325303100172346E-2"/>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endParaRPr lang="en-US"/>
        </a:p>
      </c:txPr>
    </c:title>
    <c:autoTitleDeleted val="0"/>
    <c:plotArea>
      <c:layout>
        <c:manualLayout>
          <c:layoutTarget val="inner"/>
          <c:xMode val="edge"/>
          <c:yMode val="edge"/>
          <c:x val="7.9624534266369187E-2"/>
          <c:y val="0.13125737206671648"/>
          <c:w val="0.90134832077536475"/>
          <c:h val="0.70528333700644719"/>
        </c:manualLayout>
      </c:layout>
      <c:barChart>
        <c:barDir val="col"/>
        <c:grouping val="stacked"/>
        <c:varyColors val="0"/>
        <c:ser>
          <c:idx val="5"/>
          <c:order val="0"/>
          <c:tx>
            <c:strRef>
              <c:f>'Summary Data'!$O$10</c:f>
              <c:strCache>
                <c:ptCount val="1"/>
                <c:pt idx="0">
                  <c:v>Workers</c:v>
                </c:pt>
              </c:strCache>
            </c:strRef>
          </c:tx>
          <c:spPr>
            <a:solidFill>
              <a:schemeClr val="accent6"/>
            </a:solidFill>
            <a:ln>
              <a:noFill/>
            </a:ln>
            <a:effectLst/>
          </c:spPr>
          <c:invertIfNegative val="0"/>
          <c:cat>
            <c:numRef>
              <c:f>'Summary Data'!$A$11:$A$200</c:f>
              <c:numCache>
                <c:formatCode>d\-mmm</c:formatCode>
                <c:ptCount val="190"/>
                <c:pt idx="0">
                  <c:v>-1</c:v>
                </c:pt>
                <c:pt idx="1">
                  <c:v>0</c:v>
                </c:pt>
                <c:pt idx="2">
                  <c:v>1</c:v>
                </c:pt>
                <c:pt idx="3">
                  <c:v>2</c:v>
                </c:pt>
                <c:pt idx="4">
                  <c:v>3</c:v>
                </c:pt>
                <c:pt idx="5">
                  <c:v>4</c:v>
                </c:pt>
                <c:pt idx="6">
                  <c:v>5</c:v>
                </c:pt>
                <c:pt idx="7">
                  <c:v>6</c:v>
                </c:pt>
                <c:pt idx="8">
                  <c:v>7</c:v>
                </c:pt>
                <c:pt idx="9">
                  <c:v>8</c:v>
                </c:pt>
                <c:pt idx="10">
                  <c:v>9</c:v>
                </c:pt>
                <c:pt idx="11">
                  <c:v>10</c:v>
                </c:pt>
                <c:pt idx="12">
                  <c:v>11</c:v>
                </c:pt>
                <c:pt idx="13">
                  <c:v>12</c:v>
                </c:pt>
                <c:pt idx="14">
                  <c:v>13</c:v>
                </c:pt>
                <c:pt idx="15">
                  <c:v>14</c:v>
                </c:pt>
                <c:pt idx="16">
                  <c:v>15</c:v>
                </c:pt>
                <c:pt idx="17">
                  <c:v>16</c:v>
                </c:pt>
                <c:pt idx="18">
                  <c:v>17</c:v>
                </c:pt>
                <c:pt idx="19">
                  <c:v>18</c:v>
                </c:pt>
                <c:pt idx="20">
                  <c:v>19</c:v>
                </c:pt>
                <c:pt idx="21">
                  <c:v>20</c:v>
                </c:pt>
                <c:pt idx="22">
                  <c:v>21</c:v>
                </c:pt>
                <c:pt idx="23">
                  <c:v>22</c:v>
                </c:pt>
                <c:pt idx="24">
                  <c:v>23</c:v>
                </c:pt>
                <c:pt idx="25">
                  <c:v>24</c:v>
                </c:pt>
                <c:pt idx="26">
                  <c:v>25</c:v>
                </c:pt>
                <c:pt idx="27">
                  <c:v>26</c:v>
                </c:pt>
                <c:pt idx="28">
                  <c:v>27</c:v>
                </c:pt>
                <c:pt idx="29">
                  <c:v>28</c:v>
                </c:pt>
                <c:pt idx="30">
                  <c:v>29</c:v>
                </c:pt>
                <c:pt idx="31">
                  <c:v>30</c:v>
                </c:pt>
                <c:pt idx="32">
                  <c:v>31</c:v>
                </c:pt>
                <c:pt idx="33">
                  <c:v>32</c:v>
                </c:pt>
                <c:pt idx="34">
                  <c:v>33</c:v>
                </c:pt>
                <c:pt idx="35">
                  <c:v>34</c:v>
                </c:pt>
                <c:pt idx="36">
                  <c:v>35</c:v>
                </c:pt>
                <c:pt idx="37">
                  <c:v>36</c:v>
                </c:pt>
                <c:pt idx="38">
                  <c:v>37</c:v>
                </c:pt>
                <c:pt idx="39">
                  <c:v>38</c:v>
                </c:pt>
                <c:pt idx="40">
                  <c:v>39</c:v>
                </c:pt>
                <c:pt idx="41">
                  <c:v>40</c:v>
                </c:pt>
                <c:pt idx="42">
                  <c:v>41</c:v>
                </c:pt>
                <c:pt idx="43">
                  <c:v>42</c:v>
                </c:pt>
                <c:pt idx="44">
                  <c:v>43</c:v>
                </c:pt>
                <c:pt idx="45">
                  <c:v>44</c:v>
                </c:pt>
                <c:pt idx="46">
                  <c:v>45</c:v>
                </c:pt>
                <c:pt idx="47">
                  <c:v>46</c:v>
                </c:pt>
                <c:pt idx="48">
                  <c:v>47</c:v>
                </c:pt>
                <c:pt idx="49">
                  <c:v>48</c:v>
                </c:pt>
                <c:pt idx="50">
                  <c:v>49</c:v>
                </c:pt>
                <c:pt idx="51">
                  <c:v>50</c:v>
                </c:pt>
                <c:pt idx="52">
                  <c:v>51</c:v>
                </c:pt>
                <c:pt idx="53">
                  <c:v>52</c:v>
                </c:pt>
                <c:pt idx="54">
                  <c:v>53</c:v>
                </c:pt>
                <c:pt idx="55">
                  <c:v>54</c:v>
                </c:pt>
                <c:pt idx="56">
                  <c:v>55</c:v>
                </c:pt>
                <c:pt idx="57">
                  <c:v>56</c:v>
                </c:pt>
                <c:pt idx="58">
                  <c:v>57</c:v>
                </c:pt>
                <c:pt idx="59">
                  <c:v>58</c:v>
                </c:pt>
                <c:pt idx="60">
                  <c:v>59</c:v>
                </c:pt>
                <c:pt idx="61">
                  <c:v>60</c:v>
                </c:pt>
                <c:pt idx="62">
                  <c:v>61</c:v>
                </c:pt>
                <c:pt idx="63">
                  <c:v>62</c:v>
                </c:pt>
                <c:pt idx="64">
                  <c:v>63</c:v>
                </c:pt>
                <c:pt idx="65">
                  <c:v>64</c:v>
                </c:pt>
                <c:pt idx="66">
                  <c:v>65</c:v>
                </c:pt>
                <c:pt idx="67">
                  <c:v>66</c:v>
                </c:pt>
                <c:pt idx="68">
                  <c:v>67</c:v>
                </c:pt>
                <c:pt idx="69">
                  <c:v>68</c:v>
                </c:pt>
                <c:pt idx="70">
                  <c:v>69</c:v>
                </c:pt>
                <c:pt idx="71">
                  <c:v>70</c:v>
                </c:pt>
                <c:pt idx="72">
                  <c:v>71</c:v>
                </c:pt>
                <c:pt idx="73">
                  <c:v>72</c:v>
                </c:pt>
                <c:pt idx="74">
                  <c:v>73</c:v>
                </c:pt>
                <c:pt idx="75">
                  <c:v>74</c:v>
                </c:pt>
                <c:pt idx="76">
                  <c:v>75</c:v>
                </c:pt>
                <c:pt idx="77">
                  <c:v>76</c:v>
                </c:pt>
                <c:pt idx="78">
                  <c:v>77</c:v>
                </c:pt>
                <c:pt idx="79">
                  <c:v>78</c:v>
                </c:pt>
                <c:pt idx="80">
                  <c:v>79</c:v>
                </c:pt>
                <c:pt idx="81">
                  <c:v>80</c:v>
                </c:pt>
                <c:pt idx="82">
                  <c:v>81</c:v>
                </c:pt>
                <c:pt idx="83">
                  <c:v>82</c:v>
                </c:pt>
                <c:pt idx="84">
                  <c:v>83</c:v>
                </c:pt>
                <c:pt idx="85">
                  <c:v>84</c:v>
                </c:pt>
                <c:pt idx="86">
                  <c:v>85</c:v>
                </c:pt>
                <c:pt idx="87">
                  <c:v>86</c:v>
                </c:pt>
                <c:pt idx="88">
                  <c:v>87</c:v>
                </c:pt>
                <c:pt idx="89">
                  <c:v>88</c:v>
                </c:pt>
                <c:pt idx="90">
                  <c:v>89</c:v>
                </c:pt>
                <c:pt idx="91">
                  <c:v>90</c:v>
                </c:pt>
                <c:pt idx="92">
                  <c:v>91</c:v>
                </c:pt>
                <c:pt idx="93">
                  <c:v>92</c:v>
                </c:pt>
                <c:pt idx="94">
                  <c:v>93</c:v>
                </c:pt>
                <c:pt idx="95">
                  <c:v>94</c:v>
                </c:pt>
                <c:pt idx="96">
                  <c:v>95</c:v>
                </c:pt>
                <c:pt idx="97">
                  <c:v>96</c:v>
                </c:pt>
                <c:pt idx="98">
                  <c:v>97</c:v>
                </c:pt>
                <c:pt idx="99">
                  <c:v>98</c:v>
                </c:pt>
                <c:pt idx="100">
                  <c:v>99</c:v>
                </c:pt>
                <c:pt idx="101">
                  <c:v>100</c:v>
                </c:pt>
                <c:pt idx="102">
                  <c:v>101</c:v>
                </c:pt>
                <c:pt idx="103">
                  <c:v>102</c:v>
                </c:pt>
                <c:pt idx="104">
                  <c:v>103</c:v>
                </c:pt>
                <c:pt idx="105">
                  <c:v>104</c:v>
                </c:pt>
                <c:pt idx="106">
                  <c:v>105</c:v>
                </c:pt>
                <c:pt idx="107">
                  <c:v>106</c:v>
                </c:pt>
                <c:pt idx="108">
                  <c:v>107</c:v>
                </c:pt>
                <c:pt idx="109">
                  <c:v>108</c:v>
                </c:pt>
                <c:pt idx="110">
                  <c:v>109</c:v>
                </c:pt>
                <c:pt idx="111">
                  <c:v>110</c:v>
                </c:pt>
                <c:pt idx="112">
                  <c:v>111</c:v>
                </c:pt>
                <c:pt idx="113">
                  <c:v>112</c:v>
                </c:pt>
                <c:pt idx="114">
                  <c:v>113</c:v>
                </c:pt>
                <c:pt idx="115">
                  <c:v>114</c:v>
                </c:pt>
                <c:pt idx="116">
                  <c:v>115</c:v>
                </c:pt>
                <c:pt idx="117">
                  <c:v>116</c:v>
                </c:pt>
                <c:pt idx="118">
                  <c:v>117</c:v>
                </c:pt>
                <c:pt idx="119">
                  <c:v>118</c:v>
                </c:pt>
                <c:pt idx="120">
                  <c:v>119</c:v>
                </c:pt>
                <c:pt idx="121">
                  <c:v>120</c:v>
                </c:pt>
                <c:pt idx="122">
                  <c:v>121</c:v>
                </c:pt>
                <c:pt idx="123">
                  <c:v>122</c:v>
                </c:pt>
                <c:pt idx="124">
                  <c:v>123</c:v>
                </c:pt>
                <c:pt idx="125">
                  <c:v>124</c:v>
                </c:pt>
                <c:pt idx="126">
                  <c:v>125</c:v>
                </c:pt>
                <c:pt idx="127">
                  <c:v>126</c:v>
                </c:pt>
                <c:pt idx="128">
                  <c:v>127</c:v>
                </c:pt>
                <c:pt idx="129">
                  <c:v>128</c:v>
                </c:pt>
                <c:pt idx="130">
                  <c:v>129</c:v>
                </c:pt>
                <c:pt idx="131">
                  <c:v>130</c:v>
                </c:pt>
                <c:pt idx="132">
                  <c:v>131</c:v>
                </c:pt>
              </c:numCache>
            </c:numRef>
          </c:cat>
          <c:val>
            <c:numRef>
              <c:f>'Summary Data'!$O$11:$O$200</c:f>
              <c:numCache>
                <c:formatCode>General</c:formatCode>
                <c:ptCount val="19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numCache>
            </c:numRef>
          </c:val>
        </c:ser>
        <c:ser>
          <c:idx val="6"/>
          <c:order val="1"/>
          <c:tx>
            <c:strRef>
              <c:f>'Summary Data'!$P$10</c:f>
              <c:strCache>
                <c:ptCount val="1"/>
                <c:pt idx="0">
                  <c:v>Non-Workers</c:v>
                </c:pt>
              </c:strCache>
            </c:strRef>
          </c:tx>
          <c:spPr>
            <a:solidFill>
              <a:srgbClr val="FF0000"/>
            </a:solidFill>
            <a:ln>
              <a:noFill/>
            </a:ln>
            <a:effectLst/>
          </c:spPr>
          <c:invertIfNegative val="0"/>
          <c:cat>
            <c:numRef>
              <c:f>'Summary Data'!$A$11:$A$200</c:f>
              <c:numCache>
                <c:formatCode>d\-mmm</c:formatCode>
                <c:ptCount val="190"/>
                <c:pt idx="0">
                  <c:v>-1</c:v>
                </c:pt>
                <c:pt idx="1">
                  <c:v>0</c:v>
                </c:pt>
                <c:pt idx="2">
                  <c:v>1</c:v>
                </c:pt>
                <c:pt idx="3">
                  <c:v>2</c:v>
                </c:pt>
                <c:pt idx="4">
                  <c:v>3</c:v>
                </c:pt>
                <c:pt idx="5">
                  <c:v>4</c:v>
                </c:pt>
                <c:pt idx="6">
                  <c:v>5</c:v>
                </c:pt>
                <c:pt idx="7">
                  <c:v>6</c:v>
                </c:pt>
                <c:pt idx="8">
                  <c:v>7</c:v>
                </c:pt>
                <c:pt idx="9">
                  <c:v>8</c:v>
                </c:pt>
                <c:pt idx="10">
                  <c:v>9</c:v>
                </c:pt>
                <c:pt idx="11">
                  <c:v>10</c:v>
                </c:pt>
                <c:pt idx="12">
                  <c:v>11</c:v>
                </c:pt>
                <c:pt idx="13">
                  <c:v>12</c:v>
                </c:pt>
                <c:pt idx="14">
                  <c:v>13</c:v>
                </c:pt>
                <c:pt idx="15">
                  <c:v>14</c:v>
                </c:pt>
                <c:pt idx="16">
                  <c:v>15</c:v>
                </c:pt>
                <c:pt idx="17">
                  <c:v>16</c:v>
                </c:pt>
                <c:pt idx="18">
                  <c:v>17</c:v>
                </c:pt>
                <c:pt idx="19">
                  <c:v>18</c:v>
                </c:pt>
                <c:pt idx="20">
                  <c:v>19</c:v>
                </c:pt>
                <c:pt idx="21">
                  <c:v>20</c:v>
                </c:pt>
                <c:pt idx="22">
                  <c:v>21</c:v>
                </c:pt>
                <c:pt idx="23">
                  <c:v>22</c:v>
                </c:pt>
                <c:pt idx="24">
                  <c:v>23</c:v>
                </c:pt>
                <c:pt idx="25">
                  <c:v>24</c:v>
                </c:pt>
                <c:pt idx="26">
                  <c:v>25</c:v>
                </c:pt>
                <c:pt idx="27">
                  <c:v>26</c:v>
                </c:pt>
                <c:pt idx="28">
                  <c:v>27</c:v>
                </c:pt>
                <c:pt idx="29">
                  <c:v>28</c:v>
                </c:pt>
                <c:pt idx="30">
                  <c:v>29</c:v>
                </c:pt>
                <c:pt idx="31">
                  <c:v>30</c:v>
                </c:pt>
                <c:pt idx="32">
                  <c:v>31</c:v>
                </c:pt>
                <c:pt idx="33">
                  <c:v>32</c:v>
                </c:pt>
                <c:pt idx="34">
                  <c:v>33</c:v>
                </c:pt>
                <c:pt idx="35">
                  <c:v>34</c:v>
                </c:pt>
                <c:pt idx="36">
                  <c:v>35</c:v>
                </c:pt>
                <c:pt idx="37">
                  <c:v>36</c:v>
                </c:pt>
                <c:pt idx="38">
                  <c:v>37</c:v>
                </c:pt>
                <c:pt idx="39">
                  <c:v>38</c:v>
                </c:pt>
                <c:pt idx="40">
                  <c:v>39</c:v>
                </c:pt>
                <c:pt idx="41">
                  <c:v>40</c:v>
                </c:pt>
                <c:pt idx="42">
                  <c:v>41</c:v>
                </c:pt>
                <c:pt idx="43">
                  <c:v>42</c:v>
                </c:pt>
                <c:pt idx="44">
                  <c:v>43</c:v>
                </c:pt>
                <c:pt idx="45">
                  <c:v>44</c:v>
                </c:pt>
                <c:pt idx="46">
                  <c:v>45</c:v>
                </c:pt>
                <c:pt idx="47">
                  <c:v>46</c:v>
                </c:pt>
                <c:pt idx="48">
                  <c:v>47</c:v>
                </c:pt>
                <c:pt idx="49">
                  <c:v>48</c:v>
                </c:pt>
                <c:pt idx="50">
                  <c:v>49</c:v>
                </c:pt>
                <c:pt idx="51">
                  <c:v>50</c:v>
                </c:pt>
                <c:pt idx="52">
                  <c:v>51</c:v>
                </c:pt>
                <c:pt idx="53">
                  <c:v>52</c:v>
                </c:pt>
                <c:pt idx="54">
                  <c:v>53</c:v>
                </c:pt>
                <c:pt idx="55">
                  <c:v>54</c:v>
                </c:pt>
                <c:pt idx="56">
                  <c:v>55</c:v>
                </c:pt>
                <c:pt idx="57">
                  <c:v>56</c:v>
                </c:pt>
                <c:pt idx="58">
                  <c:v>57</c:v>
                </c:pt>
                <c:pt idx="59">
                  <c:v>58</c:v>
                </c:pt>
                <c:pt idx="60">
                  <c:v>59</c:v>
                </c:pt>
                <c:pt idx="61">
                  <c:v>60</c:v>
                </c:pt>
                <c:pt idx="62">
                  <c:v>61</c:v>
                </c:pt>
                <c:pt idx="63">
                  <c:v>62</c:v>
                </c:pt>
                <c:pt idx="64">
                  <c:v>63</c:v>
                </c:pt>
                <c:pt idx="65">
                  <c:v>64</c:v>
                </c:pt>
                <c:pt idx="66">
                  <c:v>65</c:v>
                </c:pt>
                <c:pt idx="67">
                  <c:v>66</c:v>
                </c:pt>
                <c:pt idx="68">
                  <c:v>67</c:v>
                </c:pt>
                <c:pt idx="69">
                  <c:v>68</c:v>
                </c:pt>
                <c:pt idx="70">
                  <c:v>69</c:v>
                </c:pt>
                <c:pt idx="71">
                  <c:v>70</c:v>
                </c:pt>
                <c:pt idx="72">
                  <c:v>71</c:v>
                </c:pt>
                <c:pt idx="73">
                  <c:v>72</c:v>
                </c:pt>
                <c:pt idx="74">
                  <c:v>73</c:v>
                </c:pt>
                <c:pt idx="75">
                  <c:v>74</c:v>
                </c:pt>
                <c:pt idx="76">
                  <c:v>75</c:v>
                </c:pt>
                <c:pt idx="77">
                  <c:v>76</c:v>
                </c:pt>
                <c:pt idx="78">
                  <c:v>77</c:v>
                </c:pt>
                <c:pt idx="79">
                  <c:v>78</c:v>
                </c:pt>
                <c:pt idx="80">
                  <c:v>79</c:v>
                </c:pt>
                <c:pt idx="81">
                  <c:v>80</c:v>
                </c:pt>
                <c:pt idx="82">
                  <c:v>81</c:v>
                </c:pt>
                <c:pt idx="83">
                  <c:v>82</c:v>
                </c:pt>
                <c:pt idx="84">
                  <c:v>83</c:v>
                </c:pt>
                <c:pt idx="85">
                  <c:v>84</c:v>
                </c:pt>
                <c:pt idx="86">
                  <c:v>85</c:v>
                </c:pt>
                <c:pt idx="87">
                  <c:v>86</c:v>
                </c:pt>
                <c:pt idx="88">
                  <c:v>87</c:v>
                </c:pt>
                <c:pt idx="89">
                  <c:v>88</c:v>
                </c:pt>
                <c:pt idx="90">
                  <c:v>89</c:v>
                </c:pt>
                <c:pt idx="91">
                  <c:v>90</c:v>
                </c:pt>
                <c:pt idx="92">
                  <c:v>91</c:v>
                </c:pt>
                <c:pt idx="93">
                  <c:v>92</c:v>
                </c:pt>
                <c:pt idx="94">
                  <c:v>93</c:v>
                </c:pt>
                <c:pt idx="95">
                  <c:v>94</c:v>
                </c:pt>
                <c:pt idx="96">
                  <c:v>95</c:v>
                </c:pt>
                <c:pt idx="97">
                  <c:v>96</c:v>
                </c:pt>
                <c:pt idx="98">
                  <c:v>97</c:v>
                </c:pt>
                <c:pt idx="99">
                  <c:v>98</c:v>
                </c:pt>
                <c:pt idx="100">
                  <c:v>99</c:v>
                </c:pt>
                <c:pt idx="101">
                  <c:v>100</c:v>
                </c:pt>
                <c:pt idx="102">
                  <c:v>101</c:v>
                </c:pt>
                <c:pt idx="103">
                  <c:v>102</c:v>
                </c:pt>
                <c:pt idx="104">
                  <c:v>103</c:v>
                </c:pt>
                <c:pt idx="105">
                  <c:v>104</c:v>
                </c:pt>
                <c:pt idx="106">
                  <c:v>105</c:v>
                </c:pt>
                <c:pt idx="107">
                  <c:v>106</c:v>
                </c:pt>
                <c:pt idx="108">
                  <c:v>107</c:v>
                </c:pt>
                <c:pt idx="109">
                  <c:v>108</c:v>
                </c:pt>
                <c:pt idx="110">
                  <c:v>109</c:v>
                </c:pt>
                <c:pt idx="111">
                  <c:v>110</c:v>
                </c:pt>
                <c:pt idx="112">
                  <c:v>111</c:v>
                </c:pt>
                <c:pt idx="113">
                  <c:v>112</c:v>
                </c:pt>
                <c:pt idx="114">
                  <c:v>113</c:v>
                </c:pt>
                <c:pt idx="115">
                  <c:v>114</c:v>
                </c:pt>
                <c:pt idx="116">
                  <c:v>115</c:v>
                </c:pt>
                <c:pt idx="117">
                  <c:v>116</c:v>
                </c:pt>
                <c:pt idx="118">
                  <c:v>117</c:v>
                </c:pt>
                <c:pt idx="119">
                  <c:v>118</c:v>
                </c:pt>
                <c:pt idx="120">
                  <c:v>119</c:v>
                </c:pt>
                <c:pt idx="121">
                  <c:v>120</c:v>
                </c:pt>
                <c:pt idx="122">
                  <c:v>121</c:v>
                </c:pt>
                <c:pt idx="123">
                  <c:v>122</c:v>
                </c:pt>
                <c:pt idx="124">
                  <c:v>123</c:v>
                </c:pt>
                <c:pt idx="125">
                  <c:v>124</c:v>
                </c:pt>
                <c:pt idx="126">
                  <c:v>125</c:v>
                </c:pt>
                <c:pt idx="127">
                  <c:v>126</c:v>
                </c:pt>
                <c:pt idx="128">
                  <c:v>127</c:v>
                </c:pt>
                <c:pt idx="129">
                  <c:v>128</c:v>
                </c:pt>
                <c:pt idx="130">
                  <c:v>129</c:v>
                </c:pt>
                <c:pt idx="131">
                  <c:v>130</c:v>
                </c:pt>
                <c:pt idx="132">
                  <c:v>131</c:v>
                </c:pt>
              </c:numCache>
            </c:numRef>
          </c:cat>
          <c:val>
            <c:numRef>
              <c:f>'Summary Data'!$P$11:$P$72</c:f>
              <c:numCache>
                <c:formatCode>General</c:formatCode>
                <c:ptCount val="6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numCache>
            </c:numRef>
          </c:val>
        </c:ser>
        <c:dLbls>
          <c:showLegendKey val="0"/>
          <c:showVal val="0"/>
          <c:showCatName val="0"/>
          <c:showSerName val="0"/>
          <c:showPercent val="0"/>
          <c:showBubbleSize val="0"/>
        </c:dLbls>
        <c:gapWidth val="0"/>
        <c:overlap val="100"/>
        <c:axId val="538965032"/>
        <c:axId val="538960328"/>
        <c:extLst>
          <c:ext xmlns:c15="http://schemas.microsoft.com/office/drawing/2012/chart" uri="{02D57815-91ED-43cb-92C2-25804820EDAC}">
            <c15:filteredBarSeries>
              <c15:ser>
                <c:idx val="7"/>
                <c:order val="2"/>
                <c:tx>
                  <c:strRef>
                    <c:extLst>
                      <c:ext uri="{02D57815-91ED-43cb-92C2-25804820EDAC}">
                        <c15:formulaRef>
                          <c15:sqref>'Summary Data'!$H$10</c15:sqref>
                        </c15:formulaRef>
                      </c:ext>
                    </c:extLst>
                    <c:strCache>
                      <c:ptCount val="1"/>
                      <c:pt idx="0">
                        <c:v>Patron / Customer</c:v>
                      </c:pt>
                    </c:strCache>
                  </c:strRef>
                </c:tx>
                <c:spPr>
                  <a:solidFill>
                    <a:srgbClr val="FF0000"/>
                  </a:solidFill>
                  <a:ln>
                    <a:solidFill>
                      <a:srgbClr val="FF0000"/>
                    </a:solidFill>
                  </a:ln>
                  <a:effectLst/>
                </c:spPr>
                <c:invertIfNegative val="0"/>
                <c:cat>
                  <c:numRef>
                    <c:extLst>
                      <c:ext uri="{02D57815-91ED-43cb-92C2-25804820EDAC}">
                        <c15:formulaRef>
                          <c15:sqref>'Summary Data'!$A$11:$A$200</c15:sqref>
                        </c15:formulaRef>
                      </c:ext>
                    </c:extLst>
                    <c:numCache>
                      <c:formatCode>d\-mmm</c:formatCode>
                      <c:ptCount val="190"/>
                      <c:pt idx="0">
                        <c:v>-1</c:v>
                      </c:pt>
                      <c:pt idx="1">
                        <c:v>0</c:v>
                      </c:pt>
                      <c:pt idx="2">
                        <c:v>1</c:v>
                      </c:pt>
                      <c:pt idx="3">
                        <c:v>2</c:v>
                      </c:pt>
                      <c:pt idx="4">
                        <c:v>3</c:v>
                      </c:pt>
                      <c:pt idx="5">
                        <c:v>4</c:v>
                      </c:pt>
                      <c:pt idx="6">
                        <c:v>5</c:v>
                      </c:pt>
                      <c:pt idx="7">
                        <c:v>6</c:v>
                      </c:pt>
                      <c:pt idx="8">
                        <c:v>7</c:v>
                      </c:pt>
                      <c:pt idx="9">
                        <c:v>8</c:v>
                      </c:pt>
                      <c:pt idx="10">
                        <c:v>9</c:v>
                      </c:pt>
                      <c:pt idx="11">
                        <c:v>10</c:v>
                      </c:pt>
                      <c:pt idx="12">
                        <c:v>11</c:v>
                      </c:pt>
                      <c:pt idx="13">
                        <c:v>12</c:v>
                      </c:pt>
                      <c:pt idx="14">
                        <c:v>13</c:v>
                      </c:pt>
                      <c:pt idx="15">
                        <c:v>14</c:v>
                      </c:pt>
                      <c:pt idx="16">
                        <c:v>15</c:v>
                      </c:pt>
                      <c:pt idx="17">
                        <c:v>16</c:v>
                      </c:pt>
                      <c:pt idx="18">
                        <c:v>17</c:v>
                      </c:pt>
                      <c:pt idx="19">
                        <c:v>18</c:v>
                      </c:pt>
                      <c:pt idx="20">
                        <c:v>19</c:v>
                      </c:pt>
                      <c:pt idx="21">
                        <c:v>20</c:v>
                      </c:pt>
                      <c:pt idx="22">
                        <c:v>21</c:v>
                      </c:pt>
                      <c:pt idx="23">
                        <c:v>22</c:v>
                      </c:pt>
                      <c:pt idx="24">
                        <c:v>23</c:v>
                      </c:pt>
                      <c:pt idx="25">
                        <c:v>24</c:v>
                      </c:pt>
                      <c:pt idx="26">
                        <c:v>25</c:v>
                      </c:pt>
                      <c:pt idx="27">
                        <c:v>26</c:v>
                      </c:pt>
                      <c:pt idx="28">
                        <c:v>27</c:v>
                      </c:pt>
                      <c:pt idx="29">
                        <c:v>28</c:v>
                      </c:pt>
                      <c:pt idx="30">
                        <c:v>29</c:v>
                      </c:pt>
                      <c:pt idx="31">
                        <c:v>30</c:v>
                      </c:pt>
                      <c:pt idx="32">
                        <c:v>31</c:v>
                      </c:pt>
                      <c:pt idx="33">
                        <c:v>32</c:v>
                      </c:pt>
                      <c:pt idx="34">
                        <c:v>33</c:v>
                      </c:pt>
                      <c:pt idx="35">
                        <c:v>34</c:v>
                      </c:pt>
                      <c:pt idx="36">
                        <c:v>35</c:v>
                      </c:pt>
                      <c:pt idx="37">
                        <c:v>36</c:v>
                      </c:pt>
                      <c:pt idx="38">
                        <c:v>37</c:v>
                      </c:pt>
                      <c:pt idx="39">
                        <c:v>38</c:v>
                      </c:pt>
                      <c:pt idx="40">
                        <c:v>39</c:v>
                      </c:pt>
                      <c:pt idx="41">
                        <c:v>40</c:v>
                      </c:pt>
                      <c:pt idx="42">
                        <c:v>41</c:v>
                      </c:pt>
                      <c:pt idx="43">
                        <c:v>42</c:v>
                      </c:pt>
                      <c:pt idx="44">
                        <c:v>43</c:v>
                      </c:pt>
                      <c:pt idx="45">
                        <c:v>44</c:v>
                      </c:pt>
                      <c:pt idx="46">
                        <c:v>45</c:v>
                      </c:pt>
                      <c:pt idx="47">
                        <c:v>46</c:v>
                      </c:pt>
                      <c:pt idx="48">
                        <c:v>47</c:v>
                      </c:pt>
                      <c:pt idx="49">
                        <c:v>48</c:v>
                      </c:pt>
                      <c:pt idx="50">
                        <c:v>49</c:v>
                      </c:pt>
                      <c:pt idx="51">
                        <c:v>50</c:v>
                      </c:pt>
                      <c:pt idx="52">
                        <c:v>51</c:v>
                      </c:pt>
                      <c:pt idx="53">
                        <c:v>52</c:v>
                      </c:pt>
                      <c:pt idx="54">
                        <c:v>53</c:v>
                      </c:pt>
                      <c:pt idx="55">
                        <c:v>54</c:v>
                      </c:pt>
                      <c:pt idx="56">
                        <c:v>55</c:v>
                      </c:pt>
                      <c:pt idx="57">
                        <c:v>56</c:v>
                      </c:pt>
                      <c:pt idx="58">
                        <c:v>57</c:v>
                      </c:pt>
                      <c:pt idx="59">
                        <c:v>58</c:v>
                      </c:pt>
                      <c:pt idx="60">
                        <c:v>59</c:v>
                      </c:pt>
                      <c:pt idx="61">
                        <c:v>60</c:v>
                      </c:pt>
                      <c:pt idx="62">
                        <c:v>61</c:v>
                      </c:pt>
                      <c:pt idx="63">
                        <c:v>62</c:v>
                      </c:pt>
                      <c:pt idx="64">
                        <c:v>63</c:v>
                      </c:pt>
                      <c:pt idx="65">
                        <c:v>64</c:v>
                      </c:pt>
                      <c:pt idx="66">
                        <c:v>65</c:v>
                      </c:pt>
                      <c:pt idx="67">
                        <c:v>66</c:v>
                      </c:pt>
                      <c:pt idx="68">
                        <c:v>67</c:v>
                      </c:pt>
                      <c:pt idx="69">
                        <c:v>68</c:v>
                      </c:pt>
                      <c:pt idx="70">
                        <c:v>69</c:v>
                      </c:pt>
                      <c:pt idx="71">
                        <c:v>70</c:v>
                      </c:pt>
                      <c:pt idx="72">
                        <c:v>71</c:v>
                      </c:pt>
                      <c:pt idx="73">
                        <c:v>72</c:v>
                      </c:pt>
                      <c:pt idx="74">
                        <c:v>73</c:v>
                      </c:pt>
                      <c:pt idx="75">
                        <c:v>74</c:v>
                      </c:pt>
                      <c:pt idx="76">
                        <c:v>75</c:v>
                      </c:pt>
                      <c:pt idx="77">
                        <c:v>76</c:v>
                      </c:pt>
                      <c:pt idx="78">
                        <c:v>77</c:v>
                      </c:pt>
                      <c:pt idx="79">
                        <c:v>78</c:v>
                      </c:pt>
                      <c:pt idx="80">
                        <c:v>79</c:v>
                      </c:pt>
                      <c:pt idx="81">
                        <c:v>80</c:v>
                      </c:pt>
                      <c:pt idx="82">
                        <c:v>81</c:v>
                      </c:pt>
                      <c:pt idx="83">
                        <c:v>82</c:v>
                      </c:pt>
                      <c:pt idx="84">
                        <c:v>83</c:v>
                      </c:pt>
                      <c:pt idx="85">
                        <c:v>84</c:v>
                      </c:pt>
                      <c:pt idx="86">
                        <c:v>85</c:v>
                      </c:pt>
                      <c:pt idx="87">
                        <c:v>86</c:v>
                      </c:pt>
                      <c:pt idx="88">
                        <c:v>87</c:v>
                      </c:pt>
                      <c:pt idx="89">
                        <c:v>88</c:v>
                      </c:pt>
                      <c:pt idx="90">
                        <c:v>89</c:v>
                      </c:pt>
                      <c:pt idx="91">
                        <c:v>90</c:v>
                      </c:pt>
                      <c:pt idx="92">
                        <c:v>91</c:v>
                      </c:pt>
                      <c:pt idx="93">
                        <c:v>92</c:v>
                      </c:pt>
                      <c:pt idx="94">
                        <c:v>93</c:v>
                      </c:pt>
                      <c:pt idx="95">
                        <c:v>94</c:v>
                      </c:pt>
                      <c:pt idx="96">
                        <c:v>95</c:v>
                      </c:pt>
                      <c:pt idx="97">
                        <c:v>96</c:v>
                      </c:pt>
                      <c:pt idx="98">
                        <c:v>97</c:v>
                      </c:pt>
                      <c:pt idx="99">
                        <c:v>98</c:v>
                      </c:pt>
                      <c:pt idx="100">
                        <c:v>99</c:v>
                      </c:pt>
                      <c:pt idx="101">
                        <c:v>100</c:v>
                      </c:pt>
                      <c:pt idx="102">
                        <c:v>101</c:v>
                      </c:pt>
                      <c:pt idx="103">
                        <c:v>102</c:v>
                      </c:pt>
                      <c:pt idx="104">
                        <c:v>103</c:v>
                      </c:pt>
                      <c:pt idx="105">
                        <c:v>104</c:v>
                      </c:pt>
                      <c:pt idx="106">
                        <c:v>105</c:v>
                      </c:pt>
                      <c:pt idx="107">
                        <c:v>106</c:v>
                      </c:pt>
                      <c:pt idx="108">
                        <c:v>107</c:v>
                      </c:pt>
                      <c:pt idx="109">
                        <c:v>108</c:v>
                      </c:pt>
                      <c:pt idx="110">
                        <c:v>109</c:v>
                      </c:pt>
                      <c:pt idx="111">
                        <c:v>110</c:v>
                      </c:pt>
                      <c:pt idx="112">
                        <c:v>111</c:v>
                      </c:pt>
                      <c:pt idx="113">
                        <c:v>112</c:v>
                      </c:pt>
                      <c:pt idx="114">
                        <c:v>113</c:v>
                      </c:pt>
                      <c:pt idx="115">
                        <c:v>114</c:v>
                      </c:pt>
                      <c:pt idx="116">
                        <c:v>115</c:v>
                      </c:pt>
                      <c:pt idx="117">
                        <c:v>116</c:v>
                      </c:pt>
                      <c:pt idx="118">
                        <c:v>117</c:v>
                      </c:pt>
                      <c:pt idx="119">
                        <c:v>118</c:v>
                      </c:pt>
                      <c:pt idx="120">
                        <c:v>119</c:v>
                      </c:pt>
                      <c:pt idx="121">
                        <c:v>120</c:v>
                      </c:pt>
                      <c:pt idx="122">
                        <c:v>121</c:v>
                      </c:pt>
                      <c:pt idx="123">
                        <c:v>122</c:v>
                      </c:pt>
                      <c:pt idx="124">
                        <c:v>123</c:v>
                      </c:pt>
                      <c:pt idx="125">
                        <c:v>124</c:v>
                      </c:pt>
                      <c:pt idx="126">
                        <c:v>125</c:v>
                      </c:pt>
                      <c:pt idx="127">
                        <c:v>126</c:v>
                      </c:pt>
                      <c:pt idx="128">
                        <c:v>127</c:v>
                      </c:pt>
                      <c:pt idx="129">
                        <c:v>128</c:v>
                      </c:pt>
                      <c:pt idx="130">
                        <c:v>129</c:v>
                      </c:pt>
                      <c:pt idx="131">
                        <c:v>130</c:v>
                      </c:pt>
                      <c:pt idx="132">
                        <c:v>131</c:v>
                      </c:pt>
                    </c:numCache>
                  </c:numRef>
                </c:cat>
                <c:val>
                  <c:numRef>
                    <c:extLst>
                      <c:ext uri="{02D57815-91ED-43cb-92C2-25804820EDAC}">
                        <c15:formulaRef>
                          <c15:sqref>'Summary Data'!$H$11:$H$72</c15:sqref>
                        </c15:formulaRef>
                      </c:ext>
                    </c:extLst>
                    <c:numCache>
                      <c:formatCode>General</c:formatCode>
                      <c:ptCount val="6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numCache>
                  </c:numRef>
                </c:val>
              </c15:ser>
            </c15:filteredBarSeries>
            <c15:filteredBarSeries>
              <c15:ser>
                <c:idx val="8"/>
                <c:order val="3"/>
                <c:tx>
                  <c:strRef>
                    <c:extLst xmlns:c15="http://schemas.microsoft.com/office/drawing/2012/chart">
                      <c:ext xmlns:c15="http://schemas.microsoft.com/office/drawing/2012/chart" uri="{02D57815-91ED-43cb-92C2-25804820EDAC}">
                        <c15:formulaRef>
                          <c15:sqref>'Summary Data'!$I$10</c15:sqref>
                        </c15:formulaRef>
                      </c:ext>
                    </c:extLst>
                    <c:strCache>
                      <c:ptCount val="1"/>
                      <c:pt idx="0">
                        <c:v>Resident</c:v>
                      </c:pt>
                    </c:strCache>
                  </c:strRef>
                </c:tx>
                <c:spPr>
                  <a:solidFill>
                    <a:schemeClr val="accent6"/>
                  </a:solidFill>
                  <a:ln>
                    <a:solidFill>
                      <a:schemeClr val="accent6"/>
                    </a:solidFill>
                  </a:ln>
                  <a:effectLst/>
                </c:spPr>
                <c:invertIfNegative val="0"/>
                <c:cat>
                  <c:numRef>
                    <c:extLst xmlns:c15="http://schemas.microsoft.com/office/drawing/2012/chart">
                      <c:ext xmlns:c15="http://schemas.microsoft.com/office/drawing/2012/chart" uri="{02D57815-91ED-43cb-92C2-25804820EDAC}">
                        <c15:formulaRef>
                          <c15:sqref>'Summary Data'!$A$11:$A$200</c15:sqref>
                        </c15:formulaRef>
                      </c:ext>
                    </c:extLst>
                    <c:numCache>
                      <c:formatCode>d\-mmm</c:formatCode>
                      <c:ptCount val="190"/>
                      <c:pt idx="0">
                        <c:v>-1</c:v>
                      </c:pt>
                      <c:pt idx="1">
                        <c:v>0</c:v>
                      </c:pt>
                      <c:pt idx="2">
                        <c:v>1</c:v>
                      </c:pt>
                      <c:pt idx="3">
                        <c:v>2</c:v>
                      </c:pt>
                      <c:pt idx="4">
                        <c:v>3</c:v>
                      </c:pt>
                      <c:pt idx="5">
                        <c:v>4</c:v>
                      </c:pt>
                      <c:pt idx="6">
                        <c:v>5</c:v>
                      </c:pt>
                      <c:pt idx="7">
                        <c:v>6</c:v>
                      </c:pt>
                      <c:pt idx="8">
                        <c:v>7</c:v>
                      </c:pt>
                      <c:pt idx="9">
                        <c:v>8</c:v>
                      </c:pt>
                      <c:pt idx="10">
                        <c:v>9</c:v>
                      </c:pt>
                      <c:pt idx="11">
                        <c:v>10</c:v>
                      </c:pt>
                      <c:pt idx="12">
                        <c:v>11</c:v>
                      </c:pt>
                      <c:pt idx="13">
                        <c:v>12</c:v>
                      </c:pt>
                      <c:pt idx="14">
                        <c:v>13</c:v>
                      </c:pt>
                      <c:pt idx="15">
                        <c:v>14</c:v>
                      </c:pt>
                      <c:pt idx="16">
                        <c:v>15</c:v>
                      </c:pt>
                      <c:pt idx="17">
                        <c:v>16</c:v>
                      </c:pt>
                      <c:pt idx="18">
                        <c:v>17</c:v>
                      </c:pt>
                      <c:pt idx="19">
                        <c:v>18</c:v>
                      </c:pt>
                      <c:pt idx="20">
                        <c:v>19</c:v>
                      </c:pt>
                      <c:pt idx="21">
                        <c:v>20</c:v>
                      </c:pt>
                      <c:pt idx="22">
                        <c:v>21</c:v>
                      </c:pt>
                      <c:pt idx="23">
                        <c:v>22</c:v>
                      </c:pt>
                      <c:pt idx="24">
                        <c:v>23</c:v>
                      </c:pt>
                      <c:pt idx="25">
                        <c:v>24</c:v>
                      </c:pt>
                      <c:pt idx="26">
                        <c:v>25</c:v>
                      </c:pt>
                      <c:pt idx="27">
                        <c:v>26</c:v>
                      </c:pt>
                      <c:pt idx="28">
                        <c:v>27</c:v>
                      </c:pt>
                      <c:pt idx="29">
                        <c:v>28</c:v>
                      </c:pt>
                      <c:pt idx="30">
                        <c:v>29</c:v>
                      </c:pt>
                      <c:pt idx="31">
                        <c:v>30</c:v>
                      </c:pt>
                      <c:pt idx="32">
                        <c:v>31</c:v>
                      </c:pt>
                      <c:pt idx="33">
                        <c:v>32</c:v>
                      </c:pt>
                      <c:pt idx="34">
                        <c:v>33</c:v>
                      </c:pt>
                      <c:pt idx="35">
                        <c:v>34</c:v>
                      </c:pt>
                      <c:pt idx="36">
                        <c:v>35</c:v>
                      </c:pt>
                      <c:pt idx="37">
                        <c:v>36</c:v>
                      </c:pt>
                      <c:pt idx="38">
                        <c:v>37</c:v>
                      </c:pt>
                      <c:pt idx="39">
                        <c:v>38</c:v>
                      </c:pt>
                      <c:pt idx="40">
                        <c:v>39</c:v>
                      </c:pt>
                      <c:pt idx="41">
                        <c:v>40</c:v>
                      </c:pt>
                      <c:pt idx="42">
                        <c:v>41</c:v>
                      </c:pt>
                      <c:pt idx="43">
                        <c:v>42</c:v>
                      </c:pt>
                      <c:pt idx="44">
                        <c:v>43</c:v>
                      </c:pt>
                      <c:pt idx="45">
                        <c:v>44</c:v>
                      </c:pt>
                      <c:pt idx="46">
                        <c:v>45</c:v>
                      </c:pt>
                      <c:pt idx="47">
                        <c:v>46</c:v>
                      </c:pt>
                      <c:pt idx="48">
                        <c:v>47</c:v>
                      </c:pt>
                      <c:pt idx="49">
                        <c:v>48</c:v>
                      </c:pt>
                      <c:pt idx="50">
                        <c:v>49</c:v>
                      </c:pt>
                      <c:pt idx="51">
                        <c:v>50</c:v>
                      </c:pt>
                      <c:pt idx="52">
                        <c:v>51</c:v>
                      </c:pt>
                      <c:pt idx="53">
                        <c:v>52</c:v>
                      </c:pt>
                      <c:pt idx="54">
                        <c:v>53</c:v>
                      </c:pt>
                      <c:pt idx="55">
                        <c:v>54</c:v>
                      </c:pt>
                      <c:pt idx="56">
                        <c:v>55</c:v>
                      </c:pt>
                      <c:pt idx="57">
                        <c:v>56</c:v>
                      </c:pt>
                      <c:pt idx="58">
                        <c:v>57</c:v>
                      </c:pt>
                      <c:pt idx="59">
                        <c:v>58</c:v>
                      </c:pt>
                      <c:pt idx="60">
                        <c:v>59</c:v>
                      </c:pt>
                      <c:pt idx="61">
                        <c:v>60</c:v>
                      </c:pt>
                      <c:pt idx="62">
                        <c:v>61</c:v>
                      </c:pt>
                      <c:pt idx="63">
                        <c:v>62</c:v>
                      </c:pt>
                      <c:pt idx="64">
                        <c:v>63</c:v>
                      </c:pt>
                      <c:pt idx="65">
                        <c:v>64</c:v>
                      </c:pt>
                      <c:pt idx="66">
                        <c:v>65</c:v>
                      </c:pt>
                      <c:pt idx="67">
                        <c:v>66</c:v>
                      </c:pt>
                      <c:pt idx="68">
                        <c:v>67</c:v>
                      </c:pt>
                      <c:pt idx="69">
                        <c:v>68</c:v>
                      </c:pt>
                      <c:pt idx="70">
                        <c:v>69</c:v>
                      </c:pt>
                      <c:pt idx="71">
                        <c:v>70</c:v>
                      </c:pt>
                      <c:pt idx="72">
                        <c:v>71</c:v>
                      </c:pt>
                      <c:pt idx="73">
                        <c:v>72</c:v>
                      </c:pt>
                      <c:pt idx="74">
                        <c:v>73</c:v>
                      </c:pt>
                      <c:pt idx="75">
                        <c:v>74</c:v>
                      </c:pt>
                      <c:pt idx="76">
                        <c:v>75</c:v>
                      </c:pt>
                      <c:pt idx="77">
                        <c:v>76</c:v>
                      </c:pt>
                      <c:pt idx="78">
                        <c:v>77</c:v>
                      </c:pt>
                      <c:pt idx="79">
                        <c:v>78</c:v>
                      </c:pt>
                      <c:pt idx="80">
                        <c:v>79</c:v>
                      </c:pt>
                      <c:pt idx="81">
                        <c:v>80</c:v>
                      </c:pt>
                      <c:pt idx="82">
                        <c:v>81</c:v>
                      </c:pt>
                      <c:pt idx="83">
                        <c:v>82</c:v>
                      </c:pt>
                      <c:pt idx="84">
                        <c:v>83</c:v>
                      </c:pt>
                      <c:pt idx="85">
                        <c:v>84</c:v>
                      </c:pt>
                      <c:pt idx="86">
                        <c:v>85</c:v>
                      </c:pt>
                      <c:pt idx="87">
                        <c:v>86</c:v>
                      </c:pt>
                      <c:pt idx="88">
                        <c:v>87</c:v>
                      </c:pt>
                      <c:pt idx="89">
                        <c:v>88</c:v>
                      </c:pt>
                      <c:pt idx="90">
                        <c:v>89</c:v>
                      </c:pt>
                      <c:pt idx="91">
                        <c:v>90</c:v>
                      </c:pt>
                      <c:pt idx="92">
                        <c:v>91</c:v>
                      </c:pt>
                      <c:pt idx="93">
                        <c:v>92</c:v>
                      </c:pt>
                      <c:pt idx="94">
                        <c:v>93</c:v>
                      </c:pt>
                      <c:pt idx="95">
                        <c:v>94</c:v>
                      </c:pt>
                      <c:pt idx="96">
                        <c:v>95</c:v>
                      </c:pt>
                      <c:pt idx="97">
                        <c:v>96</c:v>
                      </c:pt>
                      <c:pt idx="98">
                        <c:v>97</c:v>
                      </c:pt>
                      <c:pt idx="99">
                        <c:v>98</c:v>
                      </c:pt>
                      <c:pt idx="100">
                        <c:v>99</c:v>
                      </c:pt>
                      <c:pt idx="101">
                        <c:v>100</c:v>
                      </c:pt>
                      <c:pt idx="102">
                        <c:v>101</c:v>
                      </c:pt>
                      <c:pt idx="103">
                        <c:v>102</c:v>
                      </c:pt>
                      <c:pt idx="104">
                        <c:v>103</c:v>
                      </c:pt>
                      <c:pt idx="105">
                        <c:v>104</c:v>
                      </c:pt>
                      <c:pt idx="106">
                        <c:v>105</c:v>
                      </c:pt>
                      <c:pt idx="107">
                        <c:v>106</c:v>
                      </c:pt>
                      <c:pt idx="108">
                        <c:v>107</c:v>
                      </c:pt>
                      <c:pt idx="109">
                        <c:v>108</c:v>
                      </c:pt>
                      <c:pt idx="110">
                        <c:v>109</c:v>
                      </c:pt>
                      <c:pt idx="111">
                        <c:v>110</c:v>
                      </c:pt>
                      <c:pt idx="112">
                        <c:v>111</c:v>
                      </c:pt>
                      <c:pt idx="113">
                        <c:v>112</c:v>
                      </c:pt>
                      <c:pt idx="114">
                        <c:v>113</c:v>
                      </c:pt>
                      <c:pt idx="115">
                        <c:v>114</c:v>
                      </c:pt>
                      <c:pt idx="116">
                        <c:v>115</c:v>
                      </c:pt>
                      <c:pt idx="117">
                        <c:v>116</c:v>
                      </c:pt>
                      <c:pt idx="118">
                        <c:v>117</c:v>
                      </c:pt>
                      <c:pt idx="119">
                        <c:v>118</c:v>
                      </c:pt>
                      <c:pt idx="120">
                        <c:v>119</c:v>
                      </c:pt>
                      <c:pt idx="121">
                        <c:v>120</c:v>
                      </c:pt>
                      <c:pt idx="122">
                        <c:v>121</c:v>
                      </c:pt>
                      <c:pt idx="123">
                        <c:v>122</c:v>
                      </c:pt>
                      <c:pt idx="124">
                        <c:v>123</c:v>
                      </c:pt>
                      <c:pt idx="125">
                        <c:v>124</c:v>
                      </c:pt>
                      <c:pt idx="126">
                        <c:v>125</c:v>
                      </c:pt>
                      <c:pt idx="127">
                        <c:v>126</c:v>
                      </c:pt>
                      <c:pt idx="128">
                        <c:v>127</c:v>
                      </c:pt>
                      <c:pt idx="129">
                        <c:v>128</c:v>
                      </c:pt>
                      <c:pt idx="130">
                        <c:v>129</c:v>
                      </c:pt>
                      <c:pt idx="131">
                        <c:v>130</c:v>
                      </c:pt>
                      <c:pt idx="132">
                        <c:v>131</c:v>
                      </c:pt>
                    </c:numCache>
                  </c:numRef>
                </c:cat>
                <c:val>
                  <c:numRef>
                    <c:extLst xmlns:c15="http://schemas.microsoft.com/office/drawing/2012/chart">
                      <c:ext xmlns:c15="http://schemas.microsoft.com/office/drawing/2012/chart" uri="{02D57815-91ED-43cb-92C2-25804820EDAC}">
                        <c15:formulaRef>
                          <c15:sqref>'Summary Data'!$I$11:$I$72</c15:sqref>
                        </c15:formulaRef>
                      </c:ext>
                    </c:extLst>
                    <c:numCache>
                      <c:formatCode>General</c:formatCode>
                      <c:ptCount val="6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numCache>
                  </c:numRef>
                </c:val>
              </c15:ser>
            </c15:filteredBarSeries>
            <c15:filteredBarSeries>
              <c15:ser>
                <c:idx val="9"/>
                <c:order val="4"/>
                <c:tx>
                  <c:strRef>
                    <c:extLst xmlns:c15="http://schemas.microsoft.com/office/drawing/2012/chart">
                      <c:ext xmlns:c15="http://schemas.microsoft.com/office/drawing/2012/chart" uri="{02D57815-91ED-43cb-92C2-25804820EDAC}">
                        <c15:formulaRef>
                          <c15:sqref>'Summary Data'!$J$10</c15:sqref>
                        </c15:formulaRef>
                      </c:ext>
                    </c:extLst>
                    <c:strCache>
                      <c:ptCount val="1"/>
                      <c:pt idx="0">
                        <c:v>Staff</c:v>
                      </c:pt>
                    </c:strCache>
                  </c:strRef>
                </c:tx>
                <c:spPr>
                  <a:solidFill>
                    <a:srgbClr val="7030A0"/>
                  </a:solidFill>
                  <a:ln>
                    <a:noFill/>
                  </a:ln>
                  <a:effectLst/>
                </c:spPr>
                <c:invertIfNegative val="0"/>
                <c:cat>
                  <c:numRef>
                    <c:extLst xmlns:c15="http://schemas.microsoft.com/office/drawing/2012/chart">
                      <c:ext xmlns:c15="http://schemas.microsoft.com/office/drawing/2012/chart" uri="{02D57815-91ED-43cb-92C2-25804820EDAC}">
                        <c15:formulaRef>
                          <c15:sqref>'Summary Data'!$A$11:$A$200</c15:sqref>
                        </c15:formulaRef>
                      </c:ext>
                    </c:extLst>
                    <c:numCache>
                      <c:formatCode>d\-mmm</c:formatCode>
                      <c:ptCount val="190"/>
                      <c:pt idx="0">
                        <c:v>-1</c:v>
                      </c:pt>
                      <c:pt idx="1">
                        <c:v>0</c:v>
                      </c:pt>
                      <c:pt idx="2">
                        <c:v>1</c:v>
                      </c:pt>
                      <c:pt idx="3">
                        <c:v>2</c:v>
                      </c:pt>
                      <c:pt idx="4">
                        <c:v>3</c:v>
                      </c:pt>
                      <c:pt idx="5">
                        <c:v>4</c:v>
                      </c:pt>
                      <c:pt idx="6">
                        <c:v>5</c:v>
                      </c:pt>
                      <c:pt idx="7">
                        <c:v>6</c:v>
                      </c:pt>
                      <c:pt idx="8">
                        <c:v>7</c:v>
                      </c:pt>
                      <c:pt idx="9">
                        <c:v>8</c:v>
                      </c:pt>
                      <c:pt idx="10">
                        <c:v>9</c:v>
                      </c:pt>
                      <c:pt idx="11">
                        <c:v>10</c:v>
                      </c:pt>
                      <c:pt idx="12">
                        <c:v>11</c:v>
                      </c:pt>
                      <c:pt idx="13">
                        <c:v>12</c:v>
                      </c:pt>
                      <c:pt idx="14">
                        <c:v>13</c:v>
                      </c:pt>
                      <c:pt idx="15">
                        <c:v>14</c:v>
                      </c:pt>
                      <c:pt idx="16">
                        <c:v>15</c:v>
                      </c:pt>
                      <c:pt idx="17">
                        <c:v>16</c:v>
                      </c:pt>
                      <c:pt idx="18">
                        <c:v>17</c:v>
                      </c:pt>
                      <c:pt idx="19">
                        <c:v>18</c:v>
                      </c:pt>
                      <c:pt idx="20">
                        <c:v>19</c:v>
                      </c:pt>
                      <c:pt idx="21">
                        <c:v>20</c:v>
                      </c:pt>
                      <c:pt idx="22">
                        <c:v>21</c:v>
                      </c:pt>
                      <c:pt idx="23">
                        <c:v>22</c:v>
                      </c:pt>
                      <c:pt idx="24">
                        <c:v>23</c:v>
                      </c:pt>
                      <c:pt idx="25">
                        <c:v>24</c:v>
                      </c:pt>
                      <c:pt idx="26">
                        <c:v>25</c:v>
                      </c:pt>
                      <c:pt idx="27">
                        <c:v>26</c:v>
                      </c:pt>
                      <c:pt idx="28">
                        <c:v>27</c:v>
                      </c:pt>
                      <c:pt idx="29">
                        <c:v>28</c:v>
                      </c:pt>
                      <c:pt idx="30">
                        <c:v>29</c:v>
                      </c:pt>
                      <c:pt idx="31">
                        <c:v>30</c:v>
                      </c:pt>
                      <c:pt idx="32">
                        <c:v>31</c:v>
                      </c:pt>
                      <c:pt idx="33">
                        <c:v>32</c:v>
                      </c:pt>
                      <c:pt idx="34">
                        <c:v>33</c:v>
                      </c:pt>
                      <c:pt idx="35">
                        <c:v>34</c:v>
                      </c:pt>
                      <c:pt idx="36">
                        <c:v>35</c:v>
                      </c:pt>
                      <c:pt idx="37">
                        <c:v>36</c:v>
                      </c:pt>
                      <c:pt idx="38">
                        <c:v>37</c:v>
                      </c:pt>
                      <c:pt idx="39">
                        <c:v>38</c:v>
                      </c:pt>
                      <c:pt idx="40">
                        <c:v>39</c:v>
                      </c:pt>
                      <c:pt idx="41">
                        <c:v>40</c:v>
                      </c:pt>
                      <c:pt idx="42">
                        <c:v>41</c:v>
                      </c:pt>
                      <c:pt idx="43">
                        <c:v>42</c:v>
                      </c:pt>
                      <c:pt idx="44">
                        <c:v>43</c:v>
                      </c:pt>
                      <c:pt idx="45">
                        <c:v>44</c:v>
                      </c:pt>
                      <c:pt idx="46">
                        <c:v>45</c:v>
                      </c:pt>
                      <c:pt idx="47">
                        <c:v>46</c:v>
                      </c:pt>
                      <c:pt idx="48">
                        <c:v>47</c:v>
                      </c:pt>
                      <c:pt idx="49">
                        <c:v>48</c:v>
                      </c:pt>
                      <c:pt idx="50">
                        <c:v>49</c:v>
                      </c:pt>
                      <c:pt idx="51">
                        <c:v>50</c:v>
                      </c:pt>
                      <c:pt idx="52">
                        <c:v>51</c:v>
                      </c:pt>
                      <c:pt idx="53">
                        <c:v>52</c:v>
                      </c:pt>
                      <c:pt idx="54">
                        <c:v>53</c:v>
                      </c:pt>
                      <c:pt idx="55">
                        <c:v>54</c:v>
                      </c:pt>
                      <c:pt idx="56">
                        <c:v>55</c:v>
                      </c:pt>
                      <c:pt idx="57">
                        <c:v>56</c:v>
                      </c:pt>
                      <c:pt idx="58">
                        <c:v>57</c:v>
                      </c:pt>
                      <c:pt idx="59">
                        <c:v>58</c:v>
                      </c:pt>
                      <c:pt idx="60">
                        <c:v>59</c:v>
                      </c:pt>
                      <c:pt idx="61">
                        <c:v>60</c:v>
                      </c:pt>
                      <c:pt idx="62">
                        <c:v>61</c:v>
                      </c:pt>
                      <c:pt idx="63">
                        <c:v>62</c:v>
                      </c:pt>
                      <c:pt idx="64">
                        <c:v>63</c:v>
                      </c:pt>
                      <c:pt idx="65">
                        <c:v>64</c:v>
                      </c:pt>
                      <c:pt idx="66">
                        <c:v>65</c:v>
                      </c:pt>
                      <c:pt idx="67">
                        <c:v>66</c:v>
                      </c:pt>
                      <c:pt idx="68">
                        <c:v>67</c:v>
                      </c:pt>
                      <c:pt idx="69">
                        <c:v>68</c:v>
                      </c:pt>
                      <c:pt idx="70">
                        <c:v>69</c:v>
                      </c:pt>
                      <c:pt idx="71">
                        <c:v>70</c:v>
                      </c:pt>
                      <c:pt idx="72">
                        <c:v>71</c:v>
                      </c:pt>
                      <c:pt idx="73">
                        <c:v>72</c:v>
                      </c:pt>
                      <c:pt idx="74">
                        <c:v>73</c:v>
                      </c:pt>
                      <c:pt idx="75">
                        <c:v>74</c:v>
                      </c:pt>
                      <c:pt idx="76">
                        <c:v>75</c:v>
                      </c:pt>
                      <c:pt idx="77">
                        <c:v>76</c:v>
                      </c:pt>
                      <c:pt idx="78">
                        <c:v>77</c:v>
                      </c:pt>
                      <c:pt idx="79">
                        <c:v>78</c:v>
                      </c:pt>
                      <c:pt idx="80">
                        <c:v>79</c:v>
                      </c:pt>
                      <c:pt idx="81">
                        <c:v>80</c:v>
                      </c:pt>
                      <c:pt idx="82">
                        <c:v>81</c:v>
                      </c:pt>
                      <c:pt idx="83">
                        <c:v>82</c:v>
                      </c:pt>
                      <c:pt idx="84">
                        <c:v>83</c:v>
                      </c:pt>
                      <c:pt idx="85">
                        <c:v>84</c:v>
                      </c:pt>
                      <c:pt idx="86">
                        <c:v>85</c:v>
                      </c:pt>
                      <c:pt idx="87">
                        <c:v>86</c:v>
                      </c:pt>
                      <c:pt idx="88">
                        <c:v>87</c:v>
                      </c:pt>
                      <c:pt idx="89">
                        <c:v>88</c:v>
                      </c:pt>
                      <c:pt idx="90">
                        <c:v>89</c:v>
                      </c:pt>
                      <c:pt idx="91">
                        <c:v>90</c:v>
                      </c:pt>
                      <c:pt idx="92">
                        <c:v>91</c:v>
                      </c:pt>
                      <c:pt idx="93">
                        <c:v>92</c:v>
                      </c:pt>
                      <c:pt idx="94">
                        <c:v>93</c:v>
                      </c:pt>
                      <c:pt idx="95">
                        <c:v>94</c:v>
                      </c:pt>
                      <c:pt idx="96">
                        <c:v>95</c:v>
                      </c:pt>
                      <c:pt idx="97">
                        <c:v>96</c:v>
                      </c:pt>
                      <c:pt idx="98">
                        <c:v>97</c:v>
                      </c:pt>
                      <c:pt idx="99">
                        <c:v>98</c:v>
                      </c:pt>
                      <c:pt idx="100">
                        <c:v>99</c:v>
                      </c:pt>
                      <c:pt idx="101">
                        <c:v>100</c:v>
                      </c:pt>
                      <c:pt idx="102">
                        <c:v>101</c:v>
                      </c:pt>
                      <c:pt idx="103">
                        <c:v>102</c:v>
                      </c:pt>
                      <c:pt idx="104">
                        <c:v>103</c:v>
                      </c:pt>
                      <c:pt idx="105">
                        <c:v>104</c:v>
                      </c:pt>
                      <c:pt idx="106">
                        <c:v>105</c:v>
                      </c:pt>
                      <c:pt idx="107">
                        <c:v>106</c:v>
                      </c:pt>
                      <c:pt idx="108">
                        <c:v>107</c:v>
                      </c:pt>
                      <c:pt idx="109">
                        <c:v>108</c:v>
                      </c:pt>
                      <c:pt idx="110">
                        <c:v>109</c:v>
                      </c:pt>
                      <c:pt idx="111">
                        <c:v>110</c:v>
                      </c:pt>
                      <c:pt idx="112">
                        <c:v>111</c:v>
                      </c:pt>
                      <c:pt idx="113">
                        <c:v>112</c:v>
                      </c:pt>
                      <c:pt idx="114">
                        <c:v>113</c:v>
                      </c:pt>
                      <c:pt idx="115">
                        <c:v>114</c:v>
                      </c:pt>
                      <c:pt idx="116">
                        <c:v>115</c:v>
                      </c:pt>
                      <c:pt idx="117">
                        <c:v>116</c:v>
                      </c:pt>
                      <c:pt idx="118">
                        <c:v>117</c:v>
                      </c:pt>
                      <c:pt idx="119">
                        <c:v>118</c:v>
                      </c:pt>
                      <c:pt idx="120">
                        <c:v>119</c:v>
                      </c:pt>
                      <c:pt idx="121">
                        <c:v>120</c:v>
                      </c:pt>
                      <c:pt idx="122">
                        <c:v>121</c:v>
                      </c:pt>
                      <c:pt idx="123">
                        <c:v>122</c:v>
                      </c:pt>
                      <c:pt idx="124">
                        <c:v>123</c:v>
                      </c:pt>
                      <c:pt idx="125">
                        <c:v>124</c:v>
                      </c:pt>
                      <c:pt idx="126">
                        <c:v>125</c:v>
                      </c:pt>
                      <c:pt idx="127">
                        <c:v>126</c:v>
                      </c:pt>
                      <c:pt idx="128">
                        <c:v>127</c:v>
                      </c:pt>
                      <c:pt idx="129">
                        <c:v>128</c:v>
                      </c:pt>
                      <c:pt idx="130">
                        <c:v>129</c:v>
                      </c:pt>
                      <c:pt idx="131">
                        <c:v>130</c:v>
                      </c:pt>
                      <c:pt idx="132">
                        <c:v>131</c:v>
                      </c:pt>
                    </c:numCache>
                  </c:numRef>
                </c:cat>
                <c:val>
                  <c:numRef>
                    <c:extLst xmlns:c15="http://schemas.microsoft.com/office/drawing/2012/chart">
                      <c:ext xmlns:c15="http://schemas.microsoft.com/office/drawing/2012/chart" uri="{02D57815-91ED-43cb-92C2-25804820EDAC}">
                        <c15:formulaRef>
                          <c15:sqref>'Summary Data'!$J$11:$J$72</c15:sqref>
                        </c15:formulaRef>
                      </c:ext>
                    </c:extLst>
                    <c:numCache>
                      <c:formatCode>General</c:formatCode>
                      <c:ptCount val="6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numCache>
                  </c:numRef>
                </c:val>
              </c15:ser>
            </c15:filteredBarSeries>
          </c:ext>
        </c:extLst>
      </c:barChart>
      <c:dateAx>
        <c:axId val="538965032"/>
        <c:scaling>
          <c:orientation val="minMax"/>
        </c:scaling>
        <c:delete val="0"/>
        <c:axPos val="b"/>
        <c:title>
          <c:tx>
            <c:rich>
              <a:bodyPr rot="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r>
                  <a:rPr lang="en-US" sz="1400">
                    <a:solidFill>
                      <a:sysClr val="windowText" lastClr="000000"/>
                    </a:solidFill>
                  </a:rPr>
                  <a:t>Symptom Onset Date</a:t>
                </a:r>
              </a:p>
            </c:rich>
          </c:tx>
          <c:layout>
            <c:manualLayout>
              <c:xMode val="edge"/>
              <c:yMode val="edge"/>
              <c:x val="0.44112391052009003"/>
              <c:y val="0.94367764880006844"/>
            </c:manualLayout>
          </c:layout>
          <c:overlay val="0"/>
          <c:spPr>
            <a:noFill/>
            <a:ln>
              <a:noFill/>
            </a:ln>
            <a:effectLst/>
          </c:spPr>
          <c:txPr>
            <a:bodyPr rot="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en-US"/>
            </a:p>
          </c:txPr>
        </c:title>
        <c:numFmt formatCode="d\-mmm"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1200" b="0" i="0" u="none" strike="noStrike" kern="1200" baseline="0">
                <a:solidFill>
                  <a:sysClr val="windowText" lastClr="000000"/>
                </a:solidFill>
                <a:latin typeface="+mn-lt"/>
                <a:ea typeface="+mn-ea"/>
                <a:cs typeface="+mn-cs"/>
              </a:defRPr>
            </a:pPr>
            <a:endParaRPr lang="en-US"/>
          </a:p>
        </c:txPr>
        <c:crossAx val="538960328"/>
        <c:crosses val="autoZero"/>
        <c:auto val="1"/>
        <c:lblOffset val="100"/>
        <c:baseTimeUnit val="days"/>
      </c:dateAx>
      <c:valAx>
        <c:axId val="538960328"/>
        <c:scaling>
          <c:orientation val="minMax"/>
          <c:max val="2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r>
                  <a:rPr lang="en-US" sz="1400">
                    <a:solidFill>
                      <a:sysClr val="windowText" lastClr="000000"/>
                    </a:solidFill>
                  </a:rPr>
                  <a:t>Number of</a:t>
                </a:r>
                <a:r>
                  <a:rPr lang="en-US" sz="1400" baseline="0">
                    <a:solidFill>
                      <a:sysClr val="windowText" lastClr="000000"/>
                    </a:solidFill>
                  </a:rPr>
                  <a:t> Ca</a:t>
                </a:r>
                <a:r>
                  <a:rPr lang="en-US" sz="1400">
                    <a:solidFill>
                      <a:sysClr val="windowText" lastClr="000000"/>
                    </a:solidFill>
                  </a:rPr>
                  <a:t>ses</a:t>
                </a:r>
              </a:p>
            </c:rich>
          </c:tx>
          <c:layout>
            <c:manualLayout>
              <c:xMode val="edge"/>
              <c:yMode val="edge"/>
              <c:x val="6.7794794889642161E-3"/>
              <c:y val="0.29408426237662499"/>
            </c:manualLayout>
          </c:layout>
          <c:overlay val="0"/>
          <c:spPr>
            <a:noFill/>
            <a:ln>
              <a:noFill/>
            </a:ln>
            <a:effectLst/>
          </c:spPr>
          <c:txPr>
            <a:bodyPr rot="-540000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en-US"/>
          </a:p>
        </c:txPr>
        <c:crossAx val="538965032"/>
        <c:crosses val="autoZero"/>
        <c:crossBetween val="between"/>
        <c:majorUnit val="1"/>
        <c:minorUnit val="1"/>
      </c:valAx>
      <c:spPr>
        <a:noFill/>
        <a:ln>
          <a:noFill/>
        </a:ln>
        <a:effectLst/>
      </c:spPr>
    </c:plotArea>
    <c:legend>
      <c:legendPos val="r"/>
      <c:layout>
        <c:manualLayout>
          <c:xMode val="edge"/>
          <c:yMode val="edge"/>
          <c:x val="0.49251748296099579"/>
          <c:y val="0.1254067841634787"/>
          <c:w val="0.46775403409703514"/>
          <c:h val="4.845921789785218E-2"/>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userShapes r:id="rId3"/>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strRef>
          <c:f>'Cover Sheet'!$R$2:$U$2</c:f>
          <c:strCache>
            <c:ptCount val="4"/>
            <c:pt idx="0">
              <c:v>Testing facility</c:v>
            </c:pt>
          </c:strCache>
        </c:strRef>
      </c:tx>
      <c:layout>
        <c:manualLayout>
          <c:xMode val="edge"/>
          <c:yMode val="edge"/>
          <c:x val="0.42876463389290415"/>
          <c:y val="4.441453801965526E-2"/>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endParaRPr lang="en-US"/>
        </a:p>
      </c:txPr>
    </c:title>
    <c:autoTitleDeleted val="0"/>
    <c:plotArea>
      <c:layout>
        <c:manualLayout>
          <c:layoutTarget val="inner"/>
          <c:xMode val="edge"/>
          <c:yMode val="edge"/>
          <c:x val="6.1540004596642314E-2"/>
          <c:y val="0.16369783447605435"/>
          <c:w val="0.86801974499381385"/>
          <c:h val="0.67943387524703502"/>
        </c:manualLayout>
      </c:layout>
      <c:barChart>
        <c:barDir val="col"/>
        <c:grouping val="stacked"/>
        <c:varyColors val="0"/>
        <c:ser>
          <c:idx val="0"/>
          <c:order val="0"/>
          <c:tx>
            <c:strRef>
              <c:f>'Summary Data'!$Q$10</c:f>
              <c:strCache>
                <c:ptCount val="1"/>
                <c:pt idx="0">
                  <c:v>Shift 1</c:v>
                </c:pt>
              </c:strCache>
            </c:strRef>
          </c:tx>
          <c:spPr>
            <a:solidFill>
              <a:schemeClr val="accent1"/>
            </a:solidFill>
            <a:ln>
              <a:noFill/>
            </a:ln>
            <a:effectLst/>
          </c:spPr>
          <c:invertIfNegative val="0"/>
          <c:cat>
            <c:numRef>
              <c:f>'Summary Data'!$A$11:$A$143</c:f>
              <c:numCache>
                <c:formatCode>d\-mmm</c:formatCode>
                <c:ptCount val="133"/>
                <c:pt idx="0">
                  <c:v>-1</c:v>
                </c:pt>
                <c:pt idx="1">
                  <c:v>0</c:v>
                </c:pt>
                <c:pt idx="2">
                  <c:v>1</c:v>
                </c:pt>
                <c:pt idx="3">
                  <c:v>2</c:v>
                </c:pt>
                <c:pt idx="4">
                  <c:v>3</c:v>
                </c:pt>
                <c:pt idx="5">
                  <c:v>4</c:v>
                </c:pt>
                <c:pt idx="6">
                  <c:v>5</c:v>
                </c:pt>
                <c:pt idx="7">
                  <c:v>6</c:v>
                </c:pt>
                <c:pt idx="8">
                  <c:v>7</c:v>
                </c:pt>
                <c:pt idx="9">
                  <c:v>8</c:v>
                </c:pt>
                <c:pt idx="10">
                  <c:v>9</c:v>
                </c:pt>
                <c:pt idx="11">
                  <c:v>10</c:v>
                </c:pt>
                <c:pt idx="12">
                  <c:v>11</c:v>
                </c:pt>
                <c:pt idx="13">
                  <c:v>12</c:v>
                </c:pt>
                <c:pt idx="14">
                  <c:v>13</c:v>
                </c:pt>
                <c:pt idx="15">
                  <c:v>14</c:v>
                </c:pt>
                <c:pt idx="16">
                  <c:v>15</c:v>
                </c:pt>
                <c:pt idx="17">
                  <c:v>16</c:v>
                </c:pt>
                <c:pt idx="18">
                  <c:v>17</c:v>
                </c:pt>
                <c:pt idx="19">
                  <c:v>18</c:v>
                </c:pt>
                <c:pt idx="20">
                  <c:v>19</c:v>
                </c:pt>
                <c:pt idx="21">
                  <c:v>20</c:v>
                </c:pt>
                <c:pt idx="22">
                  <c:v>21</c:v>
                </c:pt>
                <c:pt idx="23">
                  <c:v>22</c:v>
                </c:pt>
                <c:pt idx="24">
                  <c:v>23</c:v>
                </c:pt>
                <c:pt idx="25">
                  <c:v>24</c:v>
                </c:pt>
                <c:pt idx="26">
                  <c:v>25</c:v>
                </c:pt>
                <c:pt idx="27">
                  <c:v>26</c:v>
                </c:pt>
                <c:pt idx="28">
                  <c:v>27</c:v>
                </c:pt>
                <c:pt idx="29">
                  <c:v>28</c:v>
                </c:pt>
                <c:pt idx="30">
                  <c:v>29</c:v>
                </c:pt>
                <c:pt idx="31">
                  <c:v>30</c:v>
                </c:pt>
                <c:pt idx="32">
                  <c:v>31</c:v>
                </c:pt>
                <c:pt idx="33">
                  <c:v>32</c:v>
                </c:pt>
                <c:pt idx="34">
                  <c:v>33</c:v>
                </c:pt>
                <c:pt idx="35">
                  <c:v>34</c:v>
                </c:pt>
                <c:pt idx="36">
                  <c:v>35</c:v>
                </c:pt>
                <c:pt idx="37">
                  <c:v>36</c:v>
                </c:pt>
                <c:pt idx="38">
                  <c:v>37</c:v>
                </c:pt>
                <c:pt idx="39">
                  <c:v>38</c:v>
                </c:pt>
                <c:pt idx="40">
                  <c:v>39</c:v>
                </c:pt>
                <c:pt idx="41">
                  <c:v>40</c:v>
                </c:pt>
                <c:pt idx="42">
                  <c:v>41</c:v>
                </c:pt>
                <c:pt idx="43">
                  <c:v>42</c:v>
                </c:pt>
                <c:pt idx="44">
                  <c:v>43</c:v>
                </c:pt>
                <c:pt idx="45">
                  <c:v>44</c:v>
                </c:pt>
                <c:pt idx="46">
                  <c:v>45</c:v>
                </c:pt>
                <c:pt idx="47">
                  <c:v>46</c:v>
                </c:pt>
                <c:pt idx="48">
                  <c:v>47</c:v>
                </c:pt>
                <c:pt idx="49">
                  <c:v>48</c:v>
                </c:pt>
                <c:pt idx="50">
                  <c:v>49</c:v>
                </c:pt>
                <c:pt idx="51">
                  <c:v>50</c:v>
                </c:pt>
                <c:pt idx="52">
                  <c:v>51</c:v>
                </c:pt>
                <c:pt idx="53">
                  <c:v>52</c:v>
                </c:pt>
                <c:pt idx="54">
                  <c:v>53</c:v>
                </c:pt>
                <c:pt idx="55">
                  <c:v>54</c:v>
                </c:pt>
                <c:pt idx="56">
                  <c:v>55</c:v>
                </c:pt>
                <c:pt idx="57">
                  <c:v>56</c:v>
                </c:pt>
                <c:pt idx="58">
                  <c:v>57</c:v>
                </c:pt>
                <c:pt idx="59">
                  <c:v>58</c:v>
                </c:pt>
                <c:pt idx="60">
                  <c:v>59</c:v>
                </c:pt>
                <c:pt idx="61">
                  <c:v>60</c:v>
                </c:pt>
                <c:pt idx="62">
                  <c:v>61</c:v>
                </c:pt>
                <c:pt idx="63">
                  <c:v>62</c:v>
                </c:pt>
                <c:pt idx="64">
                  <c:v>63</c:v>
                </c:pt>
                <c:pt idx="65">
                  <c:v>64</c:v>
                </c:pt>
                <c:pt idx="66">
                  <c:v>65</c:v>
                </c:pt>
                <c:pt idx="67">
                  <c:v>66</c:v>
                </c:pt>
                <c:pt idx="68">
                  <c:v>67</c:v>
                </c:pt>
                <c:pt idx="69">
                  <c:v>68</c:v>
                </c:pt>
                <c:pt idx="70">
                  <c:v>69</c:v>
                </c:pt>
                <c:pt idx="71">
                  <c:v>70</c:v>
                </c:pt>
                <c:pt idx="72">
                  <c:v>71</c:v>
                </c:pt>
                <c:pt idx="73">
                  <c:v>72</c:v>
                </c:pt>
                <c:pt idx="74">
                  <c:v>73</c:v>
                </c:pt>
                <c:pt idx="75">
                  <c:v>74</c:v>
                </c:pt>
                <c:pt idx="76">
                  <c:v>75</c:v>
                </c:pt>
                <c:pt idx="77">
                  <c:v>76</c:v>
                </c:pt>
                <c:pt idx="78">
                  <c:v>77</c:v>
                </c:pt>
                <c:pt idx="79">
                  <c:v>78</c:v>
                </c:pt>
                <c:pt idx="80">
                  <c:v>79</c:v>
                </c:pt>
                <c:pt idx="81">
                  <c:v>80</c:v>
                </c:pt>
                <c:pt idx="82">
                  <c:v>81</c:v>
                </c:pt>
                <c:pt idx="83">
                  <c:v>82</c:v>
                </c:pt>
                <c:pt idx="84">
                  <c:v>83</c:v>
                </c:pt>
                <c:pt idx="85">
                  <c:v>84</c:v>
                </c:pt>
                <c:pt idx="86">
                  <c:v>85</c:v>
                </c:pt>
                <c:pt idx="87">
                  <c:v>86</c:v>
                </c:pt>
                <c:pt idx="88">
                  <c:v>87</c:v>
                </c:pt>
                <c:pt idx="89">
                  <c:v>88</c:v>
                </c:pt>
                <c:pt idx="90">
                  <c:v>89</c:v>
                </c:pt>
                <c:pt idx="91">
                  <c:v>90</c:v>
                </c:pt>
                <c:pt idx="92">
                  <c:v>91</c:v>
                </c:pt>
                <c:pt idx="93">
                  <c:v>92</c:v>
                </c:pt>
                <c:pt idx="94">
                  <c:v>93</c:v>
                </c:pt>
                <c:pt idx="95">
                  <c:v>94</c:v>
                </c:pt>
                <c:pt idx="96">
                  <c:v>95</c:v>
                </c:pt>
                <c:pt idx="97">
                  <c:v>96</c:v>
                </c:pt>
                <c:pt idx="98">
                  <c:v>97</c:v>
                </c:pt>
                <c:pt idx="99">
                  <c:v>98</c:v>
                </c:pt>
                <c:pt idx="100">
                  <c:v>99</c:v>
                </c:pt>
                <c:pt idx="101">
                  <c:v>100</c:v>
                </c:pt>
                <c:pt idx="102">
                  <c:v>101</c:v>
                </c:pt>
                <c:pt idx="103">
                  <c:v>102</c:v>
                </c:pt>
                <c:pt idx="104">
                  <c:v>103</c:v>
                </c:pt>
                <c:pt idx="105">
                  <c:v>104</c:v>
                </c:pt>
                <c:pt idx="106">
                  <c:v>105</c:v>
                </c:pt>
                <c:pt idx="107">
                  <c:v>106</c:v>
                </c:pt>
                <c:pt idx="108">
                  <c:v>107</c:v>
                </c:pt>
                <c:pt idx="109">
                  <c:v>108</c:v>
                </c:pt>
                <c:pt idx="110">
                  <c:v>109</c:v>
                </c:pt>
                <c:pt idx="111">
                  <c:v>110</c:v>
                </c:pt>
                <c:pt idx="112">
                  <c:v>111</c:v>
                </c:pt>
                <c:pt idx="113">
                  <c:v>112</c:v>
                </c:pt>
                <c:pt idx="114">
                  <c:v>113</c:v>
                </c:pt>
                <c:pt idx="115">
                  <c:v>114</c:v>
                </c:pt>
                <c:pt idx="116">
                  <c:v>115</c:v>
                </c:pt>
                <c:pt idx="117">
                  <c:v>116</c:v>
                </c:pt>
                <c:pt idx="118">
                  <c:v>117</c:v>
                </c:pt>
                <c:pt idx="119">
                  <c:v>118</c:v>
                </c:pt>
                <c:pt idx="120">
                  <c:v>119</c:v>
                </c:pt>
                <c:pt idx="121">
                  <c:v>120</c:v>
                </c:pt>
                <c:pt idx="122">
                  <c:v>121</c:v>
                </c:pt>
                <c:pt idx="123">
                  <c:v>122</c:v>
                </c:pt>
                <c:pt idx="124">
                  <c:v>123</c:v>
                </c:pt>
                <c:pt idx="125">
                  <c:v>124</c:v>
                </c:pt>
                <c:pt idx="126">
                  <c:v>125</c:v>
                </c:pt>
                <c:pt idx="127">
                  <c:v>126</c:v>
                </c:pt>
                <c:pt idx="128">
                  <c:v>127</c:v>
                </c:pt>
                <c:pt idx="129">
                  <c:v>128</c:v>
                </c:pt>
                <c:pt idx="130">
                  <c:v>129</c:v>
                </c:pt>
                <c:pt idx="131">
                  <c:v>130</c:v>
                </c:pt>
                <c:pt idx="132">
                  <c:v>131</c:v>
                </c:pt>
              </c:numCache>
            </c:numRef>
          </c:cat>
          <c:val>
            <c:numRef>
              <c:f>'Summary Data'!$Q$11:$Q$143</c:f>
              <c:numCache>
                <c:formatCode>General</c:formatCode>
                <c:ptCount val="13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numCache>
            </c:numRef>
          </c:val>
        </c:ser>
        <c:ser>
          <c:idx val="1"/>
          <c:order val="1"/>
          <c:tx>
            <c:strRef>
              <c:f>'Summary Data'!$R$10</c:f>
              <c:strCache>
                <c:ptCount val="1"/>
                <c:pt idx="0">
                  <c:v>Shift 2</c:v>
                </c:pt>
              </c:strCache>
            </c:strRef>
          </c:tx>
          <c:spPr>
            <a:solidFill>
              <a:schemeClr val="accent2"/>
            </a:solidFill>
            <a:ln>
              <a:noFill/>
            </a:ln>
            <a:effectLst/>
          </c:spPr>
          <c:invertIfNegative val="0"/>
          <c:cat>
            <c:numRef>
              <c:f>'Summary Data'!$A$11:$A$143</c:f>
              <c:numCache>
                <c:formatCode>d\-mmm</c:formatCode>
                <c:ptCount val="133"/>
                <c:pt idx="0">
                  <c:v>-1</c:v>
                </c:pt>
                <c:pt idx="1">
                  <c:v>0</c:v>
                </c:pt>
                <c:pt idx="2">
                  <c:v>1</c:v>
                </c:pt>
                <c:pt idx="3">
                  <c:v>2</c:v>
                </c:pt>
                <c:pt idx="4">
                  <c:v>3</c:v>
                </c:pt>
                <c:pt idx="5">
                  <c:v>4</c:v>
                </c:pt>
                <c:pt idx="6">
                  <c:v>5</c:v>
                </c:pt>
                <c:pt idx="7">
                  <c:v>6</c:v>
                </c:pt>
                <c:pt idx="8">
                  <c:v>7</c:v>
                </c:pt>
                <c:pt idx="9">
                  <c:v>8</c:v>
                </c:pt>
                <c:pt idx="10">
                  <c:v>9</c:v>
                </c:pt>
                <c:pt idx="11">
                  <c:v>10</c:v>
                </c:pt>
                <c:pt idx="12">
                  <c:v>11</c:v>
                </c:pt>
                <c:pt idx="13">
                  <c:v>12</c:v>
                </c:pt>
                <c:pt idx="14">
                  <c:v>13</c:v>
                </c:pt>
                <c:pt idx="15">
                  <c:v>14</c:v>
                </c:pt>
                <c:pt idx="16">
                  <c:v>15</c:v>
                </c:pt>
                <c:pt idx="17">
                  <c:v>16</c:v>
                </c:pt>
                <c:pt idx="18">
                  <c:v>17</c:v>
                </c:pt>
                <c:pt idx="19">
                  <c:v>18</c:v>
                </c:pt>
                <c:pt idx="20">
                  <c:v>19</c:v>
                </c:pt>
                <c:pt idx="21">
                  <c:v>20</c:v>
                </c:pt>
                <c:pt idx="22">
                  <c:v>21</c:v>
                </c:pt>
                <c:pt idx="23">
                  <c:v>22</c:v>
                </c:pt>
                <c:pt idx="24">
                  <c:v>23</c:v>
                </c:pt>
                <c:pt idx="25">
                  <c:v>24</c:v>
                </c:pt>
                <c:pt idx="26">
                  <c:v>25</c:v>
                </c:pt>
                <c:pt idx="27">
                  <c:v>26</c:v>
                </c:pt>
                <c:pt idx="28">
                  <c:v>27</c:v>
                </c:pt>
                <c:pt idx="29">
                  <c:v>28</c:v>
                </c:pt>
                <c:pt idx="30">
                  <c:v>29</c:v>
                </c:pt>
                <c:pt idx="31">
                  <c:v>30</c:v>
                </c:pt>
                <c:pt idx="32">
                  <c:v>31</c:v>
                </c:pt>
                <c:pt idx="33">
                  <c:v>32</c:v>
                </c:pt>
                <c:pt idx="34">
                  <c:v>33</c:v>
                </c:pt>
                <c:pt idx="35">
                  <c:v>34</c:v>
                </c:pt>
                <c:pt idx="36">
                  <c:v>35</c:v>
                </c:pt>
                <c:pt idx="37">
                  <c:v>36</c:v>
                </c:pt>
                <c:pt idx="38">
                  <c:v>37</c:v>
                </c:pt>
                <c:pt idx="39">
                  <c:v>38</c:v>
                </c:pt>
                <c:pt idx="40">
                  <c:v>39</c:v>
                </c:pt>
                <c:pt idx="41">
                  <c:v>40</c:v>
                </c:pt>
                <c:pt idx="42">
                  <c:v>41</c:v>
                </c:pt>
                <c:pt idx="43">
                  <c:v>42</c:v>
                </c:pt>
                <c:pt idx="44">
                  <c:v>43</c:v>
                </c:pt>
                <c:pt idx="45">
                  <c:v>44</c:v>
                </c:pt>
                <c:pt idx="46">
                  <c:v>45</c:v>
                </c:pt>
                <c:pt idx="47">
                  <c:v>46</c:v>
                </c:pt>
                <c:pt idx="48">
                  <c:v>47</c:v>
                </c:pt>
                <c:pt idx="49">
                  <c:v>48</c:v>
                </c:pt>
                <c:pt idx="50">
                  <c:v>49</c:v>
                </c:pt>
                <c:pt idx="51">
                  <c:v>50</c:v>
                </c:pt>
                <c:pt idx="52">
                  <c:v>51</c:v>
                </c:pt>
                <c:pt idx="53">
                  <c:v>52</c:v>
                </c:pt>
                <c:pt idx="54">
                  <c:v>53</c:v>
                </c:pt>
                <c:pt idx="55">
                  <c:v>54</c:v>
                </c:pt>
                <c:pt idx="56">
                  <c:v>55</c:v>
                </c:pt>
                <c:pt idx="57">
                  <c:v>56</c:v>
                </c:pt>
                <c:pt idx="58">
                  <c:v>57</c:v>
                </c:pt>
                <c:pt idx="59">
                  <c:v>58</c:v>
                </c:pt>
                <c:pt idx="60">
                  <c:v>59</c:v>
                </c:pt>
                <c:pt idx="61">
                  <c:v>60</c:v>
                </c:pt>
                <c:pt idx="62">
                  <c:v>61</c:v>
                </c:pt>
                <c:pt idx="63">
                  <c:v>62</c:v>
                </c:pt>
                <c:pt idx="64">
                  <c:v>63</c:v>
                </c:pt>
                <c:pt idx="65">
                  <c:v>64</c:v>
                </c:pt>
                <c:pt idx="66">
                  <c:v>65</c:v>
                </c:pt>
                <c:pt idx="67">
                  <c:v>66</c:v>
                </c:pt>
                <c:pt idx="68">
                  <c:v>67</c:v>
                </c:pt>
                <c:pt idx="69">
                  <c:v>68</c:v>
                </c:pt>
                <c:pt idx="70">
                  <c:v>69</c:v>
                </c:pt>
                <c:pt idx="71">
                  <c:v>70</c:v>
                </c:pt>
                <c:pt idx="72">
                  <c:v>71</c:v>
                </c:pt>
                <c:pt idx="73">
                  <c:v>72</c:v>
                </c:pt>
                <c:pt idx="74">
                  <c:v>73</c:v>
                </c:pt>
                <c:pt idx="75">
                  <c:v>74</c:v>
                </c:pt>
                <c:pt idx="76">
                  <c:v>75</c:v>
                </c:pt>
                <c:pt idx="77">
                  <c:v>76</c:v>
                </c:pt>
                <c:pt idx="78">
                  <c:v>77</c:v>
                </c:pt>
                <c:pt idx="79">
                  <c:v>78</c:v>
                </c:pt>
                <c:pt idx="80">
                  <c:v>79</c:v>
                </c:pt>
                <c:pt idx="81">
                  <c:v>80</c:v>
                </c:pt>
                <c:pt idx="82">
                  <c:v>81</c:v>
                </c:pt>
                <c:pt idx="83">
                  <c:v>82</c:v>
                </c:pt>
                <c:pt idx="84">
                  <c:v>83</c:v>
                </c:pt>
                <c:pt idx="85">
                  <c:v>84</c:v>
                </c:pt>
                <c:pt idx="86">
                  <c:v>85</c:v>
                </c:pt>
                <c:pt idx="87">
                  <c:v>86</c:v>
                </c:pt>
                <c:pt idx="88">
                  <c:v>87</c:v>
                </c:pt>
                <c:pt idx="89">
                  <c:v>88</c:v>
                </c:pt>
                <c:pt idx="90">
                  <c:v>89</c:v>
                </c:pt>
                <c:pt idx="91">
                  <c:v>90</c:v>
                </c:pt>
                <c:pt idx="92">
                  <c:v>91</c:v>
                </c:pt>
                <c:pt idx="93">
                  <c:v>92</c:v>
                </c:pt>
                <c:pt idx="94">
                  <c:v>93</c:v>
                </c:pt>
                <c:pt idx="95">
                  <c:v>94</c:v>
                </c:pt>
                <c:pt idx="96">
                  <c:v>95</c:v>
                </c:pt>
                <c:pt idx="97">
                  <c:v>96</c:v>
                </c:pt>
                <c:pt idx="98">
                  <c:v>97</c:v>
                </c:pt>
                <c:pt idx="99">
                  <c:v>98</c:v>
                </c:pt>
                <c:pt idx="100">
                  <c:v>99</c:v>
                </c:pt>
                <c:pt idx="101">
                  <c:v>100</c:v>
                </c:pt>
                <c:pt idx="102">
                  <c:v>101</c:v>
                </c:pt>
                <c:pt idx="103">
                  <c:v>102</c:v>
                </c:pt>
                <c:pt idx="104">
                  <c:v>103</c:v>
                </c:pt>
                <c:pt idx="105">
                  <c:v>104</c:v>
                </c:pt>
                <c:pt idx="106">
                  <c:v>105</c:v>
                </c:pt>
                <c:pt idx="107">
                  <c:v>106</c:v>
                </c:pt>
                <c:pt idx="108">
                  <c:v>107</c:v>
                </c:pt>
                <c:pt idx="109">
                  <c:v>108</c:v>
                </c:pt>
                <c:pt idx="110">
                  <c:v>109</c:v>
                </c:pt>
                <c:pt idx="111">
                  <c:v>110</c:v>
                </c:pt>
                <c:pt idx="112">
                  <c:v>111</c:v>
                </c:pt>
                <c:pt idx="113">
                  <c:v>112</c:v>
                </c:pt>
                <c:pt idx="114">
                  <c:v>113</c:v>
                </c:pt>
                <c:pt idx="115">
                  <c:v>114</c:v>
                </c:pt>
                <c:pt idx="116">
                  <c:v>115</c:v>
                </c:pt>
                <c:pt idx="117">
                  <c:v>116</c:v>
                </c:pt>
                <c:pt idx="118">
                  <c:v>117</c:v>
                </c:pt>
                <c:pt idx="119">
                  <c:v>118</c:v>
                </c:pt>
                <c:pt idx="120">
                  <c:v>119</c:v>
                </c:pt>
                <c:pt idx="121">
                  <c:v>120</c:v>
                </c:pt>
                <c:pt idx="122">
                  <c:v>121</c:v>
                </c:pt>
                <c:pt idx="123">
                  <c:v>122</c:v>
                </c:pt>
                <c:pt idx="124">
                  <c:v>123</c:v>
                </c:pt>
                <c:pt idx="125">
                  <c:v>124</c:v>
                </c:pt>
                <c:pt idx="126">
                  <c:v>125</c:v>
                </c:pt>
                <c:pt idx="127">
                  <c:v>126</c:v>
                </c:pt>
                <c:pt idx="128">
                  <c:v>127</c:v>
                </c:pt>
                <c:pt idx="129">
                  <c:v>128</c:v>
                </c:pt>
                <c:pt idx="130">
                  <c:v>129</c:v>
                </c:pt>
                <c:pt idx="131">
                  <c:v>130</c:v>
                </c:pt>
                <c:pt idx="132">
                  <c:v>131</c:v>
                </c:pt>
              </c:numCache>
            </c:numRef>
          </c:cat>
          <c:val>
            <c:numRef>
              <c:f>'Summary Data'!$R$11:$R$143</c:f>
              <c:numCache>
                <c:formatCode>General</c:formatCode>
                <c:ptCount val="13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numCache>
            </c:numRef>
          </c:val>
        </c:ser>
        <c:ser>
          <c:idx val="2"/>
          <c:order val="2"/>
          <c:tx>
            <c:strRef>
              <c:f>'Summary Data'!$S$10</c:f>
              <c:strCache>
                <c:ptCount val="1"/>
                <c:pt idx="0">
                  <c:v>Shift 3</c:v>
                </c:pt>
              </c:strCache>
            </c:strRef>
          </c:tx>
          <c:spPr>
            <a:solidFill>
              <a:schemeClr val="accent3"/>
            </a:solidFill>
            <a:ln>
              <a:noFill/>
            </a:ln>
            <a:effectLst/>
          </c:spPr>
          <c:invertIfNegative val="0"/>
          <c:cat>
            <c:numRef>
              <c:f>'Summary Data'!$A$11:$A$143</c:f>
              <c:numCache>
                <c:formatCode>d\-mmm</c:formatCode>
                <c:ptCount val="133"/>
                <c:pt idx="0">
                  <c:v>-1</c:v>
                </c:pt>
                <c:pt idx="1">
                  <c:v>0</c:v>
                </c:pt>
                <c:pt idx="2">
                  <c:v>1</c:v>
                </c:pt>
                <c:pt idx="3">
                  <c:v>2</c:v>
                </c:pt>
                <c:pt idx="4">
                  <c:v>3</c:v>
                </c:pt>
                <c:pt idx="5">
                  <c:v>4</c:v>
                </c:pt>
                <c:pt idx="6">
                  <c:v>5</c:v>
                </c:pt>
                <c:pt idx="7">
                  <c:v>6</c:v>
                </c:pt>
                <c:pt idx="8">
                  <c:v>7</c:v>
                </c:pt>
                <c:pt idx="9">
                  <c:v>8</c:v>
                </c:pt>
                <c:pt idx="10">
                  <c:v>9</c:v>
                </c:pt>
                <c:pt idx="11">
                  <c:v>10</c:v>
                </c:pt>
                <c:pt idx="12">
                  <c:v>11</c:v>
                </c:pt>
                <c:pt idx="13">
                  <c:v>12</c:v>
                </c:pt>
                <c:pt idx="14">
                  <c:v>13</c:v>
                </c:pt>
                <c:pt idx="15">
                  <c:v>14</c:v>
                </c:pt>
                <c:pt idx="16">
                  <c:v>15</c:v>
                </c:pt>
                <c:pt idx="17">
                  <c:v>16</c:v>
                </c:pt>
                <c:pt idx="18">
                  <c:v>17</c:v>
                </c:pt>
                <c:pt idx="19">
                  <c:v>18</c:v>
                </c:pt>
                <c:pt idx="20">
                  <c:v>19</c:v>
                </c:pt>
                <c:pt idx="21">
                  <c:v>20</c:v>
                </c:pt>
                <c:pt idx="22">
                  <c:v>21</c:v>
                </c:pt>
                <c:pt idx="23">
                  <c:v>22</c:v>
                </c:pt>
                <c:pt idx="24">
                  <c:v>23</c:v>
                </c:pt>
                <c:pt idx="25">
                  <c:v>24</c:v>
                </c:pt>
                <c:pt idx="26">
                  <c:v>25</c:v>
                </c:pt>
                <c:pt idx="27">
                  <c:v>26</c:v>
                </c:pt>
                <c:pt idx="28">
                  <c:v>27</c:v>
                </c:pt>
                <c:pt idx="29">
                  <c:v>28</c:v>
                </c:pt>
                <c:pt idx="30">
                  <c:v>29</c:v>
                </c:pt>
                <c:pt idx="31">
                  <c:v>30</c:v>
                </c:pt>
                <c:pt idx="32">
                  <c:v>31</c:v>
                </c:pt>
                <c:pt idx="33">
                  <c:v>32</c:v>
                </c:pt>
                <c:pt idx="34">
                  <c:v>33</c:v>
                </c:pt>
                <c:pt idx="35">
                  <c:v>34</c:v>
                </c:pt>
                <c:pt idx="36">
                  <c:v>35</c:v>
                </c:pt>
                <c:pt idx="37">
                  <c:v>36</c:v>
                </c:pt>
                <c:pt idx="38">
                  <c:v>37</c:v>
                </c:pt>
                <c:pt idx="39">
                  <c:v>38</c:v>
                </c:pt>
                <c:pt idx="40">
                  <c:v>39</c:v>
                </c:pt>
                <c:pt idx="41">
                  <c:v>40</c:v>
                </c:pt>
                <c:pt idx="42">
                  <c:v>41</c:v>
                </c:pt>
                <c:pt idx="43">
                  <c:v>42</c:v>
                </c:pt>
                <c:pt idx="44">
                  <c:v>43</c:v>
                </c:pt>
                <c:pt idx="45">
                  <c:v>44</c:v>
                </c:pt>
                <c:pt idx="46">
                  <c:v>45</c:v>
                </c:pt>
                <c:pt idx="47">
                  <c:v>46</c:v>
                </c:pt>
                <c:pt idx="48">
                  <c:v>47</c:v>
                </c:pt>
                <c:pt idx="49">
                  <c:v>48</c:v>
                </c:pt>
                <c:pt idx="50">
                  <c:v>49</c:v>
                </c:pt>
                <c:pt idx="51">
                  <c:v>50</c:v>
                </c:pt>
                <c:pt idx="52">
                  <c:v>51</c:v>
                </c:pt>
                <c:pt idx="53">
                  <c:v>52</c:v>
                </c:pt>
                <c:pt idx="54">
                  <c:v>53</c:v>
                </c:pt>
                <c:pt idx="55">
                  <c:v>54</c:v>
                </c:pt>
                <c:pt idx="56">
                  <c:v>55</c:v>
                </c:pt>
                <c:pt idx="57">
                  <c:v>56</c:v>
                </c:pt>
                <c:pt idx="58">
                  <c:v>57</c:v>
                </c:pt>
                <c:pt idx="59">
                  <c:v>58</c:v>
                </c:pt>
                <c:pt idx="60">
                  <c:v>59</c:v>
                </c:pt>
                <c:pt idx="61">
                  <c:v>60</c:v>
                </c:pt>
                <c:pt idx="62">
                  <c:v>61</c:v>
                </c:pt>
                <c:pt idx="63">
                  <c:v>62</c:v>
                </c:pt>
                <c:pt idx="64">
                  <c:v>63</c:v>
                </c:pt>
                <c:pt idx="65">
                  <c:v>64</c:v>
                </c:pt>
                <c:pt idx="66">
                  <c:v>65</c:v>
                </c:pt>
                <c:pt idx="67">
                  <c:v>66</c:v>
                </c:pt>
                <c:pt idx="68">
                  <c:v>67</c:v>
                </c:pt>
                <c:pt idx="69">
                  <c:v>68</c:v>
                </c:pt>
                <c:pt idx="70">
                  <c:v>69</c:v>
                </c:pt>
                <c:pt idx="71">
                  <c:v>70</c:v>
                </c:pt>
                <c:pt idx="72">
                  <c:v>71</c:v>
                </c:pt>
                <c:pt idx="73">
                  <c:v>72</c:v>
                </c:pt>
                <c:pt idx="74">
                  <c:v>73</c:v>
                </c:pt>
                <c:pt idx="75">
                  <c:v>74</c:v>
                </c:pt>
                <c:pt idx="76">
                  <c:v>75</c:v>
                </c:pt>
                <c:pt idx="77">
                  <c:v>76</c:v>
                </c:pt>
                <c:pt idx="78">
                  <c:v>77</c:v>
                </c:pt>
                <c:pt idx="79">
                  <c:v>78</c:v>
                </c:pt>
                <c:pt idx="80">
                  <c:v>79</c:v>
                </c:pt>
                <c:pt idx="81">
                  <c:v>80</c:v>
                </c:pt>
                <c:pt idx="82">
                  <c:v>81</c:v>
                </c:pt>
                <c:pt idx="83">
                  <c:v>82</c:v>
                </c:pt>
                <c:pt idx="84">
                  <c:v>83</c:v>
                </c:pt>
                <c:pt idx="85">
                  <c:v>84</c:v>
                </c:pt>
                <c:pt idx="86">
                  <c:v>85</c:v>
                </c:pt>
                <c:pt idx="87">
                  <c:v>86</c:v>
                </c:pt>
                <c:pt idx="88">
                  <c:v>87</c:v>
                </c:pt>
                <c:pt idx="89">
                  <c:v>88</c:v>
                </c:pt>
                <c:pt idx="90">
                  <c:v>89</c:v>
                </c:pt>
                <c:pt idx="91">
                  <c:v>90</c:v>
                </c:pt>
                <c:pt idx="92">
                  <c:v>91</c:v>
                </c:pt>
                <c:pt idx="93">
                  <c:v>92</c:v>
                </c:pt>
                <c:pt idx="94">
                  <c:v>93</c:v>
                </c:pt>
                <c:pt idx="95">
                  <c:v>94</c:v>
                </c:pt>
                <c:pt idx="96">
                  <c:v>95</c:v>
                </c:pt>
                <c:pt idx="97">
                  <c:v>96</c:v>
                </c:pt>
                <c:pt idx="98">
                  <c:v>97</c:v>
                </c:pt>
                <c:pt idx="99">
                  <c:v>98</c:v>
                </c:pt>
                <c:pt idx="100">
                  <c:v>99</c:v>
                </c:pt>
                <c:pt idx="101">
                  <c:v>100</c:v>
                </c:pt>
                <c:pt idx="102">
                  <c:v>101</c:v>
                </c:pt>
                <c:pt idx="103">
                  <c:v>102</c:v>
                </c:pt>
                <c:pt idx="104">
                  <c:v>103</c:v>
                </c:pt>
                <c:pt idx="105">
                  <c:v>104</c:v>
                </c:pt>
                <c:pt idx="106">
                  <c:v>105</c:v>
                </c:pt>
                <c:pt idx="107">
                  <c:v>106</c:v>
                </c:pt>
                <c:pt idx="108">
                  <c:v>107</c:v>
                </c:pt>
                <c:pt idx="109">
                  <c:v>108</c:v>
                </c:pt>
                <c:pt idx="110">
                  <c:v>109</c:v>
                </c:pt>
                <c:pt idx="111">
                  <c:v>110</c:v>
                </c:pt>
                <c:pt idx="112">
                  <c:v>111</c:v>
                </c:pt>
                <c:pt idx="113">
                  <c:v>112</c:v>
                </c:pt>
                <c:pt idx="114">
                  <c:v>113</c:v>
                </c:pt>
                <c:pt idx="115">
                  <c:v>114</c:v>
                </c:pt>
                <c:pt idx="116">
                  <c:v>115</c:v>
                </c:pt>
                <c:pt idx="117">
                  <c:v>116</c:v>
                </c:pt>
                <c:pt idx="118">
                  <c:v>117</c:v>
                </c:pt>
                <c:pt idx="119">
                  <c:v>118</c:v>
                </c:pt>
                <c:pt idx="120">
                  <c:v>119</c:v>
                </c:pt>
                <c:pt idx="121">
                  <c:v>120</c:v>
                </c:pt>
                <c:pt idx="122">
                  <c:v>121</c:v>
                </c:pt>
                <c:pt idx="123">
                  <c:v>122</c:v>
                </c:pt>
                <c:pt idx="124">
                  <c:v>123</c:v>
                </c:pt>
                <c:pt idx="125">
                  <c:v>124</c:v>
                </c:pt>
                <c:pt idx="126">
                  <c:v>125</c:v>
                </c:pt>
                <c:pt idx="127">
                  <c:v>126</c:v>
                </c:pt>
                <c:pt idx="128">
                  <c:v>127</c:v>
                </c:pt>
                <c:pt idx="129">
                  <c:v>128</c:v>
                </c:pt>
                <c:pt idx="130">
                  <c:v>129</c:v>
                </c:pt>
                <c:pt idx="131">
                  <c:v>130</c:v>
                </c:pt>
                <c:pt idx="132">
                  <c:v>131</c:v>
                </c:pt>
              </c:numCache>
            </c:numRef>
          </c:cat>
          <c:val>
            <c:numRef>
              <c:f>'Summary Data'!$S$11:$S$143</c:f>
              <c:numCache>
                <c:formatCode>General</c:formatCode>
                <c:ptCount val="13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numCache>
            </c:numRef>
          </c:val>
        </c:ser>
        <c:ser>
          <c:idx val="3"/>
          <c:order val="3"/>
          <c:tx>
            <c:strRef>
              <c:f>'Summary Data'!$T$10</c:f>
              <c:strCache>
                <c:ptCount val="1"/>
                <c:pt idx="0">
                  <c:v>Shift 4</c:v>
                </c:pt>
              </c:strCache>
            </c:strRef>
          </c:tx>
          <c:spPr>
            <a:solidFill>
              <a:schemeClr val="accent4"/>
            </a:solidFill>
            <a:ln>
              <a:noFill/>
            </a:ln>
            <a:effectLst/>
          </c:spPr>
          <c:invertIfNegative val="0"/>
          <c:cat>
            <c:numRef>
              <c:f>'Summary Data'!$A$11:$A$143</c:f>
              <c:numCache>
                <c:formatCode>d\-mmm</c:formatCode>
                <c:ptCount val="133"/>
                <c:pt idx="0">
                  <c:v>-1</c:v>
                </c:pt>
                <c:pt idx="1">
                  <c:v>0</c:v>
                </c:pt>
                <c:pt idx="2">
                  <c:v>1</c:v>
                </c:pt>
                <c:pt idx="3">
                  <c:v>2</c:v>
                </c:pt>
                <c:pt idx="4">
                  <c:v>3</c:v>
                </c:pt>
                <c:pt idx="5">
                  <c:v>4</c:v>
                </c:pt>
                <c:pt idx="6">
                  <c:v>5</c:v>
                </c:pt>
                <c:pt idx="7">
                  <c:v>6</c:v>
                </c:pt>
                <c:pt idx="8">
                  <c:v>7</c:v>
                </c:pt>
                <c:pt idx="9">
                  <c:v>8</c:v>
                </c:pt>
                <c:pt idx="10">
                  <c:v>9</c:v>
                </c:pt>
                <c:pt idx="11">
                  <c:v>10</c:v>
                </c:pt>
                <c:pt idx="12">
                  <c:v>11</c:v>
                </c:pt>
                <c:pt idx="13">
                  <c:v>12</c:v>
                </c:pt>
                <c:pt idx="14">
                  <c:v>13</c:v>
                </c:pt>
                <c:pt idx="15">
                  <c:v>14</c:v>
                </c:pt>
                <c:pt idx="16">
                  <c:v>15</c:v>
                </c:pt>
                <c:pt idx="17">
                  <c:v>16</c:v>
                </c:pt>
                <c:pt idx="18">
                  <c:v>17</c:v>
                </c:pt>
                <c:pt idx="19">
                  <c:v>18</c:v>
                </c:pt>
                <c:pt idx="20">
                  <c:v>19</c:v>
                </c:pt>
                <c:pt idx="21">
                  <c:v>20</c:v>
                </c:pt>
                <c:pt idx="22">
                  <c:v>21</c:v>
                </c:pt>
                <c:pt idx="23">
                  <c:v>22</c:v>
                </c:pt>
                <c:pt idx="24">
                  <c:v>23</c:v>
                </c:pt>
                <c:pt idx="25">
                  <c:v>24</c:v>
                </c:pt>
                <c:pt idx="26">
                  <c:v>25</c:v>
                </c:pt>
                <c:pt idx="27">
                  <c:v>26</c:v>
                </c:pt>
                <c:pt idx="28">
                  <c:v>27</c:v>
                </c:pt>
                <c:pt idx="29">
                  <c:v>28</c:v>
                </c:pt>
                <c:pt idx="30">
                  <c:v>29</c:v>
                </c:pt>
                <c:pt idx="31">
                  <c:v>30</c:v>
                </c:pt>
                <c:pt idx="32">
                  <c:v>31</c:v>
                </c:pt>
                <c:pt idx="33">
                  <c:v>32</c:v>
                </c:pt>
                <c:pt idx="34">
                  <c:v>33</c:v>
                </c:pt>
                <c:pt idx="35">
                  <c:v>34</c:v>
                </c:pt>
                <c:pt idx="36">
                  <c:v>35</c:v>
                </c:pt>
                <c:pt idx="37">
                  <c:v>36</c:v>
                </c:pt>
                <c:pt idx="38">
                  <c:v>37</c:v>
                </c:pt>
                <c:pt idx="39">
                  <c:v>38</c:v>
                </c:pt>
                <c:pt idx="40">
                  <c:v>39</c:v>
                </c:pt>
                <c:pt idx="41">
                  <c:v>40</c:v>
                </c:pt>
                <c:pt idx="42">
                  <c:v>41</c:v>
                </c:pt>
                <c:pt idx="43">
                  <c:v>42</c:v>
                </c:pt>
                <c:pt idx="44">
                  <c:v>43</c:v>
                </c:pt>
                <c:pt idx="45">
                  <c:v>44</c:v>
                </c:pt>
                <c:pt idx="46">
                  <c:v>45</c:v>
                </c:pt>
                <c:pt idx="47">
                  <c:v>46</c:v>
                </c:pt>
                <c:pt idx="48">
                  <c:v>47</c:v>
                </c:pt>
                <c:pt idx="49">
                  <c:v>48</c:v>
                </c:pt>
                <c:pt idx="50">
                  <c:v>49</c:v>
                </c:pt>
                <c:pt idx="51">
                  <c:v>50</c:v>
                </c:pt>
                <c:pt idx="52">
                  <c:v>51</c:v>
                </c:pt>
                <c:pt idx="53">
                  <c:v>52</c:v>
                </c:pt>
                <c:pt idx="54">
                  <c:v>53</c:v>
                </c:pt>
                <c:pt idx="55">
                  <c:v>54</c:v>
                </c:pt>
                <c:pt idx="56">
                  <c:v>55</c:v>
                </c:pt>
                <c:pt idx="57">
                  <c:v>56</c:v>
                </c:pt>
                <c:pt idx="58">
                  <c:v>57</c:v>
                </c:pt>
                <c:pt idx="59">
                  <c:v>58</c:v>
                </c:pt>
                <c:pt idx="60">
                  <c:v>59</c:v>
                </c:pt>
                <c:pt idx="61">
                  <c:v>60</c:v>
                </c:pt>
                <c:pt idx="62">
                  <c:v>61</c:v>
                </c:pt>
                <c:pt idx="63">
                  <c:v>62</c:v>
                </c:pt>
                <c:pt idx="64">
                  <c:v>63</c:v>
                </c:pt>
                <c:pt idx="65">
                  <c:v>64</c:v>
                </c:pt>
                <c:pt idx="66">
                  <c:v>65</c:v>
                </c:pt>
                <c:pt idx="67">
                  <c:v>66</c:v>
                </c:pt>
                <c:pt idx="68">
                  <c:v>67</c:v>
                </c:pt>
                <c:pt idx="69">
                  <c:v>68</c:v>
                </c:pt>
                <c:pt idx="70">
                  <c:v>69</c:v>
                </c:pt>
                <c:pt idx="71">
                  <c:v>70</c:v>
                </c:pt>
                <c:pt idx="72">
                  <c:v>71</c:v>
                </c:pt>
                <c:pt idx="73">
                  <c:v>72</c:v>
                </c:pt>
                <c:pt idx="74">
                  <c:v>73</c:v>
                </c:pt>
                <c:pt idx="75">
                  <c:v>74</c:v>
                </c:pt>
                <c:pt idx="76">
                  <c:v>75</c:v>
                </c:pt>
                <c:pt idx="77">
                  <c:v>76</c:v>
                </c:pt>
                <c:pt idx="78">
                  <c:v>77</c:v>
                </c:pt>
                <c:pt idx="79">
                  <c:v>78</c:v>
                </c:pt>
                <c:pt idx="80">
                  <c:v>79</c:v>
                </c:pt>
                <c:pt idx="81">
                  <c:v>80</c:v>
                </c:pt>
                <c:pt idx="82">
                  <c:v>81</c:v>
                </c:pt>
                <c:pt idx="83">
                  <c:v>82</c:v>
                </c:pt>
                <c:pt idx="84">
                  <c:v>83</c:v>
                </c:pt>
                <c:pt idx="85">
                  <c:v>84</c:v>
                </c:pt>
                <c:pt idx="86">
                  <c:v>85</c:v>
                </c:pt>
                <c:pt idx="87">
                  <c:v>86</c:v>
                </c:pt>
                <c:pt idx="88">
                  <c:v>87</c:v>
                </c:pt>
                <c:pt idx="89">
                  <c:v>88</c:v>
                </c:pt>
                <c:pt idx="90">
                  <c:v>89</c:v>
                </c:pt>
                <c:pt idx="91">
                  <c:v>90</c:v>
                </c:pt>
                <c:pt idx="92">
                  <c:v>91</c:v>
                </c:pt>
                <c:pt idx="93">
                  <c:v>92</c:v>
                </c:pt>
                <c:pt idx="94">
                  <c:v>93</c:v>
                </c:pt>
                <c:pt idx="95">
                  <c:v>94</c:v>
                </c:pt>
                <c:pt idx="96">
                  <c:v>95</c:v>
                </c:pt>
                <c:pt idx="97">
                  <c:v>96</c:v>
                </c:pt>
                <c:pt idx="98">
                  <c:v>97</c:v>
                </c:pt>
                <c:pt idx="99">
                  <c:v>98</c:v>
                </c:pt>
                <c:pt idx="100">
                  <c:v>99</c:v>
                </c:pt>
                <c:pt idx="101">
                  <c:v>100</c:v>
                </c:pt>
                <c:pt idx="102">
                  <c:v>101</c:v>
                </c:pt>
                <c:pt idx="103">
                  <c:v>102</c:v>
                </c:pt>
                <c:pt idx="104">
                  <c:v>103</c:v>
                </c:pt>
                <c:pt idx="105">
                  <c:v>104</c:v>
                </c:pt>
                <c:pt idx="106">
                  <c:v>105</c:v>
                </c:pt>
                <c:pt idx="107">
                  <c:v>106</c:v>
                </c:pt>
                <c:pt idx="108">
                  <c:v>107</c:v>
                </c:pt>
                <c:pt idx="109">
                  <c:v>108</c:v>
                </c:pt>
                <c:pt idx="110">
                  <c:v>109</c:v>
                </c:pt>
                <c:pt idx="111">
                  <c:v>110</c:v>
                </c:pt>
                <c:pt idx="112">
                  <c:v>111</c:v>
                </c:pt>
                <c:pt idx="113">
                  <c:v>112</c:v>
                </c:pt>
                <c:pt idx="114">
                  <c:v>113</c:v>
                </c:pt>
                <c:pt idx="115">
                  <c:v>114</c:v>
                </c:pt>
                <c:pt idx="116">
                  <c:v>115</c:v>
                </c:pt>
                <c:pt idx="117">
                  <c:v>116</c:v>
                </c:pt>
                <c:pt idx="118">
                  <c:v>117</c:v>
                </c:pt>
                <c:pt idx="119">
                  <c:v>118</c:v>
                </c:pt>
                <c:pt idx="120">
                  <c:v>119</c:v>
                </c:pt>
                <c:pt idx="121">
                  <c:v>120</c:v>
                </c:pt>
                <c:pt idx="122">
                  <c:v>121</c:v>
                </c:pt>
                <c:pt idx="123">
                  <c:v>122</c:v>
                </c:pt>
                <c:pt idx="124">
                  <c:v>123</c:v>
                </c:pt>
                <c:pt idx="125">
                  <c:v>124</c:v>
                </c:pt>
                <c:pt idx="126">
                  <c:v>125</c:v>
                </c:pt>
                <c:pt idx="127">
                  <c:v>126</c:v>
                </c:pt>
                <c:pt idx="128">
                  <c:v>127</c:v>
                </c:pt>
                <c:pt idx="129">
                  <c:v>128</c:v>
                </c:pt>
                <c:pt idx="130">
                  <c:v>129</c:v>
                </c:pt>
                <c:pt idx="131">
                  <c:v>130</c:v>
                </c:pt>
                <c:pt idx="132">
                  <c:v>131</c:v>
                </c:pt>
              </c:numCache>
            </c:numRef>
          </c:cat>
          <c:val>
            <c:numRef>
              <c:f>'Summary Data'!$T$11:$T$143</c:f>
              <c:numCache>
                <c:formatCode>General</c:formatCode>
                <c:ptCount val="13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numCache>
            </c:numRef>
          </c:val>
        </c:ser>
        <c:ser>
          <c:idx val="4"/>
          <c:order val="4"/>
          <c:tx>
            <c:strRef>
              <c:f>'Summary Data'!$U$10</c:f>
              <c:strCache>
                <c:ptCount val="1"/>
                <c:pt idx="0">
                  <c:v>Shift 5</c:v>
                </c:pt>
              </c:strCache>
            </c:strRef>
          </c:tx>
          <c:spPr>
            <a:solidFill>
              <a:schemeClr val="accent5"/>
            </a:solidFill>
            <a:ln>
              <a:noFill/>
            </a:ln>
            <a:effectLst/>
          </c:spPr>
          <c:invertIfNegative val="0"/>
          <c:cat>
            <c:numRef>
              <c:f>'Summary Data'!$A$11:$A$143</c:f>
              <c:numCache>
                <c:formatCode>d\-mmm</c:formatCode>
                <c:ptCount val="133"/>
                <c:pt idx="0">
                  <c:v>-1</c:v>
                </c:pt>
                <c:pt idx="1">
                  <c:v>0</c:v>
                </c:pt>
                <c:pt idx="2">
                  <c:v>1</c:v>
                </c:pt>
                <c:pt idx="3">
                  <c:v>2</c:v>
                </c:pt>
                <c:pt idx="4">
                  <c:v>3</c:v>
                </c:pt>
                <c:pt idx="5">
                  <c:v>4</c:v>
                </c:pt>
                <c:pt idx="6">
                  <c:v>5</c:v>
                </c:pt>
                <c:pt idx="7">
                  <c:v>6</c:v>
                </c:pt>
                <c:pt idx="8">
                  <c:v>7</c:v>
                </c:pt>
                <c:pt idx="9">
                  <c:v>8</c:v>
                </c:pt>
                <c:pt idx="10">
                  <c:v>9</c:v>
                </c:pt>
                <c:pt idx="11">
                  <c:v>10</c:v>
                </c:pt>
                <c:pt idx="12">
                  <c:v>11</c:v>
                </c:pt>
                <c:pt idx="13">
                  <c:v>12</c:v>
                </c:pt>
                <c:pt idx="14">
                  <c:v>13</c:v>
                </c:pt>
                <c:pt idx="15">
                  <c:v>14</c:v>
                </c:pt>
                <c:pt idx="16">
                  <c:v>15</c:v>
                </c:pt>
                <c:pt idx="17">
                  <c:v>16</c:v>
                </c:pt>
                <c:pt idx="18">
                  <c:v>17</c:v>
                </c:pt>
                <c:pt idx="19">
                  <c:v>18</c:v>
                </c:pt>
                <c:pt idx="20">
                  <c:v>19</c:v>
                </c:pt>
                <c:pt idx="21">
                  <c:v>20</c:v>
                </c:pt>
                <c:pt idx="22">
                  <c:v>21</c:v>
                </c:pt>
                <c:pt idx="23">
                  <c:v>22</c:v>
                </c:pt>
                <c:pt idx="24">
                  <c:v>23</c:v>
                </c:pt>
                <c:pt idx="25">
                  <c:v>24</c:v>
                </c:pt>
                <c:pt idx="26">
                  <c:v>25</c:v>
                </c:pt>
                <c:pt idx="27">
                  <c:v>26</c:v>
                </c:pt>
                <c:pt idx="28">
                  <c:v>27</c:v>
                </c:pt>
                <c:pt idx="29">
                  <c:v>28</c:v>
                </c:pt>
                <c:pt idx="30">
                  <c:v>29</c:v>
                </c:pt>
                <c:pt idx="31">
                  <c:v>30</c:v>
                </c:pt>
                <c:pt idx="32">
                  <c:v>31</c:v>
                </c:pt>
                <c:pt idx="33">
                  <c:v>32</c:v>
                </c:pt>
                <c:pt idx="34">
                  <c:v>33</c:v>
                </c:pt>
                <c:pt idx="35">
                  <c:v>34</c:v>
                </c:pt>
                <c:pt idx="36">
                  <c:v>35</c:v>
                </c:pt>
                <c:pt idx="37">
                  <c:v>36</c:v>
                </c:pt>
                <c:pt idx="38">
                  <c:v>37</c:v>
                </c:pt>
                <c:pt idx="39">
                  <c:v>38</c:v>
                </c:pt>
                <c:pt idx="40">
                  <c:v>39</c:v>
                </c:pt>
                <c:pt idx="41">
                  <c:v>40</c:v>
                </c:pt>
                <c:pt idx="42">
                  <c:v>41</c:v>
                </c:pt>
                <c:pt idx="43">
                  <c:v>42</c:v>
                </c:pt>
                <c:pt idx="44">
                  <c:v>43</c:v>
                </c:pt>
                <c:pt idx="45">
                  <c:v>44</c:v>
                </c:pt>
                <c:pt idx="46">
                  <c:v>45</c:v>
                </c:pt>
                <c:pt idx="47">
                  <c:v>46</c:v>
                </c:pt>
                <c:pt idx="48">
                  <c:v>47</c:v>
                </c:pt>
                <c:pt idx="49">
                  <c:v>48</c:v>
                </c:pt>
                <c:pt idx="50">
                  <c:v>49</c:v>
                </c:pt>
                <c:pt idx="51">
                  <c:v>50</c:v>
                </c:pt>
                <c:pt idx="52">
                  <c:v>51</c:v>
                </c:pt>
                <c:pt idx="53">
                  <c:v>52</c:v>
                </c:pt>
                <c:pt idx="54">
                  <c:v>53</c:v>
                </c:pt>
                <c:pt idx="55">
                  <c:v>54</c:v>
                </c:pt>
                <c:pt idx="56">
                  <c:v>55</c:v>
                </c:pt>
                <c:pt idx="57">
                  <c:v>56</c:v>
                </c:pt>
                <c:pt idx="58">
                  <c:v>57</c:v>
                </c:pt>
                <c:pt idx="59">
                  <c:v>58</c:v>
                </c:pt>
                <c:pt idx="60">
                  <c:v>59</c:v>
                </c:pt>
                <c:pt idx="61">
                  <c:v>60</c:v>
                </c:pt>
                <c:pt idx="62">
                  <c:v>61</c:v>
                </c:pt>
                <c:pt idx="63">
                  <c:v>62</c:v>
                </c:pt>
                <c:pt idx="64">
                  <c:v>63</c:v>
                </c:pt>
                <c:pt idx="65">
                  <c:v>64</c:v>
                </c:pt>
                <c:pt idx="66">
                  <c:v>65</c:v>
                </c:pt>
                <c:pt idx="67">
                  <c:v>66</c:v>
                </c:pt>
                <c:pt idx="68">
                  <c:v>67</c:v>
                </c:pt>
                <c:pt idx="69">
                  <c:v>68</c:v>
                </c:pt>
                <c:pt idx="70">
                  <c:v>69</c:v>
                </c:pt>
                <c:pt idx="71">
                  <c:v>70</c:v>
                </c:pt>
                <c:pt idx="72">
                  <c:v>71</c:v>
                </c:pt>
                <c:pt idx="73">
                  <c:v>72</c:v>
                </c:pt>
                <c:pt idx="74">
                  <c:v>73</c:v>
                </c:pt>
                <c:pt idx="75">
                  <c:v>74</c:v>
                </c:pt>
                <c:pt idx="76">
                  <c:v>75</c:v>
                </c:pt>
                <c:pt idx="77">
                  <c:v>76</c:v>
                </c:pt>
                <c:pt idx="78">
                  <c:v>77</c:v>
                </c:pt>
                <c:pt idx="79">
                  <c:v>78</c:v>
                </c:pt>
                <c:pt idx="80">
                  <c:v>79</c:v>
                </c:pt>
                <c:pt idx="81">
                  <c:v>80</c:v>
                </c:pt>
                <c:pt idx="82">
                  <c:v>81</c:v>
                </c:pt>
                <c:pt idx="83">
                  <c:v>82</c:v>
                </c:pt>
                <c:pt idx="84">
                  <c:v>83</c:v>
                </c:pt>
                <c:pt idx="85">
                  <c:v>84</c:v>
                </c:pt>
                <c:pt idx="86">
                  <c:v>85</c:v>
                </c:pt>
                <c:pt idx="87">
                  <c:v>86</c:v>
                </c:pt>
                <c:pt idx="88">
                  <c:v>87</c:v>
                </c:pt>
                <c:pt idx="89">
                  <c:v>88</c:v>
                </c:pt>
                <c:pt idx="90">
                  <c:v>89</c:v>
                </c:pt>
                <c:pt idx="91">
                  <c:v>90</c:v>
                </c:pt>
                <c:pt idx="92">
                  <c:v>91</c:v>
                </c:pt>
                <c:pt idx="93">
                  <c:v>92</c:v>
                </c:pt>
                <c:pt idx="94">
                  <c:v>93</c:v>
                </c:pt>
                <c:pt idx="95">
                  <c:v>94</c:v>
                </c:pt>
                <c:pt idx="96">
                  <c:v>95</c:v>
                </c:pt>
                <c:pt idx="97">
                  <c:v>96</c:v>
                </c:pt>
                <c:pt idx="98">
                  <c:v>97</c:v>
                </c:pt>
                <c:pt idx="99">
                  <c:v>98</c:v>
                </c:pt>
                <c:pt idx="100">
                  <c:v>99</c:v>
                </c:pt>
                <c:pt idx="101">
                  <c:v>100</c:v>
                </c:pt>
                <c:pt idx="102">
                  <c:v>101</c:v>
                </c:pt>
                <c:pt idx="103">
                  <c:v>102</c:v>
                </c:pt>
                <c:pt idx="104">
                  <c:v>103</c:v>
                </c:pt>
                <c:pt idx="105">
                  <c:v>104</c:v>
                </c:pt>
                <c:pt idx="106">
                  <c:v>105</c:v>
                </c:pt>
                <c:pt idx="107">
                  <c:v>106</c:v>
                </c:pt>
                <c:pt idx="108">
                  <c:v>107</c:v>
                </c:pt>
                <c:pt idx="109">
                  <c:v>108</c:v>
                </c:pt>
                <c:pt idx="110">
                  <c:v>109</c:v>
                </c:pt>
                <c:pt idx="111">
                  <c:v>110</c:v>
                </c:pt>
                <c:pt idx="112">
                  <c:v>111</c:v>
                </c:pt>
                <c:pt idx="113">
                  <c:v>112</c:v>
                </c:pt>
                <c:pt idx="114">
                  <c:v>113</c:v>
                </c:pt>
                <c:pt idx="115">
                  <c:v>114</c:v>
                </c:pt>
                <c:pt idx="116">
                  <c:v>115</c:v>
                </c:pt>
                <c:pt idx="117">
                  <c:v>116</c:v>
                </c:pt>
                <c:pt idx="118">
                  <c:v>117</c:v>
                </c:pt>
                <c:pt idx="119">
                  <c:v>118</c:v>
                </c:pt>
                <c:pt idx="120">
                  <c:v>119</c:v>
                </c:pt>
                <c:pt idx="121">
                  <c:v>120</c:v>
                </c:pt>
                <c:pt idx="122">
                  <c:v>121</c:v>
                </c:pt>
                <c:pt idx="123">
                  <c:v>122</c:v>
                </c:pt>
                <c:pt idx="124">
                  <c:v>123</c:v>
                </c:pt>
                <c:pt idx="125">
                  <c:v>124</c:v>
                </c:pt>
                <c:pt idx="126">
                  <c:v>125</c:v>
                </c:pt>
                <c:pt idx="127">
                  <c:v>126</c:v>
                </c:pt>
                <c:pt idx="128">
                  <c:v>127</c:v>
                </c:pt>
                <c:pt idx="129">
                  <c:v>128</c:v>
                </c:pt>
                <c:pt idx="130">
                  <c:v>129</c:v>
                </c:pt>
                <c:pt idx="131">
                  <c:v>130</c:v>
                </c:pt>
                <c:pt idx="132">
                  <c:v>131</c:v>
                </c:pt>
              </c:numCache>
            </c:numRef>
          </c:cat>
          <c:val>
            <c:numRef>
              <c:f>'Summary Data'!$U$11:$U$143</c:f>
              <c:numCache>
                <c:formatCode>General</c:formatCode>
                <c:ptCount val="13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numCache>
            </c:numRef>
          </c:val>
        </c:ser>
        <c:dLbls>
          <c:showLegendKey val="0"/>
          <c:showVal val="0"/>
          <c:showCatName val="0"/>
          <c:showSerName val="0"/>
          <c:showPercent val="0"/>
          <c:showBubbleSize val="0"/>
        </c:dLbls>
        <c:gapWidth val="150"/>
        <c:overlap val="100"/>
        <c:axId val="538961896"/>
        <c:axId val="538962288"/>
      </c:barChart>
      <c:dateAx>
        <c:axId val="538961896"/>
        <c:scaling>
          <c:orientation val="minMax"/>
        </c:scaling>
        <c:delete val="0"/>
        <c:axPos val="b"/>
        <c:title>
          <c:tx>
            <c:rich>
              <a:bodyPr rot="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r>
                  <a:rPr lang="en-CA" sz="1400">
                    <a:solidFill>
                      <a:sysClr val="windowText" lastClr="000000"/>
                    </a:solidFill>
                  </a:rPr>
                  <a:t>Episode Date</a:t>
                </a:r>
              </a:p>
            </c:rich>
          </c:tx>
          <c:layout/>
          <c:overlay val="0"/>
          <c:spPr>
            <a:noFill/>
            <a:ln>
              <a:noFill/>
            </a:ln>
            <a:effectLst/>
          </c:spPr>
          <c:txPr>
            <a:bodyPr rot="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en-US"/>
            </a:p>
          </c:txPr>
        </c:title>
        <c:numFmt formatCode="d\-mmm"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1200" b="0" i="0" u="none" strike="noStrike" kern="1200" baseline="0">
                <a:solidFill>
                  <a:sysClr val="windowText" lastClr="000000"/>
                </a:solidFill>
                <a:latin typeface="+mn-lt"/>
                <a:ea typeface="+mn-ea"/>
                <a:cs typeface="+mn-cs"/>
              </a:defRPr>
            </a:pPr>
            <a:endParaRPr lang="en-US"/>
          </a:p>
        </c:txPr>
        <c:crossAx val="538962288"/>
        <c:crosses val="autoZero"/>
        <c:auto val="1"/>
        <c:lblOffset val="100"/>
        <c:baseTimeUnit val="days"/>
      </c:dateAx>
      <c:valAx>
        <c:axId val="538962288"/>
        <c:scaling>
          <c:orientation val="minMax"/>
          <c:max val="2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r>
                  <a:rPr lang="en-CA" sz="1400">
                    <a:solidFill>
                      <a:sysClr val="windowText" lastClr="000000"/>
                    </a:solidFill>
                  </a:rPr>
                  <a:t>Number</a:t>
                </a:r>
                <a:r>
                  <a:rPr lang="en-CA" sz="1400" baseline="0">
                    <a:solidFill>
                      <a:sysClr val="windowText" lastClr="000000"/>
                    </a:solidFill>
                  </a:rPr>
                  <a:t> of Cases</a:t>
                </a:r>
                <a:endParaRPr lang="en-CA" sz="1400">
                  <a:solidFill>
                    <a:sysClr val="windowText" lastClr="000000"/>
                  </a:solidFill>
                </a:endParaRPr>
              </a:p>
            </c:rich>
          </c:tx>
          <c:layout/>
          <c:overlay val="0"/>
          <c:spPr>
            <a:noFill/>
            <a:ln>
              <a:noFill/>
            </a:ln>
            <a:effectLst/>
          </c:spPr>
          <c:txPr>
            <a:bodyPr rot="-540000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en-US"/>
          </a:p>
        </c:txPr>
        <c:crossAx val="538961896"/>
        <c:crosses val="autoZero"/>
        <c:crossBetween val="midCat"/>
        <c:majorUnit val="1"/>
        <c:minorUnit val="1"/>
      </c:valAx>
      <c:spPr>
        <a:noFill/>
        <a:ln>
          <a:noFill/>
        </a:ln>
        <a:effectLst/>
      </c:spPr>
    </c:plotArea>
    <c:legend>
      <c:legendPos val="r"/>
      <c:layout>
        <c:manualLayout>
          <c:xMode val="edge"/>
          <c:yMode val="edge"/>
          <c:x val="0.88545185814470606"/>
          <c:y val="0.10817975055528606"/>
          <c:w val="8.4438972131600509E-2"/>
          <c:h val="0.23150481189851269"/>
        </c:manualLayout>
      </c:layout>
      <c:overlay val="1"/>
      <c:spPr>
        <a:solidFill>
          <a:schemeClr val="bg1"/>
        </a:solidFill>
        <a:ln>
          <a:solidFill>
            <a:schemeClr val="bg2"/>
          </a:solid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userShapes r:id="rId3"/>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strRef>
          <c:f>'Cover Sheet'!$R$2:$U$2</c:f>
          <c:strCache>
            <c:ptCount val="4"/>
            <c:pt idx="0">
              <c:v>Testing facility</c:v>
            </c:pt>
          </c:strCache>
        </c:strRef>
      </c:tx>
      <c:layout>
        <c:manualLayout>
          <c:xMode val="edge"/>
          <c:yMode val="edge"/>
          <c:x val="0.46688780104832944"/>
          <c:y val="4.441453801965526E-2"/>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endParaRPr lang="en-US"/>
        </a:p>
      </c:txPr>
    </c:title>
    <c:autoTitleDeleted val="0"/>
    <c:plotArea>
      <c:layout>
        <c:manualLayout>
          <c:layoutTarget val="inner"/>
          <c:xMode val="edge"/>
          <c:yMode val="edge"/>
          <c:x val="5.8604994162911331E-2"/>
          <c:y val="0.15357491352076308"/>
          <c:w val="0.92525244845156818"/>
          <c:h val="0.68955679620232646"/>
        </c:manualLayout>
      </c:layout>
      <c:barChart>
        <c:barDir val="col"/>
        <c:grouping val="stacked"/>
        <c:varyColors val="0"/>
        <c:ser>
          <c:idx val="0"/>
          <c:order val="0"/>
          <c:tx>
            <c:strRef>
              <c:f>'Summary Data'!$V$10</c:f>
              <c:strCache>
                <c:ptCount val="1"/>
                <c:pt idx="0">
                  <c:v>Functional Area 1</c:v>
                </c:pt>
              </c:strCache>
            </c:strRef>
          </c:tx>
          <c:spPr>
            <a:solidFill>
              <a:schemeClr val="accent1"/>
            </a:solidFill>
            <a:ln>
              <a:noFill/>
            </a:ln>
            <a:effectLst/>
          </c:spPr>
          <c:invertIfNegative val="0"/>
          <c:cat>
            <c:numRef>
              <c:f>'Summary Data'!$A$11:$A$143</c:f>
              <c:numCache>
                <c:formatCode>d\-mmm</c:formatCode>
                <c:ptCount val="133"/>
                <c:pt idx="0">
                  <c:v>-1</c:v>
                </c:pt>
                <c:pt idx="1">
                  <c:v>0</c:v>
                </c:pt>
                <c:pt idx="2">
                  <c:v>1</c:v>
                </c:pt>
                <c:pt idx="3">
                  <c:v>2</c:v>
                </c:pt>
                <c:pt idx="4">
                  <c:v>3</c:v>
                </c:pt>
                <c:pt idx="5">
                  <c:v>4</c:v>
                </c:pt>
                <c:pt idx="6">
                  <c:v>5</c:v>
                </c:pt>
                <c:pt idx="7">
                  <c:v>6</c:v>
                </c:pt>
                <c:pt idx="8">
                  <c:v>7</c:v>
                </c:pt>
                <c:pt idx="9">
                  <c:v>8</c:v>
                </c:pt>
                <c:pt idx="10">
                  <c:v>9</c:v>
                </c:pt>
                <c:pt idx="11">
                  <c:v>10</c:v>
                </c:pt>
                <c:pt idx="12">
                  <c:v>11</c:v>
                </c:pt>
                <c:pt idx="13">
                  <c:v>12</c:v>
                </c:pt>
                <c:pt idx="14">
                  <c:v>13</c:v>
                </c:pt>
                <c:pt idx="15">
                  <c:v>14</c:v>
                </c:pt>
                <c:pt idx="16">
                  <c:v>15</c:v>
                </c:pt>
                <c:pt idx="17">
                  <c:v>16</c:v>
                </c:pt>
                <c:pt idx="18">
                  <c:v>17</c:v>
                </c:pt>
                <c:pt idx="19">
                  <c:v>18</c:v>
                </c:pt>
                <c:pt idx="20">
                  <c:v>19</c:v>
                </c:pt>
                <c:pt idx="21">
                  <c:v>20</c:v>
                </c:pt>
                <c:pt idx="22">
                  <c:v>21</c:v>
                </c:pt>
                <c:pt idx="23">
                  <c:v>22</c:v>
                </c:pt>
                <c:pt idx="24">
                  <c:v>23</c:v>
                </c:pt>
                <c:pt idx="25">
                  <c:v>24</c:v>
                </c:pt>
                <c:pt idx="26">
                  <c:v>25</c:v>
                </c:pt>
                <c:pt idx="27">
                  <c:v>26</c:v>
                </c:pt>
                <c:pt idx="28">
                  <c:v>27</c:v>
                </c:pt>
                <c:pt idx="29">
                  <c:v>28</c:v>
                </c:pt>
                <c:pt idx="30">
                  <c:v>29</c:v>
                </c:pt>
                <c:pt idx="31">
                  <c:v>30</c:v>
                </c:pt>
                <c:pt idx="32">
                  <c:v>31</c:v>
                </c:pt>
                <c:pt idx="33">
                  <c:v>32</c:v>
                </c:pt>
                <c:pt idx="34">
                  <c:v>33</c:v>
                </c:pt>
                <c:pt idx="35">
                  <c:v>34</c:v>
                </c:pt>
                <c:pt idx="36">
                  <c:v>35</c:v>
                </c:pt>
                <c:pt idx="37">
                  <c:v>36</c:v>
                </c:pt>
                <c:pt idx="38">
                  <c:v>37</c:v>
                </c:pt>
                <c:pt idx="39">
                  <c:v>38</c:v>
                </c:pt>
                <c:pt idx="40">
                  <c:v>39</c:v>
                </c:pt>
                <c:pt idx="41">
                  <c:v>40</c:v>
                </c:pt>
                <c:pt idx="42">
                  <c:v>41</c:v>
                </c:pt>
                <c:pt idx="43">
                  <c:v>42</c:v>
                </c:pt>
                <c:pt idx="44">
                  <c:v>43</c:v>
                </c:pt>
                <c:pt idx="45">
                  <c:v>44</c:v>
                </c:pt>
                <c:pt idx="46">
                  <c:v>45</c:v>
                </c:pt>
                <c:pt idx="47">
                  <c:v>46</c:v>
                </c:pt>
                <c:pt idx="48">
                  <c:v>47</c:v>
                </c:pt>
                <c:pt idx="49">
                  <c:v>48</c:v>
                </c:pt>
                <c:pt idx="50">
                  <c:v>49</c:v>
                </c:pt>
                <c:pt idx="51">
                  <c:v>50</c:v>
                </c:pt>
                <c:pt idx="52">
                  <c:v>51</c:v>
                </c:pt>
                <c:pt idx="53">
                  <c:v>52</c:v>
                </c:pt>
                <c:pt idx="54">
                  <c:v>53</c:v>
                </c:pt>
                <c:pt idx="55">
                  <c:v>54</c:v>
                </c:pt>
                <c:pt idx="56">
                  <c:v>55</c:v>
                </c:pt>
                <c:pt idx="57">
                  <c:v>56</c:v>
                </c:pt>
                <c:pt idx="58">
                  <c:v>57</c:v>
                </c:pt>
                <c:pt idx="59">
                  <c:v>58</c:v>
                </c:pt>
                <c:pt idx="60">
                  <c:v>59</c:v>
                </c:pt>
                <c:pt idx="61">
                  <c:v>60</c:v>
                </c:pt>
                <c:pt idx="62">
                  <c:v>61</c:v>
                </c:pt>
                <c:pt idx="63">
                  <c:v>62</c:v>
                </c:pt>
                <c:pt idx="64">
                  <c:v>63</c:v>
                </c:pt>
                <c:pt idx="65">
                  <c:v>64</c:v>
                </c:pt>
                <c:pt idx="66">
                  <c:v>65</c:v>
                </c:pt>
                <c:pt idx="67">
                  <c:v>66</c:v>
                </c:pt>
                <c:pt idx="68">
                  <c:v>67</c:v>
                </c:pt>
                <c:pt idx="69">
                  <c:v>68</c:v>
                </c:pt>
                <c:pt idx="70">
                  <c:v>69</c:v>
                </c:pt>
                <c:pt idx="71">
                  <c:v>70</c:v>
                </c:pt>
                <c:pt idx="72">
                  <c:v>71</c:v>
                </c:pt>
                <c:pt idx="73">
                  <c:v>72</c:v>
                </c:pt>
                <c:pt idx="74">
                  <c:v>73</c:v>
                </c:pt>
                <c:pt idx="75">
                  <c:v>74</c:v>
                </c:pt>
                <c:pt idx="76">
                  <c:v>75</c:v>
                </c:pt>
                <c:pt idx="77">
                  <c:v>76</c:v>
                </c:pt>
                <c:pt idx="78">
                  <c:v>77</c:v>
                </c:pt>
                <c:pt idx="79">
                  <c:v>78</c:v>
                </c:pt>
                <c:pt idx="80">
                  <c:v>79</c:v>
                </c:pt>
                <c:pt idx="81">
                  <c:v>80</c:v>
                </c:pt>
                <c:pt idx="82">
                  <c:v>81</c:v>
                </c:pt>
                <c:pt idx="83">
                  <c:v>82</c:v>
                </c:pt>
                <c:pt idx="84">
                  <c:v>83</c:v>
                </c:pt>
                <c:pt idx="85">
                  <c:v>84</c:v>
                </c:pt>
                <c:pt idx="86">
                  <c:v>85</c:v>
                </c:pt>
                <c:pt idx="87">
                  <c:v>86</c:v>
                </c:pt>
                <c:pt idx="88">
                  <c:v>87</c:v>
                </c:pt>
                <c:pt idx="89">
                  <c:v>88</c:v>
                </c:pt>
                <c:pt idx="90">
                  <c:v>89</c:v>
                </c:pt>
                <c:pt idx="91">
                  <c:v>90</c:v>
                </c:pt>
                <c:pt idx="92">
                  <c:v>91</c:v>
                </c:pt>
                <c:pt idx="93">
                  <c:v>92</c:v>
                </c:pt>
                <c:pt idx="94">
                  <c:v>93</c:v>
                </c:pt>
                <c:pt idx="95">
                  <c:v>94</c:v>
                </c:pt>
                <c:pt idx="96">
                  <c:v>95</c:v>
                </c:pt>
                <c:pt idx="97">
                  <c:v>96</c:v>
                </c:pt>
                <c:pt idx="98">
                  <c:v>97</c:v>
                </c:pt>
                <c:pt idx="99">
                  <c:v>98</c:v>
                </c:pt>
                <c:pt idx="100">
                  <c:v>99</c:v>
                </c:pt>
                <c:pt idx="101">
                  <c:v>100</c:v>
                </c:pt>
                <c:pt idx="102">
                  <c:v>101</c:v>
                </c:pt>
                <c:pt idx="103">
                  <c:v>102</c:v>
                </c:pt>
                <c:pt idx="104">
                  <c:v>103</c:v>
                </c:pt>
                <c:pt idx="105">
                  <c:v>104</c:v>
                </c:pt>
                <c:pt idx="106">
                  <c:v>105</c:v>
                </c:pt>
                <c:pt idx="107">
                  <c:v>106</c:v>
                </c:pt>
                <c:pt idx="108">
                  <c:v>107</c:v>
                </c:pt>
                <c:pt idx="109">
                  <c:v>108</c:v>
                </c:pt>
                <c:pt idx="110">
                  <c:v>109</c:v>
                </c:pt>
                <c:pt idx="111">
                  <c:v>110</c:v>
                </c:pt>
                <c:pt idx="112">
                  <c:v>111</c:v>
                </c:pt>
                <c:pt idx="113">
                  <c:v>112</c:v>
                </c:pt>
                <c:pt idx="114">
                  <c:v>113</c:v>
                </c:pt>
                <c:pt idx="115">
                  <c:v>114</c:v>
                </c:pt>
                <c:pt idx="116">
                  <c:v>115</c:v>
                </c:pt>
                <c:pt idx="117">
                  <c:v>116</c:v>
                </c:pt>
                <c:pt idx="118">
                  <c:v>117</c:v>
                </c:pt>
                <c:pt idx="119">
                  <c:v>118</c:v>
                </c:pt>
                <c:pt idx="120">
                  <c:v>119</c:v>
                </c:pt>
                <c:pt idx="121">
                  <c:v>120</c:v>
                </c:pt>
                <c:pt idx="122">
                  <c:v>121</c:v>
                </c:pt>
                <c:pt idx="123">
                  <c:v>122</c:v>
                </c:pt>
                <c:pt idx="124">
                  <c:v>123</c:v>
                </c:pt>
                <c:pt idx="125">
                  <c:v>124</c:v>
                </c:pt>
                <c:pt idx="126">
                  <c:v>125</c:v>
                </c:pt>
                <c:pt idx="127">
                  <c:v>126</c:v>
                </c:pt>
                <c:pt idx="128">
                  <c:v>127</c:v>
                </c:pt>
                <c:pt idx="129">
                  <c:v>128</c:v>
                </c:pt>
                <c:pt idx="130">
                  <c:v>129</c:v>
                </c:pt>
                <c:pt idx="131">
                  <c:v>130</c:v>
                </c:pt>
                <c:pt idx="132">
                  <c:v>131</c:v>
                </c:pt>
              </c:numCache>
            </c:numRef>
          </c:cat>
          <c:val>
            <c:numRef>
              <c:f>'Summary Data'!$V$11:$V$143</c:f>
              <c:numCache>
                <c:formatCode>General</c:formatCode>
                <c:ptCount val="13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numCache>
            </c:numRef>
          </c:val>
        </c:ser>
        <c:ser>
          <c:idx val="1"/>
          <c:order val="1"/>
          <c:tx>
            <c:strRef>
              <c:f>'Summary Data'!$W$10</c:f>
              <c:strCache>
                <c:ptCount val="1"/>
                <c:pt idx="0">
                  <c:v>Functional Area 2</c:v>
                </c:pt>
              </c:strCache>
            </c:strRef>
          </c:tx>
          <c:spPr>
            <a:solidFill>
              <a:schemeClr val="accent2"/>
            </a:solidFill>
            <a:ln>
              <a:noFill/>
            </a:ln>
            <a:effectLst/>
          </c:spPr>
          <c:invertIfNegative val="0"/>
          <c:cat>
            <c:numRef>
              <c:f>'Summary Data'!$A$11:$A$143</c:f>
              <c:numCache>
                <c:formatCode>d\-mmm</c:formatCode>
                <c:ptCount val="133"/>
                <c:pt idx="0">
                  <c:v>-1</c:v>
                </c:pt>
                <c:pt idx="1">
                  <c:v>0</c:v>
                </c:pt>
                <c:pt idx="2">
                  <c:v>1</c:v>
                </c:pt>
                <c:pt idx="3">
                  <c:v>2</c:v>
                </c:pt>
                <c:pt idx="4">
                  <c:v>3</c:v>
                </c:pt>
                <c:pt idx="5">
                  <c:v>4</c:v>
                </c:pt>
                <c:pt idx="6">
                  <c:v>5</c:v>
                </c:pt>
                <c:pt idx="7">
                  <c:v>6</c:v>
                </c:pt>
                <c:pt idx="8">
                  <c:v>7</c:v>
                </c:pt>
                <c:pt idx="9">
                  <c:v>8</c:v>
                </c:pt>
                <c:pt idx="10">
                  <c:v>9</c:v>
                </c:pt>
                <c:pt idx="11">
                  <c:v>10</c:v>
                </c:pt>
                <c:pt idx="12">
                  <c:v>11</c:v>
                </c:pt>
                <c:pt idx="13">
                  <c:v>12</c:v>
                </c:pt>
                <c:pt idx="14">
                  <c:v>13</c:v>
                </c:pt>
                <c:pt idx="15">
                  <c:v>14</c:v>
                </c:pt>
                <c:pt idx="16">
                  <c:v>15</c:v>
                </c:pt>
                <c:pt idx="17">
                  <c:v>16</c:v>
                </c:pt>
                <c:pt idx="18">
                  <c:v>17</c:v>
                </c:pt>
                <c:pt idx="19">
                  <c:v>18</c:v>
                </c:pt>
                <c:pt idx="20">
                  <c:v>19</c:v>
                </c:pt>
                <c:pt idx="21">
                  <c:v>20</c:v>
                </c:pt>
                <c:pt idx="22">
                  <c:v>21</c:v>
                </c:pt>
                <c:pt idx="23">
                  <c:v>22</c:v>
                </c:pt>
                <c:pt idx="24">
                  <c:v>23</c:v>
                </c:pt>
                <c:pt idx="25">
                  <c:v>24</c:v>
                </c:pt>
                <c:pt idx="26">
                  <c:v>25</c:v>
                </c:pt>
                <c:pt idx="27">
                  <c:v>26</c:v>
                </c:pt>
                <c:pt idx="28">
                  <c:v>27</c:v>
                </c:pt>
                <c:pt idx="29">
                  <c:v>28</c:v>
                </c:pt>
                <c:pt idx="30">
                  <c:v>29</c:v>
                </c:pt>
                <c:pt idx="31">
                  <c:v>30</c:v>
                </c:pt>
                <c:pt idx="32">
                  <c:v>31</c:v>
                </c:pt>
                <c:pt idx="33">
                  <c:v>32</c:v>
                </c:pt>
                <c:pt idx="34">
                  <c:v>33</c:v>
                </c:pt>
                <c:pt idx="35">
                  <c:v>34</c:v>
                </c:pt>
                <c:pt idx="36">
                  <c:v>35</c:v>
                </c:pt>
                <c:pt idx="37">
                  <c:v>36</c:v>
                </c:pt>
                <c:pt idx="38">
                  <c:v>37</c:v>
                </c:pt>
                <c:pt idx="39">
                  <c:v>38</c:v>
                </c:pt>
                <c:pt idx="40">
                  <c:v>39</c:v>
                </c:pt>
                <c:pt idx="41">
                  <c:v>40</c:v>
                </c:pt>
                <c:pt idx="42">
                  <c:v>41</c:v>
                </c:pt>
                <c:pt idx="43">
                  <c:v>42</c:v>
                </c:pt>
                <c:pt idx="44">
                  <c:v>43</c:v>
                </c:pt>
                <c:pt idx="45">
                  <c:v>44</c:v>
                </c:pt>
                <c:pt idx="46">
                  <c:v>45</c:v>
                </c:pt>
                <c:pt idx="47">
                  <c:v>46</c:v>
                </c:pt>
                <c:pt idx="48">
                  <c:v>47</c:v>
                </c:pt>
                <c:pt idx="49">
                  <c:v>48</c:v>
                </c:pt>
                <c:pt idx="50">
                  <c:v>49</c:v>
                </c:pt>
                <c:pt idx="51">
                  <c:v>50</c:v>
                </c:pt>
                <c:pt idx="52">
                  <c:v>51</c:v>
                </c:pt>
                <c:pt idx="53">
                  <c:v>52</c:v>
                </c:pt>
                <c:pt idx="54">
                  <c:v>53</c:v>
                </c:pt>
                <c:pt idx="55">
                  <c:v>54</c:v>
                </c:pt>
                <c:pt idx="56">
                  <c:v>55</c:v>
                </c:pt>
                <c:pt idx="57">
                  <c:v>56</c:v>
                </c:pt>
                <c:pt idx="58">
                  <c:v>57</c:v>
                </c:pt>
                <c:pt idx="59">
                  <c:v>58</c:v>
                </c:pt>
                <c:pt idx="60">
                  <c:v>59</c:v>
                </c:pt>
                <c:pt idx="61">
                  <c:v>60</c:v>
                </c:pt>
                <c:pt idx="62">
                  <c:v>61</c:v>
                </c:pt>
                <c:pt idx="63">
                  <c:v>62</c:v>
                </c:pt>
                <c:pt idx="64">
                  <c:v>63</c:v>
                </c:pt>
                <c:pt idx="65">
                  <c:v>64</c:v>
                </c:pt>
                <c:pt idx="66">
                  <c:v>65</c:v>
                </c:pt>
                <c:pt idx="67">
                  <c:v>66</c:v>
                </c:pt>
                <c:pt idx="68">
                  <c:v>67</c:v>
                </c:pt>
                <c:pt idx="69">
                  <c:v>68</c:v>
                </c:pt>
                <c:pt idx="70">
                  <c:v>69</c:v>
                </c:pt>
                <c:pt idx="71">
                  <c:v>70</c:v>
                </c:pt>
                <c:pt idx="72">
                  <c:v>71</c:v>
                </c:pt>
                <c:pt idx="73">
                  <c:v>72</c:v>
                </c:pt>
                <c:pt idx="74">
                  <c:v>73</c:v>
                </c:pt>
                <c:pt idx="75">
                  <c:v>74</c:v>
                </c:pt>
                <c:pt idx="76">
                  <c:v>75</c:v>
                </c:pt>
                <c:pt idx="77">
                  <c:v>76</c:v>
                </c:pt>
                <c:pt idx="78">
                  <c:v>77</c:v>
                </c:pt>
                <c:pt idx="79">
                  <c:v>78</c:v>
                </c:pt>
                <c:pt idx="80">
                  <c:v>79</c:v>
                </c:pt>
                <c:pt idx="81">
                  <c:v>80</c:v>
                </c:pt>
                <c:pt idx="82">
                  <c:v>81</c:v>
                </c:pt>
                <c:pt idx="83">
                  <c:v>82</c:v>
                </c:pt>
                <c:pt idx="84">
                  <c:v>83</c:v>
                </c:pt>
                <c:pt idx="85">
                  <c:v>84</c:v>
                </c:pt>
                <c:pt idx="86">
                  <c:v>85</c:v>
                </c:pt>
                <c:pt idx="87">
                  <c:v>86</c:v>
                </c:pt>
                <c:pt idx="88">
                  <c:v>87</c:v>
                </c:pt>
                <c:pt idx="89">
                  <c:v>88</c:v>
                </c:pt>
                <c:pt idx="90">
                  <c:v>89</c:v>
                </c:pt>
                <c:pt idx="91">
                  <c:v>90</c:v>
                </c:pt>
                <c:pt idx="92">
                  <c:v>91</c:v>
                </c:pt>
                <c:pt idx="93">
                  <c:v>92</c:v>
                </c:pt>
                <c:pt idx="94">
                  <c:v>93</c:v>
                </c:pt>
                <c:pt idx="95">
                  <c:v>94</c:v>
                </c:pt>
                <c:pt idx="96">
                  <c:v>95</c:v>
                </c:pt>
                <c:pt idx="97">
                  <c:v>96</c:v>
                </c:pt>
                <c:pt idx="98">
                  <c:v>97</c:v>
                </c:pt>
                <c:pt idx="99">
                  <c:v>98</c:v>
                </c:pt>
                <c:pt idx="100">
                  <c:v>99</c:v>
                </c:pt>
                <c:pt idx="101">
                  <c:v>100</c:v>
                </c:pt>
                <c:pt idx="102">
                  <c:v>101</c:v>
                </c:pt>
                <c:pt idx="103">
                  <c:v>102</c:v>
                </c:pt>
                <c:pt idx="104">
                  <c:v>103</c:v>
                </c:pt>
                <c:pt idx="105">
                  <c:v>104</c:v>
                </c:pt>
                <c:pt idx="106">
                  <c:v>105</c:v>
                </c:pt>
                <c:pt idx="107">
                  <c:v>106</c:v>
                </c:pt>
                <c:pt idx="108">
                  <c:v>107</c:v>
                </c:pt>
                <c:pt idx="109">
                  <c:v>108</c:v>
                </c:pt>
                <c:pt idx="110">
                  <c:v>109</c:v>
                </c:pt>
                <c:pt idx="111">
                  <c:v>110</c:v>
                </c:pt>
                <c:pt idx="112">
                  <c:v>111</c:v>
                </c:pt>
                <c:pt idx="113">
                  <c:v>112</c:v>
                </c:pt>
                <c:pt idx="114">
                  <c:v>113</c:v>
                </c:pt>
                <c:pt idx="115">
                  <c:v>114</c:v>
                </c:pt>
                <c:pt idx="116">
                  <c:v>115</c:v>
                </c:pt>
                <c:pt idx="117">
                  <c:v>116</c:v>
                </c:pt>
                <c:pt idx="118">
                  <c:v>117</c:v>
                </c:pt>
                <c:pt idx="119">
                  <c:v>118</c:v>
                </c:pt>
                <c:pt idx="120">
                  <c:v>119</c:v>
                </c:pt>
                <c:pt idx="121">
                  <c:v>120</c:v>
                </c:pt>
                <c:pt idx="122">
                  <c:v>121</c:v>
                </c:pt>
                <c:pt idx="123">
                  <c:v>122</c:v>
                </c:pt>
                <c:pt idx="124">
                  <c:v>123</c:v>
                </c:pt>
                <c:pt idx="125">
                  <c:v>124</c:v>
                </c:pt>
                <c:pt idx="126">
                  <c:v>125</c:v>
                </c:pt>
                <c:pt idx="127">
                  <c:v>126</c:v>
                </c:pt>
                <c:pt idx="128">
                  <c:v>127</c:v>
                </c:pt>
                <c:pt idx="129">
                  <c:v>128</c:v>
                </c:pt>
                <c:pt idx="130">
                  <c:v>129</c:v>
                </c:pt>
                <c:pt idx="131">
                  <c:v>130</c:v>
                </c:pt>
                <c:pt idx="132">
                  <c:v>131</c:v>
                </c:pt>
              </c:numCache>
            </c:numRef>
          </c:cat>
          <c:val>
            <c:numRef>
              <c:f>'Summary Data'!$W$11:$W$143</c:f>
              <c:numCache>
                <c:formatCode>General</c:formatCode>
                <c:ptCount val="13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numCache>
            </c:numRef>
          </c:val>
        </c:ser>
        <c:ser>
          <c:idx val="2"/>
          <c:order val="2"/>
          <c:tx>
            <c:strRef>
              <c:f>'Summary Data'!$X$10</c:f>
              <c:strCache>
                <c:ptCount val="1"/>
                <c:pt idx="0">
                  <c:v>Functional Area 3</c:v>
                </c:pt>
              </c:strCache>
            </c:strRef>
          </c:tx>
          <c:spPr>
            <a:solidFill>
              <a:schemeClr val="accent3"/>
            </a:solidFill>
            <a:ln>
              <a:noFill/>
            </a:ln>
            <a:effectLst/>
          </c:spPr>
          <c:invertIfNegative val="0"/>
          <c:cat>
            <c:numRef>
              <c:f>'Summary Data'!$A$11:$A$143</c:f>
              <c:numCache>
                <c:formatCode>d\-mmm</c:formatCode>
                <c:ptCount val="133"/>
                <c:pt idx="0">
                  <c:v>-1</c:v>
                </c:pt>
                <c:pt idx="1">
                  <c:v>0</c:v>
                </c:pt>
                <c:pt idx="2">
                  <c:v>1</c:v>
                </c:pt>
                <c:pt idx="3">
                  <c:v>2</c:v>
                </c:pt>
                <c:pt idx="4">
                  <c:v>3</c:v>
                </c:pt>
                <c:pt idx="5">
                  <c:v>4</c:v>
                </c:pt>
                <c:pt idx="6">
                  <c:v>5</c:v>
                </c:pt>
                <c:pt idx="7">
                  <c:v>6</c:v>
                </c:pt>
                <c:pt idx="8">
                  <c:v>7</c:v>
                </c:pt>
                <c:pt idx="9">
                  <c:v>8</c:v>
                </c:pt>
                <c:pt idx="10">
                  <c:v>9</c:v>
                </c:pt>
                <c:pt idx="11">
                  <c:v>10</c:v>
                </c:pt>
                <c:pt idx="12">
                  <c:v>11</c:v>
                </c:pt>
                <c:pt idx="13">
                  <c:v>12</c:v>
                </c:pt>
                <c:pt idx="14">
                  <c:v>13</c:v>
                </c:pt>
                <c:pt idx="15">
                  <c:v>14</c:v>
                </c:pt>
                <c:pt idx="16">
                  <c:v>15</c:v>
                </c:pt>
                <c:pt idx="17">
                  <c:v>16</c:v>
                </c:pt>
                <c:pt idx="18">
                  <c:v>17</c:v>
                </c:pt>
                <c:pt idx="19">
                  <c:v>18</c:v>
                </c:pt>
                <c:pt idx="20">
                  <c:v>19</c:v>
                </c:pt>
                <c:pt idx="21">
                  <c:v>20</c:v>
                </c:pt>
                <c:pt idx="22">
                  <c:v>21</c:v>
                </c:pt>
                <c:pt idx="23">
                  <c:v>22</c:v>
                </c:pt>
                <c:pt idx="24">
                  <c:v>23</c:v>
                </c:pt>
                <c:pt idx="25">
                  <c:v>24</c:v>
                </c:pt>
                <c:pt idx="26">
                  <c:v>25</c:v>
                </c:pt>
                <c:pt idx="27">
                  <c:v>26</c:v>
                </c:pt>
                <c:pt idx="28">
                  <c:v>27</c:v>
                </c:pt>
                <c:pt idx="29">
                  <c:v>28</c:v>
                </c:pt>
                <c:pt idx="30">
                  <c:v>29</c:v>
                </c:pt>
                <c:pt idx="31">
                  <c:v>30</c:v>
                </c:pt>
                <c:pt idx="32">
                  <c:v>31</c:v>
                </c:pt>
                <c:pt idx="33">
                  <c:v>32</c:v>
                </c:pt>
                <c:pt idx="34">
                  <c:v>33</c:v>
                </c:pt>
                <c:pt idx="35">
                  <c:v>34</c:v>
                </c:pt>
                <c:pt idx="36">
                  <c:v>35</c:v>
                </c:pt>
                <c:pt idx="37">
                  <c:v>36</c:v>
                </c:pt>
                <c:pt idx="38">
                  <c:v>37</c:v>
                </c:pt>
                <c:pt idx="39">
                  <c:v>38</c:v>
                </c:pt>
                <c:pt idx="40">
                  <c:v>39</c:v>
                </c:pt>
                <c:pt idx="41">
                  <c:v>40</c:v>
                </c:pt>
                <c:pt idx="42">
                  <c:v>41</c:v>
                </c:pt>
                <c:pt idx="43">
                  <c:v>42</c:v>
                </c:pt>
                <c:pt idx="44">
                  <c:v>43</c:v>
                </c:pt>
                <c:pt idx="45">
                  <c:v>44</c:v>
                </c:pt>
                <c:pt idx="46">
                  <c:v>45</c:v>
                </c:pt>
                <c:pt idx="47">
                  <c:v>46</c:v>
                </c:pt>
                <c:pt idx="48">
                  <c:v>47</c:v>
                </c:pt>
                <c:pt idx="49">
                  <c:v>48</c:v>
                </c:pt>
                <c:pt idx="50">
                  <c:v>49</c:v>
                </c:pt>
                <c:pt idx="51">
                  <c:v>50</c:v>
                </c:pt>
                <c:pt idx="52">
                  <c:v>51</c:v>
                </c:pt>
                <c:pt idx="53">
                  <c:v>52</c:v>
                </c:pt>
                <c:pt idx="54">
                  <c:v>53</c:v>
                </c:pt>
                <c:pt idx="55">
                  <c:v>54</c:v>
                </c:pt>
                <c:pt idx="56">
                  <c:v>55</c:v>
                </c:pt>
                <c:pt idx="57">
                  <c:v>56</c:v>
                </c:pt>
                <c:pt idx="58">
                  <c:v>57</c:v>
                </c:pt>
                <c:pt idx="59">
                  <c:v>58</c:v>
                </c:pt>
                <c:pt idx="60">
                  <c:v>59</c:v>
                </c:pt>
                <c:pt idx="61">
                  <c:v>60</c:v>
                </c:pt>
                <c:pt idx="62">
                  <c:v>61</c:v>
                </c:pt>
                <c:pt idx="63">
                  <c:v>62</c:v>
                </c:pt>
                <c:pt idx="64">
                  <c:v>63</c:v>
                </c:pt>
                <c:pt idx="65">
                  <c:v>64</c:v>
                </c:pt>
                <c:pt idx="66">
                  <c:v>65</c:v>
                </c:pt>
                <c:pt idx="67">
                  <c:v>66</c:v>
                </c:pt>
                <c:pt idx="68">
                  <c:v>67</c:v>
                </c:pt>
                <c:pt idx="69">
                  <c:v>68</c:v>
                </c:pt>
                <c:pt idx="70">
                  <c:v>69</c:v>
                </c:pt>
                <c:pt idx="71">
                  <c:v>70</c:v>
                </c:pt>
                <c:pt idx="72">
                  <c:v>71</c:v>
                </c:pt>
                <c:pt idx="73">
                  <c:v>72</c:v>
                </c:pt>
                <c:pt idx="74">
                  <c:v>73</c:v>
                </c:pt>
                <c:pt idx="75">
                  <c:v>74</c:v>
                </c:pt>
                <c:pt idx="76">
                  <c:v>75</c:v>
                </c:pt>
                <c:pt idx="77">
                  <c:v>76</c:v>
                </c:pt>
                <c:pt idx="78">
                  <c:v>77</c:v>
                </c:pt>
                <c:pt idx="79">
                  <c:v>78</c:v>
                </c:pt>
                <c:pt idx="80">
                  <c:v>79</c:v>
                </c:pt>
                <c:pt idx="81">
                  <c:v>80</c:v>
                </c:pt>
                <c:pt idx="82">
                  <c:v>81</c:v>
                </c:pt>
                <c:pt idx="83">
                  <c:v>82</c:v>
                </c:pt>
                <c:pt idx="84">
                  <c:v>83</c:v>
                </c:pt>
                <c:pt idx="85">
                  <c:v>84</c:v>
                </c:pt>
                <c:pt idx="86">
                  <c:v>85</c:v>
                </c:pt>
                <c:pt idx="87">
                  <c:v>86</c:v>
                </c:pt>
                <c:pt idx="88">
                  <c:v>87</c:v>
                </c:pt>
                <c:pt idx="89">
                  <c:v>88</c:v>
                </c:pt>
                <c:pt idx="90">
                  <c:v>89</c:v>
                </c:pt>
                <c:pt idx="91">
                  <c:v>90</c:v>
                </c:pt>
                <c:pt idx="92">
                  <c:v>91</c:v>
                </c:pt>
                <c:pt idx="93">
                  <c:v>92</c:v>
                </c:pt>
                <c:pt idx="94">
                  <c:v>93</c:v>
                </c:pt>
                <c:pt idx="95">
                  <c:v>94</c:v>
                </c:pt>
                <c:pt idx="96">
                  <c:v>95</c:v>
                </c:pt>
                <c:pt idx="97">
                  <c:v>96</c:v>
                </c:pt>
                <c:pt idx="98">
                  <c:v>97</c:v>
                </c:pt>
                <c:pt idx="99">
                  <c:v>98</c:v>
                </c:pt>
                <c:pt idx="100">
                  <c:v>99</c:v>
                </c:pt>
                <c:pt idx="101">
                  <c:v>100</c:v>
                </c:pt>
                <c:pt idx="102">
                  <c:v>101</c:v>
                </c:pt>
                <c:pt idx="103">
                  <c:v>102</c:v>
                </c:pt>
                <c:pt idx="104">
                  <c:v>103</c:v>
                </c:pt>
                <c:pt idx="105">
                  <c:v>104</c:v>
                </c:pt>
                <c:pt idx="106">
                  <c:v>105</c:v>
                </c:pt>
                <c:pt idx="107">
                  <c:v>106</c:v>
                </c:pt>
                <c:pt idx="108">
                  <c:v>107</c:v>
                </c:pt>
                <c:pt idx="109">
                  <c:v>108</c:v>
                </c:pt>
                <c:pt idx="110">
                  <c:v>109</c:v>
                </c:pt>
                <c:pt idx="111">
                  <c:v>110</c:v>
                </c:pt>
                <c:pt idx="112">
                  <c:v>111</c:v>
                </c:pt>
                <c:pt idx="113">
                  <c:v>112</c:v>
                </c:pt>
                <c:pt idx="114">
                  <c:v>113</c:v>
                </c:pt>
                <c:pt idx="115">
                  <c:v>114</c:v>
                </c:pt>
                <c:pt idx="116">
                  <c:v>115</c:v>
                </c:pt>
                <c:pt idx="117">
                  <c:v>116</c:v>
                </c:pt>
                <c:pt idx="118">
                  <c:v>117</c:v>
                </c:pt>
                <c:pt idx="119">
                  <c:v>118</c:v>
                </c:pt>
                <c:pt idx="120">
                  <c:v>119</c:v>
                </c:pt>
                <c:pt idx="121">
                  <c:v>120</c:v>
                </c:pt>
                <c:pt idx="122">
                  <c:v>121</c:v>
                </c:pt>
                <c:pt idx="123">
                  <c:v>122</c:v>
                </c:pt>
                <c:pt idx="124">
                  <c:v>123</c:v>
                </c:pt>
                <c:pt idx="125">
                  <c:v>124</c:v>
                </c:pt>
                <c:pt idx="126">
                  <c:v>125</c:v>
                </c:pt>
                <c:pt idx="127">
                  <c:v>126</c:v>
                </c:pt>
                <c:pt idx="128">
                  <c:v>127</c:v>
                </c:pt>
                <c:pt idx="129">
                  <c:v>128</c:v>
                </c:pt>
                <c:pt idx="130">
                  <c:v>129</c:v>
                </c:pt>
                <c:pt idx="131">
                  <c:v>130</c:v>
                </c:pt>
                <c:pt idx="132">
                  <c:v>131</c:v>
                </c:pt>
              </c:numCache>
            </c:numRef>
          </c:cat>
          <c:val>
            <c:numRef>
              <c:f>'Summary Data'!$X$11:$X$143</c:f>
              <c:numCache>
                <c:formatCode>General</c:formatCode>
                <c:ptCount val="13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numCache>
            </c:numRef>
          </c:val>
        </c:ser>
        <c:ser>
          <c:idx val="3"/>
          <c:order val="3"/>
          <c:tx>
            <c:strRef>
              <c:f>'Summary Data'!$Y$10</c:f>
              <c:strCache>
                <c:ptCount val="1"/>
                <c:pt idx="0">
                  <c:v>Functional Area 4</c:v>
                </c:pt>
              </c:strCache>
            </c:strRef>
          </c:tx>
          <c:spPr>
            <a:solidFill>
              <a:schemeClr val="accent4"/>
            </a:solidFill>
            <a:ln>
              <a:noFill/>
            </a:ln>
            <a:effectLst/>
          </c:spPr>
          <c:invertIfNegative val="0"/>
          <c:cat>
            <c:numRef>
              <c:f>'Summary Data'!$A$11:$A$143</c:f>
              <c:numCache>
                <c:formatCode>d\-mmm</c:formatCode>
                <c:ptCount val="133"/>
                <c:pt idx="0">
                  <c:v>-1</c:v>
                </c:pt>
                <c:pt idx="1">
                  <c:v>0</c:v>
                </c:pt>
                <c:pt idx="2">
                  <c:v>1</c:v>
                </c:pt>
                <c:pt idx="3">
                  <c:v>2</c:v>
                </c:pt>
                <c:pt idx="4">
                  <c:v>3</c:v>
                </c:pt>
                <c:pt idx="5">
                  <c:v>4</c:v>
                </c:pt>
                <c:pt idx="6">
                  <c:v>5</c:v>
                </c:pt>
                <c:pt idx="7">
                  <c:v>6</c:v>
                </c:pt>
                <c:pt idx="8">
                  <c:v>7</c:v>
                </c:pt>
                <c:pt idx="9">
                  <c:v>8</c:v>
                </c:pt>
                <c:pt idx="10">
                  <c:v>9</c:v>
                </c:pt>
                <c:pt idx="11">
                  <c:v>10</c:v>
                </c:pt>
                <c:pt idx="12">
                  <c:v>11</c:v>
                </c:pt>
                <c:pt idx="13">
                  <c:v>12</c:v>
                </c:pt>
                <c:pt idx="14">
                  <c:v>13</c:v>
                </c:pt>
                <c:pt idx="15">
                  <c:v>14</c:v>
                </c:pt>
                <c:pt idx="16">
                  <c:v>15</c:v>
                </c:pt>
                <c:pt idx="17">
                  <c:v>16</c:v>
                </c:pt>
                <c:pt idx="18">
                  <c:v>17</c:v>
                </c:pt>
                <c:pt idx="19">
                  <c:v>18</c:v>
                </c:pt>
                <c:pt idx="20">
                  <c:v>19</c:v>
                </c:pt>
                <c:pt idx="21">
                  <c:v>20</c:v>
                </c:pt>
                <c:pt idx="22">
                  <c:v>21</c:v>
                </c:pt>
                <c:pt idx="23">
                  <c:v>22</c:v>
                </c:pt>
                <c:pt idx="24">
                  <c:v>23</c:v>
                </c:pt>
                <c:pt idx="25">
                  <c:v>24</c:v>
                </c:pt>
                <c:pt idx="26">
                  <c:v>25</c:v>
                </c:pt>
                <c:pt idx="27">
                  <c:v>26</c:v>
                </c:pt>
                <c:pt idx="28">
                  <c:v>27</c:v>
                </c:pt>
                <c:pt idx="29">
                  <c:v>28</c:v>
                </c:pt>
                <c:pt idx="30">
                  <c:v>29</c:v>
                </c:pt>
                <c:pt idx="31">
                  <c:v>30</c:v>
                </c:pt>
                <c:pt idx="32">
                  <c:v>31</c:v>
                </c:pt>
                <c:pt idx="33">
                  <c:v>32</c:v>
                </c:pt>
                <c:pt idx="34">
                  <c:v>33</c:v>
                </c:pt>
                <c:pt idx="35">
                  <c:v>34</c:v>
                </c:pt>
                <c:pt idx="36">
                  <c:v>35</c:v>
                </c:pt>
                <c:pt idx="37">
                  <c:v>36</c:v>
                </c:pt>
                <c:pt idx="38">
                  <c:v>37</c:v>
                </c:pt>
                <c:pt idx="39">
                  <c:v>38</c:v>
                </c:pt>
                <c:pt idx="40">
                  <c:v>39</c:v>
                </c:pt>
                <c:pt idx="41">
                  <c:v>40</c:v>
                </c:pt>
                <c:pt idx="42">
                  <c:v>41</c:v>
                </c:pt>
                <c:pt idx="43">
                  <c:v>42</c:v>
                </c:pt>
                <c:pt idx="44">
                  <c:v>43</c:v>
                </c:pt>
                <c:pt idx="45">
                  <c:v>44</c:v>
                </c:pt>
                <c:pt idx="46">
                  <c:v>45</c:v>
                </c:pt>
                <c:pt idx="47">
                  <c:v>46</c:v>
                </c:pt>
                <c:pt idx="48">
                  <c:v>47</c:v>
                </c:pt>
                <c:pt idx="49">
                  <c:v>48</c:v>
                </c:pt>
                <c:pt idx="50">
                  <c:v>49</c:v>
                </c:pt>
                <c:pt idx="51">
                  <c:v>50</c:v>
                </c:pt>
                <c:pt idx="52">
                  <c:v>51</c:v>
                </c:pt>
                <c:pt idx="53">
                  <c:v>52</c:v>
                </c:pt>
                <c:pt idx="54">
                  <c:v>53</c:v>
                </c:pt>
                <c:pt idx="55">
                  <c:v>54</c:v>
                </c:pt>
                <c:pt idx="56">
                  <c:v>55</c:v>
                </c:pt>
                <c:pt idx="57">
                  <c:v>56</c:v>
                </c:pt>
                <c:pt idx="58">
                  <c:v>57</c:v>
                </c:pt>
                <c:pt idx="59">
                  <c:v>58</c:v>
                </c:pt>
                <c:pt idx="60">
                  <c:v>59</c:v>
                </c:pt>
                <c:pt idx="61">
                  <c:v>60</c:v>
                </c:pt>
                <c:pt idx="62">
                  <c:v>61</c:v>
                </c:pt>
                <c:pt idx="63">
                  <c:v>62</c:v>
                </c:pt>
                <c:pt idx="64">
                  <c:v>63</c:v>
                </c:pt>
                <c:pt idx="65">
                  <c:v>64</c:v>
                </c:pt>
                <c:pt idx="66">
                  <c:v>65</c:v>
                </c:pt>
                <c:pt idx="67">
                  <c:v>66</c:v>
                </c:pt>
                <c:pt idx="68">
                  <c:v>67</c:v>
                </c:pt>
                <c:pt idx="69">
                  <c:v>68</c:v>
                </c:pt>
                <c:pt idx="70">
                  <c:v>69</c:v>
                </c:pt>
                <c:pt idx="71">
                  <c:v>70</c:v>
                </c:pt>
                <c:pt idx="72">
                  <c:v>71</c:v>
                </c:pt>
                <c:pt idx="73">
                  <c:v>72</c:v>
                </c:pt>
                <c:pt idx="74">
                  <c:v>73</c:v>
                </c:pt>
                <c:pt idx="75">
                  <c:v>74</c:v>
                </c:pt>
                <c:pt idx="76">
                  <c:v>75</c:v>
                </c:pt>
                <c:pt idx="77">
                  <c:v>76</c:v>
                </c:pt>
                <c:pt idx="78">
                  <c:v>77</c:v>
                </c:pt>
                <c:pt idx="79">
                  <c:v>78</c:v>
                </c:pt>
                <c:pt idx="80">
                  <c:v>79</c:v>
                </c:pt>
                <c:pt idx="81">
                  <c:v>80</c:v>
                </c:pt>
                <c:pt idx="82">
                  <c:v>81</c:v>
                </c:pt>
                <c:pt idx="83">
                  <c:v>82</c:v>
                </c:pt>
                <c:pt idx="84">
                  <c:v>83</c:v>
                </c:pt>
                <c:pt idx="85">
                  <c:v>84</c:v>
                </c:pt>
                <c:pt idx="86">
                  <c:v>85</c:v>
                </c:pt>
                <c:pt idx="87">
                  <c:v>86</c:v>
                </c:pt>
                <c:pt idx="88">
                  <c:v>87</c:v>
                </c:pt>
                <c:pt idx="89">
                  <c:v>88</c:v>
                </c:pt>
                <c:pt idx="90">
                  <c:v>89</c:v>
                </c:pt>
                <c:pt idx="91">
                  <c:v>90</c:v>
                </c:pt>
                <c:pt idx="92">
                  <c:v>91</c:v>
                </c:pt>
                <c:pt idx="93">
                  <c:v>92</c:v>
                </c:pt>
                <c:pt idx="94">
                  <c:v>93</c:v>
                </c:pt>
                <c:pt idx="95">
                  <c:v>94</c:v>
                </c:pt>
                <c:pt idx="96">
                  <c:v>95</c:v>
                </c:pt>
                <c:pt idx="97">
                  <c:v>96</c:v>
                </c:pt>
                <c:pt idx="98">
                  <c:v>97</c:v>
                </c:pt>
                <c:pt idx="99">
                  <c:v>98</c:v>
                </c:pt>
                <c:pt idx="100">
                  <c:v>99</c:v>
                </c:pt>
                <c:pt idx="101">
                  <c:v>100</c:v>
                </c:pt>
                <c:pt idx="102">
                  <c:v>101</c:v>
                </c:pt>
                <c:pt idx="103">
                  <c:v>102</c:v>
                </c:pt>
                <c:pt idx="104">
                  <c:v>103</c:v>
                </c:pt>
                <c:pt idx="105">
                  <c:v>104</c:v>
                </c:pt>
                <c:pt idx="106">
                  <c:v>105</c:v>
                </c:pt>
                <c:pt idx="107">
                  <c:v>106</c:v>
                </c:pt>
                <c:pt idx="108">
                  <c:v>107</c:v>
                </c:pt>
                <c:pt idx="109">
                  <c:v>108</c:v>
                </c:pt>
                <c:pt idx="110">
                  <c:v>109</c:v>
                </c:pt>
                <c:pt idx="111">
                  <c:v>110</c:v>
                </c:pt>
                <c:pt idx="112">
                  <c:v>111</c:v>
                </c:pt>
                <c:pt idx="113">
                  <c:v>112</c:v>
                </c:pt>
                <c:pt idx="114">
                  <c:v>113</c:v>
                </c:pt>
                <c:pt idx="115">
                  <c:v>114</c:v>
                </c:pt>
                <c:pt idx="116">
                  <c:v>115</c:v>
                </c:pt>
                <c:pt idx="117">
                  <c:v>116</c:v>
                </c:pt>
                <c:pt idx="118">
                  <c:v>117</c:v>
                </c:pt>
                <c:pt idx="119">
                  <c:v>118</c:v>
                </c:pt>
                <c:pt idx="120">
                  <c:v>119</c:v>
                </c:pt>
                <c:pt idx="121">
                  <c:v>120</c:v>
                </c:pt>
                <c:pt idx="122">
                  <c:v>121</c:v>
                </c:pt>
                <c:pt idx="123">
                  <c:v>122</c:v>
                </c:pt>
                <c:pt idx="124">
                  <c:v>123</c:v>
                </c:pt>
                <c:pt idx="125">
                  <c:v>124</c:v>
                </c:pt>
                <c:pt idx="126">
                  <c:v>125</c:v>
                </c:pt>
                <c:pt idx="127">
                  <c:v>126</c:v>
                </c:pt>
                <c:pt idx="128">
                  <c:v>127</c:v>
                </c:pt>
                <c:pt idx="129">
                  <c:v>128</c:v>
                </c:pt>
                <c:pt idx="130">
                  <c:v>129</c:v>
                </c:pt>
                <c:pt idx="131">
                  <c:v>130</c:v>
                </c:pt>
                <c:pt idx="132">
                  <c:v>131</c:v>
                </c:pt>
              </c:numCache>
            </c:numRef>
          </c:cat>
          <c:val>
            <c:numRef>
              <c:f>'Summary Data'!$Y$11:$Y$143</c:f>
              <c:numCache>
                <c:formatCode>General</c:formatCode>
                <c:ptCount val="13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numCache>
            </c:numRef>
          </c:val>
        </c:ser>
        <c:ser>
          <c:idx val="4"/>
          <c:order val="4"/>
          <c:tx>
            <c:strRef>
              <c:f>'Summary Data'!$Z$10</c:f>
              <c:strCache>
                <c:ptCount val="1"/>
                <c:pt idx="0">
                  <c:v>Functional Area 5</c:v>
                </c:pt>
              </c:strCache>
            </c:strRef>
          </c:tx>
          <c:spPr>
            <a:solidFill>
              <a:schemeClr val="accent5"/>
            </a:solidFill>
            <a:ln>
              <a:noFill/>
            </a:ln>
            <a:effectLst/>
          </c:spPr>
          <c:invertIfNegative val="0"/>
          <c:cat>
            <c:numRef>
              <c:f>'Summary Data'!$A$11:$A$143</c:f>
              <c:numCache>
                <c:formatCode>d\-mmm</c:formatCode>
                <c:ptCount val="133"/>
                <c:pt idx="0">
                  <c:v>-1</c:v>
                </c:pt>
                <c:pt idx="1">
                  <c:v>0</c:v>
                </c:pt>
                <c:pt idx="2">
                  <c:v>1</c:v>
                </c:pt>
                <c:pt idx="3">
                  <c:v>2</c:v>
                </c:pt>
                <c:pt idx="4">
                  <c:v>3</c:v>
                </c:pt>
                <c:pt idx="5">
                  <c:v>4</c:v>
                </c:pt>
                <c:pt idx="6">
                  <c:v>5</c:v>
                </c:pt>
                <c:pt idx="7">
                  <c:v>6</c:v>
                </c:pt>
                <c:pt idx="8">
                  <c:v>7</c:v>
                </c:pt>
                <c:pt idx="9">
                  <c:v>8</c:v>
                </c:pt>
                <c:pt idx="10">
                  <c:v>9</c:v>
                </c:pt>
                <c:pt idx="11">
                  <c:v>10</c:v>
                </c:pt>
                <c:pt idx="12">
                  <c:v>11</c:v>
                </c:pt>
                <c:pt idx="13">
                  <c:v>12</c:v>
                </c:pt>
                <c:pt idx="14">
                  <c:v>13</c:v>
                </c:pt>
                <c:pt idx="15">
                  <c:v>14</c:v>
                </c:pt>
                <c:pt idx="16">
                  <c:v>15</c:v>
                </c:pt>
                <c:pt idx="17">
                  <c:v>16</c:v>
                </c:pt>
                <c:pt idx="18">
                  <c:v>17</c:v>
                </c:pt>
                <c:pt idx="19">
                  <c:v>18</c:v>
                </c:pt>
                <c:pt idx="20">
                  <c:v>19</c:v>
                </c:pt>
                <c:pt idx="21">
                  <c:v>20</c:v>
                </c:pt>
                <c:pt idx="22">
                  <c:v>21</c:v>
                </c:pt>
                <c:pt idx="23">
                  <c:v>22</c:v>
                </c:pt>
                <c:pt idx="24">
                  <c:v>23</c:v>
                </c:pt>
                <c:pt idx="25">
                  <c:v>24</c:v>
                </c:pt>
                <c:pt idx="26">
                  <c:v>25</c:v>
                </c:pt>
                <c:pt idx="27">
                  <c:v>26</c:v>
                </c:pt>
                <c:pt idx="28">
                  <c:v>27</c:v>
                </c:pt>
                <c:pt idx="29">
                  <c:v>28</c:v>
                </c:pt>
                <c:pt idx="30">
                  <c:v>29</c:v>
                </c:pt>
                <c:pt idx="31">
                  <c:v>30</c:v>
                </c:pt>
                <c:pt idx="32">
                  <c:v>31</c:v>
                </c:pt>
                <c:pt idx="33">
                  <c:v>32</c:v>
                </c:pt>
                <c:pt idx="34">
                  <c:v>33</c:v>
                </c:pt>
                <c:pt idx="35">
                  <c:v>34</c:v>
                </c:pt>
                <c:pt idx="36">
                  <c:v>35</c:v>
                </c:pt>
                <c:pt idx="37">
                  <c:v>36</c:v>
                </c:pt>
                <c:pt idx="38">
                  <c:v>37</c:v>
                </c:pt>
                <c:pt idx="39">
                  <c:v>38</c:v>
                </c:pt>
                <c:pt idx="40">
                  <c:v>39</c:v>
                </c:pt>
                <c:pt idx="41">
                  <c:v>40</c:v>
                </c:pt>
                <c:pt idx="42">
                  <c:v>41</c:v>
                </c:pt>
                <c:pt idx="43">
                  <c:v>42</c:v>
                </c:pt>
                <c:pt idx="44">
                  <c:v>43</c:v>
                </c:pt>
                <c:pt idx="45">
                  <c:v>44</c:v>
                </c:pt>
                <c:pt idx="46">
                  <c:v>45</c:v>
                </c:pt>
                <c:pt idx="47">
                  <c:v>46</c:v>
                </c:pt>
                <c:pt idx="48">
                  <c:v>47</c:v>
                </c:pt>
                <c:pt idx="49">
                  <c:v>48</c:v>
                </c:pt>
                <c:pt idx="50">
                  <c:v>49</c:v>
                </c:pt>
                <c:pt idx="51">
                  <c:v>50</c:v>
                </c:pt>
                <c:pt idx="52">
                  <c:v>51</c:v>
                </c:pt>
                <c:pt idx="53">
                  <c:v>52</c:v>
                </c:pt>
                <c:pt idx="54">
                  <c:v>53</c:v>
                </c:pt>
                <c:pt idx="55">
                  <c:v>54</c:v>
                </c:pt>
                <c:pt idx="56">
                  <c:v>55</c:v>
                </c:pt>
                <c:pt idx="57">
                  <c:v>56</c:v>
                </c:pt>
                <c:pt idx="58">
                  <c:v>57</c:v>
                </c:pt>
                <c:pt idx="59">
                  <c:v>58</c:v>
                </c:pt>
                <c:pt idx="60">
                  <c:v>59</c:v>
                </c:pt>
                <c:pt idx="61">
                  <c:v>60</c:v>
                </c:pt>
                <c:pt idx="62">
                  <c:v>61</c:v>
                </c:pt>
                <c:pt idx="63">
                  <c:v>62</c:v>
                </c:pt>
                <c:pt idx="64">
                  <c:v>63</c:v>
                </c:pt>
                <c:pt idx="65">
                  <c:v>64</c:v>
                </c:pt>
                <c:pt idx="66">
                  <c:v>65</c:v>
                </c:pt>
                <c:pt idx="67">
                  <c:v>66</c:v>
                </c:pt>
                <c:pt idx="68">
                  <c:v>67</c:v>
                </c:pt>
                <c:pt idx="69">
                  <c:v>68</c:v>
                </c:pt>
                <c:pt idx="70">
                  <c:v>69</c:v>
                </c:pt>
                <c:pt idx="71">
                  <c:v>70</c:v>
                </c:pt>
                <c:pt idx="72">
                  <c:v>71</c:v>
                </c:pt>
                <c:pt idx="73">
                  <c:v>72</c:v>
                </c:pt>
                <c:pt idx="74">
                  <c:v>73</c:v>
                </c:pt>
                <c:pt idx="75">
                  <c:v>74</c:v>
                </c:pt>
                <c:pt idx="76">
                  <c:v>75</c:v>
                </c:pt>
                <c:pt idx="77">
                  <c:v>76</c:v>
                </c:pt>
                <c:pt idx="78">
                  <c:v>77</c:v>
                </c:pt>
                <c:pt idx="79">
                  <c:v>78</c:v>
                </c:pt>
                <c:pt idx="80">
                  <c:v>79</c:v>
                </c:pt>
                <c:pt idx="81">
                  <c:v>80</c:v>
                </c:pt>
                <c:pt idx="82">
                  <c:v>81</c:v>
                </c:pt>
                <c:pt idx="83">
                  <c:v>82</c:v>
                </c:pt>
                <c:pt idx="84">
                  <c:v>83</c:v>
                </c:pt>
                <c:pt idx="85">
                  <c:v>84</c:v>
                </c:pt>
                <c:pt idx="86">
                  <c:v>85</c:v>
                </c:pt>
                <c:pt idx="87">
                  <c:v>86</c:v>
                </c:pt>
                <c:pt idx="88">
                  <c:v>87</c:v>
                </c:pt>
                <c:pt idx="89">
                  <c:v>88</c:v>
                </c:pt>
                <c:pt idx="90">
                  <c:v>89</c:v>
                </c:pt>
                <c:pt idx="91">
                  <c:v>90</c:v>
                </c:pt>
                <c:pt idx="92">
                  <c:v>91</c:v>
                </c:pt>
                <c:pt idx="93">
                  <c:v>92</c:v>
                </c:pt>
                <c:pt idx="94">
                  <c:v>93</c:v>
                </c:pt>
                <c:pt idx="95">
                  <c:v>94</c:v>
                </c:pt>
                <c:pt idx="96">
                  <c:v>95</c:v>
                </c:pt>
                <c:pt idx="97">
                  <c:v>96</c:v>
                </c:pt>
                <c:pt idx="98">
                  <c:v>97</c:v>
                </c:pt>
                <c:pt idx="99">
                  <c:v>98</c:v>
                </c:pt>
                <c:pt idx="100">
                  <c:v>99</c:v>
                </c:pt>
                <c:pt idx="101">
                  <c:v>100</c:v>
                </c:pt>
                <c:pt idx="102">
                  <c:v>101</c:v>
                </c:pt>
                <c:pt idx="103">
                  <c:v>102</c:v>
                </c:pt>
                <c:pt idx="104">
                  <c:v>103</c:v>
                </c:pt>
                <c:pt idx="105">
                  <c:v>104</c:v>
                </c:pt>
                <c:pt idx="106">
                  <c:v>105</c:v>
                </c:pt>
                <c:pt idx="107">
                  <c:v>106</c:v>
                </c:pt>
                <c:pt idx="108">
                  <c:v>107</c:v>
                </c:pt>
                <c:pt idx="109">
                  <c:v>108</c:v>
                </c:pt>
                <c:pt idx="110">
                  <c:v>109</c:v>
                </c:pt>
                <c:pt idx="111">
                  <c:v>110</c:v>
                </c:pt>
                <c:pt idx="112">
                  <c:v>111</c:v>
                </c:pt>
                <c:pt idx="113">
                  <c:v>112</c:v>
                </c:pt>
                <c:pt idx="114">
                  <c:v>113</c:v>
                </c:pt>
                <c:pt idx="115">
                  <c:v>114</c:v>
                </c:pt>
                <c:pt idx="116">
                  <c:v>115</c:v>
                </c:pt>
                <c:pt idx="117">
                  <c:v>116</c:v>
                </c:pt>
                <c:pt idx="118">
                  <c:v>117</c:v>
                </c:pt>
                <c:pt idx="119">
                  <c:v>118</c:v>
                </c:pt>
                <c:pt idx="120">
                  <c:v>119</c:v>
                </c:pt>
                <c:pt idx="121">
                  <c:v>120</c:v>
                </c:pt>
                <c:pt idx="122">
                  <c:v>121</c:v>
                </c:pt>
                <c:pt idx="123">
                  <c:v>122</c:v>
                </c:pt>
                <c:pt idx="124">
                  <c:v>123</c:v>
                </c:pt>
                <c:pt idx="125">
                  <c:v>124</c:v>
                </c:pt>
                <c:pt idx="126">
                  <c:v>125</c:v>
                </c:pt>
                <c:pt idx="127">
                  <c:v>126</c:v>
                </c:pt>
                <c:pt idx="128">
                  <c:v>127</c:v>
                </c:pt>
                <c:pt idx="129">
                  <c:v>128</c:v>
                </c:pt>
                <c:pt idx="130">
                  <c:v>129</c:v>
                </c:pt>
                <c:pt idx="131">
                  <c:v>130</c:v>
                </c:pt>
                <c:pt idx="132">
                  <c:v>131</c:v>
                </c:pt>
              </c:numCache>
            </c:numRef>
          </c:cat>
          <c:val>
            <c:numRef>
              <c:f>'Summary Data'!$Z$11:$Z$143</c:f>
              <c:numCache>
                <c:formatCode>General</c:formatCode>
                <c:ptCount val="13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numCache>
            </c:numRef>
          </c:val>
        </c:ser>
        <c:ser>
          <c:idx val="5"/>
          <c:order val="5"/>
          <c:tx>
            <c:strRef>
              <c:f>'Summary Data'!$AA$10</c:f>
              <c:strCache>
                <c:ptCount val="1"/>
                <c:pt idx="0">
                  <c:v>Functional Area 6</c:v>
                </c:pt>
              </c:strCache>
            </c:strRef>
          </c:tx>
          <c:spPr>
            <a:solidFill>
              <a:schemeClr val="accent6"/>
            </a:solidFill>
            <a:ln>
              <a:noFill/>
            </a:ln>
            <a:effectLst/>
          </c:spPr>
          <c:invertIfNegative val="0"/>
          <c:cat>
            <c:numRef>
              <c:f>'Summary Data'!$A$11:$A$143</c:f>
              <c:numCache>
                <c:formatCode>d\-mmm</c:formatCode>
                <c:ptCount val="133"/>
                <c:pt idx="0">
                  <c:v>-1</c:v>
                </c:pt>
                <c:pt idx="1">
                  <c:v>0</c:v>
                </c:pt>
                <c:pt idx="2">
                  <c:v>1</c:v>
                </c:pt>
                <c:pt idx="3">
                  <c:v>2</c:v>
                </c:pt>
                <c:pt idx="4">
                  <c:v>3</c:v>
                </c:pt>
                <c:pt idx="5">
                  <c:v>4</c:v>
                </c:pt>
                <c:pt idx="6">
                  <c:v>5</c:v>
                </c:pt>
                <c:pt idx="7">
                  <c:v>6</c:v>
                </c:pt>
                <c:pt idx="8">
                  <c:v>7</c:v>
                </c:pt>
                <c:pt idx="9">
                  <c:v>8</c:v>
                </c:pt>
                <c:pt idx="10">
                  <c:v>9</c:v>
                </c:pt>
                <c:pt idx="11">
                  <c:v>10</c:v>
                </c:pt>
                <c:pt idx="12">
                  <c:v>11</c:v>
                </c:pt>
                <c:pt idx="13">
                  <c:v>12</c:v>
                </c:pt>
                <c:pt idx="14">
                  <c:v>13</c:v>
                </c:pt>
                <c:pt idx="15">
                  <c:v>14</c:v>
                </c:pt>
                <c:pt idx="16">
                  <c:v>15</c:v>
                </c:pt>
                <c:pt idx="17">
                  <c:v>16</c:v>
                </c:pt>
                <c:pt idx="18">
                  <c:v>17</c:v>
                </c:pt>
                <c:pt idx="19">
                  <c:v>18</c:v>
                </c:pt>
                <c:pt idx="20">
                  <c:v>19</c:v>
                </c:pt>
                <c:pt idx="21">
                  <c:v>20</c:v>
                </c:pt>
                <c:pt idx="22">
                  <c:v>21</c:v>
                </c:pt>
                <c:pt idx="23">
                  <c:v>22</c:v>
                </c:pt>
                <c:pt idx="24">
                  <c:v>23</c:v>
                </c:pt>
                <c:pt idx="25">
                  <c:v>24</c:v>
                </c:pt>
                <c:pt idx="26">
                  <c:v>25</c:v>
                </c:pt>
                <c:pt idx="27">
                  <c:v>26</c:v>
                </c:pt>
                <c:pt idx="28">
                  <c:v>27</c:v>
                </c:pt>
                <c:pt idx="29">
                  <c:v>28</c:v>
                </c:pt>
                <c:pt idx="30">
                  <c:v>29</c:v>
                </c:pt>
                <c:pt idx="31">
                  <c:v>30</c:v>
                </c:pt>
                <c:pt idx="32">
                  <c:v>31</c:v>
                </c:pt>
                <c:pt idx="33">
                  <c:v>32</c:v>
                </c:pt>
                <c:pt idx="34">
                  <c:v>33</c:v>
                </c:pt>
                <c:pt idx="35">
                  <c:v>34</c:v>
                </c:pt>
                <c:pt idx="36">
                  <c:v>35</c:v>
                </c:pt>
                <c:pt idx="37">
                  <c:v>36</c:v>
                </c:pt>
                <c:pt idx="38">
                  <c:v>37</c:v>
                </c:pt>
                <c:pt idx="39">
                  <c:v>38</c:v>
                </c:pt>
                <c:pt idx="40">
                  <c:v>39</c:v>
                </c:pt>
                <c:pt idx="41">
                  <c:v>40</c:v>
                </c:pt>
                <c:pt idx="42">
                  <c:v>41</c:v>
                </c:pt>
                <c:pt idx="43">
                  <c:v>42</c:v>
                </c:pt>
                <c:pt idx="44">
                  <c:v>43</c:v>
                </c:pt>
                <c:pt idx="45">
                  <c:v>44</c:v>
                </c:pt>
                <c:pt idx="46">
                  <c:v>45</c:v>
                </c:pt>
                <c:pt idx="47">
                  <c:v>46</c:v>
                </c:pt>
                <c:pt idx="48">
                  <c:v>47</c:v>
                </c:pt>
                <c:pt idx="49">
                  <c:v>48</c:v>
                </c:pt>
                <c:pt idx="50">
                  <c:v>49</c:v>
                </c:pt>
                <c:pt idx="51">
                  <c:v>50</c:v>
                </c:pt>
                <c:pt idx="52">
                  <c:v>51</c:v>
                </c:pt>
                <c:pt idx="53">
                  <c:v>52</c:v>
                </c:pt>
                <c:pt idx="54">
                  <c:v>53</c:v>
                </c:pt>
                <c:pt idx="55">
                  <c:v>54</c:v>
                </c:pt>
                <c:pt idx="56">
                  <c:v>55</c:v>
                </c:pt>
                <c:pt idx="57">
                  <c:v>56</c:v>
                </c:pt>
                <c:pt idx="58">
                  <c:v>57</c:v>
                </c:pt>
                <c:pt idx="59">
                  <c:v>58</c:v>
                </c:pt>
                <c:pt idx="60">
                  <c:v>59</c:v>
                </c:pt>
                <c:pt idx="61">
                  <c:v>60</c:v>
                </c:pt>
                <c:pt idx="62">
                  <c:v>61</c:v>
                </c:pt>
                <c:pt idx="63">
                  <c:v>62</c:v>
                </c:pt>
                <c:pt idx="64">
                  <c:v>63</c:v>
                </c:pt>
                <c:pt idx="65">
                  <c:v>64</c:v>
                </c:pt>
                <c:pt idx="66">
                  <c:v>65</c:v>
                </c:pt>
                <c:pt idx="67">
                  <c:v>66</c:v>
                </c:pt>
                <c:pt idx="68">
                  <c:v>67</c:v>
                </c:pt>
                <c:pt idx="69">
                  <c:v>68</c:v>
                </c:pt>
                <c:pt idx="70">
                  <c:v>69</c:v>
                </c:pt>
                <c:pt idx="71">
                  <c:v>70</c:v>
                </c:pt>
                <c:pt idx="72">
                  <c:v>71</c:v>
                </c:pt>
                <c:pt idx="73">
                  <c:v>72</c:v>
                </c:pt>
                <c:pt idx="74">
                  <c:v>73</c:v>
                </c:pt>
                <c:pt idx="75">
                  <c:v>74</c:v>
                </c:pt>
                <c:pt idx="76">
                  <c:v>75</c:v>
                </c:pt>
                <c:pt idx="77">
                  <c:v>76</c:v>
                </c:pt>
                <c:pt idx="78">
                  <c:v>77</c:v>
                </c:pt>
                <c:pt idx="79">
                  <c:v>78</c:v>
                </c:pt>
                <c:pt idx="80">
                  <c:v>79</c:v>
                </c:pt>
                <c:pt idx="81">
                  <c:v>80</c:v>
                </c:pt>
                <c:pt idx="82">
                  <c:v>81</c:v>
                </c:pt>
                <c:pt idx="83">
                  <c:v>82</c:v>
                </c:pt>
                <c:pt idx="84">
                  <c:v>83</c:v>
                </c:pt>
                <c:pt idx="85">
                  <c:v>84</c:v>
                </c:pt>
                <c:pt idx="86">
                  <c:v>85</c:v>
                </c:pt>
                <c:pt idx="87">
                  <c:v>86</c:v>
                </c:pt>
                <c:pt idx="88">
                  <c:v>87</c:v>
                </c:pt>
                <c:pt idx="89">
                  <c:v>88</c:v>
                </c:pt>
                <c:pt idx="90">
                  <c:v>89</c:v>
                </c:pt>
                <c:pt idx="91">
                  <c:v>90</c:v>
                </c:pt>
                <c:pt idx="92">
                  <c:v>91</c:v>
                </c:pt>
                <c:pt idx="93">
                  <c:v>92</c:v>
                </c:pt>
                <c:pt idx="94">
                  <c:v>93</c:v>
                </c:pt>
                <c:pt idx="95">
                  <c:v>94</c:v>
                </c:pt>
                <c:pt idx="96">
                  <c:v>95</c:v>
                </c:pt>
                <c:pt idx="97">
                  <c:v>96</c:v>
                </c:pt>
                <c:pt idx="98">
                  <c:v>97</c:v>
                </c:pt>
                <c:pt idx="99">
                  <c:v>98</c:v>
                </c:pt>
                <c:pt idx="100">
                  <c:v>99</c:v>
                </c:pt>
                <c:pt idx="101">
                  <c:v>100</c:v>
                </c:pt>
                <c:pt idx="102">
                  <c:v>101</c:v>
                </c:pt>
                <c:pt idx="103">
                  <c:v>102</c:v>
                </c:pt>
                <c:pt idx="104">
                  <c:v>103</c:v>
                </c:pt>
                <c:pt idx="105">
                  <c:v>104</c:v>
                </c:pt>
                <c:pt idx="106">
                  <c:v>105</c:v>
                </c:pt>
                <c:pt idx="107">
                  <c:v>106</c:v>
                </c:pt>
                <c:pt idx="108">
                  <c:v>107</c:v>
                </c:pt>
                <c:pt idx="109">
                  <c:v>108</c:v>
                </c:pt>
                <c:pt idx="110">
                  <c:v>109</c:v>
                </c:pt>
                <c:pt idx="111">
                  <c:v>110</c:v>
                </c:pt>
                <c:pt idx="112">
                  <c:v>111</c:v>
                </c:pt>
                <c:pt idx="113">
                  <c:v>112</c:v>
                </c:pt>
                <c:pt idx="114">
                  <c:v>113</c:v>
                </c:pt>
                <c:pt idx="115">
                  <c:v>114</c:v>
                </c:pt>
                <c:pt idx="116">
                  <c:v>115</c:v>
                </c:pt>
                <c:pt idx="117">
                  <c:v>116</c:v>
                </c:pt>
                <c:pt idx="118">
                  <c:v>117</c:v>
                </c:pt>
                <c:pt idx="119">
                  <c:v>118</c:v>
                </c:pt>
                <c:pt idx="120">
                  <c:v>119</c:v>
                </c:pt>
                <c:pt idx="121">
                  <c:v>120</c:v>
                </c:pt>
                <c:pt idx="122">
                  <c:v>121</c:v>
                </c:pt>
                <c:pt idx="123">
                  <c:v>122</c:v>
                </c:pt>
                <c:pt idx="124">
                  <c:v>123</c:v>
                </c:pt>
                <c:pt idx="125">
                  <c:v>124</c:v>
                </c:pt>
                <c:pt idx="126">
                  <c:v>125</c:v>
                </c:pt>
                <c:pt idx="127">
                  <c:v>126</c:v>
                </c:pt>
                <c:pt idx="128">
                  <c:v>127</c:v>
                </c:pt>
                <c:pt idx="129">
                  <c:v>128</c:v>
                </c:pt>
                <c:pt idx="130">
                  <c:v>129</c:v>
                </c:pt>
                <c:pt idx="131">
                  <c:v>130</c:v>
                </c:pt>
                <c:pt idx="132">
                  <c:v>131</c:v>
                </c:pt>
              </c:numCache>
            </c:numRef>
          </c:cat>
          <c:val>
            <c:numRef>
              <c:f>'Summary Data'!$AA$11:$AA$143</c:f>
              <c:numCache>
                <c:formatCode>General</c:formatCode>
                <c:ptCount val="13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numCache>
            </c:numRef>
          </c:val>
        </c:ser>
        <c:ser>
          <c:idx val="6"/>
          <c:order val="6"/>
          <c:tx>
            <c:strRef>
              <c:f>'Summary Data'!$AB$10</c:f>
              <c:strCache>
                <c:ptCount val="1"/>
                <c:pt idx="0">
                  <c:v>Functional Area 7</c:v>
                </c:pt>
              </c:strCache>
            </c:strRef>
          </c:tx>
          <c:spPr>
            <a:solidFill>
              <a:schemeClr val="accent1">
                <a:lumMod val="60000"/>
              </a:schemeClr>
            </a:solidFill>
            <a:ln>
              <a:noFill/>
            </a:ln>
            <a:effectLst/>
          </c:spPr>
          <c:invertIfNegative val="0"/>
          <c:cat>
            <c:numRef>
              <c:f>'Summary Data'!$A$11:$A$143</c:f>
              <c:numCache>
                <c:formatCode>d\-mmm</c:formatCode>
                <c:ptCount val="133"/>
                <c:pt idx="0">
                  <c:v>-1</c:v>
                </c:pt>
                <c:pt idx="1">
                  <c:v>0</c:v>
                </c:pt>
                <c:pt idx="2">
                  <c:v>1</c:v>
                </c:pt>
                <c:pt idx="3">
                  <c:v>2</c:v>
                </c:pt>
                <c:pt idx="4">
                  <c:v>3</c:v>
                </c:pt>
                <c:pt idx="5">
                  <c:v>4</c:v>
                </c:pt>
                <c:pt idx="6">
                  <c:v>5</c:v>
                </c:pt>
                <c:pt idx="7">
                  <c:v>6</c:v>
                </c:pt>
                <c:pt idx="8">
                  <c:v>7</c:v>
                </c:pt>
                <c:pt idx="9">
                  <c:v>8</c:v>
                </c:pt>
                <c:pt idx="10">
                  <c:v>9</c:v>
                </c:pt>
                <c:pt idx="11">
                  <c:v>10</c:v>
                </c:pt>
                <c:pt idx="12">
                  <c:v>11</c:v>
                </c:pt>
                <c:pt idx="13">
                  <c:v>12</c:v>
                </c:pt>
                <c:pt idx="14">
                  <c:v>13</c:v>
                </c:pt>
                <c:pt idx="15">
                  <c:v>14</c:v>
                </c:pt>
                <c:pt idx="16">
                  <c:v>15</c:v>
                </c:pt>
                <c:pt idx="17">
                  <c:v>16</c:v>
                </c:pt>
                <c:pt idx="18">
                  <c:v>17</c:v>
                </c:pt>
                <c:pt idx="19">
                  <c:v>18</c:v>
                </c:pt>
                <c:pt idx="20">
                  <c:v>19</c:v>
                </c:pt>
                <c:pt idx="21">
                  <c:v>20</c:v>
                </c:pt>
                <c:pt idx="22">
                  <c:v>21</c:v>
                </c:pt>
                <c:pt idx="23">
                  <c:v>22</c:v>
                </c:pt>
                <c:pt idx="24">
                  <c:v>23</c:v>
                </c:pt>
                <c:pt idx="25">
                  <c:v>24</c:v>
                </c:pt>
                <c:pt idx="26">
                  <c:v>25</c:v>
                </c:pt>
                <c:pt idx="27">
                  <c:v>26</c:v>
                </c:pt>
                <c:pt idx="28">
                  <c:v>27</c:v>
                </c:pt>
                <c:pt idx="29">
                  <c:v>28</c:v>
                </c:pt>
                <c:pt idx="30">
                  <c:v>29</c:v>
                </c:pt>
                <c:pt idx="31">
                  <c:v>30</c:v>
                </c:pt>
                <c:pt idx="32">
                  <c:v>31</c:v>
                </c:pt>
                <c:pt idx="33">
                  <c:v>32</c:v>
                </c:pt>
                <c:pt idx="34">
                  <c:v>33</c:v>
                </c:pt>
                <c:pt idx="35">
                  <c:v>34</c:v>
                </c:pt>
                <c:pt idx="36">
                  <c:v>35</c:v>
                </c:pt>
                <c:pt idx="37">
                  <c:v>36</c:v>
                </c:pt>
                <c:pt idx="38">
                  <c:v>37</c:v>
                </c:pt>
                <c:pt idx="39">
                  <c:v>38</c:v>
                </c:pt>
                <c:pt idx="40">
                  <c:v>39</c:v>
                </c:pt>
                <c:pt idx="41">
                  <c:v>40</c:v>
                </c:pt>
                <c:pt idx="42">
                  <c:v>41</c:v>
                </c:pt>
                <c:pt idx="43">
                  <c:v>42</c:v>
                </c:pt>
                <c:pt idx="44">
                  <c:v>43</c:v>
                </c:pt>
                <c:pt idx="45">
                  <c:v>44</c:v>
                </c:pt>
                <c:pt idx="46">
                  <c:v>45</c:v>
                </c:pt>
                <c:pt idx="47">
                  <c:v>46</c:v>
                </c:pt>
                <c:pt idx="48">
                  <c:v>47</c:v>
                </c:pt>
                <c:pt idx="49">
                  <c:v>48</c:v>
                </c:pt>
                <c:pt idx="50">
                  <c:v>49</c:v>
                </c:pt>
                <c:pt idx="51">
                  <c:v>50</c:v>
                </c:pt>
                <c:pt idx="52">
                  <c:v>51</c:v>
                </c:pt>
                <c:pt idx="53">
                  <c:v>52</c:v>
                </c:pt>
                <c:pt idx="54">
                  <c:v>53</c:v>
                </c:pt>
                <c:pt idx="55">
                  <c:v>54</c:v>
                </c:pt>
                <c:pt idx="56">
                  <c:v>55</c:v>
                </c:pt>
                <c:pt idx="57">
                  <c:v>56</c:v>
                </c:pt>
                <c:pt idx="58">
                  <c:v>57</c:v>
                </c:pt>
                <c:pt idx="59">
                  <c:v>58</c:v>
                </c:pt>
                <c:pt idx="60">
                  <c:v>59</c:v>
                </c:pt>
                <c:pt idx="61">
                  <c:v>60</c:v>
                </c:pt>
                <c:pt idx="62">
                  <c:v>61</c:v>
                </c:pt>
                <c:pt idx="63">
                  <c:v>62</c:v>
                </c:pt>
                <c:pt idx="64">
                  <c:v>63</c:v>
                </c:pt>
                <c:pt idx="65">
                  <c:v>64</c:v>
                </c:pt>
                <c:pt idx="66">
                  <c:v>65</c:v>
                </c:pt>
                <c:pt idx="67">
                  <c:v>66</c:v>
                </c:pt>
                <c:pt idx="68">
                  <c:v>67</c:v>
                </c:pt>
                <c:pt idx="69">
                  <c:v>68</c:v>
                </c:pt>
                <c:pt idx="70">
                  <c:v>69</c:v>
                </c:pt>
                <c:pt idx="71">
                  <c:v>70</c:v>
                </c:pt>
                <c:pt idx="72">
                  <c:v>71</c:v>
                </c:pt>
                <c:pt idx="73">
                  <c:v>72</c:v>
                </c:pt>
                <c:pt idx="74">
                  <c:v>73</c:v>
                </c:pt>
                <c:pt idx="75">
                  <c:v>74</c:v>
                </c:pt>
                <c:pt idx="76">
                  <c:v>75</c:v>
                </c:pt>
                <c:pt idx="77">
                  <c:v>76</c:v>
                </c:pt>
                <c:pt idx="78">
                  <c:v>77</c:v>
                </c:pt>
                <c:pt idx="79">
                  <c:v>78</c:v>
                </c:pt>
                <c:pt idx="80">
                  <c:v>79</c:v>
                </c:pt>
                <c:pt idx="81">
                  <c:v>80</c:v>
                </c:pt>
                <c:pt idx="82">
                  <c:v>81</c:v>
                </c:pt>
                <c:pt idx="83">
                  <c:v>82</c:v>
                </c:pt>
                <c:pt idx="84">
                  <c:v>83</c:v>
                </c:pt>
                <c:pt idx="85">
                  <c:v>84</c:v>
                </c:pt>
                <c:pt idx="86">
                  <c:v>85</c:v>
                </c:pt>
                <c:pt idx="87">
                  <c:v>86</c:v>
                </c:pt>
                <c:pt idx="88">
                  <c:v>87</c:v>
                </c:pt>
                <c:pt idx="89">
                  <c:v>88</c:v>
                </c:pt>
                <c:pt idx="90">
                  <c:v>89</c:v>
                </c:pt>
                <c:pt idx="91">
                  <c:v>90</c:v>
                </c:pt>
                <c:pt idx="92">
                  <c:v>91</c:v>
                </c:pt>
                <c:pt idx="93">
                  <c:v>92</c:v>
                </c:pt>
                <c:pt idx="94">
                  <c:v>93</c:v>
                </c:pt>
                <c:pt idx="95">
                  <c:v>94</c:v>
                </c:pt>
                <c:pt idx="96">
                  <c:v>95</c:v>
                </c:pt>
                <c:pt idx="97">
                  <c:v>96</c:v>
                </c:pt>
                <c:pt idx="98">
                  <c:v>97</c:v>
                </c:pt>
                <c:pt idx="99">
                  <c:v>98</c:v>
                </c:pt>
                <c:pt idx="100">
                  <c:v>99</c:v>
                </c:pt>
                <c:pt idx="101">
                  <c:v>100</c:v>
                </c:pt>
                <c:pt idx="102">
                  <c:v>101</c:v>
                </c:pt>
                <c:pt idx="103">
                  <c:v>102</c:v>
                </c:pt>
                <c:pt idx="104">
                  <c:v>103</c:v>
                </c:pt>
                <c:pt idx="105">
                  <c:v>104</c:v>
                </c:pt>
                <c:pt idx="106">
                  <c:v>105</c:v>
                </c:pt>
                <c:pt idx="107">
                  <c:v>106</c:v>
                </c:pt>
                <c:pt idx="108">
                  <c:v>107</c:v>
                </c:pt>
                <c:pt idx="109">
                  <c:v>108</c:v>
                </c:pt>
                <c:pt idx="110">
                  <c:v>109</c:v>
                </c:pt>
                <c:pt idx="111">
                  <c:v>110</c:v>
                </c:pt>
                <c:pt idx="112">
                  <c:v>111</c:v>
                </c:pt>
                <c:pt idx="113">
                  <c:v>112</c:v>
                </c:pt>
                <c:pt idx="114">
                  <c:v>113</c:v>
                </c:pt>
                <c:pt idx="115">
                  <c:v>114</c:v>
                </c:pt>
                <c:pt idx="116">
                  <c:v>115</c:v>
                </c:pt>
                <c:pt idx="117">
                  <c:v>116</c:v>
                </c:pt>
                <c:pt idx="118">
                  <c:v>117</c:v>
                </c:pt>
                <c:pt idx="119">
                  <c:v>118</c:v>
                </c:pt>
                <c:pt idx="120">
                  <c:v>119</c:v>
                </c:pt>
                <c:pt idx="121">
                  <c:v>120</c:v>
                </c:pt>
                <c:pt idx="122">
                  <c:v>121</c:v>
                </c:pt>
                <c:pt idx="123">
                  <c:v>122</c:v>
                </c:pt>
                <c:pt idx="124">
                  <c:v>123</c:v>
                </c:pt>
                <c:pt idx="125">
                  <c:v>124</c:v>
                </c:pt>
                <c:pt idx="126">
                  <c:v>125</c:v>
                </c:pt>
                <c:pt idx="127">
                  <c:v>126</c:v>
                </c:pt>
                <c:pt idx="128">
                  <c:v>127</c:v>
                </c:pt>
                <c:pt idx="129">
                  <c:v>128</c:v>
                </c:pt>
                <c:pt idx="130">
                  <c:v>129</c:v>
                </c:pt>
                <c:pt idx="131">
                  <c:v>130</c:v>
                </c:pt>
                <c:pt idx="132">
                  <c:v>131</c:v>
                </c:pt>
              </c:numCache>
            </c:numRef>
          </c:cat>
          <c:val>
            <c:numRef>
              <c:f>'Summary Data'!$AB$11:$AB$143</c:f>
              <c:numCache>
                <c:formatCode>General</c:formatCode>
                <c:ptCount val="13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numCache>
            </c:numRef>
          </c:val>
        </c:ser>
        <c:ser>
          <c:idx val="7"/>
          <c:order val="7"/>
          <c:tx>
            <c:strRef>
              <c:f>'Summary Data'!$AC$10</c:f>
              <c:strCache>
                <c:ptCount val="1"/>
                <c:pt idx="0">
                  <c:v>Functional Area 8</c:v>
                </c:pt>
              </c:strCache>
            </c:strRef>
          </c:tx>
          <c:spPr>
            <a:solidFill>
              <a:schemeClr val="accent2">
                <a:lumMod val="60000"/>
              </a:schemeClr>
            </a:solidFill>
            <a:ln>
              <a:noFill/>
            </a:ln>
            <a:effectLst/>
          </c:spPr>
          <c:invertIfNegative val="0"/>
          <c:cat>
            <c:numRef>
              <c:f>'Summary Data'!$A$11:$A$143</c:f>
              <c:numCache>
                <c:formatCode>d\-mmm</c:formatCode>
                <c:ptCount val="133"/>
                <c:pt idx="0">
                  <c:v>-1</c:v>
                </c:pt>
                <c:pt idx="1">
                  <c:v>0</c:v>
                </c:pt>
                <c:pt idx="2">
                  <c:v>1</c:v>
                </c:pt>
                <c:pt idx="3">
                  <c:v>2</c:v>
                </c:pt>
                <c:pt idx="4">
                  <c:v>3</c:v>
                </c:pt>
                <c:pt idx="5">
                  <c:v>4</c:v>
                </c:pt>
                <c:pt idx="6">
                  <c:v>5</c:v>
                </c:pt>
                <c:pt idx="7">
                  <c:v>6</c:v>
                </c:pt>
                <c:pt idx="8">
                  <c:v>7</c:v>
                </c:pt>
                <c:pt idx="9">
                  <c:v>8</c:v>
                </c:pt>
                <c:pt idx="10">
                  <c:v>9</c:v>
                </c:pt>
                <c:pt idx="11">
                  <c:v>10</c:v>
                </c:pt>
                <c:pt idx="12">
                  <c:v>11</c:v>
                </c:pt>
                <c:pt idx="13">
                  <c:v>12</c:v>
                </c:pt>
                <c:pt idx="14">
                  <c:v>13</c:v>
                </c:pt>
                <c:pt idx="15">
                  <c:v>14</c:v>
                </c:pt>
                <c:pt idx="16">
                  <c:v>15</c:v>
                </c:pt>
                <c:pt idx="17">
                  <c:v>16</c:v>
                </c:pt>
                <c:pt idx="18">
                  <c:v>17</c:v>
                </c:pt>
                <c:pt idx="19">
                  <c:v>18</c:v>
                </c:pt>
                <c:pt idx="20">
                  <c:v>19</c:v>
                </c:pt>
                <c:pt idx="21">
                  <c:v>20</c:v>
                </c:pt>
                <c:pt idx="22">
                  <c:v>21</c:v>
                </c:pt>
                <c:pt idx="23">
                  <c:v>22</c:v>
                </c:pt>
                <c:pt idx="24">
                  <c:v>23</c:v>
                </c:pt>
                <c:pt idx="25">
                  <c:v>24</c:v>
                </c:pt>
                <c:pt idx="26">
                  <c:v>25</c:v>
                </c:pt>
                <c:pt idx="27">
                  <c:v>26</c:v>
                </c:pt>
                <c:pt idx="28">
                  <c:v>27</c:v>
                </c:pt>
                <c:pt idx="29">
                  <c:v>28</c:v>
                </c:pt>
                <c:pt idx="30">
                  <c:v>29</c:v>
                </c:pt>
                <c:pt idx="31">
                  <c:v>30</c:v>
                </c:pt>
                <c:pt idx="32">
                  <c:v>31</c:v>
                </c:pt>
                <c:pt idx="33">
                  <c:v>32</c:v>
                </c:pt>
                <c:pt idx="34">
                  <c:v>33</c:v>
                </c:pt>
                <c:pt idx="35">
                  <c:v>34</c:v>
                </c:pt>
                <c:pt idx="36">
                  <c:v>35</c:v>
                </c:pt>
                <c:pt idx="37">
                  <c:v>36</c:v>
                </c:pt>
                <c:pt idx="38">
                  <c:v>37</c:v>
                </c:pt>
                <c:pt idx="39">
                  <c:v>38</c:v>
                </c:pt>
                <c:pt idx="40">
                  <c:v>39</c:v>
                </c:pt>
                <c:pt idx="41">
                  <c:v>40</c:v>
                </c:pt>
                <c:pt idx="42">
                  <c:v>41</c:v>
                </c:pt>
                <c:pt idx="43">
                  <c:v>42</c:v>
                </c:pt>
                <c:pt idx="44">
                  <c:v>43</c:v>
                </c:pt>
                <c:pt idx="45">
                  <c:v>44</c:v>
                </c:pt>
                <c:pt idx="46">
                  <c:v>45</c:v>
                </c:pt>
                <c:pt idx="47">
                  <c:v>46</c:v>
                </c:pt>
                <c:pt idx="48">
                  <c:v>47</c:v>
                </c:pt>
                <c:pt idx="49">
                  <c:v>48</c:v>
                </c:pt>
                <c:pt idx="50">
                  <c:v>49</c:v>
                </c:pt>
                <c:pt idx="51">
                  <c:v>50</c:v>
                </c:pt>
                <c:pt idx="52">
                  <c:v>51</c:v>
                </c:pt>
                <c:pt idx="53">
                  <c:v>52</c:v>
                </c:pt>
                <c:pt idx="54">
                  <c:v>53</c:v>
                </c:pt>
                <c:pt idx="55">
                  <c:v>54</c:v>
                </c:pt>
                <c:pt idx="56">
                  <c:v>55</c:v>
                </c:pt>
                <c:pt idx="57">
                  <c:v>56</c:v>
                </c:pt>
                <c:pt idx="58">
                  <c:v>57</c:v>
                </c:pt>
                <c:pt idx="59">
                  <c:v>58</c:v>
                </c:pt>
                <c:pt idx="60">
                  <c:v>59</c:v>
                </c:pt>
                <c:pt idx="61">
                  <c:v>60</c:v>
                </c:pt>
                <c:pt idx="62">
                  <c:v>61</c:v>
                </c:pt>
                <c:pt idx="63">
                  <c:v>62</c:v>
                </c:pt>
                <c:pt idx="64">
                  <c:v>63</c:v>
                </c:pt>
                <c:pt idx="65">
                  <c:v>64</c:v>
                </c:pt>
                <c:pt idx="66">
                  <c:v>65</c:v>
                </c:pt>
                <c:pt idx="67">
                  <c:v>66</c:v>
                </c:pt>
                <c:pt idx="68">
                  <c:v>67</c:v>
                </c:pt>
                <c:pt idx="69">
                  <c:v>68</c:v>
                </c:pt>
                <c:pt idx="70">
                  <c:v>69</c:v>
                </c:pt>
                <c:pt idx="71">
                  <c:v>70</c:v>
                </c:pt>
                <c:pt idx="72">
                  <c:v>71</c:v>
                </c:pt>
                <c:pt idx="73">
                  <c:v>72</c:v>
                </c:pt>
                <c:pt idx="74">
                  <c:v>73</c:v>
                </c:pt>
                <c:pt idx="75">
                  <c:v>74</c:v>
                </c:pt>
                <c:pt idx="76">
                  <c:v>75</c:v>
                </c:pt>
                <c:pt idx="77">
                  <c:v>76</c:v>
                </c:pt>
                <c:pt idx="78">
                  <c:v>77</c:v>
                </c:pt>
                <c:pt idx="79">
                  <c:v>78</c:v>
                </c:pt>
                <c:pt idx="80">
                  <c:v>79</c:v>
                </c:pt>
                <c:pt idx="81">
                  <c:v>80</c:v>
                </c:pt>
                <c:pt idx="82">
                  <c:v>81</c:v>
                </c:pt>
                <c:pt idx="83">
                  <c:v>82</c:v>
                </c:pt>
                <c:pt idx="84">
                  <c:v>83</c:v>
                </c:pt>
                <c:pt idx="85">
                  <c:v>84</c:v>
                </c:pt>
                <c:pt idx="86">
                  <c:v>85</c:v>
                </c:pt>
                <c:pt idx="87">
                  <c:v>86</c:v>
                </c:pt>
                <c:pt idx="88">
                  <c:v>87</c:v>
                </c:pt>
                <c:pt idx="89">
                  <c:v>88</c:v>
                </c:pt>
                <c:pt idx="90">
                  <c:v>89</c:v>
                </c:pt>
                <c:pt idx="91">
                  <c:v>90</c:v>
                </c:pt>
                <c:pt idx="92">
                  <c:v>91</c:v>
                </c:pt>
                <c:pt idx="93">
                  <c:v>92</c:v>
                </c:pt>
                <c:pt idx="94">
                  <c:v>93</c:v>
                </c:pt>
                <c:pt idx="95">
                  <c:v>94</c:v>
                </c:pt>
                <c:pt idx="96">
                  <c:v>95</c:v>
                </c:pt>
                <c:pt idx="97">
                  <c:v>96</c:v>
                </c:pt>
                <c:pt idx="98">
                  <c:v>97</c:v>
                </c:pt>
                <c:pt idx="99">
                  <c:v>98</c:v>
                </c:pt>
                <c:pt idx="100">
                  <c:v>99</c:v>
                </c:pt>
                <c:pt idx="101">
                  <c:v>100</c:v>
                </c:pt>
                <c:pt idx="102">
                  <c:v>101</c:v>
                </c:pt>
                <c:pt idx="103">
                  <c:v>102</c:v>
                </c:pt>
                <c:pt idx="104">
                  <c:v>103</c:v>
                </c:pt>
                <c:pt idx="105">
                  <c:v>104</c:v>
                </c:pt>
                <c:pt idx="106">
                  <c:v>105</c:v>
                </c:pt>
                <c:pt idx="107">
                  <c:v>106</c:v>
                </c:pt>
                <c:pt idx="108">
                  <c:v>107</c:v>
                </c:pt>
                <c:pt idx="109">
                  <c:v>108</c:v>
                </c:pt>
                <c:pt idx="110">
                  <c:v>109</c:v>
                </c:pt>
                <c:pt idx="111">
                  <c:v>110</c:v>
                </c:pt>
                <c:pt idx="112">
                  <c:v>111</c:v>
                </c:pt>
                <c:pt idx="113">
                  <c:v>112</c:v>
                </c:pt>
                <c:pt idx="114">
                  <c:v>113</c:v>
                </c:pt>
                <c:pt idx="115">
                  <c:v>114</c:v>
                </c:pt>
                <c:pt idx="116">
                  <c:v>115</c:v>
                </c:pt>
                <c:pt idx="117">
                  <c:v>116</c:v>
                </c:pt>
                <c:pt idx="118">
                  <c:v>117</c:v>
                </c:pt>
                <c:pt idx="119">
                  <c:v>118</c:v>
                </c:pt>
                <c:pt idx="120">
                  <c:v>119</c:v>
                </c:pt>
                <c:pt idx="121">
                  <c:v>120</c:v>
                </c:pt>
                <c:pt idx="122">
                  <c:v>121</c:v>
                </c:pt>
                <c:pt idx="123">
                  <c:v>122</c:v>
                </c:pt>
                <c:pt idx="124">
                  <c:v>123</c:v>
                </c:pt>
                <c:pt idx="125">
                  <c:v>124</c:v>
                </c:pt>
                <c:pt idx="126">
                  <c:v>125</c:v>
                </c:pt>
                <c:pt idx="127">
                  <c:v>126</c:v>
                </c:pt>
                <c:pt idx="128">
                  <c:v>127</c:v>
                </c:pt>
                <c:pt idx="129">
                  <c:v>128</c:v>
                </c:pt>
                <c:pt idx="130">
                  <c:v>129</c:v>
                </c:pt>
                <c:pt idx="131">
                  <c:v>130</c:v>
                </c:pt>
                <c:pt idx="132">
                  <c:v>131</c:v>
                </c:pt>
              </c:numCache>
            </c:numRef>
          </c:cat>
          <c:val>
            <c:numRef>
              <c:f>'Summary Data'!$AC$11:$AC$143</c:f>
              <c:numCache>
                <c:formatCode>General</c:formatCode>
                <c:ptCount val="13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numCache>
            </c:numRef>
          </c:val>
        </c:ser>
        <c:ser>
          <c:idx val="8"/>
          <c:order val="8"/>
          <c:tx>
            <c:strRef>
              <c:f>'Summary Data'!$AD$10</c:f>
              <c:strCache>
                <c:ptCount val="1"/>
                <c:pt idx="0">
                  <c:v>Functional Area 9</c:v>
                </c:pt>
              </c:strCache>
            </c:strRef>
          </c:tx>
          <c:spPr>
            <a:solidFill>
              <a:schemeClr val="accent3">
                <a:lumMod val="60000"/>
              </a:schemeClr>
            </a:solidFill>
            <a:ln>
              <a:noFill/>
            </a:ln>
            <a:effectLst/>
          </c:spPr>
          <c:invertIfNegative val="0"/>
          <c:cat>
            <c:numRef>
              <c:f>'Summary Data'!$A$11:$A$143</c:f>
              <c:numCache>
                <c:formatCode>d\-mmm</c:formatCode>
                <c:ptCount val="133"/>
                <c:pt idx="0">
                  <c:v>-1</c:v>
                </c:pt>
                <c:pt idx="1">
                  <c:v>0</c:v>
                </c:pt>
                <c:pt idx="2">
                  <c:v>1</c:v>
                </c:pt>
                <c:pt idx="3">
                  <c:v>2</c:v>
                </c:pt>
                <c:pt idx="4">
                  <c:v>3</c:v>
                </c:pt>
                <c:pt idx="5">
                  <c:v>4</c:v>
                </c:pt>
                <c:pt idx="6">
                  <c:v>5</c:v>
                </c:pt>
                <c:pt idx="7">
                  <c:v>6</c:v>
                </c:pt>
                <c:pt idx="8">
                  <c:v>7</c:v>
                </c:pt>
                <c:pt idx="9">
                  <c:v>8</c:v>
                </c:pt>
                <c:pt idx="10">
                  <c:v>9</c:v>
                </c:pt>
                <c:pt idx="11">
                  <c:v>10</c:v>
                </c:pt>
                <c:pt idx="12">
                  <c:v>11</c:v>
                </c:pt>
                <c:pt idx="13">
                  <c:v>12</c:v>
                </c:pt>
                <c:pt idx="14">
                  <c:v>13</c:v>
                </c:pt>
                <c:pt idx="15">
                  <c:v>14</c:v>
                </c:pt>
                <c:pt idx="16">
                  <c:v>15</c:v>
                </c:pt>
                <c:pt idx="17">
                  <c:v>16</c:v>
                </c:pt>
                <c:pt idx="18">
                  <c:v>17</c:v>
                </c:pt>
                <c:pt idx="19">
                  <c:v>18</c:v>
                </c:pt>
                <c:pt idx="20">
                  <c:v>19</c:v>
                </c:pt>
                <c:pt idx="21">
                  <c:v>20</c:v>
                </c:pt>
                <c:pt idx="22">
                  <c:v>21</c:v>
                </c:pt>
                <c:pt idx="23">
                  <c:v>22</c:v>
                </c:pt>
                <c:pt idx="24">
                  <c:v>23</c:v>
                </c:pt>
                <c:pt idx="25">
                  <c:v>24</c:v>
                </c:pt>
                <c:pt idx="26">
                  <c:v>25</c:v>
                </c:pt>
                <c:pt idx="27">
                  <c:v>26</c:v>
                </c:pt>
                <c:pt idx="28">
                  <c:v>27</c:v>
                </c:pt>
                <c:pt idx="29">
                  <c:v>28</c:v>
                </c:pt>
                <c:pt idx="30">
                  <c:v>29</c:v>
                </c:pt>
                <c:pt idx="31">
                  <c:v>30</c:v>
                </c:pt>
                <c:pt idx="32">
                  <c:v>31</c:v>
                </c:pt>
                <c:pt idx="33">
                  <c:v>32</c:v>
                </c:pt>
                <c:pt idx="34">
                  <c:v>33</c:v>
                </c:pt>
                <c:pt idx="35">
                  <c:v>34</c:v>
                </c:pt>
                <c:pt idx="36">
                  <c:v>35</c:v>
                </c:pt>
                <c:pt idx="37">
                  <c:v>36</c:v>
                </c:pt>
                <c:pt idx="38">
                  <c:v>37</c:v>
                </c:pt>
                <c:pt idx="39">
                  <c:v>38</c:v>
                </c:pt>
                <c:pt idx="40">
                  <c:v>39</c:v>
                </c:pt>
                <c:pt idx="41">
                  <c:v>40</c:v>
                </c:pt>
                <c:pt idx="42">
                  <c:v>41</c:v>
                </c:pt>
                <c:pt idx="43">
                  <c:v>42</c:v>
                </c:pt>
                <c:pt idx="44">
                  <c:v>43</c:v>
                </c:pt>
                <c:pt idx="45">
                  <c:v>44</c:v>
                </c:pt>
                <c:pt idx="46">
                  <c:v>45</c:v>
                </c:pt>
                <c:pt idx="47">
                  <c:v>46</c:v>
                </c:pt>
                <c:pt idx="48">
                  <c:v>47</c:v>
                </c:pt>
                <c:pt idx="49">
                  <c:v>48</c:v>
                </c:pt>
                <c:pt idx="50">
                  <c:v>49</c:v>
                </c:pt>
                <c:pt idx="51">
                  <c:v>50</c:v>
                </c:pt>
                <c:pt idx="52">
                  <c:v>51</c:v>
                </c:pt>
                <c:pt idx="53">
                  <c:v>52</c:v>
                </c:pt>
                <c:pt idx="54">
                  <c:v>53</c:v>
                </c:pt>
                <c:pt idx="55">
                  <c:v>54</c:v>
                </c:pt>
                <c:pt idx="56">
                  <c:v>55</c:v>
                </c:pt>
                <c:pt idx="57">
                  <c:v>56</c:v>
                </c:pt>
                <c:pt idx="58">
                  <c:v>57</c:v>
                </c:pt>
                <c:pt idx="59">
                  <c:v>58</c:v>
                </c:pt>
                <c:pt idx="60">
                  <c:v>59</c:v>
                </c:pt>
                <c:pt idx="61">
                  <c:v>60</c:v>
                </c:pt>
                <c:pt idx="62">
                  <c:v>61</c:v>
                </c:pt>
                <c:pt idx="63">
                  <c:v>62</c:v>
                </c:pt>
                <c:pt idx="64">
                  <c:v>63</c:v>
                </c:pt>
                <c:pt idx="65">
                  <c:v>64</c:v>
                </c:pt>
                <c:pt idx="66">
                  <c:v>65</c:v>
                </c:pt>
                <c:pt idx="67">
                  <c:v>66</c:v>
                </c:pt>
                <c:pt idx="68">
                  <c:v>67</c:v>
                </c:pt>
                <c:pt idx="69">
                  <c:v>68</c:v>
                </c:pt>
                <c:pt idx="70">
                  <c:v>69</c:v>
                </c:pt>
                <c:pt idx="71">
                  <c:v>70</c:v>
                </c:pt>
                <c:pt idx="72">
                  <c:v>71</c:v>
                </c:pt>
                <c:pt idx="73">
                  <c:v>72</c:v>
                </c:pt>
                <c:pt idx="74">
                  <c:v>73</c:v>
                </c:pt>
                <c:pt idx="75">
                  <c:v>74</c:v>
                </c:pt>
                <c:pt idx="76">
                  <c:v>75</c:v>
                </c:pt>
                <c:pt idx="77">
                  <c:v>76</c:v>
                </c:pt>
                <c:pt idx="78">
                  <c:v>77</c:v>
                </c:pt>
                <c:pt idx="79">
                  <c:v>78</c:v>
                </c:pt>
                <c:pt idx="80">
                  <c:v>79</c:v>
                </c:pt>
                <c:pt idx="81">
                  <c:v>80</c:v>
                </c:pt>
                <c:pt idx="82">
                  <c:v>81</c:v>
                </c:pt>
                <c:pt idx="83">
                  <c:v>82</c:v>
                </c:pt>
                <c:pt idx="84">
                  <c:v>83</c:v>
                </c:pt>
                <c:pt idx="85">
                  <c:v>84</c:v>
                </c:pt>
                <c:pt idx="86">
                  <c:v>85</c:v>
                </c:pt>
                <c:pt idx="87">
                  <c:v>86</c:v>
                </c:pt>
                <c:pt idx="88">
                  <c:v>87</c:v>
                </c:pt>
                <c:pt idx="89">
                  <c:v>88</c:v>
                </c:pt>
                <c:pt idx="90">
                  <c:v>89</c:v>
                </c:pt>
                <c:pt idx="91">
                  <c:v>90</c:v>
                </c:pt>
                <c:pt idx="92">
                  <c:v>91</c:v>
                </c:pt>
                <c:pt idx="93">
                  <c:v>92</c:v>
                </c:pt>
                <c:pt idx="94">
                  <c:v>93</c:v>
                </c:pt>
                <c:pt idx="95">
                  <c:v>94</c:v>
                </c:pt>
                <c:pt idx="96">
                  <c:v>95</c:v>
                </c:pt>
                <c:pt idx="97">
                  <c:v>96</c:v>
                </c:pt>
                <c:pt idx="98">
                  <c:v>97</c:v>
                </c:pt>
                <c:pt idx="99">
                  <c:v>98</c:v>
                </c:pt>
                <c:pt idx="100">
                  <c:v>99</c:v>
                </c:pt>
                <c:pt idx="101">
                  <c:v>100</c:v>
                </c:pt>
                <c:pt idx="102">
                  <c:v>101</c:v>
                </c:pt>
                <c:pt idx="103">
                  <c:v>102</c:v>
                </c:pt>
                <c:pt idx="104">
                  <c:v>103</c:v>
                </c:pt>
                <c:pt idx="105">
                  <c:v>104</c:v>
                </c:pt>
                <c:pt idx="106">
                  <c:v>105</c:v>
                </c:pt>
                <c:pt idx="107">
                  <c:v>106</c:v>
                </c:pt>
                <c:pt idx="108">
                  <c:v>107</c:v>
                </c:pt>
                <c:pt idx="109">
                  <c:v>108</c:v>
                </c:pt>
                <c:pt idx="110">
                  <c:v>109</c:v>
                </c:pt>
                <c:pt idx="111">
                  <c:v>110</c:v>
                </c:pt>
                <c:pt idx="112">
                  <c:v>111</c:v>
                </c:pt>
                <c:pt idx="113">
                  <c:v>112</c:v>
                </c:pt>
                <c:pt idx="114">
                  <c:v>113</c:v>
                </c:pt>
                <c:pt idx="115">
                  <c:v>114</c:v>
                </c:pt>
                <c:pt idx="116">
                  <c:v>115</c:v>
                </c:pt>
                <c:pt idx="117">
                  <c:v>116</c:v>
                </c:pt>
                <c:pt idx="118">
                  <c:v>117</c:v>
                </c:pt>
                <c:pt idx="119">
                  <c:v>118</c:v>
                </c:pt>
                <c:pt idx="120">
                  <c:v>119</c:v>
                </c:pt>
                <c:pt idx="121">
                  <c:v>120</c:v>
                </c:pt>
                <c:pt idx="122">
                  <c:v>121</c:v>
                </c:pt>
                <c:pt idx="123">
                  <c:v>122</c:v>
                </c:pt>
                <c:pt idx="124">
                  <c:v>123</c:v>
                </c:pt>
                <c:pt idx="125">
                  <c:v>124</c:v>
                </c:pt>
                <c:pt idx="126">
                  <c:v>125</c:v>
                </c:pt>
                <c:pt idx="127">
                  <c:v>126</c:v>
                </c:pt>
                <c:pt idx="128">
                  <c:v>127</c:v>
                </c:pt>
                <c:pt idx="129">
                  <c:v>128</c:v>
                </c:pt>
                <c:pt idx="130">
                  <c:v>129</c:v>
                </c:pt>
                <c:pt idx="131">
                  <c:v>130</c:v>
                </c:pt>
                <c:pt idx="132">
                  <c:v>131</c:v>
                </c:pt>
              </c:numCache>
            </c:numRef>
          </c:cat>
          <c:val>
            <c:numRef>
              <c:f>'Summary Data'!$AD$11:$AD$143</c:f>
              <c:numCache>
                <c:formatCode>General</c:formatCode>
                <c:ptCount val="13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numCache>
            </c:numRef>
          </c:val>
        </c:ser>
        <c:ser>
          <c:idx val="9"/>
          <c:order val="9"/>
          <c:tx>
            <c:strRef>
              <c:f>'Summary Data'!$AE$10</c:f>
              <c:strCache>
                <c:ptCount val="1"/>
                <c:pt idx="0">
                  <c:v>Functional Area 10</c:v>
                </c:pt>
              </c:strCache>
            </c:strRef>
          </c:tx>
          <c:spPr>
            <a:solidFill>
              <a:schemeClr val="accent4">
                <a:lumMod val="60000"/>
              </a:schemeClr>
            </a:solidFill>
            <a:ln>
              <a:noFill/>
            </a:ln>
            <a:effectLst/>
          </c:spPr>
          <c:invertIfNegative val="0"/>
          <c:cat>
            <c:numRef>
              <c:f>'Summary Data'!$A$11:$A$143</c:f>
              <c:numCache>
                <c:formatCode>d\-mmm</c:formatCode>
                <c:ptCount val="133"/>
                <c:pt idx="0">
                  <c:v>-1</c:v>
                </c:pt>
                <c:pt idx="1">
                  <c:v>0</c:v>
                </c:pt>
                <c:pt idx="2">
                  <c:v>1</c:v>
                </c:pt>
                <c:pt idx="3">
                  <c:v>2</c:v>
                </c:pt>
                <c:pt idx="4">
                  <c:v>3</c:v>
                </c:pt>
                <c:pt idx="5">
                  <c:v>4</c:v>
                </c:pt>
                <c:pt idx="6">
                  <c:v>5</c:v>
                </c:pt>
                <c:pt idx="7">
                  <c:v>6</c:v>
                </c:pt>
                <c:pt idx="8">
                  <c:v>7</c:v>
                </c:pt>
                <c:pt idx="9">
                  <c:v>8</c:v>
                </c:pt>
                <c:pt idx="10">
                  <c:v>9</c:v>
                </c:pt>
                <c:pt idx="11">
                  <c:v>10</c:v>
                </c:pt>
                <c:pt idx="12">
                  <c:v>11</c:v>
                </c:pt>
                <c:pt idx="13">
                  <c:v>12</c:v>
                </c:pt>
                <c:pt idx="14">
                  <c:v>13</c:v>
                </c:pt>
                <c:pt idx="15">
                  <c:v>14</c:v>
                </c:pt>
                <c:pt idx="16">
                  <c:v>15</c:v>
                </c:pt>
                <c:pt idx="17">
                  <c:v>16</c:v>
                </c:pt>
                <c:pt idx="18">
                  <c:v>17</c:v>
                </c:pt>
                <c:pt idx="19">
                  <c:v>18</c:v>
                </c:pt>
                <c:pt idx="20">
                  <c:v>19</c:v>
                </c:pt>
                <c:pt idx="21">
                  <c:v>20</c:v>
                </c:pt>
                <c:pt idx="22">
                  <c:v>21</c:v>
                </c:pt>
                <c:pt idx="23">
                  <c:v>22</c:v>
                </c:pt>
                <c:pt idx="24">
                  <c:v>23</c:v>
                </c:pt>
                <c:pt idx="25">
                  <c:v>24</c:v>
                </c:pt>
                <c:pt idx="26">
                  <c:v>25</c:v>
                </c:pt>
                <c:pt idx="27">
                  <c:v>26</c:v>
                </c:pt>
                <c:pt idx="28">
                  <c:v>27</c:v>
                </c:pt>
                <c:pt idx="29">
                  <c:v>28</c:v>
                </c:pt>
                <c:pt idx="30">
                  <c:v>29</c:v>
                </c:pt>
                <c:pt idx="31">
                  <c:v>30</c:v>
                </c:pt>
                <c:pt idx="32">
                  <c:v>31</c:v>
                </c:pt>
                <c:pt idx="33">
                  <c:v>32</c:v>
                </c:pt>
                <c:pt idx="34">
                  <c:v>33</c:v>
                </c:pt>
                <c:pt idx="35">
                  <c:v>34</c:v>
                </c:pt>
                <c:pt idx="36">
                  <c:v>35</c:v>
                </c:pt>
                <c:pt idx="37">
                  <c:v>36</c:v>
                </c:pt>
                <c:pt idx="38">
                  <c:v>37</c:v>
                </c:pt>
                <c:pt idx="39">
                  <c:v>38</c:v>
                </c:pt>
                <c:pt idx="40">
                  <c:v>39</c:v>
                </c:pt>
                <c:pt idx="41">
                  <c:v>40</c:v>
                </c:pt>
                <c:pt idx="42">
                  <c:v>41</c:v>
                </c:pt>
                <c:pt idx="43">
                  <c:v>42</c:v>
                </c:pt>
                <c:pt idx="44">
                  <c:v>43</c:v>
                </c:pt>
                <c:pt idx="45">
                  <c:v>44</c:v>
                </c:pt>
                <c:pt idx="46">
                  <c:v>45</c:v>
                </c:pt>
                <c:pt idx="47">
                  <c:v>46</c:v>
                </c:pt>
                <c:pt idx="48">
                  <c:v>47</c:v>
                </c:pt>
                <c:pt idx="49">
                  <c:v>48</c:v>
                </c:pt>
                <c:pt idx="50">
                  <c:v>49</c:v>
                </c:pt>
                <c:pt idx="51">
                  <c:v>50</c:v>
                </c:pt>
                <c:pt idx="52">
                  <c:v>51</c:v>
                </c:pt>
                <c:pt idx="53">
                  <c:v>52</c:v>
                </c:pt>
                <c:pt idx="54">
                  <c:v>53</c:v>
                </c:pt>
                <c:pt idx="55">
                  <c:v>54</c:v>
                </c:pt>
                <c:pt idx="56">
                  <c:v>55</c:v>
                </c:pt>
                <c:pt idx="57">
                  <c:v>56</c:v>
                </c:pt>
                <c:pt idx="58">
                  <c:v>57</c:v>
                </c:pt>
                <c:pt idx="59">
                  <c:v>58</c:v>
                </c:pt>
                <c:pt idx="60">
                  <c:v>59</c:v>
                </c:pt>
                <c:pt idx="61">
                  <c:v>60</c:v>
                </c:pt>
                <c:pt idx="62">
                  <c:v>61</c:v>
                </c:pt>
                <c:pt idx="63">
                  <c:v>62</c:v>
                </c:pt>
                <c:pt idx="64">
                  <c:v>63</c:v>
                </c:pt>
                <c:pt idx="65">
                  <c:v>64</c:v>
                </c:pt>
                <c:pt idx="66">
                  <c:v>65</c:v>
                </c:pt>
                <c:pt idx="67">
                  <c:v>66</c:v>
                </c:pt>
                <c:pt idx="68">
                  <c:v>67</c:v>
                </c:pt>
                <c:pt idx="69">
                  <c:v>68</c:v>
                </c:pt>
                <c:pt idx="70">
                  <c:v>69</c:v>
                </c:pt>
                <c:pt idx="71">
                  <c:v>70</c:v>
                </c:pt>
                <c:pt idx="72">
                  <c:v>71</c:v>
                </c:pt>
                <c:pt idx="73">
                  <c:v>72</c:v>
                </c:pt>
                <c:pt idx="74">
                  <c:v>73</c:v>
                </c:pt>
                <c:pt idx="75">
                  <c:v>74</c:v>
                </c:pt>
                <c:pt idx="76">
                  <c:v>75</c:v>
                </c:pt>
                <c:pt idx="77">
                  <c:v>76</c:v>
                </c:pt>
                <c:pt idx="78">
                  <c:v>77</c:v>
                </c:pt>
                <c:pt idx="79">
                  <c:v>78</c:v>
                </c:pt>
                <c:pt idx="80">
                  <c:v>79</c:v>
                </c:pt>
                <c:pt idx="81">
                  <c:v>80</c:v>
                </c:pt>
                <c:pt idx="82">
                  <c:v>81</c:v>
                </c:pt>
                <c:pt idx="83">
                  <c:v>82</c:v>
                </c:pt>
                <c:pt idx="84">
                  <c:v>83</c:v>
                </c:pt>
                <c:pt idx="85">
                  <c:v>84</c:v>
                </c:pt>
                <c:pt idx="86">
                  <c:v>85</c:v>
                </c:pt>
                <c:pt idx="87">
                  <c:v>86</c:v>
                </c:pt>
                <c:pt idx="88">
                  <c:v>87</c:v>
                </c:pt>
                <c:pt idx="89">
                  <c:v>88</c:v>
                </c:pt>
                <c:pt idx="90">
                  <c:v>89</c:v>
                </c:pt>
                <c:pt idx="91">
                  <c:v>90</c:v>
                </c:pt>
                <c:pt idx="92">
                  <c:v>91</c:v>
                </c:pt>
                <c:pt idx="93">
                  <c:v>92</c:v>
                </c:pt>
                <c:pt idx="94">
                  <c:v>93</c:v>
                </c:pt>
                <c:pt idx="95">
                  <c:v>94</c:v>
                </c:pt>
                <c:pt idx="96">
                  <c:v>95</c:v>
                </c:pt>
                <c:pt idx="97">
                  <c:v>96</c:v>
                </c:pt>
                <c:pt idx="98">
                  <c:v>97</c:v>
                </c:pt>
                <c:pt idx="99">
                  <c:v>98</c:v>
                </c:pt>
                <c:pt idx="100">
                  <c:v>99</c:v>
                </c:pt>
                <c:pt idx="101">
                  <c:v>100</c:v>
                </c:pt>
                <c:pt idx="102">
                  <c:v>101</c:v>
                </c:pt>
                <c:pt idx="103">
                  <c:v>102</c:v>
                </c:pt>
                <c:pt idx="104">
                  <c:v>103</c:v>
                </c:pt>
                <c:pt idx="105">
                  <c:v>104</c:v>
                </c:pt>
                <c:pt idx="106">
                  <c:v>105</c:v>
                </c:pt>
                <c:pt idx="107">
                  <c:v>106</c:v>
                </c:pt>
                <c:pt idx="108">
                  <c:v>107</c:v>
                </c:pt>
                <c:pt idx="109">
                  <c:v>108</c:v>
                </c:pt>
                <c:pt idx="110">
                  <c:v>109</c:v>
                </c:pt>
                <c:pt idx="111">
                  <c:v>110</c:v>
                </c:pt>
                <c:pt idx="112">
                  <c:v>111</c:v>
                </c:pt>
                <c:pt idx="113">
                  <c:v>112</c:v>
                </c:pt>
                <c:pt idx="114">
                  <c:v>113</c:v>
                </c:pt>
                <c:pt idx="115">
                  <c:v>114</c:v>
                </c:pt>
                <c:pt idx="116">
                  <c:v>115</c:v>
                </c:pt>
                <c:pt idx="117">
                  <c:v>116</c:v>
                </c:pt>
                <c:pt idx="118">
                  <c:v>117</c:v>
                </c:pt>
                <c:pt idx="119">
                  <c:v>118</c:v>
                </c:pt>
                <c:pt idx="120">
                  <c:v>119</c:v>
                </c:pt>
                <c:pt idx="121">
                  <c:v>120</c:v>
                </c:pt>
                <c:pt idx="122">
                  <c:v>121</c:v>
                </c:pt>
                <c:pt idx="123">
                  <c:v>122</c:v>
                </c:pt>
                <c:pt idx="124">
                  <c:v>123</c:v>
                </c:pt>
                <c:pt idx="125">
                  <c:v>124</c:v>
                </c:pt>
                <c:pt idx="126">
                  <c:v>125</c:v>
                </c:pt>
                <c:pt idx="127">
                  <c:v>126</c:v>
                </c:pt>
                <c:pt idx="128">
                  <c:v>127</c:v>
                </c:pt>
                <c:pt idx="129">
                  <c:v>128</c:v>
                </c:pt>
                <c:pt idx="130">
                  <c:v>129</c:v>
                </c:pt>
                <c:pt idx="131">
                  <c:v>130</c:v>
                </c:pt>
                <c:pt idx="132">
                  <c:v>131</c:v>
                </c:pt>
              </c:numCache>
            </c:numRef>
          </c:cat>
          <c:val>
            <c:numRef>
              <c:f>'Summary Data'!$AE$11:$AE$143</c:f>
              <c:numCache>
                <c:formatCode>General</c:formatCode>
                <c:ptCount val="13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numCache>
            </c:numRef>
          </c:val>
        </c:ser>
        <c:dLbls>
          <c:showLegendKey val="0"/>
          <c:showVal val="0"/>
          <c:showCatName val="0"/>
          <c:showSerName val="0"/>
          <c:showPercent val="0"/>
          <c:showBubbleSize val="0"/>
        </c:dLbls>
        <c:gapWidth val="150"/>
        <c:overlap val="100"/>
        <c:axId val="538987488"/>
        <c:axId val="538987880"/>
      </c:barChart>
      <c:dateAx>
        <c:axId val="538987488"/>
        <c:scaling>
          <c:orientation val="minMax"/>
        </c:scaling>
        <c:delete val="0"/>
        <c:axPos val="b"/>
        <c:title>
          <c:tx>
            <c:rich>
              <a:bodyPr rot="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r>
                  <a:rPr lang="en-CA" sz="1400">
                    <a:solidFill>
                      <a:sysClr val="windowText" lastClr="000000"/>
                    </a:solidFill>
                  </a:rPr>
                  <a:t>Episode Date</a:t>
                </a:r>
              </a:p>
            </c:rich>
          </c:tx>
          <c:layout/>
          <c:overlay val="0"/>
          <c:spPr>
            <a:noFill/>
            <a:ln>
              <a:noFill/>
            </a:ln>
            <a:effectLst/>
          </c:spPr>
          <c:txPr>
            <a:bodyPr rot="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en-US"/>
            </a:p>
          </c:txPr>
        </c:title>
        <c:numFmt formatCode="d\-mmm"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1200" b="0" i="0" u="none" strike="noStrike" kern="1200" baseline="0">
                <a:solidFill>
                  <a:sysClr val="windowText" lastClr="000000"/>
                </a:solidFill>
                <a:latin typeface="+mn-lt"/>
                <a:ea typeface="+mn-ea"/>
                <a:cs typeface="+mn-cs"/>
              </a:defRPr>
            </a:pPr>
            <a:endParaRPr lang="en-US"/>
          </a:p>
        </c:txPr>
        <c:crossAx val="538987880"/>
        <c:crosses val="autoZero"/>
        <c:auto val="1"/>
        <c:lblOffset val="100"/>
        <c:baseTimeUnit val="days"/>
      </c:dateAx>
      <c:valAx>
        <c:axId val="538987880"/>
        <c:scaling>
          <c:orientation val="minMax"/>
          <c:max val="2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r>
                  <a:rPr lang="en-CA" sz="1400">
                    <a:solidFill>
                      <a:sysClr val="windowText" lastClr="000000"/>
                    </a:solidFill>
                  </a:rPr>
                  <a:t>Number of Cases</a:t>
                </a:r>
              </a:p>
            </c:rich>
          </c:tx>
          <c:layout/>
          <c:overlay val="0"/>
          <c:spPr>
            <a:noFill/>
            <a:ln>
              <a:noFill/>
            </a:ln>
            <a:effectLst/>
          </c:spPr>
          <c:txPr>
            <a:bodyPr rot="-540000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en-US"/>
          </a:p>
        </c:txPr>
        <c:crossAx val="538987488"/>
        <c:crosses val="autoZero"/>
        <c:crossBetween val="midCat"/>
        <c:majorUnit val="1"/>
        <c:minorUnit val="1"/>
      </c:valAx>
      <c:spPr>
        <a:noFill/>
        <a:ln>
          <a:noFill/>
        </a:ln>
        <a:effectLst/>
      </c:spPr>
    </c:plotArea>
    <c:legend>
      <c:legendPos val="r"/>
      <c:layout>
        <c:manualLayout>
          <c:xMode val="edge"/>
          <c:yMode val="edge"/>
          <c:x val="0.77693265477269613"/>
          <c:y val="0.11145470452557069"/>
          <c:w val="0.18788819123055711"/>
          <c:h val="0.46300962379702537"/>
        </c:manualLayout>
      </c:layout>
      <c:overlay val="1"/>
      <c:spPr>
        <a:solidFill>
          <a:schemeClr val="bg1"/>
        </a:solidFill>
        <a:ln>
          <a:solidFill>
            <a:schemeClr val="bg2"/>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userShapes r:id="rId3"/>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strRef>
          <c:f>'Cover Sheet'!$R$2:$U$2</c:f>
          <c:strCache>
            <c:ptCount val="4"/>
            <c:pt idx="0">
              <c:v>Testing facility</c:v>
            </c:pt>
          </c:strCache>
        </c:strRef>
      </c:tx>
      <c:layout>
        <c:manualLayout>
          <c:xMode val="edge"/>
          <c:yMode val="edge"/>
          <c:x val="0.50589696815757268"/>
          <c:y val="1.212116298688881E-2"/>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en-US"/>
        </a:p>
      </c:txPr>
    </c:title>
    <c:autoTitleDeleted val="0"/>
    <c:plotArea>
      <c:layout/>
      <c:barChart>
        <c:barDir val="col"/>
        <c:grouping val="stacked"/>
        <c:varyColors val="0"/>
        <c:ser>
          <c:idx val="0"/>
          <c:order val="0"/>
          <c:tx>
            <c:strRef>
              <c:f>'Summary Data'!$AF$10</c:f>
              <c:strCache>
                <c:ptCount val="1"/>
                <c:pt idx="0">
                  <c:v>Functional Area 1, Shift 1</c:v>
                </c:pt>
              </c:strCache>
            </c:strRef>
          </c:tx>
          <c:spPr>
            <a:solidFill>
              <a:schemeClr val="accent1"/>
            </a:solidFill>
            <a:ln>
              <a:noFill/>
            </a:ln>
            <a:effectLst/>
          </c:spPr>
          <c:invertIfNegative val="0"/>
          <c:cat>
            <c:numRef>
              <c:f>'Summary Data'!$A$11:$A$143</c:f>
              <c:numCache>
                <c:formatCode>d\-mmm</c:formatCode>
                <c:ptCount val="133"/>
                <c:pt idx="0">
                  <c:v>-1</c:v>
                </c:pt>
                <c:pt idx="1">
                  <c:v>0</c:v>
                </c:pt>
                <c:pt idx="2">
                  <c:v>1</c:v>
                </c:pt>
                <c:pt idx="3">
                  <c:v>2</c:v>
                </c:pt>
                <c:pt idx="4">
                  <c:v>3</c:v>
                </c:pt>
                <c:pt idx="5">
                  <c:v>4</c:v>
                </c:pt>
                <c:pt idx="6">
                  <c:v>5</c:v>
                </c:pt>
                <c:pt idx="7">
                  <c:v>6</c:v>
                </c:pt>
                <c:pt idx="8">
                  <c:v>7</c:v>
                </c:pt>
                <c:pt idx="9">
                  <c:v>8</c:v>
                </c:pt>
                <c:pt idx="10">
                  <c:v>9</c:v>
                </c:pt>
                <c:pt idx="11">
                  <c:v>10</c:v>
                </c:pt>
                <c:pt idx="12">
                  <c:v>11</c:v>
                </c:pt>
                <c:pt idx="13">
                  <c:v>12</c:v>
                </c:pt>
                <c:pt idx="14">
                  <c:v>13</c:v>
                </c:pt>
                <c:pt idx="15">
                  <c:v>14</c:v>
                </c:pt>
                <c:pt idx="16">
                  <c:v>15</c:v>
                </c:pt>
                <c:pt idx="17">
                  <c:v>16</c:v>
                </c:pt>
                <c:pt idx="18">
                  <c:v>17</c:v>
                </c:pt>
                <c:pt idx="19">
                  <c:v>18</c:v>
                </c:pt>
                <c:pt idx="20">
                  <c:v>19</c:v>
                </c:pt>
                <c:pt idx="21">
                  <c:v>20</c:v>
                </c:pt>
                <c:pt idx="22">
                  <c:v>21</c:v>
                </c:pt>
                <c:pt idx="23">
                  <c:v>22</c:v>
                </c:pt>
                <c:pt idx="24">
                  <c:v>23</c:v>
                </c:pt>
                <c:pt idx="25">
                  <c:v>24</c:v>
                </c:pt>
                <c:pt idx="26">
                  <c:v>25</c:v>
                </c:pt>
                <c:pt idx="27">
                  <c:v>26</c:v>
                </c:pt>
                <c:pt idx="28">
                  <c:v>27</c:v>
                </c:pt>
                <c:pt idx="29">
                  <c:v>28</c:v>
                </c:pt>
                <c:pt idx="30">
                  <c:v>29</c:v>
                </c:pt>
                <c:pt idx="31">
                  <c:v>30</c:v>
                </c:pt>
                <c:pt idx="32">
                  <c:v>31</c:v>
                </c:pt>
                <c:pt idx="33">
                  <c:v>32</c:v>
                </c:pt>
                <c:pt idx="34">
                  <c:v>33</c:v>
                </c:pt>
                <c:pt idx="35">
                  <c:v>34</c:v>
                </c:pt>
                <c:pt idx="36">
                  <c:v>35</c:v>
                </c:pt>
                <c:pt idx="37">
                  <c:v>36</c:v>
                </c:pt>
                <c:pt idx="38">
                  <c:v>37</c:v>
                </c:pt>
                <c:pt idx="39">
                  <c:v>38</c:v>
                </c:pt>
                <c:pt idx="40">
                  <c:v>39</c:v>
                </c:pt>
                <c:pt idx="41">
                  <c:v>40</c:v>
                </c:pt>
                <c:pt idx="42">
                  <c:v>41</c:v>
                </c:pt>
                <c:pt idx="43">
                  <c:v>42</c:v>
                </c:pt>
                <c:pt idx="44">
                  <c:v>43</c:v>
                </c:pt>
                <c:pt idx="45">
                  <c:v>44</c:v>
                </c:pt>
                <c:pt idx="46">
                  <c:v>45</c:v>
                </c:pt>
                <c:pt idx="47">
                  <c:v>46</c:v>
                </c:pt>
                <c:pt idx="48">
                  <c:v>47</c:v>
                </c:pt>
                <c:pt idx="49">
                  <c:v>48</c:v>
                </c:pt>
                <c:pt idx="50">
                  <c:v>49</c:v>
                </c:pt>
                <c:pt idx="51">
                  <c:v>50</c:v>
                </c:pt>
                <c:pt idx="52">
                  <c:v>51</c:v>
                </c:pt>
                <c:pt idx="53">
                  <c:v>52</c:v>
                </c:pt>
                <c:pt idx="54">
                  <c:v>53</c:v>
                </c:pt>
                <c:pt idx="55">
                  <c:v>54</c:v>
                </c:pt>
                <c:pt idx="56">
                  <c:v>55</c:v>
                </c:pt>
                <c:pt idx="57">
                  <c:v>56</c:v>
                </c:pt>
                <c:pt idx="58">
                  <c:v>57</c:v>
                </c:pt>
                <c:pt idx="59">
                  <c:v>58</c:v>
                </c:pt>
                <c:pt idx="60">
                  <c:v>59</c:v>
                </c:pt>
                <c:pt idx="61">
                  <c:v>60</c:v>
                </c:pt>
                <c:pt idx="62">
                  <c:v>61</c:v>
                </c:pt>
                <c:pt idx="63">
                  <c:v>62</c:v>
                </c:pt>
                <c:pt idx="64">
                  <c:v>63</c:v>
                </c:pt>
                <c:pt idx="65">
                  <c:v>64</c:v>
                </c:pt>
                <c:pt idx="66">
                  <c:v>65</c:v>
                </c:pt>
                <c:pt idx="67">
                  <c:v>66</c:v>
                </c:pt>
                <c:pt idx="68">
                  <c:v>67</c:v>
                </c:pt>
                <c:pt idx="69">
                  <c:v>68</c:v>
                </c:pt>
                <c:pt idx="70">
                  <c:v>69</c:v>
                </c:pt>
                <c:pt idx="71">
                  <c:v>70</c:v>
                </c:pt>
                <c:pt idx="72">
                  <c:v>71</c:v>
                </c:pt>
                <c:pt idx="73">
                  <c:v>72</c:v>
                </c:pt>
                <c:pt idx="74">
                  <c:v>73</c:v>
                </c:pt>
                <c:pt idx="75">
                  <c:v>74</c:v>
                </c:pt>
                <c:pt idx="76">
                  <c:v>75</c:v>
                </c:pt>
                <c:pt idx="77">
                  <c:v>76</c:v>
                </c:pt>
                <c:pt idx="78">
                  <c:v>77</c:v>
                </c:pt>
                <c:pt idx="79">
                  <c:v>78</c:v>
                </c:pt>
                <c:pt idx="80">
                  <c:v>79</c:v>
                </c:pt>
                <c:pt idx="81">
                  <c:v>80</c:v>
                </c:pt>
                <c:pt idx="82">
                  <c:v>81</c:v>
                </c:pt>
                <c:pt idx="83">
                  <c:v>82</c:v>
                </c:pt>
                <c:pt idx="84">
                  <c:v>83</c:v>
                </c:pt>
                <c:pt idx="85">
                  <c:v>84</c:v>
                </c:pt>
                <c:pt idx="86">
                  <c:v>85</c:v>
                </c:pt>
                <c:pt idx="87">
                  <c:v>86</c:v>
                </c:pt>
                <c:pt idx="88">
                  <c:v>87</c:v>
                </c:pt>
                <c:pt idx="89">
                  <c:v>88</c:v>
                </c:pt>
                <c:pt idx="90">
                  <c:v>89</c:v>
                </c:pt>
                <c:pt idx="91">
                  <c:v>90</c:v>
                </c:pt>
                <c:pt idx="92">
                  <c:v>91</c:v>
                </c:pt>
                <c:pt idx="93">
                  <c:v>92</c:v>
                </c:pt>
                <c:pt idx="94">
                  <c:v>93</c:v>
                </c:pt>
                <c:pt idx="95">
                  <c:v>94</c:v>
                </c:pt>
                <c:pt idx="96">
                  <c:v>95</c:v>
                </c:pt>
                <c:pt idx="97">
                  <c:v>96</c:v>
                </c:pt>
                <c:pt idx="98">
                  <c:v>97</c:v>
                </c:pt>
                <c:pt idx="99">
                  <c:v>98</c:v>
                </c:pt>
                <c:pt idx="100">
                  <c:v>99</c:v>
                </c:pt>
                <c:pt idx="101">
                  <c:v>100</c:v>
                </c:pt>
                <c:pt idx="102">
                  <c:v>101</c:v>
                </c:pt>
                <c:pt idx="103">
                  <c:v>102</c:v>
                </c:pt>
                <c:pt idx="104">
                  <c:v>103</c:v>
                </c:pt>
                <c:pt idx="105">
                  <c:v>104</c:v>
                </c:pt>
                <c:pt idx="106">
                  <c:v>105</c:v>
                </c:pt>
                <c:pt idx="107">
                  <c:v>106</c:v>
                </c:pt>
                <c:pt idx="108">
                  <c:v>107</c:v>
                </c:pt>
                <c:pt idx="109">
                  <c:v>108</c:v>
                </c:pt>
                <c:pt idx="110">
                  <c:v>109</c:v>
                </c:pt>
                <c:pt idx="111">
                  <c:v>110</c:v>
                </c:pt>
                <c:pt idx="112">
                  <c:v>111</c:v>
                </c:pt>
                <c:pt idx="113">
                  <c:v>112</c:v>
                </c:pt>
                <c:pt idx="114">
                  <c:v>113</c:v>
                </c:pt>
                <c:pt idx="115">
                  <c:v>114</c:v>
                </c:pt>
                <c:pt idx="116">
                  <c:v>115</c:v>
                </c:pt>
                <c:pt idx="117">
                  <c:v>116</c:v>
                </c:pt>
                <c:pt idx="118">
                  <c:v>117</c:v>
                </c:pt>
                <c:pt idx="119">
                  <c:v>118</c:v>
                </c:pt>
                <c:pt idx="120">
                  <c:v>119</c:v>
                </c:pt>
                <c:pt idx="121">
                  <c:v>120</c:v>
                </c:pt>
                <c:pt idx="122">
                  <c:v>121</c:v>
                </c:pt>
                <c:pt idx="123">
                  <c:v>122</c:v>
                </c:pt>
                <c:pt idx="124">
                  <c:v>123</c:v>
                </c:pt>
                <c:pt idx="125">
                  <c:v>124</c:v>
                </c:pt>
                <c:pt idx="126">
                  <c:v>125</c:v>
                </c:pt>
                <c:pt idx="127">
                  <c:v>126</c:v>
                </c:pt>
                <c:pt idx="128">
                  <c:v>127</c:v>
                </c:pt>
                <c:pt idx="129">
                  <c:v>128</c:v>
                </c:pt>
                <c:pt idx="130">
                  <c:v>129</c:v>
                </c:pt>
                <c:pt idx="131">
                  <c:v>130</c:v>
                </c:pt>
                <c:pt idx="132">
                  <c:v>131</c:v>
                </c:pt>
              </c:numCache>
            </c:numRef>
          </c:cat>
          <c:val>
            <c:numRef>
              <c:f>'Summary Data'!$AF$11:$AF$143</c:f>
              <c:numCache>
                <c:formatCode>General</c:formatCode>
                <c:ptCount val="13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numCache>
            </c:numRef>
          </c:val>
        </c:ser>
        <c:ser>
          <c:idx val="1"/>
          <c:order val="1"/>
          <c:tx>
            <c:strRef>
              <c:f>'Summary Data'!$AG$10</c:f>
              <c:strCache>
                <c:ptCount val="1"/>
                <c:pt idx="0">
                  <c:v>Functional Area 1, Shift 2</c:v>
                </c:pt>
              </c:strCache>
            </c:strRef>
          </c:tx>
          <c:spPr>
            <a:solidFill>
              <a:schemeClr val="accent2"/>
            </a:solidFill>
            <a:ln>
              <a:noFill/>
            </a:ln>
            <a:effectLst/>
          </c:spPr>
          <c:invertIfNegative val="0"/>
          <c:cat>
            <c:numRef>
              <c:f>'Summary Data'!$A$11:$A$143</c:f>
              <c:numCache>
                <c:formatCode>d\-mmm</c:formatCode>
                <c:ptCount val="133"/>
                <c:pt idx="0">
                  <c:v>-1</c:v>
                </c:pt>
                <c:pt idx="1">
                  <c:v>0</c:v>
                </c:pt>
                <c:pt idx="2">
                  <c:v>1</c:v>
                </c:pt>
                <c:pt idx="3">
                  <c:v>2</c:v>
                </c:pt>
                <c:pt idx="4">
                  <c:v>3</c:v>
                </c:pt>
                <c:pt idx="5">
                  <c:v>4</c:v>
                </c:pt>
                <c:pt idx="6">
                  <c:v>5</c:v>
                </c:pt>
                <c:pt idx="7">
                  <c:v>6</c:v>
                </c:pt>
                <c:pt idx="8">
                  <c:v>7</c:v>
                </c:pt>
                <c:pt idx="9">
                  <c:v>8</c:v>
                </c:pt>
                <c:pt idx="10">
                  <c:v>9</c:v>
                </c:pt>
                <c:pt idx="11">
                  <c:v>10</c:v>
                </c:pt>
                <c:pt idx="12">
                  <c:v>11</c:v>
                </c:pt>
                <c:pt idx="13">
                  <c:v>12</c:v>
                </c:pt>
                <c:pt idx="14">
                  <c:v>13</c:v>
                </c:pt>
                <c:pt idx="15">
                  <c:v>14</c:v>
                </c:pt>
                <c:pt idx="16">
                  <c:v>15</c:v>
                </c:pt>
                <c:pt idx="17">
                  <c:v>16</c:v>
                </c:pt>
                <c:pt idx="18">
                  <c:v>17</c:v>
                </c:pt>
                <c:pt idx="19">
                  <c:v>18</c:v>
                </c:pt>
                <c:pt idx="20">
                  <c:v>19</c:v>
                </c:pt>
                <c:pt idx="21">
                  <c:v>20</c:v>
                </c:pt>
                <c:pt idx="22">
                  <c:v>21</c:v>
                </c:pt>
                <c:pt idx="23">
                  <c:v>22</c:v>
                </c:pt>
                <c:pt idx="24">
                  <c:v>23</c:v>
                </c:pt>
                <c:pt idx="25">
                  <c:v>24</c:v>
                </c:pt>
                <c:pt idx="26">
                  <c:v>25</c:v>
                </c:pt>
                <c:pt idx="27">
                  <c:v>26</c:v>
                </c:pt>
                <c:pt idx="28">
                  <c:v>27</c:v>
                </c:pt>
                <c:pt idx="29">
                  <c:v>28</c:v>
                </c:pt>
                <c:pt idx="30">
                  <c:v>29</c:v>
                </c:pt>
                <c:pt idx="31">
                  <c:v>30</c:v>
                </c:pt>
                <c:pt idx="32">
                  <c:v>31</c:v>
                </c:pt>
                <c:pt idx="33">
                  <c:v>32</c:v>
                </c:pt>
                <c:pt idx="34">
                  <c:v>33</c:v>
                </c:pt>
                <c:pt idx="35">
                  <c:v>34</c:v>
                </c:pt>
                <c:pt idx="36">
                  <c:v>35</c:v>
                </c:pt>
                <c:pt idx="37">
                  <c:v>36</c:v>
                </c:pt>
                <c:pt idx="38">
                  <c:v>37</c:v>
                </c:pt>
                <c:pt idx="39">
                  <c:v>38</c:v>
                </c:pt>
                <c:pt idx="40">
                  <c:v>39</c:v>
                </c:pt>
                <c:pt idx="41">
                  <c:v>40</c:v>
                </c:pt>
                <c:pt idx="42">
                  <c:v>41</c:v>
                </c:pt>
                <c:pt idx="43">
                  <c:v>42</c:v>
                </c:pt>
                <c:pt idx="44">
                  <c:v>43</c:v>
                </c:pt>
                <c:pt idx="45">
                  <c:v>44</c:v>
                </c:pt>
                <c:pt idx="46">
                  <c:v>45</c:v>
                </c:pt>
                <c:pt idx="47">
                  <c:v>46</c:v>
                </c:pt>
                <c:pt idx="48">
                  <c:v>47</c:v>
                </c:pt>
                <c:pt idx="49">
                  <c:v>48</c:v>
                </c:pt>
                <c:pt idx="50">
                  <c:v>49</c:v>
                </c:pt>
                <c:pt idx="51">
                  <c:v>50</c:v>
                </c:pt>
                <c:pt idx="52">
                  <c:v>51</c:v>
                </c:pt>
                <c:pt idx="53">
                  <c:v>52</c:v>
                </c:pt>
                <c:pt idx="54">
                  <c:v>53</c:v>
                </c:pt>
                <c:pt idx="55">
                  <c:v>54</c:v>
                </c:pt>
                <c:pt idx="56">
                  <c:v>55</c:v>
                </c:pt>
                <c:pt idx="57">
                  <c:v>56</c:v>
                </c:pt>
                <c:pt idx="58">
                  <c:v>57</c:v>
                </c:pt>
                <c:pt idx="59">
                  <c:v>58</c:v>
                </c:pt>
                <c:pt idx="60">
                  <c:v>59</c:v>
                </c:pt>
                <c:pt idx="61">
                  <c:v>60</c:v>
                </c:pt>
                <c:pt idx="62">
                  <c:v>61</c:v>
                </c:pt>
                <c:pt idx="63">
                  <c:v>62</c:v>
                </c:pt>
                <c:pt idx="64">
                  <c:v>63</c:v>
                </c:pt>
                <c:pt idx="65">
                  <c:v>64</c:v>
                </c:pt>
                <c:pt idx="66">
                  <c:v>65</c:v>
                </c:pt>
                <c:pt idx="67">
                  <c:v>66</c:v>
                </c:pt>
                <c:pt idx="68">
                  <c:v>67</c:v>
                </c:pt>
                <c:pt idx="69">
                  <c:v>68</c:v>
                </c:pt>
                <c:pt idx="70">
                  <c:v>69</c:v>
                </c:pt>
                <c:pt idx="71">
                  <c:v>70</c:v>
                </c:pt>
                <c:pt idx="72">
                  <c:v>71</c:v>
                </c:pt>
                <c:pt idx="73">
                  <c:v>72</c:v>
                </c:pt>
                <c:pt idx="74">
                  <c:v>73</c:v>
                </c:pt>
                <c:pt idx="75">
                  <c:v>74</c:v>
                </c:pt>
                <c:pt idx="76">
                  <c:v>75</c:v>
                </c:pt>
                <c:pt idx="77">
                  <c:v>76</c:v>
                </c:pt>
                <c:pt idx="78">
                  <c:v>77</c:v>
                </c:pt>
                <c:pt idx="79">
                  <c:v>78</c:v>
                </c:pt>
                <c:pt idx="80">
                  <c:v>79</c:v>
                </c:pt>
                <c:pt idx="81">
                  <c:v>80</c:v>
                </c:pt>
                <c:pt idx="82">
                  <c:v>81</c:v>
                </c:pt>
                <c:pt idx="83">
                  <c:v>82</c:v>
                </c:pt>
                <c:pt idx="84">
                  <c:v>83</c:v>
                </c:pt>
                <c:pt idx="85">
                  <c:v>84</c:v>
                </c:pt>
                <c:pt idx="86">
                  <c:v>85</c:v>
                </c:pt>
                <c:pt idx="87">
                  <c:v>86</c:v>
                </c:pt>
                <c:pt idx="88">
                  <c:v>87</c:v>
                </c:pt>
                <c:pt idx="89">
                  <c:v>88</c:v>
                </c:pt>
                <c:pt idx="90">
                  <c:v>89</c:v>
                </c:pt>
                <c:pt idx="91">
                  <c:v>90</c:v>
                </c:pt>
                <c:pt idx="92">
                  <c:v>91</c:v>
                </c:pt>
                <c:pt idx="93">
                  <c:v>92</c:v>
                </c:pt>
                <c:pt idx="94">
                  <c:v>93</c:v>
                </c:pt>
                <c:pt idx="95">
                  <c:v>94</c:v>
                </c:pt>
                <c:pt idx="96">
                  <c:v>95</c:v>
                </c:pt>
                <c:pt idx="97">
                  <c:v>96</c:v>
                </c:pt>
                <c:pt idx="98">
                  <c:v>97</c:v>
                </c:pt>
                <c:pt idx="99">
                  <c:v>98</c:v>
                </c:pt>
                <c:pt idx="100">
                  <c:v>99</c:v>
                </c:pt>
                <c:pt idx="101">
                  <c:v>100</c:v>
                </c:pt>
                <c:pt idx="102">
                  <c:v>101</c:v>
                </c:pt>
                <c:pt idx="103">
                  <c:v>102</c:v>
                </c:pt>
                <c:pt idx="104">
                  <c:v>103</c:v>
                </c:pt>
                <c:pt idx="105">
                  <c:v>104</c:v>
                </c:pt>
                <c:pt idx="106">
                  <c:v>105</c:v>
                </c:pt>
                <c:pt idx="107">
                  <c:v>106</c:v>
                </c:pt>
                <c:pt idx="108">
                  <c:v>107</c:v>
                </c:pt>
                <c:pt idx="109">
                  <c:v>108</c:v>
                </c:pt>
                <c:pt idx="110">
                  <c:v>109</c:v>
                </c:pt>
                <c:pt idx="111">
                  <c:v>110</c:v>
                </c:pt>
                <c:pt idx="112">
                  <c:v>111</c:v>
                </c:pt>
                <c:pt idx="113">
                  <c:v>112</c:v>
                </c:pt>
                <c:pt idx="114">
                  <c:v>113</c:v>
                </c:pt>
                <c:pt idx="115">
                  <c:v>114</c:v>
                </c:pt>
                <c:pt idx="116">
                  <c:v>115</c:v>
                </c:pt>
                <c:pt idx="117">
                  <c:v>116</c:v>
                </c:pt>
                <c:pt idx="118">
                  <c:v>117</c:v>
                </c:pt>
                <c:pt idx="119">
                  <c:v>118</c:v>
                </c:pt>
                <c:pt idx="120">
                  <c:v>119</c:v>
                </c:pt>
                <c:pt idx="121">
                  <c:v>120</c:v>
                </c:pt>
                <c:pt idx="122">
                  <c:v>121</c:v>
                </c:pt>
                <c:pt idx="123">
                  <c:v>122</c:v>
                </c:pt>
                <c:pt idx="124">
                  <c:v>123</c:v>
                </c:pt>
                <c:pt idx="125">
                  <c:v>124</c:v>
                </c:pt>
                <c:pt idx="126">
                  <c:v>125</c:v>
                </c:pt>
                <c:pt idx="127">
                  <c:v>126</c:v>
                </c:pt>
                <c:pt idx="128">
                  <c:v>127</c:v>
                </c:pt>
                <c:pt idx="129">
                  <c:v>128</c:v>
                </c:pt>
                <c:pt idx="130">
                  <c:v>129</c:v>
                </c:pt>
                <c:pt idx="131">
                  <c:v>130</c:v>
                </c:pt>
                <c:pt idx="132">
                  <c:v>131</c:v>
                </c:pt>
              </c:numCache>
            </c:numRef>
          </c:cat>
          <c:val>
            <c:numRef>
              <c:f>'Summary Data'!$AG$11:$AG$143</c:f>
              <c:numCache>
                <c:formatCode>General</c:formatCode>
                <c:ptCount val="13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numCache>
            </c:numRef>
          </c:val>
        </c:ser>
        <c:ser>
          <c:idx val="2"/>
          <c:order val="2"/>
          <c:tx>
            <c:strRef>
              <c:f>'Summary Data'!$AH$10</c:f>
              <c:strCache>
                <c:ptCount val="1"/>
                <c:pt idx="0">
                  <c:v>Functional Area 1, Shift 3</c:v>
                </c:pt>
              </c:strCache>
            </c:strRef>
          </c:tx>
          <c:spPr>
            <a:solidFill>
              <a:schemeClr val="accent4"/>
            </a:solidFill>
            <a:ln>
              <a:noFill/>
            </a:ln>
            <a:effectLst/>
          </c:spPr>
          <c:invertIfNegative val="0"/>
          <c:cat>
            <c:numRef>
              <c:f>'Summary Data'!$A$11:$A$143</c:f>
              <c:numCache>
                <c:formatCode>d\-mmm</c:formatCode>
                <c:ptCount val="133"/>
                <c:pt idx="0">
                  <c:v>-1</c:v>
                </c:pt>
                <c:pt idx="1">
                  <c:v>0</c:v>
                </c:pt>
                <c:pt idx="2">
                  <c:v>1</c:v>
                </c:pt>
                <c:pt idx="3">
                  <c:v>2</c:v>
                </c:pt>
                <c:pt idx="4">
                  <c:v>3</c:v>
                </c:pt>
                <c:pt idx="5">
                  <c:v>4</c:v>
                </c:pt>
                <c:pt idx="6">
                  <c:v>5</c:v>
                </c:pt>
                <c:pt idx="7">
                  <c:v>6</c:v>
                </c:pt>
                <c:pt idx="8">
                  <c:v>7</c:v>
                </c:pt>
                <c:pt idx="9">
                  <c:v>8</c:v>
                </c:pt>
                <c:pt idx="10">
                  <c:v>9</c:v>
                </c:pt>
                <c:pt idx="11">
                  <c:v>10</c:v>
                </c:pt>
                <c:pt idx="12">
                  <c:v>11</c:v>
                </c:pt>
                <c:pt idx="13">
                  <c:v>12</c:v>
                </c:pt>
                <c:pt idx="14">
                  <c:v>13</c:v>
                </c:pt>
                <c:pt idx="15">
                  <c:v>14</c:v>
                </c:pt>
                <c:pt idx="16">
                  <c:v>15</c:v>
                </c:pt>
                <c:pt idx="17">
                  <c:v>16</c:v>
                </c:pt>
                <c:pt idx="18">
                  <c:v>17</c:v>
                </c:pt>
                <c:pt idx="19">
                  <c:v>18</c:v>
                </c:pt>
                <c:pt idx="20">
                  <c:v>19</c:v>
                </c:pt>
                <c:pt idx="21">
                  <c:v>20</c:v>
                </c:pt>
                <c:pt idx="22">
                  <c:v>21</c:v>
                </c:pt>
                <c:pt idx="23">
                  <c:v>22</c:v>
                </c:pt>
                <c:pt idx="24">
                  <c:v>23</c:v>
                </c:pt>
                <c:pt idx="25">
                  <c:v>24</c:v>
                </c:pt>
                <c:pt idx="26">
                  <c:v>25</c:v>
                </c:pt>
                <c:pt idx="27">
                  <c:v>26</c:v>
                </c:pt>
                <c:pt idx="28">
                  <c:v>27</c:v>
                </c:pt>
                <c:pt idx="29">
                  <c:v>28</c:v>
                </c:pt>
                <c:pt idx="30">
                  <c:v>29</c:v>
                </c:pt>
                <c:pt idx="31">
                  <c:v>30</c:v>
                </c:pt>
                <c:pt idx="32">
                  <c:v>31</c:v>
                </c:pt>
                <c:pt idx="33">
                  <c:v>32</c:v>
                </c:pt>
                <c:pt idx="34">
                  <c:v>33</c:v>
                </c:pt>
                <c:pt idx="35">
                  <c:v>34</c:v>
                </c:pt>
                <c:pt idx="36">
                  <c:v>35</c:v>
                </c:pt>
                <c:pt idx="37">
                  <c:v>36</c:v>
                </c:pt>
                <c:pt idx="38">
                  <c:v>37</c:v>
                </c:pt>
                <c:pt idx="39">
                  <c:v>38</c:v>
                </c:pt>
                <c:pt idx="40">
                  <c:v>39</c:v>
                </c:pt>
                <c:pt idx="41">
                  <c:v>40</c:v>
                </c:pt>
                <c:pt idx="42">
                  <c:v>41</c:v>
                </c:pt>
                <c:pt idx="43">
                  <c:v>42</c:v>
                </c:pt>
                <c:pt idx="44">
                  <c:v>43</c:v>
                </c:pt>
                <c:pt idx="45">
                  <c:v>44</c:v>
                </c:pt>
                <c:pt idx="46">
                  <c:v>45</c:v>
                </c:pt>
                <c:pt idx="47">
                  <c:v>46</c:v>
                </c:pt>
                <c:pt idx="48">
                  <c:v>47</c:v>
                </c:pt>
                <c:pt idx="49">
                  <c:v>48</c:v>
                </c:pt>
                <c:pt idx="50">
                  <c:v>49</c:v>
                </c:pt>
                <c:pt idx="51">
                  <c:v>50</c:v>
                </c:pt>
                <c:pt idx="52">
                  <c:v>51</c:v>
                </c:pt>
                <c:pt idx="53">
                  <c:v>52</c:v>
                </c:pt>
                <c:pt idx="54">
                  <c:v>53</c:v>
                </c:pt>
                <c:pt idx="55">
                  <c:v>54</c:v>
                </c:pt>
                <c:pt idx="56">
                  <c:v>55</c:v>
                </c:pt>
                <c:pt idx="57">
                  <c:v>56</c:v>
                </c:pt>
                <c:pt idx="58">
                  <c:v>57</c:v>
                </c:pt>
                <c:pt idx="59">
                  <c:v>58</c:v>
                </c:pt>
                <c:pt idx="60">
                  <c:v>59</c:v>
                </c:pt>
                <c:pt idx="61">
                  <c:v>60</c:v>
                </c:pt>
                <c:pt idx="62">
                  <c:v>61</c:v>
                </c:pt>
                <c:pt idx="63">
                  <c:v>62</c:v>
                </c:pt>
                <c:pt idx="64">
                  <c:v>63</c:v>
                </c:pt>
                <c:pt idx="65">
                  <c:v>64</c:v>
                </c:pt>
                <c:pt idx="66">
                  <c:v>65</c:v>
                </c:pt>
                <c:pt idx="67">
                  <c:v>66</c:v>
                </c:pt>
                <c:pt idx="68">
                  <c:v>67</c:v>
                </c:pt>
                <c:pt idx="69">
                  <c:v>68</c:v>
                </c:pt>
                <c:pt idx="70">
                  <c:v>69</c:v>
                </c:pt>
                <c:pt idx="71">
                  <c:v>70</c:v>
                </c:pt>
                <c:pt idx="72">
                  <c:v>71</c:v>
                </c:pt>
                <c:pt idx="73">
                  <c:v>72</c:v>
                </c:pt>
                <c:pt idx="74">
                  <c:v>73</c:v>
                </c:pt>
                <c:pt idx="75">
                  <c:v>74</c:v>
                </c:pt>
                <c:pt idx="76">
                  <c:v>75</c:v>
                </c:pt>
                <c:pt idx="77">
                  <c:v>76</c:v>
                </c:pt>
                <c:pt idx="78">
                  <c:v>77</c:v>
                </c:pt>
                <c:pt idx="79">
                  <c:v>78</c:v>
                </c:pt>
                <c:pt idx="80">
                  <c:v>79</c:v>
                </c:pt>
                <c:pt idx="81">
                  <c:v>80</c:v>
                </c:pt>
                <c:pt idx="82">
                  <c:v>81</c:v>
                </c:pt>
                <c:pt idx="83">
                  <c:v>82</c:v>
                </c:pt>
                <c:pt idx="84">
                  <c:v>83</c:v>
                </c:pt>
                <c:pt idx="85">
                  <c:v>84</c:v>
                </c:pt>
                <c:pt idx="86">
                  <c:v>85</c:v>
                </c:pt>
                <c:pt idx="87">
                  <c:v>86</c:v>
                </c:pt>
                <c:pt idx="88">
                  <c:v>87</c:v>
                </c:pt>
                <c:pt idx="89">
                  <c:v>88</c:v>
                </c:pt>
                <c:pt idx="90">
                  <c:v>89</c:v>
                </c:pt>
                <c:pt idx="91">
                  <c:v>90</c:v>
                </c:pt>
                <c:pt idx="92">
                  <c:v>91</c:v>
                </c:pt>
                <c:pt idx="93">
                  <c:v>92</c:v>
                </c:pt>
                <c:pt idx="94">
                  <c:v>93</c:v>
                </c:pt>
                <c:pt idx="95">
                  <c:v>94</c:v>
                </c:pt>
                <c:pt idx="96">
                  <c:v>95</c:v>
                </c:pt>
                <c:pt idx="97">
                  <c:v>96</c:v>
                </c:pt>
                <c:pt idx="98">
                  <c:v>97</c:v>
                </c:pt>
                <c:pt idx="99">
                  <c:v>98</c:v>
                </c:pt>
                <c:pt idx="100">
                  <c:v>99</c:v>
                </c:pt>
                <c:pt idx="101">
                  <c:v>100</c:v>
                </c:pt>
                <c:pt idx="102">
                  <c:v>101</c:v>
                </c:pt>
                <c:pt idx="103">
                  <c:v>102</c:v>
                </c:pt>
                <c:pt idx="104">
                  <c:v>103</c:v>
                </c:pt>
                <c:pt idx="105">
                  <c:v>104</c:v>
                </c:pt>
                <c:pt idx="106">
                  <c:v>105</c:v>
                </c:pt>
                <c:pt idx="107">
                  <c:v>106</c:v>
                </c:pt>
                <c:pt idx="108">
                  <c:v>107</c:v>
                </c:pt>
                <c:pt idx="109">
                  <c:v>108</c:v>
                </c:pt>
                <c:pt idx="110">
                  <c:v>109</c:v>
                </c:pt>
                <c:pt idx="111">
                  <c:v>110</c:v>
                </c:pt>
                <c:pt idx="112">
                  <c:v>111</c:v>
                </c:pt>
                <c:pt idx="113">
                  <c:v>112</c:v>
                </c:pt>
                <c:pt idx="114">
                  <c:v>113</c:v>
                </c:pt>
                <c:pt idx="115">
                  <c:v>114</c:v>
                </c:pt>
                <c:pt idx="116">
                  <c:v>115</c:v>
                </c:pt>
                <c:pt idx="117">
                  <c:v>116</c:v>
                </c:pt>
                <c:pt idx="118">
                  <c:v>117</c:v>
                </c:pt>
                <c:pt idx="119">
                  <c:v>118</c:v>
                </c:pt>
                <c:pt idx="120">
                  <c:v>119</c:v>
                </c:pt>
                <c:pt idx="121">
                  <c:v>120</c:v>
                </c:pt>
                <c:pt idx="122">
                  <c:v>121</c:v>
                </c:pt>
                <c:pt idx="123">
                  <c:v>122</c:v>
                </c:pt>
                <c:pt idx="124">
                  <c:v>123</c:v>
                </c:pt>
                <c:pt idx="125">
                  <c:v>124</c:v>
                </c:pt>
                <c:pt idx="126">
                  <c:v>125</c:v>
                </c:pt>
                <c:pt idx="127">
                  <c:v>126</c:v>
                </c:pt>
                <c:pt idx="128">
                  <c:v>127</c:v>
                </c:pt>
                <c:pt idx="129">
                  <c:v>128</c:v>
                </c:pt>
                <c:pt idx="130">
                  <c:v>129</c:v>
                </c:pt>
                <c:pt idx="131">
                  <c:v>130</c:v>
                </c:pt>
                <c:pt idx="132">
                  <c:v>131</c:v>
                </c:pt>
              </c:numCache>
            </c:numRef>
          </c:cat>
          <c:val>
            <c:numRef>
              <c:f>'Summary Data'!$AH$11:$AH$143</c:f>
              <c:numCache>
                <c:formatCode>General</c:formatCode>
                <c:ptCount val="13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numCache>
            </c:numRef>
          </c:val>
        </c:ser>
        <c:ser>
          <c:idx val="3"/>
          <c:order val="3"/>
          <c:tx>
            <c:strRef>
              <c:f>'Summary Data'!$AI$10</c:f>
              <c:strCache>
                <c:ptCount val="1"/>
                <c:pt idx="0">
                  <c:v>Functional Area 1, Shift 4</c:v>
                </c:pt>
              </c:strCache>
            </c:strRef>
          </c:tx>
          <c:spPr>
            <a:solidFill>
              <a:schemeClr val="accent6"/>
            </a:solidFill>
            <a:ln>
              <a:noFill/>
            </a:ln>
            <a:effectLst/>
          </c:spPr>
          <c:invertIfNegative val="0"/>
          <c:cat>
            <c:numRef>
              <c:f>'Summary Data'!$A$11:$A$143</c:f>
              <c:numCache>
                <c:formatCode>d\-mmm</c:formatCode>
                <c:ptCount val="133"/>
                <c:pt idx="0">
                  <c:v>-1</c:v>
                </c:pt>
                <c:pt idx="1">
                  <c:v>0</c:v>
                </c:pt>
                <c:pt idx="2">
                  <c:v>1</c:v>
                </c:pt>
                <c:pt idx="3">
                  <c:v>2</c:v>
                </c:pt>
                <c:pt idx="4">
                  <c:v>3</c:v>
                </c:pt>
                <c:pt idx="5">
                  <c:v>4</c:v>
                </c:pt>
                <c:pt idx="6">
                  <c:v>5</c:v>
                </c:pt>
                <c:pt idx="7">
                  <c:v>6</c:v>
                </c:pt>
                <c:pt idx="8">
                  <c:v>7</c:v>
                </c:pt>
                <c:pt idx="9">
                  <c:v>8</c:v>
                </c:pt>
                <c:pt idx="10">
                  <c:v>9</c:v>
                </c:pt>
                <c:pt idx="11">
                  <c:v>10</c:v>
                </c:pt>
                <c:pt idx="12">
                  <c:v>11</c:v>
                </c:pt>
                <c:pt idx="13">
                  <c:v>12</c:v>
                </c:pt>
                <c:pt idx="14">
                  <c:v>13</c:v>
                </c:pt>
                <c:pt idx="15">
                  <c:v>14</c:v>
                </c:pt>
                <c:pt idx="16">
                  <c:v>15</c:v>
                </c:pt>
                <c:pt idx="17">
                  <c:v>16</c:v>
                </c:pt>
                <c:pt idx="18">
                  <c:v>17</c:v>
                </c:pt>
                <c:pt idx="19">
                  <c:v>18</c:v>
                </c:pt>
                <c:pt idx="20">
                  <c:v>19</c:v>
                </c:pt>
                <c:pt idx="21">
                  <c:v>20</c:v>
                </c:pt>
                <c:pt idx="22">
                  <c:v>21</c:v>
                </c:pt>
                <c:pt idx="23">
                  <c:v>22</c:v>
                </c:pt>
                <c:pt idx="24">
                  <c:v>23</c:v>
                </c:pt>
                <c:pt idx="25">
                  <c:v>24</c:v>
                </c:pt>
                <c:pt idx="26">
                  <c:v>25</c:v>
                </c:pt>
                <c:pt idx="27">
                  <c:v>26</c:v>
                </c:pt>
                <c:pt idx="28">
                  <c:v>27</c:v>
                </c:pt>
                <c:pt idx="29">
                  <c:v>28</c:v>
                </c:pt>
                <c:pt idx="30">
                  <c:v>29</c:v>
                </c:pt>
                <c:pt idx="31">
                  <c:v>30</c:v>
                </c:pt>
                <c:pt idx="32">
                  <c:v>31</c:v>
                </c:pt>
                <c:pt idx="33">
                  <c:v>32</c:v>
                </c:pt>
                <c:pt idx="34">
                  <c:v>33</c:v>
                </c:pt>
                <c:pt idx="35">
                  <c:v>34</c:v>
                </c:pt>
                <c:pt idx="36">
                  <c:v>35</c:v>
                </c:pt>
                <c:pt idx="37">
                  <c:v>36</c:v>
                </c:pt>
                <c:pt idx="38">
                  <c:v>37</c:v>
                </c:pt>
                <c:pt idx="39">
                  <c:v>38</c:v>
                </c:pt>
                <c:pt idx="40">
                  <c:v>39</c:v>
                </c:pt>
                <c:pt idx="41">
                  <c:v>40</c:v>
                </c:pt>
                <c:pt idx="42">
                  <c:v>41</c:v>
                </c:pt>
                <c:pt idx="43">
                  <c:v>42</c:v>
                </c:pt>
                <c:pt idx="44">
                  <c:v>43</c:v>
                </c:pt>
                <c:pt idx="45">
                  <c:v>44</c:v>
                </c:pt>
                <c:pt idx="46">
                  <c:v>45</c:v>
                </c:pt>
                <c:pt idx="47">
                  <c:v>46</c:v>
                </c:pt>
                <c:pt idx="48">
                  <c:v>47</c:v>
                </c:pt>
                <c:pt idx="49">
                  <c:v>48</c:v>
                </c:pt>
                <c:pt idx="50">
                  <c:v>49</c:v>
                </c:pt>
                <c:pt idx="51">
                  <c:v>50</c:v>
                </c:pt>
                <c:pt idx="52">
                  <c:v>51</c:v>
                </c:pt>
                <c:pt idx="53">
                  <c:v>52</c:v>
                </c:pt>
                <c:pt idx="54">
                  <c:v>53</c:v>
                </c:pt>
                <c:pt idx="55">
                  <c:v>54</c:v>
                </c:pt>
                <c:pt idx="56">
                  <c:v>55</c:v>
                </c:pt>
                <c:pt idx="57">
                  <c:v>56</c:v>
                </c:pt>
                <c:pt idx="58">
                  <c:v>57</c:v>
                </c:pt>
                <c:pt idx="59">
                  <c:v>58</c:v>
                </c:pt>
                <c:pt idx="60">
                  <c:v>59</c:v>
                </c:pt>
                <c:pt idx="61">
                  <c:v>60</c:v>
                </c:pt>
                <c:pt idx="62">
                  <c:v>61</c:v>
                </c:pt>
                <c:pt idx="63">
                  <c:v>62</c:v>
                </c:pt>
                <c:pt idx="64">
                  <c:v>63</c:v>
                </c:pt>
                <c:pt idx="65">
                  <c:v>64</c:v>
                </c:pt>
                <c:pt idx="66">
                  <c:v>65</c:v>
                </c:pt>
                <c:pt idx="67">
                  <c:v>66</c:v>
                </c:pt>
                <c:pt idx="68">
                  <c:v>67</c:v>
                </c:pt>
                <c:pt idx="69">
                  <c:v>68</c:v>
                </c:pt>
                <c:pt idx="70">
                  <c:v>69</c:v>
                </c:pt>
                <c:pt idx="71">
                  <c:v>70</c:v>
                </c:pt>
                <c:pt idx="72">
                  <c:v>71</c:v>
                </c:pt>
                <c:pt idx="73">
                  <c:v>72</c:v>
                </c:pt>
                <c:pt idx="74">
                  <c:v>73</c:v>
                </c:pt>
                <c:pt idx="75">
                  <c:v>74</c:v>
                </c:pt>
                <c:pt idx="76">
                  <c:v>75</c:v>
                </c:pt>
                <c:pt idx="77">
                  <c:v>76</c:v>
                </c:pt>
                <c:pt idx="78">
                  <c:v>77</c:v>
                </c:pt>
                <c:pt idx="79">
                  <c:v>78</c:v>
                </c:pt>
                <c:pt idx="80">
                  <c:v>79</c:v>
                </c:pt>
                <c:pt idx="81">
                  <c:v>80</c:v>
                </c:pt>
                <c:pt idx="82">
                  <c:v>81</c:v>
                </c:pt>
                <c:pt idx="83">
                  <c:v>82</c:v>
                </c:pt>
                <c:pt idx="84">
                  <c:v>83</c:v>
                </c:pt>
                <c:pt idx="85">
                  <c:v>84</c:v>
                </c:pt>
                <c:pt idx="86">
                  <c:v>85</c:v>
                </c:pt>
                <c:pt idx="87">
                  <c:v>86</c:v>
                </c:pt>
                <c:pt idx="88">
                  <c:v>87</c:v>
                </c:pt>
                <c:pt idx="89">
                  <c:v>88</c:v>
                </c:pt>
                <c:pt idx="90">
                  <c:v>89</c:v>
                </c:pt>
                <c:pt idx="91">
                  <c:v>90</c:v>
                </c:pt>
                <c:pt idx="92">
                  <c:v>91</c:v>
                </c:pt>
                <c:pt idx="93">
                  <c:v>92</c:v>
                </c:pt>
                <c:pt idx="94">
                  <c:v>93</c:v>
                </c:pt>
                <c:pt idx="95">
                  <c:v>94</c:v>
                </c:pt>
                <c:pt idx="96">
                  <c:v>95</c:v>
                </c:pt>
                <c:pt idx="97">
                  <c:v>96</c:v>
                </c:pt>
                <c:pt idx="98">
                  <c:v>97</c:v>
                </c:pt>
                <c:pt idx="99">
                  <c:v>98</c:v>
                </c:pt>
                <c:pt idx="100">
                  <c:v>99</c:v>
                </c:pt>
                <c:pt idx="101">
                  <c:v>100</c:v>
                </c:pt>
                <c:pt idx="102">
                  <c:v>101</c:v>
                </c:pt>
                <c:pt idx="103">
                  <c:v>102</c:v>
                </c:pt>
                <c:pt idx="104">
                  <c:v>103</c:v>
                </c:pt>
                <c:pt idx="105">
                  <c:v>104</c:v>
                </c:pt>
                <c:pt idx="106">
                  <c:v>105</c:v>
                </c:pt>
                <c:pt idx="107">
                  <c:v>106</c:v>
                </c:pt>
                <c:pt idx="108">
                  <c:v>107</c:v>
                </c:pt>
                <c:pt idx="109">
                  <c:v>108</c:v>
                </c:pt>
                <c:pt idx="110">
                  <c:v>109</c:v>
                </c:pt>
                <c:pt idx="111">
                  <c:v>110</c:v>
                </c:pt>
                <c:pt idx="112">
                  <c:v>111</c:v>
                </c:pt>
                <c:pt idx="113">
                  <c:v>112</c:v>
                </c:pt>
                <c:pt idx="114">
                  <c:v>113</c:v>
                </c:pt>
                <c:pt idx="115">
                  <c:v>114</c:v>
                </c:pt>
                <c:pt idx="116">
                  <c:v>115</c:v>
                </c:pt>
                <c:pt idx="117">
                  <c:v>116</c:v>
                </c:pt>
                <c:pt idx="118">
                  <c:v>117</c:v>
                </c:pt>
                <c:pt idx="119">
                  <c:v>118</c:v>
                </c:pt>
                <c:pt idx="120">
                  <c:v>119</c:v>
                </c:pt>
                <c:pt idx="121">
                  <c:v>120</c:v>
                </c:pt>
                <c:pt idx="122">
                  <c:v>121</c:v>
                </c:pt>
                <c:pt idx="123">
                  <c:v>122</c:v>
                </c:pt>
                <c:pt idx="124">
                  <c:v>123</c:v>
                </c:pt>
                <c:pt idx="125">
                  <c:v>124</c:v>
                </c:pt>
                <c:pt idx="126">
                  <c:v>125</c:v>
                </c:pt>
                <c:pt idx="127">
                  <c:v>126</c:v>
                </c:pt>
                <c:pt idx="128">
                  <c:v>127</c:v>
                </c:pt>
                <c:pt idx="129">
                  <c:v>128</c:v>
                </c:pt>
                <c:pt idx="130">
                  <c:v>129</c:v>
                </c:pt>
                <c:pt idx="131">
                  <c:v>130</c:v>
                </c:pt>
                <c:pt idx="132">
                  <c:v>131</c:v>
                </c:pt>
              </c:numCache>
            </c:numRef>
          </c:cat>
          <c:val>
            <c:numRef>
              <c:f>'Summary Data'!$AI$11:$AI$143</c:f>
              <c:numCache>
                <c:formatCode>General</c:formatCode>
                <c:ptCount val="13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numCache>
            </c:numRef>
          </c:val>
        </c:ser>
        <c:ser>
          <c:idx val="4"/>
          <c:order val="4"/>
          <c:tx>
            <c:strRef>
              <c:f>'Summary Data'!$AJ$10</c:f>
              <c:strCache>
                <c:ptCount val="1"/>
                <c:pt idx="0">
                  <c:v>Functional Area 1, Shift 5</c:v>
                </c:pt>
              </c:strCache>
            </c:strRef>
          </c:tx>
          <c:spPr>
            <a:solidFill>
              <a:schemeClr val="accent5"/>
            </a:solidFill>
            <a:ln>
              <a:noFill/>
            </a:ln>
            <a:effectLst/>
          </c:spPr>
          <c:invertIfNegative val="0"/>
          <c:cat>
            <c:numRef>
              <c:f>'Summary Data'!$A$11:$A$143</c:f>
              <c:numCache>
                <c:formatCode>d\-mmm</c:formatCode>
                <c:ptCount val="133"/>
                <c:pt idx="0">
                  <c:v>-1</c:v>
                </c:pt>
                <c:pt idx="1">
                  <c:v>0</c:v>
                </c:pt>
                <c:pt idx="2">
                  <c:v>1</c:v>
                </c:pt>
                <c:pt idx="3">
                  <c:v>2</c:v>
                </c:pt>
                <c:pt idx="4">
                  <c:v>3</c:v>
                </c:pt>
                <c:pt idx="5">
                  <c:v>4</c:v>
                </c:pt>
                <c:pt idx="6">
                  <c:v>5</c:v>
                </c:pt>
                <c:pt idx="7">
                  <c:v>6</c:v>
                </c:pt>
                <c:pt idx="8">
                  <c:v>7</c:v>
                </c:pt>
                <c:pt idx="9">
                  <c:v>8</c:v>
                </c:pt>
                <c:pt idx="10">
                  <c:v>9</c:v>
                </c:pt>
                <c:pt idx="11">
                  <c:v>10</c:v>
                </c:pt>
                <c:pt idx="12">
                  <c:v>11</c:v>
                </c:pt>
                <c:pt idx="13">
                  <c:v>12</c:v>
                </c:pt>
                <c:pt idx="14">
                  <c:v>13</c:v>
                </c:pt>
                <c:pt idx="15">
                  <c:v>14</c:v>
                </c:pt>
                <c:pt idx="16">
                  <c:v>15</c:v>
                </c:pt>
                <c:pt idx="17">
                  <c:v>16</c:v>
                </c:pt>
                <c:pt idx="18">
                  <c:v>17</c:v>
                </c:pt>
                <c:pt idx="19">
                  <c:v>18</c:v>
                </c:pt>
                <c:pt idx="20">
                  <c:v>19</c:v>
                </c:pt>
                <c:pt idx="21">
                  <c:v>20</c:v>
                </c:pt>
                <c:pt idx="22">
                  <c:v>21</c:v>
                </c:pt>
                <c:pt idx="23">
                  <c:v>22</c:v>
                </c:pt>
                <c:pt idx="24">
                  <c:v>23</c:v>
                </c:pt>
                <c:pt idx="25">
                  <c:v>24</c:v>
                </c:pt>
                <c:pt idx="26">
                  <c:v>25</c:v>
                </c:pt>
                <c:pt idx="27">
                  <c:v>26</c:v>
                </c:pt>
                <c:pt idx="28">
                  <c:v>27</c:v>
                </c:pt>
                <c:pt idx="29">
                  <c:v>28</c:v>
                </c:pt>
                <c:pt idx="30">
                  <c:v>29</c:v>
                </c:pt>
                <c:pt idx="31">
                  <c:v>30</c:v>
                </c:pt>
                <c:pt idx="32">
                  <c:v>31</c:v>
                </c:pt>
                <c:pt idx="33">
                  <c:v>32</c:v>
                </c:pt>
                <c:pt idx="34">
                  <c:v>33</c:v>
                </c:pt>
                <c:pt idx="35">
                  <c:v>34</c:v>
                </c:pt>
                <c:pt idx="36">
                  <c:v>35</c:v>
                </c:pt>
                <c:pt idx="37">
                  <c:v>36</c:v>
                </c:pt>
                <c:pt idx="38">
                  <c:v>37</c:v>
                </c:pt>
                <c:pt idx="39">
                  <c:v>38</c:v>
                </c:pt>
                <c:pt idx="40">
                  <c:v>39</c:v>
                </c:pt>
                <c:pt idx="41">
                  <c:v>40</c:v>
                </c:pt>
                <c:pt idx="42">
                  <c:v>41</c:v>
                </c:pt>
                <c:pt idx="43">
                  <c:v>42</c:v>
                </c:pt>
                <c:pt idx="44">
                  <c:v>43</c:v>
                </c:pt>
                <c:pt idx="45">
                  <c:v>44</c:v>
                </c:pt>
                <c:pt idx="46">
                  <c:v>45</c:v>
                </c:pt>
                <c:pt idx="47">
                  <c:v>46</c:v>
                </c:pt>
                <c:pt idx="48">
                  <c:v>47</c:v>
                </c:pt>
                <c:pt idx="49">
                  <c:v>48</c:v>
                </c:pt>
                <c:pt idx="50">
                  <c:v>49</c:v>
                </c:pt>
                <c:pt idx="51">
                  <c:v>50</c:v>
                </c:pt>
                <c:pt idx="52">
                  <c:v>51</c:v>
                </c:pt>
                <c:pt idx="53">
                  <c:v>52</c:v>
                </c:pt>
                <c:pt idx="54">
                  <c:v>53</c:v>
                </c:pt>
                <c:pt idx="55">
                  <c:v>54</c:v>
                </c:pt>
                <c:pt idx="56">
                  <c:v>55</c:v>
                </c:pt>
                <c:pt idx="57">
                  <c:v>56</c:v>
                </c:pt>
                <c:pt idx="58">
                  <c:v>57</c:v>
                </c:pt>
                <c:pt idx="59">
                  <c:v>58</c:v>
                </c:pt>
                <c:pt idx="60">
                  <c:v>59</c:v>
                </c:pt>
                <c:pt idx="61">
                  <c:v>60</c:v>
                </c:pt>
                <c:pt idx="62">
                  <c:v>61</c:v>
                </c:pt>
                <c:pt idx="63">
                  <c:v>62</c:v>
                </c:pt>
                <c:pt idx="64">
                  <c:v>63</c:v>
                </c:pt>
                <c:pt idx="65">
                  <c:v>64</c:v>
                </c:pt>
                <c:pt idx="66">
                  <c:v>65</c:v>
                </c:pt>
                <c:pt idx="67">
                  <c:v>66</c:v>
                </c:pt>
                <c:pt idx="68">
                  <c:v>67</c:v>
                </c:pt>
                <c:pt idx="69">
                  <c:v>68</c:v>
                </c:pt>
                <c:pt idx="70">
                  <c:v>69</c:v>
                </c:pt>
                <c:pt idx="71">
                  <c:v>70</c:v>
                </c:pt>
                <c:pt idx="72">
                  <c:v>71</c:v>
                </c:pt>
                <c:pt idx="73">
                  <c:v>72</c:v>
                </c:pt>
                <c:pt idx="74">
                  <c:v>73</c:v>
                </c:pt>
                <c:pt idx="75">
                  <c:v>74</c:v>
                </c:pt>
                <c:pt idx="76">
                  <c:v>75</c:v>
                </c:pt>
                <c:pt idx="77">
                  <c:v>76</c:v>
                </c:pt>
                <c:pt idx="78">
                  <c:v>77</c:v>
                </c:pt>
                <c:pt idx="79">
                  <c:v>78</c:v>
                </c:pt>
                <c:pt idx="80">
                  <c:v>79</c:v>
                </c:pt>
                <c:pt idx="81">
                  <c:v>80</c:v>
                </c:pt>
                <c:pt idx="82">
                  <c:v>81</c:v>
                </c:pt>
                <c:pt idx="83">
                  <c:v>82</c:v>
                </c:pt>
                <c:pt idx="84">
                  <c:v>83</c:v>
                </c:pt>
                <c:pt idx="85">
                  <c:v>84</c:v>
                </c:pt>
                <c:pt idx="86">
                  <c:v>85</c:v>
                </c:pt>
                <c:pt idx="87">
                  <c:v>86</c:v>
                </c:pt>
                <c:pt idx="88">
                  <c:v>87</c:v>
                </c:pt>
                <c:pt idx="89">
                  <c:v>88</c:v>
                </c:pt>
                <c:pt idx="90">
                  <c:v>89</c:v>
                </c:pt>
                <c:pt idx="91">
                  <c:v>90</c:v>
                </c:pt>
                <c:pt idx="92">
                  <c:v>91</c:v>
                </c:pt>
                <c:pt idx="93">
                  <c:v>92</c:v>
                </c:pt>
                <c:pt idx="94">
                  <c:v>93</c:v>
                </c:pt>
                <c:pt idx="95">
                  <c:v>94</c:v>
                </c:pt>
                <c:pt idx="96">
                  <c:v>95</c:v>
                </c:pt>
                <c:pt idx="97">
                  <c:v>96</c:v>
                </c:pt>
                <c:pt idx="98">
                  <c:v>97</c:v>
                </c:pt>
                <c:pt idx="99">
                  <c:v>98</c:v>
                </c:pt>
                <c:pt idx="100">
                  <c:v>99</c:v>
                </c:pt>
                <c:pt idx="101">
                  <c:v>100</c:v>
                </c:pt>
                <c:pt idx="102">
                  <c:v>101</c:v>
                </c:pt>
                <c:pt idx="103">
                  <c:v>102</c:v>
                </c:pt>
                <c:pt idx="104">
                  <c:v>103</c:v>
                </c:pt>
                <c:pt idx="105">
                  <c:v>104</c:v>
                </c:pt>
                <c:pt idx="106">
                  <c:v>105</c:v>
                </c:pt>
                <c:pt idx="107">
                  <c:v>106</c:v>
                </c:pt>
                <c:pt idx="108">
                  <c:v>107</c:v>
                </c:pt>
                <c:pt idx="109">
                  <c:v>108</c:v>
                </c:pt>
                <c:pt idx="110">
                  <c:v>109</c:v>
                </c:pt>
                <c:pt idx="111">
                  <c:v>110</c:v>
                </c:pt>
                <c:pt idx="112">
                  <c:v>111</c:v>
                </c:pt>
                <c:pt idx="113">
                  <c:v>112</c:v>
                </c:pt>
                <c:pt idx="114">
                  <c:v>113</c:v>
                </c:pt>
                <c:pt idx="115">
                  <c:v>114</c:v>
                </c:pt>
                <c:pt idx="116">
                  <c:v>115</c:v>
                </c:pt>
                <c:pt idx="117">
                  <c:v>116</c:v>
                </c:pt>
                <c:pt idx="118">
                  <c:v>117</c:v>
                </c:pt>
                <c:pt idx="119">
                  <c:v>118</c:v>
                </c:pt>
                <c:pt idx="120">
                  <c:v>119</c:v>
                </c:pt>
                <c:pt idx="121">
                  <c:v>120</c:v>
                </c:pt>
                <c:pt idx="122">
                  <c:v>121</c:v>
                </c:pt>
                <c:pt idx="123">
                  <c:v>122</c:v>
                </c:pt>
                <c:pt idx="124">
                  <c:v>123</c:v>
                </c:pt>
                <c:pt idx="125">
                  <c:v>124</c:v>
                </c:pt>
                <c:pt idx="126">
                  <c:v>125</c:v>
                </c:pt>
                <c:pt idx="127">
                  <c:v>126</c:v>
                </c:pt>
                <c:pt idx="128">
                  <c:v>127</c:v>
                </c:pt>
                <c:pt idx="129">
                  <c:v>128</c:v>
                </c:pt>
                <c:pt idx="130">
                  <c:v>129</c:v>
                </c:pt>
                <c:pt idx="131">
                  <c:v>130</c:v>
                </c:pt>
                <c:pt idx="132">
                  <c:v>131</c:v>
                </c:pt>
              </c:numCache>
            </c:numRef>
          </c:cat>
          <c:val>
            <c:numRef>
              <c:f>'Summary Data'!$AJ$11:$AJ$143</c:f>
              <c:numCache>
                <c:formatCode>General</c:formatCode>
                <c:ptCount val="13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numCache>
            </c:numRef>
          </c:val>
        </c:ser>
        <c:ser>
          <c:idx val="5"/>
          <c:order val="5"/>
          <c:tx>
            <c:strRef>
              <c:f>'Summary Data'!$AK$10</c:f>
              <c:strCache>
                <c:ptCount val="1"/>
                <c:pt idx="0">
                  <c:v>Functional Area 2, Shift 1</c:v>
                </c:pt>
              </c:strCache>
            </c:strRef>
          </c:tx>
          <c:spPr>
            <a:pattFill prst="dkHorz">
              <a:fgClr>
                <a:schemeClr val="accent1"/>
              </a:fgClr>
              <a:bgClr>
                <a:schemeClr val="bg1"/>
              </a:bgClr>
            </a:pattFill>
            <a:ln>
              <a:noFill/>
            </a:ln>
            <a:effectLst/>
          </c:spPr>
          <c:invertIfNegative val="0"/>
          <c:cat>
            <c:numRef>
              <c:f>'Summary Data'!$A$11:$A$143</c:f>
              <c:numCache>
                <c:formatCode>d\-mmm</c:formatCode>
                <c:ptCount val="133"/>
                <c:pt idx="0">
                  <c:v>-1</c:v>
                </c:pt>
                <c:pt idx="1">
                  <c:v>0</c:v>
                </c:pt>
                <c:pt idx="2">
                  <c:v>1</c:v>
                </c:pt>
                <c:pt idx="3">
                  <c:v>2</c:v>
                </c:pt>
                <c:pt idx="4">
                  <c:v>3</c:v>
                </c:pt>
                <c:pt idx="5">
                  <c:v>4</c:v>
                </c:pt>
                <c:pt idx="6">
                  <c:v>5</c:v>
                </c:pt>
                <c:pt idx="7">
                  <c:v>6</c:v>
                </c:pt>
                <c:pt idx="8">
                  <c:v>7</c:v>
                </c:pt>
                <c:pt idx="9">
                  <c:v>8</c:v>
                </c:pt>
                <c:pt idx="10">
                  <c:v>9</c:v>
                </c:pt>
                <c:pt idx="11">
                  <c:v>10</c:v>
                </c:pt>
                <c:pt idx="12">
                  <c:v>11</c:v>
                </c:pt>
                <c:pt idx="13">
                  <c:v>12</c:v>
                </c:pt>
                <c:pt idx="14">
                  <c:v>13</c:v>
                </c:pt>
                <c:pt idx="15">
                  <c:v>14</c:v>
                </c:pt>
                <c:pt idx="16">
                  <c:v>15</c:v>
                </c:pt>
                <c:pt idx="17">
                  <c:v>16</c:v>
                </c:pt>
                <c:pt idx="18">
                  <c:v>17</c:v>
                </c:pt>
                <c:pt idx="19">
                  <c:v>18</c:v>
                </c:pt>
                <c:pt idx="20">
                  <c:v>19</c:v>
                </c:pt>
                <c:pt idx="21">
                  <c:v>20</c:v>
                </c:pt>
                <c:pt idx="22">
                  <c:v>21</c:v>
                </c:pt>
                <c:pt idx="23">
                  <c:v>22</c:v>
                </c:pt>
                <c:pt idx="24">
                  <c:v>23</c:v>
                </c:pt>
                <c:pt idx="25">
                  <c:v>24</c:v>
                </c:pt>
                <c:pt idx="26">
                  <c:v>25</c:v>
                </c:pt>
                <c:pt idx="27">
                  <c:v>26</c:v>
                </c:pt>
                <c:pt idx="28">
                  <c:v>27</c:v>
                </c:pt>
                <c:pt idx="29">
                  <c:v>28</c:v>
                </c:pt>
                <c:pt idx="30">
                  <c:v>29</c:v>
                </c:pt>
                <c:pt idx="31">
                  <c:v>30</c:v>
                </c:pt>
                <c:pt idx="32">
                  <c:v>31</c:v>
                </c:pt>
                <c:pt idx="33">
                  <c:v>32</c:v>
                </c:pt>
                <c:pt idx="34">
                  <c:v>33</c:v>
                </c:pt>
                <c:pt idx="35">
                  <c:v>34</c:v>
                </c:pt>
                <c:pt idx="36">
                  <c:v>35</c:v>
                </c:pt>
                <c:pt idx="37">
                  <c:v>36</c:v>
                </c:pt>
                <c:pt idx="38">
                  <c:v>37</c:v>
                </c:pt>
                <c:pt idx="39">
                  <c:v>38</c:v>
                </c:pt>
                <c:pt idx="40">
                  <c:v>39</c:v>
                </c:pt>
                <c:pt idx="41">
                  <c:v>40</c:v>
                </c:pt>
                <c:pt idx="42">
                  <c:v>41</c:v>
                </c:pt>
                <c:pt idx="43">
                  <c:v>42</c:v>
                </c:pt>
                <c:pt idx="44">
                  <c:v>43</c:v>
                </c:pt>
                <c:pt idx="45">
                  <c:v>44</c:v>
                </c:pt>
                <c:pt idx="46">
                  <c:v>45</c:v>
                </c:pt>
                <c:pt idx="47">
                  <c:v>46</c:v>
                </c:pt>
                <c:pt idx="48">
                  <c:v>47</c:v>
                </c:pt>
                <c:pt idx="49">
                  <c:v>48</c:v>
                </c:pt>
                <c:pt idx="50">
                  <c:v>49</c:v>
                </c:pt>
                <c:pt idx="51">
                  <c:v>50</c:v>
                </c:pt>
                <c:pt idx="52">
                  <c:v>51</c:v>
                </c:pt>
                <c:pt idx="53">
                  <c:v>52</c:v>
                </c:pt>
                <c:pt idx="54">
                  <c:v>53</c:v>
                </c:pt>
                <c:pt idx="55">
                  <c:v>54</c:v>
                </c:pt>
                <c:pt idx="56">
                  <c:v>55</c:v>
                </c:pt>
                <c:pt idx="57">
                  <c:v>56</c:v>
                </c:pt>
                <c:pt idx="58">
                  <c:v>57</c:v>
                </c:pt>
                <c:pt idx="59">
                  <c:v>58</c:v>
                </c:pt>
                <c:pt idx="60">
                  <c:v>59</c:v>
                </c:pt>
                <c:pt idx="61">
                  <c:v>60</c:v>
                </c:pt>
                <c:pt idx="62">
                  <c:v>61</c:v>
                </c:pt>
                <c:pt idx="63">
                  <c:v>62</c:v>
                </c:pt>
                <c:pt idx="64">
                  <c:v>63</c:v>
                </c:pt>
                <c:pt idx="65">
                  <c:v>64</c:v>
                </c:pt>
                <c:pt idx="66">
                  <c:v>65</c:v>
                </c:pt>
                <c:pt idx="67">
                  <c:v>66</c:v>
                </c:pt>
                <c:pt idx="68">
                  <c:v>67</c:v>
                </c:pt>
                <c:pt idx="69">
                  <c:v>68</c:v>
                </c:pt>
                <c:pt idx="70">
                  <c:v>69</c:v>
                </c:pt>
                <c:pt idx="71">
                  <c:v>70</c:v>
                </c:pt>
                <c:pt idx="72">
                  <c:v>71</c:v>
                </c:pt>
                <c:pt idx="73">
                  <c:v>72</c:v>
                </c:pt>
                <c:pt idx="74">
                  <c:v>73</c:v>
                </c:pt>
                <c:pt idx="75">
                  <c:v>74</c:v>
                </c:pt>
                <c:pt idx="76">
                  <c:v>75</c:v>
                </c:pt>
                <c:pt idx="77">
                  <c:v>76</c:v>
                </c:pt>
                <c:pt idx="78">
                  <c:v>77</c:v>
                </c:pt>
                <c:pt idx="79">
                  <c:v>78</c:v>
                </c:pt>
                <c:pt idx="80">
                  <c:v>79</c:v>
                </c:pt>
                <c:pt idx="81">
                  <c:v>80</c:v>
                </c:pt>
                <c:pt idx="82">
                  <c:v>81</c:v>
                </c:pt>
                <c:pt idx="83">
                  <c:v>82</c:v>
                </c:pt>
                <c:pt idx="84">
                  <c:v>83</c:v>
                </c:pt>
                <c:pt idx="85">
                  <c:v>84</c:v>
                </c:pt>
                <c:pt idx="86">
                  <c:v>85</c:v>
                </c:pt>
                <c:pt idx="87">
                  <c:v>86</c:v>
                </c:pt>
                <c:pt idx="88">
                  <c:v>87</c:v>
                </c:pt>
                <c:pt idx="89">
                  <c:v>88</c:v>
                </c:pt>
                <c:pt idx="90">
                  <c:v>89</c:v>
                </c:pt>
                <c:pt idx="91">
                  <c:v>90</c:v>
                </c:pt>
                <c:pt idx="92">
                  <c:v>91</c:v>
                </c:pt>
                <c:pt idx="93">
                  <c:v>92</c:v>
                </c:pt>
                <c:pt idx="94">
                  <c:v>93</c:v>
                </c:pt>
                <c:pt idx="95">
                  <c:v>94</c:v>
                </c:pt>
                <c:pt idx="96">
                  <c:v>95</c:v>
                </c:pt>
                <c:pt idx="97">
                  <c:v>96</c:v>
                </c:pt>
                <c:pt idx="98">
                  <c:v>97</c:v>
                </c:pt>
                <c:pt idx="99">
                  <c:v>98</c:v>
                </c:pt>
                <c:pt idx="100">
                  <c:v>99</c:v>
                </c:pt>
                <c:pt idx="101">
                  <c:v>100</c:v>
                </c:pt>
                <c:pt idx="102">
                  <c:v>101</c:v>
                </c:pt>
                <c:pt idx="103">
                  <c:v>102</c:v>
                </c:pt>
                <c:pt idx="104">
                  <c:v>103</c:v>
                </c:pt>
                <c:pt idx="105">
                  <c:v>104</c:v>
                </c:pt>
                <c:pt idx="106">
                  <c:v>105</c:v>
                </c:pt>
                <c:pt idx="107">
                  <c:v>106</c:v>
                </c:pt>
                <c:pt idx="108">
                  <c:v>107</c:v>
                </c:pt>
                <c:pt idx="109">
                  <c:v>108</c:v>
                </c:pt>
                <c:pt idx="110">
                  <c:v>109</c:v>
                </c:pt>
                <c:pt idx="111">
                  <c:v>110</c:v>
                </c:pt>
                <c:pt idx="112">
                  <c:v>111</c:v>
                </c:pt>
                <c:pt idx="113">
                  <c:v>112</c:v>
                </c:pt>
                <c:pt idx="114">
                  <c:v>113</c:v>
                </c:pt>
                <c:pt idx="115">
                  <c:v>114</c:v>
                </c:pt>
                <c:pt idx="116">
                  <c:v>115</c:v>
                </c:pt>
                <c:pt idx="117">
                  <c:v>116</c:v>
                </c:pt>
                <c:pt idx="118">
                  <c:v>117</c:v>
                </c:pt>
                <c:pt idx="119">
                  <c:v>118</c:v>
                </c:pt>
                <c:pt idx="120">
                  <c:v>119</c:v>
                </c:pt>
                <c:pt idx="121">
                  <c:v>120</c:v>
                </c:pt>
                <c:pt idx="122">
                  <c:v>121</c:v>
                </c:pt>
                <c:pt idx="123">
                  <c:v>122</c:v>
                </c:pt>
                <c:pt idx="124">
                  <c:v>123</c:v>
                </c:pt>
                <c:pt idx="125">
                  <c:v>124</c:v>
                </c:pt>
                <c:pt idx="126">
                  <c:v>125</c:v>
                </c:pt>
                <c:pt idx="127">
                  <c:v>126</c:v>
                </c:pt>
                <c:pt idx="128">
                  <c:v>127</c:v>
                </c:pt>
                <c:pt idx="129">
                  <c:v>128</c:v>
                </c:pt>
                <c:pt idx="130">
                  <c:v>129</c:v>
                </c:pt>
                <c:pt idx="131">
                  <c:v>130</c:v>
                </c:pt>
                <c:pt idx="132">
                  <c:v>131</c:v>
                </c:pt>
              </c:numCache>
            </c:numRef>
          </c:cat>
          <c:val>
            <c:numRef>
              <c:f>'Summary Data'!$AK$11:$AK$143</c:f>
              <c:numCache>
                <c:formatCode>General</c:formatCode>
                <c:ptCount val="13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numCache>
            </c:numRef>
          </c:val>
        </c:ser>
        <c:ser>
          <c:idx val="6"/>
          <c:order val="6"/>
          <c:tx>
            <c:strRef>
              <c:f>'Summary Data'!$AL$10</c:f>
              <c:strCache>
                <c:ptCount val="1"/>
                <c:pt idx="0">
                  <c:v>Functional Area 2, Shift 2</c:v>
                </c:pt>
              </c:strCache>
            </c:strRef>
          </c:tx>
          <c:spPr>
            <a:pattFill prst="dkHorz">
              <a:fgClr>
                <a:schemeClr val="accent2"/>
              </a:fgClr>
              <a:bgClr>
                <a:schemeClr val="bg1"/>
              </a:bgClr>
            </a:pattFill>
            <a:ln>
              <a:noFill/>
            </a:ln>
            <a:effectLst/>
          </c:spPr>
          <c:invertIfNegative val="0"/>
          <c:cat>
            <c:numRef>
              <c:f>'Summary Data'!$A$11:$A$143</c:f>
              <c:numCache>
                <c:formatCode>d\-mmm</c:formatCode>
                <c:ptCount val="133"/>
                <c:pt idx="0">
                  <c:v>-1</c:v>
                </c:pt>
                <c:pt idx="1">
                  <c:v>0</c:v>
                </c:pt>
                <c:pt idx="2">
                  <c:v>1</c:v>
                </c:pt>
                <c:pt idx="3">
                  <c:v>2</c:v>
                </c:pt>
                <c:pt idx="4">
                  <c:v>3</c:v>
                </c:pt>
                <c:pt idx="5">
                  <c:v>4</c:v>
                </c:pt>
                <c:pt idx="6">
                  <c:v>5</c:v>
                </c:pt>
                <c:pt idx="7">
                  <c:v>6</c:v>
                </c:pt>
                <c:pt idx="8">
                  <c:v>7</c:v>
                </c:pt>
                <c:pt idx="9">
                  <c:v>8</c:v>
                </c:pt>
                <c:pt idx="10">
                  <c:v>9</c:v>
                </c:pt>
                <c:pt idx="11">
                  <c:v>10</c:v>
                </c:pt>
                <c:pt idx="12">
                  <c:v>11</c:v>
                </c:pt>
                <c:pt idx="13">
                  <c:v>12</c:v>
                </c:pt>
                <c:pt idx="14">
                  <c:v>13</c:v>
                </c:pt>
                <c:pt idx="15">
                  <c:v>14</c:v>
                </c:pt>
                <c:pt idx="16">
                  <c:v>15</c:v>
                </c:pt>
                <c:pt idx="17">
                  <c:v>16</c:v>
                </c:pt>
                <c:pt idx="18">
                  <c:v>17</c:v>
                </c:pt>
                <c:pt idx="19">
                  <c:v>18</c:v>
                </c:pt>
                <c:pt idx="20">
                  <c:v>19</c:v>
                </c:pt>
                <c:pt idx="21">
                  <c:v>20</c:v>
                </c:pt>
                <c:pt idx="22">
                  <c:v>21</c:v>
                </c:pt>
                <c:pt idx="23">
                  <c:v>22</c:v>
                </c:pt>
                <c:pt idx="24">
                  <c:v>23</c:v>
                </c:pt>
                <c:pt idx="25">
                  <c:v>24</c:v>
                </c:pt>
                <c:pt idx="26">
                  <c:v>25</c:v>
                </c:pt>
                <c:pt idx="27">
                  <c:v>26</c:v>
                </c:pt>
                <c:pt idx="28">
                  <c:v>27</c:v>
                </c:pt>
                <c:pt idx="29">
                  <c:v>28</c:v>
                </c:pt>
                <c:pt idx="30">
                  <c:v>29</c:v>
                </c:pt>
                <c:pt idx="31">
                  <c:v>30</c:v>
                </c:pt>
                <c:pt idx="32">
                  <c:v>31</c:v>
                </c:pt>
                <c:pt idx="33">
                  <c:v>32</c:v>
                </c:pt>
                <c:pt idx="34">
                  <c:v>33</c:v>
                </c:pt>
                <c:pt idx="35">
                  <c:v>34</c:v>
                </c:pt>
                <c:pt idx="36">
                  <c:v>35</c:v>
                </c:pt>
                <c:pt idx="37">
                  <c:v>36</c:v>
                </c:pt>
                <c:pt idx="38">
                  <c:v>37</c:v>
                </c:pt>
                <c:pt idx="39">
                  <c:v>38</c:v>
                </c:pt>
                <c:pt idx="40">
                  <c:v>39</c:v>
                </c:pt>
                <c:pt idx="41">
                  <c:v>40</c:v>
                </c:pt>
                <c:pt idx="42">
                  <c:v>41</c:v>
                </c:pt>
                <c:pt idx="43">
                  <c:v>42</c:v>
                </c:pt>
                <c:pt idx="44">
                  <c:v>43</c:v>
                </c:pt>
                <c:pt idx="45">
                  <c:v>44</c:v>
                </c:pt>
                <c:pt idx="46">
                  <c:v>45</c:v>
                </c:pt>
                <c:pt idx="47">
                  <c:v>46</c:v>
                </c:pt>
                <c:pt idx="48">
                  <c:v>47</c:v>
                </c:pt>
                <c:pt idx="49">
                  <c:v>48</c:v>
                </c:pt>
                <c:pt idx="50">
                  <c:v>49</c:v>
                </c:pt>
                <c:pt idx="51">
                  <c:v>50</c:v>
                </c:pt>
                <c:pt idx="52">
                  <c:v>51</c:v>
                </c:pt>
                <c:pt idx="53">
                  <c:v>52</c:v>
                </c:pt>
                <c:pt idx="54">
                  <c:v>53</c:v>
                </c:pt>
                <c:pt idx="55">
                  <c:v>54</c:v>
                </c:pt>
                <c:pt idx="56">
                  <c:v>55</c:v>
                </c:pt>
                <c:pt idx="57">
                  <c:v>56</c:v>
                </c:pt>
                <c:pt idx="58">
                  <c:v>57</c:v>
                </c:pt>
                <c:pt idx="59">
                  <c:v>58</c:v>
                </c:pt>
                <c:pt idx="60">
                  <c:v>59</c:v>
                </c:pt>
                <c:pt idx="61">
                  <c:v>60</c:v>
                </c:pt>
                <c:pt idx="62">
                  <c:v>61</c:v>
                </c:pt>
                <c:pt idx="63">
                  <c:v>62</c:v>
                </c:pt>
                <c:pt idx="64">
                  <c:v>63</c:v>
                </c:pt>
                <c:pt idx="65">
                  <c:v>64</c:v>
                </c:pt>
                <c:pt idx="66">
                  <c:v>65</c:v>
                </c:pt>
                <c:pt idx="67">
                  <c:v>66</c:v>
                </c:pt>
                <c:pt idx="68">
                  <c:v>67</c:v>
                </c:pt>
                <c:pt idx="69">
                  <c:v>68</c:v>
                </c:pt>
                <c:pt idx="70">
                  <c:v>69</c:v>
                </c:pt>
                <c:pt idx="71">
                  <c:v>70</c:v>
                </c:pt>
                <c:pt idx="72">
                  <c:v>71</c:v>
                </c:pt>
                <c:pt idx="73">
                  <c:v>72</c:v>
                </c:pt>
                <c:pt idx="74">
                  <c:v>73</c:v>
                </c:pt>
                <c:pt idx="75">
                  <c:v>74</c:v>
                </c:pt>
                <c:pt idx="76">
                  <c:v>75</c:v>
                </c:pt>
                <c:pt idx="77">
                  <c:v>76</c:v>
                </c:pt>
                <c:pt idx="78">
                  <c:v>77</c:v>
                </c:pt>
                <c:pt idx="79">
                  <c:v>78</c:v>
                </c:pt>
                <c:pt idx="80">
                  <c:v>79</c:v>
                </c:pt>
                <c:pt idx="81">
                  <c:v>80</c:v>
                </c:pt>
                <c:pt idx="82">
                  <c:v>81</c:v>
                </c:pt>
                <c:pt idx="83">
                  <c:v>82</c:v>
                </c:pt>
                <c:pt idx="84">
                  <c:v>83</c:v>
                </c:pt>
                <c:pt idx="85">
                  <c:v>84</c:v>
                </c:pt>
                <c:pt idx="86">
                  <c:v>85</c:v>
                </c:pt>
                <c:pt idx="87">
                  <c:v>86</c:v>
                </c:pt>
                <c:pt idx="88">
                  <c:v>87</c:v>
                </c:pt>
                <c:pt idx="89">
                  <c:v>88</c:v>
                </c:pt>
                <c:pt idx="90">
                  <c:v>89</c:v>
                </c:pt>
                <c:pt idx="91">
                  <c:v>90</c:v>
                </c:pt>
                <c:pt idx="92">
                  <c:v>91</c:v>
                </c:pt>
                <c:pt idx="93">
                  <c:v>92</c:v>
                </c:pt>
                <c:pt idx="94">
                  <c:v>93</c:v>
                </c:pt>
                <c:pt idx="95">
                  <c:v>94</c:v>
                </c:pt>
                <c:pt idx="96">
                  <c:v>95</c:v>
                </c:pt>
                <c:pt idx="97">
                  <c:v>96</c:v>
                </c:pt>
                <c:pt idx="98">
                  <c:v>97</c:v>
                </c:pt>
                <c:pt idx="99">
                  <c:v>98</c:v>
                </c:pt>
                <c:pt idx="100">
                  <c:v>99</c:v>
                </c:pt>
                <c:pt idx="101">
                  <c:v>100</c:v>
                </c:pt>
                <c:pt idx="102">
                  <c:v>101</c:v>
                </c:pt>
                <c:pt idx="103">
                  <c:v>102</c:v>
                </c:pt>
                <c:pt idx="104">
                  <c:v>103</c:v>
                </c:pt>
                <c:pt idx="105">
                  <c:v>104</c:v>
                </c:pt>
                <c:pt idx="106">
                  <c:v>105</c:v>
                </c:pt>
                <c:pt idx="107">
                  <c:v>106</c:v>
                </c:pt>
                <c:pt idx="108">
                  <c:v>107</c:v>
                </c:pt>
                <c:pt idx="109">
                  <c:v>108</c:v>
                </c:pt>
                <c:pt idx="110">
                  <c:v>109</c:v>
                </c:pt>
                <c:pt idx="111">
                  <c:v>110</c:v>
                </c:pt>
                <c:pt idx="112">
                  <c:v>111</c:v>
                </c:pt>
                <c:pt idx="113">
                  <c:v>112</c:v>
                </c:pt>
                <c:pt idx="114">
                  <c:v>113</c:v>
                </c:pt>
                <c:pt idx="115">
                  <c:v>114</c:v>
                </c:pt>
                <c:pt idx="116">
                  <c:v>115</c:v>
                </c:pt>
                <c:pt idx="117">
                  <c:v>116</c:v>
                </c:pt>
                <c:pt idx="118">
                  <c:v>117</c:v>
                </c:pt>
                <c:pt idx="119">
                  <c:v>118</c:v>
                </c:pt>
                <c:pt idx="120">
                  <c:v>119</c:v>
                </c:pt>
                <c:pt idx="121">
                  <c:v>120</c:v>
                </c:pt>
                <c:pt idx="122">
                  <c:v>121</c:v>
                </c:pt>
                <c:pt idx="123">
                  <c:v>122</c:v>
                </c:pt>
                <c:pt idx="124">
                  <c:v>123</c:v>
                </c:pt>
                <c:pt idx="125">
                  <c:v>124</c:v>
                </c:pt>
                <c:pt idx="126">
                  <c:v>125</c:v>
                </c:pt>
                <c:pt idx="127">
                  <c:v>126</c:v>
                </c:pt>
                <c:pt idx="128">
                  <c:v>127</c:v>
                </c:pt>
                <c:pt idx="129">
                  <c:v>128</c:v>
                </c:pt>
                <c:pt idx="130">
                  <c:v>129</c:v>
                </c:pt>
                <c:pt idx="131">
                  <c:v>130</c:v>
                </c:pt>
                <c:pt idx="132">
                  <c:v>131</c:v>
                </c:pt>
              </c:numCache>
            </c:numRef>
          </c:cat>
          <c:val>
            <c:numRef>
              <c:f>'Summary Data'!$AL$11:$AL$143</c:f>
              <c:numCache>
                <c:formatCode>General</c:formatCode>
                <c:ptCount val="13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numCache>
            </c:numRef>
          </c:val>
        </c:ser>
        <c:ser>
          <c:idx val="7"/>
          <c:order val="7"/>
          <c:tx>
            <c:strRef>
              <c:f>'Summary Data'!$AM$10</c:f>
              <c:strCache>
                <c:ptCount val="1"/>
                <c:pt idx="0">
                  <c:v>Functional Area 2, Shift 3</c:v>
                </c:pt>
              </c:strCache>
            </c:strRef>
          </c:tx>
          <c:spPr>
            <a:pattFill prst="dkHorz">
              <a:fgClr>
                <a:schemeClr val="accent4"/>
              </a:fgClr>
              <a:bgClr>
                <a:schemeClr val="bg1"/>
              </a:bgClr>
            </a:pattFill>
            <a:ln>
              <a:noFill/>
            </a:ln>
            <a:effectLst/>
          </c:spPr>
          <c:invertIfNegative val="0"/>
          <c:cat>
            <c:numRef>
              <c:f>'Summary Data'!$A$11:$A$143</c:f>
              <c:numCache>
                <c:formatCode>d\-mmm</c:formatCode>
                <c:ptCount val="133"/>
                <c:pt idx="0">
                  <c:v>-1</c:v>
                </c:pt>
                <c:pt idx="1">
                  <c:v>0</c:v>
                </c:pt>
                <c:pt idx="2">
                  <c:v>1</c:v>
                </c:pt>
                <c:pt idx="3">
                  <c:v>2</c:v>
                </c:pt>
                <c:pt idx="4">
                  <c:v>3</c:v>
                </c:pt>
                <c:pt idx="5">
                  <c:v>4</c:v>
                </c:pt>
                <c:pt idx="6">
                  <c:v>5</c:v>
                </c:pt>
                <c:pt idx="7">
                  <c:v>6</c:v>
                </c:pt>
                <c:pt idx="8">
                  <c:v>7</c:v>
                </c:pt>
                <c:pt idx="9">
                  <c:v>8</c:v>
                </c:pt>
                <c:pt idx="10">
                  <c:v>9</c:v>
                </c:pt>
                <c:pt idx="11">
                  <c:v>10</c:v>
                </c:pt>
                <c:pt idx="12">
                  <c:v>11</c:v>
                </c:pt>
                <c:pt idx="13">
                  <c:v>12</c:v>
                </c:pt>
                <c:pt idx="14">
                  <c:v>13</c:v>
                </c:pt>
                <c:pt idx="15">
                  <c:v>14</c:v>
                </c:pt>
                <c:pt idx="16">
                  <c:v>15</c:v>
                </c:pt>
                <c:pt idx="17">
                  <c:v>16</c:v>
                </c:pt>
                <c:pt idx="18">
                  <c:v>17</c:v>
                </c:pt>
                <c:pt idx="19">
                  <c:v>18</c:v>
                </c:pt>
                <c:pt idx="20">
                  <c:v>19</c:v>
                </c:pt>
                <c:pt idx="21">
                  <c:v>20</c:v>
                </c:pt>
                <c:pt idx="22">
                  <c:v>21</c:v>
                </c:pt>
                <c:pt idx="23">
                  <c:v>22</c:v>
                </c:pt>
                <c:pt idx="24">
                  <c:v>23</c:v>
                </c:pt>
                <c:pt idx="25">
                  <c:v>24</c:v>
                </c:pt>
                <c:pt idx="26">
                  <c:v>25</c:v>
                </c:pt>
                <c:pt idx="27">
                  <c:v>26</c:v>
                </c:pt>
                <c:pt idx="28">
                  <c:v>27</c:v>
                </c:pt>
                <c:pt idx="29">
                  <c:v>28</c:v>
                </c:pt>
                <c:pt idx="30">
                  <c:v>29</c:v>
                </c:pt>
                <c:pt idx="31">
                  <c:v>30</c:v>
                </c:pt>
                <c:pt idx="32">
                  <c:v>31</c:v>
                </c:pt>
                <c:pt idx="33">
                  <c:v>32</c:v>
                </c:pt>
                <c:pt idx="34">
                  <c:v>33</c:v>
                </c:pt>
                <c:pt idx="35">
                  <c:v>34</c:v>
                </c:pt>
                <c:pt idx="36">
                  <c:v>35</c:v>
                </c:pt>
                <c:pt idx="37">
                  <c:v>36</c:v>
                </c:pt>
                <c:pt idx="38">
                  <c:v>37</c:v>
                </c:pt>
                <c:pt idx="39">
                  <c:v>38</c:v>
                </c:pt>
                <c:pt idx="40">
                  <c:v>39</c:v>
                </c:pt>
                <c:pt idx="41">
                  <c:v>40</c:v>
                </c:pt>
                <c:pt idx="42">
                  <c:v>41</c:v>
                </c:pt>
                <c:pt idx="43">
                  <c:v>42</c:v>
                </c:pt>
                <c:pt idx="44">
                  <c:v>43</c:v>
                </c:pt>
                <c:pt idx="45">
                  <c:v>44</c:v>
                </c:pt>
                <c:pt idx="46">
                  <c:v>45</c:v>
                </c:pt>
                <c:pt idx="47">
                  <c:v>46</c:v>
                </c:pt>
                <c:pt idx="48">
                  <c:v>47</c:v>
                </c:pt>
                <c:pt idx="49">
                  <c:v>48</c:v>
                </c:pt>
                <c:pt idx="50">
                  <c:v>49</c:v>
                </c:pt>
                <c:pt idx="51">
                  <c:v>50</c:v>
                </c:pt>
                <c:pt idx="52">
                  <c:v>51</c:v>
                </c:pt>
                <c:pt idx="53">
                  <c:v>52</c:v>
                </c:pt>
                <c:pt idx="54">
                  <c:v>53</c:v>
                </c:pt>
                <c:pt idx="55">
                  <c:v>54</c:v>
                </c:pt>
                <c:pt idx="56">
                  <c:v>55</c:v>
                </c:pt>
                <c:pt idx="57">
                  <c:v>56</c:v>
                </c:pt>
                <c:pt idx="58">
                  <c:v>57</c:v>
                </c:pt>
                <c:pt idx="59">
                  <c:v>58</c:v>
                </c:pt>
                <c:pt idx="60">
                  <c:v>59</c:v>
                </c:pt>
                <c:pt idx="61">
                  <c:v>60</c:v>
                </c:pt>
                <c:pt idx="62">
                  <c:v>61</c:v>
                </c:pt>
                <c:pt idx="63">
                  <c:v>62</c:v>
                </c:pt>
                <c:pt idx="64">
                  <c:v>63</c:v>
                </c:pt>
                <c:pt idx="65">
                  <c:v>64</c:v>
                </c:pt>
                <c:pt idx="66">
                  <c:v>65</c:v>
                </c:pt>
                <c:pt idx="67">
                  <c:v>66</c:v>
                </c:pt>
                <c:pt idx="68">
                  <c:v>67</c:v>
                </c:pt>
                <c:pt idx="69">
                  <c:v>68</c:v>
                </c:pt>
                <c:pt idx="70">
                  <c:v>69</c:v>
                </c:pt>
                <c:pt idx="71">
                  <c:v>70</c:v>
                </c:pt>
                <c:pt idx="72">
                  <c:v>71</c:v>
                </c:pt>
                <c:pt idx="73">
                  <c:v>72</c:v>
                </c:pt>
                <c:pt idx="74">
                  <c:v>73</c:v>
                </c:pt>
                <c:pt idx="75">
                  <c:v>74</c:v>
                </c:pt>
                <c:pt idx="76">
                  <c:v>75</c:v>
                </c:pt>
                <c:pt idx="77">
                  <c:v>76</c:v>
                </c:pt>
                <c:pt idx="78">
                  <c:v>77</c:v>
                </c:pt>
                <c:pt idx="79">
                  <c:v>78</c:v>
                </c:pt>
                <c:pt idx="80">
                  <c:v>79</c:v>
                </c:pt>
                <c:pt idx="81">
                  <c:v>80</c:v>
                </c:pt>
                <c:pt idx="82">
                  <c:v>81</c:v>
                </c:pt>
                <c:pt idx="83">
                  <c:v>82</c:v>
                </c:pt>
                <c:pt idx="84">
                  <c:v>83</c:v>
                </c:pt>
                <c:pt idx="85">
                  <c:v>84</c:v>
                </c:pt>
                <c:pt idx="86">
                  <c:v>85</c:v>
                </c:pt>
                <c:pt idx="87">
                  <c:v>86</c:v>
                </c:pt>
                <c:pt idx="88">
                  <c:v>87</c:v>
                </c:pt>
                <c:pt idx="89">
                  <c:v>88</c:v>
                </c:pt>
                <c:pt idx="90">
                  <c:v>89</c:v>
                </c:pt>
                <c:pt idx="91">
                  <c:v>90</c:v>
                </c:pt>
                <c:pt idx="92">
                  <c:v>91</c:v>
                </c:pt>
                <c:pt idx="93">
                  <c:v>92</c:v>
                </c:pt>
                <c:pt idx="94">
                  <c:v>93</c:v>
                </c:pt>
                <c:pt idx="95">
                  <c:v>94</c:v>
                </c:pt>
                <c:pt idx="96">
                  <c:v>95</c:v>
                </c:pt>
                <c:pt idx="97">
                  <c:v>96</c:v>
                </c:pt>
                <c:pt idx="98">
                  <c:v>97</c:v>
                </c:pt>
                <c:pt idx="99">
                  <c:v>98</c:v>
                </c:pt>
                <c:pt idx="100">
                  <c:v>99</c:v>
                </c:pt>
                <c:pt idx="101">
                  <c:v>100</c:v>
                </c:pt>
                <c:pt idx="102">
                  <c:v>101</c:v>
                </c:pt>
                <c:pt idx="103">
                  <c:v>102</c:v>
                </c:pt>
                <c:pt idx="104">
                  <c:v>103</c:v>
                </c:pt>
                <c:pt idx="105">
                  <c:v>104</c:v>
                </c:pt>
                <c:pt idx="106">
                  <c:v>105</c:v>
                </c:pt>
                <c:pt idx="107">
                  <c:v>106</c:v>
                </c:pt>
                <c:pt idx="108">
                  <c:v>107</c:v>
                </c:pt>
                <c:pt idx="109">
                  <c:v>108</c:v>
                </c:pt>
                <c:pt idx="110">
                  <c:v>109</c:v>
                </c:pt>
                <c:pt idx="111">
                  <c:v>110</c:v>
                </c:pt>
                <c:pt idx="112">
                  <c:v>111</c:v>
                </c:pt>
                <c:pt idx="113">
                  <c:v>112</c:v>
                </c:pt>
                <c:pt idx="114">
                  <c:v>113</c:v>
                </c:pt>
                <c:pt idx="115">
                  <c:v>114</c:v>
                </c:pt>
                <c:pt idx="116">
                  <c:v>115</c:v>
                </c:pt>
                <c:pt idx="117">
                  <c:v>116</c:v>
                </c:pt>
                <c:pt idx="118">
                  <c:v>117</c:v>
                </c:pt>
                <c:pt idx="119">
                  <c:v>118</c:v>
                </c:pt>
                <c:pt idx="120">
                  <c:v>119</c:v>
                </c:pt>
                <c:pt idx="121">
                  <c:v>120</c:v>
                </c:pt>
                <c:pt idx="122">
                  <c:v>121</c:v>
                </c:pt>
                <c:pt idx="123">
                  <c:v>122</c:v>
                </c:pt>
                <c:pt idx="124">
                  <c:v>123</c:v>
                </c:pt>
                <c:pt idx="125">
                  <c:v>124</c:v>
                </c:pt>
                <c:pt idx="126">
                  <c:v>125</c:v>
                </c:pt>
                <c:pt idx="127">
                  <c:v>126</c:v>
                </c:pt>
                <c:pt idx="128">
                  <c:v>127</c:v>
                </c:pt>
                <c:pt idx="129">
                  <c:v>128</c:v>
                </c:pt>
                <c:pt idx="130">
                  <c:v>129</c:v>
                </c:pt>
                <c:pt idx="131">
                  <c:v>130</c:v>
                </c:pt>
                <c:pt idx="132">
                  <c:v>131</c:v>
                </c:pt>
              </c:numCache>
            </c:numRef>
          </c:cat>
          <c:val>
            <c:numRef>
              <c:f>'Summary Data'!$AM$11:$AM$143</c:f>
              <c:numCache>
                <c:formatCode>General</c:formatCode>
                <c:ptCount val="13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numCache>
            </c:numRef>
          </c:val>
        </c:ser>
        <c:ser>
          <c:idx val="8"/>
          <c:order val="8"/>
          <c:tx>
            <c:strRef>
              <c:f>'Summary Data'!$AN$10</c:f>
              <c:strCache>
                <c:ptCount val="1"/>
                <c:pt idx="0">
                  <c:v>Functional Area 2, Shift 4</c:v>
                </c:pt>
              </c:strCache>
            </c:strRef>
          </c:tx>
          <c:spPr>
            <a:pattFill prst="dkHorz">
              <a:fgClr>
                <a:schemeClr val="accent6"/>
              </a:fgClr>
              <a:bgClr>
                <a:schemeClr val="bg1"/>
              </a:bgClr>
            </a:pattFill>
            <a:ln>
              <a:noFill/>
            </a:ln>
            <a:effectLst/>
          </c:spPr>
          <c:invertIfNegative val="0"/>
          <c:cat>
            <c:numRef>
              <c:f>'Summary Data'!$A$11:$A$143</c:f>
              <c:numCache>
                <c:formatCode>d\-mmm</c:formatCode>
                <c:ptCount val="133"/>
                <c:pt idx="0">
                  <c:v>-1</c:v>
                </c:pt>
                <c:pt idx="1">
                  <c:v>0</c:v>
                </c:pt>
                <c:pt idx="2">
                  <c:v>1</c:v>
                </c:pt>
                <c:pt idx="3">
                  <c:v>2</c:v>
                </c:pt>
                <c:pt idx="4">
                  <c:v>3</c:v>
                </c:pt>
                <c:pt idx="5">
                  <c:v>4</c:v>
                </c:pt>
                <c:pt idx="6">
                  <c:v>5</c:v>
                </c:pt>
                <c:pt idx="7">
                  <c:v>6</c:v>
                </c:pt>
                <c:pt idx="8">
                  <c:v>7</c:v>
                </c:pt>
                <c:pt idx="9">
                  <c:v>8</c:v>
                </c:pt>
                <c:pt idx="10">
                  <c:v>9</c:v>
                </c:pt>
                <c:pt idx="11">
                  <c:v>10</c:v>
                </c:pt>
                <c:pt idx="12">
                  <c:v>11</c:v>
                </c:pt>
                <c:pt idx="13">
                  <c:v>12</c:v>
                </c:pt>
                <c:pt idx="14">
                  <c:v>13</c:v>
                </c:pt>
                <c:pt idx="15">
                  <c:v>14</c:v>
                </c:pt>
                <c:pt idx="16">
                  <c:v>15</c:v>
                </c:pt>
                <c:pt idx="17">
                  <c:v>16</c:v>
                </c:pt>
                <c:pt idx="18">
                  <c:v>17</c:v>
                </c:pt>
                <c:pt idx="19">
                  <c:v>18</c:v>
                </c:pt>
                <c:pt idx="20">
                  <c:v>19</c:v>
                </c:pt>
                <c:pt idx="21">
                  <c:v>20</c:v>
                </c:pt>
                <c:pt idx="22">
                  <c:v>21</c:v>
                </c:pt>
                <c:pt idx="23">
                  <c:v>22</c:v>
                </c:pt>
                <c:pt idx="24">
                  <c:v>23</c:v>
                </c:pt>
                <c:pt idx="25">
                  <c:v>24</c:v>
                </c:pt>
                <c:pt idx="26">
                  <c:v>25</c:v>
                </c:pt>
                <c:pt idx="27">
                  <c:v>26</c:v>
                </c:pt>
                <c:pt idx="28">
                  <c:v>27</c:v>
                </c:pt>
                <c:pt idx="29">
                  <c:v>28</c:v>
                </c:pt>
                <c:pt idx="30">
                  <c:v>29</c:v>
                </c:pt>
                <c:pt idx="31">
                  <c:v>30</c:v>
                </c:pt>
                <c:pt idx="32">
                  <c:v>31</c:v>
                </c:pt>
                <c:pt idx="33">
                  <c:v>32</c:v>
                </c:pt>
                <c:pt idx="34">
                  <c:v>33</c:v>
                </c:pt>
                <c:pt idx="35">
                  <c:v>34</c:v>
                </c:pt>
                <c:pt idx="36">
                  <c:v>35</c:v>
                </c:pt>
                <c:pt idx="37">
                  <c:v>36</c:v>
                </c:pt>
                <c:pt idx="38">
                  <c:v>37</c:v>
                </c:pt>
                <c:pt idx="39">
                  <c:v>38</c:v>
                </c:pt>
                <c:pt idx="40">
                  <c:v>39</c:v>
                </c:pt>
                <c:pt idx="41">
                  <c:v>40</c:v>
                </c:pt>
                <c:pt idx="42">
                  <c:v>41</c:v>
                </c:pt>
                <c:pt idx="43">
                  <c:v>42</c:v>
                </c:pt>
                <c:pt idx="44">
                  <c:v>43</c:v>
                </c:pt>
                <c:pt idx="45">
                  <c:v>44</c:v>
                </c:pt>
                <c:pt idx="46">
                  <c:v>45</c:v>
                </c:pt>
                <c:pt idx="47">
                  <c:v>46</c:v>
                </c:pt>
                <c:pt idx="48">
                  <c:v>47</c:v>
                </c:pt>
                <c:pt idx="49">
                  <c:v>48</c:v>
                </c:pt>
                <c:pt idx="50">
                  <c:v>49</c:v>
                </c:pt>
                <c:pt idx="51">
                  <c:v>50</c:v>
                </c:pt>
                <c:pt idx="52">
                  <c:v>51</c:v>
                </c:pt>
                <c:pt idx="53">
                  <c:v>52</c:v>
                </c:pt>
                <c:pt idx="54">
                  <c:v>53</c:v>
                </c:pt>
                <c:pt idx="55">
                  <c:v>54</c:v>
                </c:pt>
                <c:pt idx="56">
                  <c:v>55</c:v>
                </c:pt>
                <c:pt idx="57">
                  <c:v>56</c:v>
                </c:pt>
                <c:pt idx="58">
                  <c:v>57</c:v>
                </c:pt>
                <c:pt idx="59">
                  <c:v>58</c:v>
                </c:pt>
                <c:pt idx="60">
                  <c:v>59</c:v>
                </c:pt>
                <c:pt idx="61">
                  <c:v>60</c:v>
                </c:pt>
                <c:pt idx="62">
                  <c:v>61</c:v>
                </c:pt>
                <c:pt idx="63">
                  <c:v>62</c:v>
                </c:pt>
                <c:pt idx="64">
                  <c:v>63</c:v>
                </c:pt>
                <c:pt idx="65">
                  <c:v>64</c:v>
                </c:pt>
                <c:pt idx="66">
                  <c:v>65</c:v>
                </c:pt>
                <c:pt idx="67">
                  <c:v>66</c:v>
                </c:pt>
                <c:pt idx="68">
                  <c:v>67</c:v>
                </c:pt>
                <c:pt idx="69">
                  <c:v>68</c:v>
                </c:pt>
                <c:pt idx="70">
                  <c:v>69</c:v>
                </c:pt>
                <c:pt idx="71">
                  <c:v>70</c:v>
                </c:pt>
                <c:pt idx="72">
                  <c:v>71</c:v>
                </c:pt>
                <c:pt idx="73">
                  <c:v>72</c:v>
                </c:pt>
                <c:pt idx="74">
                  <c:v>73</c:v>
                </c:pt>
                <c:pt idx="75">
                  <c:v>74</c:v>
                </c:pt>
                <c:pt idx="76">
                  <c:v>75</c:v>
                </c:pt>
                <c:pt idx="77">
                  <c:v>76</c:v>
                </c:pt>
                <c:pt idx="78">
                  <c:v>77</c:v>
                </c:pt>
                <c:pt idx="79">
                  <c:v>78</c:v>
                </c:pt>
                <c:pt idx="80">
                  <c:v>79</c:v>
                </c:pt>
                <c:pt idx="81">
                  <c:v>80</c:v>
                </c:pt>
                <c:pt idx="82">
                  <c:v>81</c:v>
                </c:pt>
                <c:pt idx="83">
                  <c:v>82</c:v>
                </c:pt>
                <c:pt idx="84">
                  <c:v>83</c:v>
                </c:pt>
                <c:pt idx="85">
                  <c:v>84</c:v>
                </c:pt>
                <c:pt idx="86">
                  <c:v>85</c:v>
                </c:pt>
                <c:pt idx="87">
                  <c:v>86</c:v>
                </c:pt>
                <c:pt idx="88">
                  <c:v>87</c:v>
                </c:pt>
                <c:pt idx="89">
                  <c:v>88</c:v>
                </c:pt>
                <c:pt idx="90">
                  <c:v>89</c:v>
                </c:pt>
                <c:pt idx="91">
                  <c:v>90</c:v>
                </c:pt>
                <c:pt idx="92">
                  <c:v>91</c:v>
                </c:pt>
                <c:pt idx="93">
                  <c:v>92</c:v>
                </c:pt>
                <c:pt idx="94">
                  <c:v>93</c:v>
                </c:pt>
                <c:pt idx="95">
                  <c:v>94</c:v>
                </c:pt>
                <c:pt idx="96">
                  <c:v>95</c:v>
                </c:pt>
                <c:pt idx="97">
                  <c:v>96</c:v>
                </c:pt>
                <c:pt idx="98">
                  <c:v>97</c:v>
                </c:pt>
                <c:pt idx="99">
                  <c:v>98</c:v>
                </c:pt>
                <c:pt idx="100">
                  <c:v>99</c:v>
                </c:pt>
                <c:pt idx="101">
                  <c:v>100</c:v>
                </c:pt>
                <c:pt idx="102">
                  <c:v>101</c:v>
                </c:pt>
                <c:pt idx="103">
                  <c:v>102</c:v>
                </c:pt>
                <c:pt idx="104">
                  <c:v>103</c:v>
                </c:pt>
                <c:pt idx="105">
                  <c:v>104</c:v>
                </c:pt>
                <c:pt idx="106">
                  <c:v>105</c:v>
                </c:pt>
                <c:pt idx="107">
                  <c:v>106</c:v>
                </c:pt>
                <c:pt idx="108">
                  <c:v>107</c:v>
                </c:pt>
                <c:pt idx="109">
                  <c:v>108</c:v>
                </c:pt>
                <c:pt idx="110">
                  <c:v>109</c:v>
                </c:pt>
                <c:pt idx="111">
                  <c:v>110</c:v>
                </c:pt>
                <c:pt idx="112">
                  <c:v>111</c:v>
                </c:pt>
                <c:pt idx="113">
                  <c:v>112</c:v>
                </c:pt>
                <c:pt idx="114">
                  <c:v>113</c:v>
                </c:pt>
                <c:pt idx="115">
                  <c:v>114</c:v>
                </c:pt>
                <c:pt idx="116">
                  <c:v>115</c:v>
                </c:pt>
                <c:pt idx="117">
                  <c:v>116</c:v>
                </c:pt>
                <c:pt idx="118">
                  <c:v>117</c:v>
                </c:pt>
                <c:pt idx="119">
                  <c:v>118</c:v>
                </c:pt>
                <c:pt idx="120">
                  <c:v>119</c:v>
                </c:pt>
                <c:pt idx="121">
                  <c:v>120</c:v>
                </c:pt>
                <c:pt idx="122">
                  <c:v>121</c:v>
                </c:pt>
                <c:pt idx="123">
                  <c:v>122</c:v>
                </c:pt>
                <c:pt idx="124">
                  <c:v>123</c:v>
                </c:pt>
                <c:pt idx="125">
                  <c:v>124</c:v>
                </c:pt>
                <c:pt idx="126">
                  <c:v>125</c:v>
                </c:pt>
                <c:pt idx="127">
                  <c:v>126</c:v>
                </c:pt>
                <c:pt idx="128">
                  <c:v>127</c:v>
                </c:pt>
                <c:pt idx="129">
                  <c:v>128</c:v>
                </c:pt>
                <c:pt idx="130">
                  <c:v>129</c:v>
                </c:pt>
                <c:pt idx="131">
                  <c:v>130</c:v>
                </c:pt>
                <c:pt idx="132">
                  <c:v>131</c:v>
                </c:pt>
              </c:numCache>
            </c:numRef>
          </c:cat>
          <c:val>
            <c:numRef>
              <c:f>'Summary Data'!$AN$11:$AN$143</c:f>
              <c:numCache>
                <c:formatCode>General</c:formatCode>
                <c:ptCount val="13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numCache>
            </c:numRef>
          </c:val>
        </c:ser>
        <c:ser>
          <c:idx val="9"/>
          <c:order val="9"/>
          <c:tx>
            <c:strRef>
              <c:f>'Summary Data'!$AO$10</c:f>
              <c:strCache>
                <c:ptCount val="1"/>
                <c:pt idx="0">
                  <c:v>Functional Area 2, Shift 5</c:v>
                </c:pt>
              </c:strCache>
            </c:strRef>
          </c:tx>
          <c:spPr>
            <a:pattFill prst="dkHorz">
              <a:fgClr>
                <a:schemeClr val="accent5"/>
              </a:fgClr>
              <a:bgClr>
                <a:schemeClr val="bg1"/>
              </a:bgClr>
            </a:pattFill>
            <a:ln>
              <a:noFill/>
            </a:ln>
            <a:effectLst/>
          </c:spPr>
          <c:invertIfNegative val="0"/>
          <c:cat>
            <c:numRef>
              <c:f>'Summary Data'!$A$11:$A$143</c:f>
              <c:numCache>
                <c:formatCode>d\-mmm</c:formatCode>
                <c:ptCount val="133"/>
                <c:pt idx="0">
                  <c:v>-1</c:v>
                </c:pt>
                <c:pt idx="1">
                  <c:v>0</c:v>
                </c:pt>
                <c:pt idx="2">
                  <c:v>1</c:v>
                </c:pt>
                <c:pt idx="3">
                  <c:v>2</c:v>
                </c:pt>
                <c:pt idx="4">
                  <c:v>3</c:v>
                </c:pt>
                <c:pt idx="5">
                  <c:v>4</c:v>
                </c:pt>
                <c:pt idx="6">
                  <c:v>5</c:v>
                </c:pt>
                <c:pt idx="7">
                  <c:v>6</c:v>
                </c:pt>
                <c:pt idx="8">
                  <c:v>7</c:v>
                </c:pt>
                <c:pt idx="9">
                  <c:v>8</c:v>
                </c:pt>
                <c:pt idx="10">
                  <c:v>9</c:v>
                </c:pt>
                <c:pt idx="11">
                  <c:v>10</c:v>
                </c:pt>
                <c:pt idx="12">
                  <c:v>11</c:v>
                </c:pt>
                <c:pt idx="13">
                  <c:v>12</c:v>
                </c:pt>
                <c:pt idx="14">
                  <c:v>13</c:v>
                </c:pt>
                <c:pt idx="15">
                  <c:v>14</c:v>
                </c:pt>
                <c:pt idx="16">
                  <c:v>15</c:v>
                </c:pt>
                <c:pt idx="17">
                  <c:v>16</c:v>
                </c:pt>
                <c:pt idx="18">
                  <c:v>17</c:v>
                </c:pt>
                <c:pt idx="19">
                  <c:v>18</c:v>
                </c:pt>
                <c:pt idx="20">
                  <c:v>19</c:v>
                </c:pt>
                <c:pt idx="21">
                  <c:v>20</c:v>
                </c:pt>
                <c:pt idx="22">
                  <c:v>21</c:v>
                </c:pt>
                <c:pt idx="23">
                  <c:v>22</c:v>
                </c:pt>
                <c:pt idx="24">
                  <c:v>23</c:v>
                </c:pt>
                <c:pt idx="25">
                  <c:v>24</c:v>
                </c:pt>
                <c:pt idx="26">
                  <c:v>25</c:v>
                </c:pt>
                <c:pt idx="27">
                  <c:v>26</c:v>
                </c:pt>
                <c:pt idx="28">
                  <c:v>27</c:v>
                </c:pt>
                <c:pt idx="29">
                  <c:v>28</c:v>
                </c:pt>
                <c:pt idx="30">
                  <c:v>29</c:v>
                </c:pt>
                <c:pt idx="31">
                  <c:v>30</c:v>
                </c:pt>
                <c:pt idx="32">
                  <c:v>31</c:v>
                </c:pt>
                <c:pt idx="33">
                  <c:v>32</c:v>
                </c:pt>
                <c:pt idx="34">
                  <c:v>33</c:v>
                </c:pt>
                <c:pt idx="35">
                  <c:v>34</c:v>
                </c:pt>
                <c:pt idx="36">
                  <c:v>35</c:v>
                </c:pt>
                <c:pt idx="37">
                  <c:v>36</c:v>
                </c:pt>
                <c:pt idx="38">
                  <c:v>37</c:v>
                </c:pt>
                <c:pt idx="39">
                  <c:v>38</c:v>
                </c:pt>
                <c:pt idx="40">
                  <c:v>39</c:v>
                </c:pt>
                <c:pt idx="41">
                  <c:v>40</c:v>
                </c:pt>
                <c:pt idx="42">
                  <c:v>41</c:v>
                </c:pt>
                <c:pt idx="43">
                  <c:v>42</c:v>
                </c:pt>
                <c:pt idx="44">
                  <c:v>43</c:v>
                </c:pt>
                <c:pt idx="45">
                  <c:v>44</c:v>
                </c:pt>
                <c:pt idx="46">
                  <c:v>45</c:v>
                </c:pt>
                <c:pt idx="47">
                  <c:v>46</c:v>
                </c:pt>
                <c:pt idx="48">
                  <c:v>47</c:v>
                </c:pt>
                <c:pt idx="49">
                  <c:v>48</c:v>
                </c:pt>
                <c:pt idx="50">
                  <c:v>49</c:v>
                </c:pt>
                <c:pt idx="51">
                  <c:v>50</c:v>
                </c:pt>
                <c:pt idx="52">
                  <c:v>51</c:v>
                </c:pt>
                <c:pt idx="53">
                  <c:v>52</c:v>
                </c:pt>
                <c:pt idx="54">
                  <c:v>53</c:v>
                </c:pt>
                <c:pt idx="55">
                  <c:v>54</c:v>
                </c:pt>
                <c:pt idx="56">
                  <c:v>55</c:v>
                </c:pt>
                <c:pt idx="57">
                  <c:v>56</c:v>
                </c:pt>
                <c:pt idx="58">
                  <c:v>57</c:v>
                </c:pt>
                <c:pt idx="59">
                  <c:v>58</c:v>
                </c:pt>
                <c:pt idx="60">
                  <c:v>59</c:v>
                </c:pt>
                <c:pt idx="61">
                  <c:v>60</c:v>
                </c:pt>
                <c:pt idx="62">
                  <c:v>61</c:v>
                </c:pt>
                <c:pt idx="63">
                  <c:v>62</c:v>
                </c:pt>
                <c:pt idx="64">
                  <c:v>63</c:v>
                </c:pt>
                <c:pt idx="65">
                  <c:v>64</c:v>
                </c:pt>
                <c:pt idx="66">
                  <c:v>65</c:v>
                </c:pt>
                <c:pt idx="67">
                  <c:v>66</c:v>
                </c:pt>
                <c:pt idx="68">
                  <c:v>67</c:v>
                </c:pt>
                <c:pt idx="69">
                  <c:v>68</c:v>
                </c:pt>
                <c:pt idx="70">
                  <c:v>69</c:v>
                </c:pt>
                <c:pt idx="71">
                  <c:v>70</c:v>
                </c:pt>
                <c:pt idx="72">
                  <c:v>71</c:v>
                </c:pt>
                <c:pt idx="73">
                  <c:v>72</c:v>
                </c:pt>
                <c:pt idx="74">
                  <c:v>73</c:v>
                </c:pt>
                <c:pt idx="75">
                  <c:v>74</c:v>
                </c:pt>
                <c:pt idx="76">
                  <c:v>75</c:v>
                </c:pt>
                <c:pt idx="77">
                  <c:v>76</c:v>
                </c:pt>
                <c:pt idx="78">
                  <c:v>77</c:v>
                </c:pt>
                <c:pt idx="79">
                  <c:v>78</c:v>
                </c:pt>
                <c:pt idx="80">
                  <c:v>79</c:v>
                </c:pt>
                <c:pt idx="81">
                  <c:v>80</c:v>
                </c:pt>
                <c:pt idx="82">
                  <c:v>81</c:v>
                </c:pt>
                <c:pt idx="83">
                  <c:v>82</c:v>
                </c:pt>
                <c:pt idx="84">
                  <c:v>83</c:v>
                </c:pt>
                <c:pt idx="85">
                  <c:v>84</c:v>
                </c:pt>
                <c:pt idx="86">
                  <c:v>85</c:v>
                </c:pt>
                <c:pt idx="87">
                  <c:v>86</c:v>
                </c:pt>
                <c:pt idx="88">
                  <c:v>87</c:v>
                </c:pt>
                <c:pt idx="89">
                  <c:v>88</c:v>
                </c:pt>
                <c:pt idx="90">
                  <c:v>89</c:v>
                </c:pt>
                <c:pt idx="91">
                  <c:v>90</c:v>
                </c:pt>
                <c:pt idx="92">
                  <c:v>91</c:v>
                </c:pt>
                <c:pt idx="93">
                  <c:v>92</c:v>
                </c:pt>
                <c:pt idx="94">
                  <c:v>93</c:v>
                </c:pt>
                <c:pt idx="95">
                  <c:v>94</c:v>
                </c:pt>
                <c:pt idx="96">
                  <c:v>95</c:v>
                </c:pt>
                <c:pt idx="97">
                  <c:v>96</c:v>
                </c:pt>
                <c:pt idx="98">
                  <c:v>97</c:v>
                </c:pt>
                <c:pt idx="99">
                  <c:v>98</c:v>
                </c:pt>
                <c:pt idx="100">
                  <c:v>99</c:v>
                </c:pt>
                <c:pt idx="101">
                  <c:v>100</c:v>
                </c:pt>
                <c:pt idx="102">
                  <c:v>101</c:v>
                </c:pt>
                <c:pt idx="103">
                  <c:v>102</c:v>
                </c:pt>
                <c:pt idx="104">
                  <c:v>103</c:v>
                </c:pt>
                <c:pt idx="105">
                  <c:v>104</c:v>
                </c:pt>
                <c:pt idx="106">
                  <c:v>105</c:v>
                </c:pt>
                <c:pt idx="107">
                  <c:v>106</c:v>
                </c:pt>
                <c:pt idx="108">
                  <c:v>107</c:v>
                </c:pt>
                <c:pt idx="109">
                  <c:v>108</c:v>
                </c:pt>
                <c:pt idx="110">
                  <c:v>109</c:v>
                </c:pt>
                <c:pt idx="111">
                  <c:v>110</c:v>
                </c:pt>
                <c:pt idx="112">
                  <c:v>111</c:v>
                </c:pt>
                <c:pt idx="113">
                  <c:v>112</c:v>
                </c:pt>
                <c:pt idx="114">
                  <c:v>113</c:v>
                </c:pt>
                <c:pt idx="115">
                  <c:v>114</c:v>
                </c:pt>
                <c:pt idx="116">
                  <c:v>115</c:v>
                </c:pt>
                <c:pt idx="117">
                  <c:v>116</c:v>
                </c:pt>
                <c:pt idx="118">
                  <c:v>117</c:v>
                </c:pt>
                <c:pt idx="119">
                  <c:v>118</c:v>
                </c:pt>
                <c:pt idx="120">
                  <c:v>119</c:v>
                </c:pt>
                <c:pt idx="121">
                  <c:v>120</c:v>
                </c:pt>
                <c:pt idx="122">
                  <c:v>121</c:v>
                </c:pt>
                <c:pt idx="123">
                  <c:v>122</c:v>
                </c:pt>
                <c:pt idx="124">
                  <c:v>123</c:v>
                </c:pt>
                <c:pt idx="125">
                  <c:v>124</c:v>
                </c:pt>
                <c:pt idx="126">
                  <c:v>125</c:v>
                </c:pt>
                <c:pt idx="127">
                  <c:v>126</c:v>
                </c:pt>
                <c:pt idx="128">
                  <c:v>127</c:v>
                </c:pt>
                <c:pt idx="129">
                  <c:v>128</c:v>
                </c:pt>
                <c:pt idx="130">
                  <c:v>129</c:v>
                </c:pt>
                <c:pt idx="131">
                  <c:v>130</c:v>
                </c:pt>
                <c:pt idx="132">
                  <c:v>131</c:v>
                </c:pt>
              </c:numCache>
            </c:numRef>
          </c:cat>
          <c:val>
            <c:numRef>
              <c:f>'Summary Data'!$AO$11:$AO$143</c:f>
              <c:numCache>
                <c:formatCode>General</c:formatCode>
                <c:ptCount val="13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numCache>
            </c:numRef>
          </c:val>
        </c:ser>
        <c:ser>
          <c:idx val="10"/>
          <c:order val="10"/>
          <c:tx>
            <c:strRef>
              <c:f>'Summary Data'!$AP$10</c:f>
              <c:strCache>
                <c:ptCount val="1"/>
                <c:pt idx="0">
                  <c:v>Functional Area 3, Shift 1</c:v>
                </c:pt>
              </c:strCache>
            </c:strRef>
          </c:tx>
          <c:spPr>
            <a:pattFill prst="pct80">
              <a:fgClr>
                <a:schemeClr val="accent1"/>
              </a:fgClr>
              <a:bgClr>
                <a:schemeClr val="bg1"/>
              </a:bgClr>
            </a:pattFill>
            <a:ln>
              <a:noFill/>
            </a:ln>
            <a:effectLst/>
          </c:spPr>
          <c:invertIfNegative val="0"/>
          <c:cat>
            <c:numRef>
              <c:f>'Summary Data'!$A$11:$A$143</c:f>
              <c:numCache>
                <c:formatCode>d\-mmm</c:formatCode>
                <c:ptCount val="133"/>
                <c:pt idx="0">
                  <c:v>-1</c:v>
                </c:pt>
                <c:pt idx="1">
                  <c:v>0</c:v>
                </c:pt>
                <c:pt idx="2">
                  <c:v>1</c:v>
                </c:pt>
                <c:pt idx="3">
                  <c:v>2</c:v>
                </c:pt>
                <c:pt idx="4">
                  <c:v>3</c:v>
                </c:pt>
                <c:pt idx="5">
                  <c:v>4</c:v>
                </c:pt>
                <c:pt idx="6">
                  <c:v>5</c:v>
                </c:pt>
                <c:pt idx="7">
                  <c:v>6</c:v>
                </c:pt>
                <c:pt idx="8">
                  <c:v>7</c:v>
                </c:pt>
                <c:pt idx="9">
                  <c:v>8</c:v>
                </c:pt>
                <c:pt idx="10">
                  <c:v>9</c:v>
                </c:pt>
                <c:pt idx="11">
                  <c:v>10</c:v>
                </c:pt>
                <c:pt idx="12">
                  <c:v>11</c:v>
                </c:pt>
                <c:pt idx="13">
                  <c:v>12</c:v>
                </c:pt>
                <c:pt idx="14">
                  <c:v>13</c:v>
                </c:pt>
                <c:pt idx="15">
                  <c:v>14</c:v>
                </c:pt>
                <c:pt idx="16">
                  <c:v>15</c:v>
                </c:pt>
                <c:pt idx="17">
                  <c:v>16</c:v>
                </c:pt>
                <c:pt idx="18">
                  <c:v>17</c:v>
                </c:pt>
                <c:pt idx="19">
                  <c:v>18</c:v>
                </c:pt>
                <c:pt idx="20">
                  <c:v>19</c:v>
                </c:pt>
                <c:pt idx="21">
                  <c:v>20</c:v>
                </c:pt>
                <c:pt idx="22">
                  <c:v>21</c:v>
                </c:pt>
                <c:pt idx="23">
                  <c:v>22</c:v>
                </c:pt>
                <c:pt idx="24">
                  <c:v>23</c:v>
                </c:pt>
                <c:pt idx="25">
                  <c:v>24</c:v>
                </c:pt>
                <c:pt idx="26">
                  <c:v>25</c:v>
                </c:pt>
                <c:pt idx="27">
                  <c:v>26</c:v>
                </c:pt>
                <c:pt idx="28">
                  <c:v>27</c:v>
                </c:pt>
                <c:pt idx="29">
                  <c:v>28</c:v>
                </c:pt>
                <c:pt idx="30">
                  <c:v>29</c:v>
                </c:pt>
                <c:pt idx="31">
                  <c:v>30</c:v>
                </c:pt>
                <c:pt idx="32">
                  <c:v>31</c:v>
                </c:pt>
                <c:pt idx="33">
                  <c:v>32</c:v>
                </c:pt>
                <c:pt idx="34">
                  <c:v>33</c:v>
                </c:pt>
                <c:pt idx="35">
                  <c:v>34</c:v>
                </c:pt>
                <c:pt idx="36">
                  <c:v>35</c:v>
                </c:pt>
                <c:pt idx="37">
                  <c:v>36</c:v>
                </c:pt>
                <c:pt idx="38">
                  <c:v>37</c:v>
                </c:pt>
                <c:pt idx="39">
                  <c:v>38</c:v>
                </c:pt>
                <c:pt idx="40">
                  <c:v>39</c:v>
                </c:pt>
                <c:pt idx="41">
                  <c:v>40</c:v>
                </c:pt>
                <c:pt idx="42">
                  <c:v>41</c:v>
                </c:pt>
                <c:pt idx="43">
                  <c:v>42</c:v>
                </c:pt>
                <c:pt idx="44">
                  <c:v>43</c:v>
                </c:pt>
                <c:pt idx="45">
                  <c:v>44</c:v>
                </c:pt>
                <c:pt idx="46">
                  <c:v>45</c:v>
                </c:pt>
                <c:pt idx="47">
                  <c:v>46</c:v>
                </c:pt>
                <c:pt idx="48">
                  <c:v>47</c:v>
                </c:pt>
                <c:pt idx="49">
                  <c:v>48</c:v>
                </c:pt>
                <c:pt idx="50">
                  <c:v>49</c:v>
                </c:pt>
                <c:pt idx="51">
                  <c:v>50</c:v>
                </c:pt>
                <c:pt idx="52">
                  <c:v>51</c:v>
                </c:pt>
                <c:pt idx="53">
                  <c:v>52</c:v>
                </c:pt>
                <c:pt idx="54">
                  <c:v>53</c:v>
                </c:pt>
                <c:pt idx="55">
                  <c:v>54</c:v>
                </c:pt>
                <c:pt idx="56">
                  <c:v>55</c:v>
                </c:pt>
                <c:pt idx="57">
                  <c:v>56</c:v>
                </c:pt>
                <c:pt idx="58">
                  <c:v>57</c:v>
                </c:pt>
                <c:pt idx="59">
                  <c:v>58</c:v>
                </c:pt>
                <c:pt idx="60">
                  <c:v>59</c:v>
                </c:pt>
                <c:pt idx="61">
                  <c:v>60</c:v>
                </c:pt>
                <c:pt idx="62">
                  <c:v>61</c:v>
                </c:pt>
                <c:pt idx="63">
                  <c:v>62</c:v>
                </c:pt>
                <c:pt idx="64">
                  <c:v>63</c:v>
                </c:pt>
                <c:pt idx="65">
                  <c:v>64</c:v>
                </c:pt>
                <c:pt idx="66">
                  <c:v>65</c:v>
                </c:pt>
                <c:pt idx="67">
                  <c:v>66</c:v>
                </c:pt>
                <c:pt idx="68">
                  <c:v>67</c:v>
                </c:pt>
                <c:pt idx="69">
                  <c:v>68</c:v>
                </c:pt>
                <c:pt idx="70">
                  <c:v>69</c:v>
                </c:pt>
                <c:pt idx="71">
                  <c:v>70</c:v>
                </c:pt>
                <c:pt idx="72">
                  <c:v>71</c:v>
                </c:pt>
                <c:pt idx="73">
                  <c:v>72</c:v>
                </c:pt>
                <c:pt idx="74">
                  <c:v>73</c:v>
                </c:pt>
                <c:pt idx="75">
                  <c:v>74</c:v>
                </c:pt>
                <c:pt idx="76">
                  <c:v>75</c:v>
                </c:pt>
                <c:pt idx="77">
                  <c:v>76</c:v>
                </c:pt>
                <c:pt idx="78">
                  <c:v>77</c:v>
                </c:pt>
                <c:pt idx="79">
                  <c:v>78</c:v>
                </c:pt>
                <c:pt idx="80">
                  <c:v>79</c:v>
                </c:pt>
                <c:pt idx="81">
                  <c:v>80</c:v>
                </c:pt>
                <c:pt idx="82">
                  <c:v>81</c:v>
                </c:pt>
                <c:pt idx="83">
                  <c:v>82</c:v>
                </c:pt>
                <c:pt idx="84">
                  <c:v>83</c:v>
                </c:pt>
                <c:pt idx="85">
                  <c:v>84</c:v>
                </c:pt>
                <c:pt idx="86">
                  <c:v>85</c:v>
                </c:pt>
                <c:pt idx="87">
                  <c:v>86</c:v>
                </c:pt>
                <c:pt idx="88">
                  <c:v>87</c:v>
                </c:pt>
                <c:pt idx="89">
                  <c:v>88</c:v>
                </c:pt>
                <c:pt idx="90">
                  <c:v>89</c:v>
                </c:pt>
                <c:pt idx="91">
                  <c:v>90</c:v>
                </c:pt>
                <c:pt idx="92">
                  <c:v>91</c:v>
                </c:pt>
                <c:pt idx="93">
                  <c:v>92</c:v>
                </c:pt>
                <c:pt idx="94">
                  <c:v>93</c:v>
                </c:pt>
                <c:pt idx="95">
                  <c:v>94</c:v>
                </c:pt>
                <c:pt idx="96">
                  <c:v>95</c:v>
                </c:pt>
                <c:pt idx="97">
                  <c:v>96</c:v>
                </c:pt>
                <c:pt idx="98">
                  <c:v>97</c:v>
                </c:pt>
                <c:pt idx="99">
                  <c:v>98</c:v>
                </c:pt>
                <c:pt idx="100">
                  <c:v>99</c:v>
                </c:pt>
                <c:pt idx="101">
                  <c:v>100</c:v>
                </c:pt>
                <c:pt idx="102">
                  <c:v>101</c:v>
                </c:pt>
                <c:pt idx="103">
                  <c:v>102</c:v>
                </c:pt>
                <c:pt idx="104">
                  <c:v>103</c:v>
                </c:pt>
                <c:pt idx="105">
                  <c:v>104</c:v>
                </c:pt>
                <c:pt idx="106">
                  <c:v>105</c:v>
                </c:pt>
                <c:pt idx="107">
                  <c:v>106</c:v>
                </c:pt>
                <c:pt idx="108">
                  <c:v>107</c:v>
                </c:pt>
                <c:pt idx="109">
                  <c:v>108</c:v>
                </c:pt>
                <c:pt idx="110">
                  <c:v>109</c:v>
                </c:pt>
                <c:pt idx="111">
                  <c:v>110</c:v>
                </c:pt>
                <c:pt idx="112">
                  <c:v>111</c:v>
                </c:pt>
                <c:pt idx="113">
                  <c:v>112</c:v>
                </c:pt>
                <c:pt idx="114">
                  <c:v>113</c:v>
                </c:pt>
                <c:pt idx="115">
                  <c:v>114</c:v>
                </c:pt>
                <c:pt idx="116">
                  <c:v>115</c:v>
                </c:pt>
                <c:pt idx="117">
                  <c:v>116</c:v>
                </c:pt>
                <c:pt idx="118">
                  <c:v>117</c:v>
                </c:pt>
                <c:pt idx="119">
                  <c:v>118</c:v>
                </c:pt>
                <c:pt idx="120">
                  <c:v>119</c:v>
                </c:pt>
                <c:pt idx="121">
                  <c:v>120</c:v>
                </c:pt>
                <c:pt idx="122">
                  <c:v>121</c:v>
                </c:pt>
                <c:pt idx="123">
                  <c:v>122</c:v>
                </c:pt>
                <c:pt idx="124">
                  <c:v>123</c:v>
                </c:pt>
                <c:pt idx="125">
                  <c:v>124</c:v>
                </c:pt>
                <c:pt idx="126">
                  <c:v>125</c:v>
                </c:pt>
                <c:pt idx="127">
                  <c:v>126</c:v>
                </c:pt>
                <c:pt idx="128">
                  <c:v>127</c:v>
                </c:pt>
                <c:pt idx="129">
                  <c:v>128</c:v>
                </c:pt>
                <c:pt idx="130">
                  <c:v>129</c:v>
                </c:pt>
                <c:pt idx="131">
                  <c:v>130</c:v>
                </c:pt>
                <c:pt idx="132">
                  <c:v>131</c:v>
                </c:pt>
              </c:numCache>
            </c:numRef>
          </c:cat>
          <c:val>
            <c:numRef>
              <c:f>'Summary Data'!$AP$11:$AP$143</c:f>
              <c:numCache>
                <c:formatCode>General</c:formatCode>
                <c:ptCount val="13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numCache>
            </c:numRef>
          </c:val>
        </c:ser>
        <c:ser>
          <c:idx val="11"/>
          <c:order val="11"/>
          <c:tx>
            <c:strRef>
              <c:f>'Summary Data'!$AQ$10</c:f>
              <c:strCache>
                <c:ptCount val="1"/>
                <c:pt idx="0">
                  <c:v>Functional Area 3, Shift 2</c:v>
                </c:pt>
              </c:strCache>
            </c:strRef>
          </c:tx>
          <c:spPr>
            <a:pattFill prst="pct80">
              <a:fgClr>
                <a:schemeClr val="accent2"/>
              </a:fgClr>
              <a:bgClr>
                <a:schemeClr val="bg1"/>
              </a:bgClr>
            </a:pattFill>
            <a:ln>
              <a:noFill/>
            </a:ln>
            <a:effectLst/>
          </c:spPr>
          <c:invertIfNegative val="0"/>
          <c:cat>
            <c:numRef>
              <c:f>'Summary Data'!$A$11:$A$143</c:f>
              <c:numCache>
                <c:formatCode>d\-mmm</c:formatCode>
                <c:ptCount val="133"/>
                <c:pt idx="0">
                  <c:v>-1</c:v>
                </c:pt>
                <c:pt idx="1">
                  <c:v>0</c:v>
                </c:pt>
                <c:pt idx="2">
                  <c:v>1</c:v>
                </c:pt>
                <c:pt idx="3">
                  <c:v>2</c:v>
                </c:pt>
                <c:pt idx="4">
                  <c:v>3</c:v>
                </c:pt>
                <c:pt idx="5">
                  <c:v>4</c:v>
                </c:pt>
                <c:pt idx="6">
                  <c:v>5</c:v>
                </c:pt>
                <c:pt idx="7">
                  <c:v>6</c:v>
                </c:pt>
                <c:pt idx="8">
                  <c:v>7</c:v>
                </c:pt>
                <c:pt idx="9">
                  <c:v>8</c:v>
                </c:pt>
                <c:pt idx="10">
                  <c:v>9</c:v>
                </c:pt>
                <c:pt idx="11">
                  <c:v>10</c:v>
                </c:pt>
                <c:pt idx="12">
                  <c:v>11</c:v>
                </c:pt>
                <c:pt idx="13">
                  <c:v>12</c:v>
                </c:pt>
                <c:pt idx="14">
                  <c:v>13</c:v>
                </c:pt>
                <c:pt idx="15">
                  <c:v>14</c:v>
                </c:pt>
                <c:pt idx="16">
                  <c:v>15</c:v>
                </c:pt>
                <c:pt idx="17">
                  <c:v>16</c:v>
                </c:pt>
                <c:pt idx="18">
                  <c:v>17</c:v>
                </c:pt>
                <c:pt idx="19">
                  <c:v>18</c:v>
                </c:pt>
                <c:pt idx="20">
                  <c:v>19</c:v>
                </c:pt>
                <c:pt idx="21">
                  <c:v>20</c:v>
                </c:pt>
                <c:pt idx="22">
                  <c:v>21</c:v>
                </c:pt>
                <c:pt idx="23">
                  <c:v>22</c:v>
                </c:pt>
                <c:pt idx="24">
                  <c:v>23</c:v>
                </c:pt>
                <c:pt idx="25">
                  <c:v>24</c:v>
                </c:pt>
                <c:pt idx="26">
                  <c:v>25</c:v>
                </c:pt>
                <c:pt idx="27">
                  <c:v>26</c:v>
                </c:pt>
                <c:pt idx="28">
                  <c:v>27</c:v>
                </c:pt>
                <c:pt idx="29">
                  <c:v>28</c:v>
                </c:pt>
                <c:pt idx="30">
                  <c:v>29</c:v>
                </c:pt>
                <c:pt idx="31">
                  <c:v>30</c:v>
                </c:pt>
                <c:pt idx="32">
                  <c:v>31</c:v>
                </c:pt>
                <c:pt idx="33">
                  <c:v>32</c:v>
                </c:pt>
                <c:pt idx="34">
                  <c:v>33</c:v>
                </c:pt>
                <c:pt idx="35">
                  <c:v>34</c:v>
                </c:pt>
                <c:pt idx="36">
                  <c:v>35</c:v>
                </c:pt>
                <c:pt idx="37">
                  <c:v>36</c:v>
                </c:pt>
                <c:pt idx="38">
                  <c:v>37</c:v>
                </c:pt>
                <c:pt idx="39">
                  <c:v>38</c:v>
                </c:pt>
                <c:pt idx="40">
                  <c:v>39</c:v>
                </c:pt>
                <c:pt idx="41">
                  <c:v>40</c:v>
                </c:pt>
                <c:pt idx="42">
                  <c:v>41</c:v>
                </c:pt>
                <c:pt idx="43">
                  <c:v>42</c:v>
                </c:pt>
                <c:pt idx="44">
                  <c:v>43</c:v>
                </c:pt>
                <c:pt idx="45">
                  <c:v>44</c:v>
                </c:pt>
                <c:pt idx="46">
                  <c:v>45</c:v>
                </c:pt>
                <c:pt idx="47">
                  <c:v>46</c:v>
                </c:pt>
                <c:pt idx="48">
                  <c:v>47</c:v>
                </c:pt>
                <c:pt idx="49">
                  <c:v>48</c:v>
                </c:pt>
                <c:pt idx="50">
                  <c:v>49</c:v>
                </c:pt>
                <c:pt idx="51">
                  <c:v>50</c:v>
                </c:pt>
                <c:pt idx="52">
                  <c:v>51</c:v>
                </c:pt>
                <c:pt idx="53">
                  <c:v>52</c:v>
                </c:pt>
                <c:pt idx="54">
                  <c:v>53</c:v>
                </c:pt>
                <c:pt idx="55">
                  <c:v>54</c:v>
                </c:pt>
                <c:pt idx="56">
                  <c:v>55</c:v>
                </c:pt>
                <c:pt idx="57">
                  <c:v>56</c:v>
                </c:pt>
                <c:pt idx="58">
                  <c:v>57</c:v>
                </c:pt>
                <c:pt idx="59">
                  <c:v>58</c:v>
                </c:pt>
                <c:pt idx="60">
                  <c:v>59</c:v>
                </c:pt>
                <c:pt idx="61">
                  <c:v>60</c:v>
                </c:pt>
                <c:pt idx="62">
                  <c:v>61</c:v>
                </c:pt>
                <c:pt idx="63">
                  <c:v>62</c:v>
                </c:pt>
                <c:pt idx="64">
                  <c:v>63</c:v>
                </c:pt>
                <c:pt idx="65">
                  <c:v>64</c:v>
                </c:pt>
                <c:pt idx="66">
                  <c:v>65</c:v>
                </c:pt>
                <c:pt idx="67">
                  <c:v>66</c:v>
                </c:pt>
                <c:pt idx="68">
                  <c:v>67</c:v>
                </c:pt>
                <c:pt idx="69">
                  <c:v>68</c:v>
                </c:pt>
                <c:pt idx="70">
                  <c:v>69</c:v>
                </c:pt>
                <c:pt idx="71">
                  <c:v>70</c:v>
                </c:pt>
                <c:pt idx="72">
                  <c:v>71</c:v>
                </c:pt>
                <c:pt idx="73">
                  <c:v>72</c:v>
                </c:pt>
                <c:pt idx="74">
                  <c:v>73</c:v>
                </c:pt>
                <c:pt idx="75">
                  <c:v>74</c:v>
                </c:pt>
                <c:pt idx="76">
                  <c:v>75</c:v>
                </c:pt>
                <c:pt idx="77">
                  <c:v>76</c:v>
                </c:pt>
                <c:pt idx="78">
                  <c:v>77</c:v>
                </c:pt>
                <c:pt idx="79">
                  <c:v>78</c:v>
                </c:pt>
                <c:pt idx="80">
                  <c:v>79</c:v>
                </c:pt>
                <c:pt idx="81">
                  <c:v>80</c:v>
                </c:pt>
                <c:pt idx="82">
                  <c:v>81</c:v>
                </c:pt>
                <c:pt idx="83">
                  <c:v>82</c:v>
                </c:pt>
                <c:pt idx="84">
                  <c:v>83</c:v>
                </c:pt>
                <c:pt idx="85">
                  <c:v>84</c:v>
                </c:pt>
                <c:pt idx="86">
                  <c:v>85</c:v>
                </c:pt>
                <c:pt idx="87">
                  <c:v>86</c:v>
                </c:pt>
                <c:pt idx="88">
                  <c:v>87</c:v>
                </c:pt>
                <c:pt idx="89">
                  <c:v>88</c:v>
                </c:pt>
                <c:pt idx="90">
                  <c:v>89</c:v>
                </c:pt>
                <c:pt idx="91">
                  <c:v>90</c:v>
                </c:pt>
                <c:pt idx="92">
                  <c:v>91</c:v>
                </c:pt>
                <c:pt idx="93">
                  <c:v>92</c:v>
                </c:pt>
                <c:pt idx="94">
                  <c:v>93</c:v>
                </c:pt>
                <c:pt idx="95">
                  <c:v>94</c:v>
                </c:pt>
                <c:pt idx="96">
                  <c:v>95</c:v>
                </c:pt>
                <c:pt idx="97">
                  <c:v>96</c:v>
                </c:pt>
                <c:pt idx="98">
                  <c:v>97</c:v>
                </c:pt>
                <c:pt idx="99">
                  <c:v>98</c:v>
                </c:pt>
                <c:pt idx="100">
                  <c:v>99</c:v>
                </c:pt>
                <c:pt idx="101">
                  <c:v>100</c:v>
                </c:pt>
                <c:pt idx="102">
                  <c:v>101</c:v>
                </c:pt>
                <c:pt idx="103">
                  <c:v>102</c:v>
                </c:pt>
                <c:pt idx="104">
                  <c:v>103</c:v>
                </c:pt>
                <c:pt idx="105">
                  <c:v>104</c:v>
                </c:pt>
                <c:pt idx="106">
                  <c:v>105</c:v>
                </c:pt>
                <c:pt idx="107">
                  <c:v>106</c:v>
                </c:pt>
                <c:pt idx="108">
                  <c:v>107</c:v>
                </c:pt>
                <c:pt idx="109">
                  <c:v>108</c:v>
                </c:pt>
                <c:pt idx="110">
                  <c:v>109</c:v>
                </c:pt>
                <c:pt idx="111">
                  <c:v>110</c:v>
                </c:pt>
                <c:pt idx="112">
                  <c:v>111</c:v>
                </c:pt>
                <c:pt idx="113">
                  <c:v>112</c:v>
                </c:pt>
                <c:pt idx="114">
                  <c:v>113</c:v>
                </c:pt>
                <c:pt idx="115">
                  <c:v>114</c:v>
                </c:pt>
                <c:pt idx="116">
                  <c:v>115</c:v>
                </c:pt>
                <c:pt idx="117">
                  <c:v>116</c:v>
                </c:pt>
                <c:pt idx="118">
                  <c:v>117</c:v>
                </c:pt>
                <c:pt idx="119">
                  <c:v>118</c:v>
                </c:pt>
                <c:pt idx="120">
                  <c:v>119</c:v>
                </c:pt>
                <c:pt idx="121">
                  <c:v>120</c:v>
                </c:pt>
                <c:pt idx="122">
                  <c:v>121</c:v>
                </c:pt>
                <c:pt idx="123">
                  <c:v>122</c:v>
                </c:pt>
                <c:pt idx="124">
                  <c:v>123</c:v>
                </c:pt>
                <c:pt idx="125">
                  <c:v>124</c:v>
                </c:pt>
                <c:pt idx="126">
                  <c:v>125</c:v>
                </c:pt>
                <c:pt idx="127">
                  <c:v>126</c:v>
                </c:pt>
                <c:pt idx="128">
                  <c:v>127</c:v>
                </c:pt>
                <c:pt idx="129">
                  <c:v>128</c:v>
                </c:pt>
                <c:pt idx="130">
                  <c:v>129</c:v>
                </c:pt>
                <c:pt idx="131">
                  <c:v>130</c:v>
                </c:pt>
                <c:pt idx="132">
                  <c:v>131</c:v>
                </c:pt>
              </c:numCache>
            </c:numRef>
          </c:cat>
          <c:val>
            <c:numRef>
              <c:f>'Summary Data'!$AQ$11:$AQ$143</c:f>
              <c:numCache>
                <c:formatCode>General</c:formatCode>
                <c:ptCount val="13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numCache>
            </c:numRef>
          </c:val>
        </c:ser>
        <c:ser>
          <c:idx val="12"/>
          <c:order val="12"/>
          <c:tx>
            <c:strRef>
              <c:f>'Summary Data'!$AR$10</c:f>
              <c:strCache>
                <c:ptCount val="1"/>
                <c:pt idx="0">
                  <c:v>Functional Area 3, Shift 3</c:v>
                </c:pt>
              </c:strCache>
            </c:strRef>
          </c:tx>
          <c:spPr>
            <a:pattFill prst="pct80">
              <a:fgClr>
                <a:schemeClr val="accent4"/>
              </a:fgClr>
              <a:bgClr>
                <a:schemeClr val="bg1"/>
              </a:bgClr>
            </a:pattFill>
            <a:ln>
              <a:noFill/>
            </a:ln>
            <a:effectLst/>
          </c:spPr>
          <c:invertIfNegative val="0"/>
          <c:cat>
            <c:numRef>
              <c:f>'Summary Data'!$A$11:$A$143</c:f>
              <c:numCache>
                <c:formatCode>d\-mmm</c:formatCode>
                <c:ptCount val="133"/>
                <c:pt idx="0">
                  <c:v>-1</c:v>
                </c:pt>
                <c:pt idx="1">
                  <c:v>0</c:v>
                </c:pt>
                <c:pt idx="2">
                  <c:v>1</c:v>
                </c:pt>
                <c:pt idx="3">
                  <c:v>2</c:v>
                </c:pt>
                <c:pt idx="4">
                  <c:v>3</c:v>
                </c:pt>
                <c:pt idx="5">
                  <c:v>4</c:v>
                </c:pt>
                <c:pt idx="6">
                  <c:v>5</c:v>
                </c:pt>
                <c:pt idx="7">
                  <c:v>6</c:v>
                </c:pt>
                <c:pt idx="8">
                  <c:v>7</c:v>
                </c:pt>
                <c:pt idx="9">
                  <c:v>8</c:v>
                </c:pt>
                <c:pt idx="10">
                  <c:v>9</c:v>
                </c:pt>
                <c:pt idx="11">
                  <c:v>10</c:v>
                </c:pt>
                <c:pt idx="12">
                  <c:v>11</c:v>
                </c:pt>
                <c:pt idx="13">
                  <c:v>12</c:v>
                </c:pt>
                <c:pt idx="14">
                  <c:v>13</c:v>
                </c:pt>
                <c:pt idx="15">
                  <c:v>14</c:v>
                </c:pt>
                <c:pt idx="16">
                  <c:v>15</c:v>
                </c:pt>
                <c:pt idx="17">
                  <c:v>16</c:v>
                </c:pt>
                <c:pt idx="18">
                  <c:v>17</c:v>
                </c:pt>
                <c:pt idx="19">
                  <c:v>18</c:v>
                </c:pt>
                <c:pt idx="20">
                  <c:v>19</c:v>
                </c:pt>
                <c:pt idx="21">
                  <c:v>20</c:v>
                </c:pt>
                <c:pt idx="22">
                  <c:v>21</c:v>
                </c:pt>
                <c:pt idx="23">
                  <c:v>22</c:v>
                </c:pt>
                <c:pt idx="24">
                  <c:v>23</c:v>
                </c:pt>
                <c:pt idx="25">
                  <c:v>24</c:v>
                </c:pt>
                <c:pt idx="26">
                  <c:v>25</c:v>
                </c:pt>
                <c:pt idx="27">
                  <c:v>26</c:v>
                </c:pt>
                <c:pt idx="28">
                  <c:v>27</c:v>
                </c:pt>
                <c:pt idx="29">
                  <c:v>28</c:v>
                </c:pt>
                <c:pt idx="30">
                  <c:v>29</c:v>
                </c:pt>
                <c:pt idx="31">
                  <c:v>30</c:v>
                </c:pt>
                <c:pt idx="32">
                  <c:v>31</c:v>
                </c:pt>
                <c:pt idx="33">
                  <c:v>32</c:v>
                </c:pt>
                <c:pt idx="34">
                  <c:v>33</c:v>
                </c:pt>
                <c:pt idx="35">
                  <c:v>34</c:v>
                </c:pt>
                <c:pt idx="36">
                  <c:v>35</c:v>
                </c:pt>
                <c:pt idx="37">
                  <c:v>36</c:v>
                </c:pt>
                <c:pt idx="38">
                  <c:v>37</c:v>
                </c:pt>
                <c:pt idx="39">
                  <c:v>38</c:v>
                </c:pt>
                <c:pt idx="40">
                  <c:v>39</c:v>
                </c:pt>
                <c:pt idx="41">
                  <c:v>40</c:v>
                </c:pt>
                <c:pt idx="42">
                  <c:v>41</c:v>
                </c:pt>
                <c:pt idx="43">
                  <c:v>42</c:v>
                </c:pt>
                <c:pt idx="44">
                  <c:v>43</c:v>
                </c:pt>
                <c:pt idx="45">
                  <c:v>44</c:v>
                </c:pt>
                <c:pt idx="46">
                  <c:v>45</c:v>
                </c:pt>
                <c:pt idx="47">
                  <c:v>46</c:v>
                </c:pt>
                <c:pt idx="48">
                  <c:v>47</c:v>
                </c:pt>
                <c:pt idx="49">
                  <c:v>48</c:v>
                </c:pt>
                <c:pt idx="50">
                  <c:v>49</c:v>
                </c:pt>
                <c:pt idx="51">
                  <c:v>50</c:v>
                </c:pt>
                <c:pt idx="52">
                  <c:v>51</c:v>
                </c:pt>
                <c:pt idx="53">
                  <c:v>52</c:v>
                </c:pt>
                <c:pt idx="54">
                  <c:v>53</c:v>
                </c:pt>
                <c:pt idx="55">
                  <c:v>54</c:v>
                </c:pt>
                <c:pt idx="56">
                  <c:v>55</c:v>
                </c:pt>
                <c:pt idx="57">
                  <c:v>56</c:v>
                </c:pt>
                <c:pt idx="58">
                  <c:v>57</c:v>
                </c:pt>
                <c:pt idx="59">
                  <c:v>58</c:v>
                </c:pt>
                <c:pt idx="60">
                  <c:v>59</c:v>
                </c:pt>
                <c:pt idx="61">
                  <c:v>60</c:v>
                </c:pt>
                <c:pt idx="62">
                  <c:v>61</c:v>
                </c:pt>
                <c:pt idx="63">
                  <c:v>62</c:v>
                </c:pt>
                <c:pt idx="64">
                  <c:v>63</c:v>
                </c:pt>
                <c:pt idx="65">
                  <c:v>64</c:v>
                </c:pt>
                <c:pt idx="66">
                  <c:v>65</c:v>
                </c:pt>
                <c:pt idx="67">
                  <c:v>66</c:v>
                </c:pt>
                <c:pt idx="68">
                  <c:v>67</c:v>
                </c:pt>
                <c:pt idx="69">
                  <c:v>68</c:v>
                </c:pt>
                <c:pt idx="70">
                  <c:v>69</c:v>
                </c:pt>
                <c:pt idx="71">
                  <c:v>70</c:v>
                </c:pt>
                <c:pt idx="72">
                  <c:v>71</c:v>
                </c:pt>
                <c:pt idx="73">
                  <c:v>72</c:v>
                </c:pt>
                <c:pt idx="74">
                  <c:v>73</c:v>
                </c:pt>
                <c:pt idx="75">
                  <c:v>74</c:v>
                </c:pt>
                <c:pt idx="76">
                  <c:v>75</c:v>
                </c:pt>
                <c:pt idx="77">
                  <c:v>76</c:v>
                </c:pt>
                <c:pt idx="78">
                  <c:v>77</c:v>
                </c:pt>
                <c:pt idx="79">
                  <c:v>78</c:v>
                </c:pt>
                <c:pt idx="80">
                  <c:v>79</c:v>
                </c:pt>
                <c:pt idx="81">
                  <c:v>80</c:v>
                </c:pt>
                <c:pt idx="82">
                  <c:v>81</c:v>
                </c:pt>
                <c:pt idx="83">
                  <c:v>82</c:v>
                </c:pt>
                <c:pt idx="84">
                  <c:v>83</c:v>
                </c:pt>
                <c:pt idx="85">
                  <c:v>84</c:v>
                </c:pt>
                <c:pt idx="86">
                  <c:v>85</c:v>
                </c:pt>
                <c:pt idx="87">
                  <c:v>86</c:v>
                </c:pt>
                <c:pt idx="88">
                  <c:v>87</c:v>
                </c:pt>
                <c:pt idx="89">
                  <c:v>88</c:v>
                </c:pt>
                <c:pt idx="90">
                  <c:v>89</c:v>
                </c:pt>
                <c:pt idx="91">
                  <c:v>90</c:v>
                </c:pt>
                <c:pt idx="92">
                  <c:v>91</c:v>
                </c:pt>
                <c:pt idx="93">
                  <c:v>92</c:v>
                </c:pt>
                <c:pt idx="94">
                  <c:v>93</c:v>
                </c:pt>
                <c:pt idx="95">
                  <c:v>94</c:v>
                </c:pt>
                <c:pt idx="96">
                  <c:v>95</c:v>
                </c:pt>
                <c:pt idx="97">
                  <c:v>96</c:v>
                </c:pt>
                <c:pt idx="98">
                  <c:v>97</c:v>
                </c:pt>
                <c:pt idx="99">
                  <c:v>98</c:v>
                </c:pt>
                <c:pt idx="100">
                  <c:v>99</c:v>
                </c:pt>
                <c:pt idx="101">
                  <c:v>100</c:v>
                </c:pt>
                <c:pt idx="102">
                  <c:v>101</c:v>
                </c:pt>
                <c:pt idx="103">
                  <c:v>102</c:v>
                </c:pt>
                <c:pt idx="104">
                  <c:v>103</c:v>
                </c:pt>
                <c:pt idx="105">
                  <c:v>104</c:v>
                </c:pt>
                <c:pt idx="106">
                  <c:v>105</c:v>
                </c:pt>
                <c:pt idx="107">
                  <c:v>106</c:v>
                </c:pt>
                <c:pt idx="108">
                  <c:v>107</c:v>
                </c:pt>
                <c:pt idx="109">
                  <c:v>108</c:v>
                </c:pt>
                <c:pt idx="110">
                  <c:v>109</c:v>
                </c:pt>
                <c:pt idx="111">
                  <c:v>110</c:v>
                </c:pt>
                <c:pt idx="112">
                  <c:v>111</c:v>
                </c:pt>
                <c:pt idx="113">
                  <c:v>112</c:v>
                </c:pt>
                <c:pt idx="114">
                  <c:v>113</c:v>
                </c:pt>
                <c:pt idx="115">
                  <c:v>114</c:v>
                </c:pt>
                <c:pt idx="116">
                  <c:v>115</c:v>
                </c:pt>
                <c:pt idx="117">
                  <c:v>116</c:v>
                </c:pt>
                <c:pt idx="118">
                  <c:v>117</c:v>
                </c:pt>
                <c:pt idx="119">
                  <c:v>118</c:v>
                </c:pt>
                <c:pt idx="120">
                  <c:v>119</c:v>
                </c:pt>
                <c:pt idx="121">
                  <c:v>120</c:v>
                </c:pt>
                <c:pt idx="122">
                  <c:v>121</c:v>
                </c:pt>
                <c:pt idx="123">
                  <c:v>122</c:v>
                </c:pt>
                <c:pt idx="124">
                  <c:v>123</c:v>
                </c:pt>
                <c:pt idx="125">
                  <c:v>124</c:v>
                </c:pt>
                <c:pt idx="126">
                  <c:v>125</c:v>
                </c:pt>
                <c:pt idx="127">
                  <c:v>126</c:v>
                </c:pt>
                <c:pt idx="128">
                  <c:v>127</c:v>
                </c:pt>
                <c:pt idx="129">
                  <c:v>128</c:v>
                </c:pt>
                <c:pt idx="130">
                  <c:v>129</c:v>
                </c:pt>
                <c:pt idx="131">
                  <c:v>130</c:v>
                </c:pt>
                <c:pt idx="132">
                  <c:v>131</c:v>
                </c:pt>
              </c:numCache>
            </c:numRef>
          </c:cat>
          <c:val>
            <c:numRef>
              <c:f>'Summary Data'!$AR$11:$AR$143</c:f>
              <c:numCache>
                <c:formatCode>General</c:formatCode>
                <c:ptCount val="13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numCache>
            </c:numRef>
          </c:val>
        </c:ser>
        <c:ser>
          <c:idx val="13"/>
          <c:order val="13"/>
          <c:tx>
            <c:strRef>
              <c:f>'Summary Data'!$AS$10</c:f>
              <c:strCache>
                <c:ptCount val="1"/>
                <c:pt idx="0">
                  <c:v>Functional Area 3, Shift 4</c:v>
                </c:pt>
              </c:strCache>
            </c:strRef>
          </c:tx>
          <c:spPr>
            <a:pattFill prst="pct80">
              <a:fgClr>
                <a:schemeClr val="accent6"/>
              </a:fgClr>
              <a:bgClr>
                <a:schemeClr val="bg1"/>
              </a:bgClr>
            </a:pattFill>
            <a:ln>
              <a:noFill/>
            </a:ln>
            <a:effectLst/>
          </c:spPr>
          <c:invertIfNegative val="0"/>
          <c:cat>
            <c:numRef>
              <c:f>'Summary Data'!$A$11:$A$143</c:f>
              <c:numCache>
                <c:formatCode>d\-mmm</c:formatCode>
                <c:ptCount val="133"/>
                <c:pt idx="0">
                  <c:v>-1</c:v>
                </c:pt>
                <c:pt idx="1">
                  <c:v>0</c:v>
                </c:pt>
                <c:pt idx="2">
                  <c:v>1</c:v>
                </c:pt>
                <c:pt idx="3">
                  <c:v>2</c:v>
                </c:pt>
                <c:pt idx="4">
                  <c:v>3</c:v>
                </c:pt>
                <c:pt idx="5">
                  <c:v>4</c:v>
                </c:pt>
                <c:pt idx="6">
                  <c:v>5</c:v>
                </c:pt>
                <c:pt idx="7">
                  <c:v>6</c:v>
                </c:pt>
                <c:pt idx="8">
                  <c:v>7</c:v>
                </c:pt>
                <c:pt idx="9">
                  <c:v>8</c:v>
                </c:pt>
                <c:pt idx="10">
                  <c:v>9</c:v>
                </c:pt>
                <c:pt idx="11">
                  <c:v>10</c:v>
                </c:pt>
                <c:pt idx="12">
                  <c:v>11</c:v>
                </c:pt>
                <c:pt idx="13">
                  <c:v>12</c:v>
                </c:pt>
                <c:pt idx="14">
                  <c:v>13</c:v>
                </c:pt>
                <c:pt idx="15">
                  <c:v>14</c:v>
                </c:pt>
                <c:pt idx="16">
                  <c:v>15</c:v>
                </c:pt>
                <c:pt idx="17">
                  <c:v>16</c:v>
                </c:pt>
                <c:pt idx="18">
                  <c:v>17</c:v>
                </c:pt>
                <c:pt idx="19">
                  <c:v>18</c:v>
                </c:pt>
                <c:pt idx="20">
                  <c:v>19</c:v>
                </c:pt>
                <c:pt idx="21">
                  <c:v>20</c:v>
                </c:pt>
                <c:pt idx="22">
                  <c:v>21</c:v>
                </c:pt>
                <c:pt idx="23">
                  <c:v>22</c:v>
                </c:pt>
                <c:pt idx="24">
                  <c:v>23</c:v>
                </c:pt>
                <c:pt idx="25">
                  <c:v>24</c:v>
                </c:pt>
                <c:pt idx="26">
                  <c:v>25</c:v>
                </c:pt>
                <c:pt idx="27">
                  <c:v>26</c:v>
                </c:pt>
                <c:pt idx="28">
                  <c:v>27</c:v>
                </c:pt>
                <c:pt idx="29">
                  <c:v>28</c:v>
                </c:pt>
                <c:pt idx="30">
                  <c:v>29</c:v>
                </c:pt>
                <c:pt idx="31">
                  <c:v>30</c:v>
                </c:pt>
                <c:pt idx="32">
                  <c:v>31</c:v>
                </c:pt>
                <c:pt idx="33">
                  <c:v>32</c:v>
                </c:pt>
                <c:pt idx="34">
                  <c:v>33</c:v>
                </c:pt>
                <c:pt idx="35">
                  <c:v>34</c:v>
                </c:pt>
                <c:pt idx="36">
                  <c:v>35</c:v>
                </c:pt>
                <c:pt idx="37">
                  <c:v>36</c:v>
                </c:pt>
                <c:pt idx="38">
                  <c:v>37</c:v>
                </c:pt>
                <c:pt idx="39">
                  <c:v>38</c:v>
                </c:pt>
                <c:pt idx="40">
                  <c:v>39</c:v>
                </c:pt>
                <c:pt idx="41">
                  <c:v>40</c:v>
                </c:pt>
                <c:pt idx="42">
                  <c:v>41</c:v>
                </c:pt>
                <c:pt idx="43">
                  <c:v>42</c:v>
                </c:pt>
                <c:pt idx="44">
                  <c:v>43</c:v>
                </c:pt>
                <c:pt idx="45">
                  <c:v>44</c:v>
                </c:pt>
                <c:pt idx="46">
                  <c:v>45</c:v>
                </c:pt>
                <c:pt idx="47">
                  <c:v>46</c:v>
                </c:pt>
                <c:pt idx="48">
                  <c:v>47</c:v>
                </c:pt>
                <c:pt idx="49">
                  <c:v>48</c:v>
                </c:pt>
                <c:pt idx="50">
                  <c:v>49</c:v>
                </c:pt>
                <c:pt idx="51">
                  <c:v>50</c:v>
                </c:pt>
                <c:pt idx="52">
                  <c:v>51</c:v>
                </c:pt>
                <c:pt idx="53">
                  <c:v>52</c:v>
                </c:pt>
                <c:pt idx="54">
                  <c:v>53</c:v>
                </c:pt>
                <c:pt idx="55">
                  <c:v>54</c:v>
                </c:pt>
                <c:pt idx="56">
                  <c:v>55</c:v>
                </c:pt>
                <c:pt idx="57">
                  <c:v>56</c:v>
                </c:pt>
                <c:pt idx="58">
                  <c:v>57</c:v>
                </c:pt>
                <c:pt idx="59">
                  <c:v>58</c:v>
                </c:pt>
                <c:pt idx="60">
                  <c:v>59</c:v>
                </c:pt>
                <c:pt idx="61">
                  <c:v>60</c:v>
                </c:pt>
                <c:pt idx="62">
                  <c:v>61</c:v>
                </c:pt>
                <c:pt idx="63">
                  <c:v>62</c:v>
                </c:pt>
                <c:pt idx="64">
                  <c:v>63</c:v>
                </c:pt>
                <c:pt idx="65">
                  <c:v>64</c:v>
                </c:pt>
                <c:pt idx="66">
                  <c:v>65</c:v>
                </c:pt>
                <c:pt idx="67">
                  <c:v>66</c:v>
                </c:pt>
                <c:pt idx="68">
                  <c:v>67</c:v>
                </c:pt>
                <c:pt idx="69">
                  <c:v>68</c:v>
                </c:pt>
                <c:pt idx="70">
                  <c:v>69</c:v>
                </c:pt>
                <c:pt idx="71">
                  <c:v>70</c:v>
                </c:pt>
                <c:pt idx="72">
                  <c:v>71</c:v>
                </c:pt>
                <c:pt idx="73">
                  <c:v>72</c:v>
                </c:pt>
                <c:pt idx="74">
                  <c:v>73</c:v>
                </c:pt>
                <c:pt idx="75">
                  <c:v>74</c:v>
                </c:pt>
                <c:pt idx="76">
                  <c:v>75</c:v>
                </c:pt>
                <c:pt idx="77">
                  <c:v>76</c:v>
                </c:pt>
                <c:pt idx="78">
                  <c:v>77</c:v>
                </c:pt>
                <c:pt idx="79">
                  <c:v>78</c:v>
                </c:pt>
                <c:pt idx="80">
                  <c:v>79</c:v>
                </c:pt>
                <c:pt idx="81">
                  <c:v>80</c:v>
                </c:pt>
                <c:pt idx="82">
                  <c:v>81</c:v>
                </c:pt>
                <c:pt idx="83">
                  <c:v>82</c:v>
                </c:pt>
                <c:pt idx="84">
                  <c:v>83</c:v>
                </c:pt>
                <c:pt idx="85">
                  <c:v>84</c:v>
                </c:pt>
                <c:pt idx="86">
                  <c:v>85</c:v>
                </c:pt>
                <c:pt idx="87">
                  <c:v>86</c:v>
                </c:pt>
                <c:pt idx="88">
                  <c:v>87</c:v>
                </c:pt>
                <c:pt idx="89">
                  <c:v>88</c:v>
                </c:pt>
                <c:pt idx="90">
                  <c:v>89</c:v>
                </c:pt>
                <c:pt idx="91">
                  <c:v>90</c:v>
                </c:pt>
                <c:pt idx="92">
                  <c:v>91</c:v>
                </c:pt>
                <c:pt idx="93">
                  <c:v>92</c:v>
                </c:pt>
                <c:pt idx="94">
                  <c:v>93</c:v>
                </c:pt>
                <c:pt idx="95">
                  <c:v>94</c:v>
                </c:pt>
                <c:pt idx="96">
                  <c:v>95</c:v>
                </c:pt>
                <c:pt idx="97">
                  <c:v>96</c:v>
                </c:pt>
                <c:pt idx="98">
                  <c:v>97</c:v>
                </c:pt>
                <c:pt idx="99">
                  <c:v>98</c:v>
                </c:pt>
                <c:pt idx="100">
                  <c:v>99</c:v>
                </c:pt>
                <c:pt idx="101">
                  <c:v>100</c:v>
                </c:pt>
                <c:pt idx="102">
                  <c:v>101</c:v>
                </c:pt>
                <c:pt idx="103">
                  <c:v>102</c:v>
                </c:pt>
                <c:pt idx="104">
                  <c:v>103</c:v>
                </c:pt>
                <c:pt idx="105">
                  <c:v>104</c:v>
                </c:pt>
                <c:pt idx="106">
                  <c:v>105</c:v>
                </c:pt>
                <c:pt idx="107">
                  <c:v>106</c:v>
                </c:pt>
                <c:pt idx="108">
                  <c:v>107</c:v>
                </c:pt>
                <c:pt idx="109">
                  <c:v>108</c:v>
                </c:pt>
                <c:pt idx="110">
                  <c:v>109</c:v>
                </c:pt>
                <c:pt idx="111">
                  <c:v>110</c:v>
                </c:pt>
                <c:pt idx="112">
                  <c:v>111</c:v>
                </c:pt>
                <c:pt idx="113">
                  <c:v>112</c:v>
                </c:pt>
                <c:pt idx="114">
                  <c:v>113</c:v>
                </c:pt>
                <c:pt idx="115">
                  <c:v>114</c:v>
                </c:pt>
                <c:pt idx="116">
                  <c:v>115</c:v>
                </c:pt>
                <c:pt idx="117">
                  <c:v>116</c:v>
                </c:pt>
                <c:pt idx="118">
                  <c:v>117</c:v>
                </c:pt>
                <c:pt idx="119">
                  <c:v>118</c:v>
                </c:pt>
                <c:pt idx="120">
                  <c:v>119</c:v>
                </c:pt>
                <c:pt idx="121">
                  <c:v>120</c:v>
                </c:pt>
                <c:pt idx="122">
                  <c:v>121</c:v>
                </c:pt>
                <c:pt idx="123">
                  <c:v>122</c:v>
                </c:pt>
                <c:pt idx="124">
                  <c:v>123</c:v>
                </c:pt>
                <c:pt idx="125">
                  <c:v>124</c:v>
                </c:pt>
                <c:pt idx="126">
                  <c:v>125</c:v>
                </c:pt>
                <c:pt idx="127">
                  <c:v>126</c:v>
                </c:pt>
                <c:pt idx="128">
                  <c:v>127</c:v>
                </c:pt>
                <c:pt idx="129">
                  <c:v>128</c:v>
                </c:pt>
                <c:pt idx="130">
                  <c:v>129</c:v>
                </c:pt>
                <c:pt idx="131">
                  <c:v>130</c:v>
                </c:pt>
                <c:pt idx="132">
                  <c:v>131</c:v>
                </c:pt>
              </c:numCache>
            </c:numRef>
          </c:cat>
          <c:val>
            <c:numRef>
              <c:f>'Summary Data'!$AS$11:$AS$143</c:f>
              <c:numCache>
                <c:formatCode>General</c:formatCode>
                <c:ptCount val="13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numCache>
            </c:numRef>
          </c:val>
        </c:ser>
        <c:ser>
          <c:idx val="14"/>
          <c:order val="14"/>
          <c:tx>
            <c:strRef>
              <c:f>'Summary Data'!$AT$10</c:f>
              <c:strCache>
                <c:ptCount val="1"/>
                <c:pt idx="0">
                  <c:v>Functional Area 3, Shift 5</c:v>
                </c:pt>
              </c:strCache>
            </c:strRef>
          </c:tx>
          <c:spPr>
            <a:pattFill prst="pct80">
              <a:fgClr>
                <a:schemeClr val="accent5"/>
              </a:fgClr>
              <a:bgClr>
                <a:schemeClr val="bg1"/>
              </a:bgClr>
            </a:pattFill>
            <a:ln>
              <a:noFill/>
            </a:ln>
            <a:effectLst/>
          </c:spPr>
          <c:invertIfNegative val="0"/>
          <c:cat>
            <c:numRef>
              <c:f>'Summary Data'!$A$11:$A$143</c:f>
              <c:numCache>
                <c:formatCode>d\-mmm</c:formatCode>
                <c:ptCount val="133"/>
                <c:pt idx="0">
                  <c:v>-1</c:v>
                </c:pt>
                <c:pt idx="1">
                  <c:v>0</c:v>
                </c:pt>
                <c:pt idx="2">
                  <c:v>1</c:v>
                </c:pt>
                <c:pt idx="3">
                  <c:v>2</c:v>
                </c:pt>
                <c:pt idx="4">
                  <c:v>3</c:v>
                </c:pt>
                <c:pt idx="5">
                  <c:v>4</c:v>
                </c:pt>
                <c:pt idx="6">
                  <c:v>5</c:v>
                </c:pt>
                <c:pt idx="7">
                  <c:v>6</c:v>
                </c:pt>
                <c:pt idx="8">
                  <c:v>7</c:v>
                </c:pt>
                <c:pt idx="9">
                  <c:v>8</c:v>
                </c:pt>
                <c:pt idx="10">
                  <c:v>9</c:v>
                </c:pt>
                <c:pt idx="11">
                  <c:v>10</c:v>
                </c:pt>
                <c:pt idx="12">
                  <c:v>11</c:v>
                </c:pt>
                <c:pt idx="13">
                  <c:v>12</c:v>
                </c:pt>
                <c:pt idx="14">
                  <c:v>13</c:v>
                </c:pt>
                <c:pt idx="15">
                  <c:v>14</c:v>
                </c:pt>
                <c:pt idx="16">
                  <c:v>15</c:v>
                </c:pt>
                <c:pt idx="17">
                  <c:v>16</c:v>
                </c:pt>
                <c:pt idx="18">
                  <c:v>17</c:v>
                </c:pt>
                <c:pt idx="19">
                  <c:v>18</c:v>
                </c:pt>
                <c:pt idx="20">
                  <c:v>19</c:v>
                </c:pt>
                <c:pt idx="21">
                  <c:v>20</c:v>
                </c:pt>
                <c:pt idx="22">
                  <c:v>21</c:v>
                </c:pt>
                <c:pt idx="23">
                  <c:v>22</c:v>
                </c:pt>
                <c:pt idx="24">
                  <c:v>23</c:v>
                </c:pt>
                <c:pt idx="25">
                  <c:v>24</c:v>
                </c:pt>
                <c:pt idx="26">
                  <c:v>25</c:v>
                </c:pt>
                <c:pt idx="27">
                  <c:v>26</c:v>
                </c:pt>
                <c:pt idx="28">
                  <c:v>27</c:v>
                </c:pt>
                <c:pt idx="29">
                  <c:v>28</c:v>
                </c:pt>
                <c:pt idx="30">
                  <c:v>29</c:v>
                </c:pt>
                <c:pt idx="31">
                  <c:v>30</c:v>
                </c:pt>
                <c:pt idx="32">
                  <c:v>31</c:v>
                </c:pt>
                <c:pt idx="33">
                  <c:v>32</c:v>
                </c:pt>
                <c:pt idx="34">
                  <c:v>33</c:v>
                </c:pt>
                <c:pt idx="35">
                  <c:v>34</c:v>
                </c:pt>
                <c:pt idx="36">
                  <c:v>35</c:v>
                </c:pt>
                <c:pt idx="37">
                  <c:v>36</c:v>
                </c:pt>
                <c:pt idx="38">
                  <c:v>37</c:v>
                </c:pt>
                <c:pt idx="39">
                  <c:v>38</c:v>
                </c:pt>
                <c:pt idx="40">
                  <c:v>39</c:v>
                </c:pt>
                <c:pt idx="41">
                  <c:v>40</c:v>
                </c:pt>
                <c:pt idx="42">
                  <c:v>41</c:v>
                </c:pt>
                <c:pt idx="43">
                  <c:v>42</c:v>
                </c:pt>
                <c:pt idx="44">
                  <c:v>43</c:v>
                </c:pt>
                <c:pt idx="45">
                  <c:v>44</c:v>
                </c:pt>
                <c:pt idx="46">
                  <c:v>45</c:v>
                </c:pt>
                <c:pt idx="47">
                  <c:v>46</c:v>
                </c:pt>
                <c:pt idx="48">
                  <c:v>47</c:v>
                </c:pt>
                <c:pt idx="49">
                  <c:v>48</c:v>
                </c:pt>
                <c:pt idx="50">
                  <c:v>49</c:v>
                </c:pt>
                <c:pt idx="51">
                  <c:v>50</c:v>
                </c:pt>
                <c:pt idx="52">
                  <c:v>51</c:v>
                </c:pt>
                <c:pt idx="53">
                  <c:v>52</c:v>
                </c:pt>
                <c:pt idx="54">
                  <c:v>53</c:v>
                </c:pt>
                <c:pt idx="55">
                  <c:v>54</c:v>
                </c:pt>
                <c:pt idx="56">
                  <c:v>55</c:v>
                </c:pt>
                <c:pt idx="57">
                  <c:v>56</c:v>
                </c:pt>
                <c:pt idx="58">
                  <c:v>57</c:v>
                </c:pt>
                <c:pt idx="59">
                  <c:v>58</c:v>
                </c:pt>
                <c:pt idx="60">
                  <c:v>59</c:v>
                </c:pt>
                <c:pt idx="61">
                  <c:v>60</c:v>
                </c:pt>
                <c:pt idx="62">
                  <c:v>61</c:v>
                </c:pt>
                <c:pt idx="63">
                  <c:v>62</c:v>
                </c:pt>
                <c:pt idx="64">
                  <c:v>63</c:v>
                </c:pt>
                <c:pt idx="65">
                  <c:v>64</c:v>
                </c:pt>
                <c:pt idx="66">
                  <c:v>65</c:v>
                </c:pt>
                <c:pt idx="67">
                  <c:v>66</c:v>
                </c:pt>
                <c:pt idx="68">
                  <c:v>67</c:v>
                </c:pt>
                <c:pt idx="69">
                  <c:v>68</c:v>
                </c:pt>
                <c:pt idx="70">
                  <c:v>69</c:v>
                </c:pt>
                <c:pt idx="71">
                  <c:v>70</c:v>
                </c:pt>
                <c:pt idx="72">
                  <c:v>71</c:v>
                </c:pt>
                <c:pt idx="73">
                  <c:v>72</c:v>
                </c:pt>
                <c:pt idx="74">
                  <c:v>73</c:v>
                </c:pt>
                <c:pt idx="75">
                  <c:v>74</c:v>
                </c:pt>
                <c:pt idx="76">
                  <c:v>75</c:v>
                </c:pt>
                <c:pt idx="77">
                  <c:v>76</c:v>
                </c:pt>
                <c:pt idx="78">
                  <c:v>77</c:v>
                </c:pt>
                <c:pt idx="79">
                  <c:v>78</c:v>
                </c:pt>
                <c:pt idx="80">
                  <c:v>79</c:v>
                </c:pt>
                <c:pt idx="81">
                  <c:v>80</c:v>
                </c:pt>
                <c:pt idx="82">
                  <c:v>81</c:v>
                </c:pt>
                <c:pt idx="83">
                  <c:v>82</c:v>
                </c:pt>
                <c:pt idx="84">
                  <c:v>83</c:v>
                </c:pt>
                <c:pt idx="85">
                  <c:v>84</c:v>
                </c:pt>
                <c:pt idx="86">
                  <c:v>85</c:v>
                </c:pt>
                <c:pt idx="87">
                  <c:v>86</c:v>
                </c:pt>
                <c:pt idx="88">
                  <c:v>87</c:v>
                </c:pt>
                <c:pt idx="89">
                  <c:v>88</c:v>
                </c:pt>
                <c:pt idx="90">
                  <c:v>89</c:v>
                </c:pt>
                <c:pt idx="91">
                  <c:v>90</c:v>
                </c:pt>
                <c:pt idx="92">
                  <c:v>91</c:v>
                </c:pt>
                <c:pt idx="93">
                  <c:v>92</c:v>
                </c:pt>
                <c:pt idx="94">
                  <c:v>93</c:v>
                </c:pt>
                <c:pt idx="95">
                  <c:v>94</c:v>
                </c:pt>
                <c:pt idx="96">
                  <c:v>95</c:v>
                </c:pt>
                <c:pt idx="97">
                  <c:v>96</c:v>
                </c:pt>
                <c:pt idx="98">
                  <c:v>97</c:v>
                </c:pt>
                <c:pt idx="99">
                  <c:v>98</c:v>
                </c:pt>
                <c:pt idx="100">
                  <c:v>99</c:v>
                </c:pt>
                <c:pt idx="101">
                  <c:v>100</c:v>
                </c:pt>
                <c:pt idx="102">
                  <c:v>101</c:v>
                </c:pt>
                <c:pt idx="103">
                  <c:v>102</c:v>
                </c:pt>
                <c:pt idx="104">
                  <c:v>103</c:v>
                </c:pt>
                <c:pt idx="105">
                  <c:v>104</c:v>
                </c:pt>
                <c:pt idx="106">
                  <c:v>105</c:v>
                </c:pt>
                <c:pt idx="107">
                  <c:v>106</c:v>
                </c:pt>
                <c:pt idx="108">
                  <c:v>107</c:v>
                </c:pt>
                <c:pt idx="109">
                  <c:v>108</c:v>
                </c:pt>
                <c:pt idx="110">
                  <c:v>109</c:v>
                </c:pt>
                <c:pt idx="111">
                  <c:v>110</c:v>
                </c:pt>
                <c:pt idx="112">
                  <c:v>111</c:v>
                </c:pt>
                <c:pt idx="113">
                  <c:v>112</c:v>
                </c:pt>
                <c:pt idx="114">
                  <c:v>113</c:v>
                </c:pt>
                <c:pt idx="115">
                  <c:v>114</c:v>
                </c:pt>
                <c:pt idx="116">
                  <c:v>115</c:v>
                </c:pt>
                <c:pt idx="117">
                  <c:v>116</c:v>
                </c:pt>
                <c:pt idx="118">
                  <c:v>117</c:v>
                </c:pt>
                <c:pt idx="119">
                  <c:v>118</c:v>
                </c:pt>
                <c:pt idx="120">
                  <c:v>119</c:v>
                </c:pt>
                <c:pt idx="121">
                  <c:v>120</c:v>
                </c:pt>
                <c:pt idx="122">
                  <c:v>121</c:v>
                </c:pt>
                <c:pt idx="123">
                  <c:v>122</c:v>
                </c:pt>
                <c:pt idx="124">
                  <c:v>123</c:v>
                </c:pt>
                <c:pt idx="125">
                  <c:v>124</c:v>
                </c:pt>
                <c:pt idx="126">
                  <c:v>125</c:v>
                </c:pt>
                <c:pt idx="127">
                  <c:v>126</c:v>
                </c:pt>
                <c:pt idx="128">
                  <c:v>127</c:v>
                </c:pt>
                <c:pt idx="129">
                  <c:v>128</c:v>
                </c:pt>
                <c:pt idx="130">
                  <c:v>129</c:v>
                </c:pt>
                <c:pt idx="131">
                  <c:v>130</c:v>
                </c:pt>
                <c:pt idx="132">
                  <c:v>131</c:v>
                </c:pt>
              </c:numCache>
            </c:numRef>
          </c:cat>
          <c:val>
            <c:numRef>
              <c:f>'Summary Data'!$AT$11:$AT$143</c:f>
              <c:numCache>
                <c:formatCode>General</c:formatCode>
                <c:ptCount val="13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numCache>
            </c:numRef>
          </c:val>
        </c:ser>
        <c:ser>
          <c:idx val="15"/>
          <c:order val="15"/>
          <c:tx>
            <c:strRef>
              <c:f>'Summary Data'!$AU$10</c:f>
              <c:strCache>
                <c:ptCount val="1"/>
                <c:pt idx="0">
                  <c:v>Functional Area 4, Shift 1</c:v>
                </c:pt>
              </c:strCache>
            </c:strRef>
          </c:tx>
          <c:spPr>
            <a:pattFill prst="wdUpDiag">
              <a:fgClr>
                <a:schemeClr val="accent1"/>
              </a:fgClr>
              <a:bgClr>
                <a:schemeClr val="bg1"/>
              </a:bgClr>
            </a:pattFill>
            <a:ln>
              <a:noFill/>
            </a:ln>
            <a:effectLst/>
          </c:spPr>
          <c:invertIfNegative val="0"/>
          <c:cat>
            <c:numRef>
              <c:f>'Summary Data'!$A$11:$A$143</c:f>
              <c:numCache>
                <c:formatCode>d\-mmm</c:formatCode>
                <c:ptCount val="133"/>
                <c:pt idx="0">
                  <c:v>-1</c:v>
                </c:pt>
                <c:pt idx="1">
                  <c:v>0</c:v>
                </c:pt>
                <c:pt idx="2">
                  <c:v>1</c:v>
                </c:pt>
                <c:pt idx="3">
                  <c:v>2</c:v>
                </c:pt>
                <c:pt idx="4">
                  <c:v>3</c:v>
                </c:pt>
                <c:pt idx="5">
                  <c:v>4</c:v>
                </c:pt>
                <c:pt idx="6">
                  <c:v>5</c:v>
                </c:pt>
                <c:pt idx="7">
                  <c:v>6</c:v>
                </c:pt>
                <c:pt idx="8">
                  <c:v>7</c:v>
                </c:pt>
                <c:pt idx="9">
                  <c:v>8</c:v>
                </c:pt>
                <c:pt idx="10">
                  <c:v>9</c:v>
                </c:pt>
                <c:pt idx="11">
                  <c:v>10</c:v>
                </c:pt>
                <c:pt idx="12">
                  <c:v>11</c:v>
                </c:pt>
                <c:pt idx="13">
                  <c:v>12</c:v>
                </c:pt>
                <c:pt idx="14">
                  <c:v>13</c:v>
                </c:pt>
                <c:pt idx="15">
                  <c:v>14</c:v>
                </c:pt>
                <c:pt idx="16">
                  <c:v>15</c:v>
                </c:pt>
                <c:pt idx="17">
                  <c:v>16</c:v>
                </c:pt>
                <c:pt idx="18">
                  <c:v>17</c:v>
                </c:pt>
                <c:pt idx="19">
                  <c:v>18</c:v>
                </c:pt>
                <c:pt idx="20">
                  <c:v>19</c:v>
                </c:pt>
                <c:pt idx="21">
                  <c:v>20</c:v>
                </c:pt>
                <c:pt idx="22">
                  <c:v>21</c:v>
                </c:pt>
                <c:pt idx="23">
                  <c:v>22</c:v>
                </c:pt>
                <c:pt idx="24">
                  <c:v>23</c:v>
                </c:pt>
                <c:pt idx="25">
                  <c:v>24</c:v>
                </c:pt>
                <c:pt idx="26">
                  <c:v>25</c:v>
                </c:pt>
                <c:pt idx="27">
                  <c:v>26</c:v>
                </c:pt>
                <c:pt idx="28">
                  <c:v>27</c:v>
                </c:pt>
                <c:pt idx="29">
                  <c:v>28</c:v>
                </c:pt>
                <c:pt idx="30">
                  <c:v>29</c:v>
                </c:pt>
                <c:pt idx="31">
                  <c:v>30</c:v>
                </c:pt>
                <c:pt idx="32">
                  <c:v>31</c:v>
                </c:pt>
                <c:pt idx="33">
                  <c:v>32</c:v>
                </c:pt>
                <c:pt idx="34">
                  <c:v>33</c:v>
                </c:pt>
                <c:pt idx="35">
                  <c:v>34</c:v>
                </c:pt>
                <c:pt idx="36">
                  <c:v>35</c:v>
                </c:pt>
                <c:pt idx="37">
                  <c:v>36</c:v>
                </c:pt>
                <c:pt idx="38">
                  <c:v>37</c:v>
                </c:pt>
                <c:pt idx="39">
                  <c:v>38</c:v>
                </c:pt>
                <c:pt idx="40">
                  <c:v>39</c:v>
                </c:pt>
                <c:pt idx="41">
                  <c:v>40</c:v>
                </c:pt>
                <c:pt idx="42">
                  <c:v>41</c:v>
                </c:pt>
                <c:pt idx="43">
                  <c:v>42</c:v>
                </c:pt>
                <c:pt idx="44">
                  <c:v>43</c:v>
                </c:pt>
                <c:pt idx="45">
                  <c:v>44</c:v>
                </c:pt>
                <c:pt idx="46">
                  <c:v>45</c:v>
                </c:pt>
                <c:pt idx="47">
                  <c:v>46</c:v>
                </c:pt>
                <c:pt idx="48">
                  <c:v>47</c:v>
                </c:pt>
                <c:pt idx="49">
                  <c:v>48</c:v>
                </c:pt>
                <c:pt idx="50">
                  <c:v>49</c:v>
                </c:pt>
                <c:pt idx="51">
                  <c:v>50</c:v>
                </c:pt>
                <c:pt idx="52">
                  <c:v>51</c:v>
                </c:pt>
                <c:pt idx="53">
                  <c:v>52</c:v>
                </c:pt>
                <c:pt idx="54">
                  <c:v>53</c:v>
                </c:pt>
                <c:pt idx="55">
                  <c:v>54</c:v>
                </c:pt>
                <c:pt idx="56">
                  <c:v>55</c:v>
                </c:pt>
                <c:pt idx="57">
                  <c:v>56</c:v>
                </c:pt>
                <c:pt idx="58">
                  <c:v>57</c:v>
                </c:pt>
                <c:pt idx="59">
                  <c:v>58</c:v>
                </c:pt>
                <c:pt idx="60">
                  <c:v>59</c:v>
                </c:pt>
                <c:pt idx="61">
                  <c:v>60</c:v>
                </c:pt>
                <c:pt idx="62">
                  <c:v>61</c:v>
                </c:pt>
                <c:pt idx="63">
                  <c:v>62</c:v>
                </c:pt>
                <c:pt idx="64">
                  <c:v>63</c:v>
                </c:pt>
                <c:pt idx="65">
                  <c:v>64</c:v>
                </c:pt>
                <c:pt idx="66">
                  <c:v>65</c:v>
                </c:pt>
                <c:pt idx="67">
                  <c:v>66</c:v>
                </c:pt>
                <c:pt idx="68">
                  <c:v>67</c:v>
                </c:pt>
                <c:pt idx="69">
                  <c:v>68</c:v>
                </c:pt>
                <c:pt idx="70">
                  <c:v>69</c:v>
                </c:pt>
                <c:pt idx="71">
                  <c:v>70</c:v>
                </c:pt>
                <c:pt idx="72">
                  <c:v>71</c:v>
                </c:pt>
                <c:pt idx="73">
                  <c:v>72</c:v>
                </c:pt>
                <c:pt idx="74">
                  <c:v>73</c:v>
                </c:pt>
                <c:pt idx="75">
                  <c:v>74</c:v>
                </c:pt>
                <c:pt idx="76">
                  <c:v>75</c:v>
                </c:pt>
                <c:pt idx="77">
                  <c:v>76</c:v>
                </c:pt>
                <c:pt idx="78">
                  <c:v>77</c:v>
                </c:pt>
                <c:pt idx="79">
                  <c:v>78</c:v>
                </c:pt>
                <c:pt idx="80">
                  <c:v>79</c:v>
                </c:pt>
                <c:pt idx="81">
                  <c:v>80</c:v>
                </c:pt>
                <c:pt idx="82">
                  <c:v>81</c:v>
                </c:pt>
                <c:pt idx="83">
                  <c:v>82</c:v>
                </c:pt>
                <c:pt idx="84">
                  <c:v>83</c:v>
                </c:pt>
                <c:pt idx="85">
                  <c:v>84</c:v>
                </c:pt>
                <c:pt idx="86">
                  <c:v>85</c:v>
                </c:pt>
                <c:pt idx="87">
                  <c:v>86</c:v>
                </c:pt>
                <c:pt idx="88">
                  <c:v>87</c:v>
                </c:pt>
                <c:pt idx="89">
                  <c:v>88</c:v>
                </c:pt>
                <c:pt idx="90">
                  <c:v>89</c:v>
                </c:pt>
                <c:pt idx="91">
                  <c:v>90</c:v>
                </c:pt>
                <c:pt idx="92">
                  <c:v>91</c:v>
                </c:pt>
                <c:pt idx="93">
                  <c:v>92</c:v>
                </c:pt>
                <c:pt idx="94">
                  <c:v>93</c:v>
                </c:pt>
                <c:pt idx="95">
                  <c:v>94</c:v>
                </c:pt>
                <c:pt idx="96">
                  <c:v>95</c:v>
                </c:pt>
                <c:pt idx="97">
                  <c:v>96</c:v>
                </c:pt>
                <c:pt idx="98">
                  <c:v>97</c:v>
                </c:pt>
                <c:pt idx="99">
                  <c:v>98</c:v>
                </c:pt>
                <c:pt idx="100">
                  <c:v>99</c:v>
                </c:pt>
                <c:pt idx="101">
                  <c:v>100</c:v>
                </c:pt>
                <c:pt idx="102">
                  <c:v>101</c:v>
                </c:pt>
                <c:pt idx="103">
                  <c:v>102</c:v>
                </c:pt>
                <c:pt idx="104">
                  <c:v>103</c:v>
                </c:pt>
                <c:pt idx="105">
                  <c:v>104</c:v>
                </c:pt>
                <c:pt idx="106">
                  <c:v>105</c:v>
                </c:pt>
                <c:pt idx="107">
                  <c:v>106</c:v>
                </c:pt>
                <c:pt idx="108">
                  <c:v>107</c:v>
                </c:pt>
                <c:pt idx="109">
                  <c:v>108</c:v>
                </c:pt>
                <c:pt idx="110">
                  <c:v>109</c:v>
                </c:pt>
                <c:pt idx="111">
                  <c:v>110</c:v>
                </c:pt>
                <c:pt idx="112">
                  <c:v>111</c:v>
                </c:pt>
                <c:pt idx="113">
                  <c:v>112</c:v>
                </c:pt>
                <c:pt idx="114">
                  <c:v>113</c:v>
                </c:pt>
                <c:pt idx="115">
                  <c:v>114</c:v>
                </c:pt>
                <c:pt idx="116">
                  <c:v>115</c:v>
                </c:pt>
                <c:pt idx="117">
                  <c:v>116</c:v>
                </c:pt>
                <c:pt idx="118">
                  <c:v>117</c:v>
                </c:pt>
                <c:pt idx="119">
                  <c:v>118</c:v>
                </c:pt>
                <c:pt idx="120">
                  <c:v>119</c:v>
                </c:pt>
                <c:pt idx="121">
                  <c:v>120</c:v>
                </c:pt>
                <c:pt idx="122">
                  <c:v>121</c:v>
                </c:pt>
                <c:pt idx="123">
                  <c:v>122</c:v>
                </c:pt>
                <c:pt idx="124">
                  <c:v>123</c:v>
                </c:pt>
                <c:pt idx="125">
                  <c:v>124</c:v>
                </c:pt>
                <c:pt idx="126">
                  <c:v>125</c:v>
                </c:pt>
                <c:pt idx="127">
                  <c:v>126</c:v>
                </c:pt>
                <c:pt idx="128">
                  <c:v>127</c:v>
                </c:pt>
                <c:pt idx="129">
                  <c:v>128</c:v>
                </c:pt>
                <c:pt idx="130">
                  <c:v>129</c:v>
                </c:pt>
                <c:pt idx="131">
                  <c:v>130</c:v>
                </c:pt>
                <c:pt idx="132">
                  <c:v>131</c:v>
                </c:pt>
              </c:numCache>
            </c:numRef>
          </c:cat>
          <c:val>
            <c:numRef>
              <c:f>'Summary Data'!$AU$11:$AU$143</c:f>
              <c:numCache>
                <c:formatCode>General</c:formatCode>
                <c:ptCount val="13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numCache>
            </c:numRef>
          </c:val>
        </c:ser>
        <c:ser>
          <c:idx val="16"/>
          <c:order val="16"/>
          <c:tx>
            <c:strRef>
              <c:f>'Summary Data'!$AV$10</c:f>
              <c:strCache>
                <c:ptCount val="1"/>
                <c:pt idx="0">
                  <c:v>Functional Area 4, Shift 2</c:v>
                </c:pt>
              </c:strCache>
            </c:strRef>
          </c:tx>
          <c:spPr>
            <a:pattFill prst="wdUpDiag">
              <a:fgClr>
                <a:schemeClr val="accent2"/>
              </a:fgClr>
              <a:bgClr>
                <a:schemeClr val="bg1"/>
              </a:bgClr>
            </a:pattFill>
            <a:ln>
              <a:noFill/>
            </a:ln>
            <a:effectLst/>
          </c:spPr>
          <c:invertIfNegative val="0"/>
          <c:cat>
            <c:numRef>
              <c:f>'Summary Data'!$A$11:$A$143</c:f>
              <c:numCache>
                <c:formatCode>d\-mmm</c:formatCode>
                <c:ptCount val="133"/>
                <c:pt idx="0">
                  <c:v>-1</c:v>
                </c:pt>
                <c:pt idx="1">
                  <c:v>0</c:v>
                </c:pt>
                <c:pt idx="2">
                  <c:v>1</c:v>
                </c:pt>
                <c:pt idx="3">
                  <c:v>2</c:v>
                </c:pt>
                <c:pt idx="4">
                  <c:v>3</c:v>
                </c:pt>
                <c:pt idx="5">
                  <c:v>4</c:v>
                </c:pt>
                <c:pt idx="6">
                  <c:v>5</c:v>
                </c:pt>
                <c:pt idx="7">
                  <c:v>6</c:v>
                </c:pt>
                <c:pt idx="8">
                  <c:v>7</c:v>
                </c:pt>
                <c:pt idx="9">
                  <c:v>8</c:v>
                </c:pt>
                <c:pt idx="10">
                  <c:v>9</c:v>
                </c:pt>
                <c:pt idx="11">
                  <c:v>10</c:v>
                </c:pt>
                <c:pt idx="12">
                  <c:v>11</c:v>
                </c:pt>
                <c:pt idx="13">
                  <c:v>12</c:v>
                </c:pt>
                <c:pt idx="14">
                  <c:v>13</c:v>
                </c:pt>
                <c:pt idx="15">
                  <c:v>14</c:v>
                </c:pt>
                <c:pt idx="16">
                  <c:v>15</c:v>
                </c:pt>
                <c:pt idx="17">
                  <c:v>16</c:v>
                </c:pt>
                <c:pt idx="18">
                  <c:v>17</c:v>
                </c:pt>
                <c:pt idx="19">
                  <c:v>18</c:v>
                </c:pt>
                <c:pt idx="20">
                  <c:v>19</c:v>
                </c:pt>
                <c:pt idx="21">
                  <c:v>20</c:v>
                </c:pt>
                <c:pt idx="22">
                  <c:v>21</c:v>
                </c:pt>
                <c:pt idx="23">
                  <c:v>22</c:v>
                </c:pt>
                <c:pt idx="24">
                  <c:v>23</c:v>
                </c:pt>
                <c:pt idx="25">
                  <c:v>24</c:v>
                </c:pt>
                <c:pt idx="26">
                  <c:v>25</c:v>
                </c:pt>
                <c:pt idx="27">
                  <c:v>26</c:v>
                </c:pt>
                <c:pt idx="28">
                  <c:v>27</c:v>
                </c:pt>
                <c:pt idx="29">
                  <c:v>28</c:v>
                </c:pt>
                <c:pt idx="30">
                  <c:v>29</c:v>
                </c:pt>
                <c:pt idx="31">
                  <c:v>30</c:v>
                </c:pt>
                <c:pt idx="32">
                  <c:v>31</c:v>
                </c:pt>
                <c:pt idx="33">
                  <c:v>32</c:v>
                </c:pt>
                <c:pt idx="34">
                  <c:v>33</c:v>
                </c:pt>
                <c:pt idx="35">
                  <c:v>34</c:v>
                </c:pt>
                <c:pt idx="36">
                  <c:v>35</c:v>
                </c:pt>
                <c:pt idx="37">
                  <c:v>36</c:v>
                </c:pt>
                <c:pt idx="38">
                  <c:v>37</c:v>
                </c:pt>
                <c:pt idx="39">
                  <c:v>38</c:v>
                </c:pt>
                <c:pt idx="40">
                  <c:v>39</c:v>
                </c:pt>
                <c:pt idx="41">
                  <c:v>40</c:v>
                </c:pt>
                <c:pt idx="42">
                  <c:v>41</c:v>
                </c:pt>
                <c:pt idx="43">
                  <c:v>42</c:v>
                </c:pt>
                <c:pt idx="44">
                  <c:v>43</c:v>
                </c:pt>
                <c:pt idx="45">
                  <c:v>44</c:v>
                </c:pt>
                <c:pt idx="46">
                  <c:v>45</c:v>
                </c:pt>
                <c:pt idx="47">
                  <c:v>46</c:v>
                </c:pt>
                <c:pt idx="48">
                  <c:v>47</c:v>
                </c:pt>
                <c:pt idx="49">
                  <c:v>48</c:v>
                </c:pt>
                <c:pt idx="50">
                  <c:v>49</c:v>
                </c:pt>
                <c:pt idx="51">
                  <c:v>50</c:v>
                </c:pt>
                <c:pt idx="52">
                  <c:v>51</c:v>
                </c:pt>
                <c:pt idx="53">
                  <c:v>52</c:v>
                </c:pt>
                <c:pt idx="54">
                  <c:v>53</c:v>
                </c:pt>
                <c:pt idx="55">
                  <c:v>54</c:v>
                </c:pt>
                <c:pt idx="56">
                  <c:v>55</c:v>
                </c:pt>
                <c:pt idx="57">
                  <c:v>56</c:v>
                </c:pt>
                <c:pt idx="58">
                  <c:v>57</c:v>
                </c:pt>
                <c:pt idx="59">
                  <c:v>58</c:v>
                </c:pt>
                <c:pt idx="60">
                  <c:v>59</c:v>
                </c:pt>
                <c:pt idx="61">
                  <c:v>60</c:v>
                </c:pt>
                <c:pt idx="62">
                  <c:v>61</c:v>
                </c:pt>
                <c:pt idx="63">
                  <c:v>62</c:v>
                </c:pt>
                <c:pt idx="64">
                  <c:v>63</c:v>
                </c:pt>
                <c:pt idx="65">
                  <c:v>64</c:v>
                </c:pt>
                <c:pt idx="66">
                  <c:v>65</c:v>
                </c:pt>
                <c:pt idx="67">
                  <c:v>66</c:v>
                </c:pt>
                <c:pt idx="68">
                  <c:v>67</c:v>
                </c:pt>
                <c:pt idx="69">
                  <c:v>68</c:v>
                </c:pt>
                <c:pt idx="70">
                  <c:v>69</c:v>
                </c:pt>
                <c:pt idx="71">
                  <c:v>70</c:v>
                </c:pt>
                <c:pt idx="72">
                  <c:v>71</c:v>
                </c:pt>
                <c:pt idx="73">
                  <c:v>72</c:v>
                </c:pt>
                <c:pt idx="74">
                  <c:v>73</c:v>
                </c:pt>
                <c:pt idx="75">
                  <c:v>74</c:v>
                </c:pt>
                <c:pt idx="76">
                  <c:v>75</c:v>
                </c:pt>
                <c:pt idx="77">
                  <c:v>76</c:v>
                </c:pt>
                <c:pt idx="78">
                  <c:v>77</c:v>
                </c:pt>
                <c:pt idx="79">
                  <c:v>78</c:v>
                </c:pt>
                <c:pt idx="80">
                  <c:v>79</c:v>
                </c:pt>
                <c:pt idx="81">
                  <c:v>80</c:v>
                </c:pt>
                <c:pt idx="82">
                  <c:v>81</c:v>
                </c:pt>
                <c:pt idx="83">
                  <c:v>82</c:v>
                </c:pt>
                <c:pt idx="84">
                  <c:v>83</c:v>
                </c:pt>
                <c:pt idx="85">
                  <c:v>84</c:v>
                </c:pt>
                <c:pt idx="86">
                  <c:v>85</c:v>
                </c:pt>
                <c:pt idx="87">
                  <c:v>86</c:v>
                </c:pt>
                <c:pt idx="88">
                  <c:v>87</c:v>
                </c:pt>
                <c:pt idx="89">
                  <c:v>88</c:v>
                </c:pt>
                <c:pt idx="90">
                  <c:v>89</c:v>
                </c:pt>
                <c:pt idx="91">
                  <c:v>90</c:v>
                </c:pt>
                <c:pt idx="92">
                  <c:v>91</c:v>
                </c:pt>
                <c:pt idx="93">
                  <c:v>92</c:v>
                </c:pt>
                <c:pt idx="94">
                  <c:v>93</c:v>
                </c:pt>
                <c:pt idx="95">
                  <c:v>94</c:v>
                </c:pt>
                <c:pt idx="96">
                  <c:v>95</c:v>
                </c:pt>
                <c:pt idx="97">
                  <c:v>96</c:v>
                </c:pt>
                <c:pt idx="98">
                  <c:v>97</c:v>
                </c:pt>
                <c:pt idx="99">
                  <c:v>98</c:v>
                </c:pt>
                <c:pt idx="100">
                  <c:v>99</c:v>
                </c:pt>
                <c:pt idx="101">
                  <c:v>100</c:v>
                </c:pt>
                <c:pt idx="102">
                  <c:v>101</c:v>
                </c:pt>
                <c:pt idx="103">
                  <c:v>102</c:v>
                </c:pt>
                <c:pt idx="104">
                  <c:v>103</c:v>
                </c:pt>
                <c:pt idx="105">
                  <c:v>104</c:v>
                </c:pt>
                <c:pt idx="106">
                  <c:v>105</c:v>
                </c:pt>
                <c:pt idx="107">
                  <c:v>106</c:v>
                </c:pt>
                <c:pt idx="108">
                  <c:v>107</c:v>
                </c:pt>
                <c:pt idx="109">
                  <c:v>108</c:v>
                </c:pt>
                <c:pt idx="110">
                  <c:v>109</c:v>
                </c:pt>
                <c:pt idx="111">
                  <c:v>110</c:v>
                </c:pt>
                <c:pt idx="112">
                  <c:v>111</c:v>
                </c:pt>
                <c:pt idx="113">
                  <c:v>112</c:v>
                </c:pt>
                <c:pt idx="114">
                  <c:v>113</c:v>
                </c:pt>
                <c:pt idx="115">
                  <c:v>114</c:v>
                </c:pt>
                <c:pt idx="116">
                  <c:v>115</c:v>
                </c:pt>
                <c:pt idx="117">
                  <c:v>116</c:v>
                </c:pt>
                <c:pt idx="118">
                  <c:v>117</c:v>
                </c:pt>
                <c:pt idx="119">
                  <c:v>118</c:v>
                </c:pt>
                <c:pt idx="120">
                  <c:v>119</c:v>
                </c:pt>
                <c:pt idx="121">
                  <c:v>120</c:v>
                </c:pt>
                <c:pt idx="122">
                  <c:v>121</c:v>
                </c:pt>
                <c:pt idx="123">
                  <c:v>122</c:v>
                </c:pt>
                <c:pt idx="124">
                  <c:v>123</c:v>
                </c:pt>
                <c:pt idx="125">
                  <c:v>124</c:v>
                </c:pt>
                <c:pt idx="126">
                  <c:v>125</c:v>
                </c:pt>
                <c:pt idx="127">
                  <c:v>126</c:v>
                </c:pt>
                <c:pt idx="128">
                  <c:v>127</c:v>
                </c:pt>
                <c:pt idx="129">
                  <c:v>128</c:v>
                </c:pt>
                <c:pt idx="130">
                  <c:v>129</c:v>
                </c:pt>
                <c:pt idx="131">
                  <c:v>130</c:v>
                </c:pt>
                <c:pt idx="132">
                  <c:v>131</c:v>
                </c:pt>
              </c:numCache>
            </c:numRef>
          </c:cat>
          <c:val>
            <c:numRef>
              <c:f>'Summary Data'!$AV$11:$AV$143</c:f>
              <c:numCache>
                <c:formatCode>General</c:formatCode>
                <c:ptCount val="13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numCache>
            </c:numRef>
          </c:val>
        </c:ser>
        <c:ser>
          <c:idx val="17"/>
          <c:order val="17"/>
          <c:tx>
            <c:strRef>
              <c:f>'Summary Data'!$AW$10</c:f>
              <c:strCache>
                <c:ptCount val="1"/>
                <c:pt idx="0">
                  <c:v>Functional Area 4, Shift 3</c:v>
                </c:pt>
              </c:strCache>
            </c:strRef>
          </c:tx>
          <c:spPr>
            <a:pattFill prst="wdUpDiag">
              <a:fgClr>
                <a:schemeClr val="accent4"/>
              </a:fgClr>
              <a:bgClr>
                <a:schemeClr val="bg1"/>
              </a:bgClr>
            </a:pattFill>
            <a:ln>
              <a:noFill/>
            </a:ln>
            <a:effectLst/>
          </c:spPr>
          <c:invertIfNegative val="0"/>
          <c:cat>
            <c:numRef>
              <c:f>'Summary Data'!$A$11:$A$143</c:f>
              <c:numCache>
                <c:formatCode>d\-mmm</c:formatCode>
                <c:ptCount val="133"/>
                <c:pt idx="0">
                  <c:v>-1</c:v>
                </c:pt>
                <c:pt idx="1">
                  <c:v>0</c:v>
                </c:pt>
                <c:pt idx="2">
                  <c:v>1</c:v>
                </c:pt>
                <c:pt idx="3">
                  <c:v>2</c:v>
                </c:pt>
                <c:pt idx="4">
                  <c:v>3</c:v>
                </c:pt>
                <c:pt idx="5">
                  <c:v>4</c:v>
                </c:pt>
                <c:pt idx="6">
                  <c:v>5</c:v>
                </c:pt>
                <c:pt idx="7">
                  <c:v>6</c:v>
                </c:pt>
                <c:pt idx="8">
                  <c:v>7</c:v>
                </c:pt>
                <c:pt idx="9">
                  <c:v>8</c:v>
                </c:pt>
                <c:pt idx="10">
                  <c:v>9</c:v>
                </c:pt>
                <c:pt idx="11">
                  <c:v>10</c:v>
                </c:pt>
                <c:pt idx="12">
                  <c:v>11</c:v>
                </c:pt>
                <c:pt idx="13">
                  <c:v>12</c:v>
                </c:pt>
                <c:pt idx="14">
                  <c:v>13</c:v>
                </c:pt>
                <c:pt idx="15">
                  <c:v>14</c:v>
                </c:pt>
                <c:pt idx="16">
                  <c:v>15</c:v>
                </c:pt>
                <c:pt idx="17">
                  <c:v>16</c:v>
                </c:pt>
                <c:pt idx="18">
                  <c:v>17</c:v>
                </c:pt>
                <c:pt idx="19">
                  <c:v>18</c:v>
                </c:pt>
                <c:pt idx="20">
                  <c:v>19</c:v>
                </c:pt>
                <c:pt idx="21">
                  <c:v>20</c:v>
                </c:pt>
                <c:pt idx="22">
                  <c:v>21</c:v>
                </c:pt>
                <c:pt idx="23">
                  <c:v>22</c:v>
                </c:pt>
                <c:pt idx="24">
                  <c:v>23</c:v>
                </c:pt>
                <c:pt idx="25">
                  <c:v>24</c:v>
                </c:pt>
                <c:pt idx="26">
                  <c:v>25</c:v>
                </c:pt>
                <c:pt idx="27">
                  <c:v>26</c:v>
                </c:pt>
                <c:pt idx="28">
                  <c:v>27</c:v>
                </c:pt>
                <c:pt idx="29">
                  <c:v>28</c:v>
                </c:pt>
                <c:pt idx="30">
                  <c:v>29</c:v>
                </c:pt>
                <c:pt idx="31">
                  <c:v>30</c:v>
                </c:pt>
                <c:pt idx="32">
                  <c:v>31</c:v>
                </c:pt>
                <c:pt idx="33">
                  <c:v>32</c:v>
                </c:pt>
                <c:pt idx="34">
                  <c:v>33</c:v>
                </c:pt>
                <c:pt idx="35">
                  <c:v>34</c:v>
                </c:pt>
                <c:pt idx="36">
                  <c:v>35</c:v>
                </c:pt>
                <c:pt idx="37">
                  <c:v>36</c:v>
                </c:pt>
                <c:pt idx="38">
                  <c:v>37</c:v>
                </c:pt>
                <c:pt idx="39">
                  <c:v>38</c:v>
                </c:pt>
                <c:pt idx="40">
                  <c:v>39</c:v>
                </c:pt>
                <c:pt idx="41">
                  <c:v>40</c:v>
                </c:pt>
                <c:pt idx="42">
                  <c:v>41</c:v>
                </c:pt>
                <c:pt idx="43">
                  <c:v>42</c:v>
                </c:pt>
                <c:pt idx="44">
                  <c:v>43</c:v>
                </c:pt>
                <c:pt idx="45">
                  <c:v>44</c:v>
                </c:pt>
                <c:pt idx="46">
                  <c:v>45</c:v>
                </c:pt>
                <c:pt idx="47">
                  <c:v>46</c:v>
                </c:pt>
                <c:pt idx="48">
                  <c:v>47</c:v>
                </c:pt>
                <c:pt idx="49">
                  <c:v>48</c:v>
                </c:pt>
                <c:pt idx="50">
                  <c:v>49</c:v>
                </c:pt>
                <c:pt idx="51">
                  <c:v>50</c:v>
                </c:pt>
                <c:pt idx="52">
                  <c:v>51</c:v>
                </c:pt>
                <c:pt idx="53">
                  <c:v>52</c:v>
                </c:pt>
                <c:pt idx="54">
                  <c:v>53</c:v>
                </c:pt>
                <c:pt idx="55">
                  <c:v>54</c:v>
                </c:pt>
                <c:pt idx="56">
                  <c:v>55</c:v>
                </c:pt>
                <c:pt idx="57">
                  <c:v>56</c:v>
                </c:pt>
                <c:pt idx="58">
                  <c:v>57</c:v>
                </c:pt>
                <c:pt idx="59">
                  <c:v>58</c:v>
                </c:pt>
                <c:pt idx="60">
                  <c:v>59</c:v>
                </c:pt>
                <c:pt idx="61">
                  <c:v>60</c:v>
                </c:pt>
                <c:pt idx="62">
                  <c:v>61</c:v>
                </c:pt>
                <c:pt idx="63">
                  <c:v>62</c:v>
                </c:pt>
                <c:pt idx="64">
                  <c:v>63</c:v>
                </c:pt>
                <c:pt idx="65">
                  <c:v>64</c:v>
                </c:pt>
                <c:pt idx="66">
                  <c:v>65</c:v>
                </c:pt>
                <c:pt idx="67">
                  <c:v>66</c:v>
                </c:pt>
                <c:pt idx="68">
                  <c:v>67</c:v>
                </c:pt>
                <c:pt idx="69">
                  <c:v>68</c:v>
                </c:pt>
                <c:pt idx="70">
                  <c:v>69</c:v>
                </c:pt>
                <c:pt idx="71">
                  <c:v>70</c:v>
                </c:pt>
                <c:pt idx="72">
                  <c:v>71</c:v>
                </c:pt>
                <c:pt idx="73">
                  <c:v>72</c:v>
                </c:pt>
                <c:pt idx="74">
                  <c:v>73</c:v>
                </c:pt>
                <c:pt idx="75">
                  <c:v>74</c:v>
                </c:pt>
                <c:pt idx="76">
                  <c:v>75</c:v>
                </c:pt>
                <c:pt idx="77">
                  <c:v>76</c:v>
                </c:pt>
                <c:pt idx="78">
                  <c:v>77</c:v>
                </c:pt>
                <c:pt idx="79">
                  <c:v>78</c:v>
                </c:pt>
                <c:pt idx="80">
                  <c:v>79</c:v>
                </c:pt>
                <c:pt idx="81">
                  <c:v>80</c:v>
                </c:pt>
                <c:pt idx="82">
                  <c:v>81</c:v>
                </c:pt>
                <c:pt idx="83">
                  <c:v>82</c:v>
                </c:pt>
                <c:pt idx="84">
                  <c:v>83</c:v>
                </c:pt>
                <c:pt idx="85">
                  <c:v>84</c:v>
                </c:pt>
                <c:pt idx="86">
                  <c:v>85</c:v>
                </c:pt>
                <c:pt idx="87">
                  <c:v>86</c:v>
                </c:pt>
                <c:pt idx="88">
                  <c:v>87</c:v>
                </c:pt>
                <c:pt idx="89">
                  <c:v>88</c:v>
                </c:pt>
                <c:pt idx="90">
                  <c:v>89</c:v>
                </c:pt>
                <c:pt idx="91">
                  <c:v>90</c:v>
                </c:pt>
                <c:pt idx="92">
                  <c:v>91</c:v>
                </c:pt>
                <c:pt idx="93">
                  <c:v>92</c:v>
                </c:pt>
                <c:pt idx="94">
                  <c:v>93</c:v>
                </c:pt>
                <c:pt idx="95">
                  <c:v>94</c:v>
                </c:pt>
                <c:pt idx="96">
                  <c:v>95</c:v>
                </c:pt>
                <c:pt idx="97">
                  <c:v>96</c:v>
                </c:pt>
                <c:pt idx="98">
                  <c:v>97</c:v>
                </c:pt>
                <c:pt idx="99">
                  <c:v>98</c:v>
                </c:pt>
                <c:pt idx="100">
                  <c:v>99</c:v>
                </c:pt>
                <c:pt idx="101">
                  <c:v>100</c:v>
                </c:pt>
                <c:pt idx="102">
                  <c:v>101</c:v>
                </c:pt>
                <c:pt idx="103">
                  <c:v>102</c:v>
                </c:pt>
                <c:pt idx="104">
                  <c:v>103</c:v>
                </c:pt>
                <c:pt idx="105">
                  <c:v>104</c:v>
                </c:pt>
                <c:pt idx="106">
                  <c:v>105</c:v>
                </c:pt>
                <c:pt idx="107">
                  <c:v>106</c:v>
                </c:pt>
                <c:pt idx="108">
                  <c:v>107</c:v>
                </c:pt>
                <c:pt idx="109">
                  <c:v>108</c:v>
                </c:pt>
                <c:pt idx="110">
                  <c:v>109</c:v>
                </c:pt>
                <c:pt idx="111">
                  <c:v>110</c:v>
                </c:pt>
                <c:pt idx="112">
                  <c:v>111</c:v>
                </c:pt>
                <c:pt idx="113">
                  <c:v>112</c:v>
                </c:pt>
                <c:pt idx="114">
                  <c:v>113</c:v>
                </c:pt>
                <c:pt idx="115">
                  <c:v>114</c:v>
                </c:pt>
                <c:pt idx="116">
                  <c:v>115</c:v>
                </c:pt>
                <c:pt idx="117">
                  <c:v>116</c:v>
                </c:pt>
                <c:pt idx="118">
                  <c:v>117</c:v>
                </c:pt>
                <c:pt idx="119">
                  <c:v>118</c:v>
                </c:pt>
                <c:pt idx="120">
                  <c:v>119</c:v>
                </c:pt>
                <c:pt idx="121">
                  <c:v>120</c:v>
                </c:pt>
                <c:pt idx="122">
                  <c:v>121</c:v>
                </c:pt>
                <c:pt idx="123">
                  <c:v>122</c:v>
                </c:pt>
                <c:pt idx="124">
                  <c:v>123</c:v>
                </c:pt>
                <c:pt idx="125">
                  <c:v>124</c:v>
                </c:pt>
                <c:pt idx="126">
                  <c:v>125</c:v>
                </c:pt>
                <c:pt idx="127">
                  <c:v>126</c:v>
                </c:pt>
                <c:pt idx="128">
                  <c:v>127</c:v>
                </c:pt>
                <c:pt idx="129">
                  <c:v>128</c:v>
                </c:pt>
                <c:pt idx="130">
                  <c:v>129</c:v>
                </c:pt>
                <c:pt idx="131">
                  <c:v>130</c:v>
                </c:pt>
                <c:pt idx="132">
                  <c:v>131</c:v>
                </c:pt>
              </c:numCache>
            </c:numRef>
          </c:cat>
          <c:val>
            <c:numRef>
              <c:f>'Summary Data'!$AW$11:$AW$143</c:f>
              <c:numCache>
                <c:formatCode>General</c:formatCode>
                <c:ptCount val="13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numCache>
            </c:numRef>
          </c:val>
        </c:ser>
        <c:ser>
          <c:idx val="18"/>
          <c:order val="18"/>
          <c:tx>
            <c:strRef>
              <c:f>'Summary Data'!$AX$10</c:f>
              <c:strCache>
                <c:ptCount val="1"/>
                <c:pt idx="0">
                  <c:v>Functional Area 4, Shift 4</c:v>
                </c:pt>
              </c:strCache>
            </c:strRef>
          </c:tx>
          <c:spPr>
            <a:pattFill prst="wdUpDiag">
              <a:fgClr>
                <a:schemeClr val="accent6"/>
              </a:fgClr>
              <a:bgClr>
                <a:schemeClr val="bg1"/>
              </a:bgClr>
            </a:pattFill>
            <a:ln>
              <a:noFill/>
            </a:ln>
            <a:effectLst/>
          </c:spPr>
          <c:invertIfNegative val="0"/>
          <c:cat>
            <c:numRef>
              <c:f>'Summary Data'!$A$11:$A$143</c:f>
              <c:numCache>
                <c:formatCode>d\-mmm</c:formatCode>
                <c:ptCount val="133"/>
                <c:pt idx="0">
                  <c:v>-1</c:v>
                </c:pt>
                <c:pt idx="1">
                  <c:v>0</c:v>
                </c:pt>
                <c:pt idx="2">
                  <c:v>1</c:v>
                </c:pt>
                <c:pt idx="3">
                  <c:v>2</c:v>
                </c:pt>
                <c:pt idx="4">
                  <c:v>3</c:v>
                </c:pt>
                <c:pt idx="5">
                  <c:v>4</c:v>
                </c:pt>
                <c:pt idx="6">
                  <c:v>5</c:v>
                </c:pt>
                <c:pt idx="7">
                  <c:v>6</c:v>
                </c:pt>
                <c:pt idx="8">
                  <c:v>7</c:v>
                </c:pt>
                <c:pt idx="9">
                  <c:v>8</c:v>
                </c:pt>
                <c:pt idx="10">
                  <c:v>9</c:v>
                </c:pt>
                <c:pt idx="11">
                  <c:v>10</c:v>
                </c:pt>
                <c:pt idx="12">
                  <c:v>11</c:v>
                </c:pt>
                <c:pt idx="13">
                  <c:v>12</c:v>
                </c:pt>
                <c:pt idx="14">
                  <c:v>13</c:v>
                </c:pt>
                <c:pt idx="15">
                  <c:v>14</c:v>
                </c:pt>
                <c:pt idx="16">
                  <c:v>15</c:v>
                </c:pt>
                <c:pt idx="17">
                  <c:v>16</c:v>
                </c:pt>
                <c:pt idx="18">
                  <c:v>17</c:v>
                </c:pt>
                <c:pt idx="19">
                  <c:v>18</c:v>
                </c:pt>
                <c:pt idx="20">
                  <c:v>19</c:v>
                </c:pt>
                <c:pt idx="21">
                  <c:v>20</c:v>
                </c:pt>
                <c:pt idx="22">
                  <c:v>21</c:v>
                </c:pt>
                <c:pt idx="23">
                  <c:v>22</c:v>
                </c:pt>
                <c:pt idx="24">
                  <c:v>23</c:v>
                </c:pt>
                <c:pt idx="25">
                  <c:v>24</c:v>
                </c:pt>
                <c:pt idx="26">
                  <c:v>25</c:v>
                </c:pt>
                <c:pt idx="27">
                  <c:v>26</c:v>
                </c:pt>
                <c:pt idx="28">
                  <c:v>27</c:v>
                </c:pt>
                <c:pt idx="29">
                  <c:v>28</c:v>
                </c:pt>
                <c:pt idx="30">
                  <c:v>29</c:v>
                </c:pt>
                <c:pt idx="31">
                  <c:v>30</c:v>
                </c:pt>
                <c:pt idx="32">
                  <c:v>31</c:v>
                </c:pt>
                <c:pt idx="33">
                  <c:v>32</c:v>
                </c:pt>
                <c:pt idx="34">
                  <c:v>33</c:v>
                </c:pt>
                <c:pt idx="35">
                  <c:v>34</c:v>
                </c:pt>
                <c:pt idx="36">
                  <c:v>35</c:v>
                </c:pt>
                <c:pt idx="37">
                  <c:v>36</c:v>
                </c:pt>
                <c:pt idx="38">
                  <c:v>37</c:v>
                </c:pt>
                <c:pt idx="39">
                  <c:v>38</c:v>
                </c:pt>
                <c:pt idx="40">
                  <c:v>39</c:v>
                </c:pt>
                <c:pt idx="41">
                  <c:v>40</c:v>
                </c:pt>
                <c:pt idx="42">
                  <c:v>41</c:v>
                </c:pt>
                <c:pt idx="43">
                  <c:v>42</c:v>
                </c:pt>
                <c:pt idx="44">
                  <c:v>43</c:v>
                </c:pt>
                <c:pt idx="45">
                  <c:v>44</c:v>
                </c:pt>
                <c:pt idx="46">
                  <c:v>45</c:v>
                </c:pt>
                <c:pt idx="47">
                  <c:v>46</c:v>
                </c:pt>
                <c:pt idx="48">
                  <c:v>47</c:v>
                </c:pt>
                <c:pt idx="49">
                  <c:v>48</c:v>
                </c:pt>
                <c:pt idx="50">
                  <c:v>49</c:v>
                </c:pt>
                <c:pt idx="51">
                  <c:v>50</c:v>
                </c:pt>
                <c:pt idx="52">
                  <c:v>51</c:v>
                </c:pt>
                <c:pt idx="53">
                  <c:v>52</c:v>
                </c:pt>
                <c:pt idx="54">
                  <c:v>53</c:v>
                </c:pt>
                <c:pt idx="55">
                  <c:v>54</c:v>
                </c:pt>
                <c:pt idx="56">
                  <c:v>55</c:v>
                </c:pt>
                <c:pt idx="57">
                  <c:v>56</c:v>
                </c:pt>
                <c:pt idx="58">
                  <c:v>57</c:v>
                </c:pt>
                <c:pt idx="59">
                  <c:v>58</c:v>
                </c:pt>
                <c:pt idx="60">
                  <c:v>59</c:v>
                </c:pt>
                <c:pt idx="61">
                  <c:v>60</c:v>
                </c:pt>
                <c:pt idx="62">
                  <c:v>61</c:v>
                </c:pt>
                <c:pt idx="63">
                  <c:v>62</c:v>
                </c:pt>
                <c:pt idx="64">
                  <c:v>63</c:v>
                </c:pt>
                <c:pt idx="65">
                  <c:v>64</c:v>
                </c:pt>
                <c:pt idx="66">
                  <c:v>65</c:v>
                </c:pt>
                <c:pt idx="67">
                  <c:v>66</c:v>
                </c:pt>
                <c:pt idx="68">
                  <c:v>67</c:v>
                </c:pt>
                <c:pt idx="69">
                  <c:v>68</c:v>
                </c:pt>
                <c:pt idx="70">
                  <c:v>69</c:v>
                </c:pt>
                <c:pt idx="71">
                  <c:v>70</c:v>
                </c:pt>
                <c:pt idx="72">
                  <c:v>71</c:v>
                </c:pt>
                <c:pt idx="73">
                  <c:v>72</c:v>
                </c:pt>
                <c:pt idx="74">
                  <c:v>73</c:v>
                </c:pt>
                <c:pt idx="75">
                  <c:v>74</c:v>
                </c:pt>
                <c:pt idx="76">
                  <c:v>75</c:v>
                </c:pt>
                <c:pt idx="77">
                  <c:v>76</c:v>
                </c:pt>
                <c:pt idx="78">
                  <c:v>77</c:v>
                </c:pt>
                <c:pt idx="79">
                  <c:v>78</c:v>
                </c:pt>
                <c:pt idx="80">
                  <c:v>79</c:v>
                </c:pt>
                <c:pt idx="81">
                  <c:v>80</c:v>
                </c:pt>
                <c:pt idx="82">
                  <c:v>81</c:v>
                </c:pt>
                <c:pt idx="83">
                  <c:v>82</c:v>
                </c:pt>
                <c:pt idx="84">
                  <c:v>83</c:v>
                </c:pt>
                <c:pt idx="85">
                  <c:v>84</c:v>
                </c:pt>
                <c:pt idx="86">
                  <c:v>85</c:v>
                </c:pt>
                <c:pt idx="87">
                  <c:v>86</c:v>
                </c:pt>
                <c:pt idx="88">
                  <c:v>87</c:v>
                </c:pt>
                <c:pt idx="89">
                  <c:v>88</c:v>
                </c:pt>
                <c:pt idx="90">
                  <c:v>89</c:v>
                </c:pt>
                <c:pt idx="91">
                  <c:v>90</c:v>
                </c:pt>
                <c:pt idx="92">
                  <c:v>91</c:v>
                </c:pt>
                <c:pt idx="93">
                  <c:v>92</c:v>
                </c:pt>
                <c:pt idx="94">
                  <c:v>93</c:v>
                </c:pt>
                <c:pt idx="95">
                  <c:v>94</c:v>
                </c:pt>
                <c:pt idx="96">
                  <c:v>95</c:v>
                </c:pt>
                <c:pt idx="97">
                  <c:v>96</c:v>
                </c:pt>
                <c:pt idx="98">
                  <c:v>97</c:v>
                </c:pt>
                <c:pt idx="99">
                  <c:v>98</c:v>
                </c:pt>
                <c:pt idx="100">
                  <c:v>99</c:v>
                </c:pt>
                <c:pt idx="101">
                  <c:v>100</c:v>
                </c:pt>
                <c:pt idx="102">
                  <c:v>101</c:v>
                </c:pt>
                <c:pt idx="103">
                  <c:v>102</c:v>
                </c:pt>
                <c:pt idx="104">
                  <c:v>103</c:v>
                </c:pt>
                <c:pt idx="105">
                  <c:v>104</c:v>
                </c:pt>
                <c:pt idx="106">
                  <c:v>105</c:v>
                </c:pt>
                <c:pt idx="107">
                  <c:v>106</c:v>
                </c:pt>
                <c:pt idx="108">
                  <c:v>107</c:v>
                </c:pt>
                <c:pt idx="109">
                  <c:v>108</c:v>
                </c:pt>
                <c:pt idx="110">
                  <c:v>109</c:v>
                </c:pt>
                <c:pt idx="111">
                  <c:v>110</c:v>
                </c:pt>
                <c:pt idx="112">
                  <c:v>111</c:v>
                </c:pt>
                <c:pt idx="113">
                  <c:v>112</c:v>
                </c:pt>
                <c:pt idx="114">
                  <c:v>113</c:v>
                </c:pt>
                <c:pt idx="115">
                  <c:v>114</c:v>
                </c:pt>
                <c:pt idx="116">
                  <c:v>115</c:v>
                </c:pt>
                <c:pt idx="117">
                  <c:v>116</c:v>
                </c:pt>
                <c:pt idx="118">
                  <c:v>117</c:v>
                </c:pt>
                <c:pt idx="119">
                  <c:v>118</c:v>
                </c:pt>
                <c:pt idx="120">
                  <c:v>119</c:v>
                </c:pt>
                <c:pt idx="121">
                  <c:v>120</c:v>
                </c:pt>
                <c:pt idx="122">
                  <c:v>121</c:v>
                </c:pt>
                <c:pt idx="123">
                  <c:v>122</c:v>
                </c:pt>
                <c:pt idx="124">
                  <c:v>123</c:v>
                </c:pt>
                <c:pt idx="125">
                  <c:v>124</c:v>
                </c:pt>
                <c:pt idx="126">
                  <c:v>125</c:v>
                </c:pt>
                <c:pt idx="127">
                  <c:v>126</c:v>
                </c:pt>
                <c:pt idx="128">
                  <c:v>127</c:v>
                </c:pt>
                <c:pt idx="129">
                  <c:v>128</c:v>
                </c:pt>
                <c:pt idx="130">
                  <c:v>129</c:v>
                </c:pt>
                <c:pt idx="131">
                  <c:v>130</c:v>
                </c:pt>
                <c:pt idx="132">
                  <c:v>131</c:v>
                </c:pt>
              </c:numCache>
            </c:numRef>
          </c:cat>
          <c:val>
            <c:numRef>
              <c:f>'Summary Data'!$AX$11:$AX$143</c:f>
              <c:numCache>
                <c:formatCode>General</c:formatCode>
                <c:ptCount val="13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numCache>
            </c:numRef>
          </c:val>
        </c:ser>
        <c:ser>
          <c:idx val="19"/>
          <c:order val="19"/>
          <c:tx>
            <c:strRef>
              <c:f>'Summary Data'!$AY$10</c:f>
              <c:strCache>
                <c:ptCount val="1"/>
                <c:pt idx="0">
                  <c:v>Functional Area 4, Shift 5</c:v>
                </c:pt>
              </c:strCache>
            </c:strRef>
          </c:tx>
          <c:spPr>
            <a:pattFill prst="wdUpDiag">
              <a:fgClr>
                <a:schemeClr val="accent5"/>
              </a:fgClr>
              <a:bgClr>
                <a:schemeClr val="bg1"/>
              </a:bgClr>
            </a:pattFill>
            <a:ln>
              <a:noFill/>
            </a:ln>
            <a:effectLst/>
          </c:spPr>
          <c:invertIfNegative val="0"/>
          <c:cat>
            <c:numRef>
              <c:f>'Summary Data'!$A$11:$A$143</c:f>
              <c:numCache>
                <c:formatCode>d\-mmm</c:formatCode>
                <c:ptCount val="133"/>
                <c:pt idx="0">
                  <c:v>-1</c:v>
                </c:pt>
                <c:pt idx="1">
                  <c:v>0</c:v>
                </c:pt>
                <c:pt idx="2">
                  <c:v>1</c:v>
                </c:pt>
                <c:pt idx="3">
                  <c:v>2</c:v>
                </c:pt>
                <c:pt idx="4">
                  <c:v>3</c:v>
                </c:pt>
                <c:pt idx="5">
                  <c:v>4</c:v>
                </c:pt>
                <c:pt idx="6">
                  <c:v>5</c:v>
                </c:pt>
                <c:pt idx="7">
                  <c:v>6</c:v>
                </c:pt>
                <c:pt idx="8">
                  <c:v>7</c:v>
                </c:pt>
                <c:pt idx="9">
                  <c:v>8</c:v>
                </c:pt>
                <c:pt idx="10">
                  <c:v>9</c:v>
                </c:pt>
                <c:pt idx="11">
                  <c:v>10</c:v>
                </c:pt>
                <c:pt idx="12">
                  <c:v>11</c:v>
                </c:pt>
                <c:pt idx="13">
                  <c:v>12</c:v>
                </c:pt>
                <c:pt idx="14">
                  <c:v>13</c:v>
                </c:pt>
                <c:pt idx="15">
                  <c:v>14</c:v>
                </c:pt>
                <c:pt idx="16">
                  <c:v>15</c:v>
                </c:pt>
                <c:pt idx="17">
                  <c:v>16</c:v>
                </c:pt>
                <c:pt idx="18">
                  <c:v>17</c:v>
                </c:pt>
                <c:pt idx="19">
                  <c:v>18</c:v>
                </c:pt>
                <c:pt idx="20">
                  <c:v>19</c:v>
                </c:pt>
                <c:pt idx="21">
                  <c:v>20</c:v>
                </c:pt>
                <c:pt idx="22">
                  <c:v>21</c:v>
                </c:pt>
                <c:pt idx="23">
                  <c:v>22</c:v>
                </c:pt>
                <c:pt idx="24">
                  <c:v>23</c:v>
                </c:pt>
                <c:pt idx="25">
                  <c:v>24</c:v>
                </c:pt>
                <c:pt idx="26">
                  <c:v>25</c:v>
                </c:pt>
                <c:pt idx="27">
                  <c:v>26</c:v>
                </c:pt>
                <c:pt idx="28">
                  <c:v>27</c:v>
                </c:pt>
                <c:pt idx="29">
                  <c:v>28</c:v>
                </c:pt>
                <c:pt idx="30">
                  <c:v>29</c:v>
                </c:pt>
                <c:pt idx="31">
                  <c:v>30</c:v>
                </c:pt>
                <c:pt idx="32">
                  <c:v>31</c:v>
                </c:pt>
                <c:pt idx="33">
                  <c:v>32</c:v>
                </c:pt>
                <c:pt idx="34">
                  <c:v>33</c:v>
                </c:pt>
                <c:pt idx="35">
                  <c:v>34</c:v>
                </c:pt>
                <c:pt idx="36">
                  <c:v>35</c:v>
                </c:pt>
                <c:pt idx="37">
                  <c:v>36</c:v>
                </c:pt>
                <c:pt idx="38">
                  <c:v>37</c:v>
                </c:pt>
                <c:pt idx="39">
                  <c:v>38</c:v>
                </c:pt>
                <c:pt idx="40">
                  <c:v>39</c:v>
                </c:pt>
                <c:pt idx="41">
                  <c:v>40</c:v>
                </c:pt>
                <c:pt idx="42">
                  <c:v>41</c:v>
                </c:pt>
                <c:pt idx="43">
                  <c:v>42</c:v>
                </c:pt>
                <c:pt idx="44">
                  <c:v>43</c:v>
                </c:pt>
                <c:pt idx="45">
                  <c:v>44</c:v>
                </c:pt>
                <c:pt idx="46">
                  <c:v>45</c:v>
                </c:pt>
                <c:pt idx="47">
                  <c:v>46</c:v>
                </c:pt>
                <c:pt idx="48">
                  <c:v>47</c:v>
                </c:pt>
                <c:pt idx="49">
                  <c:v>48</c:v>
                </c:pt>
                <c:pt idx="50">
                  <c:v>49</c:v>
                </c:pt>
                <c:pt idx="51">
                  <c:v>50</c:v>
                </c:pt>
                <c:pt idx="52">
                  <c:v>51</c:v>
                </c:pt>
                <c:pt idx="53">
                  <c:v>52</c:v>
                </c:pt>
                <c:pt idx="54">
                  <c:v>53</c:v>
                </c:pt>
                <c:pt idx="55">
                  <c:v>54</c:v>
                </c:pt>
                <c:pt idx="56">
                  <c:v>55</c:v>
                </c:pt>
                <c:pt idx="57">
                  <c:v>56</c:v>
                </c:pt>
                <c:pt idx="58">
                  <c:v>57</c:v>
                </c:pt>
                <c:pt idx="59">
                  <c:v>58</c:v>
                </c:pt>
                <c:pt idx="60">
                  <c:v>59</c:v>
                </c:pt>
                <c:pt idx="61">
                  <c:v>60</c:v>
                </c:pt>
                <c:pt idx="62">
                  <c:v>61</c:v>
                </c:pt>
                <c:pt idx="63">
                  <c:v>62</c:v>
                </c:pt>
                <c:pt idx="64">
                  <c:v>63</c:v>
                </c:pt>
                <c:pt idx="65">
                  <c:v>64</c:v>
                </c:pt>
                <c:pt idx="66">
                  <c:v>65</c:v>
                </c:pt>
                <c:pt idx="67">
                  <c:v>66</c:v>
                </c:pt>
                <c:pt idx="68">
                  <c:v>67</c:v>
                </c:pt>
                <c:pt idx="69">
                  <c:v>68</c:v>
                </c:pt>
                <c:pt idx="70">
                  <c:v>69</c:v>
                </c:pt>
                <c:pt idx="71">
                  <c:v>70</c:v>
                </c:pt>
                <c:pt idx="72">
                  <c:v>71</c:v>
                </c:pt>
                <c:pt idx="73">
                  <c:v>72</c:v>
                </c:pt>
                <c:pt idx="74">
                  <c:v>73</c:v>
                </c:pt>
                <c:pt idx="75">
                  <c:v>74</c:v>
                </c:pt>
                <c:pt idx="76">
                  <c:v>75</c:v>
                </c:pt>
                <c:pt idx="77">
                  <c:v>76</c:v>
                </c:pt>
                <c:pt idx="78">
                  <c:v>77</c:v>
                </c:pt>
                <c:pt idx="79">
                  <c:v>78</c:v>
                </c:pt>
                <c:pt idx="80">
                  <c:v>79</c:v>
                </c:pt>
                <c:pt idx="81">
                  <c:v>80</c:v>
                </c:pt>
                <c:pt idx="82">
                  <c:v>81</c:v>
                </c:pt>
                <c:pt idx="83">
                  <c:v>82</c:v>
                </c:pt>
                <c:pt idx="84">
                  <c:v>83</c:v>
                </c:pt>
                <c:pt idx="85">
                  <c:v>84</c:v>
                </c:pt>
                <c:pt idx="86">
                  <c:v>85</c:v>
                </c:pt>
                <c:pt idx="87">
                  <c:v>86</c:v>
                </c:pt>
                <c:pt idx="88">
                  <c:v>87</c:v>
                </c:pt>
                <c:pt idx="89">
                  <c:v>88</c:v>
                </c:pt>
                <c:pt idx="90">
                  <c:v>89</c:v>
                </c:pt>
                <c:pt idx="91">
                  <c:v>90</c:v>
                </c:pt>
                <c:pt idx="92">
                  <c:v>91</c:v>
                </c:pt>
                <c:pt idx="93">
                  <c:v>92</c:v>
                </c:pt>
                <c:pt idx="94">
                  <c:v>93</c:v>
                </c:pt>
                <c:pt idx="95">
                  <c:v>94</c:v>
                </c:pt>
                <c:pt idx="96">
                  <c:v>95</c:v>
                </c:pt>
                <c:pt idx="97">
                  <c:v>96</c:v>
                </c:pt>
                <c:pt idx="98">
                  <c:v>97</c:v>
                </c:pt>
                <c:pt idx="99">
                  <c:v>98</c:v>
                </c:pt>
                <c:pt idx="100">
                  <c:v>99</c:v>
                </c:pt>
                <c:pt idx="101">
                  <c:v>100</c:v>
                </c:pt>
                <c:pt idx="102">
                  <c:v>101</c:v>
                </c:pt>
                <c:pt idx="103">
                  <c:v>102</c:v>
                </c:pt>
                <c:pt idx="104">
                  <c:v>103</c:v>
                </c:pt>
                <c:pt idx="105">
                  <c:v>104</c:v>
                </c:pt>
                <c:pt idx="106">
                  <c:v>105</c:v>
                </c:pt>
                <c:pt idx="107">
                  <c:v>106</c:v>
                </c:pt>
                <c:pt idx="108">
                  <c:v>107</c:v>
                </c:pt>
                <c:pt idx="109">
                  <c:v>108</c:v>
                </c:pt>
                <c:pt idx="110">
                  <c:v>109</c:v>
                </c:pt>
                <c:pt idx="111">
                  <c:v>110</c:v>
                </c:pt>
                <c:pt idx="112">
                  <c:v>111</c:v>
                </c:pt>
                <c:pt idx="113">
                  <c:v>112</c:v>
                </c:pt>
                <c:pt idx="114">
                  <c:v>113</c:v>
                </c:pt>
                <c:pt idx="115">
                  <c:v>114</c:v>
                </c:pt>
                <c:pt idx="116">
                  <c:v>115</c:v>
                </c:pt>
                <c:pt idx="117">
                  <c:v>116</c:v>
                </c:pt>
                <c:pt idx="118">
                  <c:v>117</c:v>
                </c:pt>
                <c:pt idx="119">
                  <c:v>118</c:v>
                </c:pt>
                <c:pt idx="120">
                  <c:v>119</c:v>
                </c:pt>
                <c:pt idx="121">
                  <c:v>120</c:v>
                </c:pt>
                <c:pt idx="122">
                  <c:v>121</c:v>
                </c:pt>
                <c:pt idx="123">
                  <c:v>122</c:v>
                </c:pt>
                <c:pt idx="124">
                  <c:v>123</c:v>
                </c:pt>
                <c:pt idx="125">
                  <c:v>124</c:v>
                </c:pt>
                <c:pt idx="126">
                  <c:v>125</c:v>
                </c:pt>
                <c:pt idx="127">
                  <c:v>126</c:v>
                </c:pt>
                <c:pt idx="128">
                  <c:v>127</c:v>
                </c:pt>
                <c:pt idx="129">
                  <c:v>128</c:v>
                </c:pt>
                <c:pt idx="130">
                  <c:v>129</c:v>
                </c:pt>
                <c:pt idx="131">
                  <c:v>130</c:v>
                </c:pt>
                <c:pt idx="132">
                  <c:v>131</c:v>
                </c:pt>
              </c:numCache>
            </c:numRef>
          </c:cat>
          <c:val>
            <c:numRef>
              <c:f>'Summary Data'!$AY$11:$AY$143</c:f>
              <c:numCache>
                <c:formatCode>General</c:formatCode>
                <c:ptCount val="13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numCache>
            </c:numRef>
          </c:val>
        </c:ser>
        <c:ser>
          <c:idx val="20"/>
          <c:order val="20"/>
          <c:tx>
            <c:strRef>
              <c:f>'Summary Data'!$AZ$10</c:f>
              <c:strCache>
                <c:ptCount val="1"/>
                <c:pt idx="0">
                  <c:v>Functional Area 5, Shift 1</c:v>
                </c:pt>
              </c:strCache>
            </c:strRef>
          </c:tx>
          <c:spPr>
            <a:pattFill prst="lgGrid">
              <a:fgClr>
                <a:schemeClr val="accent1"/>
              </a:fgClr>
              <a:bgClr>
                <a:schemeClr val="bg1"/>
              </a:bgClr>
            </a:pattFill>
            <a:ln>
              <a:noFill/>
            </a:ln>
            <a:effectLst/>
          </c:spPr>
          <c:invertIfNegative val="0"/>
          <c:cat>
            <c:numRef>
              <c:f>'Summary Data'!$A$11:$A$143</c:f>
              <c:numCache>
                <c:formatCode>d\-mmm</c:formatCode>
                <c:ptCount val="133"/>
                <c:pt idx="0">
                  <c:v>-1</c:v>
                </c:pt>
                <c:pt idx="1">
                  <c:v>0</c:v>
                </c:pt>
                <c:pt idx="2">
                  <c:v>1</c:v>
                </c:pt>
                <c:pt idx="3">
                  <c:v>2</c:v>
                </c:pt>
                <c:pt idx="4">
                  <c:v>3</c:v>
                </c:pt>
                <c:pt idx="5">
                  <c:v>4</c:v>
                </c:pt>
                <c:pt idx="6">
                  <c:v>5</c:v>
                </c:pt>
                <c:pt idx="7">
                  <c:v>6</c:v>
                </c:pt>
                <c:pt idx="8">
                  <c:v>7</c:v>
                </c:pt>
                <c:pt idx="9">
                  <c:v>8</c:v>
                </c:pt>
                <c:pt idx="10">
                  <c:v>9</c:v>
                </c:pt>
                <c:pt idx="11">
                  <c:v>10</c:v>
                </c:pt>
                <c:pt idx="12">
                  <c:v>11</c:v>
                </c:pt>
                <c:pt idx="13">
                  <c:v>12</c:v>
                </c:pt>
                <c:pt idx="14">
                  <c:v>13</c:v>
                </c:pt>
                <c:pt idx="15">
                  <c:v>14</c:v>
                </c:pt>
                <c:pt idx="16">
                  <c:v>15</c:v>
                </c:pt>
                <c:pt idx="17">
                  <c:v>16</c:v>
                </c:pt>
                <c:pt idx="18">
                  <c:v>17</c:v>
                </c:pt>
                <c:pt idx="19">
                  <c:v>18</c:v>
                </c:pt>
                <c:pt idx="20">
                  <c:v>19</c:v>
                </c:pt>
                <c:pt idx="21">
                  <c:v>20</c:v>
                </c:pt>
                <c:pt idx="22">
                  <c:v>21</c:v>
                </c:pt>
                <c:pt idx="23">
                  <c:v>22</c:v>
                </c:pt>
                <c:pt idx="24">
                  <c:v>23</c:v>
                </c:pt>
                <c:pt idx="25">
                  <c:v>24</c:v>
                </c:pt>
                <c:pt idx="26">
                  <c:v>25</c:v>
                </c:pt>
                <c:pt idx="27">
                  <c:v>26</c:v>
                </c:pt>
                <c:pt idx="28">
                  <c:v>27</c:v>
                </c:pt>
                <c:pt idx="29">
                  <c:v>28</c:v>
                </c:pt>
                <c:pt idx="30">
                  <c:v>29</c:v>
                </c:pt>
                <c:pt idx="31">
                  <c:v>30</c:v>
                </c:pt>
                <c:pt idx="32">
                  <c:v>31</c:v>
                </c:pt>
                <c:pt idx="33">
                  <c:v>32</c:v>
                </c:pt>
                <c:pt idx="34">
                  <c:v>33</c:v>
                </c:pt>
                <c:pt idx="35">
                  <c:v>34</c:v>
                </c:pt>
                <c:pt idx="36">
                  <c:v>35</c:v>
                </c:pt>
                <c:pt idx="37">
                  <c:v>36</c:v>
                </c:pt>
                <c:pt idx="38">
                  <c:v>37</c:v>
                </c:pt>
                <c:pt idx="39">
                  <c:v>38</c:v>
                </c:pt>
                <c:pt idx="40">
                  <c:v>39</c:v>
                </c:pt>
                <c:pt idx="41">
                  <c:v>40</c:v>
                </c:pt>
                <c:pt idx="42">
                  <c:v>41</c:v>
                </c:pt>
                <c:pt idx="43">
                  <c:v>42</c:v>
                </c:pt>
                <c:pt idx="44">
                  <c:v>43</c:v>
                </c:pt>
                <c:pt idx="45">
                  <c:v>44</c:v>
                </c:pt>
                <c:pt idx="46">
                  <c:v>45</c:v>
                </c:pt>
                <c:pt idx="47">
                  <c:v>46</c:v>
                </c:pt>
                <c:pt idx="48">
                  <c:v>47</c:v>
                </c:pt>
                <c:pt idx="49">
                  <c:v>48</c:v>
                </c:pt>
                <c:pt idx="50">
                  <c:v>49</c:v>
                </c:pt>
                <c:pt idx="51">
                  <c:v>50</c:v>
                </c:pt>
                <c:pt idx="52">
                  <c:v>51</c:v>
                </c:pt>
                <c:pt idx="53">
                  <c:v>52</c:v>
                </c:pt>
                <c:pt idx="54">
                  <c:v>53</c:v>
                </c:pt>
                <c:pt idx="55">
                  <c:v>54</c:v>
                </c:pt>
                <c:pt idx="56">
                  <c:v>55</c:v>
                </c:pt>
                <c:pt idx="57">
                  <c:v>56</c:v>
                </c:pt>
                <c:pt idx="58">
                  <c:v>57</c:v>
                </c:pt>
                <c:pt idx="59">
                  <c:v>58</c:v>
                </c:pt>
                <c:pt idx="60">
                  <c:v>59</c:v>
                </c:pt>
                <c:pt idx="61">
                  <c:v>60</c:v>
                </c:pt>
                <c:pt idx="62">
                  <c:v>61</c:v>
                </c:pt>
                <c:pt idx="63">
                  <c:v>62</c:v>
                </c:pt>
                <c:pt idx="64">
                  <c:v>63</c:v>
                </c:pt>
                <c:pt idx="65">
                  <c:v>64</c:v>
                </c:pt>
                <c:pt idx="66">
                  <c:v>65</c:v>
                </c:pt>
                <c:pt idx="67">
                  <c:v>66</c:v>
                </c:pt>
                <c:pt idx="68">
                  <c:v>67</c:v>
                </c:pt>
                <c:pt idx="69">
                  <c:v>68</c:v>
                </c:pt>
                <c:pt idx="70">
                  <c:v>69</c:v>
                </c:pt>
                <c:pt idx="71">
                  <c:v>70</c:v>
                </c:pt>
                <c:pt idx="72">
                  <c:v>71</c:v>
                </c:pt>
                <c:pt idx="73">
                  <c:v>72</c:v>
                </c:pt>
                <c:pt idx="74">
                  <c:v>73</c:v>
                </c:pt>
                <c:pt idx="75">
                  <c:v>74</c:v>
                </c:pt>
                <c:pt idx="76">
                  <c:v>75</c:v>
                </c:pt>
                <c:pt idx="77">
                  <c:v>76</c:v>
                </c:pt>
                <c:pt idx="78">
                  <c:v>77</c:v>
                </c:pt>
                <c:pt idx="79">
                  <c:v>78</c:v>
                </c:pt>
                <c:pt idx="80">
                  <c:v>79</c:v>
                </c:pt>
                <c:pt idx="81">
                  <c:v>80</c:v>
                </c:pt>
                <c:pt idx="82">
                  <c:v>81</c:v>
                </c:pt>
                <c:pt idx="83">
                  <c:v>82</c:v>
                </c:pt>
                <c:pt idx="84">
                  <c:v>83</c:v>
                </c:pt>
                <c:pt idx="85">
                  <c:v>84</c:v>
                </c:pt>
                <c:pt idx="86">
                  <c:v>85</c:v>
                </c:pt>
                <c:pt idx="87">
                  <c:v>86</c:v>
                </c:pt>
                <c:pt idx="88">
                  <c:v>87</c:v>
                </c:pt>
                <c:pt idx="89">
                  <c:v>88</c:v>
                </c:pt>
                <c:pt idx="90">
                  <c:v>89</c:v>
                </c:pt>
                <c:pt idx="91">
                  <c:v>90</c:v>
                </c:pt>
                <c:pt idx="92">
                  <c:v>91</c:v>
                </c:pt>
                <c:pt idx="93">
                  <c:v>92</c:v>
                </c:pt>
                <c:pt idx="94">
                  <c:v>93</c:v>
                </c:pt>
                <c:pt idx="95">
                  <c:v>94</c:v>
                </c:pt>
                <c:pt idx="96">
                  <c:v>95</c:v>
                </c:pt>
                <c:pt idx="97">
                  <c:v>96</c:v>
                </c:pt>
                <c:pt idx="98">
                  <c:v>97</c:v>
                </c:pt>
                <c:pt idx="99">
                  <c:v>98</c:v>
                </c:pt>
                <c:pt idx="100">
                  <c:v>99</c:v>
                </c:pt>
                <c:pt idx="101">
                  <c:v>100</c:v>
                </c:pt>
                <c:pt idx="102">
                  <c:v>101</c:v>
                </c:pt>
                <c:pt idx="103">
                  <c:v>102</c:v>
                </c:pt>
                <c:pt idx="104">
                  <c:v>103</c:v>
                </c:pt>
                <c:pt idx="105">
                  <c:v>104</c:v>
                </c:pt>
                <c:pt idx="106">
                  <c:v>105</c:v>
                </c:pt>
                <c:pt idx="107">
                  <c:v>106</c:v>
                </c:pt>
                <c:pt idx="108">
                  <c:v>107</c:v>
                </c:pt>
                <c:pt idx="109">
                  <c:v>108</c:v>
                </c:pt>
                <c:pt idx="110">
                  <c:v>109</c:v>
                </c:pt>
                <c:pt idx="111">
                  <c:v>110</c:v>
                </c:pt>
                <c:pt idx="112">
                  <c:v>111</c:v>
                </c:pt>
                <c:pt idx="113">
                  <c:v>112</c:v>
                </c:pt>
                <c:pt idx="114">
                  <c:v>113</c:v>
                </c:pt>
                <c:pt idx="115">
                  <c:v>114</c:v>
                </c:pt>
                <c:pt idx="116">
                  <c:v>115</c:v>
                </c:pt>
                <c:pt idx="117">
                  <c:v>116</c:v>
                </c:pt>
                <c:pt idx="118">
                  <c:v>117</c:v>
                </c:pt>
                <c:pt idx="119">
                  <c:v>118</c:v>
                </c:pt>
                <c:pt idx="120">
                  <c:v>119</c:v>
                </c:pt>
                <c:pt idx="121">
                  <c:v>120</c:v>
                </c:pt>
                <c:pt idx="122">
                  <c:v>121</c:v>
                </c:pt>
                <c:pt idx="123">
                  <c:v>122</c:v>
                </c:pt>
                <c:pt idx="124">
                  <c:v>123</c:v>
                </c:pt>
                <c:pt idx="125">
                  <c:v>124</c:v>
                </c:pt>
                <c:pt idx="126">
                  <c:v>125</c:v>
                </c:pt>
                <c:pt idx="127">
                  <c:v>126</c:v>
                </c:pt>
                <c:pt idx="128">
                  <c:v>127</c:v>
                </c:pt>
                <c:pt idx="129">
                  <c:v>128</c:v>
                </c:pt>
                <c:pt idx="130">
                  <c:v>129</c:v>
                </c:pt>
                <c:pt idx="131">
                  <c:v>130</c:v>
                </c:pt>
                <c:pt idx="132">
                  <c:v>131</c:v>
                </c:pt>
              </c:numCache>
            </c:numRef>
          </c:cat>
          <c:val>
            <c:numRef>
              <c:f>'Summary Data'!$AZ$11:$AZ$143</c:f>
              <c:numCache>
                <c:formatCode>General</c:formatCode>
                <c:ptCount val="13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numCache>
            </c:numRef>
          </c:val>
        </c:ser>
        <c:ser>
          <c:idx val="21"/>
          <c:order val="21"/>
          <c:tx>
            <c:strRef>
              <c:f>'Summary Data'!$BA$10</c:f>
              <c:strCache>
                <c:ptCount val="1"/>
                <c:pt idx="0">
                  <c:v>Functional Area 5, Shift 2</c:v>
                </c:pt>
              </c:strCache>
            </c:strRef>
          </c:tx>
          <c:spPr>
            <a:pattFill prst="lgGrid">
              <a:fgClr>
                <a:schemeClr val="accent2"/>
              </a:fgClr>
              <a:bgClr>
                <a:schemeClr val="bg1"/>
              </a:bgClr>
            </a:pattFill>
            <a:ln>
              <a:noFill/>
            </a:ln>
            <a:effectLst/>
          </c:spPr>
          <c:invertIfNegative val="0"/>
          <c:cat>
            <c:numRef>
              <c:f>'Summary Data'!$A$11:$A$143</c:f>
              <c:numCache>
                <c:formatCode>d\-mmm</c:formatCode>
                <c:ptCount val="133"/>
                <c:pt idx="0">
                  <c:v>-1</c:v>
                </c:pt>
                <c:pt idx="1">
                  <c:v>0</c:v>
                </c:pt>
                <c:pt idx="2">
                  <c:v>1</c:v>
                </c:pt>
                <c:pt idx="3">
                  <c:v>2</c:v>
                </c:pt>
                <c:pt idx="4">
                  <c:v>3</c:v>
                </c:pt>
                <c:pt idx="5">
                  <c:v>4</c:v>
                </c:pt>
                <c:pt idx="6">
                  <c:v>5</c:v>
                </c:pt>
                <c:pt idx="7">
                  <c:v>6</c:v>
                </c:pt>
                <c:pt idx="8">
                  <c:v>7</c:v>
                </c:pt>
                <c:pt idx="9">
                  <c:v>8</c:v>
                </c:pt>
                <c:pt idx="10">
                  <c:v>9</c:v>
                </c:pt>
                <c:pt idx="11">
                  <c:v>10</c:v>
                </c:pt>
                <c:pt idx="12">
                  <c:v>11</c:v>
                </c:pt>
                <c:pt idx="13">
                  <c:v>12</c:v>
                </c:pt>
                <c:pt idx="14">
                  <c:v>13</c:v>
                </c:pt>
                <c:pt idx="15">
                  <c:v>14</c:v>
                </c:pt>
                <c:pt idx="16">
                  <c:v>15</c:v>
                </c:pt>
                <c:pt idx="17">
                  <c:v>16</c:v>
                </c:pt>
                <c:pt idx="18">
                  <c:v>17</c:v>
                </c:pt>
                <c:pt idx="19">
                  <c:v>18</c:v>
                </c:pt>
                <c:pt idx="20">
                  <c:v>19</c:v>
                </c:pt>
                <c:pt idx="21">
                  <c:v>20</c:v>
                </c:pt>
                <c:pt idx="22">
                  <c:v>21</c:v>
                </c:pt>
                <c:pt idx="23">
                  <c:v>22</c:v>
                </c:pt>
                <c:pt idx="24">
                  <c:v>23</c:v>
                </c:pt>
                <c:pt idx="25">
                  <c:v>24</c:v>
                </c:pt>
                <c:pt idx="26">
                  <c:v>25</c:v>
                </c:pt>
                <c:pt idx="27">
                  <c:v>26</c:v>
                </c:pt>
                <c:pt idx="28">
                  <c:v>27</c:v>
                </c:pt>
                <c:pt idx="29">
                  <c:v>28</c:v>
                </c:pt>
                <c:pt idx="30">
                  <c:v>29</c:v>
                </c:pt>
                <c:pt idx="31">
                  <c:v>30</c:v>
                </c:pt>
                <c:pt idx="32">
                  <c:v>31</c:v>
                </c:pt>
                <c:pt idx="33">
                  <c:v>32</c:v>
                </c:pt>
                <c:pt idx="34">
                  <c:v>33</c:v>
                </c:pt>
                <c:pt idx="35">
                  <c:v>34</c:v>
                </c:pt>
                <c:pt idx="36">
                  <c:v>35</c:v>
                </c:pt>
                <c:pt idx="37">
                  <c:v>36</c:v>
                </c:pt>
                <c:pt idx="38">
                  <c:v>37</c:v>
                </c:pt>
                <c:pt idx="39">
                  <c:v>38</c:v>
                </c:pt>
                <c:pt idx="40">
                  <c:v>39</c:v>
                </c:pt>
                <c:pt idx="41">
                  <c:v>40</c:v>
                </c:pt>
                <c:pt idx="42">
                  <c:v>41</c:v>
                </c:pt>
                <c:pt idx="43">
                  <c:v>42</c:v>
                </c:pt>
                <c:pt idx="44">
                  <c:v>43</c:v>
                </c:pt>
                <c:pt idx="45">
                  <c:v>44</c:v>
                </c:pt>
                <c:pt idx="46">
                  <c:v>45</c:v>
                </c:pt>
                <c:pt idx="47">
                  <c:v>46</c:v>
                </c:pt>
                <c:pt idx="48">
                  <c:v>47</c:v>
                </c:pt>
                <c:pt idx="49">
                  <c:v>48</c:v>
                </c:pt>
                <c:pt idx="50">
                  <c:v>49</c:v>
                </c:pt>
                <c:pt idx="51">
                  <c:v>50</c:v>
                </c:pt>
                <c:pt idx="52">
                  <c:v>51</c:v>
                </c:pt>
                <c:pt idx="53">
                  <c:v>52</c:v>
                </c:pt>
                <c:pt idx="54">
                  <c:v>53</c:v>
                </c:pt>
                <c:pt idx="55">
                  <c:v>54</c:v>
                </c:pt>
                <c:pt idx="56">
                  <c:v>55</c:v>
                </c:pt>
                <c:pt idx="57">
                  <c:v>56</c:v>
                </c:pt>
                <c:pt idx="58">
                  <c:v>57</c:v>
                </c:pt>
                <c:pt idx="59">
                  <c:v>58</c:v>
                </c:pt>
                <c:pt idx="60">
                  <c:v>59</c:v>
                </c:pt>
                <c:pt idx="61">
                  <c:v>60</c:v>
                </c:pt>
                <c:pt idx="62">
                  <c:v>61</c:v>
                </c:pt>
                <c:pt idx="63">
                  <c:v>62</c:v>
                </c:pt>
                <c:pt idx="64">
                  <c:v>63</c:v>
                </c:pt>
                <c:pt idx="65">
                  <c:v>64</c:v>
                </c:pt>
                <c:pt idx="66">
                  <c:v>65</c:v>
                </c:pt>
                <c:pt idx="67">
                  <c:v>66</c:v>
                </c:pt>
                <c:pt idx="68">
                  <c:v>67</c:v>
                </c:pt>
                <c:pt idx="69">
                  <c:v>68</c:v>
                </c:pt>
                <c:pt idx="70">
                  <c:v>69</c:v>
                </c:pt>
                <c:pt idx="71">
                  <c:v>70</c:v>
                </c:pt>
                <c:pt idx="72">
                  <c:v>71</c:v>
                </c:pt>
                <c:pt idx="73">
                  <c:v>72</c:v>
                </c:pt>
                <c:pt idx="74">
                  <c:v>73</c:v>
                </c:pt>
                <c:pt idx="75">
                  <c:v>74</c:v>
                </c:pt>
                <c:pt idx="76">
                  <c:v>75</c:v>
                </c:pt>
                <c:pt idx="77">
                  <c:v>76</c:v>
                </c:pt>
                <c:pt idx="78">
                  <c:v>77</c:v>
                </c:pt>
                <c:pt idx="79">
                  <c:v>78</c:v>
                </c:pt>
                <c:pt idx="80">
                  <c:v>79</c:v>
                </c:pt>
                <c:pt idx="81">
                  <c:v>80</c:v>
                </c:pt>
                <c:pt idx="82">
                  <c:v>81</c:v>
                </c:pt>
                <c:pt idx="83">
                  <c:v>82</c:v>
                </c:pt>
                <c:pt idx="84">
                  <c:v>83</c:v>
                </c:pt>
                <c:pt idx="85">
                  <c:v>84</c:v>
                </c:pt>
                <c:pt idx="86">
                  <c:v>85</c:v>
                </c:pt>
                <c:pt idx="87">
                  <c:v>86</c:v>
                </c:pt>
                <c:pt idx="88">
                  <c:v>87</c:v>
                </c:pt>
                <c:pt idx="89">
                  <c:v>88</c:v>
                </c:pt>
                <c:pt idx="90">
                  <c:v>89</c:v>
                </c:pt>
                <c:pt idx="91">
                  <c:v>90</c:v>
                </c:pt>
                <c:pt idx="92">
                  <c:v>91</c:v>
                </c:pt>
                <c:pt idx="93">
                  <c:v>92</c:v>
                </c:pt>
                <c:pt idx="94">
                  <c:v>93</c:v>
                </c:pt>
                <c:pt idx="95">
                  <c:v>94</c:v>
                </c:pt>
                <c:pt idx="96">
                  <c:v>95</c:v>
                </c:pt>
                <c:pt idx="97">
                  <c:v>96</c:v>
                </c:pt>
                <c:pt idx="98">
                  <c:v>97</c:v>
                </c:pt>
                <c:pt idx="99">
                  <c:v>98</c:v>
                </c:pt>
                <c:pt idx="100">
                  <c:v>99</c:v>
                </c:pt>
                <c:pt idx="101">
                  <c:v>100</c:v>
                </c:pt>
                <c:pt idx="102">
                  <c:v>101</c:v>
                </c:pt>
                <c:pt idx="103">
                  <c:v>102</c:v>
                </c:pt>
                <c:pt idx="104">
                  <c:v>103</c:v>
                </c:pt>
                <c:pt idx="105">
                  <c:v>104</c:v>
                </c:pt>
                <c:pt idx="106">
                  <c:v>105</c:v>
                </c:pt>
                <c:pt idx="107">
                  <c:v>106</c:v>
                </c:pt>
                <c:pt idx="108">
                  <c:v>107</c:v>
                </c:pt>
                <c:pt idx="109">
                  <c:v>108</c:v>
                </c:pt>
                <c:pt idx="110">
                  <c:v>109</c:v>
                </c:pt>
                <c:pt idx="111">
                  <c:v>110</c:v>
                </c:pt>
                <c:pt idx="112">
                  <c:v>111</c:v>
                </c:pt>
                <c:pt idx="113">
                  <c:v>112</c:v>
                </c:pt>
                <c:pt idx="114">
                  <c:v>113</c:v>
                </c:pt>
                <c:pt idx="115">
                  <c:v>114</c:v>
                </c:pt>
                <c:pt idx="116">
                  <c:v>115</c:v>
                </c:pt>
                <c:pt idx="117">
                  <c:v>116</c:v>
                </c:pt>
                <c:pt idx="118">
                  <c:v>117</c:v>
                </c:pt>
                <c:pt idx="119">
                  <c:v>118</c:v>
                </c:pt>
                <c:pt idx="120">
                  <c:v>119</c:v>
                </c:pt>
                <c:pt idx="121">
                  <c:v>120</c:v>
                </c:pt>
                <c:pt idx="122">
                  <c:v>121</c:v>
                </c:pt>
                <c:pt idx="123">
                  <c:v>122</c:v>
                </c:pt>
                <c:pt idx="124">
                  <c:v>123</c:v>
                </c:pt>
                <c:pt idx="125">
                  <c:v>124</c:v>
                </c:pt>
                <c:pt idx="126">
                  <c:v>125</c:v>
                </c:pt>
                <c:pt idx="127">
                  <c:v>126</c:v>
                </c:pt>
                <c:pt idx="128">
                  <c:v>127</c:v>
                </c:pt>
                <c:pt idx="129">
                  <c:v>128</c:v>
                </c:pt>
                <c:pt idx="130">
                  <c:v>129</c:v>
                </c:pt>
                <c:pt idx="131">
                  <c:v>130</c:v>
                </c:pt>
                <c:pt idx="132">
                  <c:v>131</c:v>
                </c:pt>
              </c:numCache>
            </c:numRef>
          </c:cat>
          <c:val>
            <c:numRef>
              <c:f>'Summary Data'!$BA$11:$BA$143</c:f>
              <c:numCache>
                <c:formatCode>General</c:formatCode>
                <c:ptCount val="13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numCache>
            </c:numRef>
          </c:val>
        </c:ser>
        <c:ser>
          <c:idx val="22"/>
          <c:order val="22"/>
          <c:tx>
            <c:strRef>
              <c:f>'Summary Data'!$BB$10</c:f>
              <c:strCache>
                <c:ptCount val="1"/>
                <c:pt idx="0">
                  <c:v>Functional Area 5, Shift 3</c:v>
                </c:pt>
              </c:strCache>
            </c:strRef>
          </c:tx>
          <c:spPr>
            <a:pattFill prst="lgGrid">
              <a:fgClr>
                <a:schemeClr val="accent4"/>
              </a:fgClr>
              <a:bgClr>
                <a:schemeClr val="bg1"/>
              </a:bgClr>
            </a:pattFill>
            <a:ln>
              <a:noFill/>
            </a:ln>
            <a:effectLst/>
          </c:spPr>
          <c:invertIfNegative val="0"/>
          <c:cat>
            <c:numRef>
              <c:f>'Summary Data'!$A$11:$A$143</c:f>
              <c:numCache>
                <c:formatCode>d\-mmm</c:formatCode>
                <c:ptCount val="133"/>
                <c:pt idx="0">
                  <c:v>-1</c:v>
                </c:pt>
                <c:pt idx="1">
                  <c:v>0</c:v>
                </c:pt>
                <c:pt idx="2">
                  <c:v>1</c:v>
                </c:pt>
                <c:pt idx="3">
                  <c:v>2</c:v>
                </c:pt>
                <c:pt idx="4">
                  <c:v>3</c:v>
                </c:pt>
                <c:pt idx="5">
                  <c:v>4</c:v>
                </c:pt>
                <c:pt idx="6">
                  <c:v>5</c:v>
                </c:pt>
                <c:pt idx="7">
                  <c:v>6</c:v>
                </c:pt>
                <c:pt idx="8">
                  <c:v>7</c:v>
                </c:pt>
                <c:pt idx="9">
                  <c:v>8</c:v>
                </c:pt>
                <c:pt idx="10">
                  <c:v>9</c:v>
                </c:pt>
                <c:pt idx="11">
                  <c:v>10</c:v>
                </c:pt>
                <c:pt idx="12">
                  <c:v>11</c:v>
                </c:pt>
                <c:pt idx="13">
                  <c:v>12</c:v>
                </c:pt>
                <c:pt idx="14">
                  <c:v>13</c:v>
                </c:pt>
                <c:pt idx="15">
                  <c:v>14</c:v>
                </c:pt>
                <c:pt idx="16">
                  <c:v>15</c:v>
                </c:pt>
                <c:pt idx="17">
                  <c:v>16</c:v>
                </c:pt>
                <c:pt idx="18">
                  <c:v>17</c:v>
                </c:pt>
                <c:pt idx="19">
                  <c:v>18</c:v>
                </c:pt>
                <c:pt idx="20">
                  <c:v>19</c:v>
                </c:pt>
                <c:pt idx="21">
                  <c:v>20</c:v>
                </c:pt>
                <c:pt idx="22">
                  <c:v>21</c:v>
                </c:pt>
                <c:pt idx="23">
                  <c:v>22</c:v>
                </c:pt>
                <c:pt idx="24">
                  <c:v>23</c:v>
                </c:pt>
                <c:pt idx="25">
                  <c:v>24</c:v>
                </c:pt>
                <c:pt idx="26">
                  <c:v>25</c:v>
                </c:pt>
                <c:pt idx="27">
                  <c:v>26</c:v>
                </c:pt>
                <c:pt idx="28">
                  <c:v>27</c:v>
                </c:pt>
                <c:pt idx="29">
                  <c:v>28</c:v>
                </c:pt>
                <c:pt idx="30">
                  <c:v>29</c:v>
                </c:pt>
                <c:pt idx="31">
                  <c:v>30</c:v>
                </c:pt>
                <c:pt idx="32">
                  <c:v>31</c:v>
                </c:pt>
                <c:pt idx="33">
                  <c:v>32</c:v>
                </c:pt>
                <c:pt idx="34">
                  <c:v>33</c:v>
                </c:pt>
                <c:pt idx="35">
                  <c:v>34</c:v>
                </c:pt>
                <c:pt idx="36">
                  <c:v>35</c:v>
                </c:pt>
                <c:pt idx="37">
                  <c:v>36</c:v>
                </c:pt>
                <c:pt idx="38">
                  <c:v>37</c:v>
                </c:pt>
                <c:pt idx="39">
                  <c:v>38</c:v>
                </c:pt>
                <c:pt idx="40">
                  <c:v>39</c:v>
                </c:pt>
                <c:pt idx="41">
                  <c:v>40</c:v>
                </c:pt>
                <c:pt idx="42">
                  <c:v>41</c:v>
                </c:pt>
                <c:pt idx="43">
                  <c:v>42</c:v>
                </c:pt>
                <c:pt idx="44">
                  <c:v>43</c:v>
                </c:pt>
                <c:pt idx="45">
                  <c:v>44</c:v>
                </c:pt>
                <c:pt idx="46">
                  <c:v>45</c:v>
                </c:pt>
                <c:pt idx="47">
                  <c:v>46</c:v>
                </c:pt>
                <c:pt idx="48">
                  <c:v>47</c:v>
                </c:pt>
                <c:pt idx="49">
                  <c:v>48</c:v>
                </c:pt>
                <c:pt idx="50">
                  <c:v>49</c:v>
                </c:pt>
                <c:pt idx="51">
                  <c:v>50</c:v>
                </c:pt>
                <c:pt idx="52">
                  <c:v>51</c:v>
                </c:pt>
                <c:pt idx="53">
                  <c:v>52</c:v>
                </c:pt>
                <c:pt idx="54">
                  <c:v>53</c:v>
                </c:pt>
                <c:pt idx="55">
                  <c:v>54</c:v>
                </c:pt>
                <c:pt idx="56">
                  <c:v>55</c:v>
                </c:pt>
                <c:pt idx="57">
                  <c:v>56</c:v>
                </c:pt>
                <c:pt idx="58">
                  <c:v>57</c:v>
                </c:pt>
                <c:pt idx="59">
                  <c:v>58</c:v>
                </c:pt>
                <c:pt idx="60">
                  <c:v>59</c:v>
                </c:pt>
                <c:pt idx="61">
                  <c:v>60</c:v>
                </c:pt>
                <c:pt idx="62">
                  <c:v>61</c:v>
                </c:pt>
                <c:pt idx="63">
                  <c:v>62</c:v>
                </c:pt>
                <c:pt idx="64">
                  <c:v>63</c:v>
                </c:pt>
                <c:pt idx="65">
                  <c:v>64</c:v>
                </c:pt>
                <c:pt idx="66">
                  <c:v>65</c:v>
                </c:pt>
                <c:pt idx="67">
                  <c:v>66</c:v>
                </c:pt>
                <c:pt idx="68">
                  <c:v>67</c:v>
                </c:pt>
                <c:pt idx="69">
                  <c:v>68</c:v>
                </c:pt>
                <c:pt idx="70">
                  <c:v>69</c:v>
                </c:pt>
                <c:pt idx="71">
                  <c:v>70</c:v>
                </c:pt>
                <c:pt idx="72">
                  <c:v>71</c:v>
                </c:pt>
                <c:pt idx="73">
                  <c:v>72</c:v>
                </c:pt>
                <c:pt idx="74">
                  <c:v>73</c:v>
                </c:pt>
                <c:pt idx="75">
                  <c:v>74</c:v>
                </c:pt>
                <c:pt idx="76">
                  <c:v>75</c:v>
                </c:pt>
                <c:pt idx="77">
                  <c:v>76</c:v>
                </c:pt>
                <c:pt idx="78">
                  <c:v>77</c:v>
                </c:pt>
                <c:pt idx="79">
                  <c:v>78</c:v>
                </c:pt>
                <c:pt idx="80">
                  <c:v>79</c:v>
                </c:pt>
                <c:pt idx="81">
                  <c:v>80</c:v>
                </c:pt>
                <c:pt idx="82">
                  <c:v>81</c:v>
                </c:pt>
                <c:pt idx="83">
                  <c:v>82</c:v>
                </c:pt>
                <c:pt idx="84">
                  <c:v>83</c:v>
                </c:pt>
                <c:pt idx="85">
                  <c:v>84</c:v>
                </c:pt>
                <c:pt idx="86">
                  <c:v>85</c:v>
                </c:pt>
                <c:pt idx="87">
                  <c:v>86</c:v>
                </c:pt>
                <c:pt idx="88">
                  <c:v>87</c:v>
                </c:pt>
                <c:pt idx="89">
                  <c:v>88</c:v>
                </c:pt>
                <c:pt idx="90">
                  <c:v>89</c:v>
                </c:pt>
                <c:pt idx="91">
                  <c:v>90</c:v>
                </c:pt>
                <c:pt idx="92">
                  <c:v>91</c:v>
                </c:pt>
                <c:pt idx="93">
                  <c:v>92</c:v>
                </c:pt>
                <c:pt idx="94">
                  <c:v>93</c:v>
                </c:pt>
                <c:pt idx="95">
                  <c:v>94</c:v>
                </c:pt>
                <c:pt idx="96">
                  <c:v>95</c:v>
                </c:pt>
                <c:pt idx="97">
                  <c:v>96</c:v>
                </c:pt>
                <c:pt idx="98">
                  <c:v>97</c:v>
                </c:pt>
                <c:pt idx="99">
                  <c:v>98</c:v>
                </c:pt>
                <c:pt idx="100">
                  <c:v>99</c:v>
                </c:pt>
                <c:pt idx="101">
                  <c:v>100</c:v>
                </c:pt>
                <c:pt idx="102">
                  <c:v>101</c:v>
                </c:pt>
                <c:pt idx="103">
                  <c:v>102</c:v>
                </c:pt>
                <c:pt idx="104">
                  <c:v>103</c:v>
                </c:pt>
                <c:pt idx="105">
                  <c:v>104</c:v>
                </c:pt>
                <c:pt idx="106">
                  <c:v>105</c:v>
                </c:pt>
                <c:pt idx="107">
                  <c:v>106</c:v>
                </c:pt>
                <c:pt idx="108">
                  <c:v>107</c:v>
                </c:pt>
                <c:pt idx="109">
                  <c:v>108</c:v>
                </c:pt>
                <c:pt idx="110">
                  <c:v>109</c:v>
                </c:pt>
                <c:pt idx="111">
                  <c:v>110</c:v>
                </c:pt>
                <c:pt idx="112">
                  <c:v>111</c:v>
                </c:pt>
                <c:pt idx="113">
                  <c:v>112</c:v>
                </c:pt>
                <c:pt idx="114">
                  <c:v>113</c:v>
                </c:pt>
                <c:pt idx="115">
                  <c:v>114</c:v>
                </c:pt>
                <c:pt idx="116">
                  <c:v>115</c:v>
                </c:pt>
                <c:pt idx="117">
                  <c:v>116</c:v>
                </c:pt>
                <c:pt idx="118">
                  <c:v>117</c:v>
                </c:pt>
                <c:pt idx="119">
                  <c:v>118</c:v>
                </c:pt>
                <c:pt idx="120">
                  <c:v>119</c:v>
                </c:pt>
                <c:pt idx="121">
                  <c:v>120</c:v>
                </c:pt>
                <c:pt idx="122">
                  <c:v>121</c:v>
                </c:pt>
                <c:pt idx="123">
                  <c:v>122</c:v>
                </c:pt>
                <c:pt idx="124">
                  <c:v>123</c:v>
                </c:pt>
                <c:pt idx="125">
                  <c:v>124</c:v>
                </c:pt>
                <c:pt idx="126">
                  <c:v>125</c:v>
                </c:pt>
                <c:pt idx="127">
                  <c:v>126</c:v>
                </c:pt>
                <c:pt idx="128">
                  <c:v>127</c:v>
                </c:pt>
                <c:pt idx="129">
                  <c:v>128</c:v>
                </c:pt>
                <c:pt idx="130">
                  <c:v>129</c:v>
                </c:pt>
                <c:pt idx="131">
                  <c:v>130</c:v>
                </c:pt>
                <c:pt idx="132">
                  <c:v>131</c:v>
                </c:pt>
              </c:numCache>
            </c:numRef>
          </c:cat>
          <c:val>
            <c:numRef>
              <c:f>'Summary Data'!$BB$11:$BB$143</c:f>
              <c:numCache>
                <c:formatCode>General</c:formatCode>
                <c:ptCount val="13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numCache>
            </c:numRef>
          </c:val>
        </c:ser>
        <c:ser>
          <c:idx val="23"/>
          <c:order val="23"/>
          <c:tx>
            <c:strRef>
              <c:f>'Summary Data'!$BC$10</c:f>
              <c:strCache>
                <c:ptCount val="1"/>
                <c:pt idx="0">
                  <c:v>Functional Area 5, Shift 4</c:v>
                </c:pt>
              </c:strCache>
            </c:strRef>
          </c:tx>
          <c:spPr>
            <a:pattFill prst="lgGrid">
              <a:fgClr>
                <a:schemeClr val="accent6"/>
              </a:fgClr>
              <a:bgClr>
                <a:schemeClr val="bg1"/>
              </a:bgClr>
            </a:pattFill>
            <a:ln>
              <a:noFill/>
            </a:ln>
            <a:effectLst/>
          </c:spPr>
          <c:invertIfNegative val="0"/>
          <c:cat>
            <c:numRef>
              <c:f>'Summary Data'!$A$11:$A$143</c:f>
              <c:numCache>
                <c:formatCode>d\-mmm</c:formatCode>
                <c:ptCount val="133"/>
                <c:pt idx="0">
                  <c:v>-1</c:v>
                </c:pt>
                <c:pt idx="1">
                  <c:v>0</c:v>
                </c:pt>
                <c:pt idx="2">
                  <c:v>1</c:v>
                </c:pt>
                <c:pt idx="3">
                  <c:v>2</c:v>
                </c:pt>
                <c:pt idx="4">
                  <c:v>3</c:v>
                </c:pt>
                <c:pt idx="5">
                  <c:v>4</c:v>
                </c:pt>
                <c:pt idx="6">
                  <c:v>5</c:v>
                </c:pt>
                <c:pt idx="7">
                  <c:v>6</c:v>
                </c:pt>
                <c:pt idx="8">
                  <c:v>7</c:v>
                </c:pt>
                <c:pt idx="9">
                  <c:v>8</c:v>
                </c:pt>
                <c:pt idx="10">
                  <c:v>9</c:v>
                </c:pt>
                <c:pt idx="11">
                  <c:v>10</c:v>
                </c:pt>
                <c:pt idx="12">
                  <c:v>11</c:v>
                </c:pt>
                <c:pt idx="13">
                  <c:v>12</c:v>
                </c:pt>
                <c:pt idx="14">
                  <c:v>13</c:v>
                </c:pt>
                <c:pt idx="15">
                  <c:v>14</c:v>
                </c:pt>
                <c:pt idx="16">
                  <c:v>15</c:v>
                </c:pt>
                <c:pt idx="17">
                  <c:v>16</c:v>
                </c:pt>
                <c:pt idx="18">
                  <c:v>17</c:v>
                </c:pt>
                <c:pt idx="19">
                  <c:v>18</c:v>
                </c:pt>
                <c:pt idx="20">
                  <c:v>19</c:v>
                </c:pt>
                <c:pt idx="21">
                  <c:v>20</c:v>
                </c:pt>
                <c:pt idx="22">
                  <c:v>21</c:v>
                </c:pt>
                <c:pt idx="23">
                  <c:v>22</c:v>
                </c:pt>
                <c:pt idx="24">
                  <c:v>23</c:v>
                </c:pt>
                <c:pt idx="25">
                  <c:v>24</c:v>
                </c:pt>
                <c:pt idx="26">
                  <c:v>25</c:v>
                </c:pt>
                <c:pt idx="27">
                  <c:v>26</c:v>
                </c:pt>
                <c:pt idx="28">
                  <c:v>27</c:v>
                </c:pt>
                <c:pt idx="29">
                  <c:v>28</c:v>
                </c:pt>
                <c:pt idx="30">
                  <c:v>29</c:v>
                </c:pt>
                <c:pt idx="31">
                  <c:v>30</c:v>
                </c:pt>
                <c:pt idx="32">
                  <c:v>31</c:v>
                </c:pt>
                <c:pt idx="33">
                  <c:v>32</c:v>
                </c:pt>
                <c:pt idx="34">
                  <c:v>33</c:v>
                </c:pt>
                <c:pt idx="35">
                  <c:v>34</c:v>
                </c:pt>
                <c:pt idx="36">
                  <c:v>35</c:v>
                </c:pt>
                <c:pt idx="37">
                  <c:v>36</c:v>
                </c:pt>
                <c:pt idx="38">
                  <c:v>37</c:v>
                </c:pt>
                <c:pt idx="39">
                  <c:v>38</c:v>
                </c:pt>
                <c:pt idx="40">
                  <c:v>39</c:v>
                </c:pt>
                <c:pt idx="41">
                  <c:v>40</c:v>
                </c:pt>
                <c:pt idx="42">
                  <c:v>41</c:v>
                </c:pt>
                <c:pt idx="43">
                  <c:v>42</c:v>
                </c:pt>
                <c:pt idx="44">
                  <c:v>43</c:v>
                </c:pt>
                <c:pt idx="45">
                  <c:v>44</c:v>
                </c:pt>
                <c:pt idx="46">
                  <c:v>45</c:v>
                </c:pt>
                <c:pt idx="47">
                  <c:v>46</c:v>
                </c:pt>
                <c:pt idx="48">
                  <c:v>47</c:v>
                </c:pt>
                <c:pt idx="49">
                  <c:v>48</c:v>
                </c:pt>
                <c:pt idx="50">
                  <c:v>49</c:v>
                </c:pt>
                <c:pt idx="51">
                  <c:v>50</c:v>
                </c:pt>
                <c:pt idx="52">
                  <c:v>51</c:v>
                </c:pt>
                <c:pt idx="53">
                  <c:v>52</c:v>
                </c:pt>
                <c:pt idx="54">
                  <c:v>53</c:v>
                </c:pt>
                <c:pt idx="55">
                  <c:v>54</c:v>
                </c:pt>
                <c:pt idx="56">
                  <c:v>55</c:v>
                </c:pt>
                <c:pt idx="57">
                  <c:v>56</c:v>
                </c:pt>
                <c:pt idx="58">
                  <c:v>57</c:v>
                </c:pt>
                <c:pt idx="59">
                  <c:v>58</c:v>
                </c:pt>
                <c:pt idx="60">
                  <c:v>59</c:v>
                </c:pt>
                <c:pt idx="61">
                  <c:v>60</c:v>
                </c:pt>
                <c:pt idx="62">
                  <c:v>61</c:v>
                </c:pt>
                <c:pt idx="63">
                  <c:v>62</c:v>
                </c:pt>
                <c:pt idx="64">
                  <c:v>63</c:v>
                </c:pt>
                <c:pt idx="65">
                  <c:v>64</c:v>
                </c:pt>
                <c:pt idx="66">
                  <c:v>65</c:v>
                </c:pt>
                <c:pt idx="67">
                  <c:v>66</c:v>
                </c:pt>
                <c:pt idx="68">
                  <c:v>67</c:v>
                </c:pt>
                <c:pt idx="69">
                  <c:v>68</c:v>
                </c:pt>
                <c:pt idx="70">
                  <c:v>69</c:v>
                </c:pt>
                <c:pt idx="71">
                  <c:v>70</c:v>
                </c:pt>
                <c:pt idx="72">
                  <c:v>71</c:v>
                </c:pt>
                <c:pt idx="73">
                  <c:v>72</c:v>
                </c:pt>
                <c:pt idx="74">
                  <c:v>73</c:v>
                </c:pt>
                <c:pt idx="75">
                  <c:v>74</c:v>
                </c:pt>
                <c:pt idx="76">
                  <c:v>75</c:v>
                </c:pt>
                <c:pt idx="77">
                  <c:v>76</c:v>
                </c:pt>
                <c:pt idx="78">
                  <c:v>77</c:v>
                </c:pt>
                <c:pt idx="79">
                  <c:v>78</c:v>
                </c:pt>
                <c:pt idx="80">
                  <c:v>79</c:v>
                </c:pt>
                <c:pt idx="81">
                  <c:v>80</c:v>
                </c:pt>
                <c:pt idx="82">
                  <c:v>81</c:v>
                </c:pt>
                <c:pt idx="83">
                  <c:v>82</c:v>
                </c:pt>
                <c:pt idx="84">
                  <c:v>83</c:v>
                </c:pt>
                <c:pt idx="85">
                  <c:v>84</c:v>
                </c:pt>
                <c:pt idx="86">
                  <c:v>85</c:v>
                </c:pt>
                <c:pt idx="87">
                  <c:v>86</c:v>
                </c:pt>
                <c:pt idx="88">
                  <c:v>87</c:v>
                </c:pt>
                <c:pt idx="89">
                  <c:v>88</c:v>
                </c:pt>
                <c:pt idx="90">
                  <c:v>89</c:v>
                </c:pt>
                <c:pt idx="91">
                  <c:v>90</c:v>
                </c:pt>
                <c:pt idx="92">
                  <c:v>91</c:v>
                </c:pt>
                <c:pt idx="93">
                  <c:v>92</c:v>
                </c:pt>
                <c:pt idx="94">
                  <c:v>93</c:v>
                </c:pt>
                <c:pt idx="95">
                  <c:v>94</c:v>
                </c:pt>
                <c:pt idx="96">
                  <c:v>95</c:v>
                </c:pt>
                <c:pt idx="97">
                  <c:v>96</c:v>
                </c:pt>
                <c:pt idx="98">
                  <c:v>97</c:v>
                </c:pt>
                <c:pt idx="99">
                  <c:v>98</c:v>
                </c:pt>
                <c:pt idx="100">
                  <c:v>99</c:v>
                </c:pt>
                <c:pt idx="101">
                  <c:v>100</c:v>
                </c:pt>
                <c:pt idx="102">
                  <c:v>101</c:v>
                </c:pt>
                <c:pt idx="103">
                  <c:v>102</c:v>
                </c:pt>
                <c:pt idx="104">
                  <c:v>103</c:v>
                </c:pt>
                <c:pt idx="105">
                  <c:v>104</c:v>
                </c:pt>
                <c:pt idx="106">
                  <c:v>105</c:v>
                </c:pt>
                <c:pt idx="107">
                  <c:v>106</c:v>
                </c:pt>
                <c:pt idx="108">
                  <c:v>107</c:v>
                </c:pt>
                <c:pt idx="109">
                  <c:v>108</c:v>
                </c:pt>
                <c:pt idx="110">
                  <c:v>109</c:v>
                </c:pt>
                <c:pt idx="111">
                  <c:v>110</c:v>
                </c:pt>
                <c:pt idx="112">
                  <c:v>111</c:v>
                </c:pt>
                <c:pt idx="113">
                  <c:v>112</c:v>
                </c:pt>
                <c:pt idx="114">
                  <c:v>113</c:v>
                </c:pt>
                <c:pt idx="115">
                  <c:v>114</c:v>
                </c:pt>
                <c:pt idx="116">
                  <c:v>115</c:v>
                </c:pt>
                <c:pt idx="117">
                  <c:v>116</c:v>
                </c:pt>
                <c:pt idx="118">
                  <c:v>117</c:v>
                </c:pt>
                <c:pt idx="119">
                  <c:v>118</c:v>
                </c:pt>
                <c:pt idx="120">
                  <c:v>119</c:v>
                </c:pt>
                <c:pt idx="121">
                  <c:v>120</c:v>
                </c:pt>
                <c:pt idx="122">
                  <c:v>121</c:v>
                </c:pt>
                <c:pt idx="123">
                  <c:v>122</c:v>
                </c:pt>
                <c:pt idx="124">
                  <c:v>123</c:v>
                </c:pt>
                <c:pt idx="125">
                  <c:v>124</c:v>
                </c:pt>
                <c:pt idx="126">
                  <c:v>125</c:v>
                </c:pt>
                <c:pt idx="127">
                  <c:v>126</c:v>
                </c:pt>
                <c:pt idx="128">
                  <c:v>127</c:v>
                </c:pt>
                <c:pt idx="129">
                  <c:v>128</c:v>
                </c:pt>
                <c:pt idx="130">
                  <c:v>129</c:v>
                </c:pt>
                <c:pt idx="131">
                  <c:v>130</c:v>
                </c:pt>
                <c:pt idx="132">
                  <c:v>131</c:v>
                </c:pt>
              </c:numCache>
            </c:numRef>
          </c:cat>
          <c:val>
            <c:numRef>
              <c:f>'Summary Data'!$BC$11:$BC$143</c:f>
              <c:numCache>
                <c:formatCode>General</c:formatCode>
                <c:ptCount val="13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numCache>
            </c:numRef>
          </c:val>
        </c:ser>
        <c:ser>
          <c:idx val="24"/>
          <c:order val="24"/>
          <c:tx>
            <c:strRef>
              <c:f>'Summary Data'!$BD$10</c:f>
              <c:strCache>
                <c:ptCount val="1"/>
                <c:pt idx="0">
                  <c:v>Functional Area 5, Shift 5</c:v>
                </c:pt>
              </c:strCache>
            </c:strRef>
          </c:tx>
          <c:spPr>
            <a:pattFill prst="lgGrid">
              <a:fgClr>
                <a:schemeClr val="accent5"/>
              </a:fgClr>
              <a:bgClr>
                <a:schemeClr val="bg1"/>
              </a:bgClr>
            </a:pattFill>
            <a:ln>
              <a:noFill/>
            </a:ln>
            <a:effectLst/>
          </c:spPr>
          <c:invertIfNegative val="0"/>
          <c:cat>
            <c:numRef>
              <c:f>'Summary Data'!$A$11:$A$143</c:f>
              <c:numCache>
                <c:formatCode>d\-mmm</c:formatCode>
                <c:ptCount val="133"/>
                <c:pt idx="0">
                  <c:v>-1</c:v>
                </c:pt>
                <c:pt idx="1">
                  <c:v>0</c:v>
                </c:pt>
                <c:pt idx="2">
                  <c:v>1</c:v>
                </c:pt>
                <c:pt idx="3">
                  <c:v>2</c:v>
                </c:pt>
                <c:pt idx="4">
                  <c:v>3</c:v>
                </c:pt>
                <c:pt idx="5">
                  <c:v>4</c:v>
                </c:pt>
                <c:pt idx="6">
                  <c:v>5</c:v>
                </c:pt>
                <c:pt idx="7">
                  <c:v>6</c:v>
                </c:pt>
                <c:pt idx="8">
                  <c:v>7</c:v>
                </c:pt>
                <c:pt idx="9">
                  <c:v>8</c:v>
                </c:pt>
                <c:pt idx="10">
                  <c:v>9</c:v>
                </c:pt>
                <c:pt idx="11">
                  <c:v>10</c:v>
                </c:pt>
                <c:pt idx="12">
                  <c:v>11</c:v>
                </c:pt>
                <c:pt idx="13">
                  <c:v>12</c:v>
                </c:pt>
                <c:pt idx="14">
                  <c:v>13</c:v>
                </c:pt>
                <c:pt idx="15">
                  <c:v>14</c:v>
                </c:pt>
                <c:pt idx="16">
                  <c:v>15</c:v>
                </c:pt>
                <c:pt idx="17">
                  <c:v>16</c:v>
                </c:pt>
                <c:pt idx="18">
                  <c:v>17</c:v>
                </c:pt>
                <c:pt idx="19">
                  <c:v>18</c:v>
                </c:pt>
                <c:pt idx="20">
                  <c:v>19</c:v>
                </c:pt>
                <c:pt idx="21">
                  <c:v>20</c:v>
                </c:pt>
                <c:pt idx="22">
                  <c:v>21</c:v>
                </c:pt>
                <c:pt idx="23">
                  <c:v>22</c:v>
                </c:pt>
                <c:pt idx="24">
                  <c:v>23</c:v>
                </c:pt>
                <c:pt idx="25">
                  <c:v>24</c:v>
                </c:pt>
                <c:pt idx="26">
                  <c:v>25</c:v>
                </c:pt>
                <c:pt idx="27">
                  <c:v>26</c:v>
                </c:pt>
                <c:pt idx="28">
                  <c:v>27</c:v>
                </c:pt>
                <c:pt idx="29">
                  <c:v>28</c:v>
                </c:pt>
                <c:pt idx="30">
                  <c:v>29</c:v>
                </c:pt>
                <c:pt idx="31">
                  <c:v>30</c:v>
                </c:pt>
                <c:pt idx="32">
                  <c:v>31</c:v>
                </c:pt>
                <c:pt idx="33">
                  <c:v>32</c:v>
                </c:pt>
                <c:pt idx="34">
                  <c:v>33</c:v>
                </c:pt>
                <c:pt idx="35">
                  <c:v>34</c:v>
                </c:pt>
                <c:pt idx="36">
                  <c:v>35</c:v>
                </c:pt>
                <c:pt idx="37">
                  <c:v>36</c:v>
                </c:pt>
                <c:pt idx="38">
                  <c:v>37</c:v>
                </c:pt>
                <c:pt idx="39">
                  <c:v>38</c:v>
                </c:pt>
                <c:pt idx="40">
                  <c:v>39</c:v>
                </c:pt>
                <c:pt idx="41">
                  <c:v>40</c:v>
                </c:pt>
                <c:pt idx="42">
                  <c:v>41</c:v>
                </c:pt>
                <c:pt idx="43">
                  <c:v>42</c:v>
                </c:pt>
                <c:pt idx="44">
                  <c:v>43</c:v>
                </c:pt>
                <c:pt idx="45">
                  <c:v>44</c:v>
                </c:pt>
                <c:pt idx="46">
                  <c:v>45</c:v>
                </c:pt>
                <c:pt idx="47">
                  <c:v>46</c:v>
                </c:pt>
                <c:pt idx="48">
                  <c:v>47</c:v>
                </c:pt>
                <c:pt idx="49">
                  <c:v>48</c:v>
                </c:pt>
                <c:pt idx="50">
                  <c:v>49</c:v>
                </c:pt>
                <c:pt idx="51">
                  <c:v>50</c:v>
                </c:pt>
                <c:pt idx="52">
                  <c:v>51</c:v>
                </c:pt>
                <c:pt idx="53">
                  <c:v>52</c:v>
                </c:pt>
                <c:pt idx="54">
                  <c:v>53</c:v>
                </c:pt>
                <c:pt idx="55">
                  <c:v>54</c:v>
                </c:pt>
                <c:pt idx="56">
                  <c:v>55</c:v>
                </c:pt>
                <c:pt idx="57">
                  <c:v>56</c:v>
                </c:pt>
                <c:pt idx="58">
                  <c:v>57</c:v>
                </c:pt>
                <c:pt idx="59">
                  <c:v>58</c:v>
                </c:pt>
                <c:pt idx="60">
                  <c:v>59</c:v>
                </c:pt>
                <c:pt idx="61">
                  <c:v>60</c:v>
                </c:pt>
                <c:pt idx="62">
                  <c:v>61</c:v>
                </c:pt>
                <c:pt idx="63">
                  <c:v>62</c:v>
                </c:pt>
                <c:pt idx="64">
                  <c:v>63</c:v>
                </c:pt>
                <c:pt idx="65">
                  <c:v>64</c:v>
                </c:pt>
                <c:pt idx="66">
                  <c:v>65</c:v>
                </c:pt>
                <c:pt idx="67">
                  <c:v>66</c:v>
                </c:pt>
                <c:pt idx="68">
                  <c:v>67</c:v>
                </c:pt>
                <c:pt idx="69">
                  <c:v>68</c:v>
                </c:pt>
                <c:pt idx="70">
                  <c:v>69</c:v>
                </c:pt>
                <c:pt idx="71">
                  <c:v>70</c:v>
                </c:pt>
                <c:pt idx="72">
                  <c:v>71</c:v>
                </c:pt>
                <c:pt idx="73">
                  <c:v>72</c:v>
                </c:pt>
                <c:pt idx="74">
                  <c:v>73</c:v>
                </c:pt>
                <c:pt idx="75">
                  <c:v>74</c:v>
                </c:pt>
                <c:pt idx="76">
                  <c:v>75</c:v>
                </c:pt>
                <c:pt idx="77">
                  <c:v>76</c:v>
                </c:pt>
                <c:pt idx="78">
                  <c:v>77</c:v>
                </c:pt>
                <c:pt idx="79">
                  <c:v>78</c:v>
                </c:pt>
                <c:pt idx="80">
                  <c:v>79</c:v>
                </c:pt>
                <c:pt idx="81">
                  <c:v>80</c:v>
                </c:pt>
                <c:pt idx="82">
                  <c:v>81</c:v>
                </c:pt>
                <c:pt idx="83">
                  <c:v>82</c:v>
                </c:pt>
                <c:pt idx="84">
                  <c:v>83</c:v>
                </c:pt>
                <c:pt idx="85">
                  <c:v>84</c:v>
                </c:pt>
                <c:pt idx="86">
                  <c:v>85</c:v>
                </c:pt>
                <c:pt idx="87">
                  <c:v>86</c:v>
                </c:pt>
                <c:pt idx="88">
                  <c:v>87</c:v>
                </c:pt>
                <c:pt idx="89">
                  <c:v>88</c:v>
                </c:pt>
                <c:pt idx="90">
                  <c:v>89</c:v>
                </c:pt>
                <c:pt idx="91">
                  <c:v>90</c:v>
                </c:pt>
                <c:pt idx="92">
                  <c:v>91</c:v>
                </c:pt>
                <c:pt idx="93">
                  <c:v>92</c:v>
                </c:pt>
                <c:pt idx="94">
                  <c:v>93</c:v>
                </c:pt>
                <c:pt idx="95">
                  <c:v>94</c:v>
                </c:pt>
                <c:pt idx="96">
                  <c:v>95</c:v>
                </c:pt>
                <c:pt idx="97">
                  <c:v>96</c:v>
                </c:pt>
                <c:pt idx="98">
                  <c:v>97</c:v>
                </c:pt>
                <c:pt idx="99">
                  <c:v>98</c:v>
                </c:pt>
                <c:pt idx="100">
                  <c:v>99</c:v>
                </c:pt>
                <c:pt idx="101">
                  <c:v>100</c:v>
                </c:pt>
                <c:pt idx="102">
                  <c:v>101</c:v>
                </c:pt>
                <c:pt idx="103">
                  <c:v>102</c:v>
                </c:pt>
                <c:pt idx="104">
                  <c:v>103</c:v>
                </c:pt>
                <c:pt idx="105">
                  <c:v>104</c:v>
                </c:pt>
                <c:pt idx="106">
                  <c:v>105</c:v>
                </c:pt>
                <c:pt idx="107">
                  <c:v>106</c:v>
                </c:pt>
                <c:pt idx="108">
                  <c:v>107</c:v>
                </c:pt>
                <c:pt idx="109">
                  <c:v>108</c:v>
                </c:pt>
                <c:pt idx="110">
                  <c:v>109</c:v>
                </c:pt>
                <c:pt idx="111">
                  <c:v>110</c:v>
                </c:pt>
                <c:pt idx="112">
                  <c:v>111</c:v>
                </c:pt>
                <c:pt idx="113">
                  <c:v>112</c:v>
                </c:pt>
                <c:pt idx="114">
                  <c:v>113</c:v>
                </c:pt>
                <c:pt idx="115">
                  <c:v>114</c:v>
                </c:pt>
                <c:pt idx="116">
                  <c:v>115</c:v>
                </c:pt>
                <c:pt idx="117">
                  <c:v>116</c:v>
                </c:pt>
                <c:pt idx="118">
                  <c:v>117</c:v>
                </c:pt>
                <c:pt idx="119">
                  <c:v>118</c:v>
                </c:pt>
                <c:pt idx="120">
                  <c:v>119</c:v>
                </c:pt>
                <c:pt idx="121">
                  <c:v>120</c:v>
                </c:pt>
                <c:pt idx="122">
                  <c:v>121</c:v>
                </c:pt>
                <c:pt idx="123">
                  <c:v>122</c:v>
                </c:pt>
                <c:pt idx="124">
                  <c:v>123</c:v>
                </c:pt>
                <c:pt idx="125">
                  <c:v>124</c:v>
                </c:pt>
                <c:pt idx="126">
                  <c:v>125</c:v>
                </c:pt>
                <c:pt idx="127">
                  <c:v>126</c:v>
                </c:pt>
                <c:pt idx="128">
                  <c:v>127</c:v>
                </c:pt>
                <c:pt idx="129">
                  <c:v>128</c:v>
                </c:pt>
                <c:pt idx="130">
                  <c:v>129</c:v>
                </c:pt>
                <c:pt idx="131">
                  <c:v>130</c:v>
                </c:pt>
                <c:pt idx="132">
                  <c:v>131</c:v>
                </c:pt>
              </c:numCache>
            </c:numRef>
          </c:cat>
          <c:val>
            <c:numRef>
              <c:f>'Summary Data'!$BD$11:$BD$143</c:f>
              <c:numCache>
                <c:formatCode>General</c:formatCode>
                <c:ptCount val="13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numCache>
            </c:numRef>
          </c:val>
        </c:ser>
        <c:ser>
          <c:idx val="25"/>
          <c:order val="25"/>
          <c:tx>
            <c:strRef>
              <c:f>'Summary Data'!$BE$10</c:f>
              <c:strCache>
                <c:ptCount val="1"/>
                <c:pt idx="0">
                  <c:v>Functional Area 6, Shift 1</c:v>
                </c:pt>
              </c:strCache>
            </c:strRef>
          </c:tx>
          <c:spPr>
            <a:pattFill prst="dkVert">
              <a:fgClr>
                <a:schemeClr val="accent1"/>
              </a:fgClr>
              <a:bgClr>
                <a:schemeClr val="bg1"/>
              </a:bgClr>
            </a:pattFill>
            <a:ln>
              <a:noFill/>
            </a:ln>
            <a:effectLst/>
          </c:spPr>
          <c:invertIfNegative val="0"/>
          <c:cat>
            <c:numRef>
              <c:f>'Summary Data'!$A$11:$A$143</c:f>
              <c:numCache>
                <c:formatCode>d\-mmm</c:formatCode>
                <c:ptCount val="133"/>
                <c:pt idx="0">
                  <c:v>-1</c:v>
                </c:pt>
                <c:pt idx="1">
                  <c:v>0</c:v>
                </c:pt>
                <c:pt idx="2">
                  <c:v>1</c:v>
                </c:pt>
                <c:pt idx="3">
                  <c:v>2</c:v>
                </c:pt>
                <c:pt idx="4">
                  <c:v>3</c:v>
                </c:pt>
                <c:pt idx="5">
                  <c:v>4</c:v>
                </c:pt>
                <c:pt idx="6">
                  <c:v>5</c:v>
                </c:pt>
                <c:pt idx="7">
                  <c:v>6</c:v>
                </c:pt>
                <c:pt idx="8">
                  <c:v>7</c:v>
                </c:pt>
                <c:pt idx="9">
                  <c:v>8</c:v>
                </c:pt>
                <c:pt idx="10">
                  <c:v>9</c:v>
                </c:pt>
                <c:pt idx="11">
                  <c:v>10</c:v>
                </c:pt>
                <c:pt idx="12">
                  <c:v>11</c:v>
                </c:pt>
                <c:pt idx="13">
                  <c:v>12</c:v>
                </c:pt>
                <c:pt idx="14">
                  <c:v>13</c:v>
                </c:pt>
                <c:pt idx="15">
                  <c:v>14</c:v>
                </c:pt>
                <c:pt idx="16">
                  <c:v>15</c:v>
                </c:pt>
                <c:pt idx="17">
                  <c:v>16</c:v>
                </c:pt>
                <c:pt idx="18">
                  <c:v>17</c:v>
                </c:pt>
                <c:pt idx="19">
                  <c:v>18</c:v>
                </c:pt>
                <c:pt idx="20">
                  <c:v>19</c:v>
                </c:pt>
                <c:pt idx="21">
                  <c:v>20</c:v>
                </c:pt>
                <c:pt idx="22">
                  <c:v>21</c:v>
                </c:pt>
                <c:pt idx="23">
                  <c:v>22</c:v>
                </c:pt>
                <c:pt idx="24">
                  <c:v>23</c:v>
                </c:pt>
                <c:pt idx="25">
                  <c:v>24</c:v>
                </c:pt>
                <c:pt idx="26">
                  <c:v>25</c:v>
                </c:pt>
                <c:pt idx="27">
                  <c:v>26</c:v>
                </c:pt>
                <c:pt idx="28">
                  <c:v>27</c:v>
                </c:pt>
                <c:pt idx="29">
                  <c:v>28</c:v>
                </c:pt>
                <c:pt idx="30">
                  <c:v>29</c:v>
                </c:pt>
                <c:pt idx="31">
                  <c:v>30</c:v>
                </c:pt>
                <c:pt idx="32">
                  <c:v>31</c:v>
                </c:pt>
                <c:pt idx="33">
                  <c:v>32</c:v>
                </c:pt>
                <c:pt idx="34">
                  <c:v>33</c:v>
                </c:pt>
                <c:pt idx="35">
                  <c:v>34</c:v>
                </c:pt>
                <c:pt idx="36">
                  <c:v>35</c:v>
                </c:pt>
                <c:pt idx="37">
                  <c:v>36</c:v>
                </c:pt>
                <c:pt idx="38">
                  <c:v>37</c:v>
                </c:pt>
                <c:pt idx="39">
                  <c:v>38</c:v>
                </c:pt>
                <c:pt idx="40">
                  <c:v>39</c:v>
                </c:pt>
                <c:pt idx="41">
                  <c:v>40</c:v>
                </c:pt>
                <c:pt idx="42">
                  <c:v>41</c:v>
                </c:pt>
                <c:pt idx="43">
                  <c:v>42</c:v>
                </c:pt>
                <c:pt idx="44">
                  <c:v>43</c:v>
                </c:pt>
                <c:pt idx="45">
                  <c:v>44</c:v>
                </c:pt>
                <c:pt idx="46">
                  <c:v>45</c:v>
                </c:pt>
                <c:pt idx="47">
                  <c:v>46</c:v>
                </c:pt>
                <c:pt idx="48">
                  <c:v>47</c:v>
                </c:pt>
                <c:pt idx="49">
                  <c:v>48</c:v>
                </c:pt>
                <c:pt idx="50">
                  <c:v>49</c:v>
                </c:pt>
                <c:pt idx="51">
                  <c:v>50</c:v>
                </c:pt>
                <c:pt idx="52">
                  <c:v>51</c:v>
                </c:pt>
                <c:pt idx="53">
                  <c:v>52</c:v>
                </c:pt>
                <c:pt idx="54">
                  <c:v>53</c:v>
                </c:pt>
                <c:pt idx="55">
                  <c:v>54</c:v>
                </c:pt>
                <c:pt idx="56">
                  <c:v>55</c:v>
                </c:pt>
                <c:pt idx="57">
                  <c:v>56</c:v>
                </c:pt>
                <c:pt idx="58">
                  <c:v>57</c:v>
                </c:pt>
                <c:pt idx="59">
                  <c:v>58</c:v>
                </c:pt>
                <c:pt idx="60">
                  <c:v>59</c:v>
                </c:pt>
                <c:pt idx="61">
                  <c:v>60</c:v>
                </c:pt>
                <c:pt idx="62">
                  <c:v>61</c:v>
                </c:pt>
                <c:pt idx="63">
                  <c:v>62</c:v>
                </c:pt>
                <c:pt idx="64">
                  <c:v>63</c:v>
                </c:pt>
                <c:pt idx="65">
                  <c:v>64</c:v>
                </c:pt>
                <c:pt idx="66">
                  <c:v>65</c:v>
                </c:pt>
                <c:pt idx="67">
                  <c:v>66</c:v>
                </c:pt>
                <c:pt idx="68">
                  <c:v>67</c:v>
                </c:pt>
                <c:pt idx="69">
                  <c:v>68</c:v>
                </c:pt>
                <c:pt idx="70">
                  <c:v>69</c:v>
                </c:pt>
                <c:pt idx="71">
                  <c:v>70</c:v>
                </c:pt>
                <c:pt idx="72">
                  <c:v>71</c:v>
                </c:pt>
                <c:pt idx="73">
                  <c:v>72</c:v>
                </c:pt>
                <c:pt idx="74">
                  <c:v>73</c:v>
                </c:pt>
                <c:pt idx="75">
                  <c:v>74</c:v>
                </c:pt>
                <c:pt idx="76">
                  <c:v>75</c:v>
                </c:pt>
                <c:pt idx="77">
                  <c:v>76</c:v>
                </c:pt>
                <c:pt idx="78">
                  <c:v>77</c:v>
                </c:pt>
                <c:pt idx="79">
                  <c:v>78</c:v>
                </c:pt>
                <c:pt idx="80">
                  <c:v>79</c:v>
                </c:pt>
                <c:pt idx="81">
                  <c:v>80</c:v>
                </c:pt>
                <c:pt idx="82">
                  <c:v>81</c:v>
                </c:pt>
                <c:pt idx="83">
                  <c:v>82</c:v>
                </c:pt>
                <c:pt idx="84">
                  <c:v>83</c:v>
                </c:pt>
                <c:pt idx="85">
                  <c:v>84</c:v>
                </c:pt>
                <c:pt idx="86">
                  <c:v>85</c:v>
                </c:pt>
                <c:pt idx="87">
                  <c:v>86</c:v>
                </c:pt>
                <c:pt idx="88">
                  <c:v>87</c:v>
                </c:pt>
                <c:pt idx="89">
                  <c:v>88</c:v>
                </c:pt>
                <c:pt idx="90">
                  <c:v>89</c:v>
                </c:pt>
                <c:pt idx="91">
                  <c:v>90</c:v>
                </c:pt>
                <c:pt idx="92">
                  <c:v>91</c:v>
                </c:pt>
                <c:pt idx="93">
                  <c:v>92</c:v>
                </c:pt>
                <c:pt idx="94">
                  <c:v>93</c:v>
                </c:pt>
                <c:pt idx="95">
                  <c:v>94</c:v>
                </c:pt>
                <c:pt idx="96">
                  <c:v>95</c:v>
                </c:pt>
                <c:pt idx="97">
                  <c:v>96</c:v>
                </c:pt>
                <c:pt idx="98">
                  <c:v>97</c:v>
                </c:pt>
                <c:pt idx="99">
                  <c:v>98</c:v>
                </c:pt>
                <c:pt idx="100">
                  <c:v>99</c:v>
                </c:pt>
                <c:pt idx="101">
                  <c:v>100</c:v>
                </c:pt>
                <c:pt idx="102">
                  <c:v>101</c:v>
                </c:pt>
                <c:pt idx="103">
                  <c:v>102</c:v>
                </c:pt>
                <c:pt idx="104">
                  <c:v>103</c:v>
                </c:pt>
                <c:pt idx="105">
                  <c:v>104</c:v>
                </c:pt>
                <c:pt idx="106">
                  <c:v>105</c:v>
                </c:pt>
                <c:pt idx="107">
                  <c:v>106</c:v>
                </c:pt>
                <c:pt idx="108">
                  <c:v>107</c:v>
                </c:pt>
                <c:pt idx="109">
                  <c:v>108</c:v>
                </c:pt>
                <c:pt idx="110">
                  <c:v>109</c:v>
                </c:pt>
                <c:pt idx="111">
                  <c:v>110</c:v>
                </c:pt>
                <c:pt idx="112">
                  <c:v>111</c:v>
                </c:pt>
                <c:pt idx="113">
                  <c:v>112</c:v>
                </c:pt>
                <c:pt idx="114">
                  <c:v>113</c:v>
                </c:pt>
                <c:pt idx="115">
                  <c:v>114</c:v>
                </c:pt>
                <c:pt idx="116">
                  <c:v>115</c:v>
                </c:pt>
                <c:pt idx="117">
                  <c:v>116</c:v>
                </c:pt>
                <c:pt idx="118">
                  <c:v>117</c:v>
                </c:pt>
                <c:pt idx="119">
                  <c:v>118</c:v>
                </c:pt>
                <c:pt idx="120">
                  <c:v>119</c:v>
                </c:pt>
                <c:pt idx="121">
                  <c:v>120</c:v>
                </c:pt>
                <c:pt idx="122">
                  <c:v>121</c:v>
                </c:pt>
                <c:pt idx="123">
                  <c:v>122</c:v>
                </c:pt>
                <c:pt idx="124">
                  <c:v>123</c:v>
                </c:pt>
                <c:pt idx="125">
                  <c:v>124</c:v>
                </c:pt>
                <c:pt idx="126">
                  <c:v>125</c:v>
                </c:pt>
                <c:pt idx="127">
                  <c:v>126</c:v>
                </c:pt>
                <c:pt idx="128">
                  <c:v>127</c:v>
                </c:pt>
                <c:pt idx="129">
                  <c:v>128</c:v>
                </c:pt>
                <c:pt idx="130">
                  <c:v>129</c:v>
                </c:pt>
                <c:pt idx="131">
                  <c:v>130</c:v>
                </c:pt>
                <c:pt idx="132">
                  <c:v>131</c:v>
                </c:pt>
              </c:numCache>
            </c:numRef>
          </c:cat>
          <c:val>
            <c:numRef>
              <c:f>'Summary Data'!$BE$11:$BE$143</c:f>
              <c:numCache>
                <c:formatCode>General</c:formatCode>
                <c:ptCount val="13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numCache>
            </c:numRef>
          </c:val>
        </c:ser>
        <c:ser>
          <c:idx val="26"/>
          <c:order val="26"/>
          <c:tx>
            <c:strRef>
              <c:f>'Summary Data'!$BF$10</c:f>
              <c:strCache>
                <c:ptCount val="1"/>
                <c:pt idx="0">
                  <c:v>Functional Area 6, Shift 2</c:v>
                </c:pt>
              </c:strCache>
            </c:strRef>
          </c:tx>
          <c:spPr>
            <a:pattFill prst="dkVert">
              <a:fgClr>
                <a:schemeClr val="accent2"/>
              </a:fgClr>
              <a:bgClr>
                <a:schemeClr val="bg1"/>
              </a:bgClr>
            </a:pattFill>
            <a:ln>
              <a:noFill/>
            </a:ln>
            <a:effectLst/>
          </c:spPr>
          <c:invertIfNegative val="0"/>
          <c:cat>
            <c:numRef>
              <c:f>'Summary Data'!$A$11:$A$143</c:f>
              <c:numCache>
                <c:formatCode>d\-mmm</c:formatCode>
                <c:ptCount val="133"/>
                <c:pt idx="0">
                  <c:v>-1</c:v>
                </c:pt>
                <c:pt idx="1">
                  <c:v>0</c:v>
                </c:pt>
                <c:pt idx="2">
                  <c:v>1</c:v>
                </c:pt>
                <c:pt idx="3">
                  <c:v>2</c:v>
                </c:pt>
                <c:pt idx="4">
                  <c:v>3</c:v>
                </c:pt>
                <c:pt idx="5">
                  <c:v>4</c:v>
                </c:pt>
                <c:pt idx="6">
                  <c:v>5</c:v>
                </c:pt>
                <c:pt idx="7">
                  <c:v>6</c:v>
                </c:pt>
                <c:pt idx="8">
                  <c:v>7</c:v>
                </c:pt>
                <c:pt idx="9">
                  <c:v>8</c:v>
                </c:pt>
                <c:pt idx="10">
                  <c:v>9</c:v>
                </c:pt>
                <c:pt idx="11">
                  <c:v>10</c:v>
                </c:pt>
                <c:pt idx="12">
                  <c:v>11</c:v>
                </c:pt>
                <c:pt idx="13">
                  <c:v>12</c:v>
                </c:pt>
                <c:pt idx="14">
                  <c:v>13</c:v>
                </c:pt>
                <c:pt idx="15">
                  <c:v>14</c:v>
                </c:pt>
                <c:pt idx="16">
                  <c:v>15</c:v>
                </c:pt>
                <c:pt idx="17">
                  <c:v>16</c:v>
                </c:pt>
                <c:pt idx="18">
                  <c:v>17</c:v>
                </c:pt>
                <c:pt idx="19">
                  <c:v>18</c:v>
                </c:pt>
                <c:pt idx="20">
                  <c:v>19</c:v>
                </c:pt>
                <c:pt idx="21">
                  <c:v>20</c:v>
                </c:pt>
                <c:pt idx="22">
                  <c:v>21</c:v>
                </c:pt>
                <c:pt idx="23">
                  <c:v>22</c:v>
                </c:pt>
                <c:pt idx="24">
                  <c:v>23</c:v>
                </c:pt>
                <c:pt idx="25">
                  <c:v>24</c:v>
                </c:pt>
                <c:pt idx="26">
                  <c:v>25</c:v>
                </c:pt>
                <c:pt idx="27">
                  <c:v>26</c:v>
                </c:pt>
                <c:pt idx="28">
                  <c:v>27</c:v>
                </c:pt>
                <c:pt idx="29">
                  <c:v>28</c:v>
                </c:pt>
                <c:pt idx="30">
                  <c:v>29</c:v>
                </c:pt>
                <c:pt idx="31">
                  <c:v>30</c:v>
                </c:pt>
                <c:pt idx="32">
                  <c:v>31</c:v>
                </c:pt>
                <c:pt idx="33">
                  <c:v>32</c:v>
                </c:pt>
                <c:pt idx="34">
                  <c:v>33</c:v>
                </c:pt>
                <c:pt idx="35">
                  <c:v>34</c:v>
                </c:pt>
                <c:pt idx="36">
                  <c:v>35</c:v>
                </c:pt>
                <c:pt idx="37">
                  <c:v>36</c:v>
                </c:pt>
                <c:pt idx="38">
                  <c:v>37</c:v>
                </c:pt>
                <c:pt idx="39">
                  <c:v>38</c:v>
                </c:pt>
                <c:pt idx="40">
                  <c:v>39</c:v>
                </c:pt>
                <c:pt idx="41">
                  <c:v>40</c:v>
                </c:pt>
                <c:pt idx="42">
                  <c:v>41</c:v>
                </c:pt>
                <c:pt idx="43">
                  <c:v>42</c:v>
                </c:pt>
                <c:pt idx="44">
                  <c:v>43</c:v>
                </c:pt>
                <c:pt idx="45">
                  <c:v>44</c:v>
                </c:pt>
                <c:pt idx="46">
                  <c:v>45</c:v>
                </c:pt>
                <c:pt idx="47">
                  <c:v>46</c:v>
                </c:pt>
                <c:pt idx="48">
                  <c:v>47</c:v>
                </c:pt>
                <c:pt idx="49">
                  <c:v>48</c:v>
                </c:pt>
                <c:pt idx="50">
                  <c:v>49</c:v>
                </c:pt>
                <c:pt idx="51">
                  <c:v>50</c:v>
                </c:pt>
                <c:pt idx="52">
                  <c:v>51</c:v>
                </c:pt>
                <c:pt idx="53">
                  <c:v>52</c:v>
                </c:pt>
                <c:pt idx="54">
                  <c:v>53</c:v>
                </c:pt>
                <c:pt idx="55">
                  <c:v>54</c:v>
                </c:pt>
                <c:pt idx="56">
                  <c:v>55</c:v>
                </c:pt>
                <c:pt idx="57">
                  <c:v>56</c:v>
                </c:pt>
                <c:pt idx="58">
                  <c:v>57</c:v>
                </c:pt>
                <c:pt idx="59">
                  <c:v>58</c:v>
                </c:pt>
                <c:pt idx="60">
                  <c:v>59</c:v>
                </c:pt>
                <c:pt idx="61">
                  <c:v>60</c:v>
                </c:pt>
                <c:pt idx="62">
                  <c:v>61</c:v>
                </c:pt>
                <c:pt idx="63">
                  <c:v>62</c:v>
                </c:pt>
                <c:pt idx="64">
                  <c:v>63</c:v>
                </c:pt>
                <c:pt idx="65">
                  <c:v>64</c:v>
                </c:pt>
                <c:pt idx="66">
                  <c:v>65</c:v>
                </c:pt>
                <c:pt idx="67">
                  <c:v>66</c:v>
                </c:pt>
                <c:pt idx="68">
                  <c:v>67</c:v>
                </c:pt>
                <c:pt idx="69">
                  <c:v>68</c:v>
                </c:pt>
                <c:pt idx="70">
                  <c:v>69</c:v>
                </c:pt>
                <c:pt idx="71">
                  <c:v>70</c:v>
                </c:pt>
                <c:pt idx="72">
                  <c:v>71</c:v>
                </c:pt>
                <c:pt idx="73">
                  <c:v>72</c:v>
                </c:pt>
                <c:pt idx="74">
                  <c:v>73</c:v>
                </c:pt>
                <c:pt idx="75">
                  <c:v>74</c:v>
                </c:pt>
                <c:pt idx="76">
                  <c:v>75</c:v>
                </c:pt>
                <c:pt idx="77">
                  <c:v>76</c:v>
                </c:pt>
                <c:pt idx="78">
                  <c:v>77</c:v>
                </c:pt>
                <c:pt idx="79">
                  <c:v>78</c:v>
                </c:pt>
                <c:pt idx="80">
                  <c:v>79</c:v>
                </c:pt>
                <c:pt idx="81">
                  <c:v>80</c:v>
                </c:pt>
                <c:pt idx="82">
                  <c:v>81</c:v>
                </c:pt>
                <c:pt idx="83">
                  <c:v>82</c:v>
                </c:pt>
                <c:pt idx="84">
                  <c:v>83</c:v>
                </c:pt>
                <c:pt idx="85">
                  <c:v>84</c:v>
                </c:pt>
                <c:pt idx="86">
                  <c:v>85</c:v>
                </c:pt>
                <c:pt idx="87">
                  <c:v>86</c:v>
                </c:pt>
                <c:pt idx="88">
                  <c:v>87</c:v>
                </c:pt>
                <c:pt idx="89">
                  <c:v>88</c:v>
                </c:pt>
                <c:pt idx="90">
                  <c:v>89</c:v>
                </c:pt>
                <c:pt idx="91">
                  <c:v>90</c:v>
                </c:pt>
                <c:pt idx="92">
                  <c:v>91</c:v>
                </c:pt>
                <c:pt idx="93">
                  <c:v>92</c:v>
                </c:pt>
                <c:pt idx="94">
                  <c:v>93</c:v>
                </c:pt>
                <c:pt idx="95">
                  <c:v>94</c:v>
                </c:pt>
                <c:pt idx="96">
                  <c:v>95</c:v>
                </c:pt>
                <c:pt idx="97">
                  <c:v>96</c:v>
                </c:pt>
                <c:pt idx="98">
                  <c:v>97</c:v>
                </c:pt>
                <c:pt idx="99">
                  <c:v>98</c:v>
                </c:pt>
                <c:pt idx="100">
                  <c:v>99</c:v>
                </c:pt>
                <c:pt idx="101">
                  <c:v>100</c:v>
                </c:pt>
                <c:pt idx="102">
                  <c:v>101</c:v>
                </c:pt>
                <c:pt idx="103">
                  <c:v>102</c:v>
                </c:pt>
                <c:pt idx="104">
                  <c:v>103</c:v>
                </c:pt>
                <c:pt idx="105">
                  <c:v>104</c:v>
                </c:pt>
                <c:pt idx="106">
                  <c:v>105</c:v>
                </c:pt>
                <c:pt idx="107">
                  <c:v>106</c:v>
                </c:pt>
                <c:pt idx="108">
                  <c:v>107</c:v>
                </c:pt>
                <c:pt idx="109">
                  <c:v>108</c:v>
                </c:pt>
                <c:pt idx="110">
                  <c:v>109</c:v>
                </c:pt>
                <c:pt idx="111">
                  <c:v>110</c:v>
                </c:pt>
                <c:pt idx="112">
                  <c:v>111</c:v>
                </c:pt>
                <c:pt idx="113">
                  <c:v>112</c:v>
                </c:pt>
                <c:pt idx="114">
                  <c:v>113</c:v>
                </c:pt>
                <c:pt idx="115">
                  <c:v>114</c:v>
                </c:pt>
                <c:pt idx="116">
                  <c:v>115</c:v>
                </c:pt>
                <c:pt idx="117">
                  <c:v>116</c:v>
                </c:pt>
                <c:pt idx="118">
                  <c:v>117</c:v>
                </c:pt>
                <c:pt idx="119">
                  <c:v>118</c:v>
                </c:pt>
                <c:pt idx="120">
                  <c:v>119</c:v>
                </c:pt>
                <c:pt idx="121">
                  <c:v>120</c:v>
                </c:pt>
                <c:pt idx="122">
                  <c:v>121</c:v>
                </c:pt>
                <c:pt idx="123">
                  <c:v>122</c:v>
                </c:pt>
                <c:pt idx="124">
                  <c:v>123</c:v>
                </c:pt>
                <c:pt idx="125">
                  <c:v>124</c:v>
                </c:pt>
                <c:pt idx="126">
                  <c:v>125</c:v>
                </c:pt>
                <c:pt idx="127">
                  <c:v>126</c:v>
                </c:pt>
                <c:pt idx="128">
                  <c:v>127</c:v>
                </c:pt>
                <c:pt idx="129">
                  <c:v>128</c:v>
                </c:pt>
                <c:pt idx="130">
                  <c:v>129</c:v>
                </c:pt>
                <c:pt idx="131">
                  <c:v>130</c:v>
                </c:pt>
                <c:pt idx="132">
                  <c:v>131</c:v>
                </c:pt>
              </c:numCache>
            </c:numRef>
          </c:cat>
          <c:val>
            <c:numRef>
              <c:f>'Summary Data'!$BF$11:$BF$143</c:f>
              <c:numCache>
                <c:formatCode>General</c:formatCode>
                <c:ptCount val="13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numCache>
            </c:numRef>
          </c:val>
        </c:ser>
        <c:ser>
          <c:idx val="27"/>
          <c:order val="27"/>
          <c:tx>
            <c:strRef>
              <c:f>'Summary Data'!$BG$10</c:f>
              <c:strCache>
                <c:ptCount val="1"/>
                <c:pt idx="0">
                  <c:v>Functional Area 6, Shift 3</c:v>
                </c:pt>
              </c:strCache>
            </c:strRef>
          </c:tx>
          <c:spPr>
            <a:pattFill prst="dkVert">
              <a:fgClr>
                <a:schemeClr val="accent4"/>
              </a:fgClr>
              <a:bgClr>
                <a:schemeClr val="bg1"/>
              </a:bgClr>
            </a:pattFill>
            <a:ln>
              <a:noFill/>
            </a:ln>
            <a:effectLst/>
          </c:spPr>
          <c:invertIfNegative val="0"/>
          <c:cat>
            <c:numRef>
              <c:f>'Summary Data'!$A$11:$A$143</c:f>
              <c:numCache>
                <c:formatCode>d\-mmm</c:formatCode>
                <c:ptCount val="133"/>
                <c:pt idx="0">
                  <c:v>-1</c:v>
                </c:pt>
                <c:pt idx="1">
                  <c:v>0</c:v>
                </c:pt>
                <c:pt idx="2">
                  <c:v>1</c:v>
                </c:pt>
                <c:pt idx="3">
                  <c:v>2</c:v>
                </c:pt>
                <c:pt idx="4">
                  <c:v>3</c:v>
                </c:pt>
                <c:pt idx="5">
                  <c:v>4</c:v>
                </c:pt>
                <c:pt idx="6">
                  <c:v>5</c:v>
                </c:pt>
                <c:pt idx="7">
                  <c:v>6</c:v>
                </c:pt>
                <c:pt idx="8">
                  <c:v>7</c:v>
                </c:pt>
                <c:pt idx="9">
                  <c:v>8</c:v>
                </c:pt>
                <c:pt idx="10">
                  <c:v>9</c:v>
                </c:pt>
                <c:pt idx="11">
                  <c:v>10</c:v>
                </c:pt>
                <c:pt idx="12">
                  <c:v>11</c:v>
                </c:pt>
                <c:pt idx="13">
                  <c:v>12</c:v>
                </c:pt>
                <c:pt idx="14">
                  <c:v>13</c:v>
                </c:pt>
                <c:pt idx="15">
                  <c:v>14</c:v>
                </c:pt>
                <c:pt idx="16">
                  <c:v>15</c:v>
                </c:pt>
                <c:pt idx="17">
                  <c:v>16</c:v>
                </c:pt>
                <c:pt idx="18">
                  <c:v>17</c:v>
                </c:pt>
                <c:pt idx="19">
                  <c:v>18</c:v>
                </c:pt>
                <c:pt idx="20">
                  <c:v>19</c:v>
                </c:pt>
                <c:pt idx="21">
                  <c:v>20</c:v>
                </c:pt>
                <c:pt idx="22">
                  <c:v>21</c:v>
                </c:pt>
                <c:pt idx="23">
                  <c:v>22</c:v>
                </c:pt>
                <c:pt idx="24">
                  <c:v>23</c:v>
                </c:pt>
                <c:pt idx="25">
                  <c:v>24</c:v>
                </c:pt>
                <c:pt idx="26">
                  <c:v>25</c:v>
                </c:pt>
                <c:pt idx="27">
                  <c:v>26</c:v>
                </c:pt>
                <c:pt idx="28">
                  <c:v>27</c:v>
                </c:pt>
                <c:pt idx="29">
                  <c:v>28</c:v>
                </c:pt>
                <c:pt idx="30">
                  <c:v>29</c:v>
                </c:pt>
                <c:pt idx="31">
                  <c:v>30</c:v>
                </c:pt>
                <c:pt idx="32">
                  <c:v>31</c:v>
                </c:pt>
                <c:pt idx="33">
                  <c:v>32</c:v>
                </c:pt>
                <c:pt idx="34">
                  <c:v>33</c:v>
                </c:pt>
                <c:pt idx="35">
                  <c:v>34</c:v>
                </c:pt>
                <c:pt idx="36">
                  <c:v>35</c:v>
                </c:pt>
                <c:pt idx="37">
                  <c:v>36</c:v>
                </c:pt>
                <c:pt idx="38">
                  <c:v>37</c:v>
                </c:pt>
                <c:pt idx="39">
                  <c:v>38</c:v>
                </c:pt>
                <c:pt idx="40">
                  <c:v>39</c:v>
                </c:pt>
                <c:pt idx="41">
                  <c:v>40</c:v>
                </c:pt>
                <c:pt idx="42">
                  <c:v>41</c:v>
                </c:pt>
                <c:pt idx="43">
                  <c:v>42</c:v>
                </c:pt>
                <c:pt idx="44">
                  <c:v>43</c:v>
                </c:pt>
                <c:pt idx="45">
                  <c:v>44</c:v>
                </c:pt>
                <c:pt idx="46">
                  <c:v>45</c:v>
                </c:pt>
                <c:pt idx="47">
                  <c:v>46</c:v>
                </c:pt>
                <c:pt idx="48">
                  <c:v>47</c:v>
                </c:pt>
                <c:pt idx="49">
                  <c:v>48</c:v>
                </c:pt>
                <c:pt idx="50">
                  <c:v>49</c:v>
                </c:pt>
                <c:pt idx="51">
                  <c:v>50</c:v>
                </c:pt>
                <c:pt idx="52">
                  <c:v>51</c:v>
                </c:pt>
                <c:pt idx="53">
                  <c:v>52</c:v>
                </c:pt>
                <c:pt idx="54">
                  <c:v>53</c:v>
                </c:pt>
                <c:pt idx="55">
                  <c:v>54</c:v>
                </c:pt>
                <c:pt idx="56">
                  <c:v>55</c:v>
                </c:pt>
                <c:pt idx="57">
                  <c:v>56</c:v>
                </c:pt>
                <c:pt idx="58">
                  <c:v>57</c:v>
                </c:pt>
                <c:pt idx="59">
                  <c:v>58</c:v>
                </c:pt>
                <c:pt idx="60">
                  <c:v>59</c:v>
                </c:pt>
                <c:pt idx="61">
                  <c:v>60</c:v>
                </c:pt>
                <c:pt idx="62">
                  <c:v>61</c:v>
                </c:pt>
                <c:pt idx="63">
                  <c:v>62</c:v>
                </c:pt>
                <c:pt idx="64">
                  <c:v>63</c:v>
                </c:pt>
                <c:pt idx="65">
                  <c:v>64</c:v>
                </c:pt>
                <c:pt idx="66">
                  <c:v>65</c:v>
                </c:pt>
                <c:pt idx="67">
                  <c:v>66</c:v>
                </c:pt>
                <c:pt idx="68">
                  <c:v>67</c:v>
                </c:pt>
                <c:pt idx="69">
                  <c:v>68</c:v>
                </c:pt>
                <c:pt idx="70">
                  <c:v>69</c:v>
                </c:pt>
                <c:pt idx="71">
                  <c:v>70</c:v>
                </c:pt>
                <c:pt idx="72">
                  <c:v>71</c:v>
                </c:pt>
                <c:pt idx="73">
                  <c:v>72</c:v>
                </c:pt>
                <c:pt idx="74">
                  <c:v>73</c:v>
                </c:pt>
                <c:pt idx="75">
                  <c:v>74</c:v>
                </c:pt>
                <c:pt idx="76">
                  <c:v>75</c:v>
                </c:pt>
                <c:pt idx="77">
                  <c:v>76</c:v>
                </c:pt>
                <c:pt idx="78">
                  <c:v>77</c:v>
                </c:pt>
                <c:pt idx="79">
                  <c:v>78</c:v>
                </c:pt>
                <c:pt idx="80">
                  <c:v>79</c:v>
                </c:pt>
                <c:pt idx="81">
                  <c:v>80</c:v>
                </c:pt>
                <c:pt idx="82">
                  <c:v>81</c:v>
                </c:pt>
                <c:pt idx="83">
                  <c:v>82</c:v>
                </c:pt>
                <c:pt idx="84">
                  <c:v>83</c:v>
                </c:pt>
                <c:pt idx="85">
                  <c:v>84</c:v>
                </c:pt>
                <c:pt idx="86">
                  <c:v>85</c:v>
                </c:pt>
                <c:pt idx="87">
                  <c:v>86</c:v>
                </c:pt>
                <c:pt idx="88">
                  <c:v>87</c:v>
                </c:pt>
                <c:pt idx="89">
                  <c:v>88</c:v>
                </c:pt>
                <c:pt idx="90">
                  <c:v>89</c:v>
                </c:pt>
                <c:pt idx="91">
                  <c:v>90</c:v>
                </c:pt>
                <c:pt idx="92">
                  <c:v>91</c:v>
                </c:pt>
                <c:pt idx="93">
                  <c:v>92</c:v>
                </c:pt>
                <c:pt idx="94">
                  <c:v>93</c:v>
                </c:pt>
                <c:pt idx="95">
                  <c:v>94</c:v>
                </c:pt>
                <c:pt idx="96">
                  <c:v>95</c:v>
                </c:pt>
                <c:pt idx="97">
                  <c:v>96</c:v>
                </c:pt>
                <c:pt idx="98">
                  <c:v>97</c:v>
                </c:pt>
                <c:pt idx="99">
                  <c:v>98</c:v>
                </c:pt>
                <c:pt idx="100">
                  <c:v>99</c:v>
                </c:pt>
                <c:pt idx="101">
                  <c:v>100</c:v>
                </c:pt>
                <c:pt idx="102">
                  <c:v>101</c:v>
                </c:pt>
                <c:pt idx="103">
                  <c:v>102</c:v>
                </c:pt>
                <c:pt idx="104">
                  <c:v>103</c:v>
                </c:pt>
                <c:pt idx="105">
                  <c:v>104</c:v>
                </c:pt>
                <c:pt idx="106">
                  <c:v>105</c:v>
                </c:pt>
                <c:pt idx="107">
                  <c:v>106</c:v>
                </c:pt>
                <c:pt idx="108">
                  <c:v>107</c:v>
                </c:pt>
                <c:pt idx="109">
                  <c:v>108</c:v>
                </c:pt>
                <c:pt idx="110">
                  <c:v>109</c:v>
                </c:pt>
                <c:pt idx="111">
                  <c:v>110</c:v>
                </c:pt>
                <c:pt idx="112">
                  <c:v>111</c:v>
                </c:pt>
                <c:pt idx="113">
                  <c:v>112</c:v>
                </c:pt>
                <c:pt idx="114">
                  <c:v>113</c:v>
                </c:pt>
                <c:pt idx="115">
                  <c:v>114</c:v>
                </c:pt>
                <c:pt idx="116">
                  <c:v>115</c:v>
                </c:pt>
                <c:pt idx="117">
                  <c:v>116</c:v>
                </c:pt>
                <c:pt idx="118">
                  <c:v>117</c:v>
                </c:pt>
                <c:pt idx="119">
                  <c:v>118</c:v>
                </c:pt>
                <c:pt idx="120">
                  <c:v>119</c:v>
                </c:pt>
                <c:pt idx="121">
                  <c:v>120</c:v>
                </c:pt>
                <c:pt idx="122">
                  <c:v>121</c:v>
                </c:pt>
                <c:pt idx="123">
                  <c:v>122</c:v>
                </c:pt>
                <c:pt idx="124">
                  <c:v>123</c:v>
                </c:pt>
                <c:pt idx="125">
                  <c:v>124</c:v>
                </c:pt>
                <c:pt idx="126">
                  <c:v>125</c:v>
                </c:pt>
                <c:pt idx="127">
                  <c:v>126</c:v>
                </c:pt>
                <c:pt idx="128">
                  <c:v>127</c:v>
                </c:pt>
                <c:pt idx="129">
                  <c:v>128</c:v>
                </c:pt>
                <c:pt idx="130">
                  <c:v>129</c:v>
                </c:pt>
                <c:pt idx="131">
                  <c:v>130</c:v>
                </c:pt>
                <c:pt idx="132">
                  <c:v>131</c:v>
                </c:pt>
              </c:numCache>
            </c:numRef>
          </c:cat>
          <c:val>
            <c:numRef>
              <c:f>'Summary Data'!$BG$11:$BG$143</c:f>
              <c:numCache>
                <c:formatCode>General</c:formatCode>
                <c:ptCount val="13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numCache>
            </c:numRef>
          </c:val>
        </c:ser>
        <c:ser>
          <c:idx val="28"/>
          <c:order val="28"/>
          <c:tx>
            <c:strRef>
              <c:f>'Summary Data'!$BH$10</c:f>
              <c:strCache>
                <c:ptCount val="1"/>
                <c:pt idx="0">
                  <c:v>Functional Area 6, Shift 4</c:v>
                </c:pt>
              </c:strCache>
            </c:strRef>
          </c:tx>
          <c:spPr>
            <a:pattFill prst="dkVert">
              <a:fgClr>
                <a:schemeClr val="accent6"/>
              </a:fgClr>
              <a:bgClr>
                <a:schemeClr val="bg1"/>
              </a:bgClr>
            </a:pattFill>
            <a:ln>
              <a:noFill/>
            </a:ln>
            <a:effectLst/>
          </c:spPr>
          <c:invertIfNegative val="0"/>
          <c:cat>
            <c:numRef>
              <c:f>'Summary Data'!$A$11:$A$143</c:f>
              <c:numCache>
                <c:formatCode>d\-mmm</c:formatCode>
                <c:ptCount val="133"/>
                <c:pt idx="0">
                  <c:v>-1</c:v>
                </c:pt>
                <c:pt idx="1">
                  <c:v>0</c:v>
                </c:pt>
                <c:pt idx="2">
                  <c:v>1</c:v>
                </c:pt>
                <c:pt idx="3">
                  <c:v>2</c:v>
                </c:pt>
                <c:pt idx="4">
                  <c:v>3</c:v>
                </c:pt>
                <c:pt idx="5">
                  <c:v>4</c:v>
                </c:pt>
                <c:pt idx="6">
                  <c:v>5</c:v>
                </c:pt>
                <c:pt idx="7">
                  <c:v>6</c:v>
                </c:pt>
                <c:pt idx="8">
                  <c:v>7</c:v>
                </c:pt>
                <c:pt idx="9">
                  <c:v>8</c:v>
                </c:pt>
                <c:pt idx="10">
                  <c:v>9</c:v>
                </c:pt>
                <c:pt idx="11">
                  <c:v>10</c:v>
                </c:pt>
                <c:pt idx="12">
                  <c:v>11</c:v>
                </c:pt>
                <c:pt idx="13">
                  <c:v>12</c:v>
                </c:pt>
                <c:pt idx="14">
                  <c:v>13</c:v>
                </c:pt>
                <c:pt idx="15">
                  <c:v>14</c:v>
                </c:pt>
                <c:pt idx="16">
                  <c:v>15</c:v>
                </c:pt>
                <c:pt idx="17">
                  <c:v>16</c:v>
                </c:pt>
                <c:pt idx="18">
                  <c:v>17</c:v>
                </c:pt>
                <c:pt idx="19">
                  <c:v>18</c:v>
                </c:pt>
                <c:pt idx="20">
                  <c:v>19</c:v>
                </c:pt>
                <c:pt idx="21">
                  <c:v>20</c:v>
                </c:pt>
                <c:pt idx="22">
                  <c:v>21</c:v>
                </c:pt>
                <c:pt idx="23">
                  <c:v>22</c:v>
                </c:pt>
                <c:pt idx="24">
                  <c:v>23</c:v>
                </c:pt>
                <c:pt idx="25">
                  <c:v>24</c:v>
                </c:pt>
                <c:pt idx="26">
                  <c:v>25</c:v>
                </c:pt>
                <c:pt idx="27">
                  <c:v>26</c:v>
                </c:pt>
                <c:pt idx="28">
                  <c:v>27</c:v>
                </c:pt>
                <c:pt idx="29">
                  <c:v>28</c:v>
                </c:pt>
                <c:pt idx="30">
                  <c:v>29</c:v>
                </c:pt>
                <c:pt idx="31">
                  <c:v>30</c:v>
                </c:pt>
                <c:pt idx="32">
                  <c:v>31</c:v>
                </c:pt>
                <c:pt idx="33">
                  <c:v>32</c:v>
                </c:pt>
                <c:pt idx="34">
                  <c:v>33</c:v>
                </c:pt>
                <c:pt idx="35">
                  <c:v>34</c:v>
                </c:pt>
                <c:pt idx="36">
                  <c:v>35</c:v>
                </c:pt>
                <c:pt idx="37">
                  <c:v>36</c:v>
                </c:pt>
                <c:pt idx="38">
                  <c:v>37</c:v>
                </c:pt>
                <c:pt idx="39">
                  <c:v>38</c:v>
                </c:pt>
                <c:pt idx="40">
                  <c:v>39</c:v>
                </c:pt>
                <c:pt idx="41">
                  <c:v>40</c:v>
                </c:pt>
                <c:pt idx="42">
                  <c:v>41</c:v>
                </c:pt>
                <c:pt idx="43">
                  <c:v>42</c:v>
                </c:pt>
                <c:pt idx="44">
                  <c:v>43</c:v>
                </c:pt>
                <c:pt idx="45">
                  <c:v>44</c:v>
                </c:pt>
                <c:pt idx="46">
                  <c:v>45</c:v>
                </c:pt>
                <c:pt idx="47">
                  <c:v>46</c:v>
                </c:pt>
                <c:pt idx="48">
                  <c:v>47</c:v>
                </c:pt>
                <c:pt idx="49">
                  <c:v>48</c:v>
                </c:pt>
                <c:pt idx="50">
                  <c:v>49</c:v>
                </c:pt>
                <c:pt idx="51">
                  <c:v>50</c:v>
                </c:pt>
                <c:pt idx="52">
                  <c:v>51</c:v>
                </c:pt>
                <c:pt idx="53">
                  <c:v>52</c:v>
                </c:pt>
                <c:pt idx="54">
                  <c:v>53</c:v>
                </c:pt>
                <c:pt idx="55">
                  <c:v>54</c:v>
                </c:pt>
                <c:pt idx="56">
                  <c:v>55</c:v>
                </c:pt>
                <c:pt idx="57">
                  <c:v>56</c:v>
                </c:pt>
                <c:pt idx="58">
                  <c:v>57</c:v>
                </c:pt>
                <c:pt idx="59">
                  <c:v>58</c:v>
                </c:pt>
                <c:pt idx="60">
                  <c:v>59</c:v>
                </c:pt>
                <c:pt idx="61">
                  <c:v>60</c:v>
                </c:pt>
                <c:pt idx="62">
                  <c:v>61</c:v>
                </c:pt>
                <c:pt idx="63">
                  <c:v>62</c:v>
                </c:pt>
                <c:pt idx="64">
                  <c:v>63</c:v>
                </c:pt>
                <c:pt idx="65">
                  <c:v>64</c:v>
                </c:pt>
                <c:pt idx="66">
                  <c:v>65</c:v>
                </c:pt>
                <c:pt idx="67">
                  <c:v>66</c:v>
                </c:pt>
                <c:pt idx="68">
                  <c:v>67</c:v>
                </c:pt>
                <c:pt idx="69">
                  <c:v>68</c:v>
                </c:pt>
                <c:pt idx="70">
                  <c:v>69</c:v>
                </c:pt>
                <c:pt idx="71">
                  <c:v>70</c:v>
                </c:pt>
                <c:pt idx="72">
                  <c:v>71</c:v>
                </c:pt>
                <c:pt idx="73">
                  <c:v>72</c:v>
                </c:pt>
                <c:pt idx="74">
                  <c:v>73</c:v>
                </c:pt>
                <c:pt idx="75">
                  <c:v>74</c:v>
                </c:pt>
                <c:pt idx="76">
                  <c:v>75</c:v>
                </c:pt>
                <c:pt idx="77">
                  <c:v>76</c:v>
                </c:pt>
                <c:pt idx="78">
                  <c:v>77</c:v>
                </c:pt>
                <c:pt idx="79">
                  <c:v>78</c:v>
                </c:pt>
                <c:pt idx="80">
                  <c:v>79</c:v>
                </c:pt>
                <c:pt idx="81">
                  <c:v>80</c:v>
                </c:pt>
                <c:pt idx="82">
                  <c:v>81</c:v>
                </c:pt>
                <c:pt idx="83">
                  <c:v>82</c:v>
                </c:pt>
                <c:pt idx="84">
                  <c:v>83</c:v>
                </c:pt>
                <c:pt idx="85">
                  <c:v>84</c:v>
                </c:pt>
                <c:pt idx="86">
                  <c:v>85</c:v>
                </c:pt>
                <c:pt idx="87">
                  <c:v>86</c:v>
                </c:pt>
                <c:pt idx="88">
                  <c:v>87</c:v>
                </c:pt>
                <c:pt idx="89">
                  <c:v>88</c:v>
                </c:pt>
                <c:pt idx="90">
                  <c:v>89</c:v>
                </c:pt>
                <c:pt idx="91">
                  <c:v>90</c:v>
                </c:pt>
                <c:pt idx="92">
                  <c:v>91</c:v>
                </c:pt>
                <c:pt idx="93">
                  <c:v>92</c:v>
                </c:pt>
                <c:pt idx="94">
                  <c:v>93</c:v>
                </c:pt>
                <c:pt idx="95">
                  <c:v>94</c:v>
                </c:pt>
                <c:pt idx="96">
                  <c:v>95</c:v>
                </c:pt>
                <c:pt idx="97">
                  <c:v>96</c:v>
                </c:pt>
                <c:pt idx="98">
                  <c:v>97</c:v>
                </c:pt>
                <c:pt idx="99">
                  <c:v>98</c:v>
                </c:pt>
                <c:pt idx="100">
                  <c:v>99</c:v>
                </c:pt>
                <c:pt idx="101">
                  <c:v>100</c:v>
                </c:pt>
                <c:pt idx="102">
                  <c:v>101</c:v>
                </c:pt>
                <c:pt idx="103">
                  <c:v>102</c:v>
                </c:pt>
                <c:pt idx="104">
                  <c:v>103</c:v>
                </c:pt>
                <c:pt idx="105">
                  <c:v>104</c:v>
                </c:pt>
                <c:pt idx="106">
                  <c:v>105</c:v>
                </c:pt>
                <c:pt idx="107">
                  <c:v>106</c:v>
                </c:pt>
                <c:pt idx="108">
                  <c:v>107</c:v>
                </c:pt>
                <c:pt idx="109">
                  <c:v>108</c:v>
                </c:pt>
                <c:pt idx="110">
                  <c:v>109</c:v>
                </c:pt>
                <c:pt idx="111">
                  <c:v>110</c:v>
                </c:pt>
                <c:pt idx="112">
                  <c:v>111</c:v>
                </c:pt>
                <c:pt idx="113">
                  <c:v>112</c:v>
                </c:pt>
                <c:pt idx="114">
                  <c:v>113</c:v>
                </c:pt>
                <c:pt idx="115">
                  <c:v>114</c:v>
                </c:pt>
                <c:pt idx="116">
                  <c:v>115</c:v>
                </c:pt>
                <c:pt idx="117">
                  <c:v>116</c:v>
                </c:pt>
                <c:pt idx="118">
                  <c:v>117</c:v>
                </c:pt>
                <c:pt idx="119">
                  <c:v>118</c:v>
                </c:pt>
                <c:pt idx="120">
                  <c:v>119</c:v>
                </c:pt>
                <c:pt idx="121">
                  <c:v>120</c:v>
                </c:pt>
                <c:pt idx="122">
                  <c:v>121</c:v>
                </c:pt>
                <c:pt idx="123">
                  <c:v>122</c:v>
                </c:pt>
                <c:pt idx="124">
                  <c:v>123</c:v>
                </c:pt>
                <c:pt idx="125">
                  <c:v>124</c:v>
                </c:pt>
                <c:pt idx="126">
                  <c:v>125</c:v>
                </c:pt>
                <c:pt idx="127">
                  <c:v>126</c:v>
                </c:pt>
                <c:pt idx="128">
                  <c:v>127</c:v>
                </c:pt>
                <c:pt idx="129">
                  <c:v>128</c:v>
                </c:pt>
                <c:pt idx="130">
                  <c:v>129</c:v>
                </c:pt>
                <c:pt idx="131">
                  <c:v>130</c:v>
                </c:pt>
                <c:pt idx="132">
                  <c:v>131</c:v>
                </c:pt>
              </c:numCache>
            </c:numRef>
          </c:cat>
          <c:val>
            <c:numRef>
              <c:f>'Summary Data'!$BH$11:$BH$143</c:f>
              <c:numCache>
                <c:formatCode>General</c:formatCode>
                <c:ptCount val="13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numCache>
            </c:numRef>
          </c:val>
        </c:ser>
        <c:ser>
          <c:idx val="29"/>
          <c:order val="29"/>
          <c:tx>
            <c:strRef>
              <c:f>'Summary Data'!$BI$10</c:f>
              <c:strCache>
                <c:ptCount val="1"/>
                <c:pt idx="0">
                  <c:v>Functional Area 6, Shift 5</c:v>
                </c:pt>
              </c:strCache>
            </c:strRef>
          </c:tx>
          <c:spPr>
            <a:pattFill prst="dkVert">
              <a:fgClr>
                <a:schemeClr val="accent5"/>
              </a:fgClr>
              <a:bgClr>
                <a:schemeClr val="bg1"/>
              </a:bgClr>
            </a:pattFill>
            <a:ln>
              <a:noFill/>
            </a:ln>
            <a:effectLst/>
          </c:spPr>
          <c:invertIfNegative val="0"/>
          <c:cat>
            <c:numRef>
              <c:f>'Summary Data'!$A$11:$A$143</c:f>
              <c:numCache>
                <c:formatCode>d\-mmm</c:formatCode>
                <c:ptCount val="133"/>
                <c:pt idx="0">
                  <c:v>-1</c:v>
                </c:pt>
                <c:pt idx="1">
                  <c:v>0</c:v>
                </c:pt>
                <c:pt idx="2">
                  <c:v>1</c:v>
                </c:pt>
                <c:pt idx="3">
                  <c:v>2</c:v>
                </c:pt>
                <c:pt idx="4">
                  <c:v>3</c:v>
                </c:pt>
                <c:pt idx="5">
                  <c:v>4</c:v>
                </c:pt>
                <c:pt idx="6">
                  <c:v>5</c:v>
                </c:pt>
                <c:pt idx="7">
                  <c:v>6</c:v>
                </c:pt>
                <c:pt idx="8">
                  <c:v>7</c:v>
                </c:pt>
                <c:pt idx="9">
                  <c:v>8</c:v>
                </c:pt>
                <c:pt idx="10">
                  <c:v>9</c:v>
                </c:pt>
                <c:pt idx="11">
                  <c:v>10</c:v>
                </c:pt>
                <c:pt idx="12">
                  <c:v>11</c:v>
                </c:pt>
                <c:pt idx="13">
                  <c:v>12</c:v>
                </c:pt>
                <c:pt idx="14">
                  <c:v>13</c:v>
                </c:pt>
                <c:pt idx="15">
                  <c:v>14</c:v>
                </c:pt>
                <c:pt idx="16">
                  <c:v>15</c:v>
                </c:pt>
                <c:pt idx="17">
                  <c:v>16</c:v>
                </c:pt>
                <c:pt idx="18">
                  <c:v>17</c:v>
                </c:pt>
                <c:pt idx="19">
                  <c:v>18</c:v>
                </c:pt>
                <c:pt idx="20">
                  <c:v>19</c:v>
                </c:pt>
                <c:pt idx="21">
                  <c:v>20</c:v>
                </c:pt>
                <c:pt idx="22">
                  <c:v>21</c:v>
                </c:pt>
                <c:pt idx="23">
                  <c:v>22</c:v>
                </c:pt>
                <c:pt idx="24">
                  <c:v>23</c:v>
                </c:pt>
                <c:pt idx="25">
                  <c:v>24</c:v>
                </c:pt>
                <c:pt idx="26">
                  <c:v>25</c:v>
                </c:pt>
                <c:pt idx="27">
                  <c:v>26</c:v>
                </c:pt>
                <c:pt idx="28">
                  <c:v>27</c:v>
                </c:pt>
                <c:pt idx="29">
                  <c:v>28</c:v>
                </c:pt>
                <c:pt idx="30">
                  <c:v>29</c:v>
                </c:pt>
                <c:pt idx="31">
                  <c:v>30</c:v>
                </c:pt>
                <c:pt idx="32">
                  <c:v>31</c:v>
                </c:pt>
                <c:pt idx="33">
                  <c:v>32</c:v>
                </c:pt>
                <c:pt idx="34">
                  <c:v>33</c:v>
                </c:pt>
                <c:pt idx="35">
                  <c:v>34</c:v>
                </c:pt>
                <c:pt idx="36">
                  <c:v>35</c:v>
                </c:pt>
                <c:pt idx="37">
                  <c:v>36</c:v>
                </c:pt>
                <c:pt idx="38">
                  <c:v>37</c:v>
                </c:pt>
                <c:pt idx="39">
                  <c:v>38</c:v>
                </c:pt>
                <c:pt idx="40">
                  <c:v>39</c:v>
                </c:pt>
                <c:pt idx="41">
                  <c:v>40</c:v>
                </c:pt>
                <c:pt idx="42">
                  <c:v>41</c:v>
                </c:pt>
                <c:pt idx="43">
                  <c:v>42</c:v>
                </c:pt>
                <c:pt idx="44">
                  <c:v>43</c:v>
                </c:pt>
                <c:pt idx="45">
                  <c:v>44</c:v>
                </c:pt>
                <c:pt idx="46">
                  <c:v>45</c:v>
                </c:pt>
                <c:pt idx="47">
                  <c:v>46</c:v>
                </c:pt>
                <c:pt idx="48">
                  <c:v>47</c:v>
                </c:pt>
                <c:pt idx="49">
                  <c:v>48</c:v>
                </c:pt>
                <c:pt idx="50">
                  <c:v>49</c:v>
                </c:pt>
                <c:pt idx="51">
                  <c:v>50</c:v>
                </c:pt>
                <c:pt idx="52">
                  <c:v>51</c:v>
                </c:pt>
                <c:pt idx="53">
                  <c:v>52</c:v>
                </c:pt>
                <c:pt idx="54">
                  <c:v>53</c:v>
                </c:pt>
                <c:pt idx="55">
                  <c:v>54</c:v>
                </c:pt>
                <c:pt idx="56">
                  <c:v>55</c:v>
                </c:pt>
                <c:pt idx="57">
                  <c:v>56</c:v>
                </c:pt>
                <c:pt idx="58">
                  <c:v>57</c:v>
                </c:pt>
                <c:pt idx="59">
                  <c:v>58</c:v>
                </c:pt>
                <c:pt idx="60">
                  <c:v>59</c:v>
                </c:pt>
                <c:pt idx="61">
                  <c:v>60</c:v>
                </c:pt>
                <c:pt idx="62">
                  <c:v>61</c:v>
                </c:pt>
                <c:pt idx="63">
                  <c:v>62</c:v>
                </c:pt>
                <c:pt idx="64">
                  <c:v>63</c:v>
                </c:pt>
                <c:pt idx="65">
                  <c:v>64</c:v>
                </c:pt>
                <c:pt idx="66">
                  <c:v>65</c:v>
                </c:pt>
                <c:pt idx="67">
                  <c:v>66</c:v>
                </c:pt>
                <c:pt idx="68">
                  <c:v>67</c:v>
                </c:pt>
                <c:pt idx="69">
                  <c:v>68</c:v>
                </c:pt>
                <c:pt idx="70">
                  <c:v>69</c:v>
                </c:pt>
                <c:pt idx="71">
                  <c:v>70</c:v>
                </c:pt>
                <c:pt idx="72">
                  <c:v>71</c:v>
                </c:pt>
                <c:pt idx="73">
                  <c:v>72</c:v>
                </c:pt>
                <c:pt idx="74">
                  <c:v>73</c:v>
                </c:pt>
                <c:pt idx="75">
                  <c:v>74</c:v>
                </c:pt>
                <c:pt idx="76">
                  <c:v>75</c:v>
                </c:pt>
                <c:pt idx="77">
                  <c:v>76</c:v>
                </c:pt>
                <c:pt idx="78">
                  <c:v>77</c:v>
                </c:pt>
                <c:pt idx="79">
                  <c:v>78</c:v>
                </c:pt>
                <c:pt idx="80">
                  <c:v>79</c:v>
                </c:pt>
                <c:pt idx="81">
                  <c:v>80</c:v>
                </c:pt>
                <c:pt idx="82">
                  <c:v>81</c:v>
                </c:pt>
                <c:pt idx="83">
                  <c:v>82</c:v>
                </c:pt>
                <c:pt idx="84">
                  <c:v>83</c:v>
                </c:pt>
                <c:pt idx="85">
                  <c:v>84</c:v>
                </c:pt>
                <c:pt idx="86">
                  <c:v>85</c:v>
                </c:pt>
                <c:pt idx="87">
                  <c:v>86</c:v>
                </c:pt>
                <c:pt idx="88">
                  <c:v>87</c:v>
                </c:pt>
                <c:pt idx="89">
                  <c:v>88</c:v>
                </c:pt>
                <c:pt idx="90">
                  <c:v>89</c:v>
                </c:pt>
                <c:pt idx="91">
                  <c:v>90</c:v>
                </c:pt>
                <c:pt idx="92">
                  <c:v>91</c:v>
                </c:pt>
                <c:pt idx="93">
                  <c:v>92</c:v>
                </c:pt>
                <c:pt idx="94">
                  <c:v>93</c:v>
                </c:pt>
                <c:pt idx="95">
                  <c:v>94</c:v>
                </c:pt>
                <c:pt idx="96">
                  <c:v>95</c:v>
                </c:pt>
                <c:pt idx="97">
                  <c:v>96</c:v>
                </c:pt>
                <c:pt idx="98">
                  <c:v>97</c:v>
                </c:pt>
                <c:pt idx="99">
                  <c:v>98</c:v>
                </c:pt>
                <c:pt idx="100">
                  <c:v>99</c:v>
                </c:pt>
                <c:pt idx="101">
                  <c:v>100</c:v>
                </c:pt>
                <c:pt idx="102">
                  <c:v>101</c:v>
                </c:pt>
                <c:pt idx="103">
                  <c:v>102</c:v>
                </c:pt>
                <c:pt idx="104">
                  <c:v>103</c:v>
                </c:pt>
                <c:pt idx="105">
                  <c:v>104</c:v>
                </c:pt>
                <c:pt idx="106">
                  <c:v>105</c:v>
                </c:pt>
                <c:pt idx="107">
                  <c:v>106</c:v>
                </c:pt>
                <c:pt idx="108">
                  <c:v>107</c:v>
                </c:pt>
                <c:pt idx="109">
                  <c:v>108</c:v>
                </c:pt>
                <c:pt idx="110">
                  <c:v>109</c:v>
                </c:pt>
                <c:pt idx="111">
                  <c:v>110</c:v>
                </c:pt>
                <c:pt idx="112">
                  <c:v>111</c:v>
                </c:pt>
                <c:pt idx="113">
                  <c:v>112</c:v>
                </c:pt>
                <c:pt idx="114">
                  <c:v>113</c:v>
                </c:pt>
                <c:pt idx="115">
                  <c:v>114</c:v>
                </c:pt>
                <c:pt idx="116">
                  <c:v>115</c:v>
                </c:pt>
                <c:pt idx="117">
                  <c:v>116</c:v>
                </c:pt>
                <c:pt idx="118">
                  <c:v>117</c:v>
                </c:pt>
                <c:pt idx="119">
                  <c:v>118</c:v>
                </c:pt>
                <c:pt idx="120">
                  <c:v>119</c:v>
                </c:pt>
                <c:pt idx="121">
                  <c:v>120</c:v>
                </c:pt>
                <c:pt idx="122">
                  <c:v>121</c:v>
                </c:pt>
                <c:pt idx="123">
                  <c:v>122</c:v>
                </c:pt>
                <c:pt idx="124">
                  <c:v>123</c:v>
                </c:pt>
                <c:pt idx="125">
                  <c:v>124</c:v>
                </c:pt>
                <c:pt idx="126">
                  <c:v>125</c:v>
                </c:pt>
                <c:pt idx="127">
                  <c:v>126</c:v>
                </c:pt>
                <c:pt idx="128">
                  <c:v>127</c:v>
                </c:pt>
                <c:pt idx="129">
                  <c:v>128</c:v>
                </c:pt>
                <c:pt idx="130">
                  <c:v>129</c:v>
                </c:pt>
                <c:pt idx="131">
                  <c:v>130</c:v>
                </c:pt>
                <c:pt idx="132">
                  <c:v>131</c:v>
                </c:pt>
              </c:numCache>
            </c:numRef>
          </c:cat>
          <c:val>
            <c:numRef>
              <c:f>'Summary Data'!$BI$11:$BI$143</c:f>
              <c:numCache>
                <c:formatCode>General</c:formatCode>
                <c:ptCount val="13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numCache>
            </c:numRef>
          </c:val>
        </c:ser>
        <c:ser>
          <c:idx val="30"/>
          <c:order val="30"/>
          <c:tx>
            <c:strRef>
              <c:f>'Summary Data'!$BJ$10</c:f>
              <c:strCache>
                <c:ptCount val="1"/>
                <c:pt idx="0">
                  <c:v>Functional Area 7, Shift 1</c:v>
                </c:pt>
              </c:strCache>
            </c:strRef>
          </c:tx>
          <c:spPr>
            <a:pattFill prst="smCheck">
              <a:fgClr>
                <a:schemeClr val="accent1"/>
              </a:fgClr>
              <a:bgClr>
                <a:schemeClr val="bg1"/>
              </a:bgClr>
            </a:pattFill>
            <a:ln>
              <a:noFill/>
            </a:ln>
            <a:effectLst/>
          </c:spPr>
          <c:invertIfNegative val="0"/>
          <c:cat>
            <c:numRef>
              <c:f>'Summary Data'!$A$11:$A$143</c:f>
              <c:numCache>
                <c:formatCode>d\-mmm</c:formatCode>
                <c:ptCount val="133"/>
                <c:pt idx="0">
                  <c:v>-1</c:v>
                </c:pt>
                <c:pt idx="1">
                  <c:v>0</c:v>
                </c:pt>
                <c:pt idx="2">
                  <c:v>1</c:v>
                </c:pt>
                <c:pt idx="3">
                  <c:v>2</c:v>
                </c:pt>
                <c:pt idx="4">
                  <c:v>3</c:v>
                </c:pt>
                <c:pt idx="5">
                  <c:v>4</c:v>
                </c:pt>
                <c:pt idx="6">
                  <c:v>5</c:v>
                </c:pt>
                <c:pt idx="7">
                  <c:v>6</c:v>
                </c:pt>
                <c:pt idx="8">
                  <c:v>7</c:v>
                </c:pt>
                <c:pt idx="9">
                  <c:v>8</c:v>
                </c:pt>
                <c:pt idx="10">
                  <c:v>9</c:v>
                </c:pt>
                <c:pt idx="11">
                  <c:v>10</c:v>
                </c:pt>
                <c:pt idx="12">
                  <c:v>11</c:v>
                </c:pt>
                <c:pt idx="13">
                  <c:v>12</c:v>
                </c:pt>
                <c:pt idx="14">
                  <c:v>13</c:v>
                </c:pt>
                <c:pt idx="15">
                  <c:v>14</c:v>
                </c:pt>
                <c:pt idx="16">
                  <c:v>15</c:v>
                </c:pt>
                <c:pt idx="17">
                  <c:v>16</c:v>
                </c:pt>
                <c:pt idx="18">
                  <c:v>17</c:v>
                </c:pt>
                <c:pt idx="19">
                  <c:v>18</c:v>
                </c:pt>
                <c:pt idx="20">
                  <c:v>19</c:v>
                </c:pt>
                <c:pt idx="21">
                  <c:v>20</c:v>
                </c:pt>
                <c:pt idx="22">
                  <c:v>21</c:v>
                </c:pt>
                <c:pt idx="23">
                  <c:v>22</c:v>
                </c:pt>
                <c:pt idx="24">
                  <c:v>23</c:v>
                </c:pt>
                <c:pt idx="25">
                  <c:v>24</c:v>
                </c:pt>
                <c:pt idx="26">
                  <c:v>25</c:v>
                </c:pt>
                <c:pt idx="27">
                  <c:v>26</c:v>
                </c:pt>
                <c:pt idx="28">
                  <c:v>27</c:v>
                </c:pt>
                <c:pt idx="29">
                  <c:v>28</c:v>
                </c:pt>
                <c:pt idx="30">
                  <c:v>29</c:v>
                </c:pt>
                <c:pt idx="31">
                  <c:v>30</c:v>
                </c:pt>
                <c:pt idx="32">
                  <c:v>31</c:v>
                </c:pt>
                <c:pt idx="33">
                  <c:v>32</c:v>
                </c:pt>
                <c:pt idx="34">
                  <c:v>33</c:v>
                </c:pt>
                <c:pt idx="35">
                  <c:v>34</c:v>
                </c:pt>
                <c:pt idx="36">
                  <c:v>35</c:v>
                </c:pt>
                <c:pt idx="37">
                  <c:v>36</c:v>
                </c:pt>
                <c:pt idx="38">
                  <c:v>37</c:v>
                </c:pt>
                <c:pt idx="39">
                  <c:v>38</c:v>
                </c:pt>
                <c:pt idx="40">
                  <c:v>39</c:v>
                </c:pt>
                <c:pt idx="41">
                  <c:v>40</c:v>
                </c:pt>
                <c:pt idx="42">
                  <c:v>41</c:v>
                </c:pt>
                <c:pt idx="43">
                  <c:v>42</c:v>
                </c:pt>
                <c:pt idx="44">
                  <c:v>43</c:v>
                </c:pt>
                <c:pt idx="45">
                  <c:v>44</c:v>
                </c:pt>
                <c:pt idx="46">
                  <c:v>45</c:v>
                </c:pt>
                <c:pt idx="47">
                  <c:v>46</c:v>
                </c:pt>
                <c:pt idx="48">
                  <c:v>47</c:v>
                </c:pt>
                <c:pt idx="49">
                  <c:v>48</c:v>
                </c:pt>
                <c:pt idx="50">
                  <c:v>49</c:v>
                </c:pt>
                <c:pt idx="51">
                  <c:v>50</c:v>
                </c:pt>
                <c:pt idx="52">
                  <c:v>51</c:v>
                </c:pt>
                <c:pt idx="53">
                  <c:v>52</c:v>
                </c:pt>
                <c:pt idx="54">
                  <c:v>53</c:v>
                </c:pt>
                <c:pt idx="55">
                  <c:v>54</c:v>
                </c:pt>
                <c:pt idx="56">
                  <c:v>55</c:v>
                </c:pt>
                <c:pt idx="57">
                  <c:v>56</c:v>
                </c:pt>
                <c:pt idx="58">
                  <c:v>57</c:v>
                </c:pt>
                <c:pt idx="59">
                  <c:v>58</c:v>
                </c:pt>
                <c:pt idx="60">
                  <c:v>59</c:v>
                </c:pt>
                <c:pt idx="61">
                  <c:v>60</c:v>
                </c:pt>
                <c:pt idx="62">
                  <c:v>61</c:v>
                </c:pt>
                <c:pt idx="63">
                  <c:v>62</c:v>
                </c:pt>
                <c:pt idx="64">
                  <c:v>63</c:v>
                </c:pt>
                <c:pt idx="65">
                  <c:v>64</c:v>
                </c:pt>
                <c:pt idx="66">
                  <c:v>65</c:v>
                </c:pt>
                <c:pt idx="67">
                  <c:v>66</c:v>
                </c:pt>
                <c:pt idx="68">
                  <c:v>67</c:v>
                </c:pt>
                <c:pt idx="69">
                  <c:v>68</c:v>
                </c:pt>
                <c:pt idx="70">
                  <c:v>69</c:v>
                </c:pt>
                <c:pt idx="71">
                  <c:v>70</c:v>
                </c:pt>
                <c:pt idx="72">
                  <c:v>71</c:v>
                </c:pt>
                <c:pt idx="73">
                  <c:v>72</c:v>
                </c:pt>
                <c:pt idx="74">
                  <c:v>73</c:v>
                </c:pt>
                <c:pt idx="75">
                  <c:v>74</c:v>
                </c:pt>
                <c:pt idx="76">
                  <c:v>75</c:v>
                </c:pt>
                <c:pt idx="77">
                  <c:v>76</c:v>
                </c:pt>
                <c:pt idx="78">
                  <c:v>77</c:v>
                </c:pt>
                <c:pt idx="79">
                  <c:v>78</c:v>
                </c:pt>
                <c:pt idx="80">
                  <c:v>79</c:v>
                </c:pt>
                <c:pt idx="81">
                  <c:v>80</c:v>
                </c:pt>
                <c:pt idx="82">
                  <c:v>81</c:v>
                </c:pt>
                <c:pt idx="83">
                  <c:v>82</c:v>
                </c:pt>
                <c:pt idx="84">
                  <c:v>83</c:v>
                </c:pt>
                <c:pt idx="85">
                  <c:v>84</c:v>
                </c:pt>
                <c:pt idx="86">
                  <c:v>85</c:v>
                </c:pt>
                <c:pt idx="87">
                  <c:v>86</c:v>
                </c:pt>
                <c:pt idx="88">
                  <c:v>87</c:v>
                </c:pt>
                <c:pt idx="89">
                  <c:v>88</c:v>
                </c:pt>
                <c:pt idx="90">
                  <c:v>89</c:v>
                </c:pt>
                <c:pt idx="91">
                  <c:v>90</c:v>
                </c:pt>
                <c:pt idx="92">
                  <c:v>91</c:v>
                </c:pt>
                <c:pt idx="93">
                  <c:v>92</c:v>
                </c:pt>
                <c:pt idx="94">
                  <c:v>93</c:v>
                </c:pt>
                <c:pt idx="95">
                  <c:v>94</c:v>
                </c:pt>
                <c:pt idx="96">
                  <c:v>95</c:v>
                </c:pt>
                <c:pt idx="97">
                  <c:v>96</c:v>
                </c:pt>
                <c:pt idx="98">
                  <c:v>97</c:v>
                </c:pt>
                <c:pt idx="99">
                  <c:v>98</c:v>
                </c:pt>
                <c:pt idx="100">
                  <c:v>99</c:v>
                </c:pt>
                <c:pt idx="101">
                  <c:v>100</c:v>
                </c:pt>
                <c:pt idx="102">
                  <c:v>101</c:v>
                </c:pt>
                <c:pt idx="103">
                  <c:v>102</c:v>
                </c:pt>
                <c:pt idx="104">
                  <c:v>103</c:v>
                </c:pt>
                <c:pt idx="105">
                  <c:v>104</c:v>
                </c:pt>
                <c:pt idx="106">
                  <c:v>105</c:v>
                </c:pt>
                <c:pt idx="107">
                  <c:v>106</c:v>
                </c:pt>
                <c:pt idx="108">
                  <c:v>107</c:v>
                </c:pt>
                <c:pt idx="109">
                  <c:v>108</c:v>
                </c:pt>
                <c:pt idx="110">
                  <c:v>109</c:v>
                </c:pt>
                <c:pt idx="111">
                  <c:v>110</c:v>
                </c:pt>
                <c:pt idx="112">
                  <c:v>111</c:v>
                </c:pt>
                <c:pt idx="113">
                  <c:v>112</c:v>
                </c:pt>
                <c:pt idx="114">
                  <c:v>113</c:v>
                </c:pt>
                <c:pt idx="115">
                  <c:v>114</c:v>
                </c:pt>
                <c:pt idx="116">
                  <c:v>115</c:v>
                </c:pt>
                <c:pt idx="117">
                  <c:v>116</c:v>
                </c:pt>
                <c:pt idx="118">
                  <c:v>117</c:v>
                </c:pt>
                <c:pt idx="119">
                  <c:v>118</c:v>
                </c:pt>
                <c:pt idx="120">
                  <c:v>119</c:v>
                </c:pt>
                <c:pt idx="121">
                  <c:v>120</c:v>
                </c:pt>
                <c:pt idx="122">
                  <c:v>121</c:v>
                </c:pt>
                <c:pt idx="123">
                  <c:v>122</c:v>
                </c:pt>
                <c:pt idx="124">
                  <c:v>123</c:v>
                </c:pt>
                <c:pt idx="125">
                  <c:v>124</c:v>
                </c:pt>
                <c:pt idx="126">
                  <c:v>125</c:v>
                </c:pt>
                <c:pt idx="127">
                  <c:v>126</c:v>
                </c:pt>
                <c:pt idx="128">
                  <c:v>127</c:v>
                </c:pt>
                <c:pt idx="129">
                  <c:v>128</c:v>
                </c:pt>
                <c:pt idx="130">
                  <c:v>129</c:v>
                </c:pt>
                <c:pt idx="131">
                  <c:v>130</c:v>
                </c:pt>
                <c:pt idx="132">
                  <c:v>131</c:v>
                </c:pt>
              </c:numCache>
            </c:numRef>
          </c:cat>
          <c:val>
            <c:numRef>
              <c:f>'Summary Data'!$BJ$11:$BJ$143</c:f>
              <c:numCache>
                <c:formatCode>General</c:formatCode>
                <c:ptCount val="13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numCache>
            </c:numRef>
          </c:val>
        </c:ser>
        <c:ser>
          <c:idx val="31"/>
          <c:order val="31"/>
          <c:tx>
            <c:strRef>
              <c:f>'Summary Data'!$BK$10</c:f>
              <c:strCache>
                <c:ptCount val="1"/>
                <c:pt idx="0">
                  <c:v>Functional Area 7, Shift 2</c:v>
                </c:pt>
              </c:strCache>
            </c:strRef>
          </c:tx>
          <c:spPr>
            <a:pattFill prst="smCheck">
              <a:fgClr>
                <a:schemeClr val="accent2"/>
              </a:fgClr>
              <a:bgClr>
                <a:schemeClr val="bg1"/>
              </a:bgClr>
            </a:pattFill>
            <a:ln>
              <a:noFill/>
            </a:ln>
            <a:effectLst/>
          </c:spPr>
          <c:invertIfNegative val="0"/>
          <c:cat>
            <c:numRef>
              <c:f>'Summary Data'!$A$11:$A$143</c:f>
              <c:numCache>
                <c:formatCode>d\-mmm</c:formatCode>
                <c:ptCount val="133"/>
                <c:pt idx="0">
                  <c:v>-1</c:v>
                </c:pt>
                <c:pt idx="1">
                  <c:v>0</c:v>
                </c:pt>
                <c:pt idx="2">
                  <c:v>1</c:v>
                </c:pt>
                <c:pt idx="3">
                  <c:v>2</c:v>
                </c:pt>
                <c:pt idx="4">
                  <c:v>3</c:v>
                </c:pt>
                <c:pt idx="5">
                  <c:v>4</c:v>
                </c:pt>
                <c:pt idx="6">
                  <c:v>5</c:v>
                </c:pt>
                <c:pt idx="7">
                  <c:v>6</c:v>
                </c:pt>
                <c:pt idx="8">
                  <c:v>7</c:v>
                </c:pt>
                <c:pt idx="9">
                  <c:v>8</c:v>
                </c:pt>
                <c:pt idx="10">
                  <c:v>9</c:v>
                </c:pt>
                <c:pt idx="11">
                  <c:v>10</c:v>
                </c:pt>
                <c:pt idx="12">
                  <c:v>11</c:v>
                </c:pt>
                <c:pt idx="13">
                  <c:v>12</c:v>
                </c:pt>
                <c:pt idx="14">
                  <c:v>13</c:v>
                </c:pt>
                <c:pt idx="15">
                  <c:v>14</c:v>
                </c:pt>
                <c:pt idx="16">
                  <c:v>15</c:v>
                </c:pt>
                <c:pt idx="17">
                  <c:v>16</c:v>
                </c:pt>
                <c:pt idx="18">
                  <c:v>17</c:v>
                </c:pt>
                <c:pt idx="19">
                  <c:v>18</c:v>
                </c:pt>
                <c:pt idx="20">
                  <c:v>19</c:v>
                </c:pt>
                <c:pt idx="21">
                  <c:v>20</c:v>
                </c:pt>
                <c:pt idx="22">
                  <c:v>21</c:v>
                </c:pt>
                <c:pt idx="23">
                  <c:v>22</c:v>
                </c:pt>
                <c:pt idx="24">
                  <c:v>23</c:v>
                </c:pt>
                <c:pt idx="25">
                  <c:v>24</c:v>
                </c:pt>
                <c:pt idx="26">
                  <c:v>25</c:v>
                </c:pt>
                <c:pt idx="27">
                  <c:v>26</c:v>
                </c:pt>
                <c:pt idx="28">
                  <c:v>27</c:v>
                </c:pt>
                <c:pt idx="29">
                  <c:v>28</c:v>
                </c:pt>
                <c:pt idx="30">
                  <c:v>29</c:v>
                </c:pt>
                <c:pt idx="31">
                  <c:v>30</c:v>
                </c:pt>
                <c:pt idx="32">
                  <c:v>31</c:v>
                </c:pt>
                <c:pt idx="33">
                  <c:v>32</c:v>
                </c:pt>
                <c:pt idx="34">
                  <c:v>33</c:v>
                </c:pt>
                <c:pt idx="35">
                  <c:v>34</c:v>
                </c:pt>
                <c:pt idx="36">
                  <c:v>35</c:v>
                </c:pt>
                <c:pt idx="37">
                  <c:v>36</c:v>
                </c:pt>
                <c:pt idx="38">
                  <c:v>37</c:v>
                </c:pt>
                <c:pt idx="39">
                  <c:v>38</c:v>
                </c:pt>
                <c:pt idx="40">
                  <c:v>39</c:v>
                </c:pt>
                <c:pt idx="41">
                  <c:v>40</c:v>
                </c:pt>
                <c:pt idx="42">
                  <c:v>41</c:v>
                </c:pt>
                <c:pt idx="43">
                  <c:v>42</c:v>
                </c:pt>
                <c:pt idx="44">
                  <c:v>43</c:v>
                </c:pt>
                <c:pt idx="45">
                  <c:v>44</c:v>
                </c:pt>
                <c:pt idx="46">
                  <c:v>45</c:v>
                </c:pt>
                <c:pt idx="47">
                  <c:v>46</c:v>
                </c:pt>
                <c:pt idx="48">
                  <c:v>47</c:v>
                </c:pt>
                <c:pt idx="49">
                  <c:v>48</c:v>
                </c:pt>
                <c:pt idx="50">
                  <c:v>49</c:v>
                </c:pt>
                <c:pt idx="51">
                  <c:v>50</c:v>
                </c:pt>
                <c:pt idx="52">
                  <c:v>51</c:v>
                </c:pt>
                <c:pt idx="53">
                  <c:v>52</c:v>
                </c:pt>
                <c:pt idx="54">
                  <c:v>53</c:v>
                </c:pt>
                <c:pt idx="55">
                  <c:v>54</c:v>
                </c:pt>
                <c:pt idx="56">
                  <c:v>55</c:v>
                </c:pt>
                <c:pt idx="57">
                  <c:v>56</c:v>
                </c:pt>
                <c:pt idx="58">
                  <c:v>57</c:v>
                </c:pt>
                <c:pt idx="59">
                  <c:v>58</c:v>
                </c:pt>
                <c:pt idx="60">
                  <c:v>59</c:v>
                </c:pt>
                <c:pt idx="61">
                  <c:v>60</c:v>
                </c:pt>
                <c:pt idx="62">
                  <c:v>61</c:v>
                </c:pt>
                <c:pt idx="63">
                  <c:v>62</c:v>
                </c:pt>
                <c:pt idx="64">
                  <c:v>63</c:v>
                </c:pt>
                <c:pt idx="65">
                  <c:v>64</c:v>
                </c:pt>
                <c:pt idx="66">
                  <c:v>65</c:v>
                </c:pt>
                <c:pt idx="67">
                  <c:v>66</c:v>
                </c:pt>
                <c:pt idx="68">
                  <c:v>67</c:v>
                </c:pt>
                <c:pt idx="69">
                  <c:v>68</c:v>
                </c:pt>
                <c:pt idx="70">
                  <c:v>69</c:v>
                </c:pt>
                <c:pt idx="71">
                  <c:v>70</c:v>
                </c:pt>
                <c:pt idx="72">
                  <c:v>71</c:v>
                </c:pt>
                <c:pt idx="73">
                  <c:v>72</c:v>
                </c:pt>
                <c:pt idx="74">
                  <c:v>73</c:v>
                </c:pt>
                <c:pt idx="75">
                  <c:v>74</c:v>
                </c:pt>
                <c:pt idx="76">
                  <c:v>75</c:v>
                </c:pt>
                <c:pt idx="77">
                  <c:v>76</c:v>
                </c:pt>
                <c:pt idx="78">
                  <c:v>77</c:v>
                </c:pt>
                <c:pt idx="79">
                  <c:v>78</c:v>
                </c:pt>
                <c:pt idx="80">
                  <c:v>79</c:v>
                </c:pt>
                <c:pt idx="81">
                  <c:v>80</c:v>
                </c:pt>
                <c:pt idx="82">
                  <c:v>81</c:v>
                </c:pt>
                <c:pt idx="83">
                  <c:v>82</c:v>
                </c:pt>
                <c:pt idx="84">
                  <c:v>83</c:v>
                </c:pt>
                <c:pt idx="85">
                  <c:v>84</c:v>
                </c:pt>
                <c:pt idx="86">
                  <c:v>85</c:v>
                </c:pt>
                <c:pt idx="87">
                  <c:v>86</c:v>
                </c:pt>
                <c:pt idx="88">
                  <c:v>87</c:v>
                </c:pt>
                <c:pt idx="89">
                  <c:v>88</c:v>
                </c:pt>
                <c:pt idx="90">
                  <c:v>89</c:v>
                </c:pt>
                <c:pt idx="91">
                  <c:v>90</c:v>
                </c:pt>
                <c:pt idx="92">
                  <c:v>91</c:v>
                </c:pt>
                <c:pt idx="93">
                  <c:v>92</c:v>
                </c:pt>
                <c:pt idx="94">
                  <c:v>93</c:v>
                </c:pt>
                <c:pt idx="95">
                  <c:v>94</c:v>
                </c:pt>
                <c:pt idx="96">
                  <c:v>95</c:v>
                </c:pt>
                <c:pt idx="97">
                  <c:v>96</c:v>
                </c:pt>
                <c:pt idx="98">
                  <c:v>97</c:v>
                </c:pt>
                <c:pt idx="99">
                  <c:v>98</c:v>
                </c:pt>
                <c:pt idx="100">
                  <c:v>99</c:v>
                </c:pt>
                <c:pt idx="101">
                  <c:v>100</c:v>
                </c:pt>
                <c:pt idx="102">
                  <c:v>101</c:v>
                </c:pt>
                <c:pt idx="103">
                  <c:v>102</c:v>
                </c:pt>
                <c:pt idx="104">
                  <c:v>103</c:v>
                </c:pt>
                <c:pt idx="105">
                  <c:v>104</c:v>
                </c:pt>
                <c:pt idx="106">
                  <c:v>105</c:v>
                </c:pt>
                <c:pt idx="107">
                  <c:v>106</c:v>
                </c:pt>
                <c:pt idx="108">
                  <c:v>107</c:v>
                </c:pt>
                <c:pt idx="109">
                  <c:v>108</c:v>
                </c:pt>
                <c:pt idx="110">
                  <c:v>109</c:v>
                </c:pt>
                <c:pt idx="111">
                  <c:v>110</c:v>
                </c:pt>
                <c:pt idx="112">
                  <c:v>111</c:v>
                </c:pt>
                <c:pt idx="113">
                  <c:v>112</c:v>
                </c:pt>
                <c:pt idx="114">
                  <c:v>113</c:v>
                </c:pt>
                <c:pt idx="115">
                  <c:v>114</c:v>
                </c:pt>
                <c:pt idx="116">
                  <c:v>115</c:v>
                </c:pt>
                <c:pt idx="117">
                  <c:v>116</c:v>
                </c:pt>
                <c:pt idx="118">
                  <c:v>117</c:v>
                </c:pt>
                <c:pt idx="119">
                  <c:v>118</c:v>
                </c:pt>
                <c:pt idx="120">
                  <c:v>119</c:v>
                </c:pt>
                <c:pt idx="121">
                  <c:v>120</c:v>
                </c:pt>
                <c:pt idx="122">
                  <c:v>121</c:v>
                </c:pt>
                <c:pt idx="123">
                  <c:v>122</c:v>
                </c:pt>
                <c:pt idx="124">
                  <c:v>123</c:v>
                </c:pt>
                <c:pt idx="125">
                  <c:v>124</c:v>
                </c:pt>
                <c:pt idx="126">
                  <c:v>125</c:v>
                </c:pt>
                <c:pt idx="127">
                  <c:v>126</c:v>
                </c:pt>
                <c:pt idx="128">
                  <c:v>127</c:v>
                </c:pt>
                <c:pt idx="129">
                  <c:v>128</c:v>
                </c:pt>
                <c:pt idx="130">
                  <c:v>129</c:v>
                </c:pt>
                <c:pt idx="131">
                  <c:v>130</c:v>
                </c:pt>
                <c:pt idx="132">
                  <c:v>131</c:v>
                </c:pt>
              </c:numCache>
            </c:numRef>
          </c:cat>
          <c:val>
            <c:numRef>
              <c:f>'Summary Data'!$BK$11:$BK$143</c:f>
              <c:numCache>
                <c:formatCode>General</c:formatCode>
                <c:ptCount val="13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numCache>
            </c:numRef>
          </c:val>
        </c:ser>
        <c:ser>
          <c:idx val="32"/>
          <c:order val="32"/>
          <c:tx>
            <c:strRef>
              <c:f>'Summary Data'!$BL$10</c:f>
              <c:strCache>
                <c:ptCount val="1"/>
                <c:pt idx="0">
                  <c:v>Functional Area 7, Shift 3</c:v>
                </c:pt>
              </c:strCache>
            </c:strRef>
          </c:tx>
          <c:spPr>
            <a:pattFill prst="smCheck">
              <a:fgClr>
                <a:schemeClr val="accent4"/>
              </a:fgClr>
              <a:bgClr>
                <a:schemeClr val="bg1"/>
              </a:bgClr>
            </a:pattFill>
            <a:ln>
              <a:noFill/>
            </a:ln>
            <a:effectLst/>
          </c:spPr>
          <c:invertIfNegative val="0"/>
          <c:cat>
            <c:numRef>
              <c:f>'Summary Data'!$A$11:$A$143</c:f>
              <c:numCache>
                <c:formatCode>d\-mmm</c:formatCode>
                <c:ptCount val="133"/>
                <c:pt idx="0">
                  <c:v>-1</c:v>
                </c:pt>
                <c:pt idx="1">
                  <c:v>0</c:v>
                </c:pt>
                <c:pt idx="2">
                  <c:v>1</c:v>
                </c:pt>
                <c:pt idx="3">
                  <c:v>2</c:v>
                </c:pt>
                <c:pt idx="4">
                  <c:v>3</c:v>
                </c:pt>
                <c:pt idx="5">
                  <c:v>4</c:v>
                </c:pt>
                <c:pt idx="6">
                  <c:v>5</c:v>
                </c:pt>
                <c:pt idx="7">
                  <c:v>6</c:v>
                </c:pt>
                <c:pt idx="8">
                  <c:v>7</c:v>
                </c:pt>
                <c:pt idx="9">
                  <c:v>8</c:v>
                </c:pt>
                <c:pt idx="10">
                  <c:v>9</c:v>
                </c:pt>
                <c:pt idx="11">
                  <c:v>10</c:v>
                </c:pt>
                <c:pt idx="12">
                  <c:v>11</c:v>
                </c:pt>
                <c:pt idx="13">
                  <c:v>12</c:v>
                </c:pt>
                <c:pt idx="14">
                  <c:v>13</c:v>
                </c:pt>
                <c:pt idx="15">
                  <c:v>14</c:v>
                </c:pt>
                <c:pt idx="16">
                  <c:v>15</c:v>
                </c:pt>
                <c:pt idx="17">
                  <c:v>16</c:v>
                </c:pt>
                <c:pt idx="18">
                  <c:v>17</c:v>
                </c:pt>
                <c:pt idx="19">
                  <c:v>18</c:v>
                </c:pt>
                <c:pt idx="20">
                  <c:v>19</c:v>
                </c:pt>
                <c:pt idx="21">
                  <c:v>20</c:v>
                </c:pt>
                <c:pt idx="22">
                  <c:v>21</c:v>
                </c:pt>
                <c:pt idx="23">
                  <c:v>22</c:v>
                </c:pt>
                <c:pt idx="24">
                  <c:v>23</c:v>
                </c:pt>
                <c:pt idx="25">
                  <c:v>24</c:v>
                </c:pt>
                <c:pt idx="26">
                  <c:v>25</c:v>
                </c:pt>
                <c:pt idx="27">
                  <c:v>26</c:v>
                </c:pt>
                <c:pt idx="28">
                  <c:v>27</c:v>
                </c:pt>
                <c:pt idx="29">
                  <c:v>28</c:v>
                </c:pt>
                <c:pt idx="30">
                  <c:v>29</c:v>
                </c:pt>
                <c:pt idx="31">
                  <c:v>30</c:v>
                </c:pt>
                <c:pt idx="32">
                  <c:v>31</c:v>
                </c:pt>
                <c:pt idx="33">
                  <c:v>32</c:v>
                </c:pt>
                <c:pt idx="34">
                  <c:v>33</c:v>
                </c:pt>
                <c:pt idx="35">
                  <c:v>34</c:v>
                </c:pt>
                <c:pt idx="36">
                  <c:v>35</c:v>
                </c:pt>
                <c:pt idx="37">
                  <c:v>36</c:v>
                </c:pt>
                <c:pt idx="38">
                  <c:v>37</c:v>
                </c:pt>
                <c:pt idx="39">
                  <c:v>38</c:v>
                </c:pt>
                <c:pt idx="40">
                  <c:v>39</c:v>
                </c:pt>
                <c:pt idx="41">
                  <c:v>40</c:v>
                </c:pt>
                <c:pt idx="42">
                  <c:v>41</c:v>
                </c:pt>
                <c:pt idx="43">
                  <c:v>42</c:v>
                </c:pt>
                <c:pt idx="44">
                  <c:v>43</c:v>
                </c:pt>
                <c:pt idx="45">
                  <c:v>44</c:v>
                </c:pt>
                <c:pt idx="46">
                  <c:v>45</c:v>
                </c:pt>
                <c:pt idx="47">
                  <c:v>46</c:v>
                </c:pt>
                <c:pt idx="48">
                  <c:v>47</c:v>
                </c:pt>
                <c:pt idx="49">
                  <c:v>48</c:v>
                </c:pt>
                <c:pt idx="50">
                  <c:v>49</c:v>
                </c:pt>
                <c:pt idx="51">
                  <c:v>50</c:v>
                </c:pt>
                <c:pt idx="52">
                  <c:v>51</c:v>
                </c:pt>
                <c:pt idx="53">
                  <c:v>52</c:v>
                </c:pt>
                <c:pt idx="54">
                  <c:v>53</c:v>
                </c:pt>
                <c:pt idx="55">
                  <c:v>54</c:v>
                </c:pt>
                <c:pt idx="56">
                  <c:v>55</c:v>
                </c:pt>
                <c:pt idx="57">
                  <c:v>56</c:v>
                </c:pt>
                <c:pt idx="58">
                  <c:v>57</c:v>
                </c:pt>
                <c:pt idx="59">
                  <c:v>58</c:v>
                </c:pt>
                <c:pt idx="60">
                  <c:v>59</c:v>
                </c:pt>
                <c:pt idx="61">
                  <c:v>60</c:v>
                </c:pt>
                <c:pt idx="62">
                  <c:v>61</c:v>
                </c:pt>
                <c:pt idx="63">
                  <c:v>62</c:v>
                </c:pt>
                <c:pt idx="64">
                  <c:v>63</c:v>
                </c:pt>
                <c:pt idx="65">
                  <c:v>64</c:v>
                </c:pt>
                <c:pt idx="66">
                  <c:v>65</c:v>
                </c:pt>
                <c:pt idx="67">
                  <c:v>66</c:v>
                </c:pt>
                <c:pt idx="68">
                  <c:v>67</c:v>
                </c:pt>
                <c:pt idx="69">
                  <c:v>68</c:v>
                </c:pt>
                <c:pt idx="70">
                  <c:v>69</c:v>
                </c:pt>
                <c:pt idx="71">
                  <c:v>70</c:v>
                </c:pt>
                <c:pt idx="72">
                  <c:v>71</c:v>
                </c:pt>
                <c:pt idx="73">
                  <c:v>72</c:v>
                </c:pt>
                <c:pt idx="74">
                  <c:v>73</c:v>
                </c:pt>
                <c:pt idx="75">
                  <c:v>74</c:v>
                </c:pt>
                <c:pt idx="76">
                  <c:v>75</c:v>
                </c:pt>
                <c:pt idx="77">
                  <c:v>76</c:v>
                </c:pt>
                <c:pt idx="78">
                  <c:v>77</c:v>
                </c:pt>
                <c:pt idx="79">
                  <c:v>78</c:v>
                </c:pt>
                <c:pt idx="80">
                  <c:v>79</c:v>
                </c:pt>
                <c:pt idx="81">
                  <c:v>80</c:v>
                </c:pt>
                <c:pt idx="82">
                  <c:v>81</c:v>
                </c:pt>
                <c:pt idx="83">
                  <c:v>82</c:v>
                </c:pt>
                <c:pt idx="84">
                  <c:v>83</c:v>
                </c:pt>
                <c:pt idx="85">
                  <c:v>84</c:v>
                </c:pt>
                <c:pt idx="86">
                  <c:v>85</c:v>
                </c:pt>
                <c:pt idx="87">
                  <c:v>86</c:v>
                </c:pt>
                <c:pt idx="88">
                  <c:v>87</c:v>
                </c:pt>
                <c:pt idx="89">
                  <c:v>88</c:v>
                </c:pt>
                <c:pt idx="90">
                  <c:v>89</c:v>
                </c:pt>
                <c:pt idx="91">
                  <c:v>90</c:v>
                </c:pt>
                <c:pt idx="92">
                  <c:v>91</c:v>
                </c:pt>
                <c:pt idx="93">
                  <c:v>92</c:v>
                </c:pt>
                <c:pt idx="94">
                  <c:v>93</c:v>
                </c:pt>
                <c:pt idx="95">
                  <c:v>94</c:v>
                </c:pt>
                <c:pt idx="96">
                  <c:v>95</c:v>
                </c:pt>
                <c:pt idx="97">
                  <c:v>96</c:v>
                </c:pt>
                <c:pt idx="98">
                  <c:v>97</c:v>
                </c:pt>
                <c:pt idx="99">
                  <c:v>98</c:v>
                </c:pt>
                <c:pt idx="100">
                  <c:v>99</c:v>
                </c:pt>
                <c:pt idx="101">
                  <c:v>100</c:v>
                </c:pt>
                <c:pt idx="102">
                  <c:v>101</c:v>
                </c:pt>
                <c:pt idx="103">
                  <c:v>102</c:v>
                </c:pt>
                <c:pt idx="104">
                  <c:v>103</c:v>
                </c:pt>
                <c:pt idx="105">
                  <c:v>104</c:v>
                </c:pt>
                <c:pt idx="106">
                  <c:v>105</c:v>
                </c:pt>
                <c:pt idx="107">
                  <c:v>106</c:v>
                </c:pt>
                <c:pt idx="108">
                  <c:v>107</c:v>
                </c:pt>
                <c:pt idx="109">
                  <c:v>108</c:v>
                </c:pt>
                <c:pt idx="110">
                  <c:v>109</c:v>
                </c:pt>
                <c:pt idx="111">
                  <c:v>110</c:v>
                </c:pt>
                <c:pt idx="112">
                  <c:v>111</c:v>
                </c:pt>
                <c:pt idx="113">
                  <c:v>112</c:v>
                </c:pt>
                <c:pt idx="114">
                  <c:v>113</c:v>
                </c:pt>
                <c:pt idx="115">
                  <c:v>114</c:v>
                </c:pt>
                <c:pt idx="116">
                  <c:v>115</c:v>
                </c:pt>
                <c:pt idx="117">
                  <c:v>116</c:v>
                </c:pt>
                <c:pt idx="118">
                  <c:v>117</c:v>
                </c:pt>
                <c:pt idx="119">
                  <c:v>118</c:v>
                </c:pt>
                <c:pt idx="120">
                  <c:v>119</c:v>
                </c:pt>
                <c:pt idx="121">
                  <c:v>120</c:v>
                </c:pt>
                <c:pt idx="122">
                  <c:v>121</c:v>
                </c:pt>
                <c:pt idx="123">
                  <c:v>122</c:v>
                </c:pt>
                <c:pt idx="124">
                  <c:v>123</c:v>
                </c:pt>
                <c:pt idx="125">
                  <c:v>124</c:v>
                </c:pt>
                <c:pt idx="126">
                  <c:v>125</c:v>
                </c:pt>
                <c:pt idx="127">
                  <c:v>126</c:v>
                </c:pt>
                <c:pt idx="128">
                  <c:v>127</c:v>
                </c:pt>
                <c:pt idx="129">
                  <c:v>128</c:v>
                </c:pt>
                <c:pt idx="130">
                  <c:v>129</c:v>
                </c:pt>
                <c:pt idx="131">
                  <c:v>130</c:v>
                </c:pt>
                <c:pt idx="132">
                  <c:v>131</c:v>
                </c:pt>
              </c:numCache>
            </c:numRef>
          </c:cat>
          <c:val>
            <c:numRef>
              <c:f>'Summary Data'!$BL$11:$BL$143</c:f>
              <c:numCache>
                <c:formatCode>General</c:formatCode>
                <c:ptCount val="13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numCache>
            </c:numRef>
          </c:val>
        </c:ser>
        <c:ser>
          <c:idx val="33"/>
          <c:order val="33"/>
          <c:tx>
            <c:strRef>
              <c:f>'Summary Data'!$BM$10</c:f>
              <c:strCache>
                <c:ptCount val="1"/>
                <c:pt idx="0">
                  <c:v>Functional Area 7, Shift 4</c:v>
                </c:pt>
              </c:strCache>
            </c:strRef>
          </c:tx>
          <c:spPr>
            <a:pattFill prst="smCheck">
              <a:fgClr>
                <a:schemeClr val="accent6"/>
              </a:fgClr>
              <a:bgClr>
                <a:schemeClr val="bg1"/>
              </a:bgClr>
            </a:pattFill>
            <a:ln>
              <a:noFill/>
            </a:ln>
            <a:effectLst/>
          </c:spPr>
          <c:invertIfNegative val="0"/>
          <c:cat>
            <c:numRef>
              <c:f>'Summary Data'!$A$11:$A$143</c:f>
              <c:numCache>
                <c:formatCode>d\-mmm</c:formatCode>
                <c:ptCount val="133"/>
                <c:pt idx="0">
                  <c:v>-1</c:v>
                </c:pt>
                <c:pt idx="1">
                  <c:v>0</c:v>
                </c:pt>
                <c:pt idx="2">
                  <c:v>1</c:v>
                </c:pt>
                <c:pt idx="3">
                  <c:v>2</c:v>
                </c:pt>
                <c:pt idx="4">
                  <c:v>3</c:v>
                </c:pt>
                <c:pt idx="5">
                  <c:v>4</c:v>
                </c:pt>
                <c:pt idx="6">
                  <c:v>5</c:v>
                </c:pt>
                <c:pt idx="7">
                  <c:v>6</c:v>
                </c:pt>
                <c:pt idx="8">
                  <c:v>7</c:v>
                </c:pt>
                <c:pt idx="9">
                  <c:v>8</c:v>
                </c:pt>
                <c:pt idx="10">
                  <c:v>9</c:v>
                </c:pt>
                <c:pt idx="11">
                  <c:v>10</c:v>
                </c:pt>
                <c:pt idx="12">
                  <c:v>11</c:v>
                </c:pt>
                <c:pt idx="13">
                  <c:v>12</c:v>
                </c:pt>
                <c:pt idx="14">
                  <c:v>13</c:v>
                </c:pt>
                <c:pt idx="15">
                  <c:v>14</c:v>
                </c:pt>
                <c:pt idx="16">
                  <c:v>15</c:v>
                </c:pt>
                <c:pt idx="17">
                  <c:v>16</c:v>
                </c:pt>
                <c:pt idx="18">
                  <c:v>17</c:v>
                </c:pt>
                <c:pt idx="19">
                  <c:v>18</c:v>
                </c:pt>
                <c:pt idx="20">
                  <c:v>19</c:v>
                </c:pt>
                <c:pt idx="21">
                  <c:v>20</c:v>
                </c:pt>
                <c:pt idx="22">
                  <c:v>21</c:v>
                </c:pt>
                <c:pt idx="23">
                  <c:v>22</c:v>
                </c:pt>
                <c:pt idx="24">
                  <c:v>23</c:v>
                </c:pt>
                <c:pt idx="25">
                  <c:v>24</c:v>
                </c:pt>
                <c:pt idx="26">
                  <c:v>25</c:v>
                </c:pt>
                <c:pt idx="27">
                  <c:v>26</c:v>
                </c:pt>
                <c:pt idx="28">
                  <c:v>27</c:v>
                </c:pt>
                <c:pt idx="29">
                  <c:v>28</c:v>
                </c:pt>
                <c:pt idx="30">
                  <c:v>29</c:v>
                </c:pt>
                <c:pt idx="31">
                  <c:v>30</c:v>
                </c:pt>
                <c:pt idx="32">
                  <c:v>31</c:v>
                </c:pt>
                <c:pt idx="33">
                  <c:v>32</c:v>
                </c:pt>
                <c:pt idx="34">
                  <c:v>33</c:v>
                </c:pt>
                <c:pt idx="35">
                  <c:v>34</c:v>
                </c:pt>
                <c:pt idx="36">
                  <c:v>35</c:v>
                </c:pt>
                <c:pt idx="37">
                  <c:v>36</c:v>
                </c:pt>
                <c:pt idx="38">
                  <c:v>37</c:v>
                </c:pt>
                <c:pt idx="39">
                  <c:v>38</c:v>
                </c:pt>
                <c:pt idx="40">
                  <c:v>39</c:v>
                </c:pt>
                <c:pt idx="41">
                  <c:v>40</c:v>
                </c:pt>
                <c:pt idx="42">
                  <c:v>41</c:v>
                </c:pt>
                <c:pt idx="43">
                  <c:v>42</c:v>
                </c:pt>
                <c:pt idx="44">
                  <c:v>43</c:v>
                </c:pt>
                <c:pt idx="45">
                  <c:v>44</c:v>
                </c:pt>
                <c:pt idx="46">
                  <c:v>45</c:v>
                </c:pt>
                <c:pt idx="47">
                  <c:v>46</c:v>
                </c:pt>
                <c:pt idx="48">
                  <c:v>47</c:v>
                </c:pt>
                <c:pt idx="49">
                  <c:v>48</c:v>
                </c:pt>
                <c:pt idx="50">
                  <c:v>49</c:v>
                </c:pt>
                <c:pt idx="51">
                  <c:v>50</c:v>
                </c:pt>
                <c:pt idx="52">
                  <c:v>51</c:v>
                </c:pt>
                <c:pt idx="53">
                  <c:v>52</c:v>
                </c:pt>
                <c:pt idx="54">
                  <c:v>53</c:v>
                </c:pt>
                <c:pt idx="55">
                  <c:v>54</c:v>
                </c:pt>
                <c:pt idx="56">
                  <c:v>55</c:v>
                </c:pt>
                <c:pt idx="57">
                  <c:v>56</c:v>
                </c:pt>
                <c:pt idx="58">
                  <c:v>57</c:v>
                </c:pt>
                <c:pt idx="59">
                  <c:v>58</c:v>
                </c:pt>
                <c:pt idx="60">
                  <c:v>59</c:v>
                </c:pt>
                <c:pt idx="61">
                  <c:v>60</c:v>
                </c:pt>
                <c:pt idx="62">
                  <c:v>61</c:v>
                </c:pt>
                <c:pt idx="63">
                  <c:v>62</c:v>
                </c:pt>
                <c:pt idx="64">
                  <c:v>63</c:v>
                </c:pt>
                <c:pt idx="65">
                  <c:v>64</c:v>
                </c:pt>
                <c:pt idx="66">
                  <c:v>65</c:v>
                </c:pt>
                <c:pt idx="67">
                  <c:v>66</c:v>
                </c:pt>
                <c:pt idx="68">
                  <c:v>67</c:v>
                </c:pt>
                <c:pt idx="69">
                  <c:v>68</c:v>
                </c:pt>
                <c:pt idx="70">
                  <c:v>69</c:v>
                </c:pt>
                <c:pt idx="71">
                  <c:v>70</c:v>
                </c:pt>
                <c:pt idx="72">
                  <c:v>71</c:v>
                </c:pt>
                <c:pt idx="73">
                  <c:v>72</c:v>
                </c:pt>
                <c:pt idx="74">
                  <c:v>73</c:v>
                </c:pt>
                <c:pt idx="75">
                  <c:v>74</c:v>
                </c:pt>
                <c:pt idx="76">
                  <c:v>75</c:v>
                </c:pt>
                <c:pt idx="77">
                  <c:v>76</c:v>
                </c:pt>
                <c:pt idx="78">
                  <c:v>77</c:v>
                </c:pt>
                <c:pt idx="79">
                  <c:v>78</c:v>
                </c:pt>
                <c:pt idx="80">
                  <c:v>79</c:v>
                </c:pt>
                <c:pt idx="81">
                  <c:v>80</c:v>
                </c:pt>
                <c:pt idx="82">
                  <c:v>81</c:v>
                </c:pt>
                <c:pt idx="83">
                  <c:v>82</c:v>
                </c:pt>
                <c:pt idx="84">
                  <c:v>83</c:v>
                </c:pt>
                <c:pt idx="85">
                  <c:v>84</c:v>
                </c:pt>
                <c:pt idx="86">
                  <c:v>85</c:v>
                </c:pt>
                <c:pt idx="87">
                  <c:v>86</c:v>
                </c:pt>
                <c:pt idx="88">
                  <c:v>87</c:v>
                </c:pt>
                <c:pt idx="89">
                  <c:v>88</c:v>
                </c:pt>
                <c:pt idx="90">
                  <c:v>89</c:v>
                </c:pt>
                <c:pt idx="91">
                  <c:v>90</c:v>
                </c:pt>
                <c:pt idx="92">
                  <c:v>91</c:v>
                </c:pt>
                <c:pt idx="93">
                  <c:v>92</c:v>
                </c:pt>
                <c:pt idx="94">
                  <c:v>93</c:v>
                </c:pt>
                <c:pt idx="95">
                  <c:v>94</c:v>
                </c:pt>
                <c:pt idx="96">
                  <c:v>95</c:v>
                </c:pt>
                <c:pt idx="97">
                  <c:v>96</c:v>
                </c:pt>
                <c:pt idx="98">
                  <c:v>97</c:v>
                </c:pt>
                <c:pt idx="99">
                  <c:v>98</c:v>
                </c:pt>
                <c:pt idx="100">
                  <c:v>99</c:v>
                </c:pt>
                <c:pt idx="101">
                  <c:v>100</c:v>
                </c:pt>
                <c:pt idx="102">
                  <c:v>101</c:v>
                </c:pt>
                <c:pt idx="103">
                  <c:v>102</c:v>
                </c:pt>
                <c:pt idx="104">
                  <c:v>103</c:v>
                </c:pt>
                <c:pt idx="105">
                  <c:v>104</c:v>
                </c:pt>
                <c:pt idx="106">
                  <c:v>105</c:v>
                </c:pt>
                <c:pt idx="107">
                  <c:v>106</c:v>
                </c:pt>
                <c:pt idx="108">
                  <c:v>107</c:v>
                </c:pt>
                <c:pt idx="109">
                  <c:v>108</c:v>
                </c:pt>
                <c:pt idx="110">
                  <c:v>109</c:v>
                </c:pt>
                <c:pt idx="111">
                  <c:v>110</c:v>
                </c:pt>
                <c:pt idx="112">
                  <c:v>111</c:v>
                </c:pt>
                <c:pt idx="113">
                  <c:v>112</c:v>
                </c:pt>
                <c:pt idx="114">
                  <c:v>113</c:v>
                </c:pt>
                <c:pt idx="115">
                  <c:v>114</c:v>
                </c:pt>
                <c:pt idx="116">
                  <c:v>115</c:v>
                </c:pt>
                <c:pt idx="117">
                  <c:v>116</c:v>
                </c:pt>
                <c:pt idx="118">
                  <c:v>117</c:v>
                </c:pt>
                <c:pt idx="119">
                  <c:v>118</c:v>
                </c:pt>
                <c:pt idx="120">
                  <c:v>119</c:v>
                </c:pt>
                <c:pt idx="121">
                  <c:v>120</c:v>
                </c:pt>
                <c:pt idx="122">
                  <c:v>121</c:v>
                </c:pt>
                <c:pt idx="123">
                  <c:v>122</c:v>
                </c:pt>
                <c:pt idx="124">
                  <c:v>123</c:v>
                </c:pt>
                <c:pt idx="125">
                  <c:v>124</c:v>
                </c:pt>
                <c:pt idx="126">
                  <c:v>125</c:v>
                </c:pt>
                <c:pt idx="127">
                  <c:v>126</c:v>
                </c:pt>
                <c:pt idx="128">
                  <c:v>127</c:v>
                </c:pt>
                <c:pt idx="129">
                  <c:v>128</c:v>
                </c:pt>
                <c:pt idx="130">
                  <c:v>129</c:v>
                </c:pt>
                <c:pt idx="131">
                  <c:v>130</c:v>
                </c:pt>
                <c:pt idx="132">
                  <c:v>131</c:v>
                </c:pt>
              </c:numCache>
            </c:numRef>
          </c:cat>
          <c:val>
            <c:numRef>
              <c:f>'Summary Data'!$BM$11:$BM$143</c:f>
              <c:numCache>
                <c:formatCode>General</c:formatCode>
                <c:ptCount val="13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numCache>
            </c:numRef>
          </c:val>
        </c:ser>
        <c:ser>
          <c:idx val="34"/>
          <c:order val="34"/>
          <c:tx>
            <c:strRef>
              <c:f>'Summary Data'!$BN$10</c:f>
              <c:strCache>
                <c:ptCount val="1"/>
                <c:pt idx="0">
                  <c:v>Functional Area 7, Shift 5</c:v>
                </c:pt>
              </c:strCache>
            </c:strRef>
          </c:tx>
          <c:spPr>
            <a:pattFill prst="smCheck">
              <a:fgClr>
                <a:schemeClr val="accent5"/>
              </a:fgClr>
              <a:bgClr>
                <a:schemeClr val="bg1"/>
              </a:bgClr>
            </a:pattFill>
            <a:ln>
              <a:noFill/>
            </a:ln>
            <a:effectLst/>
          </c:spPr>
          <c:invertIfNegative val="0"/>
          <c:cat>
            <c:numRef>
              <c:f>'Summary Data'!$A$11:$A$143</c:f>
              <c:numCache>
                <c:formatCode>d\-mmm</c:formatCode>
                <c:ptCount val="133"/>
                <c:pt idx="0">
                  <c:v>-1</c:v>
                </c:pt>
                <c:pt idx="1">
                  <c:v>0</c:v>
                </c:pt>
                <c:pt idx="2">
                  <c:v>1</c:v>
                </c:pt>
                <c:pt idx="3">
                  <c:v>2</c:v>
                </c:pt>
                <c:pt idx="4">
                  <c:v>3</c:v>
                </c:pt>
                <c:pt idx="5">
                  <c:v>4</c:v>
                </c:pt>
                <c:pt idx="6">
                  <c:v>5</c:v>
                </c:pt>
                <c:pt idx="7">
                  <c:v>6</c:v>
                </c:pt>
                <c:pt idx="8">
                  <c:v>7</c:v>
                </c:pt>
                <c:pt idx="9">
                  <c:v>8</c:v>
                </c:pt>
                <c:pt idx="10">
                  <c:v>9</c:v>
                </c:pt>
                <c:pt idx="11">
                  <c:v>10</c:v>
                </c:pt>
                <c:pt idx="12">
                  <c:v>11</c:v>
                </c:pt>
                <c:pt idx="13">
                  <c:v>12</c:v>
                </c:pt>
                <c:pt idx="14">
                  <c:v>13</c:v>
                </c:pt>
                <c:pt idx="15">
                  <c:v>14</c:v>
                </c:pt>
                <c:pt idx="16">
                  <c:v>15</c:v>
                </c:pt>
                <c:pt idx="17">
                  <c:v>16</c:v>
                </c:pt>
                <c:pt idx="18">
                  <c:v>17</c:v>
                </c:pt>
                <c:pt idx="19">
                  <c:v>18</c:v>
                </c:pt>
                <c:pt idx="20">
                  <c:v>19</c:v>
                </c:pt>
                <c:pt idx="21">
                  <c:v>20</c:v>
                </c:pt>
                <c:pt idx="22">
                  <c:v>21</c:v>
                </c:pt>
                <c:pt idx="23">
                  <c:v>22</c:v>
                </c:pt>
                <c:pt idx="24">
                  <c:v>23</c:v>
                </c:pt>
                <c:pt idx="25">
                  <c:v>24</c:v>
                </c:pt>
                <c:pt idx="26">
                  <c:v>25</c:v>
                </c:pt>
                <c:pt idx="27">
                  <c:v>26</c:v>
                </c:pt>
                <c:pt idx="28">
                  <c:v>27</c:v>
                </c:pt>
                <c:pt idx="29">
                  <c:v>28</c:v>
                </c:pt>
                <c:pt idx="30">
                  <c:v>29</c:v>
                </c:pt>
                <c:pt idx="31">
                  <c:v>30</c:v>
                </c:pt>
                <c:pt idx="32">
                  <c:v>31</c:v>
                </c:pt>
                <c:pt idx="33">
                  <c:v>32</c:v>
                </c:pt>
                <c:pt idx="34">
                  <c:v>33</c:v>
                </c:pt>
                <c:pt idx="35">
                  <c:v>34</c:v>
                </c:pt>
                <c:pt idx="36">
                  <c:v>35</c:v>
                </c:pt>
                <c:pt idx="37">
                  <c:v>36</c:v>
                </c:pt>
                <c:pt idx="38">
                  <c:v>37</c:v>
                </c:pt>
                <c:pt idx="39">
                  <c:v>38</c:v>
                </c:pt>
                <c:pt idx="40">
                  <c:v>39</c:v>
                </c:pt>
                <c:pt idx="41">
                  <c:v>40</c:v>
                </c:pt>
                <c:pt idx="42">
                  <c:v>41</c:v>
                </c:pt>
                <c:pt idx="43">
                  <c:v>42</c:v>
                </c:pt>
                <c:pt idx="44">
                  <c:v>43</c:v>
                </c:pt>
                <c:pt idx="45">
                  <c:v>44</c:v>
                </c:pt>
                <c:pt idx="46">
                  <c:v>45</c:v>
                </c:pt>
                <c:pt idx="47">
                  <c:v>46</c:v>
                </c:pt>
                <c:pt idx="48">
                  <c:v>47</c:v>
                </c:pt>
                <c:pt idx="49">
                  <c:v>48</c:v>
                </c:pt>
                <c:pt idx="50">
                  <c:v>49</c:v>
                </c:pt>
                <c:pt idx="51">
                  <c:v>50</c:v>
                </c:pt>
                <c:pt idx="52">
                  <c:v>51</c:v>
                </c:pt>
                <c:pt idx="53">
                  <c:v>52</c:v>
                </c:pt>
                <c:pt idx="54">
                  <c:v>53</c:v>
                </c:pt>
                <c:pt idx="55">
                  <c:v>54</c:v>
                </c:pt>
                <c:pt idx="56">
                  <c:v>55</c:v>
                </c:pt>
                <c:pt idx="57">
                  <c:v>56</c:v>
                </c:pt>
                <c:pt idx="58">
                  <c:v>57</c:v>
                </c:pt>
                <c:pt idx="59">
                  <c:v>58</c:v>
                </c:pt>
                <c:pt idx="60">
                  <c:v>59</c:v>
                </c:pt>
                <c:pt idx="61">
                  <c:v>60</c:v>
                </c:pt>
                <c:pt idx="62">
                  <c:v>61</c:v>
                </c:pt>
                <c:pt idx="63">
                  <c:v>62</c:v>
                </c:pt>
                <c:pt idx="64">
                  <c:v>63</c:v>
                </c:pt>
                <c:pt idx="65">
                  <c:v>64</c:v>
                </c:pt>
                <c:pt idx="66">
                  <c:v>65</c:v>
                </c:pt>
                <c:pt idx="67">
                  <c:v>66</c:v>
                </c:pt>
                <c:pt idx="68">
                  <c:v>67</c:v>
                </c:pt>
                <c:pt idx="69">
                  <c:v>68</c:v>
                </c:pt>
                <c:pt idx="70">
                  <c:v>69</c:v>
                </c:pt>
                <c:pt idx="71">
                  <c:v>70</c:v>
                </c:pt>
                <c:pt idx="72">
                  <c:v>71</c:v>
                </c:pt>
                <c:pt idx="73">
                  <c:v>72</c:v>
                </c:pt>
                <c:pt idx="74">
                  <c:v>73</c:v>
                </c:pt>
                <c:pt idx="75">
                  <c:v>74</c:v>
                </c:pt>
                <c:pt idx="76">
                  <c:v>75</c:v>
                </c:pt>
                <c:pt idx="77">
                  <c:v>76</c:v>
                </c:pt>
                <c:pt idx="78">
                  <c:v>77</c:v>
                </c:pt>
                <c:pt idx="79">
                  <c:v>78</c:v>
                </c:pt>
                <c:pt idx="80">
                  <c:v>79</c:v>
                </c:pt>
                <c:pt idx="81">
                  <c:v>80</c:v>
                </c:pt>
                <c:pt idx="82">
                  <c:v>81</c:v>
                </c:pt>
                <c:pt idx="83">
                  <c:v>82</c:v>
                </c:pt>
                <c:pt idx="84">
                  <c:v>83</c:v>
                </c:pt>
                <c:pt idx="85">
                  <c:v>84</c:v>
                </c:pt>
                <c:pt idx="86">
                  <c:v>85</c:v>
                </c:pt>
                <c:pt idx="87">
                  <c:v>86</c:v>
                </c:pt>
                <c:pt idx="88">
                  <c:v>87</c:v>
                </c:pt>
                <c:pt idx="89">
                  <c:v>88</c:v>
                </c:pt>
                <c:pt idx="90">
                  <c:v>89</c:v>
                </c:pt>
                <c:pt idx="91">
                  <c:v>90</c:v>
                </c:pt>
                <c:pt idx="92">
                  <c:v>91</c:v>
                </c:pt>
                <c:pt idx="93">
                  <c:v>92</c:v>
                </c:pt>
                <c:pt idx="94">
                  <c:v>93</c:v>
                </c:pt>
                <c:pt idx="95">
                  <c:v>94</c:v>
                </c:pt>
                <c:pt idx="96">
                  <c:v>95</c:v>
                </c:pt>
                <c:pt idx="97">
                  <c:v>96</c:v>
                </c:pt>
                <c:pt idx="98">
                  <c:v>97</c:v>
                </c:pt>
                <c:pt idx="99">
                  <c:v>98</c:v>
                </c:pt>
                <c:pt idx="100">
                  <c:v>99</c:v>
                </c:pt>
                <c:pt idx="101">
                  <c:v>100</c:v>
                </c:pt>
                <c:pt idx="102">
                  <c:v>101</c:v>
                </c:pt>
                <c:pt idx="103">
                  <c:v>102</c:v>
                </c:pt>
                <c:pt idx="104">
                  <c:v>103</c:v>
                </c:pt>
                <c:pt idx="105">
                  <c:v>104</c:v>
                </c:pt>
                <c:pt idx="106">
                  <c:v>105</c:v>
                </c:pt>
                <c:pt idx="107">
                  <c:v>106</c:v>
                </c:pt>
                <c:pt idx="108">
                  <c:v>107</c:v>
                </c:pt>
                <c:pt idx="109">
                  <c:v>108</c:v>
                </c:pt>
                <c:pt idx="110">
                  <c:v>109</c:v>
                </c:pt>
                <c:pt idx="111">
                  <c:v>110</c:v>
                </c:pt>
                <c:pt idx="112">
                  <c:v>111</c:v>
                </c:pt>
                <c:pt idx="113">
                  <c:v>112</c:v>
                </c:pt>
                <c:pt idx="114">
                  <c:v>113</c:v>
                </c:pt>
                <c:pt idx="115">
                  <c:v>114</c:v>
                </c:pt>
                <c:pt idx="116">
                  <c:v>115</c:v>
                </c:pt>
                <c:pt idx="117">
                  <c:v>116</c:v>
                </c:pt>
                <c:pt idx="118">
                  <c:v>117</c:v>
                </c:pt>
                <c:pt idx="119">
                  <c:v>118</c:v>
                </c:pt>
                <c:pt idx="120">
                  <c:v>119</c:v>
                </c:pt>
                <c:pt idx="121">
                  <c:v>120</c:v>
                </c:pt>
                <c:pt idx="122">
                  <c:v>121</c:v>
                </c:pt>
                <c:pt idx="123">
                  <c:v>122</c:v>
                </c:pt>
                <c:pt idx="124">
                  <c:v>123</c:v>
                </c:pt>
                <c:pt idx="125">
                  <c:v>124</c:v>
                </c:pt>
                <c:pt idx="126">
                  <c:v>125</c:v>
                </c:pt>
                <c:pt idx="127">
                  <c:v>126</c:v>
                </c:pt>
                <c:pt idx="128">
                  <c:v>127</c:v>
                </c:pt>
                <c:pt idx="129">
                  <c:v>128</c:v>
                </c:pt>
                <c:pt idx="130">
                  <c:v>129</c:v>
                </c:pt>
                <c:pt idx="131">
                  <c:v>130</c:v>
                </c:pt>
                <c:pt idx="132">
                  <c:v>131</c:v>
                </c:pt>
              </c:numCache>
            </c:numRef>
          </c:cat>
          <c:val>
            <c:numRef>
              <c:f>'Summary Data'!$BN$11:$BN$143</c:f>
              <c:numCache>
                <c:formatCode>General</c:formatCode>
                <c:ptCount val="13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numCache>
            </c:numRef>
          </c:val>
        </c:ser>
        <c:ser>
          <c:idx val="35"/>
          <c:order val="35"/>
          <c:tx>
            <c:strRef>
              <c:f>'Summary Data'!$BO$10</c:f>
              <c:strCache>
                <c:ptCount val="1"/>
                <c:pt idx="0">
                  <c:v>Functional Area 8, Shift 1</c:v>
                </c:pt>
              </c:strCache>
            </c:strRef>
          </c:tx>
          <c:spPr>
            <a:pattFill prst="lgConfetti">
              <a:fgClr>
                <a:schemeClr val="accent1"/>
              </a:fgClr>
              <a:bgClr>
                <a:schemeClr val="bg1"/>
              </a:bgClr>
            </a:pattFill>
            <a:ln>
              <a:noFill/>
            </a:ln>
            <a:effectLst/>
          </c:spPr>
          <c:invertIfNegative val="0"/>
          <c:cat>
            <c:numRef>
              <c:f>'Summary Data'!$A$11:$A$143</c:f>
              <c:numCache>
                <c:formatCode>d\-mmm</c:formatCode>
                <c:ptCount val="133"/>
                <c:pt idx="0">
                  <c:v>-1</c:v>
                </c:pt>
                <c:pt idx="1">
                  <c:v>0</c:v>
                </c:pt>
                <c:pt idx="2">
                  <c:v>1</c:v>
                </c:pt>
                <c:pt idx="3">
                  <c:v>2</c:v>
                </c:pt>
                <c:pt idx="4">
                  <c:v>3</c:v>
                </c:pt>
                <c:pt idx="5">
                  <c:v>4</c:v>
                </c:pt>
                <c:pt idx="6">
                  <c:v>5</c:v>
                </c:pt>
                <c:pt idx="7">
                  <c:v>6</c:v>
                </c:pt>
                <c:pt idx="8">
                  <c:v>7</c:v>
                </c:pt>
                <c:pt idx="9">
                  <c:v>8</c:v>
                </c:pt>
                <c:pt idx="10">
                  <c:v>9</c:v>
                </c:pt>
                <c:pt idx="11">
                  <c:v>10</c:v>
                </c:pt>
                <c:pt idx="12">
                  <c:v>11</c:v>
                </c:pt>
                <c:pt idx="13">
                  <c:v>12</c:v>
                </c:pt>
                <c:pt idx="14">
                  <c:v>13</c:v>
                </c:pt>
                <c:pt idx="15">
                  <c:v>14</c:v>
                </c:pt>
                <c:pt idx="16">
                  <c:v>15</c:v>
                </c:pt>
                <c:pt idx="17">
                  <c:v>16</c:v>
                </c:pt>
                <c:pt idx="18">
                  <c:v>17</c:v>
                </c:pt>
                <c:pt idx="19">
                  <c:v>18</c:v>
                </c:pt>
                <c:pt idx="20">
                  <c:v>19</c:v>
                </c:pt>
                <c:pt idx="21">
                  <c:v>20</c:v>
                </c:pt>
                <c:pt idx="22">
                  <c:v>21</c:v>
                </c:pt>
                <c:pt idx="23">
                  <c:v>22</c:v>
                </c:pt>
                <c:pt idx="24">
                  <c:v>23</c:v>
                </c:pt>
                <c:pt idx="25">
                  <c:v>24</c:v>
                </c:pt>
                <c:pt idx="26">
                  <c:v>25</c:v>
                </c:pt>
                <c:pt idx="27">
                  <c:v>26</c:v>
                </c:pt>
                <c:pt idx="28">
                  <c:v>27</c:v>
                </c:pt>
                <c:pt idx="29">
                  <c:v>28</c:v>
                </c:pt>
                <c:pt idx="30">
                  <c:v>29</c:v>
                </c:pt>
                <c:pt idx="31">
                  <c:v>30</c:v>
                </c:pt>
                <c:pt idx="32">
                  <c:v>31</c:v>
                </c:pt>
                <c:pt idx="33">
                  <c:v>32</c:v>
                </c:pt>
                <c:pt idx="34">
                  <c:v>33</c:v>
                </c:pt>
                <c:pt idx="35">
                  <c:v>34</c:v>
                </c:pt>
                <c:pt idx="36">
                  <c:v>35</c:v>
                </c:pt>
                <c:pt idx="37">
                  <c:v>36</c:v>
                </c:pt>
                <c:pt idx="38">
                  <c:v>37</c:v>
                </c:pt>
                <c:pt idx="39">
                  <c:v>38</c:v>
                </c:pt>
                <c:pt idx="40">
                  <c:v>39</c:v>
                </c:pt>
                <c:pt idx="41">
                  <c:v>40</c:v>
                </c:pt>
                <c:pt idx="42">
                  <c:v>41</c:v>
                </c:pt>
                <c:pt idx="43">
                  <c:v>42</c:v>
                </c:pt>
                <c:pt idx="44">
                  <c:v>43</c:v>
                </c:pt>
                <c:pt idx="45">
                  <c:v>44</c:v>
                </c:pt>
                <c:pt idx="46">
                  <c:v>45</c:v>
                </c:pt>
                <c:pt idx="47">
                  <c:v>46</c:v>
                </c:pt>
                <c:pt idx="48">
                  <c:v>47</c:v>
                </c:pt>
                <c:pt idx="49">
                  <c:v>48</c:v>
                </c:pt>
                <c:pt idx="50">
                  <c:v>49</c:v>
                </c:pt>
                <c:pt idx="51">
                  <c:v>50</c:v>
                </c:pt>
                <c:pt idx="52">
                  <c:v>51</c:v>
                </c:pt>
                <c:pt idx="53">
                  <c:v>52</c:v>
                </c:pt>
                <c:pt idx="54">
                  <c:v>53</c:v>
                </c:pt>
                <c:pt idx="55">
                  <c:v>54</c:v>
                </c:pt>
                <c:pt idx="56">
                  <c:v>55</c:v>
                </c:pt>
                <c:pt idx="57">
                  <c:v>56</c:v>
                </c:pt>
                <c:pt idx="58">
                  <c:v>57</c:v>
                </c:pt>
                <c:pt idx="59">
                  <c:v>58</c:v>
                </c:pt>
                <c:pt idx="60">
                  <c:v>59</c:v>
                </c:pt>
                <c:pt idx="61">
                  <c:v>60</c:v>
                </c:pt>
                <c:pt idx="62">
                  <c:v>61</c:v>
                </c:pt>
                <c:pt idx="63">
                  <c:v>62</c:v>
                </c:pt>
                <c:pt idx="64">
                  <c:v>63</c:v>
                </c:pt>
                <c:pt idx="65">
                  <c:v>64</c:v>
                </c:pt>
                <c:pt idx="66">
                  <c:v>65</c:v>
                </c:pt>
                <c:pt idx="67">
                  <c:v>66</c:v>
                </c:pt>
                <c:pt idx="68">
                  <c:v>67</c:v>
                </c:pt>
                <c:pt idx="69">
                  <c:v>68</c:v>
                </c:pt>
                <c:pt idx="70">
                  <c:v>69</c:v>
                </c:pt>
                <c:pt idx="71">
                  <c:v>70</c:v>
                </c:pt>
                <c:pt idx="72">
                  <c:v>71</c:v>
                </c:pt>
                <c:pt idx="73">
                  <c:v>72</c:v>
                </c:pt>
                <c:pt idx="74">
                  <c:v>73</c:v>
                </c:pt>
                <c:pt idx="75">
                  <c:v>74</c:v>
                </c:pt>
                <c:pt idx="76">
                  <c:v>75</c:v>
                </c:pt>
                <c:pt idx="77">
                  <c:v>76</c:v>
                </c:pt>
                <c:pt idx="78">
                  <c:v>77</c:v>
                </c:pt>
                <c:pt idx="79">
                  <c:v>78</c:v>
                </c:pt>
                <c:pt idx="80">
                  <c:v>79</c:v>
                </c:pt>
                <c:pt idx="81">
                  <c:v>80</c:v>
                </c:pt>
                <c:pt idx="82">
                  <c:v>81</c:v>
                </c:pt>
                <c:pt idx="83">
                  <c:v>82</c:v>
                </c:pt>
                <c:pt idx="84">
                  <c:v>83</c:v>
                </c:pt>
                <c:pt idx="85">
                  <c:v>84</c:v>
                </c:pt>
                <c:pt idx="86">
                  <c:v>85</c:v>
                </c:pt>
                <c:pt idx="87">
                  <c:v>86</c:v>
                </c:pt>
                <c:pt idx="88">
                  <c:v>87</c:v>
                </c:pt>
                <c:pt idx="89">
                  <c:v>88</c:v>
                </c:pt>
                <c:pt idx="90">
                  <c:v>89</c:v>
                </c:pt>
                <c:pt idx="91">
                  <c:v>90</c:v>
                </c:pt>
                <c:pt idx="92">
                  <c:v>91</c:v>
                </c:pt>
                <c:pt idx="93">
                  <c:v>92</c:v>
                </c:pt>
                <c:pt idx="94">
                  <c:v>93</c:v>
                </c:pt>
                <c:pt idx="95">
                  <c:v>94</c:v>
                </c:pt>
                <c:pt idx="96">
                  <c:v>95</c:v>
                </c:pt>
                <c:pt idx="97">
                  <c:v>96</c:v>
                </c:pt>
                <c:pt idx="98">
                  <c:v>97</c:v>
                </c:pt>
                <c:pt idx="99">
                  <c:v>98</c:v>
                </c:pt>
                <c:pt idx="100">
                  <c:v>99</c:v>
                </c:pt>
                <c:pt idx="101">
                  <c:v>100</c:v>
                </c:pt>
                <c:pt idx="102">
                  <c:v>101</c:v>
                </c:pt>
                <c:pt idx="103">
                  <c:v>102</c:v>
                </c:pt>
                <c:pt idx="104">
                  <c:v>103</c:v>
                </c:pt>
                <c:pt idx="105">
                  <c:v>104</c:v>
                </c:pt>
                <c:pt idx="106">
                  <c:v>105</c:v>
                </c:pt>
                <c:pt idx="107">
                  <c:v>106</c:v>
                </c:pt>
                <c:pt idx="108">
                  <c:v>107</c:v>
                </c:pt>
                <c:pt idx="109">
                  <c:v>108</c:v>
                </c:pt>
                <c:pt idx="110">
                  <c:v>109</c:v>
                </c:pt>
                <c:pt idx="111">
                  <c:v>110</c:v>
                </c:pt>
                <c:pt idx="112">
                  <c:v>111</c:v>
                </c:pt>
                <c:pt idx="113">
                  <c:v>112</c:v>
                </c:pt>
                <c:pt idx="114">
                  <c:v>113</c:v>
                </c:pt>
                <c:pt idx="115">
                  <c:v>114</c:v>
                </c:pt>
                <c:pt idx="116">
                  <c:v>115</c:v>
                </c:pt>
                <c:pt idx="117">
                  <c:v>116</c:v>
                </c:pt>
                <c:pt idx="118">
                  <c:v>117</c:v>
                </c:pt>
                <c:pt idx="119">
                  <c:v>118</c:v>
                </c:pt>
                <c:pt idx="120">
                  <c:v>119</c:v>
                </c:pt>
                <c:pt idx="121">
                  <c:v>120</c:v>
                </c:pt>
                <c:pt idx="122">
                  <c:v>121</c:v>
                </c:pt>
                <c:pt idx="123">
                  <c:v>122</c:v>
                </c:pt>
                <c:pt idx="124">
                  <c:v>123</c:v>
                </c:pt>
                <c:pt idx="125">
                  <c:v>124</c:v>
                </c:pt>
                <c:pt idx="126">
                  <c:v>125</c:v>
                </c:pt>
                <c:pt idx="127">
                  <c:v>126</c:v>
                </c:pt>
                <c:pt idx="128">
                  <c:v>127</c:v>
                </c:pt>
                <c:pt idx="129">
                  <c:v>128</c:v>
                </c:pt>
                <c:pt idx="130">
                  <c:v>129</c:v>
                </c:pt>
                <c:pt idx="131">
                  <c:v>130</c:v>
                </c:pt>
                <c:pt idx="132">
                  <c:v>131</c:v>
                </c:pt>
              </c:numCache>
            </c:numRef>
          </c:cat>
          <c:val>
            <c:numRef>
              <c:f>'Summary Data'!$BO$11:$BO$143</c:f>
              <c:numCache>
                <c:formatCode>General</c:formatCode>
                <c:ptCount val="13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numCache>
            </c:numRef>
          </c:val>
        </c:ser>
        <c:ser>
          <c:idx val="36"/>
          <c:order val="36"/>
          <c:tx>
            <c:strRef>
              <c:f>'Summary Data'!$BP$10</c:f>
              <c:strCache>
                <c:ptCount val="1"/>
                <c:pt idx="0">
                  <c:v>Functional Area 8, Shift 2</c:v>
                </c:pt>
              </c:strCache>
            </c:strRef>
          </c:tx>
          <c:spPr>
            <a:pattFill prst="lgConfetti">
              <a:fgClr>
                <a:schemeClr val="accent2"/>
              </a:fgClr>
              <a:bgClr>
                <a:schemeClr val="bg1"/>
              </a:bgClr>
            </a:pattFill>
            <a:ln>
              <a:noFill/>
            </a:ln>
            <a:effectLst/>
          </c:spPr>
          <c:invertIfNegative val="0"/>
          <c:cat>
            <c:numRef>
              <c:f>'Summary Data'!$A$11:$A$143</c:f>
              <c:numCache>
                <c:formatCode>d\-mmm</c:formatCode>
                <c:ptCount val="133"/>
                <c:pt idx="0">
                  <c:v>-1</c:v>
                </c:pt>
                <c:pt idx="1">
                  <c:v>0</c:v>
                </c:pt>
                <c:pt idx="2">
                  <c:v>1</c:v>
                </c:pt>
                <c:pt idx="3">
                  <c:v>2</c:v>
                </c:pt>
                <c:pt idx="4">
                  <c:v>3</c:v>
                </c:pt>
                <c:pt idx="5">
                  <c:v>4</c:v>
                </c:pt>
                <c:pt idx="6">
                  <c:v>5</c:v>
                </c:pt>
                <c:pt idx="7">
                  <c:v>6</c:v>
                </c:pt>
                <c:pt idx="8">
                  <c:v>7</c:v>
                </c:pt>
                <c:pt idx="9">
                  <c:v>8</c:v>
                </c:pt>
                <c:pt idx="10">
                  <c:v>9</c:v>
                </c:pt>
                <c:pt idx="11">
                  <c:v>10</c:v>
                </c:pt>
                <c:pt idx="12">
                  <c:v>11</c:v>
                </c:pt>
                <c:pt idx="13">
                  <c:v>12</c:v>
                </c:pt>
                <c:pt idx="14">
                  <c:v>13</c:v>
                </c:pt>
                <c:pt idx="15">
                  <c:v>14</c:v>
                </c:pt>
                <c:pt idx="16">
                  <c:v>15</c:v>
                </c:pt>
                <c:pt idx="17">
                  <c:v>16</c:v>
                </c:pt>
                <c:pt idx="18">
                  <c:v>17</c:v>
                </c:pt>
                <c:pt idx="19">
                  <c:v>18</c:v>
                </c:pt>
                <c:pt idx="20">
                  <c:v>19</c:v>
                </c:pt>
                <c:pt idx="21">
                  <c:v>20</c:v>
                </c:pt>
                <c:pt idx="22">
                  <c:v>21</c:v>
                </c:pt>
                <c:pt idx="23">
                  <c:v>22</c:v>
                </c:pt>
                <c:pt idx="24">
                  <c:v>23</c:v>
                </c:pt>
                <c:pt idx="25">
                  <c:v>24</c:v>
                </c:pt>
                <c:pt idx="26">
                  <c:v>25</c:v>
                </c:pt>
                <c:pt idx="27">
                  <c:v>26</c:v>
                </c:pt>
                <c:pt idx="28">
                  <c:v>27</c:v>
                </c:pt>
                <c:pt idx="29">
                  <c:v>28</c:v>
                </c:pt>
                <c:pt idx="30">
                  <c:v>29</c:v>
                </c:pt>
                <c:pt idx="31">
                  <c:v>30</c:v>
                </c:pt>
                <c:pt idx="32">
                  <c:v>31</c:v>
                </c:pt>
                <c:pt idx="33">
                  <c:v>32</c:v>
                </c:pt>
                <c:pt idx="34">
                  <c:v>33</c:v>
                </c:pt>
                <c:pt idx="35">
                  <c:v>34</c:v>
                </c:pt>
                <c:pt idx="36">
                  <c:v>35</c:v>
                </c:pt>
                <c:pt idx="37">
                  <c:v>36</c:v>
                </c:pt>
                <c:pt idx="38">
                  <c:v>37</c:v>
                </c:pt>
                <c:pt idx="39">
                  <c:v>38</c:v>
                </c:pt>
                <c:pt idx="40">
                  <c:v>39</c:v>
                </c:pt>
                <c:pt idx="41">
                  <c:v>40</c:v>
                </c:pt>
                <c:pt idx="42">
                  <c:v>41</c:v>
                </c:pt>
                <c:pt idx="43">
                  <c:v>42</c:v>
                </c:pt>
                <c:pt idx="44">
                  <c:v>43</c:v>
                </c:pt>
                <c:pt idx="45">
                  <c:v>44</c:v>
                </c:pt>
                <c:pt idx="46">
                  <c:v>45</c:v>
                </c:pt>
                <c:pt idx="47">
                  <c:v>46</c:v>
                </c:pt>
                <c:pt idx="48">
                  <c:v>47</c:v>
                </c:pt>
                <c:pt idx="49">
                  <c:v>48</c:v>
                </c:pt>
                <c:pt idx="50">
                  <c:v>49</c:v>
                </c:pt>
                <c:pt idx="51">
                  <c:v>50</c:v>
                </c:pt>
                <c:pt idx="52">
                  <c:v>51</c:v>
                </c:pt>
                <c:pt idx="53">
                  <c:v>52</c:v>
                </c:pt>
                <c:pt idx="54">
                  <c:v>53</c:v>
                </c:pt>
                <c:pt idx="55">
                  <c:v>54</c:v>
                </c:pt>
                <c:pt idx="56">
                  <c:v>55</c:v>
                </c:pt>
                <c:pt idx="57">
                  <c:v>56</c:v>
                </c:pt>
                <c:pt idx="58">
                  <c:v>57</c:v>
                </c:pt>
                <c:pt idx="59">
                  <c:v>58</c:v>
                </c:pt>
                <c:pt idx="60">
                  <c:v>59</c:v>
                </c:pt>
                <c:pt idx="61">
                  <c:v>60</c:v>
                </c:pt>
                <c:pt idx="62">
                  <c:v>61</c:v>
                </c:pt>
                <c:pt idx="63">
                  <c:v>62</c:v>
                </c:pt>
                <c:pt idx="64">
                  <c:v>63</c:v>
                </c:pt>
                <c:pt idx="65">
                  <c:v>64</c:v>
                </c:pt>
                <c:pt idx="66">
                  <c:v>65</c:v>
                </c:pt>
                <c:pt idx="67">
                  <c:v>66</c:v>
                </c:pt>
                <c:pt idx="68">
                  <c:v>67</c:v>
                </c:pt>
                <c:pt idx="69">
                  <c:v>68</c:v>
                </c:pt>
                <c:pt idx="70">
                  <c:v>69</c:v>
                </c:pt>
                <c:pt idx="71">
                  <c:v>70</c:v>
                </c:pt>
                <c:pt idx="72">
                  <c:v>71</c:v>
                </c:pt>
                <c:pt idx="73">
                  <c:v>72</c:v>
                </c:pt>
                <c:pt idx="74">
                  <c:v>73</c:v>
                </c:pt>
                <c:pt idx="75">
                  <c:v>74</c:v>
                </c:pt>
                <c:pt idx="76">
                  <c:v>75</c:v>
                </c:pt>
                <c:pt idx="77">
                  <c:v>76</c:v>
                </c:pt>
                <c:pt idx="78">
                  <c:v>77</c:v>
                </c:pt>
                <c:pt idx="79">
                  <c:v>78</c:v>
                </c:pt>
                <c:pt idx="80">
                  <c:v>79</c:v>
                </c:pt>
                <c:pt idx="81">
                  <c:v>80</c:v>
                </c:pt>
                <c:pt idx="82">
                  <c:v>81</c:v>
                </c:pt>
                <c:pt idx="83">
                  <c:v>82</c:v>
                </c:pt>
                <c:pt idx="84">
                  <c:v>83</c:v>
                </c:pt>
                <c:pt idx="85">
                  <c:v>84</c:v>
                </c:pt>
                <c:pt idx="86">
                  <c:v>85</c:v>
                </c:pt>
                <c:pt idx="87">
                  <c:v>86</c:v>
                </c:pt>
                <c:pt idx="88">
                  <c:v>87</c:v>
                </c:pt>
                <c:pt idx="89">
                  <c:v>88</c:v>
                </c:pt>
                <c:pt idx="90">
                  <c:v>89</c:v>
                </c:pt>
                <c:pt idx="91">
                  <c:v>90</c:v>
                </c:pt>
                <c:pt idx="92">
                  <c:v>91</c:v>
                </c:pt>
                <c:pt idx="93">
                  <c:v>92</c:v>
                </c:pt>
                <c:pt idx="94">
                  <c:v>93</c:v>
                </c:pt>
                <c:pt idx="95">
                  <c:v>94</c:v>
                </c:pt>
                <c:pt idx="96">
                  <c:v>95</c:v>
                </c:pt>
                <c:pt idx="97">
                  <c:v>96</c:v>
                </c:pt>
                <c:pt idx="98">
                  <c:v>97</c:v>
                </c:pt>
                <c:pt idx="99">
                  <c:v>98</c:v>
                </c:pt>
                <c:pt idx="100">
                  <c:v>99</c:v>
                </c:pt>
                <c:pt idx="101">
                  <c:v>100</c:v>
                </c:pt>
                <c:pt idx="102">
                  <c:v>101</c:v>
                </c:pt>
                <c:pt idx="103">
                  <c:v>102</c:v>
                </c:pt>
                <c:pt idx="104">
                  <c:v>103</c:v>
                </c:pt>
                <c:pt idx="105">
                  <c:v>104</c:v>
                </c:pt>
                <c:pt idx="106">
                  <c:v>105</c:v>
                </c:pt>
                <c:pt idx="107">
                  <c:v>106</c:v>
                </c:pt>
                <c:pt idx="108">
                  <c:v>107</c:v>
                </c:pt>
                <c:pt idx="109">
                  <c:v>108</c:v>
                </c:pt>
                <c:pt idx="110">
                  <c:v>109</c:v>
                </c:pt>
                <c:pt idx="111">
                  <c:v>110</c:v>
                </c:pt>
                <c:pt idx="112">
                  <c:v>111</c:v>
                </c:pt>
                <c:pt idx="113">
                  <c:v>112</c:v>
                </c:pt>
                <c:pt idx="114">
                  <c:v>113</c:v>
                </c:pt>
                <c:pt idx="115">
                  <c:v>114</c:v>
                </c:pt>
                <c:pt idx="116">
                  <c:v>115</c:v>
                </c:pt>
                <c:pt idx="117">
                  <c:v>116</c:v>
                </c:pt>
                <c:pt idx="118">
                  <c:v>117</c:v>
                </c:pt>
                <c:pt idx="119">
                  <c:v>118</c:v>
                </c:pt>
                <c:pt idx="120">
                  <c:v>119</c:v>
                </c:pt>
                <c:pt idx="121">
                  <c:v>120</c:v>
                </c:pt>
                <c:pt idx="122">
                  <c:v>121</c:v>
                </c:pt>
                <c:pt idx="123">
                  <c:v>122</c:v>
                </c:pt>
                <c:pt idx="124">
                  <c:v>123</c:v>
                </c:pt>
                <c:pt idx="125">
                  <c:v>124</c:v>
                </c:pt>
                <c:pt idx="126">
                  <c:v>125</c:v>
                </c:pt>
                <c:pt idx="127">
                  <c:v>126</c:v>
                </c:pt>
                <c:pt idx="128">
                  <c:v>127</c:v>
                </c:pt>
                <c:pt idx="129">
                  <c:v>128</c:v>
                </c:pt>
                <c:pt idx="130">
                  <c:v>129</c:v>
                </c:pt>
                <c:pt idx="131">
                  <c:v>130</c:v>
                </c:pt>
                <c:pt idx="132">
                  <c:v>131</c:v>
                </c:pt>
              </c:numCache>
            </c:numRef>
          </c:cat>
          <c:val>
            <c:numRef>
              <c:f>'Summary Data'!$BP$11:$BP$143</c:f>
              <c:numCache>
                <c:formatCode>General</c:formatCode>
                <c:ptCount val="13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numCache>
            </c:numRef>
          </c:val>
        </c:ser>
        <c:ser>
          <c:idx val="37"/>
          <c:order val="37"/>
          <c:tx>
            <c:strRef>
              <c:f>'Summary Data'!$BQ$10</c:f>
              <c:strCache>
                <c:ptCount val="1"/>
                <c:pt idx="0">
                  <c:v>Functional Area 8, Shift 3</c:v>
                </c:pt>
              </c:strCache>
            </c:strRef>
          </c:tx>
          <c:spPr>
            <a:pattFill prst="lgConfetti">
              <a:fgClr>
                <a:schemeClr val="accent4"/>
              </a:fgClr>
              <a:bgClr>
                <a:schemeClr val="bg1"/>
              </a:bgClr>
            </a:pattFill>
            <a:ln>
              <a:noFill/>
            </a:ln>
            <a:effectLst/>
          </c:spPr>
          <c:invertIfNegative val="0"/>
          <c:cat>
            <c:numRef>
              <c:f>'Summary Data'!$A$11:$A$143</c:f>
              <c:numCache>
                <c:formatCode>d\-mmm</c:formatCode>
                <c:ptCount val="133"/>
                <c:pt idx="0">
                  <c:v>-1</c:v>
                </c:pt>
                <c:pt idx="1">
                  <c:v>0</c:v>
                </c:pt>
                <c:pt idx="2">
                  <c:v>1</c:v>
                </c:pt>
                <c:pt idx="3">
                  <c:v>2</c:v>
                </c:pt>
                <c:pt idx="4">
                  <c:v>3</c:v>
                </c:pt>
                <c:pt idx="5">
                  <c:v>4</c:v>
                </c:pt>
                <c:pt idx="6">
                  <c:v>5</c:v>
                </c:pt>
                <c:pt idx="7">
                  <c:v>6</c:v>
                </c:pt>
                <c:pt idx="8">
                  <c:v>7</c:v>
                </c:pt>
                <c:pt idx="9">
                  <c:v>8</c:v>
                </c:pt>
                <c:pt idx="10">
                  <c:v>9</c:v>
                </c:pt>
                <c:pt idx="11">
                  <c:v>10</c:v>
                </c:pt>
                <c:pt idx="12">
                  <c:v>11</c:v>
                </c:pt>
                <c:pt idx="13">
                  <c:v>12</c:v>
                </c:pt>
                <c:pt idx="14">
                  <c:v>13</c:v>
                </c:pt>
                <c:pt idx="15">
                  <c:v>14</c:v>
                </c:pt>
                <c:pt idx="16">
                  <c:v>15</c:v>
                </c:pt>
                <c:pt idx="17">
                  <c:v>16</c:v>
                </c:pt>
                <c:pt idx="18">
                  <c:v>17</c:v>
                </c:pt>
                <c:pt idx="19">
                  <c:v>18</c:v>
                </c:pt>
                <c:pt idx="20">
                  <c:v>19</c:v>
                </c:pt>
                <c:pt idx="21">
                  <c:v>20</c:v>
                </c:pt>
                <c:pt idx="22">
                  <c:v>21</c:v>
                </c:pt>
                <c:pt idx="23">
                  <c:v>22</c:v>
                </c:pt>
                <c:pt idx="24">
                  <c:v>23</c:v>
                </c:pt>
                <c:pt idx="25">
                  <c:v>24</c:v>
                </c:pt>
                <c:pt idx="26">
                  <c:v>25</c:v>
                </c:pt>
                <c:pt idx="27">
                  <c:v>26</c:v>
                </c:pt>
                <c:pt idx="28">
                  <c:v>27</c:v>
                </c:pt>
                <c:pt idx="29">
                  <c:v>28</c:v>
                </c:pt>
                <c:pt idx="30">
                  <c:v>29</c:v>
                </c:pt>
                <c:pt idx="31">
                  <c:v>30</c:v>
                </c:pt>
                <c:pt idx="32">
                  <c:v>31</c:v>
                </c:pt>
                <c:pt idx="33">
                  <c:v>32</c:v>
                </c:pt>
                <c:pt idx="34">
                  <c:v>33</c:v>
                </c:pt>
                <c:pt idx="35">
                  <c:v>34</c:v>
                </c:pt>
                <c:pt idx="36">
                  <c:v>35</c:v>
                </c:pt>
                <c:pt idx="37">
                  <c:v>36</c:v>
                </c:pt>
                <c:pt idx="38">
                  <c:v>37</c:v>
                </c:pt>
                <c:pt idx="39">
                  <c:v>38</c:v>
                </c:pt>
                <c:pt idx="40">
                  <c:v>39</c:v>
                </c:pt>
                <c:pt idx="41">
                  <c:v>40</c:v>
                </c:pt>
                <c:pt idx="42">
                  <c:v>41</c:v>
                </c:pt>
                <c:pt idx="43">
                  <c:v>42</c:v>
                </c:pt>
                <c:pt idx="44">
                  <c:v>43</c:v>
                </c:pt>
                <c:pt idx="45">
                  <c:v>44</c:v>
                </c:pt>
                <c:pt idx="46">
                  <c:v>45</c:v>
                </c:pt>
                <c:pt idx="47">
                  <c:v>46</c:v>
                </c:pt>
                <c:pt idx="48">
                  <c:v>47</c:v>
                </c:pt>
                <c:pt idx="49">
                  <c:v>48</c:v>
                </c:pt>
                <c:pt idx="50">
                  <c:v>49</c:v>
                </c:pt>
                <c:pt idx="51">
                  <c:v>50</c:v>
                </c:pt>
                <c:pt idx="52">
                  <c:v>51</c:v>
                </c:pt>
                <c:pt idx="53">
                  <c:v>52</c:v>
                </c:pt>
                <c:pt idx="54">
                  <c:v>53</c:v>
                </c:pt>
                <c:pt idx="55">
                  <c:v>54</c:v>
                </c:pt>
                <c:pt idx="56">
                  <c:v>55</c:v>
                </c:pt>
                <c:pt idx="57">
                  <c:v>56</c:v>
                </c:pt>
                <c:pt idx="58">
                  <c:v>57</c:v>
                </c:pt>
                <c:pt idx="59">
                  <c:v>58</c:v>
                </c:pt>
                <c:pt idx="60">
                  <c:v>59</c:v>
                </c:pt>
                <c:pt idx="61">
                  <c:v>60</c:v>
                </c:pt>
                <c:pt idx="62">
                  <c:v>61</c:v>
                </c:pt>
                <c:pt idx="63">
                  <c:v>62</c:v>
                </c:pt>
                <c:pt idx="64">
                  <c:v>63</c:v>
                </c:pt>
                <c:pt idx="65">
                  <c:v>64</c:v>
                </c:pt>
                <c:pt idx="66">
                  <c:v>65</c:v>
                </c:pt>
                <c:pt idx="67">
                  <c:v>66</c:v>
                </c:pt>
                <c:pt idx="68">
                  <c:v>67</c:v>
                </c:pt>
                <c:pt idx="69">
                  <c:v>68</c:v>
                </c:pt>
                <c:pt idx="70">
                  <c:v>69</c:v>
                </c:pt>
                <c:pt idx="71">
                  <c:v>70</c:v>
                </c:pt>
                <c:pt idx="72">
                  <c:v>71</c:v>
                </c:pt>
                <c:pt idx="73">
                  <c:v>72</c:v>
                </c:pt>
                <c:pt idx="74">
                  <c:v>73</c:v>
                </c:pt>
                <c:pt idx="75">
                  <c:v>74</c:v>
                </c:pt>
                <c:pt idx="76">
                  <c:v>75</c:v>
                </c:pt>
                <c:pt idx="77">
                  <c:v>76</c:v>
                </c:pt>
                <c:pt idx="78">
                  <c:v>77</c:v>
                </c:pt>
                <c:pt idx="79">
                  <c:v>78</c:v>
                </c:pt>
                <c:pt idx="80">
                  <c:v>79</c:v>
                </c:pt>
                <c:pt idx="81">
                  <c:v>80</c:v>
                </c:pt>
                <c:pt idx="82">
                  <c:v>81</c:v>
                </c:pt>
                <c:pt idx="83">
                  <c:v>82</c:v>
                </c:pt>
                <c:pt idx="84">
                  <c:v>83</c:v>
                </c:pt>
                <c:pt idx="85">
                  <c:v>84</c:v>
                </c:pt>
                <c:pt idx="86">
                  <c:v>85</c:v>
                </c:pt>
                <c:pt idx="87">
                  <c:v>86</c:v>
                </c:pt>
                <c:pt idx="88">
                  <c:v>87</c:v>
                </c:pt>
                <c:pt idx="89">
                  <c:v>88</c:v>
                </c:pt>
                <c:pt idx="90">
                  <c:v>89</c:v>
                </c:pt>
                <c:pt idx="91">
                  <c:v>90</c:v>
                </c:pt>
                <c:pt idx="92">
                  <c:v>91</c:v>
                </c:pt>
                <c:pt idx="93">
                  <c:v>92</c:v>
                </c:pt>
                <c:pt idx="94">
                  <c:v>93</c:v>
                </c:pt>
                <c:pt idx="95">
                  <c:v>94</c:v>
                </c:pt>
                <c:pt idx="96">
                  <c:v>95</c:v>
                </c:pt>
                <c:pt idx="97">
                  <c:v>96</c:v>
                </c:pt>
                <c:pt idx="98">
                  <c:v>97</c:v>
                </c:pt>
                <c:pt idx="99">
                  <c:v>98</c:v>
                </c:pt>
                <c:pt idx="100">
                  <c:v>99</c:v>
                </c:pt>
                <c:pt idx="101">
                  <c:v>100</c:v>
                </c:pt>
                <c:pt idx="102">
                  <c:v>101</c:v>
                </c:pt>
                <c:pt idx="103">
                  <c:v>102</c:v>
                </c:pt>
                <c:pt idx="104">
                  <c:v>103</c:v>
                </c:pt>
                <c:pt idx="105">
                  <c:v>104</c:v>
                </c:pt>
                <c:pt idx="106">
                  <c:v>105</c:v>
                </c:pt>
                <c:pt idx="107">
                  <c:v>106</c:v>
                </c:pt>
                <c:pt idx="108">
                  <c:v>107</c:v>
                </c:pt>
                <c:pt idx="109">
                  <c:v>108</c:v>
                </c:pt>
                <c:pt idx="110">
                  <c:v>109</c:v>
                </c:pt>
                <c:pt idx="111">
                  <c:v>110</c:v>
                </c:pt>
                <c:pt idx="112">
                  <c:v>111</c:v>
                </c:pt>
                <c:pt idx="113">
                  <c:v>112</c:v>
                </c:pt>
                <c:pt idx="114">
                  <c:v>113</c:v>
                </c:pt>
                <c:pt idx="115">
                  <c:v>114</c:v>
                </c:pt>
                <c:pt idx="116">
                  <c:v>115</c:v>
                </c:pt>
                <c:pt idx="117">
                  <c:v>116</c:v>
                </c:pt>
                <c:pt idx="118">
                  <c:v>117</c:v>
                </c:pt>
                <c:pt idx="119">
                  <c:v>118</c:v>
                </c:pt>
                <c:pt idx="120">
                  <c:v>119</c:v>
                </c:pt>
                <c:pt idx="121">
                  <c:v>120</c:v>
                </c:pt>
                <c:pt idx="122">
                  <c:v>121</c:v>
                </c:pt>
                <c:pt idx="123">
                  <c:v>122</c:v>
                </c:pt>
                <c:pt idx="124">
                  <c:v>123</c:v>
                </c:pt>
                <c:pt idx="125">
                  <c:v>124</c:v>
                </c:pt>
                <c:pt idx="126">
                  <c:v>125</c:v>
                </c:pt>
                <c:pt idx="127">
                  <c:v>126</c:v>
                </c:pt>
                <c:pt idx="128">
                  <c:v>127</c:v>
                </c:pt>
                <c:pt idx="129">
                  <c:v>128</c:v>
                </c:pt>
                <c:pt idx="130">
                  <c:v>129</c:v>
                </c:pt>
                <c:pt idx="131">
                  <c:v>130</c:v>
                </c:pt>
                <c:pt idx="132">
                  <c:v>131</c:v>
                </c:pt>
              </c:numCache>
            </c:numRef>
          </c:cat>
          <c:val>
            <c:numRef>
              <c:f>'Summary Data'!$BQ$11:$BQ$143</c:f>
              <c:numCache>
                <c:formatCode>General</c:formatCode>
                <c:ptCount val="13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numCache>
            </c:numRef>
          </c:val>
        </c:ser>
        <c:ser>
          <c:idx val="38"/>
          <c:order val="38"/>
          <c:tx>
            <c:strRef>
              <c:f>'Summary Data'!$BR$10</c:f>
              <c:strCache>
                <c:ptCount val="1"/>
                <c:pt idx="0">
                  <c:v>Functional Area 8, Shift 4</c:v>
                </c:pt>
              </c:strCache>
            </c:strRef>
          </c:tx>
          <c:spPr>
            <a:pattFill prst="lgConfetti">
              <a:fgClr>
                <a:schemeClr val="accent6"/>
              </a:fgClr>
              <a:bgClr>
                <a:schemeClr val="bg1"/>
              </a:bgClr>
            </a:pattFill>
            <a:ln>
              <a:noFill/>
            </a:ln>
            <a:effectLst/>
          </c:spPr>
          <c:invertIfNegative val="0"/>
          <c:cat>
            <c:numRef>
              <c:f>'Summary Data'!$A$11:$A$143</c:f>
              <c:numCache>
                <c:formatCode>d\-mmm</c:formatCode>
                <c:ptCount val="133"/>
                <c:pt idx="0">
                  <c:v>-1</c:v>
                </c:pt>
                <c:pt idx="1">
                  <c:v>0</c:v>
                </c:pt>
                <c:pt idx="2">
                  <c:v>1</c:v>
                </c:pt>
                <c:pt idx="3">
                  <c:v>2</c:v>
                </c:pt>
                <c:pt idx="4">
                  <c:v>3</c:v>
                </c:pt>
                <c:pt idx="5">
                  <c:v>4</c:v>
                </c:pt>
                <c:pt idx="6">
                  <c:v>5</c:v>
                </c:pt>
                <c:pt idx="7">
                  <c:v>6</c:v>
                </c:pt>
                <c:pt idx="8">
                  <c:v>7</c:v>
                </c:pt>
                <c:pt idx="9">
                  <c:v>8</c:v>
                </c:pt>
                <c:pt idx="10">
                  <c:v>9</c:v>
                </c:pt>
                <c:pt idx="11">
                  <c:v>10</c:v>
                </c:pt>
                <c:pt idx="12">
                  <c:v>11</c:v>
                </c:pt>
                <c:pt idx="13">
                  <c:v>12</c:v>
                </c:pt>
                <c:pt idx="14">
                  <c:v>13</c:v>
                </c:pt>
                <c:pt idx="15">
                  <c:v>14</c:v>
                </c:pt>
                <c:pt idx="16">
                  <c:v>15</c:v>
                </c:pt>
                <c:pt idx="17">
                  <c:v>16</c:v>
                </c:pt>
                <c:pt idx="18">
                  <c:v>17</c:v>
                </c:pt>
                <c:pt idx="19">
                  <c:v>18</c:v>
                </c:pt>
                <c:pt idx="20">
                  <c:v>19</c:v>
                </c:pt>
                <c:pt idx="21">
                  <c:v>20</c:v>
                </c:pt>
                <c:pt idx="22">
                  <c:v>21</c:v>
                </c:pt>
                <c:pt idx="23">
                  <c:v>22</c:v>
                </c:pt>
                <c:pt idx="24">
                  <c:v>23</c:v>
                </c:pt>
                <c:pt idx="25">
                  <c:v>24</c:v>
                </c:pt>
                <c:pt idx="26">
                  <c:v>25</c:v>
                </c:pt>
                <c:pt idx="27">
                  <c:v>26</c:v>
                </c:pt>
                <c:pt idx="28">
                  <c:v>27</c:v>
                </c:pt>
                <c:pt idx="29">
                  <c:v>28</c:v>
                </c:pt>
                <c:pt idx="30">
                  <c:v>29</c:v>
                </c:pt>
                <c:pt idx="31">
                  <c:v>30</c:v>
                </c:pt>
                <c:pt idx="32">
                  <c:v>31</c:v>
                </c:pt>
                <c:pt idx="33">
                  <c:v>32</c:v>
                </c:pt>
                <c:pt idx="34">
                  <c:v>33</c:v>
                </c:pt>
                <c:pt idx="35">
                  <c:v>34</c:v>
                </c:pt>
                <c:pt idx="36">
                  <c:v>35</c:v>
                </c:pt>
                <c:pt idx="37">
                  <c:v>36</c:v>
                </c:pt>
                <c:pt idx="38">
                  <c:v>37</c:v>
                </c:pt>
                <c:pt idx="39">
                  <c:v>38</c:v>
                </c:pt>
                <c:pt idx="40">
                  <c:v>39</c:v>
                </c:pt>
                <c:pt idx="41">
                  <c:v>40</c:v>
                </c:pt>
                <c:pt idx="42">
                  <c:v>41</c:v>
                </c:pt>
                <c:pt idx="43">
                  <c:v>42</c:v>
                </c:pt>
                <c:pt idx="44">
                  <c:v>43</c:v>
                </c:pt>
                <c:pt idx="45">
                  <c:v>44</c:v>
                </c:pt>
                <c:pt idx="46">
                  <c:v>45</c:v>
                </c:pt>
                <c:pt idx="47">
                  <c:v>46</c:v>
                </c:pt>
                <c:pt idx="48">
                  <c:v>47</c:v>
                </c:pt>
                <c:pt idx="49">
                  <c:v>48</c:v>
                </c:pt>
                <c:pt idx="50">
                  <c:v>49</c:v>
                </c:pt>
                <c:pt idx="51">
                  <c:v>50</c:v>
                </c:pt>
                <c:pt idx="52">
                  <c:v>51</c:v>
                </c:pt>
                <c:pt idx="53">
                  <c:v>52</c:v>
                </c:pt>
                <c:pt idx="54">
                  <c:v>53</c:v>
                </c:pt>
                <c:pt idx="55">
                  <c:v>54</c:v>
                </c:pt>
                <c:pt idx="56">
                  <c:v>55</c:v>
                </c:pt>
                <c:pt idx="57">
                  <c:v>56</c:v>
                </c:pt>
                <c:pt idx="58">
                  <c:v>57</c:v>
                </c:pt>
                <c:pt idx="59">
                  <c:v>58</c:v>
                </c:pt>
                <c:pt idx="60">
                  <c:v>59</c:v>
                </c:pt>
                <c:pt idx="61">
                  <c:v>60</c:v>
                </c:pt>
                <c:pt idx="62">
                  <c:v>61</c:v>
                </c:pt>
                <c:pt idx="63">
                  <c:v>62</c:v>
                </c:pt>
                <c:pt idx="64">
                  <c:v>63</c:v>
                </c:pt>
                <c:pt idx="65">
                  <c:v>64</c:v>
                </c:pt>
                <c:pt idx="66">
                  <c:v>65</c:v>
                </c:pt>
                <c:pt idx="67">
                  <c:v>66</c:v>
                </c:pt>
                <c:pt idx="68">
                  <c:v>67</c:v>
                </c:pt>
                <c:pt idx="69">
                  <c:v>68</c:v>
                </c:pt>
                <c:pt idx="70">
                  <c:v>69</c:v>
                </c:pt>
                <c:pt idx="71">
                  <c:v>70</c:v>
                </c:pt>
                <c:pt idx="72">
                  <c:v>71</c:v>
                </c:pt>
                <c:pt idx="73">
                  <c:v>72</c:v>
                </c:pt>
                <c:pt idx="74">
                  <c:v>73</c:v>
                </c:pt>
                <c:pt idx="75">
                  <c:v>74</c:v>
                </c:pt>
                <c:pt idx="76">
                  <c:v>75</c:v>
                </c:pt>
                <c:pt idx="77">
                  <c:v>76</c:v>
                </c:pt>
                <c:pt idx="78">
                  <c:v>77</c:v>
                </c:pt>
                <c:pt idx="79">
                  <c:v>78</c:v>
                </c:pt>
                <c:pt idx="80">
                  <c:v>79</c:v>
                </c:pt>
                <c:pt idx="81">
                  <c:v>80</c:v>
                </c:pt>
                <c:pt idx="82">
                  <c:v>81</c:v>
                </c:pt>
                <c:pt idx="83">
                  <c:v>82</c:v>
                </c:pt>
                <c:pt idx="84">
                  <c:v>83</c:v>
                </c:pt>
                <c:pt idx="85">
                  <c:v>84</c:v>
                </c:pt>
                <c:pt idx="86">
                  <c:v>85</c:v>
                </c:pt>
                <c:pt idx="87">
                  <c:v>86</c:v>
                </c:pt>
                <c:pt idx="88">
                  <c:v>87</c:v>
                </c:pt>
                <c:pt idx="89">
                  <c:v>88</c:v>
                </c:pt>
                <c:pt idx="90">
                  <c:v>89</c:v>
                </c:pt>
                <c:pt idx="91">
                  <c:v>90</c:v>
                </c:pt>
                <c:pt idx="92">
                  <c:v>91</c:v>
                </c:pt>
                <c:pt idx="93">
                  <c:v>92</c:v>
                </c:pt>
                <c:pt idx="94">
                  <c:v>93</c:v>
                </c:pt>
                <c:pt idx="95">
                  <c:v>94</c:v>
                </c:pt>
                <c:pt idx="96">
                  <c:v>95</c:v>
                </c:pt>
                <c:pt idx="97">
                  <c:v>96</c:v>
                </c:pt>
                <c:pt idx="98">
                  <c:v>97</c:v>
                </c:pt>
                <c:pt idx="99">
                  <c:v>98</c:v>
                </c:pt>
                <c:pt idx="100">
                  <c:v>99</c:v>
                </c:pt>
                <c:pt idx="101">
                  <c:v>100</c:v>
                </c:pt>
                <c:pt idx="102">
                  <c:v>101</c:v>
                </c:pt>
                <c:pt idx="103">
                  <c:v>102</c:v>
                </c:pt>
                <c:pt idx="104">
                  <c:v>103</c:v>
                </c:pt>
                <c:pt idx="105">
                  <c:v>104</c:v>
                </c:pt>
                <c:pt idx="106">
                  <c:v>105</c:v>
                </c:pt>
                <c:pt idx="107">
                  <c:v>106</c:v>
                </c:pt>
                <c:pt idx="108">
                  <c:v>107</c:v>
                </c:pt>
                <c:pt idx="109">
                  <c:v>108</c:v>
                </c:pt>
                <c:pt idx="110">
                  <c:v>109</c:v>
                </c:pt>
                <c:pt idx="111">
                  <c:v>110</c:v>
                </c:pt>
                <c:pt idx="112">
                  <c:v>111</c:v>
                </c:pt>
                <c:pt idx="113">
                  <c:v>112</c:v>
                </c:pt>
                <c:pt idx="114">
                  <c:v>113</c:v>
                </c:pt>
                <c:pt idx="115">
                  <c:v>114</c:v>
                </c:pt>
                <c:pt idx="116">
                  <c:v>115</c:v>
                </c:pt>
                <c:pt idx="117">
                  <c:v>116</c:v>
                </c:pt>
                <c:pt idx="118">
                  <c:v>117</c:v>
                </c:pt>
                <c:pt idx="119">
                  <c:v>118</c:v>
                </c:pt>
                <c:pt idx="120">
                  <c:v>119</c:v>
                </c:pt>
                <c:pt idx="121">
                  <c:v>120</c:v>
                </c:pt>
                <c:pt idx="122">
                  <c:v>121</c:v>
                </c:pt>
                <c:pt idx="123">
                  <c:v>122</c:v>
                </c:pt>
                <c:pt idx="124">
                  <c:v>123</c:v>
                </c:pt>
                <c:pt idx="125">
                  <c:v>124</c:v>
                </c:pt>
                <c:pt idx="126">
                  <c:v>125</c:v>
                </c:pt>
                <c:pt idx="127">
                  <c:v>126</c:v>
                </c:pt>
                <c:pt idx="128">
                  <c:v>127</c:v>
                </c:pt>
                <c:pt idx="129">
                  <c:v>128</c:v>
                </c:pt>
                <c:pt idx="130">
                  <c:v>129</c:v>
                </c:pt>
                <c:pt idx="131">
                  <c:v>130</c:v>
                </c:pt>
                <c:pt idx="132">
                  <c:v>131</c:v>
                </c:pt>
              </c:numCache>
            </c:numRef>
          </c:cat>
          <c:val>
            <c:numRef>
              <c:f>'Summary Data'!$BR$11:$BR$143</c:f>
              <c:numCache>
                <c:formatCode>General</c:formatCode>
                <c:ptCount val="13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numCache>
            </c:numRef>
          </c:val>
        </c:ser>
        <c:ser>
          <c:idx val="39"/>
          <c:order val="39"/>
          <c:tx>
            <c:strRef>
              <c:f>'Summary Data'!$BS$10</c:f>
              <c:strCache>
                <c:ptCount val="1"/>
                <c:pt idx="0">
                  <c:v>Functional Area 8, Shift 5</c:v>
                </c:pt>
              </c:strCache>
            </c:strRef>
          </c:tx>
          <c:spPr>
            <a:pattFill prst="lgConfetti">
              <a:fgClr>
                <a:schemeClr val="accent5"/>
              </a:fgClr>
              <a:bgClr>
                <a:schemeClr val="bg1"/>
              </a:bgClr>
            </a:pattFill>
            <a:ln>
              <a:noFill/>
            </a:ln>
            <a:effectLst/>
          </c:spPr>
          <c:invertIfNegative val="0"/>
          <c:cat>
            <c:numRef>
              <c:f>'Summary Data'!$A$11:$A$143</c:f>
              <c:numCache>
                <c:formatCode>d\-mmm</c:formatCode>
                <c:ptCount val="133"/>
                <c:pt idx="0">
                  <c:v>-1</c:v>
                </c:pt>
                <c:pt idx="1">
                  <c:v>0</c:v>
                </c:pt>
                <c:pt idx="2">
                  <c:v>1</c:v>
                </c:pt>
                <c:pt idx="3">
                  <c:v>2</c:v>
                </c:pt>
                <c:pt idx="4">
                  <c:v>3</c:v>
                </c:pt>
                <c:pt idx="5">
                  <c:v>4</c:v>
                </c:pt>
                <c:pt idx="6">
                  <c:v>5</c:v>
                </c:pt>
                <c:pt idx="7">
                  <c:v>6</c:v>
                </c:pt>
                <c:pt idx="8">
                  <c:v>7</c:v>
                </c:pt>
                <c:pt idx="9">
                  <c:v>8</c:v>
                </c:pt>
                <c:pt idx="10">
                  <c:v>9</c:v>
                </c:pt>
                <c:pt idx="11">
                  <c:v>10</c:v>
                </c:pt>
                <c:pt idx="12">
                  <c:v>11</c:v>
                </c:pt>
                <c:pt idx="13">
                  <c:v>12</c:v>
                </c:pt>
                <c:pt idx="14">
                  <c:v>13</c:v>
                </c:pt>
                <c:pt idx="15">
                  <c:v>14</c:v>
                </c:pt>
                <c:pt idx="16">
                  <c:v>15</c:v>
                </c:pt>
                <c:pt idx="17">
                  <c:v>16</c:v>
                </c:pt>
                <c:pt idx="18">
                  <c:v>17</c:v>
                </c:pt>
                <c:pt idx="19">
                  <c:v>18</c:v>
                </c:pt>
                <c:pt idx="20">
                  <c:v>19</c:v>
                </c:pt>
                <c:pt idx="21">
                  <c:v>20</c:v>
                </c:pt>
                <c:pt idx="22">
                  <c:v>21</c:v>
                </c:pt>
                <c:pt idx="23">
                  <c:v>22</c:v>
                </c:pt>
                <c:pt idx="24">
                  <c:v>23</c:v>
                </c:pt>
                <c:pt idx="25">
                  <c:v>24</c:v>
                </c:pt>
                <c:pt idx="26">
                  <c:v>25</c:v>
                </c:pt>
                <c:pt idx="27">
                  <c:v>26</c:v>
                </c:pt>
                <c:pt idx="28">
                  <c:v>27</c:v>
                </c:pt>
                <c:pt idx="29">
                  <c:v>28</c:v>
                </c:pt>
                <c:pt idx="30">
                  <c:v>29</c:v>
                </c:pt>
                <c:pt idx="31">
                  <c:v>30</c:v>
                </c:pt>
                <c:pt idx="32">
                  <c:v>31</c:v>
                </c:pt>
                <c:pt idx="33">
                  <c:v>32</c:v>
                </c:pt>
                <c:pt idx="34">
                  <c:v>33</c:v>
                </c:pt>
                <c:pt idx="35">
                  <c:v>34</c:v>
                </c:pt>
                <c:pt idx="36">
                  <c:v>35</c:v>
                </c:pt>
                <c:pt idx="37">
                  <c:v>36</c:v>
                </c:pt>
                <c:pt idx="38">
                  <c:v>37</c:v>
                </c:pt>
                <c:pt idx="39">
                  <c:v>38</c:v>
                </c:pt>
                <c:pt idx="40">
                  <c:v>39</c:v>
                </c:pt>
                <c:pt idx="41">
                  <c:v>40</c:v>
                </c:pt>
                <c:pt idx="42">
                  <c:v>41</c:v>
                </c:pt>
                <c:pt idx="43">
                  <c:v>42</c:v>
                </c:pt>
                <c:pt idx="44">
                  <c:v>43</c:v>
                </c:pt>
                <c:pt idx="45">
                  <c:v>44</c:v>
                </c:pt>
                <c:pt idx="46">
                  <c:v>45</c:v>
                </c:pt>
                <c:pt idx="47">
                  <c:v>46</c:v>
                </c:pt>
                <c:pt idx="48">
                  <c:v>47</c:v>
                </c:pt>
                <c:pt idx="49">
                  <c:v>48</c:v>
                </c:pt>
                <c:pt idx="50">
                  <c:v>49</c:v>
                </c:pt>
                <c:pt idx="51">
                  <c:v>50</c:v>
                </c:pt>
                <c:pt idx="52">
                  <c:v>51</c:v>
                </c:pt>
                <c:pt idx="53">
                  <c:v>52</c:v>
                </c:pt>
                <c:pt idx="54">
                  <c:v>53</c:v>
                </c:pt>
                <c:pt idx="55">
                  <c:v>54</c:v>
                </c:pt>
                <c:pt idx="56">
                  <c:v>55</c:v>
                </c:pt>
                <c:pt idx="57">
                  <c:v>56</c:v>
                </c:pt>
                <c:pt idx="58">
                  <c:v>57</c:v>
                </c:pt>
                <c:pt idx="59">
                  <c:v>58</c:v>
                </c:pt>
                <c:pt idx="60">
                  <c:v>59</c:v>
                </c:pt>
                <c:pt idx="61">
                  <c:v>60</c:v>
                </c:pt>
                <c:pt idx="62">
                  <c:v>61</c:v>
                </c:pt>
                <c:pt idx="63">
                  <c:v>62</c:v>
                </c:pt>
                <c:pt idx="64">
                  <c:v>63</c:v>
                </c:pt>
                <c:pt idx="65">
                  <c:v>64</c:v>
                </c:pt>
                <c:pt idx="66">
                  <c:v>65</c:v>
                </c:pt>
                <c:pt idx="67">
                  <c:v>66</c:v>
                </c:pt>
                <c:pt idx="68">
                  <c:v>67</c:v>
                </c:pt>
                <c:pt idx="69">
                  <c:v>68</c:v>
                </c:pt>
                <c:pt idx="70">
                  <c:v>69</c:v>
                </c:pt>
                <c:pt idx="71">
                  <c:v>70</c:v>
                </c:pt>
                <c:pt idx="72">
                  <c:v>71</c:v>
                </c:pt>
                <c:pt idx="73">
                  <c:v>72</c:v>
                </c:pt>
                <c:pt idx="74">
                  <c:v>73</c:v>
                </c:pt>
                <c:pt idx="75">
                  <c:v>74</c:v>
                </c:pt>
                <c:pt idx="76">
                  <c:v>75</c:v>
                </c:pt>
                <c:pt idx="77">
                  <c:v>76</c:v>
                </c:pt>
                <c:pt idx="78">
                  <c:v>77</c:v>
                </c:pt>
                <c:pt idx="79">
                  <c:v>78</c:v>
                </c:pt>
                <c:pt idx="80">
                  <c:v>79</c:v>
                </c:pt>
                <c:pt idx="81">
                  <c:v>80</c:v>
                </c:pt>
                <c:pt idx="82">
                  <c:v>81</c:v>
                </c:pt>
                <c:pt idx="83">
                  <c:v>82</c:v>
                </c:pt>
                <c:pt idx="84">
                  <c:v>83</c:v>
                </c:pt>
                <c:pt idx="85">
                  <c:v>84</c:v>
                </c:pt>
                <c:pt idx="86">
                  <c:v>85</c:v>
                </c:pt>
                <c:pt idx="87">
                  <c:v>86</c:v>
                </c:pt>
                <c:pt idx="88">
                  <c:v>87</c:v>
                </c:pt>
                <c:pt idx="89">
                  <c:v>88</c:v>
                </c:pt>
                <c:pt idx="90">
                  <c:v>89</c:v>
                </c:pt>
                <c:pt idx="91">
                  <c:v>90</c:v>
                </c:pt>
                <c:pt idx="92">
                  <c:v>91</c:v>
                </c:pt>
                <c:pt idx="93">
                  <c:v>92</c:v>
                </c:pt>
                <c:pt idx="94">
                  <c:v>93</c:v>
                </c:pt>
                <c:pt idx="95">
                  <c:v>94</c:v>
                </c:pt>
                <c:pt idx="96">
                  <c:v>95</c:v>
                </c:pt>
                <c:pt idx="97">
                  <c:v>96</c:v>
                </c:pt>
                <c:pt idx="98">
                  <c:v>97</c:v>
                </c:pt>
                <c:pt idx="99">
                  <c:v>98</c:v>
                </c:pt>
                <c:pt idx="100">
                  <c:v>99</c:v>
                </c:pt>
                <c:pt idx="101">
                  <c:v>100</c:v>
                </c:pt>
                <c:pt idx="102">
                  <c:v>101</c:v>
                </c:pt>
                <c:pt idx="103">
                  <c:v>102</c:v>
                </c:pt>
                <c:pt idx="104">
                  <c:v>103</c:v>
                </c:pt>
                <c:pt idx="105">
                  <c:v>104</c:v>
                </c:pt>
                <c:pt idx="106">
                  <c:v>105</c:v>
                </c:pt>
                <c:pt idx="107">
                  <c:v>106</c:v>
                </c:pt>
                <c:pt idx="108">
                  <c:v>107</c:v>
                </c:pt>
                <c:pt idx="109">
                  <c:v>108</c:v>
                </c:pt>
                <c:pt idx="110">
                  <c:v>109</c:v>
                </c:pt>
                <c:pt idx="111">
                  <c:v>110</c:v>
                </c:pt>
                <c:pt idx="112">
                  <c:v>111</c:v>
                </c:pt>
                <c:pt idx="113">
                  <c:v>112</c:v>
                </c:pt>
                <c:pt idx="114">
                  <c:v>113</c:v>
                </c:pt>
                <c:pt idx="115">
                  <c:v>114</c:v>
                </c:pt>
                <c:pt idx="116">
                  <c:v>115</c:v>
                </c:pt>
                <c:pt idx="117">
                  <c:v>116</c:v>
                </c:pt>
                <c:pt idx="118">
                  <c:v>117</c:v>
                </c:pt>
                <c:pt idx="119">
                  <c:v>118</c:v>
                </c:pt>
                <c:pt idx="120">
                  <c:v>119</c:v>
                </c:pt>
                <c:pt idx="121">
                  <c:v>120</c:v>
                </c:pt>
                <c:pt idx="122">
                  <c:v>121</c:v>
                </c:pt>
                <c:pt idx="123">
                  <c:v>122</c:v>
                </c:pt>
                <c:pt idx="124">
                  <c:v>123</c:v>
                </c:pt>
                <c:pt idx="125">
                  <c:v>124</c:v>
                </c:pt>
                <c:pt idx="126">
                  <c:v>125</c:v>
                </c:pt>
                <c:pt idx="127">
                  <c:v>126</c:v>
                </c:pt>
                <c:pt idx="128">
                  <c:v>127</c:v>
                </c:pt>
                <c:pt idx="129">
                  <c:v>128</c:v>
                </c:pt>
                <c:pt idx="130">
                  <c:v>129</c:v>
                </c:pt>
                <c:pt idx="131">
                  <c:v>130</c:v>
                </c:pt>
                <c:pt idx="132">
                  <c:v>131</c:v>
                </c:pt>
              </c:numCache>
            </c:numRef>
          </c:cat>
          <c:val>
            <c:numRef>
              <c:f>'Summary Data'!$BS$11:$BS$143</c:f>
              <c:numCache>
                <c:formatCode>General</c:formatCode>
                <c:ptCount val="13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numCache>
            </c:numRef>
          </c:val>
        </c:ser>
        <c:ser>
          <c:idx val="40"/>
          <c:order val="40"/>
          <c:tx>
            <c:strRef>
              <c:f>'Summary Data'!$BT$10</c:f>
              <c:strCache>
                <c:ptCount val="1"/>
                <c:pt idx="0">
                  <c:v>Functional Area 9, Shift 1</c:v>
                </c:pt>
              </c:strCache>
            </c:strRef>
          </c:tx>
          <c:spPr>
            <a:pattFill prst="wdDnDiag">
              <a:fgClr>
                <a:schemeClr val="accent1"/>
              </a:fgClr>
              <a:bgClr>
                <a:schemeClr val="bg1"/>
              </a:bgClr>
            </a:pattFill>
            <a:ln>
              <a:noFill/>
            </a:ln>
            <a:effectLst/>
          </c:spPr>
          <c:invertIfNegative val="0"/>
          <c:cat>
            <c:numRef>
              <c:f>'Summary Data'!$A$11:$A$143</c:f>
              <c:numCache>
                <c:formatCode>d\-mmm</c:formatCode>
                <c:ptCount val="133"/>
                <c:pt idx="0">
                  <c:v>-1</c:v>
                </c:pt>
                <c:pt idx="1">
                  <c:v>0</c:v>
                </c:pt>
                <c:pt idx="2">
                  <c:v>1</c:v>
                </c:pt>
                <c:pt idx="3">
                  <c:v>2</c:v>
                </c:pt>
                <c:pt idx="4">
                  <c:v>3</c:v>
                </c:pt>
                <c:pt idx="5">
                  <c:v>4</c:v>
                </c:pt>
                <c:pt idx="6">
                  <c:v>5</c:v>
                </c:pt>
                <c:pt idx="7">
                  <c:v>6</c:v>
                </c:pt>
                <c:pt idx="8">
                  <c:v>7</c:v>
                </c:pt>
                <c:pt idx="9">
                  <c:v>8</c:v>
                </c:pt>
                <c:pt idx="10">
                  <c:v>9</c:v>
                </c:pt>
                <c:pt idx="11">
                  <c:v>10</c:v>
                </c:pt>
                <c:pt idx="12">
                  <c:v>11</c:v>
                </c:pt>
                <c:pt idx="13">
                  <c:v>12</c:v>
                </c:pt>
                <c:pt idx="14">
                  <c:v>13</c:v>
                </c:pt>
                <c:pt idx="15">
                  <c:v>14</c:v>
                </c:pt>
                <c:pt idx="16">
                  <c:v>15</c:v>
                </c:pt>
                <c:pt idx="17">
                  <c:v>16</c:v>
                </c:pt>
                <c:pt idx="18">
                  <c:v>17</c:v>
                </c:pt>
                <c:pt idx="19">
                  <c:v>18</c:v>
                </c:pt>
                <c:pt idx="20">
                  <c:v>19</c:v>
                </c:pt>
                <c:pt idx="21">
                  <c:v>20</c:v>
                </c:pt>
                <c:pt idx="22">
                  <c:v>21</c:v>
                </c:pt>
                <c:pt idx="23">
                  <c:v>22</c:v>
                </c:pt>
                <c:pt idx="24">
                  <c:v>23</c:v>
                </c:pt>
                <c:pt idx="25">
                  <c:v>24</c:v>
                </c:pt>
                <c:pt idx="26">
                  <c:v>25</c:v>
                </c:pt>
                <c:pt idx="27">
                  <c:v>26</c:v>
                </c:pt>
                <c:pt idx="28">
                  <c:v>27</c:v>
                </c:pt>
                <c:pt idx="29">
                  <c:v>28</c:v>
                </c:pt>
                <c:pt idx="30">
                  <c:v>29</c:v>
                </c:pt>
                <c:pt idx="31">
                  <c:v>30</c:v>
                </c:pt>
                <c:pt idx="32">
                  <c:v>31</c:v>
                </c:pt>
                <c:pt idx="33">
                  <c:v>32</c:v>
                </c:pt>
                <c:pt idx="34">
                  <c:v>33</c:v>
                </c:pt>
                <c:pt idx="35">
                  <c:v>34</c:v>
                </c:pt>
                <c:pt idx="36">
                  <c:v>35</c:v>
                </c:pt>
                <c:pt idx="37">
                  <c:v>36</c:v>
                </c:pt>
                <c:pt idx="38">
                  <c:v>37</c:v>
                </c:pt>
                <c:pt idx="39">
                  <c:v>38</c:v>
                </c:pt>
                <c:pt idx="40">
                  <c:v>39</c:v>
                </c:pt>
                <c:pt idx="41">
                  <c:v>40</c:v>
                </c:pt>
                <c:pt idx="42">
                  <c:v>41</c:v>
                </c:pt>
                <c:pt idx="43">
                  <c:v>42</c:v>
                </c:pt>
                <c:pt idx="44">
                  <c:v>43</c:v>
                </c:pt>
                <c:pt idx="45">
                  <c:v>44</c:v>
                </c:pt>
                <c:pt idx="46">
                  <c:v>45</c:v>
                </c:pt>
                <c:pt idx="47">
                  <c:v>46</c:v>
                </c:pt>
                <c:pt idx="48">
                  <c:v>47</c:v>
                </c:pt>
                <c:pt idx="49">
                  <c:v>48</c:v>
                </c:pt>
                <c:pt idx="50">
                  <c:v>49</c:v>
                </c:pt>
                <c:pt idx="51">
                  <c:v>50</c:v>
                </c:pt>
                <c:pt idx="52">
                  <c:v>51</c:v>
                </c:pt>
                <c:pt idx="53">
                  <c:v>52</c:v>
                </c:pt>
                <c:pt idx="54">
                  <c:v>53</c:v>
                </c:pt>
                <c:pt idx="55">
                  <c:v>54</c:v>
                </c:pt>
                <c:pt idx="56">
                  <c:v>55</c:v>
                </c:pt>
                <c:pt idx="57">
                  <c:v>56</c:v>
                </c:pt>
                <c:pt idx="58">
                  <c:v>57</c:v>
                </c:pt>
                <c:pt idx="59">
                  <c:v>58</c:v>
                </c:pt>
                <c:pt idx="60">
                  <c:v>59</c:v>
                </c:pt>
                <c:pt idx="61">
                  <c:v>60</c:v>
                </c:pt>
                <c:pt idx="62">
                  <c:v>61</c:v>
                </c:pt>
                <c:pt idx="63">
                  <c:v>62</c:v>
                </c:pt>
                <c:pt idx="64">
                  <c:v>63</c:v>
                </c:pt>
                <c:pt idx="65">
                  <c:v>64</c:v>
                </c:pt>
                <c:pt idx="66">
                  <c:v>65</c:v>
                </c:pt>
                <c:pt idx="67">
                  <c:v>66</c:v>
                </c:pt>
                <c:pt idx="68">
                  <c:v>67</c:v>
                </c:pt>
                <c:pt idx="69">
                  <c:v>68</c:v>
                </c:pt>
                <c:pt idx="70">
                  <c:v>69</c:v>
                </c:pt>
                <c:pt idx="71">
                  <c:v>70</c:v>
                </c:pt>
                <c:pt idx="72">
                  <c:v>71</c:v>
                </c:pt>
                <c:pt idx="73">
                  <c:v>72</c:v>
                </c:pt>
                <c:pt idx="74">
                  <c:v>73</c:v>
                </c:pt>
                <c:pt idx="75">
                  <c:v>74</c:v>
                </c:pt>
                <c:pt idx="76">
                  <c:v>75</c:v>
                </c:pt>
                <c:pt idx="77">
                  <c:v>76</c:v>
                </c:pt>
                <c:pt idx="78">
                  <c:v>77</c:v>
                </c:pt>
                <c:pt idx="79">
                  <c:v>78</c:v>
                </c:pt>
                <c:pt idx="80">
                  <c:v>79</c:v>
                </c:pt>
                <c:pt idx="81">
                  <c:v>80</c:v>
                </c:pt>
                <c:pt idx="82">
                  <c:v>81</c:v>
                </c:pt>
                <c:pt idx="83">
                  <c:v>82</c:v>
                </c:pt>
                <c:pt idx="84">
                  <c:v>83</c:v>
                </c:pt>
                <c:pt idx="85">
                  <c:v>84</c:v>
                </c:pt>
                <c:pt idx="86">
                  <c:v>85</c:v>
                </c:pt>
                <c:pt idx="87">
                  <c:v>86</c:v>
                </c:pt>
                <c:pt idx="88">
                  <c:v>87</c:v>
                </c:pt>
                <c:pt idx="89">
                  <c:v>88</c:v>
                </c:pt>
                <c:pt idx="90">
                  <c:v>89</c:v>
                </c:pt>
                <c:pt idx="91">
                  <c:v>90</c:v>
                </c:pt>
                <c:pt idx="92">
                  <c:v>91</c:v>
                </c:pt>
                <c:pt idx="93">
                  <c:v>92</c:v>
                </c:pt>
                <c:pt idx="94">
                  <c:v>93</c:v>
                </c:pt>
                <c:pt idx="95">
                  <c:v>94</c:v>
                </c:pt>
                <c:pt idx="96">
                  <c:v>95</c:v>
                </c:pt>
                <c:pt idx="97">
                  <c:v>96</c:v>
                </c:pt>
                <c:pt idx="98">
                  <c:v>97</c:v>
                </c:pt>
                <c:pt idx="99">
                  <c:v>98</c:v>
                </c:pt>
                <c:pt idx="100">
                  <c:v>99</c:v>
                </c:pt>
                <c:pt idx="101">
                  <c:v>100</c:v>
                </c:pt>
                <c:pt idx="102">
                  <c:v>101</c:v>
                </c:pt>
                <c:pt idx="103">
                  <c:v>102</c:v>
                </c:pt>
                <c:pt idx="104">
                  <c:v>103</c:v>
                </c:pt>
                <c:pt idx="105">
                  <c:v>104</c:v>
                </c:pt>
                <c:pt idx="106">
                  <c:v>105</c:v>
                </c:pt>
                <c:pt idx="107">
                  <c:v>106</c:v>
                </c:pt>
                <c:pt idx="108">
                  <c:v>107</c:v>
                </c:pt>
                <c:pt idx="109">
                  <c:v>108</c:v>
                </c:pt>
                <c:pt idx="110">
                  <c:v>109</c:v>
                </c:pt>
                <c:pt idx="111">
                  <c:v>110</c:v>
                </c:pt>
                <c:pt idx="112">
                  <c:v>111</c:v>
                </c:pt>
                <c:pt idx="113">
                  <c:v>112</c:v>
                </c:pt>
                <c:pt idx="114">
                  <c:v>113</c:v>
                </c:pt>
                <c:pt idx="115">
                  <c:v>114</c:v>
                </c:pt>
                <c:pt idx="116">
                  <c:v>115</c:v>
                </c:pt>
                <c:pt idx="117">
                  <c:v>116</c:v>
                </c:pt>
                <c:pt idx="118">
                  <c:v>117</c:v>
                </c:pt>
                <c:pt idx="119">
                  <c:v>118</c:v>
                </c:pt>
                <c:pt idx="120">
                  <c:v>119</c:v>
                </c:pt>
                <c:pt idx="121">
                  <c:v>120</c:v>
                </c:pt>
                <c:pt idx="122">
                  <c:v>121</c:v>
                </c:pt>
                <c:pt idx="123">
                  <c:v>122</c:v>
                </c:pt>
                <c:pt idx="124">
                  <c:v>123</c:v>
                </c:pt>
                <c:pt idx="125">
                  <c:v>124</c:v>
                </c:pt>
                <c:pt idx="126">
                  <c:v>125</c:v>
                </c:pt>
                <c:pt idx="127">
                  <c:v>126</c:v>
                </c:pt>
                <c:pt idx="128">
                  <c:v>127</c:v>
                </c:pt>
                <c:pt idx="129">
                  <c:v>128</c:v>
                </c:pt>
                <c:pt idx="130">
                  <c:v>129</c:v>
                </c:pt>
                <c:pt idx="131">
                  <c:v>130</c:v>
                </c:pt>
                <c:pt idx="132">
                  <c:v>131</c:v>
                </c:pt>
              </c:numCache>
            </c:numRef>
          </c:cat>
          <c:val>
            <c:numRef>
              <c:f>'Summary Data'!$BT$11:$BT$143</c:f>
              <c:numCache>
                <c:formatCode>General</c:formatCode>
                <c:ptCount val="13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numCache>
            </c:numRef>
          </c:val>
        </c:ser>
        <c:ser>
          <c:idx val="41"/>
          <c:order val="41"/>
          <c:tx>
            <c:strRef>
              <c:f>'Summary Data'!$BU$10</c:f>
              <c:strCache>
                <c:ptCount val="1"/>
                <c:pt idx="0">
                  <c:v>Functional Area 9, Shift 2</c:v>
                </c:pt>
              </c:strCache>
            </c:strRef>
          </c:tx>
          <c:spPr>
            <a:pattFill prst="wdDnDiag">
              <a:fgClr>
                <a:schemeClr val="accent2"/>
              </a:fgClr>
              <a:bgClr>
                <a:schemeClr val="bg1"/>
              </a:bgClr>
            </a:pattFill>
            <a:ln>
              <a:noFill/>
            </a:ln>
            <a:effectLst/>
          </c:spPr>
          <c:invertIfNegative val="0"/>
          <c:cat>
            <c:numRef>
              <c:f>'Summary Data'!$A$11:$A$143</c:f>
              <c:numCache>
                <c:formatCode>d\-mmm</c:formatCode>
                <c:ptCount val="133"/>
                <c:pt idx="0">
                  <c:v>-1</c:v>
                </c:pt>
                <c:pt idx="1">
                  <c:v>0</c:v>
                </c:pt>
                <c:pt idx="2">
                  <c:v>1</c:v>
                </c:pt>
                <c:pt idx="3">
                  <c:v>2</c:v>
                </c:pt>
                <c:pt idx="4">
                  <c:v>3</c:v>
                </c:pt>
                <c:pt idx="5">
                  <c:v>4</c:v>
                </c:pt>
                <c:pt idx="6">
                  <c:v>5</c:v>
                </c:pt>
                <c:pt idx="7">
                  <c:v>6</c:v>
                </c:pt>
                <c:pt idx="8">
                  <c:v>7</c:v>
                </c:pt>
                <c:pt idx="9">
                  <c:v>8</c:v>
                </c:pt>
                <c:pt idx="10">
                  <c:v>9</c:v>
                </c:pt>
                <c:pt idx="11">
                  <c:v>10</c:v>
                </c:pt>
                <c:pt idx="12">
                  <c:v>11</c:v>
                </c:pt>
                <c:pt idx="13">
                  <c:v>12</c:v>
                </c:pt>
                <c:pt idx="14">
                  <c:v>13</c:v>
                </c:pt>
                <c:pt idx="15">
                  <c:v>14</c:v>
                </c:pt>
                <c:pt idx="16">
                  <c:v>15</c:v>
                </c:pt>
                <c:pt idx="17">
                  <c:v>16</c:v>
                </c:pt>
                <c:pt idx="18">
                  <c:v>17</c:v>
                </c:pt>
                <c:pt idx="19">
                  <c:v>18</c:v>
                </c:pt>
                <c:pt idx="20">
                  <c:v>19</c:v>
                </c:pt>
                <c:pt idx="21">
                  <c:v>20</c:v>
                </c:pt>
                <c:pt idx="22">
                  <c:v>21</c:v>
                </c:pt>
                <c:pt idx="23">
                  <c:v>22</c:v>
                </c:pt>
                <c:pt idx="24">
                  <c:v>23</c:v>
                </c:pt>
                <c:pt idx="25">
                  <c:v>24</c:v>
                </c:pt>
                <c:pt idx="26">
                  <c:v>25</c:v>
                </c:pt>
                <c:pt idx="27">
                  <c:v>26</c:v>
                </c:pt>
                <c:pt idx="28">
                  <c:v>27</c:v>
                </c:pt>
                <c:pt idx="29">
                  <c:v>28</c:v>
                </c:pt>
                <c:pt idx="30">
                  <c:v>29</c:v>
                </c:pt>
                <c:pt idx="31">
                  <c:v>30</c:v>
                </c:pt>
                <c:pt idx="32">
                  <c:v>31</c:v>
                </c:pt>
                <c:pt idx="33">
                  <c:v>32</c:v>
                </c:pt>
                <c:pt idx="34">
                  <c:v>33</c:v>
                </c:pt>
                <c:pt idx="35">
                  <c:v>34</c:v>
                </c:pt>
                <c:pt idx="36">
                  <c:v>35</c:v>
                </c:pt>
                <c:pt idx="37">
                  <c:v>36</c:v>
                </c:pt>
                <c:pt idx="38">
                  <c:v>37</c:v>
                </c:pt>
                <c:pt idx="39">
                  <c:v>38</c:v>
                </c:pt>
                <c:pt idx="40">
                  <c:v>39</c:v>
                </c:pt>
                <c:pt idx="41">
                  <c:v>40</c:v>
                </c:pt>
                <c:pt idx="42">
                  <c:v>41</c:v>
                </c:pt>
                <c:pt idx="43">
                  <c:v>42</c:v>
                </c:pt>
                <c:pt idx="44">
                  <c:v>43</c:v>
                </c:pt>
                <c:pt idx="45">
                  <c:v>44</c:v>
                </c:pt>
                <c:pt idx="46">
                  <c:v>45</c:v>
                </c:pt>
                <c:pt idx="47">
                  <c:v>46</c:v>
                </c:pt>
                <c:pt idx="48">
                  <c:v>47</c:v>
                </c:pt>
                <c:pt idx="49">
                  <c:v>48</c:v>
                </c:pt>
                <c:pt idx="50">
                  <c:v>49</c:v>
                </c:pt>
                <c:pt idx="51">
                  <c:v>50</c:v>
                </c:pt>
                <c:pt idx="52">
                  <c:v>51</c:v>
                </c:pt>
                <c:pt idx="53">
                  <c:v>52</c:v>
                </c:pt>
                <c:pt idx="54">
                  <c:v>53</c:v>
                </c:pt>
                <c:pt idx="55">
                  <c:v>54</c:v>
                </c:pt>
                <c:pt idx="56">
                  <c:v>55</c:v>
                </c:pt>
                <c:pt idx="57">
                  <c:v>56</c:v>
                </c:pt>
                <c:pt idx="58">
                  <c:v>57</c:v>
                </c:pt>
                <c:pt idx="59">
                  <c:v>58</c:v>
                </c:pt>
                <c:pt idx="60">
                  <c:v>59</c:v>
                </c:pt>
                <c:pt idx="61">
                  <c:v>60</c:v>
                </c:pt>
                <c:pt idx="62">
                  <c:v>61</c:v>
                </c:pt>
                <c:pt idx="63">
                  <c:v>62</c:v>
                </c:pt>
                <c:pt idx="64">
                  <c:v>63</c:v>
                </c:pt>
                <c:pt idx="65">
                  <c:v>64</c:v>
                </c:pt>
                <c:pt idx="66">
                  <c:v>65</c:v>
                </c:pt>
                <c:pt idx="67">
                  <c:v>66</c:v>
                </c:pt>
                <c:pt idx="68">
                  <c:v>67</c:v>
                </c:pt>
                <c:pt idx="69">
                  <c:v>68</c:v>
                </c:pt>
                <c:pt idx="70">
                  <c:v>69</c:v>
                </c:pt>
                <c:pt idx="71">
                  <c:v>70</c:v>
                </c:pt>
                <c:pt idx="72">
                  <c:v>71</c:v>
                </c:pt>
                <c:pt idx="73">
                  <c:v>72</c:v>
                </c:pt>
                <c:pt idx="74">
                  <c:v>73</c:v>
                </c:pt>
                <c:pt idx="75">
                  <c:v>74</c:v>
                </c:pt>
                <c:pt idx="76">
                  <c:v>75</c:v>
                </c:pt>
                <c:pt idx="77">
                  <c:v>76</c:v>
                </c:pt>
                <c:pt idx="78">
                  <c:v>77</c:v>
                </c:pt>
                <c:pt idx="79">
                  <c:v>78</c:v>
                </c:pt>
                <c:pt idx="80">
                  <c:v>79</c:v>
                </c:pt>
                <c:pt idx="81">
                  <c:v>80</c:v>
                </c:pt>
                <c:pt idx="82">
                  <c:v>81</c:v>
                </c:pt>
                <c:pt idx="83">
                  <c:v>82</c:v>
                </c:pt>
                <c:pt idx="84">
                  <c:v>83</c:v>
                </c:pt>
                <c:pt idx="85">
                  <c:v>84</c:v>
                </c:pt>
                <c:pt idx="86">
                  <c:v>85</c:v>
                </c:pt>
                <c:pt idx="87">
                  <c:v>86</c:v>
                </c:pt>
                <c:pt idx="88">
                  <c:v>87</c:v>
                </c:pt>
                <c:pt idx="89">
                  <c:v>88</c:v>
                </c:pt>
                <c:pt idx="90">
                  <c:v>89</c:v>
                </c:pt>
                <c:pt idx="91">
                  <c:v>90</c:v>
                </c:pt>
                <c:pt idx="92">
                  <c:v>91</c:v>
                </c:pt>
                <c:pt idx="93">
                  <c:v>92</c:v>
                </c:pt>
                <c:pt idx="94">
                  <c:v>93</c:v>
                </c:pt>
                <c:pt idx="95">
                  <c:v>94</c:v>
                </c:pt>
                <c:pt idx="96">
                  <c:v>95</c:v>
                </c:pt>
                <c:pt idx="97">
                  <c:v>96</c:v>
                </c:pt>
                <c:pt idx="98">
                  <c:v>97</c:v>
                </c:pt>
                <c:pt idx="99">
                  <c:v>98</c:v>
                </c:pt>
                <c:pt idx="100">
                  <c:v>99</c:v>
                </c:pt>
                <c:pt idx="101">
                  <c:v>100</c:v>
                </c:pt>
                <c:pt idx="102">
                  <c:v>101</c:v>
                </c:pt>
                <c:pt idx="103">
                  <c:v>102</c:v>
                </c:pt>
                <c:pt idx="104">
                  <c:v>103</c:v>
                </c:pt>
                <c:pt idx="105">
                  <c:v>104</c:v>
                </c:pt>
                <c:pt idx="106">
                  <c:v>105</c:v>
                </c:pt>
                <c:pt idx="107">
                  <c:v>106</c:v>
                </c:pt>
                <c:pt idx="108">
                  <c:v>107</c:v>
                </c:pt>
                <c:pt idx="109">
                  <c:v>108</c:v>
                </c:pt>
                <c:pt idx="110">
                  <c:v>109</c:v>
                </c:pt>
                <c:pt idx="111">
                  <c:v>110</c:v>
                </c:pt>
                <c:pt idx="112">
                  <c:v>111</c:v>
                </c:pt>
                <c:pt idx="113">
                  <c:v>112</c:v>
                </c:pt>
                <c:pt idx="114">
                  <c:v>113</c:v>
                </c:pt>
                <c:pt idx="115">
                  <c:v>114</c:v>
                </c:pt>
                <c:pt idx="116">
                  <c:v>115</c:v>
                </c:pt>
                <c:pt idx="117">
                  <c:v>116</c:v>
                </c:pt>
                <c:pt idx="118">
                  <c:v>117</c:v>
                </c:pt>
                <c:pt idx="119">
                  <c:v>118</c:v>
                </c:pt>
                <c:pt idx="120">
                  <c:v>119</c:v>
                </c:pt>
                <c:pt idx="121">
                  <c:v>120</c:v>
                </c:pt>
                <c:pt idx="122">
                  <c:v>121</c:v>
                </c:pt>
                <c:pt idx="123">
                  <c:v>122</c:v>
                </c:pt>
                <c:pt idx="124">
                  <c:v>123</c:v>
                </c:pt>
                <c:pt idx="125">
                  <c:v>124</c:v>
                </c:pt>
                <c:pt idx="126">
                  <c:v>125</c:v>
                </c:pt>
                <c:pt idx="127">
                  <c:v>126</c:v>
                </c:pt>
                <c:pt idx="128">
                  <c:v>127</c:v>
                </c:pt>
                <c:pt idx="129">
                  <c:v>128</c:v>
                </c:pt>
                <c:pt idx="130">
                  <c:v>129</c:v>
                </c:pt>
                <c:pt idx="131">
                  <c:v>130</c:v>
                </c:pt>
                <c:pt idx="132">
                  <c:v>131</c:v>
                </c:pt>
              </c:numCache>
            </c:numRef>
          </c:cat>
          <c:val>
            <c:numRef>
              <c:f>'Summary Data'!$BU$11:$BU$143</c:f>
              <c:numCache>
                <c:formatCode>General</c:formatCode>
                <c:ptCount val="13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numCache>
            </c:numRef>
          </c:val>
        </c:ser>
        <c:ser>
          <c:idx val="42"/>
          <c:order val="42"/>
          <c:tx>
            <c:strRef>
              <c:f>'Summary Data'!$BV$10</c:f>
              <c:strCache>
                <c:ptCount val="1"/>
                <c:pt idx="0">
                  <c:v>Functional Area 9, Shift 3</c:v>
                </c:pt>
              </c:strCache>
            </c:strRef>
          </c:tx>
          <c:spPr>
            <a:pattFill prst="wdDnDiag">
              <a:fgClr>
                <a:schemeClr val="accent4"/>
              </a:fgClr>
              <a:bgClr>
                <a:schemeClr val="bg1"/>
              </a:bgClr>
            </a:pattFill>
            <a:ln>
              <a:noFill/>
            </a:ln>
            <a:effectLst/>
          </c:spPr>
          <c:invertIfNegative val="0"/>
          <c:cat>
            <c:numRef>
              <c:f>'Summary Data'!$A$11:$A$143</c:f>
              <c:numCache>
                <c:formatCode>d\-mmm</c:formatCode>
                <c:ptCount val="133"/>
                <c:pt idx="0">
                  <c:v>-1</c:v>
                </c:pt>
                <c:pt idx="1">
                  <c:v>0</c:v>
                </c:pt>
                <c:pt idx="2">
                  <c:v>1</c:v>
                </c:pt>
                <c:pt idx="3">
                  <c:v>2</c:v>
                </c:pt>
                <c:pt idx="4">
                  <c:v>3</c:v>
                </c:pt>
                <c:pt idx="5">
                  <c:v>4</c:v>
                </c:pt>
                <c:pt idx="6">
                  <c:v>5</c:v>
                </c:pt>
                <c:pt idx="7">
                  <c:v>6</c:v>
                </c:pt>
                <c:pt idx="8">
                  <c:v>7</c:v>
                </c:pt>
                <c:pt idx="9">
                  <c:v>8</c:v>
                </c:pt>
                <c:pt idx="10">
                  <c:v>9</c:v>
                </c:pt>
                <c:pt idx="11">
                  <c:v>10</c:v>
                </c:pt>
                <c:pt idx="12">
                  <c:v>11</c:v>
                </c:pt>
                <c:pt idx="13">
                  <c:v>12</c:v>
                </c:pt>
                <c:pt idx="14">
                  <c:v>13</c:v>
                </c:pt>
                <c:pt idx="15">
                  <c:v>14</c:v>
                </c:pt>
                <c:pt idx="16">
                  <c:v>15</c:v>
                </c:pt>
                <c:pt idx="17">
                  <c:v>16</c:v>
                </c:pt>
                <c:pt idx="18">
                  <c:v>17</c:v>
                </c:pt>
                <c:pt idx="19">
                  <c:v>18</c:v>
                </c:pt>
                <c:pt idx="20">
                  <c:v>19</c:v>
                </c:pt>
                <c:pt idx="21">
                  <c:v>20</c:v>
                </c:pt>
                <c:pt idx="22">
                  <c:v>21</c:v>
                </c:pt>
                <c:pt idx="23">
                  <c:v>22</c:v>
                </c:pt>
                <c:pt idx="24">
                  <c:v>23</c:v>
                </c:pt>
                <c:pt idx="25">
                  <c:v>24</c:v>
                </c:pt>
                <c:pt idx="26">
                  <c:v>25</c:v>
                </c:pt>
                <c:pt idx="27">
                  <c:v>26</c:v>
                </c:pt>
                <c:pt idx="28">
                  <c:v>27</c:v>
                </c:pt>
                <c:pt idx="29">
                  <c:v>28</c:v>
                </c:pt>
                <c:pt idx="30">
                  <c:v>29</c:v>
                </c:pt>
                <c:pt idx="31">
                  <c:v>30</c:v>
                </c:pt>
                <c:pt idx="32">
                  <c:v>31</c:v>
                </c:pt>
                <c:pt idx="33">
                  <c:v>32</c:v>
                </c:pt>
                <c:pt idx="34">
                  <c:v>33</c:v>
                </c:pt>
                <c:pt idx="35">
                  <c:v>34</c:v>
                </c:pt>
                <c:pt idx="36">
                  <c:v>35</c:v>
                </c:pt>
                <c:pt idx="37">
                  <c:v>36</c:v>
                </c:pt>
                <c:pt idx="38">
                  <c:v>37</c:v>
                </c:pt>
                <c:pt idx="39">
                  <c:v>38</c:v>
                </c:pt>
                <c:pt idx="40">
                  <c:v>39</c:v>
                </c:pt>
                <c:pt idx="41">
                  <c:v>40</c:v>
                </c:pt>
                <c:pt idx="42">
                  <c:v>41</c:v>
                </c:pt>
                <c:pt idx="43">
                  <c:v>42</c:v>
                </c:pt>
                <c:pt idx="44">
                  <c:v>43</c:v>
                </c:pt>
                <c:pt idx="45">
                  <c:v>44</c:v>
                </c:pt>
                <c:pt idx="46">
                  <c:v>45</c:v>
                </c:pt>
                <c:pt idx="47">
                  <c:v>46</c:v>
                </c:pt>
                <c:pt idx="48">
                  <c:v>47</c:v>
                </c:pt>
                <c:pt idx="49">
                  <c:v>48</c:v>
                </c:pt>
                <c:pt idx="50">
                  <c:v>49</c:v>
                </c:pt>
                <c:pt idx="51">
                  <c:v>50</c:v>
                </c:pt>
                <c:pt idx="52">
                  <c:v>51</c:v>
                </c:pt>
                <c:pt idx="53">
                  <c:v>52</c:v>
                </c:pt>
                <c:pt idx="54">
                  <c:v>53</c:v>
                </c:pt>
                <c:pt idx="55">
                  <c:v>54</c:v>
                </c:pt>
                <c:pt idx="56">
                  <c:v>55</c:v>
                </c:pt>
                <c:pt idx="57">
                  <c:v>56</c:v>
                </c:pt>
                <c:pt idx="58">
                  <c:v>57</c:v>
                </c:pt>
                <c:pt idx="59">
                  <c:v>58</c:v>
                </c:pt>
                <c:pt idx="60">
                  <c:v>59</c:v>
                </c:pt>
                <c:pt idx="61">
                  <c:v>60</c:v>
                </c:pt>
                <c:pt idx="62">
                  <c:v>61</c:v>
                </c:pt>
                <c:pt idx="63">
                  <c:v>62</c:v>
                </c:pt>
                <c:pt idx="64">
                  <c:v>63</c:v>
                </c:pt>
                <c:pt idx="65">
                  <c:v>64</c:v>
                </c:pt>
                <c:pt idx="66">
                  <c:v>65</c:v>
                </c:pt>
                <c:pt idx="67">
                  <c:v>66</c:v>
                </c:pt>
                <c:pt idx="68">
                  <c:v>67</c:v>
                </c:pt>
                <c:pt idx="69">
                  <c:v>68</c:v>
                </c:pt>
                <c:pt idx="70">
                  <c:v>69</c:v>
                </c:pt>
                <c:pt idx="71">
                  <c:v>70</c:v>
                </c:pt>
                <c:pt idx="72">
                  <c:v>71</c:v>
                </c:pt>
                <c:pt idx="73">
                  <c:v>72</c:v>
                </c:pt>
                <c:pt idx="74">
                  <c:v>73</c:v>
                </c:pt>
                <c:pt idx="75">
                  <c:v>74</c:v>
                </c:pt>
                <c:pt idx="76">
                  <c:v>75</c:v>
                </c:pt>
                <c:pt idx="77">
                  <c:v>76</c:v>
                </c:pt>
                <c:pt idx="78">
                  <c:v>77</c:v>
                </c:pt>
                <c:pt idx="79">
                  <c:v>78</c:v>
                </c:pt>
                <c:pt idx="80">
                  <c:v>79</c:v>
                </c:pt>
                <c:pt idx="81">
                  <c:v>80</c:v>
                </c:pt>
                <c:pt idx="82">
                  <c:v>81</c:v>
                </c:pt>
                <c:pt idx="83">
                  <c:v>82</c:v>
                </c:pt>
                <c:pt idx="84">
                  <c:v>83</c:v>
                </c:pt>
                <c:pt idx="85">
                  <c:v>84</c:v>
                </c:pt>
                <c:pt idx="86">
                  <c:v>85</c:v>
                </c:pt>
                <c:pt idx="87">
                  <c:v>86</c:v>
                </c:pt>
                <c:pt idx="88">
                  <c:v>87</c:v>
                </c:pt>
                <c:pt idx="89">
                  <c:v>88</c:v>
                </c:pt>
                <c:pt idx="90">
                  <c:v>89</c:v>
                </c:pt>
                <c:pt idx="91">
                  <c:v>90</c:v>
                </c:pt>
                <c:pt idx="92">
                  <c:v>91</c:v>
                </c:pt>
                <c:pt idx="93">
                  <c:v>92</c:v>
                </c:pt>
                <c:pt idx="94">
                  <c:v>93</c:v>
                </c:pt>
                <c:pt idx="95">
                  <c:v>94</c:v>
                </c:pt>
                <c:pt idx="96">
                  <c:v>95</c:v>
                </c:pt>
                <c:pt idx="97">
                  <c:v>96</c:v>
                </c:pt>
                <c:pt idx="98">
                  <c:v>97</c:v>
                </c:pt>
                <c:pt idx="99">
                  <c:v>98</c:v>
                </c:pt>
                <c:pt idx="100">
                  <c:v>99</c:v>
                </c:pt>
                <c:pt idx="101">
                  <c:v>100</c:v>
                </c:pt>
                <c:pt idx="102">
                  <c:v>101</c:v>
                </c:pt>
                <c:pt idx="103">
                  <c:v>102</c:v>
                </c:pt>
                <c:pt idx="104">
                  <c:v>103</c:v>
                </c:pt>
                <c:pt idx="105">
                  <c:v>104</c:v>
                </c:pt>
                <c:pt idx="106">
                  <c:v>105</c:v>
                </c:pt>
                <c:pt idx="107">
                  <c:v>106</c:v>
                </c:pt>
                <c:pt idx="108">
                  <c:v>107</c:v>
                </c:pt>
                <c:pt idx="109">
                  <c:v>108</c:v>
                </c:pt>
                <c:pt idx="110">
                  <c:v>109</c:v>
                </c:pt>
                <c:pt idx="111">
                  <c:v>110</c:v>
                </c:pt>
                <c:pt idx="112">
                  <c:v>111</c:v>
                </c:pt>
                <c:pt idx="113">
                  <c:v>112</c:v>
                </c:pt>
                <c:pt idx="114">
                  <c:v>113</c:v>
                </c:pt>
                <c:pt idx="115">
                  <c:v>114</c:v>
                </c:pt>
                <c:pt idx="116">
                  <c:v>115</c:v>
                </c:pt>
                <c:pt idx="117">
                  <c:v>116</c:v>
                </c:pt>
                <c:pt idx="118">
                  <c:v>117</c:v>
                </c:pt>
                <c:pt idx="119">
                  <c:v>118</c:v>
                </c:pt>
                <c:pt idx="120">
                  <c:v>119</c:v>
                </c:pt>
                <c:pt idx="121">
                  <c:v>120</c:v>
                </c:pt>
                <c:pt idx="122">
                  <c:v>121</c:v>
                </c:pt>
                <c:pt idx="123">
                  <c:v>122</c:v>
                </c:pt>
                <c:pt idx="124">
                  <c:v>123</c:v>
                </c:pt>
                <c:pt idx="125">
                  <c:v>124</c:v>
                </c:pt>
                <c:pt idx="126">
                  <c:v>125</c:v>
                </c:pt>
                <c:pt idx="127">
                  <c:v>126</c:v>
                </c:pt>
                <c:pt idx="128">
                  <c:v>127</c:v>
                </c:pt>
                <c:pt idx="129">
                  <c:v>128</c:v>
                </c:pt>
                <c:pt idx="130">
                  <c:v>129</c:v>
                </c:pt>
                <c:pt idx="131">
                  <c:v>130</c:v>
                </c:pt>
                <c:pt idx="132">
                  <c:v>131</c:v>
                </c:pt>
              </c:numCache>
            </c:numRef>
          </c:cat>
          <c:val>
            <c:numRef>
              <c:f>'Summary Data'!$BV$11:$BV$143</c:f>
              <c:numCache>
                <c:formatCode>General</c:formatCode>
                <c:ptCount val="13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numCache>
            </c:numRef>
          </c:val>
        </c:ser>
        <c:ser>
          <c:idx val="43"/>
          <c:order val="43"/>
          <c:tx>
            <c:strRef>
              <c:f>'Summary Data'!$BW$10</c:f>
              <c:strCache>
                <c:ptCount val="1"/>
                <c:pt idx="0">
                  <c:v>Functional Area 9, Shift 4</c:v>
                </c:pt>
              </c:strCache>
            </c:strRef>
          </c:tx>
          <c:spPr>
            <a:pattFill prst="wdDnDiag">
              <a:fgClr>
                <a:schemeClr val="accent6"/>
              </a:fgClr>
              <a:bgClr>
                <a:schemeClr val="bg1"/>
              </a:bgClr>
            </a:pattFill>
            <a:ln>
              <a:noFill/>
            </a:ln>
            <a:effectLst/>
          </c:spPr>
          <c:invertIfNegative val="0"/>
          <c:cat>
            <c:numRef>
              <c:f>'Summary Data'!$A$11:$A$143</c:f>
              <c:numCache>
                <c:formatCode>d\-mmm</c:formatCode>
                <c:ptCount val="133"/>
                <c:pt idx="0">
                  <c:v>-1</c:v>
                </c:pt>
                <c:pt idx="1">
                  <c:v>0</c:v>
                </c:pt>
                <c:pt idx="2">
                  <c:v>1</c:v>
                </c:pt>
                <c:pt idx="3">
                  <c:v>2</c:v>
                </c:pt>
                <c:pt idx="4">
                  <c:v>3</c:v>
                </c:pt>
                <c:pt idx="5">
                  <c:v>4</c:v>
                </c:pt>
                <c:pt idx="6">
                  <c:v>5</c:v>
                </c:pt>
                <c:pt idx="7">
                  <c:v>6</c:v>
                </c:pt>
                <c:pt idx="8">
                  <c:v>7</c:v>
                </c:pt>
                <c:pt idx="9">
                  <c:v>8</c:v>
                </c:pt>
                <c:pt idx="10">
                  <c:v>9</c:v>
                </c:pt>
                <c:pt idx="11">
                  <c:v>10</c:v>
                </c:pt>
                <c:pt idx="12">
                  <c:v>11</c:v>
                </c:pt>
                <c:pt idx="13">
                  <c:v>12</c:v>
                </c:pt>
                <c:pt idx="14">
                  <c:v>13</c:v>
                </c:pt>
                <c:pt idx="15">
                  <c:v>14</c:v>
                </c:pt>
                <c:pt idx="16">
                  <c:v>15</c:v>
                </c:pt>
                <c:pt idx="17">
                  <c:v>16</c:v>
                </c:pt>
                <c:pt idx="18">
                  <c:v>17</c:v>
                </c:pt>
                <c:pt idx="19">
                  <c:v>18</c:v>
                </c:pt>
                <c:pt idx="20">
                  <c:v>19</c:v>
                </c:pt>
                <c:pt idx="21">
                  <c:v>20</c:v>
                </c:pt>
                <c:pt idx="22">
                  <c:v>21</c:v>
                </c:pt>
                <c:pt idx="23">
                  <c:v>22</c:v>
                </c:pt>
                <c:pt idx="24">
                  <c:v>23</c:v>
                </c:pt>
                <c:pt idx="25">
                  <c:v>24</c:v>
                </c:pt>
                <c:pt idx="26">
                  <c:v>25</c:v>
                </c:pt>
                <c:pt idx="27">
                  <c:v>26</c:v>
                </c:pt>
                <c:pt idx="28">
                  <c:v>27</c:v>
                </c:pt>
                <c:pt idx="29">
                  <c:v>28</c:v>
                </c:pt>
                <c:pt idx="30">
                  <c:v>29</c:v>
                </c:pt>
                <c:pt idx="31">
                  <c:v>30</c:v>
                </c:pt>
                <c:pt idx="32">
                  <c:v>31</c:v>
                </c:pt>
                <c:pt idx="33">
                  <c:v>32</c:v>
                </c:pt>
                <c:pt idx="34">
                  <c:v>33</c:v>
                </c:pt>
                <c:pt idx="35">
                  <c:v>34</c:v>
                </c:pt>
                <c:pt idx="36">
                  <c:v>35</c:v>
                </c:pt>
                <c:pt idx="37">
                  <c:v>36</c:v>
                </c:pt>
                <c:pt idx="38">
                  <c:v>37</c:v>
                </c:pt>
                <c:pt idx="39">
                  <c:v>38</c:v>
                </c:pt>
                <c:pt idx="40">
                  <c:v>39</c:v>
                </c:pt>
                <c:pt idx="41">
                  <c:v>40</c:v>
                </c:pt>
                <c:pt idx="42">
                  <c:v>41</c:v>
                </c:pt>
                <c:pt idx="43">
                  <c:v>42</c:v>
                </c:pt>
                <c:pt idx="44">
                  <c:v>43</c:v>
                </c:pt>
                <c:pt idx="45">
                  <c:v>44</c:v>
                </c:pt>
                <c:pt idx="46">
                  <c:v>45</c:v>
                </c:pt>
                <c:pt idx="47">
                  <c:v>46</c:v>
                </c:pt>
                <c:pt idx="48">
                  <c:v>47</c:v>
                </c:pt>
                <c:pt idx="49">
                  <c:v>48</c:v>
                </c:pt>
                <c:pt idx="50">
                  <c:v>49</c:v>
                </c:pt>
                <c:pt idx="51">
                  <c:v>50</c:v>
                </c:pt>
                <c:pt idx="52">
                  <c:v>51</c:v>
                </c:pt>
                <c:pt idx="53">
                  <c:v>52</c:v>
                </c:pt>
                <c:pt idx="54">
                  <c:v>53</c:v>
                </c:pt>
                <c:pt idx="55">
                  <c:v>54</c:v>
                </c:pt>
                <c:pt idx="56">
                  <c:v>55</c:v>
                </c:pt>
                <c:pt idx="57">
                  <c:v>56</c:v>
                </c:pt>
                <c:pt idx="58">
                  <c:v>57</c:v>
                </c:pt>
                <c:pt idx="59">
                  <c:v>58</c:v>
                </c:pt>
                <c:pt idx="60">
                  <c:v>59</c:v>
                </c:pt>
                <c:pt idx="61">
                  <c:v>60</c:v>
                </c:pt>
                <c:pt idx="62">
                  <c:v>61</c:v>
                </c:pt>
                <c:pt idx="63">
                  <c:v>62</c:v>
                </c:pt>
                <c:pt idx="64">
                  <c:v>63</c:v>
                </c:pt>
                <c:pt idx="65">
                  <c:v>64</c:v>
                </c:pt>
                <c:pt idx="66">
                  <c:v>65</c:v>
                </c:pt>
                <c:pt idx="67">
                  <c:v>66</c:v>
                </c:pt>
                <c:pt idx="68">
                  <c:v>67</c:v>
                </c:pt>
                <c:pt idx="69">
                  <c:v>68</c:v>
                </c:pt>
                <c:pt idx="70">
                  <c:v>69</c:v>
                </c:pt>
                <c:pt idx="71">
                  <c:v>70</c:v>
                </c:pt>
                <c:pt idx="72">
                  <c:v>71</c:v>
                </c:pt>
                <c:pt idx="73">
                  <c:v>72</c:v>
                </c:pt>
                <c:pt idx="74">
                  <c:v>73</c:v>
                </c:pt>
                <c:pt idx="75">
                  <c:v>74</c:v>
                </c:pt>
                <c:pt idx="76">
                  <c:v>75</c:v>
                </c:pt>
                <c:pt idx="77">
                  <c:v>76</c:v>
                </c:pt>
                <c:pt idx="78">
                  <c:v>77</c:v>
                </c:pt>
                <c:pt idx="79">
                  <c:v>78</c:v>
                </c:pt>
                <c:pt idx="80">
                  <c:v>79</c:v>
                </c:pt>
                <c:pt idx="81">
                  <c:v>80</c:v>
                </c:pt>
                <c:pt idx="82">
                  <c:v>81</c:v>
                </c:pt>
                <c:pt idx="83">
                  <c:v>82</c:v>
                </c:pt>
                <c:pt idx="84">
                  <c:v>83</c:v>
                </c:pt>
                <c:pt idx="85">
                  <c:v>84</c:v>
                </c:pt>
                <c:pt idx="86">
                  <c:v>85</c:v>
                </c:pt>
                <c:pt idx="87">
                  <c:v>86</c:v>
                </c:pt>
                <c:pt idx="88">
                  <c:v>87</c:v>
                </c:pt>
                <c:pt idx="89">
                  <c:v>88</c:v>
                </c:pt>
                <c:pt idx="90">
                  <c:v>89</c:v>
                </c:pt>
                <c:pt idx="91">
                  <c:v>90</c:v>
                </c:pt>
                <c:pt idx="92">
                  <c:v>91</c:v>
                </c:pt>
                <c:pt idx="93">
                  <c:v>92</c:v>
                </c:pt>
                <c:pt idx="94">
                  <c:v>93</c:v>
                </c:pt>
                <c:pt idx="95">
                  <c:v>94</c:v>
                </c:pt>
                <c:pt idx="96">
                  <c:v>95</c:v>
                </c:pt>
                <c:pt idx="97">
                  <c:v>96</c:v>
                </c:pt>
                <c:pt idx="98">
                  <c:v>97</c:v>
                </c:pt>
                <c:pt idx="99">
                  <c:v>98</c:v>
                </c:pt>
                <c:pt idx="100">
                  <c:v>99</c:v>
                </c:pt>
                <c:pt idx="101">
                  <c:v>100</c:v>
                </c:pt>
                <c:pt idx="102">
                  <c:v>101</c:v>
                </c:pt>
                <c:pt idx="103">
                  <c:v>102</c:v>
                </c:pt>
                <c:pt idx="104">
                  <c:v>103</c:v>
                </c:pt>
                <c:pt idx="105">
                  <c:v>104</c:v>
                </c:pt>
                <c:pt idx="106">
                  <c:v>105</c:v>
                </c:pt>
                <c:pt idx="107">
                  <c:v>106</c:v>
                </c:pt>
                <c:pt idx="108">
                  <c:v>107</c:v>
                </c:pt>
                <c:pt idx="109">
                  <c:v>108</c:v>
                </c:pt>
                <c:pt idx="110">
                  <c:v>109</c:v>
                </c:pt>
                <c:pt idx="111">
                  <c:v>110</c:v>
                </c:pt>
                <c:pt idx="112">
                  <c:v>111</c:v>
                </c:pt>
                <c:pt idx="113">
                  <c:v>112</c:v>
                </c:pt>
                <c:pt idx="114">
                  <c:v>113</c:v>
                </c:pt>
                <c:pt idx="115">
                  <c:v>114</c:v>
                </c:pt>
                <c:pt idx="116">
                  <c:v>115</c:v>
                </c:pt>
                <c:pt idx="117">
                  <c:v>116</c:v>
                </c:pt>
                <c:pt idx="118">
                  <c:v>117</c:v>
                </c:pt>
                <c:pt idx="119">
                  <c:v>118</c:v>
                </c:pt>
                <c:pt idx="120">
                  <c:v>119</c:v>
                </c:pt>
                <c:pt idx="121">
                  <c:v>120</c:v>
                </c:pt>
                <c:pt idx="122">
                  <c:v>121</c:v>
                </c:pt>
                <c:pt idx="123">
                  <c:v>122</c:v>
                </c:pt>
                <c:pt idx="124">
                  <c:v>123</c:v>
                </c:pt>
                <c:pt idx="125">
                  <c:v>124</c:v>
                </c:pt>
                <c:pt idx="126">
                  <c:v>125</c:v>
                </c:pt>
                <c:pt idx="127">
                  <c:v>126</c:v>
                </c:pt>
                <c:pt idx="128">
                  <c:v>127</c:v>
                </c:pt>
                <c:pt idx="129">
                  <c:v>128</c:v>
                </c:pt>
                <c:pt idx="130">
                  <c:v>129</c:v>
                </c:pt>
                <c:pt idx="131">
                  <c:v>130</c:v>
                </c:pt>
                <c:pt idx="132">
                  <c:v>131</c:v>
                </c:pt>
              </c:numCache>
            </c:numRef>
          </c:cat>
          <c:val>
            <c:numRef>
              <c:f>'Summary Data'!$BW$11:$BW$143</c:f>
              <c:numCache>
                <c:formatCode>General</c:formatCode>
                <c:ptCount val="13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numCache>
            </c:numRef>
          </c:val>
        </c:ser>
        <c:ser>
          <c:idx val="44"/>
          <c:order val="44"/>
          <c:tx>
            <c:strRef>
              <c:f>'Summary Data'!$BX$10</c:f>
              <c:strCache>
                <c:ptCount val="1"/>
                <c:pt idx="0">
                  <c:v>Functional Area 9, Shift 5</c:v>
                </c:pt>
              </c:strCache>
            </c:strRef>
          </c:tx>
          <c:spPr>
            <a:pattFill prst="wdDnDiag">
              <a:fgClr>
                <a:schemeClr val="accent5"/>
              </a:fgClr>
              <a:bgClr>
                <a:schemeClr val="bg1"/>
              </a:bgClr>
            </a:pattFill>
            <a:ln>
              <a:noFill/>
            </a:ln>
            <a:effectLst/>
          </c:spPr>
          <c:invertIfNegative val="0"/>
          <c:cat>
            <c:numRef>
              <c:f>'Summary Data'!$A$11:$A$143</c:f>
              <c:numCache>
                <c:formatCode>d\-mmm</c:formatCode>
                <c:ptCount val="133"/>
                <c:pt idx="0">
                  <c:v>-1</c:v>
                </c:pt>
                <c:pt idx="1">
                  <c:v>0</c:v>
                </c:pt>
                <c:pt idx="2">
                  <c:v>1</c:v>
                </c:pt>
                <c:pt idx="3">
                  <c:v>2</c:v>
                </c:pt>
                <c:pt idx="4">
                  <c:v>3</c:v>
                </c:pt>
                <c:pt idx="5">
                  <c:v>4</c:v>
                </c:pt>
                <c:pt idx="6">
                  <c:v>5</c:v>
                </c:pt>
                <c:pt idx="7">
                  <c:v>6</c:v>
                </c:pt>
                <c:pt idx="8">
                  <c:v>7</c:v>
                </c:pt>
                <c:pt idx="9">
                  <c:v>8</c:v>
                </c:pt>
                <c:pt idx="10">
                  <c:v>9</c:v>
                </c:pt>
                <c:pt idx="11">
                  <c:v>10</c:v>
                </c:pt>
                <c:pt idx="12">
                  <c:v>11</c:v>
                </c:pt>
                <c:pt idx="13">
                  <c:v>12</c:v>
                </c:pt>
                <c:pt idx="14">
                  <c:v>13</c:v>
                </c:pt>
                <c:pt idx="15">
                  <c:v>14</c:v>
                </c:pt>
                <c:pt idx="16">
                  <c:v>15</c:v>
                </c:pt>
                <c:pt idx="17">
                  <c:v>16</c:v>
                </c:pt>
                <c:pt idx="18">
                  <c:v>17</c:v>
                </c:pt>
                <c:pt idx="19">
                  <c:v>18</c:v>
                </c:pt>
                <c:pt idx="20">
                  <c:v>19</c:v>
                </c:pt>
                <c:pt idx="21">
                  <c:v>20</c:v>
                </c:pt>
                <c:pt idx="22">
                  <c:v>21</c:v>
                </c:pt>
                <c:pt idx="23">
                  <c:v>22</c:v>
                </c:pt>
                <c:pt idx="24">
                  <c:v>23</c:v>
                </c:pt>
                <c:pt idx="25">
                  <c:v>24</c:v>
                </c:pt>
                <c:pt idx="26">
                  <c:v>25</c:v>
                </c:pt>
                <c:pt idx="27">
                  <c:v>26</c:v>
                </c:pt>
                <c:pt idx="28">
                  <c:v>27</c:v>
                </c:pt>
                <c:pt idx="29">
                  <c:v>28</c:v>
                </c:pt>
                <c:pt idx="30">
                  <c:v>29</c:v>
                </c:pt>
                <c:pt idx="31">
                  <c:v>30</c:v>
                </c:pt>
                <c:pt idx="32">
                  <c:v>31</c:v>
                </c:pt>
                <c:pt idx="33">
                  <c:v>32</c:v>
                </c:pt>
                <c:pt idx="34">
                  <c:v>33</c:v>
                </c:pt>
                <c:pt idx="35">
                  <c:v>34</c:v>
                </c:pt>
                <c:pt idx="36">
                  <c:v>35</c:v>
                </c:pt>
                <c:pt idx="37">
                  <c:v>36</c:v>
                </c:pt>
                <c:pt idx="38">
                  <c:v>37</c:v>
                </c:pt>
                <c:pt idx="39">
                  <c:v>38</c:v>
                </c:pt>
                <c:pt idx="40">
                  <c:v>39</c:v>
                </c:pt>
                <c:pt idx="41">
                  <c:v>40</c:v>
                </c:pt>
                <c:pt idx="42">
                  <c:v>41</c:v>
                </c:pt>
                <c:pt idx="43">
                  <c:v>42</c:v>
                </c:pt>
                <c:pt idx="44">
                  <c:v>43</c:v>
                </c:pt>
                <c:pt idx="45">
                  <c:v>44</c:v>
                </c:pt>
                <c:pt idx="46">
                  <c:v>45</c:v>
                </c:pt>
                <c:pt idx="47">
                  <c:v>46</c:v>
                </c:pt>
                <c:pt idx="48">
                  <c:v>47</c:v>
                </c:pt>
                <c:pt idx="49">
                  <c:v>48</c:v>
                </c:pt>
                <c:pt idx="50">
                  <c:v>49</c:v>
                </c:pt>
                <c:pt idx="51">
                  <c:v>50</c:v>
                </c:pt>
                <c:pt idx="52">
                  <c:v>51</c:v>
                </c:pt>
                <c:pt idx="53">
                  <c:v>52</c:v>
                </c:pt>
                <c:pt idx="54">
                  <c:v>53</c:v>
                </c:pt>
                <c:pt idx="55">
                  <c:v>54</c:v>
                </c:pt>
                <c:pt idx="56">
                  <c:v>55</c:v>
                </c:pt>
                <c:pt idx="57">
                  <c:v>56</c:v>
                </c:pt>
                <c:pt idx="58">
                  <c:v>57</c:v>
                </c:pt>
                <c:pt idx="59">
                  <c:v>58</c:v>
                </c:pt>
                <c:pt idx="60">
                  <c:v>59</c:v>
                </c:pt>
                <c:pt idx="61">
                  <c:v>60</c:v>
                </c:pt>
                <c:pt idx="62">
                  <c:v>61</c:v>
                </c:pt>
                <c:pt idx="63">
                  <c:v>62</c:v>
                </c:pt>
                <c:pt idx="64">
                  <c:v>63</c:v>
                </c:pt>
                <c:pt idx="65">
                  <c:v>64</c:v>
                </c:pt>
                <c:pt idx="66">
                  <c:v>65</c:v>
                </c:pt>
                <c:pt idx="67">
                  <c:v>66</c:v>
                </c:pt>
                <c:pt idx="68">
                  <c:v>67</c:v>
                </c:pt>
                <c:pt idx="69">
                  <c:v>68</c:v>
                </c:pt>
                <c:pt idx="70">
                  <c:v>69</c:v>
                </c:pt>
                <c:pt idx="71">
                  <c:v>70</c:v>
                </c:pt>
                <c:pt idx="72">
                  <c:v>71</c:v>
                </c:pt>
                <c:pt idx="73">
                  <c:v>72</c:v>
                </c:pt>
                <c:pt idx="74">
                  <c:v>73</c:v>
                </c:pt>
                <c:pt idx="75">
                  <c:v>74</c:v>
                </c:pt>
                <c:pt idx="76">
                  <c:v>75</c:v>
                </c:pt>
                <c:pt idx="77">
                  <c:v>76</c:v>
                </c:pt>
                <c:pt idx="78">
                  <c:v>77</c:v>
                </c:pt>
                <c:pt idx="79">
                  <c:v>78</c:v>
                </c:pt>
                <c:pt idx="80">
                  <c:v>79</c:v>
                </c:pt>
                <c:pt idx="81">
                  <c:v>80</c:v>
                </c:pt>
                <c:pt idx="82">
                  <c:v>81</c:v>
                </c:pt>
                <c:pt idx="83">
                  <c:v>82</c:v>
                </c:pt>
                <c:pt idx="84">
                  <c:v>83</c:v>
                </c:pt>
                <c:pt idx="85">
                  <c:v>84</c:v>
                </c:pt>
                <c:pt idx="86">
                  <c:v>85</c:v>
                </c:pt>
                <c:pt idx="87">
                  <c:v>86</c:v>
                </c:pt>
                <c:pt idx="88">
                  <c:v>87</c:v>
                </c:pt>
                <c:pt idx="89">
                  <c:v>88</c:v>
                </c:pt>
                <c:pt idx="90">
                  <c:v>89</c:v>
                </c:pt>
                <c:pt idx="91">
                  <c:v>90</c:v>
                </c:pt>
                <c:pt idx="92">
                  <c:v>91</c:v>
                </c:pt>
                <c:pt idx="93">
                  <c:v>92</c:v>
                </c:pt>
                <c:pt idx="94">
                  <c:v>93</c:v>
                </c:pt>
                <c:pt idx="95">
                  <c:v>94</c:v>
                </c:pt>
                <c:pt idx="96">
                  <c:v>95</c:v>
                </c:pt>
                <c:pt idx="97">
                  <c:v>96</c:v>
                </c:pt>
                <c:pt idx="98">
                  <c:v>97</c:v>
                </c:pt>
                <c:pt idx="99">
                  <c:v>98</c:v>
                </c:pt>
                <c:pt idx="100">
                  <c:v>99</c:v>
                </c:pt>
                <c:pt idx="101">
                  <c:v>100</c:v>
                </c:pt>
                <c:pt idx="102">
                  <c:v>101</c:v>
                </c:pt>
                <c:pt idx="103">
                  <c:v>102</c:v>
                </c:pt>
                <c:pt idx="104">
                  <c:v>103</c:v>
                </c:pt>
                <c:pt idx="105">
                  <c:v>104</c:v>
                </c:pt>
                <c:pt idx="106">
                  <c:v>105</c:v>
                </c:pt>
                <c:pt idx="107">
                  <c:v>106</c:v>
                </c:pt>
                <c:pt idx="108">
                  <c:v>107</c:v>
                </c:pt>
                <c:pt idx="109">
                  <c:v>108</c:v>
                </c:pt>
                <c:pt idx="110">
                  <c:v>109</c:v>
                </c:pt>
                <c:pt idx="111">
                  <c:v>110</c:v>
                </c:pt>
                <c:pt idx="112">
                  <c:v>111</c:v>
                </c:pt>
                <c:pt idx="113">
                  <c:v>112</c:v>
                </c:pt>
                <c:pt idx="114">
                  <c:v>113</c:v>
                </c:pt>
                <c:pt idx="115">
                  <c:v>114</c:v>
                </c:pt>
                <c:pt idx="116">
                  <c:v>115</c:v>
                </c:pt>
                <c:pt idx="117">
                  <c:v>116</c:v>
                </c:pt>
                <c:pt idx="118">
                  <c:v>117</c:v>
                </c:pt>
                <c:pt idx="119">
                  <c:v>118</c:v>
                </c:pt>
                <c:pt idx="120">
                  <c:v>119</c:v>
                </c:pt>
                <c:pt idx="121">
                  <c:v>120</c:v>
                </c:pt>
                <c:pt idx="122">
                  <c:v>121</c:v>
                </c:pt>
                <c:pt idx="123">
                  <c:v>122</c:v>
                </c:pt>
                <c:pt idx="124">
                  <c:v>123</c:v>
                </c:pt>
                <c:pt idx="125">
                  <c:v>124</c:v>
                </c:pt>
                <c:pt idx="126">
                  <c:v>125</c:v>
                </c:pt>
                <c:pt idx="127">
                  <c:v>126</c:v>
                </c:pt>
                <c:pt idx="128">
                  <c:v>127</c:v>
                </c:pt>
                <c:pt idx="129">
                  <c:v>128</c:v>
                </c:pt>
                <c:pt idx="130">
                  <c:v>129</c:v>
                </c:pt>
                <c:pt idx="131">
                  <c:v>130</c:v>
                </c:pt>
                <c:pt idx="132">
                  <c:v>131</c:v>
                </c:pt>
              </c:numCache>
            </c:numRef>
          </c:cat>
          <c:val>
            <c:numRef>
              <c:f>'Summary Data'!$BX$11:$BX$143</c:f>
              <c:numCache>
                <c:formatCode>General</c:formatCode>
                <c:ptCount val="13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numCache>
            </c:numRef>
          </c:val>
        </c:ser>
        <c:ser>
          <c:idx val="45"/>
          <c:order val="45"/>
          <c:tx>
            <c:strRef>
              <c:f>'Summary Data'!$BY$10</c:f>
              <c:strCache>
                <c:ptCount val="1"/>
                <c:pt idx="0">
                  <c:v>Functional Area 10, Shift 1</c:v>
                </c:pt>
              </c:strCache>
            </c:strRef>
          </c:tx>
          <c:spPr>
            <a:pattFill prst="horzBrick">
              <a:fgClr>
                <a:schemeClr val="accent1"/>
              </a:fgClr>
              <a:bgClr>
                <a:schemeClr val="bg1"/>
              </a:bgClr>
            </a:pattFill>
            <a:ln>
              <a:noFill/>
            </a:ln>
            <a:effectLst/>
          </c:spPr>
          <c:invertIfNegative val="0"/>
          <c:cat>
            <c:numRef>
              <c:f>'Summary Data'!$A$11:$A$143</c:f>
              <c:numCache>
                <c:formatCode>d\-mmm</c:formatCode>
                <c:ptCount val="133"/>
                <c:pt idx="0">
                  <c:v>-1</c:v>
                </c:pt>
                <c:pt idx="1">
                  <c:v>0</c:v>
                </c:pt>
                <c:pt idx="2">
                  <c:v>1</c:v>
                </c:pt>
                <c:pt idx="3">
                  <c:v>2</c:v>
                </c:pt>
                <c:pt idx="4">
                  <c:v>3</c:v>
                </c:pt>
                <c:pt idx="5">
                  <c:v>4</c:v>
                </c:pt>
                <c:pt idx="6">
                  <c:v>5</c:v>
                </c:pt>
                <c:pt idx="7">
                  <c:v>6</c:v>
                </c:pt>
                <c:pt idx="8">
                  <c:v>7</c:v>
                </c:pt>
                <c:pt idx="9">
                  <c:v>8</c:v>
                </c:pt>
                <c:pt idx="10">
                  <c:v>9</c:v>
                </c:pt>
                <c:pt idx="11">
                  <c:v>10</c:v>
                </c:pt>
                <c:pt idx="12">
                  <c:v>11</c:v>
                </c:pt>
                <c:pt idx="13">
                  <c:v>12</c:v>
                </c:pt>
                <c:pt idx="14">
                  <c:v>13</c:v>
                </c:pt>
                <c:pt idx="15">
                  <c:v>14</c:v>
                </c:pt>
                <c:pt idx="16">
                  <c:v>15</c:v>
                </c:pt>
                <c:pt idx="17">
                  <c:v>16</c:v>
                </c:pt>
                <c:pt idx="18">
                  <c:v>17</c:v>
                </c:pt>
                <c:pt idx="19">
                  <c:v>18</c:v>
                </c:pt>
                <c:pt idx="20">
                  <c:v>19</c:v>
                </c:pt>
                <c:pt idx="21">
                  <c:v>20</c:v>
                </c:pt>
                <c:pt idx="22">
                  <c:v>21</c:v>
                </c:pt>
                <c:pt idx="23">
                  <c:v>22</c:v>
                </c:pt>
                <c:pt idx="24">
                  <c:v>23</c:v>
                </c:pt>
                <c:pt idx="25">
                  <c:v>24</c:v>
                </c:pt>
                <c:pt idx="26">
                  <c:v>25</c:v>
                </c:pt>
                <c:pt idx="27">
                  <c:v>26</c:v>
                </c:pt>
                <c:pt idx="28">
                  <c:v>27</c:v>
                </c:pt>
                <c:pt idx="29">
                  <c:v>28</c:v>
                </c:pt>
                <c:pt idx="30">
                  <c:v>29</c:v>
                </c:pt>
                <c:pt idx="31">
                  <c:v>30</c:v>
                </c:pt>
                <c:pt idx="32">
                  <c:v>31</c:v>
                </c:pt>
                <c:pt idx="33">
                  <c:v>32</c:v>
                </c:pt>
                <c:pt idx="34">
                  <c:v>33</c:v>
                </c:pt>
                <c:pt idx="35">
                  <c:v>34</c:v>
                </c:pt>
                <c:pt idx="36">
                  <c:v>35</c:v>
                </c:pt>
                <c:pt idx="37">
                  <c:v>36</c:v>
                </c:pt>
                <c:pt idx="38">
                  <c:v>37</c:v>
                </c:pt>
                <c:pt idx="39">
                  <c:v>38</c:v>
                </c:pt>
                <c:pt idx="40">
                  <c:v>39</c:v>
                </c:pt>
                <c:pt idx="41">
                  <c:v>40</c:v>
                </c:pt>
                <c:pt idx="42">
                  <c:v>41</c:v>
                </c:pt>
                <c:pt idx="43">
                  <c:v>42</c:v>
                </c:pt>
                <c:pt idx="44">
                  <c:v>43</c:v>
                </c:pt>
                <c:pt idx="45">
                  <c:v>44</c:v>
                </c:pt>
                <c:pt idx="46">
                  <c:v>45</c:v>
                </c:pt>
                <c:pt idx="47">
                  <c:v>46</c:v>
                </c:pt>
                <c:pt idx="48">
                  <c:v>47</c:v>
                </c:pt>
                <c:pt idx="49">
                  <c:v>48</c:v>
                </c:pt>
                <c:pt idx="50">
                  <c:v>49</c:v>
                </c:pt>
                <c:pt idx="51">
                  <c:v>50</c:v>
                </c:pt>
                <c:pt idx="52">
                  <c:v>51</c:v>
                </c:pt>
                <c:pt idx="53">
                  <c:v>52</c:v>
                </c:pt>
                <c:pt idx="54">
                  <c:v>53</c:v>
                </c:pt>
                <c:pt idx="55">
                  <c:v>54</c:v>
                </c:pt>
                <c:pt idx="56">
                  <c:v>55</c:v>
                </c:pt>
                <c:pt idx="57">
                  <c:v>56</c:v>
                </c:pt>
                <c:pt idx="58">
                  <c:v>57</c:v>
                </c:pt>
                <c:pt idx="59">
                  <c:v>58</c:v>
                </c:pt>
                <c:pt idx="60">
                  <c:v>59</c:v>
                </c:pt>
                <c:pt idx="61">
                  <c:v>60</c:v>
                </c:pt>
                <c:pt idx="62">
                  <c:v>61</c:v>
                </c:pt>
                <c:pt idx="63">
                  <c:v>62</c:v>
                </c:pt>
                <c:pt idx="64">
                  <c:v>63</c:v>
                </c:pt>
                <c:pt idx="65">
                  <c:v>64</c:v>
                </c:pt>
                <c:pt idx="66">
                  <c:v>65</c:v>
                </c:pt>
                <c:pt idx="67">
                  <c:v>66</c:v>
                </c:pt>
                <c:pt idx="68">
                  <c:v>67</c:v>
                </c:pt>
                <c:pt idx="69">
                  <c:v>68</c:v>
                </c:pt>
                <c:pt idx="70">
                  <c:v>69</c:v>
                </c:pt>
                <c:pt idx="71">
                  <c:v>70</c:v>
                </c:pt>
                <c:pt idx="72">
                  <c:v>71</c:v>
                </c:pt>
                <c:pt idx="73">
                  <c:v>72</c:v>
                </c:pt>
                <c:pt idx="74">
                  <c:v>73</c:v>
                </c:pt>
                <c:pt idx="75">
                  <c:v>74</c:v>
                </c:pt>
                <c:pt idx="76">
                  <c:v>75</c:v>
                </c:pt>
                <c:pt idx="77">
                  <c:v>76</c:v>
                </c:pt>
                <c:pt idx="78">
                  <c:v>77</c:v>
                </c:pt>
                <c:pt idx="79">
                  <c:v>78</c:v>
                </c:pt>
                <c:pt idx="80">
                  <c:v>79</c:v>
                </c:pt>
                <c:pt idx="81">
                  <c:v>80</c:v>
                </c:pt>
                <c:pt idx="82">
                  <c:v>81</c:v>
                </c:pt>
                <c:pt idx="83">
                  <c:v>82</c:v>
                </c:pt>
                <c:pt idx="84">
                  <c:v>83</c:v>
                </c:pt>
                <c:pt idx="85">
                  <c:v>84</c:v>
                </c:pt>
                <c:pt idx="86">
                  <c:v>85</c:v>
                </c:pt>
                <c:pt idx="87">
                  <c:v>86</c:v>
                </c:pt>
                <c:pt idx="88">
                  <c:v>87</c:v>
                </c:pt>
                <c:pt idx="89">
                  <c:v>88</c:v>
                </c:pt>
                <c:pt idx="90">
                  <c:v>89</c:v>
                </c:pt>
                <c:pt idx="91">
                  <c:v>90</c:v>
                </c:pt>
                <c:pt idx="92">
                  <c:v>91</c:v>
                </c:pt>
                <c:pt idx="93">
                  <c:v>92</c:v>
                </c:pt>
                <c:pt idx="94">
                  <c:v>93</c:v>
                </c:pt>
                <c:pt idx="95">
                  <c:v>94</c:v>
                </c:pt>
                <c:pt idx="96">
                  <c:v>95</c:v>
                </c:pt>
                <c:pt idx="97">
                  <c:v>96</c:v>
                </c:pt>
                <c:pt idx="98">
                  <c:v>97</c:v>
                </c:pt>
                <c:pt idx="99">
                  <c:v>98</c:v>
                </c:pt>
                <c:pt idx="100">
                  <c:v>99</c:v>
                </c:pt>
                <c:pt idx="101">
                  <c:v>100</c:v>
                </c:pt>
                <c:pt idx="102">
                  <c:v>101</c:v>
                </c:pt>
                <c:pt idx="103">
                  <c:v>102</c:v>
                </c:pt>
                <c:pt idx="104">
                  <c:v>103</c:v>
                </c:pt>
                <c:pt idx="105">
                  <c:v>104</c:v>
                </c:pt>
                <c:pt idx="106">
                  <c:v>105</c:v>
                </c:pt>
                <c:pt idx="107">
                  <c:v>106</c:v>
                </c:pt>
                <c:pt idx="108">
                  <c:v>107</c:v>
                </c:pt>
                <c:pt idx="109">
                  <c:v>108</c:v>
                </c:pt>
                <c:pt idx="110">
                  <c:v>109</c:v>
                </c:pt>
                <c:pt idx="111">
                  <c:v>110</c:v>
                </c:pt>
                <c:pt idx="112">
                  <c:v>111</c:v>
                </c:pt>
                <c:pt idx="113">
                  <c:v>112</c:v>
                </c:pt>
                <c:pt idx="114">
                  <c:v>113</c:v>
                </c:pt>
                <c:pt idx="115">
                  <c:v>114</c:v>
                </c:pt>
                <c:pt idx="116">
                  <c:v>115</c:v>
                </c:pt>
                <c:pt idx="117">
                  <c:v>116</c:v>
                </c:pt>
                <c:pt idx="118">
                  <c:v>117</c:v>
                </c:pt>
                <c:pt idx="119">
                  <c:v>118</c:v>
                </c:pt>
                <c:pt idx="120">
                  <c:v>119</c:v>
                </c:pt>
                <c:pt idx="121">
                  <c:v>120</c:v>
                </c:pt>
                <c:pt idx="122">
                  <c:v>121</c:v>
                </c:pt>
                <c:pt idx="123">
                  <c:v>122</c:v>
                </c:pt>
                <c:pt idx="124">
                  <c:v>123</c:v>
                </c:pt>
                <c:pt idx="125">
                  <c:v>124</c:v>
                </c:pt>
                <c:pt idx="126">
                  <c:v>125</c:v>
                </c:pt>
                <c:pt idx="127">
                  <c:v>126</c:v>
                </c:pt>
                <c:pt idx="128">
                  <c:v>127</c:v>
                </c:pt>
                <c:pt idx="129">
                  <c:v>128</c:v>
                </c:pt>
                <c:pt idx="130">
                  <c:v>129</c:v>
                </c:pt>
                <c:pt idx="131">
                  <c:v>130</c:v>
                </c:pt>
                <c:pt idx="132">
                  <c:v>131</c:v>
                </c:pt>
              </c:numCache>
            </c:numRef>
          </c:cat>
          <c:val>
            <c:numRef>
              <c:f>'Summary Data'!$BY$11:$BY$143</c:f>
              <c:numCache>
                <c:formatCode>General</c:formatCode>
                <c:ptCount val="13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numCache>
            </c:numRef>
          </c:val>
        </c:ser>
        <c:ser>
          <c:idx val="46"/>
          <c:order val="46"/>
          <c:tx>
            <c:strRef>
              <c:f>'Summary Data'!$BZ$10</c:f>
              <c:strCache>
                <c:ptCount val="1"/>
                <c:pt idx="0">
                  <c:v>Functional Area 10, Shift 2</c:v>
                </c:pt>
              </c:strCache>
            </c:strRef>
          </c:tx>
          <c:spPr>
            <a:pattFill prst="horzBrick">
              <a:fgClr>
                <a:schemeClr val="accent2"/>
              </a:fgClr>
              <a:bgClr>
                <a:schemeClr val="bg1"/>
              </a:bgClr>
            </a:pattFill>
            <a:ln>
              <a:noFill/>
            </a:ln>
            <a:effectLst/>
          </c:spPr>
          <c:invertIfNegative val="0"/>
          <c:cat>
            <c:numRef>
              <c:f>'Summary Data'!$A$11:$A$143</c:f>
              <c:numCache>
                <c:formatCode>d\-mmm</c:formatCode>
                <c:ptCount val="133"/>
                <c:pt idx="0">
                  <c:v>-1</c:v>
                </c:pt>
                <c:pt idx="1">
                  <c:v>0</c:v>
                </c:pt>
                <c:pt idx="2">
                  <c:v>1</c:v>
                </c:pt>
                <c:pt idx="3">
                  <c:v>2</c:v>
                </c:pt>
                <c:pt idx="4">
                  <c:v>3</c:v>
                </c:pt>
                <c:pt idx="5">
                  <c:v>4</c:v>
                </c:pt>
                <c:pt idx="6">
                  <c:v>5</c:v>
                </c:pt>
                <c:pt idx="7">
                  <c:v>6</c:v>
                </c:pt>
                <c:pt idx="8">
                  <c:v>7</c:v>
                </c:pt>
                <c:pt idx="9">
                  <c:v>8</c:v>
                </c:pt>
                <c:pt idx="10">
                  <c:v>9</c:v>
                </c:pt>
                <c:pt idx="11">
                  <c:v>10</c:v>
                </c:pt>
                <c:pt idx="12">
                  <c:v>11</c:v>
                </c:pt>
                <c:pt idx="13">
                  <c:v>12</c:v>
                </c:pt>
                <c:pt idx="14">
                  <c:v>13</c:v>
                </c:pt>
                <c:pt idx="15">
                  <c:v>14</c:v>
                </c:pt>
                <c:pt idx="16">
                  <c:v>15</c:v>
                </c:pt>
                <c:pt idx="17">
                  <c:v>16</c:v>
                </c:pt>
                <c:pt idx="18">
                  <c:v>17</c:v>
                </c:pt>
                <c:pt idx="19">
                  <c:v>18</c:v>
                </c:pt>
                <c:pt idx="20">
                  <c:v>19</c:v>
                </c:pt>
                <c:pt idx="21">
                  <c:v>20</c:v>
                </c:pt>
                <c:pt idx="22">
                  <c:v>21</c:v>
                </c:pt>
                <c:pt idx="23">
                  <c:v>22</c:v>
                </c:pt>
                <c:pt idx="24">
                  <c:v>23</c:v>
                </c:pt>
                <c:pt idx="25">
                  <c:v>24</c:v>
                </c:pt>
                <c:pt idx="26">
                  <c:v>25</c:v>
                </c:pt>
                <c:pt idx="27">
                  <c:v>26</c:v>
                </c:pt>
                <c:pt idx="28">
                  <c:v>27</c:v>
                </c:pt>
                <c:pt idx="29">
                  <c:v>28</c:v>
                </c:pt>
                <c:pt idx="30">
                  <c:v>29</c:v>
                </c:pt>
                <c:pt idx="31">
                  <c:v>30</c:v>
                </c:pt>
                <c:pt idx="32">
                  <c:v>31</c:v>
                </c:pt>
                <c:pt idx="33">
                  <c:v>32</c:v>
                </c:pt>
                <c:pt idx="34">
                  <c:v>33</c:v>
                </c:pt>
                <c:pt idx="35">
                  <c:v>34</c:v>
                </c:pt>
                <c:pt idx="36">
                  <c:v>35</c:v>
                </c:pt>
                <c:pt idx="37">
                  <c:v>36</c:v>
                </c:pt>
                <c:pt idx="38">
                  <c:v>37</c:v>
                </c:pt>
                <c:pt idx="39">
                  <c:v>38</c:v>
                </c:pt>
                <c:pt idx="40">
                  <c:v>39</c:v>
                </c:pt>
                <c:pt idx="41">
                  <c:v>40</c:v>
                </c:pt>
                <c:pt idx="42">
                  <c:v>41</c:v>
                </c:pt>
                <c:pt idx="43">
                  <c:v>42</c:v>
                </c:pt>
                <c:pt idx="44">
                  <c:v>43</c:v>
                </c:pt>
                <c:pt idx="45">
                  <c:v>44</c:v>
                </c:pt>
                <c:pt idx="46">
                  <c:v>45</c:v>
                </c:pt>
                <c:pt idx="47">
                  <c:v>46</c:v>
                </c:pt>
                <c:pt idx="48">
                  <c:v>47</c:v>
                </c:pt>
                <c:pt idx="49">
                  <c:v>48</c:v>
                </c:pt>
                <c:pt idx="50">
                  <c:v>49</c:v>
                </c:pt>
                <c:pt idx="51">
                  <c:v>50</c:v>
                </c:pt>
                <c:pt idx="52">
                  <c:v>51</c:v>
                </c:pt>
                <c:pt idx="53">
                  <c:v>52</c:v>
                </c:pt>
                <c:pt idx="54">
                  <c:v>53</c:v>
                </c:pt>
                <c:pt idx="55">
                  <c:v>54</c:v>
                </c:pt>
                <c:pt idx="56">
                  <c:v>55</c:v>
                </c:pt>
                <c:pt idx="57">
                  <c:v>56</c:v>
                </c:pt>
                <c:pt idx="58">
                  <c:v>57</c:v>
                </c:pt>
                <c:pt idx="59">
                  <c:v>58</c:v>
                </c:pt>
                <c:pt idx="60">
                  <c:v>59</c:v>
                </c:pt>
                <c:pt idx="61">
                  <c:v>60</c:v>
                </c:pt>
                <c:pt idx="62">
                  <c:v>61</c:v>
                </c:pt>
                <c:pt idx="63">
                  <c:v>62</c:v>
                </c:pt>
                <c:pt idx="64">
                  <c:v>63</c:v>
                </c:pt>
                <c:pt idx="65">
                  <c:v>64</c:v>
                </c:pt>
                <c:pt idx="66">
                  <c:v>65</c:v>
                </c:pt>
                <c:pt idx="67">
                  <c:v>66</c:v>
                </c:pt>
                <c:pt idx="68">
                  <c:v>67</c:v>
                </c:pt>
                <c:pt idx="69">
                  <c:v>68</c:v>
                </c:pt>
                <c:pt idx="70">
                  <c:v>69</c:v>
                </c:pt>
                <c:pt idx="71">
                  <c:v>70</c:v>
                </c:pt>
                <c:pt idx="72">
                  <c:v>71</c:v>
                </c:pt>
                <c:pt idx="73">
                  <c:v>72</c:v>
                </c:pt>
                <c:pt idx="74">
                  <c:v>73</c:v>
                </c:pt>
                <c:pt idx="75">
                  <c:v>74</c:v>
                </c:pt>
                <c:pt idx="76">
                  <c:v>75</c:v>
                </c:pt>
                <c:pt idx="77">
                  <c:v>76</c:v>
                </c:pt>
                <c:pt idx="78">
                  <c:v>77</c:v>
                </c:pt>
                <c:pt idx="79">
                  <c:v>78</c:v>
                </c:pt>
                <c:pt idx="80">
                  <c:v>79</c:v>
                </c:pt>
                <c:pt idx="81">
                  <c:v>80</c:v>
                </c:pt>
                <c:pt idx="82">
                  <c:v>81</c:v>
                </c:pt>
                <c:pt idx="83">
                  <c:v>82</c:v>
                </c:pt>
                <c:pt idx="84">
                  <c:v>83</c:v>
                </c:pt>
                <c:pt idx="85">
                  <c:v>84</c:v>
                </c:pt>
                <c:pt idx="86">
                  <c:v>85</c:v>
                </c:pt>
                <c:pt idx="87">
                  <c:v>86</c:v>
                </c:pt>
                <c:pt idx="88">
                  <c:v>87</c:v>
                </c:pt>
                <c:pt idx="89">
                  <c:v>88</c:v>
                </c:pt>
                <c:pt idx="90">
                  <c:v>89</c:v>
                </c:pt>
                <c:pt idx="91">
                  <c:v>90</c:v>
                </c:pt>
                <c:pt idx="92">
                  <c:v>91</c:v>
                </c:pt>
                <c:pt idx="93">
                  <c:v>92</c:v>
                </c:pt>
                <c:pt idx="94">
                  <c:v>93</c:v>
                </c:pt>
                <c:pt idx="95">
                  <c:v>94</c:v>
                </c:pt>
                <c:pt idx="96">
                  <c:v>95</c:v>
                </c:pt>
                <c:pt idx="97">
                  <c:v>96</c:v>
                </c:pt>
                <c:pt idx="98">
                  <c:v>97</c:v>
                </c:pt>
                <c:pt idx="99">
                  <c:v>98</c:v>
                </c:pt>
                <c:pt idx="100">
                  <c:v>99</c:v>
                </c:pt>
                <c:pt idx="101">
                  <c:v>100</c:v>
                </c:pt>
                <c:pt idx="102">
                  <c:v>101</c:v>
                </c:pt>
                <c:pt idx="103">
                  <c:v>102</c:v>
                </c:pt>
                <c:pt idx="104">
                  <c:v>103</c:v>
                </c:pt>
                <c:pt idx="105">
                  <c:v>104</c:v>
                </c:pt>
                <c:pt idx="106">
                  <c:v>105</c:v>
                </c:pt>
                <c:pt idx="107">
                  <c:v>106</c:v>
                </c:pt>
                <c:pt idx="108">
                  <c:v>107</c:v>
                </c:pt>
                <c:pt idx="109">
                  <c:v>108</c:v>
                </c:pt>
                <c:pt idx="110">
                  <c:v>109</c:v>
                </c:pt>
                <c:pt idx="111">
                  <c:v>110</c:v>
                </c:pt>
                <c:pt idx="112">
                  <c:v>111</c:v>
                </c:pt>
                <c:pt idx="113">
                  <c:v>112</c:v>
                </c:pt>
                <c:pt idx="114">
                  <c:v>113</c:v>
                </c:pt>
                <c:pt idx="115">
                  <c:v>114</c:v>
                </c:pt>
                <c:pt idx="116">
                  <c:v>115</c:v>
                </c:pt>
                <c:pt idx="117">
                  <c:v>116</c:v>
                </c:pt>
                <c:pt idx="118">
                  <c:v>117</c:v>
                </c:pt>
                <c:pt idx="119">
                  <c:v>118</c:v>
                </c:pt>
                <c:pt idx="120">
                  <c:v>119</c:v>
                </c:pt>
                <c:pt idx="121">
                  <c:v>120</c:v>
                </c:pt>
                <c:pt idx="122">
                  <c:v>121</c:v>
                </c:pt>
                <c:pt idx="123">
                  <c:v>122</c:v>
                </c:pt>
                <c:pt idx="124">
                  <c:v>123</c:v>
                </c:pt>
                <c:pt idx="125">
                  <c:v>124</c:v>
                </c:pt>
                <c:pt idx="126">
                  <c:v>125</c:v>
                </c:pt>
                <c:pt idx="127">
                  <c:v>126</c:v>
                </c:pt>
                <c:pt idx="128">
                  <c:v>127</c:v>
                </c:pt>
                <c:pt idx="129">
                  <c:v>128</c:v>
                </c:pt>
                <c:pt idx="130">
                  <c:v>129</c:v>
                </c:pt>
                <c:pt idx="131">
                  <c:v>130</c:v>
                </c:pt>
                <c:pt idx="132">
                  <c:v>131</c:v>
                </c:pt>
              </c:numCache>
            </c:numRef>
          </c:cat>
          <c:val>
            <c:numRef>
              <c:f>'Summary Data'!$BZ$11:$BZ$143</c:f>
              <c:numCache>
                <c:formatCode>General</c:formatCode>
                <c:ptCount val="13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numCache>
            </c:numRef>
          </c:val>
        </c:ser>
        <c:ser>
          <c:idx val="47"/>
          <c:order val="47"/>
          <c:tx>
            <c:strRef>
              <c:f>'Summary Data'!$CA$10</c:f>
              <c:strCache>
                <c:ptCount val="1"/>
                <c:pt idx="0">
                  <c:v>Functional Area 10, Shift 3</c:v>
                </c:pt>
              </c:strCache>
            </c:strRef>
          </c:tx>
          <c:spPr>
            <a:pattFill prst="horzBrick">
              <a:fgClr>
                <a:schemeClr val="accent4"/>
              </a:fgClr>
              <a:bgClr>
                <a:schemeClr val="bg1"/>
              </a:bgClr>
            </a:pattFill>
            <a:ln>
              <a:noFill/>
            </a:ln>
            <a:effectLst/>
          </c:spPr>
          <c:invertIfNegative val="0"/>
          <c:cat>
            <c:numRef>
              <c:f>'Summary Data'!$A$11:$A$143</c:f>
              <c:numCache>
                <c:formatCode>d\-mmm</c:formatCode>
                <c:ptCount val="133"/>
                <c:pt idx="0">
                  <c:v>-1</c:v>
                </c:pt>
                <c:pt idx="1">
                  <c:v>0</c:v>
                </c:pt>
                <c:pt idx="2">
                  <c:v>1</c:v>
                </c:pt>
                <c:pt idx="3">
                  <c:v>2</c:v>
                </c:pt>
                <c:pt idx="4">
                  <c:v>3</c:v>
                </c:pt>
                <c:pt idx="5">
                  <c:v>4</c:v>
                </c:pt>
                <c:pt idx="6">
                  <c:v>5</c:v>
                </c:pt>
                <c:pt idx="7">
                  <c:v>6</c:v>
                </c:pt>
                <c:pt idx="8">
                  <c:v>7</c:v>
                </c:pt>
                <c:pt idx="9">
                  <c:v>8</c:v>
                </c:pt>
                <c:pt idx="10">
                  <c:v>9</c:v>
                </c:pt>
                <c:pt idx="11">
                  <c:v>10</c:v>
                </c:pt>
                <c:pt idx="12">
                  <c:v>11</c:v>
                </c:pt>
                <c:pt idx="13">
                  <c:v>12</c:v>
                </c:pt>
                <c:pt idx="14">
                  <c:v>13</c:v>
                </c:pt>
                <c:pt idx="15">
                  <c:v>14</c:v>
                </c:pt>
                <c:pt idx="16">
                  <c:v>15</c:v>
                </c:pt>
                <c:pt idx="17">
                  <c:v>16</c:v>
                </c:pt>
                <c:pt idx="18">
                  <c:v>17</c:v>
                </c:pt>
                <c:pt idx="19">
                  <c:v>18</c:v>
                </c:pt>
                <c:pt idx="20">
                  <c:v>19</c:v>
                </c:pt>
                <c:pt idx="21">
                  <c:v>20</c:v>
                </c:pt>
                <c:pt idx="22">
                  <c:v>21</c:v>
                </c:pt>
                <c:pt idx="23">
                  <c:v>22</c:v>
                </c:pt>
                <c:pt idx="24">
                  <c:v>23</c:v>
                </c:pt>
                <c:pt idx="25">
                  <c:v>24</c:v>
                </c:pt>
                <c:pt idx="26">
                  <c:v>25</c:v>
                </c:pt>
                <c:pt idx="27">
                  <c:v>26</c:v>
                </c:pt>
                <c:pt idx="28">
                  <c:v>27</c:v>
                </c:pt>
                <c:pt idx="29">
                  <c:v>28</c:v>
                </c:pt>
                <c:pt idx="30">
                  <c:v>29</c:v>
                </c:pt>
                <c:pt idx="31">
                  <c:v>30</c:v>
                </c:pt>
                <c:pt idx="32">
                  <c:v>31</c:v>
                </c:pt>
                <c:pt idx="33">
                  <c:v>32</c:v>
                </c:pt>
                <c:pt idx="34">
                  <c:v>33</c:v>
                </c:pt>
                <c:pt idx="35">
                  <c:v>34</c:v>
                </c:pt>
                <c:pt idx="36">
                  <c:v>35</c:v>
                </c:pt>
                <c:pt idx="37">
                  <c:v>36</c:v>
                </c:pt>
                <c:pt idx="38">
                  <c:v>37</c:v>
                </c:pt>
                <c:pt idx="39">
                  <c:v>38</c:v>
                </c:pt>
                <c:pt idx="40">
                  <c:v>39</c:v>
                </c:pt>
                <c:pt idx="41">
                  <c:v>40</c:v>
                </c:pt>
                <c:pt idx="42">
                  <c:v>41</c:v>
                </c:pt>
                <c:pt idx="43">
                  <c:v>42</c:v>
                </c:pt>
                <c:pt idx="44">
                  <c:v>43</c:v>
                </c:pt>
                <c:pt idx="45">
                  <c:v>44</c:v>
                </c:pt>
                <c:pt idx="46">
                  <c:v>45</c:v>
                </c:pt>
                <c:pt idx="47">
                  <c:v>46</c:v>
                </c:pt>
                <c:pt idx="48">
                  <c:v>47</c:v>
                </c:pt>
                <c:pt idx="49">
                  <c:v>48</c:v>
                </c:pt>
                <c:pt idx="50">
                  <c:v>49</c:v>
                </c:pt>
                <c:pt idx="51">
                  <c:v>50</c:v>
                </c:pt>
                <c:pt idx="52">
                  <c:v>51</c:v>
                </c:pt>
                <c:pt idx="53">
                  <c:v>52</c:v>
                </c:pt>
                <c:pt idx="54">
                  <c:v>53</c:v>
                </c:pt>
                <c:pt idx="55">
                  <c:v>54</c:v>
                </c:pt>
                <c:pt idx="56">
                  <c:v>55</c:v>
                </c:pt>
                <c:pt idx="57">
                  <c:v>56</c:v>
                </c:pt>
                <c:pt idx="58">
                  <c:v>57</c:v>
                </c:pt>
                <c:pt idx="59">
                  <c:v>58</c:v>
                </c:pt>
                <c:pt idx="60">
                  <c:v>59</c:v>
                </c:pt>
                <c:pt idx="61">
                  <c:v>60</c:v>
                </c:pt>
                <c:pt idx="62">
                  <c:v>61</c:v>
                </c:pt>
                <c:pt idx="63">
                  <c:v>62</c:v>
                </c:pt>
                <c:pt idx="64">
                  <c:v>63</c:v>
                </c:pt>
                <c:pt idx="65">
                  <c:v>64</c:v>
                </c:pt>
                <c:pt idx="66">
                  <c:v>65</c:v>
                </c:pt>
                <c:pt idx="67">
                  <c:v>66</c:v>
                </c:pt>
                <c:pt idx="68">
                  <c:v>67</c:v>
                </c:pt>
                <c:pt idx="69">
                  <c:v>68</c:v>
                </c:pt>
                <c:pt idx="70">
                  <c:v>69</c:v>
                </c:pt>
                <c:pt idx="71">
                  <c:v>70</c:v>
                </c:pt>
                <c:pt idx="72">
                  <c:v>71</c:v>
                </c:pt>
                <c:pt idx="73">
                  <c:v>72</c:v>
                </c:pt>
                <c:pt idx="74">
                  <c:v>73</c:v>
                </c:pt>
                <c:pt idx="75">
                  <c:v>74</c:v>
                </c:pt>
                <c:pt idx="76">
                  <c:v>75</c:v>
                </c:pt>
                <c:pt idx="77">
                  <c:v>76</c:v>
                </c:pt>
                <c:pt idx="78">
                  <c:v>77</c:v>
                </c:pt>
                <c:pt idx="79">
                  <c:v>78</c:v>
                </c:pt>
                <c:pt idx="80">
                  <c:v>79</c:v>
                </c:pt>
                <c:pt idx="81">
                  <c:v>80</c:v>
                </c:pt>
                <c:pt idx="82">
                  <c:v>81</c:v>
                </c:pt>
                <c:pt idx="83">
                  <c:v>82</c:v>
                </c:pt>
                <c:pt idx="84">
                  <c:v>83</c:v>
                </c:pt>
                <c:pt idx="85">
                  <c:v>84</c:v>
                </c:pt>
                <c:pt idx="86">
                  <c:v>85</c:v>
                </c:pt>
                <c:pt idx="87">
                  <c:v>86</c:v>
                </c:pt>
                <c:pt idx="88">
                  <c:v>87</c:v>
                </c:pt>
                <c:pt idx="89">
                  <c:v>88</c:v>
                </c:pt>
                <c:pt idx="90">
                  <c:v>89</c:v>
                </c:pt>
                <c:pt idx="91">
                  <c:v>90</c:v>
                </c:pt>
                <c:pt idx="92">
                  <c:v>91</c:v>
                </c:pt>
                <c:pt idx="93">
                  <c:v>92</c:v>
                </c:pt>
                <c:pt idx="94">
                  <c:v>93</c:v>
                </c:pt>
                <c:pt idx="95">
                  <c:v>94</c:v>
                </c:pt>
                <c:pt idx="96">
                  <c:v>95</c:v>
                </c:pt>
                <c:pt idx="97">
                  <c:v>96</c:v>
                </c:pt>
                <c:pt idx="98">
                  <c:v>97</c:v>
                </c:pt>
                <c:pt idx="99">
                  <c:v>98</c:v>
                </c:pt>
                <c:pt idx="100">
                  <c:v>99</c:v>
                </c:pt>
                <c:pt idx="101">
                  <c:v>100</c:v>
                </c:pt>
                <c:pt idx="102">
                  <c:v>101</c:v>
                </c:pt>
                <c:pt idx="103">
                  <c:v>102</c:v>
                </c:pt>
                <c:pt idx="104">
                  <c:v>103</c:v>
                </c:pt>
                <c:pt idx="105">
                  <c:v>104</c:v>
                </c:pt>
                <c:pt idx="106">
                  <c:v>105</c:v>
                </c:pt>
                <c:pt idx="107">
                  <c:v>106</c:v>
                </c:pt>
                <c:pt idx="108">
                  <c:v>107</c:v>
                </c:pt>
                <c:pt idx="109">
                  <c:v>108</c:v>
                </c:pt>
                <c:pt idx="110">
                  <c:v>109</c:v>
                </c:pt>
                <c:pt idx="111">
                  <c:v>110</c:v>
                </c:pt>
                <c:pt idx="112">
                  <c:v>111</c:v>
                </c:pt>
                <c:pt idx="113">
                  <c:v>112</c:v>
                </c:pt>
                <c:pt idx="114">
                  <c:v>113</c:v>
                </c:pt>
                <c:pt idx="115">
                  <c:v>114</c:v>
                </c:pt>
                <c:pt idx="116">
                  <c:v>115</c:v>
                </c:pt>
                <c:pt idx="117">
                  <c:v>116</c:v>
                </c:pt>
                <c:pt idx="118">
                  <c:v>117</c:v>
                </c:pt>
                <c:pt idx="119">
                  <c:v>118</c:v>
                </c:pt>
                <c:pt idx="120">
                  <c:v>119</c:v>
                </c:pt>
                <c:pt idx="121">
                  <c:v>120</c:v>
                </c:pt>
                <c:pt idx="122">
                  <c:v>121</c:v>
                </c:pt>
                <c:pt idx="123">
                  <c:v>122</c:v>
                </c:pt>
                <c:pt idx="124">
                  <c:v>123</c:v>
                </c:pt>
                <c:pt idx="125">
                  <c:v>124</c:v>
                </c:pt>
                <c:pt idx="126">
                  <c:v>125</c:v>
                </c:pt>
                <c:pt idx="127">
                  <c:v>126</c:v>
                </c:pt>
                <c:pt idx="128">
                  <c:v>127</c:v>
                </c:pt>
                <c:pt idx="129">
                  <c:v>128</c:v>
                </c:pt>
                <c:pt idx="130">
                  <c:v>129</c:v>
                </c:pt>
                <c:pt idx="131">
                  <c:v>130</c:v>
                </c:pt>
                <c:pt idx="132">
                  <c:v>131</c:v>
                </c:pt>
              </c:numCache>
            </c:numRef>
          </c:cat>
          <c:val>
            <c:numRef>
              <c:f>'Summary Data'!$CA$11:$CA$143</c:f>
              <c:numCache>
                <c:formatCode>General</c:formatCode>
                <c:ptCount val="13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numCache>
            </c:numRef>
          </c:val>
        </c:ser>
        <c:ser>
          <c:idx val="48"/>
          <c:order val="48"/>
          <c:tx>
            <c:strRef>
              <c:f>'Summary Data'!$CB$10</c:f>
              <c:strCache>
                <c:ptCount val="1"/>
                <c:pt idx="0">
                  <c:v>Functional Area 10, Shift 4</c:v>
                </c:pt>
              </c:strCache>
            </c:strRef>
          </c:tx>
          <c:spPr>
            <a:pattFill prst="horzBrick">
              <a:fgClr>
                <a:schemeClr val="accent6"/>
              </a:fgClr>
              <a:bgClr>
                <a:schemeClr val="bg1"/>
              </a:bgClr>
            </a:pattFill>
            <a:ln>
              <a:noFill/>
            </a:ln>
            <a:effectLst/>
          </c:spPr>
          <c:invertIfNegative val="0"/>
          <c:cat>
            <c:numRef>
              <c:f>'Summary Data'!$A$11:$A$143</c:f>
              <c:numCache>
                <c:formatCode>d\-mmm</c:formatCode>
                <c:ptCount val="133"/>
                <c:pt idx="0">
                  <c:v>-1</c:v>
                </c:pt>
                <c:pt idx="1">
                  <c:v>0</c:v>
                </c:pt>
                <c:pt idx="2">
                  <c:v>1</c:v>
                </c:pt>
                <c:pt idx="3">
                  <c:v>2</c:v>
                </c:pt>
                <c:pt idx="4">
                  <c:v>3</c:v>
                </c:pt>
                <c:pt idx="5">
                  <c:v>4</c:v>
                </c:pt>
                <c:pt idx="6">
                  <c:v>5</c:v>
                </c:pt>
                <c:pt idx="7">
                  <c:v>6</c:v>
                </c:pt>
                <c:pt idx="8">
                  <c:v>7</c:v>
                </c:pt>
                <c:pt idx="9">
                  <c:v>8</c:v>
                </c:pt>
                <c:pt idx="10">
                  <c:v>9</c:v>
                </c:pt>
                <c:pt idx="11">
                  <c:v>10</c:v>
                </c:pt>
                <c:pt idx="12">
                  <c:v>11</c:v>
                </c:pt>
                <c:pt idx="13">
                  <c:v>12</c:v>
                </c:pt>
                <c:pt idx="14">
                  <c:v>13</c:v>
                </c:pt>
                <c:pt idx="15">
                  <c:v>14</c:v>
                </c:pt>
                <c:pt idx="16">
                  <c:v>15</c:v>
                </c:pt>
                <c:pt idx="17">
                  <c:v>16</c:v>
                </c:pt>
                <c:pt idx="18">
                  <c:v>17</c:v>
                </c:pt>
                <c:pt idx="19">
                  <c:v>18</c:v>
                </c:pt>
                <c:pt idx="20">
                  <c:v>19</c:v>
                </c:pt>
                <c:pt idx="21">
                  <c:v>20</c:v>
                </c:pt>
                <c:pt idx="22">
                  <c:v>21</c:v>
                </c:pt>
                <c:pt idx="23">
                  <c:v>22</c:v>
                </c:pt>
                <c:pt idx="24">
                  <c:v>23</c:v>
                </c:pt>
                <c:pt idx="25">
                  <c:v>24</c:v>
                </c:pt>
                <c:pt idx="26">
                  <c:v>25</c:v>
                </c:pt>
                <c:pt idx="27">
                  <c:v>26</c:v>
                </c:pt>
                <c:pt idx="28">
                  <c:v>27</c:v>
                </c:pt>
                <c:pt idx="29">
                  <c:v>28</c:v>
                </c:pt>
                <c:pt idx="30">
                  <c:v>29</c:v>
                </c:pt>
                <c:pt idx="31">
                  <c:v>30</c:v>
                </c:pt>
                <c:pt idx="32">
                  <c:v>31</c:v>
                </c:pt>
                <c:pt idx="33">
                  <c:v>32</c:v>
                </c:pt>
                <c:pt idx="34">
                  <c:v>33</c:v>
                </c:pt>
                <c:pt idx="35">
                  <c:v>34</c:v>
                </c:pt>
                <c:pt idx="36">
                  <c:v>35</c:v>
                </c:pt>
                <c:pt idx="37">
                  <c:v>36</c:v>
                </c:pt>
                <c:pt idx="38">
                  <c:v>37</c:v>
                </c:pt>
                <c:pt idx="39">
                  <c:v>38</c:v>
                </c:pt>
                <c:pt idx="40">
                  <c:v>39</c:v>
                </c:pt>
                <c:pt idx="41">
                  <c:v>40</c:v>
                </c:pt>
                <c:pt idx="42">
                  <c:v>41</c:v>
                </c:pt>
                <c:pt idx="43">
                  <c:v>42</c:v>
                </c:pt>
                <c:pt idx="44">
                  <c:v>43</c:v>
                </c:pt>
                <c:pt idx="45">
                  <c:v>44</c:v>
                </c:pt>
                <c:pt idx="46">
                  <c:v>45</c:v>
                </c:pt>
                <c:pt idx="47">
                  <c:v>46</c:v>
                </c:pt>
                <c:pt idx="48">
                  <c:v>47</c:v>
                </c:pt>
                <c:pt idx="49">
                  <c:v>48</c:v>
                </c:pt>
                <c:pt idx="50">
                  <c:v>49</c:v>
                </c:pt>
                <c:pt idx="51">
                  <c:v>50</c:v>
                </c:pt>
                <c:pt idx="52">
                  <c:v>51</c:v>
                </c:pt>
                <c:pt idx="53">
                  <c:v>52</c:v>
                </c:pt>
                <c:pt idx="54">
                  <c:v>53</c:v>
                </c:pt>
                <c:pt idx="55">
                  <c:v>54</c:v>
                </c:pt>
                <c:pt idx="56">
                  <c:v>55</c:v>
                </c:pt>
                <c:pt idx="57">
                  <c:v>56</c:v>
                </c:pt>
                <c:pt idx="58">
                  <c:v>57</c:v>
                </c:pt>
                <c:pt idx="59">
                  <c:v>58</c:v>
                </c:pt>
                <c:pt idx="60">
                  <c:v>59</c:v>
                </c:pt>
                <c:pt idx="61">
                  <c:v>60</c:v>
                </c:pt>
                <c:pt idx="62">
                  <c:v>61</c:v>
                </c:pt>
                <c:pt idx="63">
                  <c:v>62</c:v>
                </c:pt>
                <c:pt idx="64">
                  <c:v>63</c:v>
                </c:pt>
                <c:pt idx="65">
                  <c:v>64</c:v>
                </c:pt>
                <c:pt idx="66">
                  <c:v>65</c:v>
                </c:pt>
                <c:pt idx="67">
                  <c:v>66</c:v>
                </c:pt>
                <c:pt idx="68">
                  <c:v>67</c:v>
                </c:pt>
                <c:pt idx="69">
                  <c:v>68</c:v>
                </c:pt>
                <c:pt idx="70">
                  <c:v>69</c:v>
                </c:pt>
                <c:pt idx="71">
                  <c:v>70</c:v>
                </c:pt>
                <c:pt idx="72">
                  <c:v>71</c:v>
                </c:pt>
                <c:pt idx="73">
                  <c:v>72</c:v>
                </c:pt>
                <c:pt idx="74">
                  <c:v>73</c:v>
                </c:pt>
                <c:pt idx="75">
                  <c:v>74</c:v>
                </c:pt>
                <c:pt idx="76">
                  <c:v>75</c:v>
                </c:pt>
                <c:pt idx="77">
                  <c:v>76</c:v>
                </c:pt>
                <c:pt idx="78">
                  <c:v>77</c:v>
                </c:pt>
                <c:pt idx="79">
                  <c:v>78</c:v>
                </c:pt>
                <c:pt idx="80">
                  <c:v>79</c:v>
                </c:pt>
                <c:pt idx="81">
                  <c:v>80</c:v>
                </c:pt>
                <c:pt idx="82">
                  <c:v>81</c:v>
                </c:pt>
                <c:pt idx="83">
                  <c:v>82</c:v>
                </c:pt>
                <c:pt idx="84">
                  <c:v>83</c:v>
                </c:pt>
                <c:pt idx="85">
                  <c:v>84</c:v>
                </c:pt>
                <c:pt idx="86">
                  <c:v>85</c:v>
                </c:pt>
                <c:pt idx="87">
                  <c:v>86</c:v>
                </c:pt>
                <c:pt idx="88">
                  <c:v>87</c:v>
                </c:pt>
                <c:pt idx="89">
                  <c:v>88</c:v>
                </c:pt>
                <c:pt idx="90">
                  <c:v>89</c:v>
                </c:pt>
                <c:pt idx="91">
                  <c:v>90</c:v>
                </c:pt>
                <c:pt idx="92">
                  <c:v>91</c:v>
                </c:pt>
                <c:pt idx="93">
                  <c:v>92</c:v>
                </c:pt>
                <c:pt idx="94">
                  <c:v>93</c:v>
                </c:pt>
                <c:pt idx="95">
                  <c:v>94</c:v>
                </c:pt>
                <c:pt idx="96">
                  <c:v>95</c:v>
                </c:pt>
                <c:pt idx="97">
                  <c:v>96</c:v>
                </c:pt>
                <c:pt idx="98">
                  <c:v>97</c:v>
                </c:pt>
                <c:pt idx="99">
                  <c:v>98</c:v>
                </c:pt>
                <c:pt idx="100">
                  <c:v>99</c:v>
                </c:pt>
                <c:pt idx="101">
                  <c:v>100</c:v>
                </c:pt>
                <c:pt idx="102">
                  <c:v>101</c:v>
                </c:pt>
                <c:pt idx="103">
                  <c:v>102</c:v>
                </c:pt>
                <c:pt idx="104">
                  <c:v>103</c:v>
                </c:pt>
                <c:pt idx="105">
                  <c:v>104</c:v>
                </c:pt>
                <c:pt idx="106">
                  <c:v>105</c:v>
                </c:pt>
                <c:pt idx="107">
                  <c:v>106</c:v>
                </c:pt>
                <c:pt idx="108">
                  <c:v>107</c:v>
                </c:pt>
                <c:pt idx="109">
                  <c:v>108</c:v>
                </c:pt>
                <c:pt idx="110">
                  <c:v>109</c:v>
                </c:pt>
                <c:pt idx="111">
                  <c:v>110</c:v>
                </c:pt>
                <c:pt idx="112">
                  <c:v>111</c:v>
                </c:pt>
                <c:pt idx="113">
                  <c:v>112</c:v>
                </c:pt>
                <c:pt idx="114">
                  <c:v>113</c:v>
                </c:pt>
                <c:pt idx="115">
                  <c:v>114</c:v>
                </c:pt>
                <c:pt idx="116">
                  <c:v>115</c:v>
                </c:pt>
                <c:pt idx="117">
                  <c:v>116</c:v>
                </c:pt>
                <c:pt idx="118">
                  <c:v>117</c:v>
                </c:pt>
                <c:pt idx="119">
                  <c:v>118</c:v>
                </c:pt>
                <c:pt idx="120">
                  <c:v>119</c:v>
                </c:pt>
                <c:pt idx="121">
                  <c:v>120</c:v>
                </c:pt>
                <c:pt idx="122">
                  <c:v>121</c:v>
                </c:pt>
                <c:pt idx="123">
                  <c:v>122</c:v>
                </c:pt>
                <c:pt idx="124">
                  <c:v>123</c:v>
                </c:pt>
                <c:pt idx="125">
                  <c:v>124</c:v>
                </c:pt>
                <c:pt idx="126">
                  <c:v>125</c:v>
                </c:pt>
                <c:pt idx="127">
                  <c:v>126</c:v>
                </c:pt>
                <c:pt idx="128">
                  <c:v>127</c:v>
                </c:pt>
                <c:pt idx="129">
                  <c:v>128</c:v>
                </c:pt>
                <c:pt idx="130">
                  <c:v>129</c:v>
                </c:pt>
                <c:pt idx="131">
                  <c:v>130</c:v>
                </c:pt>
                <c:pt idx="132">
                  <c:v>131</c:v>
                </c:pt>
              </c:numCache>
            </c:numRef>
          </c:cat>
          <c:val>
            <c:numRef>
              <c:f>'Summary Data'!$CB$11:$CB$143</c:f>
              <c:numCache>
                <c:formatCode>General</c:formatCode>
                <c:ptCount val="13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numCache>
            </c:numRef>
          </c:val>
        </c:ser>
        <c:ser>
          <c:idx val="49"/>
          <c:order val="49"/>
          <c:tx>
            <c:strRef>
              <c:f>'Summary Data'!$CC$10</c:f>
              <c:strCache>
                <c:ptCount val="1"/>
                <c:pt idx="0">
                  <c:v>Functional Area 10, Shift 5</c:v>
                </c:pt>
              </c:strCache>
            </c:strRef>
          </c:tx>
          <c:spPr>
            <a:pattFill prst="horzBrick">
              <a:fgClr>
                <a:schemeClr val="accent5"/>
              </a:fgClr>
              <a:bgClr>
                <a:schemeClr val="bg1"/>
              </a:bgClr>
            </a:pattFill>
            <a:ln>
              <a:noFill/>
            </a:ln>
            <a:effectLst/>
          </c:spPr>
          <c:invertIfNegative val="0"/>
          <c:cat>
            <c:numRef>
              <c:f>'Summary Data'!$A$11:$A$143</c:f>
              <c:numCache>
                <c:formatCode>d\-mmm</c:formatCode>
                <c:ptCount val="133"/>
                <c:pt idx="0">
                  <c:v>-1</c:v>
                </c:pt>
                <c:pt idx="1">
                  <c:v>0</c:v>
                </c:pt>
                <c:pt idx="2">
                  <c:v>1</c:v>
                </c:pt>
                <c:pt idx="3">
                  <c:v>2</c:v>
                </c:pt>
                <c:pt idx="4">
                  <c:v>3</c:v>
                </c:pt>
                <c:pt idx="5">
                  <c:v>4</c:v>
                </c:pt>
                <c:pt idx="6">
                  <c:v>5</c:v>
                </c:pt>
                <c:pt idx="7">
                  <c:v>6</c:v>
                </c:pt>
                <c:pt idx="8">
                  <c:v>7</c:v>
                </c:pt>
                <c:pt idx="9">
                  <c:v>8</c:v>
                </c:pt>
                <c:pt idx="10">
                  <c:v>9</c:v>
                </c:pt>
                <c:pt idx="11">
                  <c:v>10</c:v>
                </c:pt>
                <c:pt idx="12">
                  <c:v>11</c:v>
                </c:pt>
                <c:pt idx="13">
                  <c:v>12</c:v>
                </c:pt>
                <c:pt idx="14">
                  <c:v>13</c:v>
                </c:pt>
                <c:pt idx="15">
                  <c:v>14</c:v>
                </c:pt>
                <c:pt idx="16">
                  <c:v>15</c:v>
                </c:pt>
                <c:pt idx="17">
                  <c:v>16</c:v>
                </c:pt>
                <c:pt idx="18">
                  <c:v>17</c:v>
                </c:pt>
                <c:pt idx="19">
                  <c:v>18</c:v>
                </c:pt>
                <c:pt idx="20">
                  <c:v>19</c:v>
                </c:pt>
                <c:pt idx="21">
                  <c:v>20</c:v>
                </c:pt>
                <c:pt idx="22">
                  <c:v>21</c:v>
                </c:pt>
                <c:pt idx="23">
                  <c:v>22</c:v>
                </c:pt>
                <c:pt idx="24">
                  <c:v>23</c:v>
                </c:pt>
                <c:pt idx="25">
                  <c:v>24</c:v>
                </c:pt>
                <c:pt idx="26">
                  <c:v>25</c:v>
                </c:pt>
                <c:pt idx="27">
                  <c:v>26</c:v>
                </c:pt>
                <c:pt idx="28">
                  <c:v>27</c:v>
                </c:pt>
                <c:pt idx="29">
                  <c:v>28</c:v>
                </c:pt>
                <c:pt idx="30">
                  <c:v>29</c:v>
                </c:pt>
                <c:pt idx="31">
                  <c:v>30</c:v>
                </c:pt>
                <c:pt idx="32">
                  <c:v>31</c:v>
                </c:pt>
                <c:pt idx="33">
                  <c:v>32</c:v>
                </c:pt>
                <c:pt idx="34">
                  <c:v>33</c:v>
                </c:pt>
                <c:pt idx="35">
                  <c:v>34</c:v>
                </c:pt>
                <c:pt idx="36">
                  <c:v>35</c:v>
                </c:pt>
                <c:pt idx="37">
                  <c:v>36</c:v>
                </c:pt>
                <c:pt idx="38">
                  <c:v>37</c:v>
                </c:pt>
                <c:pt idx="39">
                  <c:v>38</c:v>
                </c:pt>
                <c:pt idx="40">
                  <c:v>39</c:v>
                </c:pt>
                <c:pt idx="41">
                  <c:v>40</c:v>
                </c:pt>
                <c:pt idx="42">
                  <c:v>41</c:v>
                </c:pt>
                <c:pt idx="43">
                  <c:v>42</c:v>
                </c:pt>
                <c:pt idx="44">
                  <c:v>43</c:v>
                </c:pt>
                <c:pt idx="45">
                  <c:v>44</c:v>
                </c:pt>
                <c:pt idx="46">
                  <c:v>45</c:v>
                </c:pt>
                <c:pt idx="47">
                  <c:v>46</c:v>
                </c:pt>
                <c:pt idx="48">
                  <c:v>47</c:v>
                </c:pt>
                <c:pt idx="49">
                  <c:v>48</c:v>
                </c:pt>
                <c:pt idx="50">
                  <c:v>49</c:v>
                </c:pt>
                <c:pt idx="51">
                  <c:v>50</c:v>
                </c:pt>
                <c:pt idx="52">
                  <c:v>51</c:v>
                </c:pt>
                <c:pt idx="53">
                  <c:v>52</c:v>
                </c:pt>
                <c:pt idx="54">
                  <c:v>53</c:v>
                </c:pt>
                <c:pt idx="55">
                  <c:v>54</c:v>
                </c:pt>
                <c:pt idx="56">
                  <c:v>55</c:v>
                </c:pt>
                <c:pt idx="57">
                  <c:v>56</c:v>
                </c:pt>
                <c:pt idx="58">
                  <c:v>57</c:v>
                </c:pt>
                <c:pt idx="59">
                  <c:v>58</c:v>
                </c:pt>
                <c:pt idx="60">
                  <c:v>59</c:v>
                </c:pt>
                <c:pt idx="61">
                  <c:v>60</c:v>
                </c:pt>
                <c:pt idx="62">
                  <c:v>61</c:v>
                </c:pt>
                <c:pt idx="63">
                  <c:v>62</c:v>
                </c:pt>
                <c:pt idx="64">
                  <c:v>63</c:v>
                </c:pt>
                <c:pt idx="65">
                  <c:v>64</c:v>
                </c:pt>
                <c:pt idx="66">
                  <c:v>65</c:v>
                </c:pt>
                <c:pt idx="67">
                  <c:v>66</c:v>
                </c:pt>
                <c:pt idx="68">
                  <c:v>67</c:v>
                </c:pt>
                <c:pt idx="69">
                  <c:v>68</c:v>
                </c:pt>
                <c:pt idx="70">
                  <c:v>69</c:v>
                </c:pt>
                <c:pt idx="71">
                  <c:v>70</c:v>
                </c:pt>
                <c:pt idx="72">
                  <c:v>71</c:v>
                </c:pt>
                <c:pt idx="73">
                  <c:v>72</c:v>
                </c:pt>
                <c:pt idx="74">
                  <c:v>73</c:v>
                </c:pt>
                <c:pt idx="75">
                  <c:v>74</c:v>
                </c:pt>
                <c:pt idx="76">
                  <c:v>75</c:v>
                </c:pt>
                <c:pt idx="77">
                  <c:v>76</c:v>
                </c:pt>
                <c:pt idx="78">
                  <c:v>77</c:v>
                </c:pt>
                <c:pt idx="79">
                  <c:v>78</c:v>
                </c:pt>
                <c:pt idx="80">
                  <c:v>79</c:v>
                </c:pt>
                <c:pt idx="81">
                  <c:v>80</c:v>
                </c:pt>
                <c:pt idx="82">
                  <c:v>81</c:v>
                </c:pt>
                <c:pt idx="83">
                  <c:v>82</c:v>
                </c:pt>
                <c:pt idx="84">
                  <c:v>83</c:v>
                </c:pt>
                <c:pt idx="85">
                  <c:v>84</c:v>
                </c:pt>
                <c:pt idx="86">
                  <c:v>85</c:v>
                </c:pt>
                <c:pt idx="87">
                  <c:v>86</c:v>
                </c:pt>
                <c:pt idx="88">
                  <c:v>87</c:v>
                </c:pt>
                <c:pt idx="89">
                  <c:v>88</c:v>
                </c:pt>
                <c:pt idx="90">
                  <c:v>89</c:v>
                </c:pt>
                <c:pt idx="91">
                  <c:v>90</c:v>
                </c:pt>
                <c:pt idx="92">
                  <c:v>91</c:v>
                </c:pt>
                <c:pt idx="93">
                  <c:v>92</c:v>
                </c:pt>
                <c:pt idx="94">
                  <c:v>93</c:v>
                </c:pt>
                <c:pt idx="95">
                  <c:v>94</c:v>
                </c:pt>
                <c:pt idx="96">
                  <c:v>95</c:v>
                </c:pt>
                <c:pt idx="97">
                  <c:v>96</c:v>
                </c:pt>
                <c:pt idx="98">
                  <c:v>97</c:v>
                </c:pt>
                <c:pt idx="99">
                  <c:v>98</c:v>
                </c:pt>
                <c:pt idx="100">
                  <c:v>99</c:v>
                </c:pt>
                <c:pt idx="101">
                  <c:v>100</c:v>
                </c:pt>
                <c:pt idx="102">
                  <c:v>101</c:v>
                </c:pt>
                <c:pt idx="103">
                  <c:v>102</c:v>
                </c:pt>
                <c:pt idx="104">
                  <c:v>103</c:v>
                </c:pt>
                <c:pt idx="105">
                  <c:v>104</c:v>
                </c:pt>
                <c:pt idx="106">
                  <c:v>105</c:v>
                </c:pt>
                <c:pt idx="107">
                  <c:v>106</c:v>
                </c:pt>
                <c:pt idx="108">
                  <c:v>107</c:v>
                </c:pt>
                <c:pt idx="109">
                  <c:v>108</c:v>
                </c:pt>
                <c:pt idx="110">
                  <c:v>109</c:v>
                </c:pt>
                <c:pt idx="111">
                  <c:v>110</c:v>
                </c:pt>
                <c:pt idx="112">
                  <c:v>111</c:v>
                </c:pt>
                <c:pt idx="113">
                  <c:v>112</c:v>
                </c:pt>
                <c:pt idx="114">
                  <c:v>113</c:v>
                </c:pt>
                <c:pt idx="115">
                  <c:v>114</c:v>
                </c:pt>
                <c:pt idx="116">
                  <c:v>115</c:v>
                </c:pt>
                <c:pt idx="117">
                  <c:v>116</c:v>
                </c:pt>
                <c:pt idx="118">
                  <c:v>117</c:v>
                </c:pt>
                <c:pt idx="119">
                  <c:v>118</c:v>
                </c:pt>
                <c:pt idx="120">
                  <c:v>119</c:v>
                </c:pt>
                <c:pt idx="121">
                  <c:v>120</c:v>
                </c:pt>
                <c:pt idx="122">
                  <c:v>121</c:v>
                </c:pt>
                <c:pt idx="123">
                  <c:v>122</c:v>
                </c:pt>
                <c:pt idx="124">
                  <c:v>123</c:v>
                </c:pt>
                <c:pt idx="125">
                  <c:v>124</c:v>
                </c:pt>
                <c:pt idx="126">
                  <c:v>125</c:v>
                </c:pt>
                <c:pt idx="127">
                  <c:v>126</c:v>
                </c:pt>
                <c:pt idx="128">
                  <c:v>127</c:v>
                </c:pt>
                <c:pt idx="129">
                  <c:v>128</c:v>
                </c:pt>
                <c:pt idx="130">
                  <c:v>129</c:v>
                </c:pt>
                <c:pt idx="131">
                  <c:v>130</c:v>
                </c:pt>
                <c:pt idx="132">
                  <c:v>131</c:v>
                </c:pt>
              </c:numCache>
            </c:numRef>
          </c:cat>
          <c:val>
            <c:numRef>
              <c:f>'Summary Data'!$CC$11:$CC$143</c:f>
              <c:numCache>
                <c:formatCode>General</c:formatCode>
                <c:ptCount val="13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numCache>
            </c:numRef>
          </c:val>
        </c:ser>
        <c:dLbls>
          <c:showLegendKey val="0"/>
          <c:showVal val="0"/>
          <c:showCatName val="0"/>
          <c:showSerName val="0"/>
          <c:showPercent val="0"/>
          <c:showBubbleSize val="0"/>
        </c:dLbls>
        <c:gapWidth val="150"/>
        <c:overlap val="100"/>
        <c:axId val="554560856"/>
        <c:axId val="554563600"/>
      </c:barChart>
      <c:dateAx>
        <c:axId val="554560856"/>
        <c:scaling>
          <c:orientation val="minMax"/>
        </c:scaling>
        <c:delete val="0"/>
        <c:axPos val="b"/>
        <c:title>
          <c:tx>
            <c:rich>
              <a:bodyPr rot="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r>
                  <a:rPr lang="en-CA" sz="1400">
                    <a:solidFill>
                      <a:sysClr val="windowText" lastClr="000000"/>
                    </a:solidFill>
                  </a:rPr>
                  <a:t>Episode Date</a:t>
                </a:r>
              </a:p>
            </c:rich>
          </c:tx>
          <c:layout/>
          <c:overlay val="0"/>
          <c:spPr>
            <a:noFill/>
            <a:ln>
              <a:noFill/>
            </a:ln>
            <a:effectLst/>
          </c:spPr>
          <c:txPr>
            <a:bodyPr rot="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en-US"/>
            </a:p>
          </c:txPr>
        </c:title>
        <c:numFmt formatCode="d\-mmm"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1200" b="0" i="0" u="none" strike="noStrike" kern="1200" baseline="0">
                <a:solidFill>
                  <a:sysClr val="windowText" lastClr="000000"/>
                </a:solidFill>
                <a:latin typeface="+mn-lt"/>
                <a:ea typeface="+mn-ea"/>
                <a:cs typeface="+mn-cs"/>
              </a:defRPr>
            </a:pPr>
            <a:endParaRPr lang="en-US"/>
          </a:p>
        </c:txPr>
        <c:crossAx val="554563600"/>
        <c:crosses val="autoZero"/>
        <c:auto val="1"/>
        <c:lblOffset val="100"/>
        <c:baseTimeUnit val="days"/>
      </c:dateAx>
      <c:valAx>
        <c:axId val="554563600"/>
        <c:scaling>
          <c:orientation val="minMax"/>
          <c:max val="1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r>
                  <a:rPr lang="en-CA" sz="1400">
                    <a:solidFill>
                      <a:sysClr val="windowText" lastClr="000000"/>
                    </a:solidFill>
                  </a:rPr>
                  <a:t>Number of Cases</a:t>
                </a:r>
              </a:p>
            </c:rich>
          </c:tx>
          <c:layout/>
          <c:overlay val="0"/>
          <c:spPr>
            <a:noFill/>
            <a:ln>
              <a:noFill/>
            </a:ln>
            <a:effectLst/>
          </c:spPr>
          <c:txPr>
            <a:bodyPr rot="-540000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en-US"/>
          </a:p>
        </c:txPr>
        <c:crossAx val="554560856"/>
        <c:crosses val="autoZero"/>
        <c:crossBetween val="midCat"/>
        <c:minorUnit val="1"/>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7.xml"/></Relationships>
</file>

<file path=xl/chartsheets/_rels/sheet5.xml.rels><?xml version="1.0" encoding="UTF-8" standalone="yes"?>
<Relationships xmlns="http://schemas.openxmlformats.org/package/2006/relationships"><Relationship Id="rId1" Type="http://schemas.openxmlformats.org/officeDocument/2006/relationships/drawing" Target="../drawings/drawing9.xml"/></Relationships>
</file>

<file path=xl/chartsheets/_rels/sheet6.xml.rels><?xml version="1.0" encoding="UTF-8" standalone="yes"?>
<Relationships xmlns="http://schemas.openxmlformats.org/package/2006/relationships"><Relationship Id="rId1" Type="http://schemas.openxmlformats.org/officeDocument/2006/relationships/drawing" Target="../drawings/drawing11.xml"/></Relationships>
</file>

<file path=xl/chartsheets/sheet1.xml><?xml version="1.0" encoding="utf-8"?>
<chartsheet xmlns="http://schemas.openxmlformats.org/spreadsheetml/2006/main" xmlns:r="http://schemas.openxmlformats.org/officeDocument/2006/relationships">
  <sheetPr codeName="Chart4"/>
  <sheetViews>
    <sheetView zoomScale="90" workbookViewId="0" zoomToFit="1"/>
  </sheetViews>
  <sheetProtection algorithmName="SHA-512" hashValue="k6OPUucTsmKqhVvR+xivrC9ghG6V6kez3vp6iKpV+sohZhW2CH8MsKCtF2rSNtHnjA29GDc8JMviR1XluqhcAQ==" saltValue="1ZY4pc3OLtVB4ebDXvHPyA==" spinCount="100000" content="1" objects="1"/>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5"/>
  <sheetViews>
    <sheetView zoomScale="70" workbookViewId="0"/>
  </sheetViews>
  <sheetProtection algorithmName="SHA-512" hashValue="nZB6JUc1wLG4croCqearWuh9dXgVC5defITyi8PTpDzd21cZ3ajnMt6lOdBVGWQht2iN7RVFOFZxP9ulhb6evA==" saltValue="jI3JfscKV8yj0dBh3lvJeg==" spinCount="100000" content="1" objects="1"/>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6"/>
  <sheetViews>
    <sheetView zoomScale="67" workbookViewId="0"/>
  </sheetViews>
  <sheetProtection algorithmName="SHA-512" hashValue="O37jbIlMM5wNyhcE3sHQz+t6ySBjrW8OeZ6SY1yjG2fixU6qLQH9xJIbgGIap/V/zqBHXkyYo+7tOqx2raHI7g==" saltValue="N4PNZhfmh4PEvy6ZgFA84A==" spinCount="100000" content="1" objects="1"/>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
  <sheetViews>
    <sheetView zoomScale="90" workbookViewId="0" zoomToFit="1"/>
  </sheetViews>
  <sheetProtection algorithmName="SHA-512" hashValue="SgNAEJ7QPi54Rb78A1/nVDxUTBNTkhfi5sf5QOvOJUIbfKTzKSgqzy6OnQU87LVYaKVeLnbREVpWTYFaBlefbQ==" saltValue="dajHEhv6j/e+a9b+KOPocQ==" spinCount="100000" content="1" objects="1"/>
  <pageMargins left="0.7" right="0.7" top="0.75" bottom="0.75" header="0.3" footer="0.3"/>
  <drawing r:id="rId1"/>
</chartsheet>
</file>

<file path=xl/chartsheets/sheet5.xml><?xml version="1.0" encoding="utf-8"?>
<chartsheet xmlns="http://schemas.openxmlformats.org/spreadsheetml/2006/main" xmlns:r="http://schemas.openxmlformats.org/officeDocument/2006/relationships">
  <sheetPr codeName="Chart2"/>
  <sheetViews>
    <sheetView zoomScale="90" workbookViewId="0" zoomToFit="1"/>
  </sheetViews>
  <sheetProtection algorithmName="SHA-512" hashValue="Re9gRe+PIwh2gzHmJk0dNGU8DX8DOyqx+hHUGOHgXkGKFjo/mCJ0hmImQRhUWx9kyjokgxW7JMiCRFLE810xbA==" saltValue="67FRlRFdrywQVMs3DBuONQ==" spinCount="100000" content="1" objects="1"/>
  <pageMargins left="0.7" right="0.7" top="0.75" bottom="0.75" header="0.3" footer="0.3"/>
  <drawing r:id="rId1"/>
</chartsheet>
</file>

<file path=xl/chartsheets/sheet6.xml><?xml version="1.0" encoding="utf-8"?>
<chartsheet xmlns="http://schemas.openxmlformats.org/spreadsheetml/2006/main" xmlns:r="http://schemas.openxmlformats.org/officeDocument/2006/relationships">
  <sheetPr codeName="Chart3"/>
  <sheetViews>
    <sheetView zoomScale="90" workbookViewId="0" zoomToFit="1"/>
  </sheetViews>
  <sheetProtection algorithmName="SHA-512" hashValue="vUV025YIq2+f2nsId7G06IQYOss3Uv9vrebsohl0o9ofrA0AU3I7Kw+m64p7stryIu74rCiBpI8bSxRPKE6Fcg==" saltValue="/aA+IK+/LF3tKCC5BXJn1Q==" spinCount="100000" content="1" objects="1"/>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6.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absoluteAnchor>
    <xdr:pos x="0" y="0"/>
    <xdr:ext cx="8661400" cy="6290733"/>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c:userShapes xmlns:c="http://schemas.openxmlformats.org/drawingml/2006/chart">
  <cdr:relSizeAnchor xmlns:cdr="http://schemas.openxmlformats.org/drawingml/2006/chartDrawing">
    <cdr:from>
      <cdr:x>0.03324</cdr:x>
      <cdr:y>0.03769</cdr:y>
    </cdr:from>
    <cdr:to>
      <cdr:x>0.46823</cdr:x>
      <cdr:y>0.10767</cdr:y>
    </cdr:to>
    <cdr:sp macro="" textlink="">
      <cdr:nvSpPr>
        <cdr:cNvPr id="2" name="TextBox 1"/>
        <cdr:cNvSpPr txBox="1"/>
      </cdr:nvSpPr>
      <cdr:spPr>
        <a:xfrm xmlns:a="http://schemas.openxmlformats.org/drawingml/2006/main">
          <a:off x="287865" y="237067"/>
          <a:ext cx="3767667" cy="44026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CA" sz="1600"/>
            <a:t>COVID-19 Epi Curve by Functional</a:t>
          </a:r>
          <a:r>
            <a:rPr lang="en-CA" sz="1600" baseline="0"/>
            <a:t> Area </a:t>
          </a:r>
          <a:r>
            <a:rPr lang="en-CA" sz="1600"/>
            <a:t>for: </a:t>
          </a:r>
        </a:p>
      </cdr:txBody>
    </cdr:sp>
  </cdr:relSizeAnchor>
</c:userShapes>
</file>

<file path=xl/drawings/drawing11.xml><?xml version="1.0" encoding="utf-8"?>
<xdr:wsDr xmlns:xdr="http://schemas.openxmlformats.org/drawingml/2006/spreadsheetDrawing" xmlns:a="http://schemas.openxmlformats.org/drawingml/2006/main">
  <xdr:absoluteAnchor>
    <xdr:pos x="0" y="0"/>
    <xdr:ext cx="8661400" cy="6290733"/>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2.xml><?xml version="1.0" encoding="utf-8"?>
<c:userShapes xmlns:c="http://schemas.openxmlformats.org/drawingml/2006/chart">
  <cdr:relSizeAnchor xmlns:cdr="http://schemas.openxmlformats.org/drawingml/2006/chartDrawing">
    <cdr:from>
      <cdr:x>0.00587</cdr:x>
      <cdr:y>0.00808</cdr:y>
    </cdr:from>
    <cdr:to>
      <cdr:x>0.49169</cdr:x>
      <cdr:y>0.07806</cdr:y>
    </cdr:to>
    <cdr:sp macro="" textlink="">
      <cdr:nvSpPr>
        <cdr:cNvPr id="2" name="TextBox 1"/>
        <cdr:cNvSpPr txBox="1"/>
      </cdr:nvSpPr>
      <cdr:spPr>
        <a:xfrm xmlns:a="http://schemas.openxmlformats.org/drawingml/2006/main">
          <a:off x="50800" y="50800"/>
          <a:ext cx="4207933" cy="44026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CA" sz="1600"/>
            <a:t>COVID-19 Epi Curve by Shift</a:t>
          </a:r>
          <a:r>
            <a:rPr lang="en-CA" sz="1600" baseline="0"/>
            <a:t> and</a:t>
          </a:r>
          <a:r>
            <a:rPr lang="en-CA" sz="1600"/>
            <a:t> Functional</a:t>
          </a:r>
          <a:r>
            <a:rPr lang="en-CA" sz="1600" baseline="0"/>
            <a:t> Area </a:t>
          </a:r>
          <a:r>
            <a:rPr lang="en-CA" sz="1600"/>
            <a:t>for: </a:t>
          </a:r>
        </a:p>
      </cdr:txBody>
    </cdr:sp>
  </cdr:relSizeAnchor>
</c:userShapes>
</file>

<file path=xl/drawings/drawing13.xml><?xml version="1.0" encoding="utf-8"?>
<xdr:wsDr xmlns:xdr="http://schemas.openxmlformats.org/drawingml/2006/spreadsheetDrawing" xmlns:a="http://schemas.openxmlformats.org/drawingml/2006/main">
  <xdr:twoCellAnchor editAs="oneCell">
    <xdr:from>
      <xdr:col>10</xdr:col>
      <xdr:colOff>76200</xdr:colOff>
      <xdr:row>4</xdr:row>
      <xdr:rowOff>152400</xdr:rowOff>
    </xdr:from>
    <xdr:to>
      <xdr:col>10</xdr:col>
      <xdr:colOff>1783080</xdr:colOff>
      <xdr:row>4</xdr:row>
      <xdr:rowOff>926165</xdr:rowOff>
    </xdr:to>
    <xdr:grpSp>
      <xdr:nvGrpSpPr>
        <xdr:cNvPr id="3" name="Group 2"/>
        <xdr:cNvGrpSpPr/>
      </xdr:nvGrpSpPr>
      <xdr:grpSpPr>
        <a:xfrm>
          <a:off x="9282953" y="152400"/>
          <a:ext cx="1706880" cy="773765"/>
          <a:chOff x="10877550" y="552451"/>
          <a:chExt cx="1666875" cy="771524"/>
        </a:xfrm>
      </xdr:grpSpPr>
      <xdr:sp macro="[0]!data_to_t_map_template" textlink="">
        <xdr:nvSpPr>
          <xdr:cNvPr id="4" name="Rounded Rectangle 3"/>
          <xdr:cNvSpPr/>
        </xdr:nvSpPr>
        <xdr:spPr>
          <a:xfrm>
            <a:off x="10877550" y="552451"/>
            <a:ext cx="1666875" cy="771524"/>
          </a:xfrm>
          <a:prstGeom prst="roundRect">
            <a:avLst/>
          </a:prstGeom>
          <a:ln w="38100">
            <a:solidFill>
              <a:srgbClr val="002060"/>
            </a:solidFill>
          </a:ln>
        </xdr:spPr>
        <xdr:style>
          <a:lnRef idx="1">
            <a:schemeClr val="accent2"/>
          </a:lnRef>
          <a:fillRef idx="2">
            <a:schemeClr val="accent2"/>
          </a:fillRef>
          <a:effectRef idx="1">
            <a:schemeClr val="accent2"/>
          </a:effectRef>
          <a:fontRef idx="minor">
            <a:schemeClr val="dk1"/>
          </a:fontRef>
        </xdr:style>
        <xdr:txBody>
          <a:bodyPr rot="0" spcFirstLastPara="0" vertOverflow="clip" horzOverflow="clip" vert="horz" wrap="none" lIns="91440" tIns="45720" rIns="91440" bIns="45720" numCol="1" spcCol="0" rtlCol="0" fromWordArt="0" anchor="t" anchorCtr="0" forceAA="0" compatLnSpc="1">
            <a:prstTxWarp prst="textNoShape">
              <a:avLst/>
            </a:prstTxWarp>
            <a:noAutofit/>
          </a:bodyPr>
          <a:lstStyle/>
          <a:p>
            <a:pPr algn="l"/>
            <a:endParaRPr lang="en-CA" sz="1200" b="1">
              <a:solidFill>
                <a:srgbClr val="000000"/>
              </a:solidFill>
              <a:latin typeface="Arial" panose="020B0604020202020204" pitchFamily="34" charset="0"/>
              <a:cs typeface="Arial" panose="020B0604020202020204" pitchFamily="34" charset="0"/>
            </a:endParaRPr>
          </a:p>
        </xdr:txBody>
      </xdr:sp>
      <xdr:sp macro="[0]!data_to_t_map_template" textlink="">
        <xdr:nvSpPr>
          <xdr:cNvPr id="5" name="TextBox 4"/>
          <xdr:cNvSpPr txBox="1"/>
        </xdr:nvSpPr>
        <xdr:spPr>
          <a:xfrm>
            <a:off x="10967835" y="586149"/>
            <a:ext cx="1490865" cy="661625"/>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200" b="1">
                <a:solidFill>
                  <a:schemeClr val="dk1"/>
                </a:solidFill>
                <a:effectLst/>
                <a:latin typeface="Arial" panose="020B0604020202020204" pitchFamily="34" charset="0"/>
                <a:ea typeface="+mn-ea"/>
                <a:cs typeface="Arial" panose="020B0604020202020204" pitchFamily="34" charset="0"/>
              </a:rPr>
              <a:t>Click</a:t>
            </a:r>
            <a:r>
              <a:rPr lang="en-CA" sz="1200" b="1" baseline="0">
                <a:solidFill>
                  <a:schemeClr val="dk1"/>
                </a:solidFill>
                <a:effectLst/>
                <a:latin typeface="Arial" panose="020B0604020202020204" pitchFamily="34" charset="0"/>
                <a:ea typeface="+mn-ea"/>
                <a:cs typeface="Arial" panose="020B0604020202020204" pitchFamily="34" charset="0"/>
              </a:rPr>
              <a:t> </a:t>
            </a:r>
            <a:r>
              <a:rPr lang="en-CA" sz="1200" b="1">
                <a:solidFill>
                  <a:schemeClr val="dk1"/>
                </a:solidFill>
                <a:effectLst/>
                <a:latin typeface="Arial" panose="020B0604020202020204" pitchFamily="34" charset="0"/>
                <a:ea typeface="+mn-ea"/>
                <a:cs typeface="Arial" panose="020B0604020202020204" pitchFamily="34" charset="0"/>
              </a:rPr>
              <a:t>to send data to Transmission Map Template</a:t>
            </a:r>
            <a:endParaRPr lang="en-CA" sz="1050" b="1">
              <a:effectLst/>
              <a:latin typeface="Arial" panose="020B0604020202020204" pitchFamily="34" charset="0"/>
              <a:cs typeface="Arial" panose="020B0604020202020204" pitchFamily="34" charset="0"/>
            </a:endParaRPr>
          </a:p>
        </xdr:txBody>
      </xdr:sp>
    </xdr:grpSp>
    <xdr:clientData/>
  </xdr:twoCellAnchor>
</xdr:wsDr>
</file>

<file path=xl/drawings/drawing2.xml><?xml version="1.0" encoding="utf-8"?>
<c:userShapes xmlns:c="http://schemas.openxmlformats.org/drawingml/2006/chart">
  <cdr:relSizeAnchor xmlns:cdr="http://schemas.openxmlformats.org/drawingml/2006/chartDrawing">
    <cdr:from>
      <cdr:x>0.24113</cdr:x>
      <cdr:y>0.0228</cdr:y>
    </cdr:from>
    <cdr:to>
      <cdr:x>0.49113</cdr:x>
      <cdr:y>0.07418</cdr:y>
    </cdr:to>
    <cdr:sp macro="" textlink="">
      <cdr:nvSpPr>
        <cdr:cNvPr id="2" name="TextBox 1"/>
        <cdr:cNvSpPr txBox="1"/>
      </cdr:nvSpPr>
      <cdr:spPr>
        <a:xfrm xmlns:a="http://schemas.openxmlformats.org/drawingml/2006/main">
          <a:off x="2086774" y="143125"/>
          <a:ext cx="2163493" cy="32254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CA" sz="1600"/>
            <a:t>COVID-19 Epi Curve for:</a:t>
          </a:r>
        </a:p>
      </cdr:txBody>
    </cdr:sp>
  </cdr:relSizeAnchor>
</c:userShapes>
</file>

<file path=xl/drawings/drawing3.xml><?xml version="1.0" encoding="utf-8"?>
<xdr:wsDr xmlns:xdr="http://schemas.openxmlformats.org/drawingml/2006/spreadsheetDrawing" xmlns:a="http://schemas.openxmlformats.org/drawingml/2006/main">
  <xdr:absoluteAnchor>
    <xdr:pos x="0" y="0"/>
    <xdr:ext cx="8654143" cy="6281057"/>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c:userShapes xmlns:c="http://schemas.openxmlformats.org/drawingml/2006/chart">
  <cdr:relSizeAnchor xmlns:cdr="http://schemas.openxmlformats.org/drawingml/2006/chartDrawing">
    <cdr:from>
      <cdr:x>0.56281</cdr:x>
      <cdr:y>0.01137</cdr:y>
    </cdr:from>
    <cdr:to>
      <cdr:x>0.73539</cdr:x>
      <cdr:y>0.05535</cdr:y>
    </cdr:to>
    <cdr:sp macro="" textlink="'Data entry'!#REF!">
      <cdr:nvSpPr>
        <cdr:cNvPr id="2" name="TextBox 1"/>
        <cdr:cNvSpPr txBox="1"/>
      </cdr:nvSpPr>
      <cdr:spPr>
        <a:xfrm xmlns:a="http://schemas.openxmlformats.org/drawingml/2006/main">
          <a:off x="4871339" y="71470"/>
          <a:ext cx="1493736" cy="2763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18E95F78-75BA-4186-AC14-041988E24691}" type="TxLink">
            <a:rPr lang="en-US" sz="1600" b="0" i="0" u="none" strike="noStrike">
              <a:solidFill>
                <a:srgbClr val="000000"/>
              </a:solidFill>
              <a:latin typeface="Calibri"/>
              <a:cs typeface="Calibri"/>
            </a:rPr>
            <a:pPr/>
            <a:t> </a:t>
          </a:fld>
          <a:endParaRPr lang="en-CA" sz="1600" b="0"/>
        </a:p>
      </cdr:txBody>
    </cdr:sp>
  </cdr:relSizeAnchor>
  <cdr:relSizeAnchor xmlns:cdr="http://schemas.openxmlformats.org/drawingml/2006/chartDrawing">
    <cdr:from>
      <cdr:x>0.09304</cdr:x>
      <cdr:y>0.0228</cdr:y>
    </cdr:from>
    <cdr:to>
      <cdr:x>0.60165</cdr:x>
      <cdr:y>0.0684</cdr:y>
    </cdr:to>
    <cdr:sp macro="" textlink="">
      <cdr:nvSpPr>
        <cdr:cNvPr id="3" name="TextBox 1"/>
        <cdr:cNvSpPr txBox="1"/>
      </cdr:nvSpPr>
      <cdr:spPr>
        <a:xfrm xmlns:a="http://schemas.openxmlformats.org/drawingml/2006/main">
          <a:off x="806825" y="143592"/>
          <a:ext cx="4410694" cy="28718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CA" sz="1600"/>
            <a:t>COVID-19 Epi Curve by Case Classification for: </a:t>
          </a:r>
        </a:p>
      </cdr:txBody>
    </cdr:sp>
  </cdr:relSizeAnchor>
</c:userShapes>
</file>

<file path=xl/drawings/drawing5.xml><?xml version="1.0" encoding="utf-8"?>
<xdr:wsDr xmlns:xdr="http://schemas.openxmlformats.org/drawingml/2006/spreadsheetDrawing" xmlns:a="http://schemas.openxmlformats.org/drawingml/2006/main">
  <xdr:absoluteAnchor>
    <xdr:pos x="0" y="0"/>
    <xdr:ext cx="8654955" cy="627797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c:userShapes xmlns:c="http://schemas.openxmlformats.org/drawingml/2006/chart">
  <cdr:relSizeAnchor xmlns:cdr="http://schemas.openxmlformats.org/drawingml/2006/chartDrawing">
    <cdr:from>
      <cdr:x>0.53845</cdr:x>
      <cdr:y>0.01304</cdr:y>
    </cdr:from>
    <cdr:to>
      <cdr:x>0.71103</cdr:x>
      <cdr:y>0.05702</cdr:y>
    </cdr:to>
    <cdr:sp macro="" textlink="'Data entry'!#REF!">
      <cdr:nvSpPr>
        <cdr:cNvPr id="2" name="TextBox 1"/>
        <cdr:cNvSpPr txBox="1"/>
      </cdr:nvSpPr>
      <cdr:spPr>
        <a:xfrm xmlns:a="http://schemas.openxmlformats.org/drawingml/2006/main">
          <a:off x="4660461" y="81934"/>
          <a:ext cx="1493736" cy="2763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18E95F78-75BA-4186-AC14-041988E24691}" type="TxLink">
            <a:rPr lang="en-US" sz="1600" b="0" i="0" u="none" strike="noStrike">
              <a:solidFill>
                <a:srgbClr val="000000"/>
              </a:solidFill>
              <a:latin typeface="Calibri"/>
              <a:cs typeface="Calibri"/>
            </a:rPr>
            <a:pPr/>
            <a:t> </a:t>
          </a:fld>
          <a:endParaRPr lang="en-CA" sz="1600" b="0"/>
        </a:p>
      </cdr:txBody>
    </cdr:sp>
  </cdr:relSizeAnchor>
  <cdr:relSizeAnchor xmlns:cdr="http://schemas.openxmlformats.org/drawingml/2006/chartDrawing">
    <cdr:from>
      <cdr:x>0.56281</cdr:x>
      <cdr:y>0.01137</cdr:y>
    </cdr:from>
    <cdr:to>
      <cdr:x>0.73539</cdr:x>
      <cdr:y>0.05535</cdr:y>
    </cdr:to>
    <cdr:sp macro="" textlink="'Data entry'!#REF!">
      <cdr:nvSpPr>
        <cdr:cNvPr id="3" name="TextBox 1"/>
        <cdr:cNvSpPr txBox="1"/>
      </cdr:nvSpPr>
      <cdr:spPr>
        <a:xfrm xmlns:a="http://schemas.openxmlformats.org/drawingml/2006/main">
          <a:off x="4871339" y="71470"/>
          <a:ext cx="1493736" cy="2763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18E95F78-75BA-4186-AC14-041988E24691}" type="TxLink">
            <a:rPr lang="en-US" sz="1600" b="0" i="0" u="none" strike="noStrike">
              <a:solidFill>
                <a:srgbClr val="000000"/>
              </a:solidFill>
              <a:latin typeface="Calibri"/>
              <a:cs typeface="Calibri"/>
            </a:rPr>
            <a:pPr/>
            <a:t> </a:t>
          </a:fld>
          <a:endParaRPr lang="en-CA" sz="1600" b="0"/>
        </a:p>
      </cdr:txBody>
    </cdr:sp>
  </cdr:relSizeAnchor>
  <cdr:relSizeAnchor xmlns:cdr="http://schemas.openxmlformats.org/drawingml/2006/chartDrawing">
    <cdr:from>
      <cdr:x>0.1149</cdr:x>
      <cdr:y>0.02957</cdr:y>
    </cdr:from>
    <cdr:to>
      <cdr:x>0.47542</cdr:x>
      <cdr:y>0.07517</cdr:y>
    </cdr:to>
    <cdr:sp macro="" textlink="">
      <cdr:nvSpPr>
        <cdr:cNvPr id="4" name="TextBox 1"/>
        <cdr:cNvSpPr txBox="1"/>
      </cdr:nvSpPr>
      <cdr:spPr>
        <a:xfrm xmlns:a="http://schemas.openxmlformats.org/drawingml/2006/main">
          <a:off x="996419" y="186241"/>
          <a:ext cx="3126435" cy="28718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CA" sz="1600"/>
            <a:t>COVID-19 Epi Curve by Role for: </a:t>
          </a:r>
        </a:p>
      </cdr:txBody>
    </cdr:sp>
  </cdr:relSizeAnchor>
</c:userShapes>
</file>

<file path=xl/drawings/drawing7.xml><?xml version="1.0" encoding="utf-8"?>
<xdr:wsDr xmlns:xdr="http://schemas.openxmlformats.org/drawingml/2006/spreadsheetDrawing" xmlns:a="http://schemas.openxmlformats.org/drawingml/2006/main">
  <xdr:absoluteAnchor>
    <xdr:pos x="0" y="0"/>
    <xdr:ext cx="8661400" cy="6290733"/>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c:userShapes xmlns:c="http://schemas.openxmlformats.org/drawingml/2006/chart">
  <cdr:relSizeAnchor xmlns:cdr="http://schemas.openxmlformats.org/drawingml/2006/chartDrawing">
    <cdr:from>
      <cdr:x>0.10068</cdr:x>
      <cdr:y>0.03769</cdr:y>
    </cdr:from>
    <cdr:to>
      <cdr:x>0.43206</cdr:x>
      <cdr:y>0.09018</cdr:y>
    </cdr:to>
    <cdr:sp macro="" textlink="">
      <cdr:nvSpPr>
        <cdr:cNvPr id="2" name="TextBox 1"/>
        <cdr:cNvSpPr txBox="1"/>
      </cdr:nvSpPr>
      <cdr:spPr>
        <a:xfrm xmlns:a="http://schemas.openxmlformats.org/drawingml/2006/main">
          <a:off x="872066" y="237067"/>
          <a:ext cx="2870201" cy="3302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CA" sz="1600"/>
            <a:t>COVID-19 Epi Curve by Shift for: </a:t>
          </a:r>
        </a:p>
      </cdr:txBody>
    </cdr:sp>
  </cdr:relSizeAnchor>
</c:userShapes>
</file>

<file path=xl/drawings/drawing9.xml><?xml version="1.0" encoding="utf-8"?>
<xdr:wsDr xmlns:xdr="http://schemas.openxmlformats.org/drawingml/2006/spreadsheetDrawing" xmlns:a="http://schemas.openxmlformats.org/drawingml/2006/main">
  <xdr:absoluteAnchor>
    <xdr:pos x="0" y="0"/>
    <xdr:ext cx="8661400" cy="6290733"/>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hyperlink" Target="https://www.toronto.ca/home/covid-19/covid-19-reopening-recovery-rebuild/covid-19-reopening-guidelines-for-businesses-organizations/covid-19-guidance-employers-workplaces-businesses/" TargetMode="External"/></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7.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1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K200"/>
  <sheetViews>
    <sheetView topLeftCell="L1" zoomScale="85" zoomScaleNormal="85" workbookViewId="0">
      <selection activeCell="P23" sqref="P23"/>
    </sheetView>
  </sheetViews>
  <sheetFormatPr defaultColWidth="5.81640625" defaultRowHeight="15.6" x14ac:dyDescent="0.3"/>
  <cols>
    <col min="1" max="3" width="0" style="14" hidden="1" customWidth="1"/>
    <col min="4" max="4" width="15.54296875" style="14" hidden="1" customWidth="1"/>
    <col min="5" max="11" width="0" style="14" hidden="1" customWidth="1"/>
    <col min="12" max="13" width="5.81640625" style="14"/>
    <col min="14" max="14" width="15.08984375" style="14" customWidth="1"/>
    <col min="15" max="15" width="9.7265625" style="14" customWidth="1"/>
    <col min="16" max="19" width="12.08984375" style="14" customWidth="1"/>
    <col min="20" max="21" width="5.81640625" style="14"/>
    <col min="22" max="23" width="0" style="14" hidden="1" customWidth="1"/>
    <col min="24" max="24" width="15.26953125" style="14" customWidth="1"/>
    <col min="25" max="16384" width="5.81640625" style="14"/>
  </cols>
  <sheetData>
    <row r="1" spans="1:25" ht="30.6" customHeight="1" thickBot="1" x14ac:dyDescent="0.35">
      <c r="A1" s="387" t="s">
        <v>107</v>
      </c>
      <c r="B1" s="387"/>
      <c r="C1" s="387"/>
      <c r="D1" s="387"/>
      <c r="E1" s="387"/>
      <c r="F1" s="387"/>
      <c r="G1" s="387"/>
      <c r="H1" s="387"/>
      <c r="N1" s="371" t="s">
        <v>107</v>
      </c>
      <c r="O1" s="371"/>
      <c r="P1" s="371"/>
      <c r="Q1" s="371"/>
      <c r="R1" s="371"/>
      <c r="S1" s="371"/>
      <c r="T1" s="371"/>
      <c r="U1" s="371"/>
    </row>
    <row r="2" spans="1:25" ht="26.55" customHeight="1" x14ac:dyDescent="0.3">
      <c r="A2" s="372" t="s">
        <v>64</v>
      </c>
      <c r="B2" s="373"/>
      <c r="C2" s="373"/>
      <c r="D2" s="374"/>
      <c r="E2" s="375"/>
      <c r="F2" s="375"/>
      <c r="G2" s="375"/>
      <c r="H2" s="376"/>
      <c r="N2" s="372" t="s">
        <v>64</v>
      </c>
      <c r="O2" s="373"/>
      <c r="P2" s="373"/>
      <c r="Q2" s="374"/>
      <c r="R2" s="375" t="s">
        <v>540</v>
      </c>
      <c r="S2" s="375"/>
      <c r="T2" s="375"/>
      <c r="U2" s="376"/>
    </row>
    <row r="3" spans="1:25" ht="26.55" customHeight="1" x14ac:dyDescent="0.3">
      <c r="A3" s="377" t="s">
        <v>63</v>
      </c>
      <c r="B3" s="378"/>
      <c r="C3" s="378"/>
      <c r="D3" s="379"/>
      <c r="E3" s="375"/>
      <c r="F3" s="375"/>
      <c r="G3" s="375"/>
      <c r="H3" s="376"/>
      <c r="N3" s="377" t="s">
        <v>63</v>
      </c>
      <c r="O3" s="378"/>
      <c r="P3" s="378"/>
      <c r="Q3" s="379"/>
      <c r="R3" s="375"/>
      <c r="S3" s="375"/>
      <c r="T3" s="375"/>
      <c r="U3" s="376"/>
      <c r="X3" s="196" t="s">
        <v>422</v>
      </c>
      <c r="Y3" s="197" t="s">
        <v>423</v>
      </c>
    </row>
    <row r="4" spans="1:25" x14ac:dyDescent="0.3">
      <c r="A4" s="396" t="s">
        <v>148</v>
      </c>
      <c r="B4" s="397"/>
      <c r="C4" s="397"/>
      <c r="D4" s="398"/>
      <c r="E4" s="402"/>
      <c r="F4" s="402"/>
      <c r="G4" s="402"/>
      <c r="H4" s="403"/>
      <c r="N4" s="368" t="s">
        <v>468</v>
      </c>
      <c r="O4" s="346" t="s">
        <v>471</v>
      </c>
      <c r="P4" s="347"/>
      <c r="Q4" s="348"/>
      <c r="R4" s="349"/>
      <c r="S4" s="350"/>
      <c r="T4" s="350"/>
      <c r="U4" s="351"/>
      <c r="X4" s="200" t="s">
        <v>425</v>
      </c>
      <c r="Y4" s="200" t="s">
        <v>426</v>
      </c>
    </row>
    <row r="5" spans="1:25" x14ac:dyDescent="0.3">
      <c r="A5" s="399" t="s">
        <v>168</v>
      </c>
      <c r="B5" s="400"/>
      <c r="C5" s="400"/>
      <c r="D5" s="401"/>
      <c r="E5" s="391"/>
      <c r="F5" s="392"/>
      <c r="G5" s="392"/>
      <c r="H5" s="393"/>
      <c r="N5" s="369"/>
      <c r="O5" s="346" t="s">
        <v>472</v>
      </c>
      <c r="P5" s="347"/>
      <c r="Q5" s="348"/>
      <c r="R5" s="349"/>
      <c r="S5" s="350"/>
      <c r="T5" s="350"/>
      <c r="U5" s="351"/>
      <c r="X5" s="200" t="s">
        <v>427</v>
      </c>
      <c r="Y5" s="200" t="s">
        <v>428</v>
      </c>
    </row>
    <row r="6" spans="1:25" ht="15.6" customHeight="1" x14ac:dyDescent="0.3">
      <c r="A6" s="396" t="s">
        <v>129</v>
      </c>
      <c r="B6" s="397"/>
      <c r="C6" s="397"/>
      <c r="D6" s="398"/>
      <c r="E6" s="402"/>
      <c r="F6" s="402"/>
      <c r="G6" s="402"/>
      <c r="H6" s="403"/>
      <c r="N6" s="370"/>
      <c r="O6" s="346" t="s">
        <v>473</v>
      </c>
      <c r="P6" s="347"/>
      <c r="Q6" s="348"/>
      <c r="R6" s="349"/>
      <c r="S6" s="350"/>
      <c r="T6" s="350"/>
      <c r="U6" s="351"/>
      <c r="X6" s="200" t="s">
        <v>429</v>
      </c>
      <c r="Y6" s="200" t="s">
        <v>430</v>
      </c>
    </row>
    <row r="7" spans="1:25" x14ac:dyDescent="0.3">
      <c r="A7" s="396" t="s">
        <v>130</v>
      </c>
      <c r="B7" s="397"/>
      <c r="C7" s="397"/>
      <c r="D7" s="398"/>
      <c r="E7" s="402"/>
      <c r="F7" s="402"/>
      <c r="G7" s="402"/>
      <c r="H7" s="403"/>
      <c r="N7" s="380" t="s">
        <v>475</v>
      </c>
      <c r="O7" s="381"/>
      <c r="P7" s="381"/>
      <c r="Q7" s="382"/>
      <c r="R7" s="349"/>
      <c r="S7" s="350"/>
      <c r="T7" s="350"/>
      <c r="U7" s="351"/>
      <c r="X7" s="200" t="s">
        <v>431</v>
      </c>
      <c r="Y7" s="200" t="s">
        <v>432</v>
      </c>
    </row>
    <row r="8" spans="1:25" ht="16.2" thickBot="1" x14ac:dyDescent="0.35">
      <c r="A8" s="404" t="s">
        <v>169</v>
      </c>
      <c r="B8" s="405"/>
      <c r="C8" s="405"/>
      <c r="D8" s="397"/>
      <c r="E8" s="388"/>
      <c r="F8" s="389"/>
      <c r="G8" s="389"/>
      <c r="H8" s="390"/>
      <c r="N8" s="380" t="s">
        <v>469</v>
      </c>
      <c r="O8" s="381"/>
      <c r="P8" s="381"/>
      <c r="Q8" s="382"/>
      <c r="R8" s="349"/>
      <c r="S8" s="350"/>
      <c r="T8" s="350"/>
      <c r="U8" s="351"/>
      <c r="X8" s="200" t="s">
        <v>433</v>
      </c>
      <c r="Y8" s="200" t="s">
        <v>434</v>
      </c>
    </row>
    <row r="9" spans="1:25" x14ac:dyDescent="0.3">
      <c r="A9" s="404" t="s">
        <v>170</v>
      </c>
      <c r="B9" s="405"/>
      <c r="C9" s="405"/>
      <c r="D9" s="397"/>
      <c r="E9" s="391"/>
      <c r="F9" s="392"/>
      <c r="G9" s="392"/>
      <c r="H9" s="393"/>
      <c r="N9" s="356" t="s">
        <v>179</v>
      </c>
      <c r="O9" s="359" t="s">
        <v>89</v>
      </c>
      <c r="P9" s="360"/>
      <c r="Q9" s="361"/>
      <c r="R9" s="354">
        <f>MIN('Data entry'!$R$6:$R$200)</f>
        <v>0</v>
      </c>
      <c r="S9" s="354"/>
      <c r="T9" s="354"/>
      <c r="U9" s="355"/>
      <c r="X9" s="200" t="s">
        <v>435</v>
      </c>
      <c r="Y9" s="198"/>
    </row>
    <row r="10" spans="1:25" ht="15.75" customHeight="1" x14ac:dyDescent="0.3">
      <c r="A10" s="396" t="s">
        <v>118</v>
      </c>
      <c r="B10" s="397"/>
      <c r="C10" s="397"/>
      <c r="D10" s="398"/>
      <c r="E10" s="394"/>
      <c r="F10" s="394"/>
      <c r="G10" s="394"/>
      <c r="H10" s="395"/>
      <c r="N10" s="357"/>
      <c r="O10" s="338" t="s">
        <v>90</v>
      </c>
      <c r="P10" s="339"/>
      <c r="Q10" s="340"/>
      <c r="R10" s="362">
        <f>MAX('Data entry'!$R$6:$R$200)</f>
        <v>0</v>
      </c>
      <c r="S10" s="362"/>
      <c r="T10" s="362"/>
      <c r="U10" s="363"/>
      <c r="X10" s="200" t="s">
        <v>436</v>
      </c>
      <c r="Y10" s="199"/>
    </row>
    <row r="11" spans="1:25" x14ac:dyDescent="0.3">
      <c r="A11" s="396" t="s">
        <v>95</v>
      </c>
      <c r="B11" s="397"/>
      <c r="C11" s="397"/>
      <c r="D11" s="398"/>
      <c r="E11" s="394"/>
      <c r="F11" s="394"/>
      <c r="G11" s="394"/>
      <c r="H11" s="395"/>
      <c r="N11" s="357"/>
      <c r="O11" s="338" t="s">
        <v>455</v>
      </c>
      <c r="P11" s="339"/>
      <c r="Q11" s="340"/>
      <c r="R11" s="364">
        <f>SUMPRODUCT(MAX(((('Data entry'!B6:B200="Confirmed")+('Data entry'!B6:B200="Probable"))*('Data entry'!R6:R200-'Data entry'!S6:S200&lt;3)*'Data entry'!S6:S200)))</f>
        <v>0</v>
      </c>
      <c r="S11" s="364"/>
      <c r="T11" s="364"/>
      <c r="U11" s="365"/>
      <c r="X11" s="200" t="s">
        <v>437</v>
      </c>
      <c r="Y11" s="199"/>
    </row>
    <row r="12" spans="1:25" ht="16.2" thickBot="1" x14ac:dyDescent="0.35">
      <c r="A12" s="396" t="s">
        <v>131</v>
      </c>
      <c r="B12" s="397"/>
      <c r="C12" s="397"/>
      <c r="D12" s="398"/>
      <c r="E12" s="394"/>
      <c r="F12" s="394"/>
      <c r="G12" s="394"/>
      <c r="H12" s="395"/>
      <c r="N12" s="358"/>
      <c r="O12" s="341" t="s">
        <v>98</v>
      </c>
      <c r="P12" s="342"/>
      <c r="Q12" s="343"/>
      <c r="R12" s="366">
        <f>R11+10</f>
        <v>10</v>
      </c>
      <c r="S12" s="366"/>
      <c r="T12" s="366"/>
      <c r="U12" s="367"/>
      <c r="X12" s="200" t="s">
        <v>438</v>
      </c>
      <c r="Y12" s="199"/>
    </row>
    <row r="13" spans="1:25" x14ac:dyDescent="0.3">
      <c r="A13" s="406" t="s">
        <v>203</v>
      </c>
      <c r="B13" s="409" t="s">
        <v>539</v>
      </c>
      <c r="C13" s="409"/>
      <c r="D13" s="410"/>
      <c r="E13" s="394"/>
      <c r="F13" s="394"/>
      <c r="G13" s="394"/>
      <c r="H13" s="395"/>
      <c r="X13" s="200" t="s">
        <v>439</v>
      </c>
      <c r="Y13" s="199"/>
    </row>
    <row r="14" spans="1:25" ht="24" customHeight="1" thickBot="1" x14ac:dyDescent="0.45">
      <c r="A14" s="407"/>
      <c r="B14" s="114"/>
      <c r="C14" s="114"/>
      <c r="D14" s="113" t="s">
        <v>132</v>
      </c>
      <c r="E14" s="394"/>
      <c r="F14" s="394"/>
      <c r="G14" s="394"/>
      <c r="H14" s="395"/>
      <c r="N14" s="336" t="s">
        <v>352</v>
      </c>
      <c r="O14" s="336"/>
      <c r="P14" s="201"/>
      <c r="Q14" s="201"/>
      <c r="R14" s="201"/>
      <c r="S14" s="201"/>
    </row>
    <row r="15" spans="1:25" ht="50.55" customHeight="1" thickTop="1" x14ac:dyDescent="0.3">
      <c r="A15" s="407"/>
      <c r="B15" s="409" t="s">
        <v>133</v>
      </c>
      <c r="C15" s="409"/>
      <c r="D15" s="410"/>
      <c r="E15" s="394"/>
      <c r="F15" s="394"/>
      <c r="G15" s="394"/>
      <c r="H15" s="395"/>
      <c r="N15" s="202"/>
      <c r="O15" s="203" t="s">
        <v>353</v>
      </c>
      <c r="P15" s="203" t="s">
        <v>354</v>
      </c>
      <c r="Q15" s="203" t="s">
        <v>355</v>
      </c>
      <c r="R15" s="203" t="s">
        <v>356</v>
      </c>
      <c r="S15" s="204" t="s">
        <v>357</v>
      </c>
    </row>
    <row r="16" spans="1:25" ht="31.2" x14ac:dyDescent="0.3">
      <c r="A16" s="407"/>
      <c r="B16" s="409" t="s">
        <v>99</v>
      </c>
      <c r="C16" s="409"/>
      <c r="D16" s="410"/>
      <c r="E16" s="394"/>
      <c r="F16" s="394"/>
      <c r="G16" s="394"/>
      <c r="H16" s="395"/>
      <c r="N16" s="205" t="s">
        <v>393</v>
      </c>
      <c r="O16" s="206">
        <f>+P16+Q16</f>
        <v>0</v>
      </c>
      <c r="P16" s="206">
        <f>COUNTIFS('Data entry'!$B$6:$B$200,"Confirmed",'Data entry'!$O$6:$O$200,"M*")</f>
        <v>0</v>
      </c>
      <c r="Q16" s="206">
        <f>+E42</f>
        <v>0</v>
      </c>
      <c r="R16" s="206">
        <f>+E36+E57</f>
        <v>0</v>
      </c>
      <c r="S16" s="207">
        <f>+E37+E58</f>
        <v>0</v>
      </c>
    </row>
    <row r="17" spans="1:21" x14ac:dyDescent="0.3">
      <c r="A17" s="408"/>
      <c r="B17" s="409" t="s">
        <v>204</v>
      </c>
      <c r="C17" s="409"/>
      <c r="D17" s="410"/>
      <c r="E17" s="394"/>
      <c r="F17" s="394"/>
      <c r="G17" s="394"/>
      <c r="H17" s="395"/>
      <c r="N17" s="205" t="s">
        <v>358</v>
      </c>
      <c r="O17" s="206">
        <f>+P17+Q17</f>
        <v>0</v>
      </c>
      <c r="P17" s="206">
        <f>COUNTIFS('Data entry'!$B$6:$B$200,"Probable",'Data entry'!$O$6:$O$200,"M*")</f>
        <v>0</v>
      </c>
      <c r="Q17" s="206">
        <f>+E43</f>
        <v>0</v>
      </c>
      <c r="R17" s="206">
        <f>+F36+F57</f>
        <v>0</v>
      </c>
      <c r="S17" s="207">
        <f>+F37+F58</f>
        <v>0</v>
      </c>
    </row>
    <row r="18" spans="1:21" x14ac:dyDescent="0.3">
      <c r="A18" s="449" t="s">
        <v>134</v>
      </c>
      <c r="B18" s="450"/>
      <c r="C18" s="450"/>
      <c r="D18" s="451"/>
      <c r="E18" s="423">
        <f>COUNTIF('Data entry'!$G$6:$G$200,"*High*")</f>
        <v>0</v>
      </c>
      <c r="F18" s="423"/>
      <c r="G18" s="423"/>
      <c r="H18" s="424"/>
      <c r="N18" s="205" t="s">
        <v>376</v>
      </c>
      <c r="O18" s="206">
        <f>+P18+Q18</f>
        <v>0</v>
      </c>
      <c r="P18" s="206">
        <f>+E36+F36</f>
        <v>0</v>
      </c>
      <c r="Q18" s="206">
        <f>+E57+F57</f>
        <v>0</v>
      </c>
      <c r="R18" s="208"/>
      <c r="S18" s="209"/>
    </row>
    <row r="19" spans="1:21" ht="31.2" x14ac:dyDescent="0.3">
      <c r="A19" s="84" t="s">
        <v>135</v>
      </c>
      <c r="B19" s="109"/>
      <c r="C19" s="132"/>
      <c r="D19" s="85"/>
      <c r="E19" s="423">
        <f>COUNTIF('Data entry'!$G$6:$G$200,"*Low*")</f>
        <v>0</v>
      </c>
      <c r="F19" s="423"/>
      <c r="G19" s="423"/>
      <c r="H19" s="424"/>
      <c r="N19" s="205" t="s">
        <v>359</v>
      </c>
      <c r="O19" s="206">
        <f>+P19+Q19</f>
        <v>0</v>
      </c>
      <c r="P19" s="206">
        <f>+E37+F37</f>
        <v>0</v>
      </c>
      <c r="Q19" s="206">
        <f>+E58+F58</f>
        <v>0</v>
      </c>
      <c r="R19" s="208"/>
      <c r="S19" s="209"/>
    </row>
    <row r="20" spans="1:21" s="20" customFormat="1" ht="16.2" thickBot="1" x14ac:dyDescent="0.35">
      <c r="A20" s="468" t="s">
        <v>136</v>
      </c>
      <c r="B20" s="469"/>
      <c r="C20" s="450"/>
      <c r="D20" s="451"/>
      <c r="E20" s="496">
        <f>COUNTIFS('Data entry'!$G$6:$G$200,"*Case*")</f>
        <v>0</v>
      </c>
      <c r="F20" s="496"/>
      <c r="G20" s="496"/>
      <c r="H20" s="497"/>
      <c r="N20" s="205" t="s">
        <v>272</v>
      </c>
      <c r="O20" s="206">
        <f>+O21+O22</f>
        <v>0</v>
      </c>
      <c r="P20" s="208"/>
      <c r="Q20" s="208"/>
      <c r="R20" s="206">
        <f>+G36+H36+G57+H57</f>
        <v>0</v>
      </c>
      <c r="S20" s="207">
        <f>+G37+H37+G58+H58</f>
        <v>0</v>
      </c>
      <c r="T20" s="14"/>
      <c r="U20" s="14"/>
    </row>
    <row r="21" spans="1:21" x14ac:dyDescent="0.3">
      <c r="A21" s="452" t="s">
        <v>213</v>
      </c>
      <c r="B21" s="453"/>
      <c r="C21" s="569" t="s">
        <v>215</v>
      </c>
      <c r="D21" s="477"/>
      <c r="E21" s="428">
        <f>COUNTIFS('Data entry'!$B$6:$B$200,"Confirmed",'Data entry'!$O$6:$O$200,"M*")</f>
        <v>0</v>
      </c>
      <c r="F21" s="428"/>
      <c r="G21" s="428"/>
      <c r="H21" s="429"/>
      <c r="N21" s="205" t="s">
        <v>360</v>
      </c>
      <c r="O21" s="206">
        <f>+G38+G59</f>
        <v>0</v>
      </c>
      <c r="P21" s="206">
        <f>+G38</f>
        <v>0</v>
      </c>
      <c r="Q21" s="206">
        <f>+G59</f>
        <v>0</v>
      </c>
      <c r="R21" s="206">
        <f>+G36+G57</f>
        <v>0</v>
      </c>
      <c r="S21" s="207">
        <f>+G37+G58</f>
        <v>0</v>
      </c>
    </row>
    <row r="22" spans="1:21" ht="16.2" customHeight="1" thickBot="1" x14ac:dyDescent="0.35">
      <c r="A22" s="454"/>
      <c r="B22" s="455"/>
      <c r="C22" s="570" t="s">
        <v>216</v>
      </c>
      <c r="D22" s="571"/>
      <c r="E22" s="423">
        <f>COUNTIFS('Data entry'!$B$6:$B$200,"Probable",'Data entry'!$O$6:$O$200,"M*")</f>
        <v>0</v>
      </c>
      <c r="F22" s="423"/>
      <c r="G22" s="423"/>
      <c r="H22" s="424"/>
      <c r="N22" s="210" t="s">
        <v>361</v>
      </c>
      <c r="O22" s="211">
        <f>+H38+H59</f>
        <v>0</v>
      </c>
      <c r="P22" s="212"/>
      <c r="Q22" s="212"/>
      <c r="R22" s="212"/>
      <c r="S22" s="213"/>
    </row>
    <row r="23" spans="1:21" ht="33" customHeight="1" thickTop="1" thickBot="1" x14ac:dyDescent="0.35">
      <c r="A23" s="454"/>
      <c r="B23" s="455"/>
      <c r="C23" s="166"/>
      <c r="D23" s="156"/>
      <c r="E23" s="163"/>
      <c r="F23" s="164"/>
      <c r="G23" s="164"/>
      <c r="H23" s="165"/>
      <c r="N23" s="352" t="s">
        <v>394</v>
      </c>
      <c r="O23" s="353"/>
      <c r="P23" s="187"/>
      <c r="Q23" s="352" t="s">
        <v>395</v>
      </c>
      <c r="R23" s="353"/>
      <c r="S23" s="187"/>
    </row>
    <row r="24" spans="1:21" ht="43.5" customHeight="1" thickTop="1" thickBot="1" x14ac:dyDescent="0.35">
      <c r="A24" s="454"/>
      <c r="B24" s="455"/>
      <c r="C24" s="166"/>
      <c r="D24" s="156"/>
      <c r="E24" s="163" t="s">
        <v>9</v>
      </c>
      <c r="F24" s="164" t="s">
        <v>10</v>
      </c>
      <c r="G24" s="164" t="s">
        <v>299</v>
      </c>
      <c r="H24" s="165" t="s">
        <v>300</v>
      </c>
      <c r="N24" s="246" t="s">
        <v>362</v>
      </c>
      <c r="O24" s="325"/>
      <c r="P24" s="214" t="s">
        <v>363</v>
      </c>
      <c r="Q24" s="215">
        <f>COUNTIFS('Data entry'!$BF$6:$BF$200, "Yes")</f>
        <v>0</v>
      </c>
      <c r="R24" s="216" t="s">
        <v>364</v>
      </c>
      <c r="S24" s="217">
        <f>COUNTIFS('Data entry'!$BH$6:$BH$200, "Yes")</f>
        <v>0</v>
      </c>
    </row>
    <row r="25" spans="1:21" ht="31.5" customHeight="1" thickTop="1" thickBot="1" x14ac:dyDescent="0.35">
      <c r="A25" s="454"/>
      <c r="B25" s="455"/>
      <c r="C25" s="155"/>
      <c r="D25" s="184" t="str">
        <f>'Data Validation'!H2</f>
        <v>Attendee</v>
      </c>
      <c r="E25" s="95">
        <f>COUNTIFS('Data entry'!$B$6:$B$200,"Confirmed",'Data entry'!$O$6:$O$200,"M*", 'Data entry'!$AO$6:$AO$200, D25)</f>
        <v>0</v>
      </c>
      <c r="F25" s="96">
        <f>COUNTIFS('Data entry'!$B$6:$B$200,"Probable",'Data entry'!$O$6:$O$200,"M*", 'Data entry'!$AO$6:$AO$200, D25)</f>
        <v>0</v>
      </c>
      <c r="G25" s="96">
        <f>COUNTIFS('Data entry'!$B$6:$B$200,"High-Risk Contact",'Data entry'!$O$6:$O$200,"M*", 'Data entry'!$AO$6:$AO$200, D25)</f>
        <v>0</v>
      </c>
      <c r="H25" s="97">
        <f>COUNTIFS('Data entry'!$B$6:$B$200,"Low-Risk Contact",'Data entry'!$O$6:$O$200,"M*", 'Data entry'!$AO$6:$AO$200, D25)</f>
        <v>0</v>
      </c>
      <c r="N25" s="344" t="s">
        <v>474</v>
      </c>
      <c r="O25" s="345"/>
      <c r="P25" s="217">
        <f>O16+O17-(P23+S23)</f>
        <v>0</v>
      </c>
      <c r="Q25" s="218"/>
      <c r="R25" s="218"/>
      <c r="S25" s="219"/>
    </row>
    <row r="26" spans="1:21" ht="22.2" customHeight="1" thickTop="1" x14ac:dyDescent="0.3">
      <c r="A26" s="454"/>
      <c r="B26" s="455"/>
      <c r="C26" s="155"/>
      <c r="D26" s="184" t="str">
        <f>'Data Validation'!H3</f>
        <v>Patient</v>
      </c>
      <c r="E26" s="95">
        <f>COUNTIFS('Data entry'!$B$6:$B$200,"Confirmed",'Data entry'!$O$6:$O$200,"M*", 'Data entry'!$AO$6:$AO$200, D26)</f>
        <v>0</v>
      </c>
      <c r="F26" s="96">
        <f>COUNTIFS('Data entry'!$B$6:$B$200,"Probable",'Data entry'!$O$6:$O$200,"M*", 'Data entry'!$AO$6:$AO$200, D26)</f>
        <v>0</v>
      </c>
      <c r="G26" s="96">
        <f>COUNTIFS('Data entry'!$B$6:$B$200,"High-Risk Contact",'Data entry'!$O$6:$O$200,"M*", 'Data entry'!$AO$6:$AO$200, D26)</f>
        <v>0</v>
      </c>
      <c r="H26" s="97">
        <f>COUNTIFS('Data entry'!$B$6:$B$200,"Low-Risk Contact",'Data entry'!$O$6:$O$200,"M*", 'Data entry'!$AO$6:$AO$200, D26)</f>
        <v>0</v>
      </c>
      <c r="N26" s="201"/>
      <c r="O26" s="201"/>
      <c r="P26" s="201"/>
      <c r="Q26" s="201"/>
      <c r="R26" s="201"/>
      <c r="S26" s="201"/>
    </row>
    <row r="27" spans="1:21" ht="21.6" thickBot="1" x14ac:dyDescent="0.45">
      <c r="A27" s="454"/>
      <c r="B27" s="455"/>
      <c r="C27" s="155"/>
      <c r="D27" s="184" t="str">
        <f>'Data Validation'!H4</f>
        <v>Patron / Customer</v>
      </c>
      <c r="E27" s="95">
        <f>COUNTIFS('Data entry'!$B$6:$B$200,"Confirmed",'Data entry'!$O$6:$O$200,"M*", 'Data entry'!$AO$6:$AO$200, D27)</f>
        <v>0</v>
      </c>
      <c r="F27" s="96">
        <f>COUNTIFS('Data entry'!$B$6:$B$200,"Probable",'Data entry'!$O$6:$O$200,"M*", 'Data entry'!$AO$6:$AO$200, D27)</f>
        <v>0</v>
      </c>
      <c r="G27" s="96">
        <f>COUNTIFS('Data entry'!$B$6:$B$200,"High-Risk Contact",'Data entry'!$O$6:$O$200,"M*", 'Data entry'!$AO$6:$AO$200, D27)</f>
        <v>0</v>
      </c>
      <c r="H27" s="97">
        <f>COUNTIFS('Data entry'!$B$6:$B$200,"Low-Risk Contact",'Data entry'!$O$6:$O$200,"M*", 'Data entry'!$AO$6:$AO$200, D27)</f>
        <v>0</v>
      </c>
      <c r="N27" s="336" t="s">
        <v>365</v>
      </c>
      <c r="O27" s="337"/>
      <c r="P27" s="201"/>
      <c r="Q27" s="201"/>
      <c r="R27" s="201"/>
      <c r="S27" s="201"/>
    </row>
    <row r="28" spans="1:21" ht="16.2" customHeight="1" thickTop="1" x14ac:dyDescent="0.3">
      <c r="A28" s="454"/>
      <c r="B28" s="455"/>
      <c r="C28" s="155"/>
      <c r="D28" s="184" t="str">
        <f>'Data Validation'!H5</f>
        <v>Resident</v>
      </c>
      <c r="E28" s="95">
        <f>COUNTIFS('Data entry'!$B$6:$B$200,"Confirmed",'Data entry'!$O$6:$O$200,"M*", 'Data entry'!$AO$6:$AO$200, D28)</f>
        <v>0</v>
      </c>
      <c r="F28" s="96">
        <f>COUNTIFS('Data entry'!$B$6:$B$200,"Probable",'Data entry'!$O$6:$O$200,"M*", 'Data entry'!$AO$6:$AO$200, D28)</f>
        <v>0</v>
      </c>
      <c r="G28" s="96">
        <f>COUNTIFS('Data entry'!$B$6:$B$200,"High-Risk Contact",'Data entry'!$O$6:$O$200,"M*", 'Data entry'!$AO$6:$AO$200, D28)</f>
        <v>0</v>
      </c>
      <c r="H28" s="97">
        <f>COUNTIFS('Data entry'!$B$6:$B$200,"Low-Risk Contact",'Data entry'!$O$6:$O$200,"M*", 'Data entry'!$AO$6:$AO$200, D28)</f>
        <v>0</v>
      </c>
      <c r="N28" s="202"/>
      <c r="O28" s="554" t="s">
        <v>366</v>
      </c>
      <c r="P28" s="555"/>
      <c r="Q28" s="556"/>
      <c r="R28" s="204" t="s">
        <v>367</v>
      </c>
      <c r="S28" s="201"/>
    </row>
    <row r="29" spans="1:21" ht="22.95" customHeight="1" x14ac:dyDescent="0.3">
      <c r="A29" s="454"/>
      <c r="B29" s="455"/>
      <c r="C29" s="155"/>
      <c r="D29" s="184" t="str">
        <f>'Data Validation'!H6</f>
        <v>Staff</v>
      </c>
      <c r="E29" s="95">
        <f>COUNTIFS('Data entry'!$B$6:$B$200,"Confirmed",'Data entry'!$O$6:$O$200,"M*", 'Data entry'!$AO$6:$AO$200, D29)</f>
        <v>0</v>
      </c>
      <c r="F29" s="96">
        <f>COUNTIFS('Data entry'!$B$6:$B$200,"Probable",'Data entry'!$O$6:$O$200,"M*", 'Data entry'!$AO$6:$AO$200, D29)</f>
        <v>0</v>
      </c>
      <c r="G29" s="96">
        <f>COUNTIFS('Data entry'!$B$6:$B$200,"High-Risk Contact",'Data entry'!$O$6:$O$200,"M*", 'Data entry'!$AO$6:$AO$200, D29)</f>
        <v>0</v>
      </c>
      <c r="H29" s="97">
        <f>COUNTIFS('Data entry'!$B$6:$B$200,"Low-Risk Contact",'Data entry'!$O$6:$O$200,"M*", 'Data entry'!$AO$6:$AO$200, D29)</f>
        <v>0</v>
      </c>
      <c r="N29" s="220" t="s">
        <v>368</v>
      </c>
      <c r="O29" s="557"/>
      <c r="P29" s="558"/>
      <c r="Q29" s="559"/>
      <c r="R29" s="221">
        <f>COUNTIFS('Data entry'!$B$6:$B$200,"*Confir*",'Data entry'!$BE$6:$BE$200,O29)</f>
        <v>0</v>
      </c>
      <c r="S29" s="201"/>
    </row>
    <row r="30" spans="1:21" ht="22.95" customHeight="1" x14ac:dyDescent="0.3">
      <c r="A30" s="454"/>
      <c r="B30" s="455"/>
      <c r="C30" s="155"/>
      <c r="D30" s="184" t="str">
        <f>'Data Validation'!H7</f>
        <v>Student</v>
      </c>
      <c r="E30" s="95">
        <f>COUNTIFS('Data entry'!$B$6:$B$200,"Confirmed",'Data entry'!$O$6:$O$200,"M*", 'Data entry'!$AO$6:$AO$200, D30)</f>
        <v>0</v>
      </c>
      <c r="F30" s="96">
        <f>COUNTIFS('Data entry'!$B$6:$B$200,"Probable",'Data entry'!$O$6:$O$200,"M*", 'Data entry'!$AO$6:$AO$200, D30)</f>
        <v>0</v>
      </c>
      <c r="G30" s="96">
        <f>COUNTIFS('Data entry'!$B$6:$B$200,"High-Risk Contact",'Data entry'!$O$6:$O$200,"M*", 'Data entry'!$AO$6:$AO$200, D30)</f>
        <v>0</v>
      </c>
      <c r="H30" s="97">
        <f>COUNTIFS('Data entry'!$B$6:$B$200,"Low-Risk Contact",'Data entry'!$O$6:$O$200,"M*", 'Data entry'!$AO$6:$AO$200, D30)</f>
        <v>0</v>
      </c>
      <c r="N30" s="220" t="s">
        <v>369</v>
      </c>
      <c r="O30" s="560"/>
      <c r="P30" s="561"/>
      <c r="Q30" s="562"/>
      <c r="R30" s="221">
        <f>COUNTIFS('Data entry'!$B$6:$B$200,"*Confir*",'Data entry'!$BE$6:$BE$200, O30)</f>
        <v>0</v>
      </c>
      <c r="S30" s="201"/>
    </row>
    <row r="31" spans="1:21" ht="22.95" customHeight="1" x14ac:dyDescent="0.3">
      <c r="A31" s="454"/>
      <c r="B31" s="455"/>
      <c r="C31" s="155"/>
      <c r="D31" s="184" t="str">
        <f>'Data Validation'!H8</f>
        <v>Visitor</v>
      </c>
      <c r="E31" s="95">
        <f>COUNTIFS('Data entry'!$B$6:$B$200,"Confirmed",'Data entry'!$O$6:$O$200,"M*", 'Data entry'!$AO$6:$AO$200, D31)</f>
        <v>0</v>
      </c>
      <c r="F31" s="96">
        <f>COUNTIFS('Data entry'!$B$6:$B$200,"Probable",'Data entry'!$O$6:$O$200,"M*", 'Data entry'!$AO$6:$AO$200, D31)</f>
        <v>0</v>
      </c>
      <c r="G31" s="96">
        <f>COUNTIFS('Data entry'!$B$6:$B$200,"High-Risk Contact",'Data entry'!$O$6:$O$200,"M*", 'Data entry'!$AO$6:$AO$200, D31)</f>
        <v>0</v>
      </c>
      <c r="H31" s="97">
        <f>COUNTIFS('Data entry'!$B$6:$B$200,"Low-Risk Contact",'Data entry'!$O$6:$O$200,"M*", 'Data entry'!$AO$6:$AO$200, D31)</f>
        <v>0</v>
      </c>
      <c r="N31" s="220" t="s">
        <v>370</v>
      </c>
      <c r="O31" s="563"/>
      <c r="P31" s="564"/>
      <c r="Q31" s="565"/>
      <c r="R31" s="221">
        <f>COUNTIFS('Data entry'!$B$6:$B$200,"*Confir*",'Data entry'!$BE$6:$BE$200, O31)</f>
        <v>0</v>
      </c>
      <c r="S31" s="201"/>
    </row>
    <row r="32" spans="1:21" ht="22.95" customHeight="1" thickBot="1" x14ac:dyDescent="0.35">
      <c r="A32" s="454"/>
      <c r="B32" s="455"/>
      <c r="C32" s="150"/>
      <c r="D32" s="184" t="str">
        <f>'Data Validation'!H9</f>
        <v>Volunteer</v>
      </c>
      <c r="E32" s="95">
        <f>COUNTIFS('Data entry'!$B$6:$B$200,"Confirmed",'Data entry'!$O$6:$O$200,"M*", 'Data entry'!$AO$6:$AO$200, D32)</f>
        <v>0</v>
      </c>
      <c r="F32" s="96">
        <f>COUNTIFS('Data entry'!$B$6:$B$200,"Probable",'Data entry'!$O$6:$O$200,"M*", 'Data entry'!$AO$6:$AO$200, D32)</f>
        <v>0</v>
      </c>
      <c r="G32" s="96">
        <f>COUNTIFS('Data entry'!$B$6:$B$200,"High-Risk Contact",'Data entry'!$O$6:$O$200,"M*", 'Data entry'!$AO$6:$AO$200, D32)</f>
        <v>0</v>
      </c>
      <c r="H32" s="97">
        <f>COUNTIFS('Data entry'!$B$6:$B$200,"Low-Risk Contact",'Data entry'!$O$6:$O$200,"M*", 'Data entry'!$AO$6:$AO$200, D32)</f>
        <v>0</v>
      </c>
      <c r="N32" s="222" t="s">
        <v>371</v>
      </c>
      <c r="O32" s="566"/>
      <c r="P32" s="567"/>
      <c r="Q32" s="568"/>
      <c r="R32" s="223">
        <f>COUNTIFS('Data entry'!$B$6:$B$200,"*Confir*",'Data entry'!$BE$6:$BE$200, O32)</f>
        <v>0</v>
      </c>
      <c r="S32" s="201"/>
    </row>
    <row r="33" spans="1:23" ht="16.8" thickTop="1" thickBot="1" x14ac:dyDescent="0.35">
      <c r="A33" s="454"/>
      <c r="B33" s="455"/>
      <c r="C33" s="150"/>
      <c r="D33" s="184" t="str">
        <f>'Data Validation'!H10</f>
        <v>Other</v>
      </c>
      <c r="E33" s="95">
        <f>COUNTIFS('Data entry'!$B$6:$B$200,"Confirmed",'Data entry'!$O$6:$O$200,"M*", 'Data entry'!$AO$6:$AO$200, D33)</f>
        <v>0</v>
      </c>
      <c r="F33" s="96">
        <f>COUNTIFS('Data entry'!$B$6:$B$200,"Probable",'Data entry'!$O$6:$O$200,"M*", 'Data entry'!$AO$6:$AO$200, D33)</f>
        <v>0</v>
      </c>
      <c r="G33" s="96">
        <f>COUNTIFS('Data entry'!$B$6:$B$200,"High-Risk Contact",'Data entry'!$O$6:$O$200,"M*", 'Data entry'!$AO$6:$AO$200, D33)</f>
        <v>0</v>
      </c>
      <c r="H33" s="97">
        <f>COUNTIFS('Data entry'!$B$6:$B$200,"Low-Risk Contact",'Data entry'!$O$6:$O$200,"M*", 'Data entry'!$AO$6:$AO$200, D33)</f>
        <v>0</v>
      </c>
      <c r="N33" s="201"/>
      <c r="O33" s="201"/>
      <c r="P33" s="201"/>
      <c r="Q33" s="201"/>
      <c r="R33" s="201"/>
      <c r="S33" s="201"/>
    </row>
    <row r="34" spans="1:23" ht="16.2" thickTop="1" x14ac:dyDescent="0.3">
      <c r="A34" s="454"/>
      <c r="B34" s="455"/>
      <c r="C34" s="150"/>
      <c r="D34" s="150"/>
      <c r="E34" s="95"/>
      <c r="F34" s="96"/>
      <c r="G34" s="96"/>
      <c r="H34" s="96"/>
      <c r="N34" s="202"/>
      <c r="O34" s="203" t="s">
        <v>123</v>
      </c>
      <c r="P34" s="203" t="s">
        <v>354</v>
      </c>
      <c r="Q34" s="204" t="s">
        <v>355</v>
      </c>
      <c r="R34" s="201"/>
      <c r="S34" s="201"/>
    </row>
    <row r="35" spans="1:23" ht="31.2" x14ac:dyDescent="0.3">
      <c r="A35" s="454"/>
      <c r="B35" s="455"/>
      <c r="C35" s="150"/>
      <c r="D35" s="150"/>
      <c r="E35" s="95"/>
      <c r="F35" s="96"/>
      <c r="G35" s="96"/>
      <c r="H35" s="96"/>
      <c r="N35" s="205" t="s">
        <v>372</v>
      </c>
      <c r="O35" s="224">
        <f>+P35+Q35</f>
        <v>0</v>
      </c>
      <c r="P35" s="224">
        <f>+E84+E90</f>
        <v>0</v>
      </c>
      <c r="Q35" s="221">
        <f>+E117+E122</f>
        <v>0</v>
      </c>
      <c r="R35" s="201"/>
      <c r="S35" s="201"/>
    </row>
    <row r="36" spans="1:23" ht="31.8" thickBot="1" x14ac:dyDescent="0.35">
      <c r="A36" s="454"/>
      <c r="B36" s="455"/>
      <c r="C36" s="150" t="s">
        <v>374</v>
      </c>
      <c r="D36" s="150"/>
      <c r="E36" s="95">
        <f>E29+E32</f>
        <v>0</v>
      </c>
      <c r="F36" s="95">
        <f>F29+F32</f>
        <v>0</v>
      </c>
      <c r="G36" s="95">
        <f>G29+G32</f>
        <v>0</v>
      </c>
      <c r="H36" s="98">
        <f>H29+H32</f>
        <v>0</v>
      </c>
      <c r="N36" s="210" t="s">
        <v>373</v>
      </c>
      <c r="O36" s="225">
        <f>+P36+Q36</f>
        <v>0</v>
      </c>
      <c r="P36" s="225">
        <f>+E83+E89</f>
        <v>0</v>
      </c>
      <c r="Q36" s="223">
        <f>+E116+E121</f>
        <v>0</v>
      </c>
      <c r="R36" s="201"/>
      <c r="S36" s="201"/>
    </row>
    <row r="37" spans="1:23" ht="34.950000000000003" hidden="1" customHeight="1" thickTop="1" x14ac:dyDescent="0.3">
      <c r="A37" s="454"/>
      <c r="B37" s="455"/>
      <c r="C37" s="150" t="s">
        <v>375</v>
      </c>
      <c r="D37" s="150"/>
      <c r="E37" s="95">
        <f>E25+E26+E27+E28+E30+E31+E33</f>
        <v>0</v>
      </c>
      <c r="F37" s="95">
        <f>F25+F26+F27+F28+F30+F31+F33</f>
        <v>0</v>
      </c>
      <c r="G37" s="95">
        <f>G25+G26+G27+G28+G30+G31+G33</f>
        <v>0</v>
      </c>
      <c r="H37" s="98">
        <f>H25+H26+H27+H28+H30+H31+H33</f>
        <v>0</v>
      </c>
    </row>
    <row r="38" spans="1:23" ht="15.6" hidden="1" customHeight="1" x14ac:dyDescent="0.3">
      <c r="A38" s="454"/>
      <c r="B38" s="455"/>
      <c r="C38" s="150" t="s">
        <v>275</v>
      </c>
      <c r="D38" s="150"/>
      <c r="E38" s="95">
        <f>E36+E37</f>
        <v>0</v>
      </c>
      <c r="F38" s="95">
        <f>F36+F37</f>
        <v>0</v>
      </c>
      <c r="G38" s="95">
        <f>G36+G37</f>
        <v>0</v>
      </c>
      <c r="H38" s="98">
        <f>H36+H37</f>
        <v>0</v>
      </c>
    </row>
    <row r="39" spans="1:23" ht="16.2" hidden="1" customHeight="1" thickBot="1" x14ac:dyDescent="0.35">
      <c r="A39" s="454"/>
      <c r="B39" s="455"/>
      <c r="D39" s="141" t="s">
        <v>146</v>
      </c>
      <c r="E39" s="14">
        <f>COUNTIFS('Data entry'!$B$6:$B$200,"Does not meet definition",'Data entry'!$O$6:$O$200,"*M*")</f>
        <v>0</v>
      </c>
    </row>
    <row r="40" spans="1:23" ht="29.55" hidden="1" customHeight="1" x14ac:dyDescent="0.3">
      <c r="A40" s="454"/>
      <c r="B40" s="455"/>
      <c r="C40" s="247"/>
      <c r="D40" s="142" t="s">
        <v>147</v>
      </c>
      <c r="E40" s="95">
        <f>COUNTIFS('Data entry'!$B$6:$B$200,"Lost to follow-up",'Data entry'!$O$6:$O$200,"*M*")</f>
        <v>0</v>
      </c>
      <c r="F40" s="144"/>
      <c r="G40" s="144"/>
      <c r="H40" s="145"/>
    </row>
    <row r="41" spans="1:23" ht="38.549999999999997" hidden="1" customHeight="1" thickBot="1" x14ac:dyDescent="0.35">
      <c r="A41" s="456"/>
      <c r="B41" s="457"/>
      <c r="C41" s="573" t="s">
        <v>380</v>
      </c>
      <c r="D41" s="463"/>
      <c r="E41" s="574">
        <f>COUNTIFS('Data entry'!$B$6:$B$200,"High-Risk Contact",'Data entry'!$O$6:$O$200,"*M*")</f>
        <v>0</v>
      </c>
      <c r="F41" s="489"/>
      <c r="G41" s="489"/>
      <c r="H41" s="490"/>
    </row>
    <row r="42" spans="1:23" ht="42.6" customHeight="1" thickTop="1" thickBot="1" x14ac:dyDescent="0.5">
      <c r="A42" s="357" t="s">
        <v>214</v>
      </c>
      <c r="B42" s="481"/>
      <c r="C42" s="569" t="s">
        <v>215</v>
      </c>
      <c r="D42" s="477"/>
      <c r="E42" s="428">
        <f>COUNTIFS('Data entry'!$B$6:$B$200,"Confirmed",'Data entry'!$O$6:$O$200,"&lt;&gt;M*")</f>
        <v>0</v>
      </c>
      <c r="F42" s="428"/>
      <c r="G42" s="428"/>
      <c r="H42" s="429"/>
      <c r="N42" s="54" t="s">
        <v>289</v>
      </c>
    </row>
    <row r="43" spans="1:23" ht="61.95" customHeight="1" x14ac:dyDescent="0.3">
      <c r="A43" s="357"/>
      <c r="B43" s="481"/>
      <c r="C43" s="570" t="s">
        <v>216</v>
      </c>
      <c r="D43" s="571"/>
      <c r="E43" s="423">
        <f>COUNTIFS('Data entry'!$B$6:$B$200,"Probable",'Data entry'!$O$6:$O$200,"&lt;&gt;M*")</f>
        <v>0</v>
      </c>
      <c r="F43" s="423"/>
      <c r="G43" s="423"/>
      <c r="H43" s="424"/>
      <c r="N43" s="52" t="s">
        <v>536</v>
      </c>
      <c r="O43" s="56" t="s">
        <v>141</v>
      </c>
      <c r="P43" s="52" t="s">
        <v>122</v>
      </c>
      <c r="Q43" s="52" t="s">
        <v>296</v>
      </c>
      <c r="R43" s="259" t="s">
        <v>121</v>
      </c>
      <c r="S43" s="311" t="s">
        <v>126</v>
      </c>
      <c r="T43" s="53" t="s">
        <v>124</v>
      </c>
      <c r="V43" s="148" t="s">
        <v>125</v>
      </c>
      <c r="W43" s="149" t="s">
        <v>142</v>
      </c>
    </row>
    <row r="44" spans="1:23" x14ac:dyDescent="0.3">
      <c r="A44" s="357"/>
      <c r="B44" s="481"/>
      <c r="C44" s="166"/>
      <c r="D44" s="156"/>
      <c r="E44" s="158"/>
      <c r="F44" s="164"/>
      <c r="G44" s="164"/>
      <c r="H44" s="165"/>
      <c r="N44" s="55" t="str">
        <f>'Data Validation'!$H2</f>
        <v>Attendee</v>
      </c>
      <c r="O44" s="57">
        <f>$E$25+$F$25+$E$46+$F$46</f>
        <v>0</v>
      </c>
      <c r="P44" s="57">
        <f>COUNTIFS('Data entry'!$B$6:$B$200,"Confirmed",'Data entry'!$BF$6:$BF$200, "Yes", 'Data entry'!$AO$6:$AO$200, N44)+COUNTIFS('Data entry'!$B$6:$B$200,"Probable",'Data entry'!$BF$6:$BF$200, "Yes", 'Data entry'!$AO$6:$AO$200, N44)</f>
        <v>0</v>
      </c>
      <c r="Q44" s="57">
        <f>COUNTIFS('Data entry'!$B$6:$B$200,"Confirmed",'Data entry'!$BG$6:$BG$200, "Yes", 'Data entry'!$AO$6:$AO$200, N44)+COUNTIFS('Data entry'!$B$6:$B$200,"Probable",'Data entry'!$BG$6:$BG$200, "Yes", 'Data entry'!$AO$6:$AO$200, N44)</f>
        <v>0</v>
      </c>
      <c r="R44" s="260">
        <f>COUNTIFS('Data entry'!B$6:B$200,"Confirmed",'Data entry'!BH$6:BH$200, "Yes", 'Data entry'!AO$6:AO$200, N44)+COUNTIFS('Data entry'!B$6:B$200,"Probable",'Data entry'!BH$6:BH$200, "Yes", 'Data entry'!AO$6:AO$200, N44)</f>
        <v>0</v>
      </c>
      <c r="S44" s="312">
        <f>IF(COUNTIF('Data entry'!$I$2:$R$2, N44),'Data entry'!I$4, " ")</f>
        <v>0</v>
      </c>
      <c r="T44" s="58">
        <f>COUNTIFS('Data entry'!B$6:B$200,"Confirmed",'Data entry'!AO$6:AO$200, N44)+COUNTIFS('Data entry'!B$6:B$200,"Probable", 'Data entry'!AO$6:AO$200,N44) + COUNTIFS('Data entry'!B$6:B$200,"High*",'Data entry'!AO$6:AO$200, N44) +COUNTIFS('Data entry'!B$6:B$200,"Low*",'Data entry'!AO$6:AO$200, N44) +V44</f>
        <v>0</v>
      </c>
      <c r="V44" s="62">
        <f>IF(COUNTIF('Data entry'!$I$2:$R$2, N44),'Data entry'!I$3, " ")</f>
        <v>0</v>
      </c>
      <c r="W44" s="57">
        <f>COUNTIFS('Data entry'!$B$6:$B$200,"Confirmed", 'Data entry'!$AO$6:$AO$200, N44)+COUNTIFS('Data entry'!$B$6:$B$200,"Probable", 'Data entry'!$AO$6:$AO$200, N44)</f>
        <v>0</v>
      </c>
    </row>
    <row r="45" spans="1:23" ht="15.75" customHeight="1" x14ac:dyDescent="0.3">
      <c r="A45" s="357"/>
      <c r="B45" s="481"/>
      <c r="C45" s="166"/>
      <c r="D45" s="156"/>
      <c r="E45" s="163" t="s">
        <v>9</v>
      </c>
      <c r="F45" s="164" t="s">
        <v>10</v>
      </c>
      <c r="G45" s="164" t="s">
        <v>299</v>
      </c>
      <c r="H45" s="165" t="s">
        <v>300</v>
      </c>
      <c r="N45" s="55" t="str">
        <f>'Data Validation'!$H3</f>
        <v>Patient</v>
      </c>
      <c r="O45" s="57">
        <f>$E$26+$F$26+$E$47+$F$47</f>
        <v>0</v>
      </c>
      <c r="P45" s="57">
        <f>COUNTIFS('Data entry'!$B$6:$B$200,"Confirmed",'Data entry'!$BF$6:$BF$200, "Yes", 'Data entry'!$AO$6:$AO$200, N45)+COUNTIFS('Data entry'!$B$6:$B$200,"Probable",'Data entry'!$BF$6:$BF$200, "Yes", 'Data entry'!$AO$6:$AO$200, N45)</f>
        <v>0</v>
      </c>
      <c r="Q45" s="57">
        <f>COUNTIFS('Data entry'!$B$6:$B$200,"Confirmed",'Data entry'!$BG$6:$BG$200, "Yes", 'Data entry'!$AO$6:$AO$200, N45)+COUNTIFS('Data entry'!$B$6:$B$200,"Probable",'Data entry'!$BG$6:$BG$200, "Yes", 'Data entry'!$AO$6:$AO$200, N45)</f>
        <v>0</v>
      </c>
      <c r="R45" s="260">
        <f>COUNTIFS('Data entry'!B$6:B$200,"Confirmed",'Data entry'!BH$6:BH$200, "Yes", 'Data entry'!AO$6:AO$200, N45)+COUNTIFS('Data entry'!B$6:B$200,"Probable",'Data entry'!BH$6:BH$200, "Yes", 'Data entry'!AO$6:AO$200, N45)</f>
        <v>0</v>
      </c>
      <c r="S45" s="312">
        <f>IF(COUNTIF('Data entry'!$I$2:$R$2,N45),'Data entry'!J$4, " ")</f>
        <v>0</v>
      </c>
      <c r="T45" s="58">
        <f>COUNTIFS('Data entry'!B$6:B$200,"Confirmed",'Data entry'!AO$6:AO$200, N45)+COUNTIFS('Data entry'!B$6:B$200,"Probable", 'Data entry'!AO$6:AO$200,N45) + COUNTIFS('Data entry'!B$6:B$200,"High*",'Data entry'!AO$6:AO$200, N45) +COUNTIFS('Data entry'!B$6:B$200,"Low*",'Data entry'!AO$6:AO$200, N45) +V45</f>
        <v>0</v>
      </c>
      <c r="V45" s="62">
        <f>IF(COUNTIF('Data entry'!$I$2:$R$2, N45),'Data entry'!J$3, " ")</f>
        <v>0</v>
      </c>
      <c r="W45" s="57">
        <f>COUNTIFS('Data entry'!$B$6:$B$200,"Confirmed", 'Data entry'!$AO$6:$AO$200, N45)+COUNTIFS('Data entry'!$B$6:$B$200,"Probable", 'Data entry'!$AO$6:$AO$200, N45)</f>
        <v>0</v>
      </c>
    </row>
    <row r="46" spans="1:23" ht="15.75" customHeight="1" x14ac:dyDescent="0.3">
      <c r="A46" s="357"/>
      <c r="B46" s="481"/>
      <c r="C46" s="166"/>
      <c r="D46" s="156" t="str">
        <f>'Data Validation'!H2</f>
        <v>Attendee</v>
      </c>
      <c r="E46" s="95">
        <f>COUNTIFS('Data entry'!$B$6:$B$200,"Confirmed",'Data entry'!$O$6:$O$200,"&lt;&gt;M*", 'Data entry'!$AO$6:$AO$200, D46)</f>
        <v>0</v>
      </c>
      <c r="F46" s="96">
        <f>COUNTIFS('Data entry'!$B$6:$B$200,"Probable",'Data entry'!$O$6:$O$200,"&lt;&gt;M*", 'Data entry'!$AO$6:$AO$200, D46)</f>
        <v>0</v>
      </c>
      <c r="G46" s="96">
        <f>COUNTIFS('Data entry'!$B$6:$B$200,"High-Risk Contact",'Data entry'!$O$6:$O$200,"&lt;&gt;M*", 'Data entry'!$AO$6:$AO$200, D46)</f>
        <v>0</v>
      </c>
      <c r="H46" s="97">
        <f>COUNTIFS('Data entry'!$B$6:$B$200,"Low-Risk Contact",'Data entry'!$O$6:$O$200,"&lt;&gt;M*", 'Data entry'!$AO$6:$AO$200, D46)</f>
        <v>0</v>
      </c>
      <c r="N46" s="55" t="str">
        <f>'Data Validation'!$H4</f>
        <v>Patron / Customer</v>
      </c>
      <c r="O46" s="57">
        <f>$E$27+$F$27+$E$48+$F$48</f>
        <v>0</v>
      </c>
      <c r="P46" s="57">
        <f>COUNTIFS('Data entry'!$B$6:$B$200,"Confirmed",'Data entry'!$BF$6:$BF$200, "Yes", 'Data entry'!$AO$6:$AO$200, N46)+COUNTIFS('Data entry'!$B$6:$B$200,"Probable",'Data entry'!$BF$6:$BF$200, "Yes", 'Data entry'!$AO$6:$AO$200, N46)</f>
        <v>0</v>
      </c>
      <c r="Q46" s="57">
        <f>COUNTIFS('Data entry'!$B$6:$B$200,"Confirmed",'Data entry'!$BG$6:$BG$200, "Yes", 'Data entry'!$AO$6:$AO$200, N46)+COUNTIFS('Data entry'!$B$6:$B$200,"Probable",'Data entry'!$BG$6:$BG$200, "Yes", 'Data entry'!$AO$6:$AO$200, N46)</f>
        <v>0</v>
      </c>
      <c r="R46" s="260">
        <f>COUNTIFS('Data entry'!B$6:B$200,"Confirmed",'Data entry'!BH$6:BH$200, "Yes", 'Data entry'!AO$6:AO$200, N46)+COUNTIFS('Data entry'!B$6:B$200,"Probable",'Data entry'!BH$6:BH$200, "Yes", 'Data entry'!AO$6:AO$200, N46)</f>
        <v>0</v>
      </c>
      <c r="S46" s="312">
        <f>IF(COUNTIF('Data entry'!$I$2:$R$2, N46),'Data entry'!K$4, " ")</f>
        <v>0</v>
      </c>
      <c r="T46" s="58">
        <f>COUNTIFS('Data entry'!B$6:B$200,"Confirmed",'Data entry'!AO$6:AO$200, N46)+COUNTIFS('Data entry'!B$6:B$200,"Probable", 'Data entry'!AO$6:AO$200,N46) + COUNTIFS('Data entry'!B$6:B$200,"High*",'Data entry'!AO$6:AO$200, N46) +COUNTIFS('Data entry'!B$6:B$200,"Low*",'Data entry'!AO$6:AO$200, N46) +V46</f>
        <v>0</v>
      </c>
      <c r="V46" s="62">
        <f>IF(COUNTIF('Data entry'!$I$2:$R$2, N46),'Data entry'!K$3, " ")</f>
        <v>0</v>
      </c>
      <c r="W46" s="57">
        <f>COUNTIFS('Data entry'!$B$6:$B$200,"Confirmed", 'Data entry'!$AO$6:$AO$200, N46)+COUNTIFS('Data entry'!$B$6:$B$200,"Probable", 'Data entry'!$AO$6:$AO$200, N46)</f>
        <v>0</v>
      </c>
    </row>
    <row r="47" spans="1:23" x14ac:dyDescent="0.3">
      <c r="A47" s="357"/>
      <c r="B47" s="481"/>
      <c r="C47" s="166"/>
      <c r="D47" s="156" t="str">
        <f>'Data Validation'!H3</f>
        <v>Patient</v>
      </c>
      <c r="E47" s="95">
        <f>COUNTIFS('Data entry'!$B$6:$B$200,"Confirmed",'Data entry'!$O$6:$O$200,"&lt;&gt;M*", 'Data entry'!$AO$6:$AO$200, D47)</f>
        <v>0</v>
      </c>
      <c r="F47" s="96">
        <f>COUNTIFS('Data entry'!$B$6:$B$200,"Probable",'Data entry'!$O$6:$O$200,"&lt;&gt;M*", 'Data entry'!$AO$6:$AO$200, D47)</f>
        <v>0</v>
      </c>
      <c r="G47" s="96">
        <f>COUNTIFS('Data entry'!$B$6:$B$200,"High-Risk Contact",'Data entry'!$O$6:$O$200,"&lt;&gt;M*", 'Data entry'!$AO$6:$AO$200, D47)</f>
        <v>0</v>
      </c>
      <c r="H47" s="97">
        <f>COUNTIFS('Data entry'!$B$6:$B$200,"Low-Risk Contact",'Data entry'!$O$6:$O$200,"&lt;&gt;M*", 'Data entry'!$AO$6:$AO$200, D47)</f>
        <v>0</v>
      </c>
      <c r="N47" s="55" t="str">
        <f>'Data Validation'!$H5</f>
        <v>Resident</v>
      </c>
      <c r="O47" s="57">
        <f>$E$28+$F$28+$E$49+$F$49</f>
        <v>0</v>
      </c>
      <c r="P47" s="57">
        <f>COUNTIFS('Data entry'!$B$6:$B$200,"Confirmed",'Data entry'!$BF$6:$BF$200, "Yes", 'Data entry'!$AO$6:$AO$200, N47)+COUNTIFS('Data entry'!$B$6:$B$200,"Probable",'Data entry'!$BF$6:$BF$200, "Yes", 'Data entry'!$AO$6:$AO$200, N47)</f>
        <v>0</v>
      </c>
      <c r="Q47" s="57">
        <f>COUNTIFS('Data entry'!$B$6:$B$200,"Confirmed",'Data entry'!$BG$6:$BG$200, "Yes", 'Data entry'!$AO$6:$AO$200, N47)+COUNTIFS('Data entry'!$B$6:$B$200,"Probable",'Data entry'!$BG$6:$BG$200, "Yes", 'Data entry'!$AO$6:$AO$200, N47)</f>
        <v>0</v>
      </c>
      <c r="R47" s="260">
        <f>COUNTIFS('Data entry'!B$6:B$200,"Confirmed",'Data entry'!BH$6:BH$200, "Yes", 'Data entry'!AO$6:AO$200, N47)+COUNTIFS('Data entry'!B$6:B$200,"Probable",'Data entry'!BH$6:BH$200, "Yes", 'Data entry'!AO$6:AO$200, N47)</f>
        <v>0</v>
      </c>
      <c r="S47" s="312">
        <f>IF(COUNTIF('Data entry'!$I$2:$R$2, N47),'Data entry'!L$4, " ")</f>
        <v>0</v>
      </c>
      <c r="T47" s="58">
        <f>COUNTIFS('Data entry'!B$6:B$200,"Confirmed",'Data entry'!AO$6:AO$200, N47)+COUNTIFS('Data entry'!B$6:B$200,"Probable", 'Data entry'!AO$6:AO$200,N47) + COUNTIFS('Data entry'!B$6:B$200,"High*",'Data entry'!AO$6:AO$200, N47) +COUNTIFS('Data entry'!B$6:B$200,"Low*",'Data entry'!AO$6:AO$200, N47) +V47</f>
        <v>0</v>
      </c>
      <c r="V47" s="62">
        <f>IF(COUNTIF('Data entry'!$I$2:$R$2, N47),'Data entry'!L$3, " ")</f>
        <v>0</v>
      </c>
      <c r="W47" s="57">
        <f>COUNTIFS('Data entry'!$B$6:$B$200,"Confirmed", 'Data entry'!$AO$6:$AO$200, N47)+COUNTIFS('Data entry'!$B$6:$B$200,"Probable", 'Data entry'!$AO$6:$AO$200, N47)</f>
        <v>0</v>
      </c>
    </row>
    <row r="48" spans="1:23" ht="15.75" customHeight="1" x14ac:dyDescent="0.3">
      <c r="A48" s="357"/>
      <c r="B48" s="481"/>
      <c r="C48" s="166"/>
      <c r="D48" s="156" t="str">
        <f>'Data Validation'!H4</f>
        <v>Patron / Customer</v>
      </c>
      <c r="E48" s="95">
        <f>COUNTIFS('Data entry'!$B$6:$B$200,"Confirmed",'Data entry'!$O$6:$O$200,"&lt;&gt;M*", 'Data entry'!$AO$6:$AO$200, D48)</f>
        <v>0</v>
      </c>
      <c r="F48" s="96">
        <f>COUNTIFS('Data entry'!$B$6:$B$200,"Probable",'Data entry'!$O$6:$O$200,"&lt;&gt;M*", 'Data entry'!$AO$6:$AO$200, D48)</f>
        <v>0</v>
      </c>
      <c r="G48" s="96">
        <f>COUNTIFS('Data entry'!$B$6:$B$200,"High-Risk Contact",'Data entry'!$O$6:$O$200,"&lt;&gt;M*", 'Data entry'!$AO$6:$AO$200, D48)</f>
        <v>0</v>
      </c>
      <c r="H48" s="97">
        <f>COUNTIFS('Data entry'!$B$6:$B$200,"Low-Risk Contact",'Data entry'!$O$6:$O$200,"&lt;&gt;M*", 'Data entry'!$AO$6:$AO$200, D48)</f>
        <v>0</v>
      </c>
      <c r="N48" s="55" t="str">
        <f>'Data Validation'!$H6</f>
        <v>Staff</v>
      </c>
      <c r="O48" s="57">
        <f>$E$29+$F$29+$E$50+$F$50</f>
        <v>0</v>
      </c>
      <c r="P48" s="57">
        <f>COUNTIFS('Data entry'!$B$6:$B$200,"Confirmed",'Data entry'!$BF$6:$BF$200, "Yes", 'Data entry'!$AO$6:$AO$200, N48)+COUNTIFS('Data entry'!$B$6:$B$200,"Probable",'Data entry'!$BF$6:$BF$200, "Yes", 'Data entry'!$AO$6:$AO$200, N48)</f>
        <v>0</v>
      </c>
      <c r="Q48" s="57">
        <f>COUNTIFS('Data entry'!$B$6:$B$200,"Confirmed",'Data entry'!$BG$6:$BG$200, "Yes", 'Data entry'!$AO$6:$AO$200, N48)+COUNTIFS('Data entry'!$B$6:$B$200,"Probable",'Data entry'!$BG$6:$BG$200, "Yes", 'Data entry'!$AO$6:$AO$200, N48)</f>
        <v>0</v>
      </c>
      <c r="R48" s="260">
        <f>COUNTIFS('Data entry'!B$6:B$200,"Confirmed",'Data entry'!BH$6:BH$200, "Yes", 'Data entry'!AO$6:AO$200, N48)+COUNTIFS('Data entry'!B$6:B$200,"Probable",'Data entry'!BH$6:BH$200, "Yes", 'Data entry'!AO$6:AO$200, N48)</f>
        <v>0</v>
      </c>
      <c r="S48" s="312">
        <f>IF(COUNTIF('Data entry'!$I$2:$R$2, N48),'Data entry'!M$4, " ")</f>
        <v>0</v>
      </c>
      <c r="T48" s="58">
        <f>COUNTIFS('Data entry'!B$6:B$200,"Confirmed",'Data entry'!AO$6:AO$200, N48)+COUNTIFS('Data entry'!B$6:B$200,"Probable", 'Data entry'!AO$6:AO$200,N48) + COUNTIFS('Data entry'!B$6:B$200,"High*",'Data entry'!AO$6:AO$200, N48) +COUNTIFS('Data entry'!B$6:B$200,"Low*",'Data entry'!AO$6:AO$200, N48) +V48</f>
        <v>0</v>
      </c>
      <c r="V48" s="62">
        <f>IF(COUNTIF('Data entry'!$I$2:$R$2, N48),'Data entry'!M$3, " ")</f>
        <v>0</v>
      </c>
      <c r="W48" s="57">
        <f>COUNTIFS('Data entry'!$B$6:$B$200,"Confirmed", 'Data entry'!$AO$6:$AO$200, N48)+COUNTIFS('Data entry'!$B$6:$B$200,"Probable", 'Data entry'!$AO$6:$AO$200, N48)</f>
        <v>0</v>
      </c>
    </row>
    <row r="49" spans="1:23" ht="15.75" customHeight="1" x14ac:dyDescent="0.3">
      <c r="A49" s="357"/>
      <c r="B49" s="481"/>
      <c r="C49" s="166"/>
      <c r="D49" s="156" t="str">
        <f>'Data Validation'!H5</f>
        <v>Resident</v>
      </c>
      <c r="E49" s="95">
        <f>COUNTIFS('Data entry'!$B$6:$B$200,"Confirmed",'Data entry'!$O$6:$O$200,"&lt;&gt;M*", 'Data entry'!$AO$6:$AO$200, D49)</f>
        <v>0</v>
      </c>
      <c r="F49" s="96">
        <f>COUNTIFS('Data entry'!$B$6:$B$200,"Probable",'Data entry'!$O$6:$O$200,"&lt;&gt;M*", 'Data entry'!$AO$6:$AO$200, D49)</f>
        <v>0</v>
      </c>
      <c r="G49" s="96">
        <f>COUNTIFS('Data entry'!$B$6:$B$200,"High-Risk Contact",'Data entry'!$O$6:$O$200,"&lt;&gt;M*", 'Data entry'!$AO$6:$AO$200, D49)</f>
        <v>0</v>
      </c>
      <c r="H49" s="97">
        <f>COUNTIFS('Data entry'!$B$6:$B$200,"Low-Risk Contact",'Data entry'!$O$6:$O$200,"&lt;&gt;M*", 'Data entry'!$AO$6:$AO$200, D49)</f>
        <v>0</v>
      </c>
      <c r="N49" s="55" t="str">
        <f>'Data Validation'!$H7</f>
        <v>Student</v>
      </c>
      <c r="O49" s="57">
        <f>$E$30+$F$30+$E$51+$F$51</f>
        <v>0</v>
      </c>
      <c r="P49" s="57">
        <f>COUNTIFS('Data entry'!$B$6:$B$200,"Confirmed",'Data entry'!$BF$6:$BF$200, "Yes", 'Data entry'!$AO$6:$AO$200, N49)+COUNTIFS('Data entry'!$B$6:$B$200,"Probable",'Data entry'!$BF$6:$BF$200, "Yes", 'Data entry'!$AO$6:$AO$200, N49)</f>
        <v>0</v>
      </c>
      <c r="Q49" s="57">
        <f>COUNTIFS('Data entry'!$B$6:$B$200,"Confirmed",'Data entry'!$BG$6:$BG$200, "Yes", 'Data entry'!$AO$6:$AO$200, N49)+COUNTIFS('Data entry'!$B$6:$B$200,"Probable",'Data entry'!$BG$6:$BG$200, "Yes", 'Data entry'!$AO$6:$AO$200, N49)</f>
        <v>0</v>
      </c>
      <c r="R49" s="260">
        <f>COUNTIFS('Data entry'!B$6:B$200,"Confirmed",'Data entry'!BH$6:BH$200, "Yes", 'Data entry'!AO$6:AO$200, N49)+COUNTIFS('Data entry'!B$6:B$200,"Probable",'Data entry'!BH$6:BH$200, "Yes", 'Data entry'!AO$6:AO$200, N49)</f>
        <v>0</v>
      </c>
      <c r="S49" s="312">
        <f>IF(COUNTIF('Data entry'!$I$2:$R$2, N49),'Data entry'!N$4, " ")</f>
        <v>0</v>
      </c>
      <c r="T49" s="58">
        <f>COUNTIFS('Data entry'!B$6:B$200,"Confirmed",'Data entry'!AO$6:AO$200, N49)+COUNTIFS('Data entry'!B$6:B$200,"Probable", 'Data entry'!AO$6:AO$200,N49) + COUNTIFS('Data entry'!B$6:B$200,"High*",'Data entry'!AO$6:AO$200, N49) +COUNTIFS('Data entry'!B$6:B$200,"Low*",'Data entry'!AO$6:AO$200, N49) +V49</f>
        <v>0</v>
      </c>
      <c r="V49" s="146">
        <f>IF(COUNTIF('Data entry'!$I$2:$R$2, N49),'Data entry'!N$3, " ")</f>
        <v>0</v>
      </c>
      <c r="W49" s="57">
        <f>COUNTIFS('Data entry'!$B$6:$B$200,"Confirmed", 'Data entry'!$AO$6:$AO$200, N49)+COUNTIFS('Data entry'!$B$6:$B$200,"Probable", 'Data entry'!$AO$6:$AO$200, N49)</f>
        <v>0</v>
      </c>
    </row>
    <row r="50" spans="1:23" ht="15.75" customHeight="1" x14ac:dyDescent="0.3">
      <c r="A50" s="357"/>
      <c r="B50" s="481"/>
      <c r="C50" s="167"/>
      <c r="D50" s="156" t="str">
        <f>'Data Validation'!H6</f>
        <v>Staff</v>
      </c>
      <c r="E50" s="95">
        <f>COUNTIFS('Data entry'!$B$6:$B$200,"Confirmed",'Data entry'!$O$6:$O$200,"&lt;&gt;M*", 'Data entry'!$AO$6:$AO$200, D50)</f>
        <v>0</v>
      </c>
      <c r="F50" s="96">
        <f>COUNTIFS('Data entry'!$B$6:$B$200,"Probable",'Data entry'!$O$6:$O$200,"&lt;&gt;M*", 'Data entry'!$AO$6:$AO$200, D50)</f>
        <v>0</v>
      </c>
      <c r="G50" s="96">
        <f>COUNTIFS('Data entry'!$B$6:$B$200,"High-Risk Contact",'Data entry'!$O$6:$O$200,"&lt;&gt;M*", 'Data entry'!$AO$6:$AO$200, D50)</f>
        <v>0</v>
      </c>
      <c r="H50" s="97">
        <f>COUNTIFS('Data entry'!$B$6:$B$200,"Low-Risk Contact",'Data entry'!$O$6:$O$200,"&lt;&gt;M*", 'Data entry'!$AO$6:$AO$200, D50)</f>
        <v>0</v>
      </c>
      <c r="N50" s="55" t="str">
        <f>'Data Validation'!$H8</f>
        <v>Visitor</v>
      </c>
      <c r="O50" s="57">
        <f>$E$31+$F$31+$E$52+$F$52</f>
        <v>0</v>
      </c>
      <c r="P50" s="57">
        <f>COUNTIFS('Data entry'!$B$6:$B$200,"Confirmed",'Data entry'!$BF$6:$BF$200, "Yes", 'Data entry'!$AO$6:$AO$200, N50)+COUNTIFS('Data entry'!$B$6:$B$200,"Probable",'Data entry'!$BF$6:$BF$200, "Yes", 'Data entry'!$AO$6:$AO$200, N50)</f>
        <v>0</v>
      </c>
      <c r="Q50" s="57">
        <f>COUNTIFS('Data entry'!$B$6:$B$200,"Confirmed",'Data entry'!$BG$6:$BG$200, "Yes", 'Data entry'!$AO$6:$AO$200, N50)+COUNTIFS('Data entry'!$B$6:$B$200,"Probable",'Data entry'!$BG$6:$BG$200, "Yes", 'Data entry'!$AO$6:$AO$200, N50)</f>
        <v>0</v>
      </c>
      <c r="R50" s="260">
        <f>COUNTIFS('Data entry'!B$6:B$200,"Confirmed",'Data entry'!BH$6:BH$200, "Yes", 'Data entry'!AO$6:AO$200, N50)+COUNTIFS('Data entry'!B$6:B$200,"Probable",'Data entry'!BH$6:BH$200, "Yes", 'Data entry'!AO$6:AO$200, N50)</f>
        <v>0</v>
      </c>
      <c r="S50" s="312">
        <f>IF(COUNTIF('Data entry'!$I$2:$R$2, N50),'Data entry'!O$4, " ")</f>
        <v>0</v>
      </c>
      <c r="T50" s="58">
        <f>COUNTIFS('Data entry'!B$6:B$200,"Confirmed",'Data entry'!AO$6:AO$200, N50)+COUNTIFS('Data entry'!B$6:B$200,"Probable", 'Data entry'!AO$6:AO$200,N50) + COUNTIFS('Data entry'!B$6:B$200,"High*",'Data entry'!AO$6:AO$200, N50) +COUNTIFS('Data entry'!B$6:B$200,"Low*",'Data entry'!AO$6:AO$200, N50) +V50</f>
        <v>0</v>
      </c>
      <c r="V50" s="146">
        <f>IF(COUNTIF('Data entry'!$I$2:$R$2, N50),'Data entry'!O$3, " ")</f>
        <v>0</v>
      </c>
      <c r="W50" s="57">
        <f>COUNTIFS('Data entry'!$B$6:$B$200,"Confirmed", 'Data entry'!$AO$6:$AO$200, N50)+COUNTIFS('Data entry'!$B$6:$B$200,"Probable", 'Data entry'!$AO$6:$AO$200, N50)</f>
        <v>0</v>
      </c>
    </row>
    <row r="51" spans="1:23" ht="39" customHeight="1" x14ac:dyDescent="0.3">
      <c r="A51" s="357"/>
      <c r="B51" s="481"/>
      <c r="C51" s="167"/>
      <c r="D51" s="156" t="str">
        <f>'Data Validation'!H7</f>
        <v>Student</v>
      </c>
      <c r="E51" s="95">
        <f>COUNTIFS('Data entry'!$B$6:$B$200,"Confirmed",'Data entry'!$O$6:$O$200,"&lt;&gt;M*", 'Data entry'!$AO$6:$AO$200, D51)</f>
        <v>0</v>
      </c>
      <c r="F51" s="96">
        <f>COUNTIFS('Data entry'!$B$6:$B$200,"Probable",'Data entry'!$O$6:$O$200,"&lt;&gt;M*", 'Data entry'!$AO$6:$AO$200, D51)</f>
        <v>0</v>
      </c>
      <c r="G51" s="96">
        <f>COUNTIFS('Data entry'!$B$6:$B$200,"High-Risk Contact",'Data entry'!$O$6:$O$200,"&lt;&gt;M*", 'Data entry'!$AO$6:$AO$200, D51)</f>
        <v>0</v>
      </c>
      <c r="H51" s="97">
        <f>COUNTIFS('Data entry'!$B$6:$B$200,"Low-Risk Contact",'Data entry'!$O$6:$O$200,"&lt;&gt;M*", 'Data entry'!$AO$6:$AO$200, D51)</f>
        <v>0</v>
      </c>
      <c r="N51" s="55" t="str">
        <f>'Data Validation'!$H9</f>
        <v>Volunteer</v>
      </c>
      <c r="O51" s="57">
        <f>$E$32+$F$32+$E$53+$F$53</f>
        <v>0</v>
      </c>
      <c r="P51" s="57">
        <f>COUNTIFS('Data entry'!$B$6:$B$200,"Confirmed",'Data entry'!$BF$6:$BF$200, "Yes", 'Data entry'!$AO$6:$AO$200, N51)+COUNTIFS('Data entry'!$B$6:$B$200,"Probable",'Data entry'!$BF$6:$BF$200, "Yes", 'Data entry'!$AO$6:$AO$200, N51)</f>
        <v>0</v>
      </c>
      <c r="Q51" s="57">
        <f>COUNTIFS('Data entry'!$B$6:$B$200,"Confirmed",'Data entry'!$BG$6:$BG$200, "Yes", 'Data entry'!$AO$6:$AO$200, N51)+COUNTIFS('Data entry'!$B$6:$B$200,"Probable",'Data entry'!$BG$6:$BG$200, "Yes", 'Data entry'!$AO$6:$AO$200, N51)</f>
        <v>0</v>
      </c>
      <c r="R51" s="260">
        <f>COUNTIFS('Data entry'!B$6:B$200,"Confirmed",'Data entry'!BH$6:BH$200, "Yes", 'Data entry'!AO$6:AO$200, N51)+COUNTIFS('Data entry'!B$6:B$200,"Probable",'Data entry'!BH$6:BH$200, "Yes", 'Data entry'!AO$6:AO$200, N51)</f>
        <v>0</v>
      </c>
      <c r="S51" s="312">
        <f>IF(COUNTIF('Data entry'!$I$2:$R$2, N51),'Data entry'!P$4, " ")</f>
        <v>0</v>
      </c>
      <c r="T51" s="58">
        <f>COUNTIFS('Data entry'!B$6:B$200,"Confirmed",'Data entry'!AO$6:AO$200, N51)+COUNTIFS('Data entry'!B$6:B$200,"Probable", 'Data entry'!AO$6:AO$200,N51) + COUNTIFS('Data entry'!B$6:B$200,"High*",'Data entry'!AO$6:AO$200, N51) +COUNTIFS('Data entry'!B$6:B$200,"Low*",'Data entry'!AO$6:AO$200, N51) +V51</f>
        <v>0</v>
      </c>
      <c r="V51" s="146">
        <f>IF(COUNTIF('Data entry'!$I$2:$R$2, N51),'Data entry'!P$3, " ")</f>
        <v>0</v>
      </c>
      <c r="W51" s="57">
        <f>COUNTIFS('Data entry'!$B$6:$B$200,"Confirmed", 'Data entry'!$AO$6:$AO$200, N51)+COUNTIFS('Data entry'!$B$6:$B$200,"Probable", 'Data entry'!$AO$6:$AO$200, N51)</f>
        <v>0</v>
      </c>
    </row>
    <row r="52" spans="1:23" ht="15.75" customHeight="1" x14ac:dyDescent="0.3">
      <c r="A52" s="357"/>
      <c r="B52" s="481"/>
      <c r="C52" s="167"/>
      <c r="D52" s="156" t="str">
        <f>'Data Validation'!H8</f>
        <v>Visitor</v>
      </c>
      <c r="E52" s="95">
        <f>COUNTIFS('Data entry'!$B$6:$B$200,"Confirmed",'Data entry'!$O$6:$O$200,"&lt;&gt;M*", 'Data entry'!$AO$6:$AO$200, D52)</f>
        <v>0</v>
      </c>
      <c r="F52" s="96">
        <f>COUNTIFS('Data entry'!$B$6:$B$200,"Probable",'Data entry'!$O$6:$O$200,"&lt;&gt;M*", 'Data entry'!$AO$6:$AO$200, D52)</f>
        <v>0</v>
      </c>
      <c r="G52" s="96">
        <f>COUNTIFS('Data entry'!$B$6:$B$200,"High-Risk Contact",'Data entry'!$O$6:$O$200,"&lt;&gt;M*", 'Data entry'!$AO$6:$AO$200, D52)</f>
        <v>0</v>
      </c>
      <c r="H52" s="97">
        <f>COUNTIFS('Data entry'!$B$6:$B$200,"Low-Risk Contact",'Data entry'!$O$6:$O$200,"&lt;&gt;M*", 'Data entry'!$AO$6:$AO$200, D52)</f>
        <v>0</v>
      </c>
      <c r="N52" s="55" t="str">
        <f>'Data Validation'!$H10</f>
        <v>Other</v>
      </c>
      <c r="O52" s="57">
        <f>$E$33+$F$33+$E$54+$F$54</f>
        <v>0</v>
      </c>
      <c r="P52" s="57">
        <f>COUNTIFS('Data entry'!$B$6:$B$200,"Confirmed",'Data entry'!$BF$6:$BF$200, "Yes", 'Data entry'!$AO$6:$AO$200, N52)+COUNTIFS('Data entry'!$B$6:$B$200,"Probable",'Data entry'!$BF$6:$BF$200, "Yes", 'Data entry'!$AO$6:$AO$200, N52)</f>
        <v>0</v>
      </c>
      <c r="Q52" s="57">
        <f>COUNTIFS('Data entry'!$B$6:$B$200,"Confirmed",'Data entry'!$BG$6:$BG$200, "Yes", 'Data entry'!$AO$6:$AO$200, N52)+COUNTIFS('Data entry'!$B$6:$B$200,"Probable",'Data entry'!$BG$6:$BG$200, "Yes", 'Data entry'!$AO$6:$AO$200, N52)</f>
        <v>0</v>
      </c>
      <c r="R52" s="260">
        <f>COUNTIFS('Data entry'!B$6:B$200,"Confirmed",'Data entry'!BH$6:BH$200, "Yes", 'Data entry'!AO$6:AO$200, N52)+COUNTIFS('Data entry'!B$6:B$200,"Probable",'Data entry'!BH$6:BH$200, "Yes", 'Data entry'!AO$6:AO$200, N52)</f>
        <v>0</v>
      </c>
      <c r="S52" s="312">
        <f>IF(COUNTIF('Data entry'!$I$2:$R$2, N52),'Data entry'!Q$4, " ")</f>
        <v>0</v>
      </c>
      <c r="T52" s="58">
        <f>COUNTIFS('Data entry'!B$6:B$200,"Confirmed",'Data entry'!AO$6:AO$200, N52)+COUNTIFS('Data entry'!B$6:B$200,"Probable", 'Data entry'!AO$6:AO$200,N52) + COUNTIFS('Data entry'!B$6:B$200,"High*",'Data entry'!AO$6:AO$200, N52) +COUNTIFS('Data entry'!B$6:B$200,"Low*",'Data entry'!AO$6:AO$200, N52) +V52</f>
        <v>0</v>
      </c>
      <c r="V52" s="146">
        <f>IF(COUNTIF('Data entry'!$I$2:$R$2, N52),'Data entry'!Q$3, " ")</f>
        <v>0</v>
      </c>
      <c r="W52" s="57">
        <f>COUNTIFS('Data entry'!$B$6:$B$200,"Confirmed", 'Data entry'!$AO$6:$AO$200, N52)+COUNTIFS('Data entry'!$B$6:$B$200,"Probable", 'Data entry'!$AO$6:$AO$200, N52)</f>
        <v>0</v>
      </c>
    </row>
    <row r="53" spans="1:23" ht="15.75" customHeight="1" thickBot="1" x14ac:dyDescent="0.35">
      <c r="A53" s="357"/>
      <c r="B53" s="481"/>
      <c r="C53" s="167"/>
      <c r="D53" s="156" t="str">
        <f>'Data Validation'!H9</f>
        <v>Volunteer</v>
      </c>
      <c r="E53" s="95">
        <f>COUNTIFS('Data entry'!$B$6:$B$200,"Confirmed",'Data entry'!$O$6:$O$200,"&lt;&gt;M*", 'Data entry'!$AO$6:$AO$200, D53)</f>
        <v>0</v>
      </c>
      <c r="F53" s="96">
        <f>COUNTIFS('Data entry'!$B$6:$B$200,"Probable",'Data entry'!$O$6:$O$200,"&lt;&gt;M*", 'Data entry'!$AO$6:$AO$200, D53)</f>
        <v>0</v>
      </c>
      <c r="G53" s="96">
        <f>COUNTIFS('Data entry'!$B$6:$B$200,"High-Risk Contact",'Data entry'!$O$6:$O$200,"&lt;&gt;M*", 'Data entry'!$AO$6:$AO$200, D53)</f>
        <v>0</v>
      </c>
      <c r="H53" s="97">
        <f>COUNTIFS('Data entry'!$B$6:$B$200,"Low-Risk Contact",'Data entry'!$O$6:$O$200,"&lt;&gt;M*", 'Data entry'!$AO$6:$AO$200, D53)</f>
        <v>0</v>
      </c>
      <c r="N53" s="185" t="s">
        <v>123</v>
      </c>
      <c r="O53" s="59">
        <f t="shared" ref="O53:T53" si="0">SUM(O44:O52)</f>
        <v>0</v>
      </c>
      <c r="P53" s="59">
        <f t="shared" si="0"/>
        <v>0</v>
      </c>
      <c r="Q53" s="59">
        <f t="shared" si="0"/>
        <v>0</v>
      </c>
      <c r="R53" s="261">
        <f t="shared" si="0"/>
        <v>0</v>
      </c>
      <c r="S53" s="313">
        <f t="shared" si="0"/>
        <v>0</v>
      </c>
      <c r="T53" s="314">
        <f t="shared" si="0"/>
        <v>0</v>
      </c>
      <c r="V53" s="63">
        <f>SUM(V44:V48)</f>
        <v>0</v>
      </c>
      <c r="W53" s="59">
        <f>SUM(W44:W48)</f>
        <v>0</v>
      </c>
    </row>
    <row r="54" spans="1:23" ht="43.5" hidden="1" customHeight="1" thickBot="1" x14ac:dyDescent="0.5">
      <c r="A54" s="357"/>
      <c r="B54" s="481"/>
      <c r="C54" s="167"/>
      <c r="D54" s="156" t="str">
        <f>'Data Validation'!H10</f>
        <v>Other</v>
      </c>
      <c r="E54" s="95">
        <f>COUNTIFS('Data entry'!$B$6:$B$200,"Confirmed",'Data entry'!$O$6:$O$200,"&lt;&gt;M*", 'Data entry'!$AO$6:$AO$200, D54)</f>
        <v>0</v>
      </c>
      <c r="F54" s="96">
        <f>COUNTIFS('Data entry'!$B$6:$B$200,"Probable",'Data entry'!$O$6:$O$200,"&lt;&gt;M*", 'Data entry'!$AO$6:$AO$200, D54)</f>
        <v>0</v>
      </c>
      <c r="G54" s="96">
        <f>COUNTIFS('Data entry'!$B$6:$B$200,"High-Risk Contact",'Data entry'!$O$6:$O$200,"&lt;&gt;M*", 'Data entry'!$AO$6:$AO$200, D54)</f>
        <v>0</v>
      </c>
      <c r="H54" s="97">
        <f>COUNTIFS('Data entry'!$B$6:$B$200,"Low-Risk Contact",'Data entry'!$O$6:$O$200,"&lt;&gt;M*", 'Data entry'!$AO$6:$AO$200, D54)</f>
        <v>0</v>
      </c>
      <c r="N54" s="54" t="s">
        <v>538</v>
      </c>
    </row>
    <row r="55" spans="1:23" ht="46.8" hidden="1" x14ac:dyDescent="0.3">
      <c r="A55" s="357"/>
      <c r="B55" s="481"/>
      <c r="C55" s="167"/>
      <c r="D55" s="156"/>
      <c r="E55" s="95"/>
      <c r="F55" s="96"/>
      <c r="G55" s="96"/>
      <c r="H55" s="97"/>
      <c r="N55" s="52" t="s">
        <v>536</v>
      </c>
      <c r="O55" s="52" t="s">
        <v>531</v>
      </c>
      <c r="P55" s="52" t="s">
        <v>530</v>
      </c>
      <c r="Q55" s="52" t="s">
        <v>535</v>
      </c>
      <c r="R55" s="52" t="s">
        <v>532</v>
      </c>
      <c r="S55" s="52" t="s">
        <v>533</v>
      </c>
      <c r="T55" s="24"/>
    </row>
    <row r="56" spans="1:23" hidden="1" x14ac:dyDescent="0.3">
      <c r="A56" s="357"/>
      <c r="B56" s="481"/>
      <c r="C56" s="167"/>
      <c r="D56" s="156"/>
      <c r="E56" s="95"/>
      <c r="F56" s="96"/>
      <c r="G56" s="96"/>
      <c r="H56" s="97"/>
      <c r="N56" s="55" t="str">
        <f>'Data Validation'!$H2</f>
        <v>Attendee</v>
      </c>
      <c r="O56" s="330">
        <f>COUNTIFS('Data entry'!$AS$6:$AS$200,"Exemp*", 'Data entry'!$AO$6:$AO$200, N56)+'Data entry'!I$3</f>
        <v>0</v>
      </c>
      <c r="P56" s="331">
        <f>COUNTIFS('Data entry'!$AS$6:$AS$200,"Unvaccinated", 'Data entry'!$AO$6:$AO$200, N56)</f>
        <v>0</v>
      </c>
      <c r="Q56" s="331">
        <f>COUNTIFS('Data entry'!$AS$6:$AS$200,"Dose 1*",'Data entry'!$AO$6:$AO$200, N56)</f>
        <v>0</v>
      </c>
      <c r="R56" s="331">
        <f>COUNTIFS('Data entry'!$AS$6:$AS$200,"Dose 2*", 'Data entry'!$AO$6:$AO$200, N56)</f>
        <v>0</v>
      </c>
      <c r="S56" s="332">
        <f>COUNTIFS('Data entry'!$AS$6:$AS$200,"Dose 3", 'Data entry'!$AO$6:$AO$200, N56)</f>
        <v>0</v>
      </c>
    </row>
    <row r="57" spans="1:23" ht="27.75" hidden="1" customHeight="1" x14ac:dyDescent="0.3">
      <c r="A57" s="357"/>
      <c r="B57" s="481"/>
      <c r="C57" s="150" t="s">
        <v>374</v>
      </c>
      <c r="D57" s="156"/>
      <c r="E57" s="95">
        <f>E50+E53</f>
        <v>0</v>
      </c>
      <c r="F57" s="95">
        <f>F50+F53</f>
        <v>0</v>
      </c>
      <c r="G57" s="95">
        <f>G50+G53</f>
        <v>0</v>
      </c>
      <c r="H57" s="98">
        <f>H50+H53</f>
        <v>0</v>
      </c>
      <c r="N57" s="55" t="str">
        <f>'Data Validation'!$H3</f>
        <v>Patient</v>
      </c>
      <c r="O57" s="330">
        <f>COUNTIFS('Data entry'!$AS$6:$AS$200,"Exemp*", 'Data entry'!$AO$6:$AO$200, N57)+'Data entry'!J$3</f>
        <v>0</v>
      </c>
      <c r="P57" s="331">
        <f>COUNTIFS('Data entry'!$AS$6:$AS$200,"Unvaccinated", 'Data entry'!$AO$6:$AO$200, N57)</f>
        <v>0</v>
      </c>
      <c r="Q57" s="331">
        <f>COUNTIFS('Data entry'!$AS$6:$AS$200,"Dose 1*",'Data entry'!$AO$6:$AO$200, N57)</f>
        <v>0</v>
      </c>
      <c r="R57" s="331">
        <f>COUNTIFS('Data entry'!$AS$6:$AS$200,"Dose 2*", 'Data entry'!$AO$6:$AO$200, N57)</f>
        <v>0</v>
      </c>
      <c r="S57" s="332">
        <f>COUNTIFS('Data entry'!$AS$6:$AS$200,"Dose 3", 'Data entry'!$AO$6:$AO$200, N57)</f>
        <v>0</v>
      </c>
    </row>
    <row r="58" spans="1:23" ht="27" hidden="1" customHeight="1" x14ac:dyDescent="0.3">
      <c r="A58" s="357"/>
      <c r="B58" s="481"/>
      <c r="C58" s="150" t="s">
        <v>375</v>
      </c>
      <c r="D58" s="140"/>
      <c r="E58" s="95">
        <f>E46+E47+E48+E49+E51+E52+E54</f>
        <v>0</v>
      </c>
      <c r="F58" s="95">
        <f>F46+F47+F48+F49+F51+F52+F54</f>
        <v>0</v>
      </c>
      <c r="G58" s="95">
        <f>G46+G47+G48+G49+G51+G52+G54</f>
        <v>0</v>
      </c>
      <c r="H58" s="98">
        <f>H46+H47+H48+H49+H51+H52+H54</f>
        <v>0</v>
      </c>
      <c r="N58" s="55" t="str">
        <f>'Data Validation'!$H4</f>
        <v>Patron / Customer</v>
      </c>
      <c r="O58" s="330">
        <f>COUNTIFS('Data entry'!$AS$6:$AS$200,"Exemp*", 'Data entry'!$AO$6:$AO$200, N58)+'Data entry'!K$3</f>
        <v>0</v>
      </c>
      <c r="P58" s="331">
        <f>COUNTIFS('Data entry'!$AS$6:$AS$200,"Unvaccinated", 'Data entry'!$AO$6:$AO$200, N58)</f>
        <v>0</v>
      </c>
      <c r="Q58" s="331">
        <f>COUNTIFS('Data entry'!$AS$6:$AS$200,"Dose 1*",'Data entry'!$AO$6:$AO$200, N58)</f>
        <v>0</v>
      </c>
      <c r="R58" s="331">
        <f>COUNTIFS('Data entry'!$AS$6:$AS$200,"Dose 2*", 'Data entry'!$AO$6:$AO$200, N58)</f>
        <v>0</v>
      </c>
      <c r="S58" s="332">
        <f>COUNTIFS('Data entry'!$AS$6:$AS$200,"Dose 3", 'Data entry'!$AO$6:$AO$200, N58)</f>
        <v>0</v>
      </c>
    </row>
    <row r="59" spans="1:23" ht="27" hidden="1" customHeight="1" x14ac:dyDescent="0.3">
      <c r="A59" s="357"/>
      <c r="B59" s="481"/>
      <c r="C59" s="155" t="s">
        <v>275</v>
      </c>
      <c r="D59" s="157"/>
      <c r="E59" s="95">
        <f>E57+E58</f>
        <v>0</v>
      </c>
      <c r="F59" s="95">
        <f>F57+F58</f>
        <v>0</v>
      </c>
      <c r="G59" s="95">
        <f>G57+G58</f>
        <v>0</v>
      </c>
      <c r="H59" s="98">
        <f>H57+H58</f>
        <v>0</v>
      </c>
      <c r="N59" s="55" t="str">
        <f>'Data Validation'!$H5</f>
        <v>Resident</v>
      </c>
      <c r="O59" s="330">
        <f>COUNTIFS('Data entry'!$AS$6:$AS$200,"Exemp*", 'Data entry'!$AO$6:$AO$200, N59)+'Data entry'!L$3</f>
        <v>0</v>
      </c>
      <c r="P59" s="331">
        <f>COUNTIFS('Data entry'!$AS$6:$AS$200,"Unvaccinated", 'Data entry'!$AO$6:$AO$200, N59)</f>
        <v>0</v>
      </c>
      <c r="Q59" s="331">
        <f>COUNTIFS('Data entry'!$AS$6:$AS$200,"Dose 1*",'Data entry'!$AO$6:$AO$200, N59)</f>
        <v>0</v>
      </c>
      <c r="R59" s="331">
        <f>COUNTIFS('Data entry'!$AS$6:$AS$200,"Dose 2*", 'Data entry'!$AO$6:$AO$200, N59)</f>
        <v>0</v>
      </c>
      <c r="S59" s="332">
        <f>COUNTIFS('Data entry'!$AS$6:$AS$200,"Dose 3", 'Data entry'!$AO$6:$AO$200, N59)</f>
        <v>0</v>
      </c>
    </row>
    <row r="60" spans="1:23" ht="27" hidden="1" customHeight="1" x14ac:dyDescent="0.3">
      <c r="A60" s="357"/>
      <c r="B60" s="481"/>
      <c r="C60" s="110"/>
      <c r="D60" s="16" t="s">
        <v>146</v>
      </c>
      <c r="E60" s="95">
        <f>COUNTIFS('Data entry'!$B$6:$B$200,"Does not meet definition",'Data entry'!$O$6:$O$200,"&lt;&gt;M*")</f>
        <v>0</v>
      </c>
      <c r="F60" s="96"/>
      <c r="G60" s="96"/>
      <c r="H60" s="97"/>
      <c r="N60" s="55" t="str">
        <f>'Data Validation'!$H6</f>
        <v>Staff</v>
      </c>
      <c r="O60" s="330">
        <f>COUNTIFS('Data entry'!$AS$6:$AS$200,"Exemp*", 'Data entry'!$AO$6:$AO$200, N60)+'Data entry'!M$3</f>
        <v>0</v>
      </c>
      <c r="P60" s="331">
        <f>COUNTIFS('Data entry'!$AS$6:$AS$200,"Unvaccinated", 'Data entry'!$AO$6:$AO$200, N60)</f>
        <v>0</v>
      </c>
      <c r="Q60" s="331">
        <f>COUNTIFS('Data entry'!$AS$6:$AS$200,"Dose 1*",'Data entry'!$AO$6:$AO$200, N60)</f>
        <v>0</v>
      </c>
      <c r="R60" s="331">
        <f>COUNTIFS('Data entry'!$AS$6:$AS$200,"Dose 2*", 'Data entry'!$AO$6:$AO$200, N60)</f>
        <v>0</v>
      </c>
      <c r="S60" s="332">
        <f>COUNTIFS('Data entry'!$AS$6:$AS$200,"Dose 3", 'Data entry'!$AO$6:$AO$200, N60)</f>
        <v>0</v>
      </c>
    </row>
    <row r="61" spans="1:23" ht="16.5" hidden="1" customHeight="1" x14ac:dyDescent="0.3">
      <c r="A61" s="357"/>
      <c r="B61" s="481"/>
      <c r="C61" s="110"/>
      <c r="D61" s="45" t="s">
        <v>147</v>
      </c>
      <c r="E61" s="95">
        <f>COUNTIFS('Data entry'!$B$6:$B$200,"Lost to follow-up",'Data entry'!$O$6:$O$200,"&lt;&gt;M*")</f>
        <v>0</v>
      </c>
      <c r="F61" s="96"/>
      <c r="G61" s="96"/>
      <c r="H61" s="97"/>
      <c r="N61" s="55" t="str">
        <f>'Data Validation'!$H7</f>
        <v>Student</v>
      </c>
      <c r="O61" s="330">
        <f>COUNTIFS('Data entry'!$AS$6:$AS$200,"Exemp*", 'Data entry'!$AO$6:$AO$200, N61)+'Data entry'!N$3</f>
        <v>0</v>
      </c>
      <c r="P61" s="331">
        <f>COUNTIFS('Data entry'!$AS$6:$AS$200,"Unvaccinated", 'Data entry'!$AO$6:$AO$200, N61)</f>
        <v>0</v>
      </c>
      <c r="Q61" s="331">
        <f>COUNTIFS('Data entry'!$AS$6:$AS$200,"Dose 1*",'Data entry'!$AO$6:$AO$200, N61)</f>
        <v>0</v>
      </c>
      <c r="R61" s="331">
        <f>COUNTIFS('Data entry'!$AS$6:$AS$200,"Dose 2*", 'Data entry'!$AO$6:$AO$200, N61)</f>
        <v>0</v>
      </c>
      <c r="S61" s="332">
        <f>COUNTIFS('Data entry'!$AS$6:$AS$200,"Dose 3", 'Data entry'!$AO$6:$AO$200, N61)</f>
        <v>0</v>
      </c>
    </row>
    <row r="62" spans="1:23" ht="16.2" hidden="1" thickBot="1" x14ac:dyDescent="0.35">
      <c r="A62" s="358"/>
      <c r="B62" s="482"/>
      <c r="C62" s="575" t="s">
        <v>380</v>
      </c>
      <c r="D62" s="576"/>
      <c r="E62" s="574">
        <f>COUNTIFS('Data entry'!$B$6:$B$200,"High-Risk Contact",'Data entry'!$O$6:$O$200,"&lt;&gt;M*")</f>
        <v>0</v>
      </c>
      <c r="F62" s="489"/>
      <c r="G62" s="489"/>
      <c r="H62" s="490"/>
      <c r="N62" s="55" t="str">
        <f>'Data Validation'!$H8</f>
        <v>Visitor</v>
      </c>
      <c r="O62" s="330">
        <f>COUNTIFS('Data entry'!$AS$6:$AS$200,"Exemp*", 'Data entry'!$AO$6:$AO$200, N62)+'Data entry'!O$3</f>
        <v>0</v>
      </c>
      <c r="P62" s="331">
        <f>COUNTIFS('Data entry'!$AS$6:$AS$200,"Unvaccinated", 'Data entry'!$AO$6:$AO$200, N62)</f>
        <v>0</v>
      </c>
      <c r="Q62" s="331">
        <f>COUNTIFS('Data entry'!$AS$6:$AS$200,"Dose 1*",'Data entry'!$AO$6:$AO$200, N62)</f>
        <v>0</v>
      </c>
      <c r="R62" s="331">
        <f>COUNTIFS('Data entry'!$AS$6:$AS$200,"Dose 2*", 'Data entry'!$AO$6:$AO$200, N62)</f>
        <v>0</v>
      </c>
      <c r="S62" s="332">
        <f>COUNTIFS('Data entry'!$AS$6:$AS$200,"Dose 3", 'Data entry'!$AO$6:$AO$200, N62)</f>
        <v>0</v>
      </c>
    </row>
    <row r="63" spans="1:23" hidden="1" x14ac:dyDescent="0.3">
      <c r="A63" s="356" t="s">
        <v>120</v>
      </c>
      <c r="B63" s="480"/>
      <c r="C63" s="577" t="s">
        <v>381</v>
      </c>
      <c r="D63" s="578"/>
      <c r="E63" s="498">
        <f>E21+E42</f>
        <v>0</v>
      </c>
      <c r="F63" s="498"/>
      <c r="G63" s="498"/>
      <c r="H63" s="499"/>
      <c r="N63" s="55" t="str">
        <f>'Data Validation'!$H9</f>
        <v>Volunteer</v>
      </c>
      <c r="O63" s="330">
        <f>COUNTIFS('Data entry'!$AS$6:$AS$200,"Exemp*", 'Data entry'!$AO$6:$AO$200, N63)+'Data entry'!P$3</f>
        <v>0</v>
      </c>
      <c r="P63" s="331">
        <f>COUNTIFS('Data entry'!$AS$6:$AS$200,"Unvaccinated", 'Data entry'!$AO$6:$AO$200, N63)</f>
        <v>0</v>
      </c>
      <c r="Q63" s="331">
        <f>COUNTIFS('Data entry'!$AS$6:$AS$200,"Dose 1*",'Data entry'!$AO$6:$AO$200, N63)</f>
        <v>0</v>
      </c>
      <c r="R63" s="331">
        <f>COUNTIFS('Data entry'!$AS$6:$AS$200,"Dose 2*", 'Data entry'!$AO$6:$AO$200, N63)</f>
        <v>0</v>
      </c>
      <c r="S63" s="332">
        <f>COUNTIFS('Data entry'!$AS$6:$AS$200,"Dose 3", 'Data entry'!$AO$6:$AO$200, N63)</f>
        <v>0</v>
      </c>
    </row>
    <row r="64" spans="1:23" hidden="1" x14ac:dyDescent="0.3">
      <c r="A64" s="357"/>
      <c r="B64" s="481"/>
      <c r="C64" s="545" t="s">
        <v>382</v>
      </c>
      <c r="D64" s="546"/>
      <c r="E64" s="419">
        <f>E22+E43</f>
        <v>0</v>
      </c>
      <c r="F64" s="420"/>
      <c r="G64" s="420"/>
      <c r="H64" s="421"/>
      <c r="N64" s="55" t="str">
        <f>'Data Validation'!$H10</f>
        <v>Other</v>
      </c>
      <c r="O64" s="330">
        <f>COUNTIFS('Data entry'!$AS$6:$AS$200,"Exemp*", 'Data entry'!$AO$6:$AO$200, N64)+'Data entry'!Q$3</f>
        <v>0</v>
      </c>
      <c r="P64" s="331">
        <f>COUNTIFS('Data entry'!$AS$6:$AS$200,"Unvaccinated", 'Data entry'!$AO$6:$AO$200, N64)</f>
        <v>0</v>
      </c>
      <c r="Q64" s="331">
        <f>COUNTIFS('Data entry'!$AS$6:$AS$200,"Dose 1*",'Data entry'!$AO$6:$AO$200, N64)</f>
        <v>0</v>
      </c>
      <c r="R64" s="331">
        <f>COUNTIFS('Data entry'!$AS$6:$AS$200,"Dose 2*", 'Data entry'!$AO$6:$AO$200, N64)</f>
        <v>0</v>
      </c>
      <c r="S64" s="332">
        <f>COUNTIFS('Data entry'!$AS$6:$AS$200,"Dose 3", 'Data entry'!$AO$6:$AO$200, N64)</f>
        <v>0</v>
      </c>
    </row>
    <row r="65" spans="1:19" ht="31.5" hidden="1" customHeight="1" thickBot="1" x14ac:dyDescent="0.35">
      <c r="A65" s="357"/>
      <c r="B65" s="481"/>
      <c r="C65" s="545" t="s">
        <v>383</v>
      </c>
      <c r="D65" s="546"/>
      <c r="E65" s="423">
        <f>E41+E62</f>
        <v>0</v>
      </c>
      <c r="F65" s="423"/>
      <c r="G65" s="423"/>
      <c r="H65" s="424"/>
      <c r="N65" s="329" t="s">
        <v>534</v>
      </c>
      <c r="O65" s="333">
        <f>SUM(O56:O64)</f>
        <v>0</v>
      </c>
      <c r="P65" s="333">
        <f>SUM(P56:P64)</f>
        <v>0</v>
      </c>
      <c r="Q65" s="333">
        <f>SUM(Q56:Q64)</f>
        <v>0</v>
      </c>
      <c r="R65" s="333">
        <f>SUM(R56:R64)</f>
        <v>0</v>
      </c>
      <c r="S65" s="334">
        <f>SUM(S56:S64)</f>
        <v>0</v>
      </c>
    </row>
    <row r="66" spans="1:19" ht="34.5" customHeight="1" x14ac:dyDescent="0.3">
      <c r="A66" s="357"/>
      <c r="B66" s="481"/>
      <c r="C66" s="545" t="s">
        <v>137</v>
      </c>
      <c r="D66" s="546"/>
      <c r="E66" s="495">
        <f>COUNTIFS('Data entry'!$B$6:$B$200,"Low-Risk Contact")+I199</f>
        <v>0</v>
      </c>
      <c r="F66" s="423"/>
      <c r="G66" s="423"/>
      <c r="H66" s="424"/>
    </row>
    <row r="67" spans="1:19" ht="15.75" customHeight="1" x14ac:dyDescent="0.3">
      <c r="A67" s="357"/>
      <c r="B67" s="481"/>
      <c r="C67" s="545" t="s">
        <v>198</v>
      </c>
      <c r="D67" s="546"/>
      <c r="E67" s="423">
        <f>E36+E57</f>
        <v>0</v>
      </c>
      <c r="F67" s="423"/>
      <c r="G67" s="423"/>
      <c r="H67" s="424"/>
    </row>
    <row r="68" spans="1:19" ht="15.75" customHeight="1" x14ac:dyDescent="0.3">
      <c r="A68" s="357"/>
      <c r="B68" s="481"/>
      <c r="C68" s="545" t="s">
        <v>199</v>
      </c>
      <c r="D68" s="546"/>
      <c r="E68" s="423">
        <f>E37+E58</f>
        <v>0</v>
      </c>
      <c r="F68" s="423"/>
      <c r="G68" s="423"/>
      <c r="H68" s="424"/>
    </row>
    <row r="69" spans="1:19" ht="15.75" customHeight="1" x14ac:dyDescent="0.3">
      <c r="A69" s="357"/>
      <c r="B69" s="481"/>
      <c r="C69" s="545" t="s">
        <v>171</v>
      </c>
      <c r="D69" s="546"/>
      <c r="E69" s="423">
        <f>F36+F57</f>
        <v>0</v>
      </c>
      <c r="F69" s="423"/>
      <c r="G69" s="423"/>
      <c r="H69" s="424"/>
    </row>
    <row r="70" spans="1:19" ht="33" customHeight="1" x14ac:dyDescent="0.3">
      <c r="A70" s="357"/>
      <c r="B70" s="481"/>
      <c r="C70" s="545" t="s">
        <v>172</v>
      </c>
      <c r="D70" s="546"/>
      <c r="E70" s="423">
        <f>F37+F58</f>
        <v>0</v>
      </c>
      <c r="F70" s="423"/>
      <c r="G70" s="423"/>
      <c r="H70" s="424"/>
    </row>
    <row r="71" spans="1:19" x14ac:dyDescent="0.3">
      <c r="A71" s="357"/>
      <c r="B71" s="481"/>
      <c r="C71" s="545" t="s">
        <v>384</v>
      </c>
      <c r="D71" s="546"/>
      <c r="E71" s="495">
        <f>E65+E66</f>
        <v>0</v>
      </c>
      <c r="F71" s="423"/>
      <c r="G71" s="423"/>
      <c r="H71" s="424"/>
    </row>
    <row r="72" spans="1:19" ht="16.5" customHeight="1" x14ac:dyDescent="0.3">
      <c r="A72" s="357"/>
      <c r="B72" s="481"/>
      <c r="C72" s="545" t="s">
        <v>173</v>
      </c>
      <c r="D72" s="546"/>
      <c r="E72" s="423">
        <f>COUNTIFS('Data entry'!$BF$6:$BF$200, "Yes")</f>
        <v>0</v>
      </c>
      <c r="F72" s="423"/>
      <c r="G72" s="423"/>
      <c r="H72" s="424"/>
    </row>
    <row r="73" spans="1:19" ht="16.5" customHeight="1" x14ac:dyDescent="0.3">
      <c r="A73" s="357"/>
      <c r="B73" s="481"/>
      <c r="C73" s="545" t="s">
        <v>174</v>
      </c>
      <c r="D73" s="546"/>
      <c r="E73" s="423">
        <f>COUNTIFS('Data entry'!$BH$6:$BH$200, "Yes")</f>
        <v>0</v>
      </c>
      <c r="F73" s="423"/>
      <c r="G73" s="423"/>
      <c r="H73" s="424"/>
    </row>
    <row r="74" spans="1:19" ht="16.5" customHeight="1" x14ac:dyDescent="0.3">
      <c r="A74" s="357"/>
      <c r="B74" s="481"/>
      <c r="C74" s="111"/>
      <c r="D74" s="16" t="s">
        <v>53</v>
      </c>
      <c r="E74" s="42">
        <f>COUNTIFS('Data entry'!$B$6:$B$200,"Does not meet definition",'Data entry'!$O$6:$O$200,"M*")</f>
        <v>0</v>
      </c>
      <c r="F74" s="43"/>
      <c r="G74" s="15"/>
      <c r="H74" s="44"/>
    </row>
    <row r="75" spans="1:19" ht="16.5" customHeight="1" thickBot="1" x14ac:dyDescent="0.35">
      <c r="A75" s="358"/>
      <c r="B75" s="482"/>
      <c r="C75" s="111"/>
      <c r="D75" s="45" t="s">
        <v>57</v>
      </c>
      <c r="E75" s="46">
        <f>COUNTIFS('Data entry'!$B$6:$B$200,"Lost to follow-up",'Data entry'!$O$6:$O$200,"M*")</f>
        <v>0</v>
      </c>
      <c r="F75" s="47"/>
      <c r="G75" s="48"/>
      <c r="H75" s="49"/>
    </row>
    <row r="76" spans="1:19" ht="16.5" customHeight="1" x14ac:dyDescent="0.3">
      <c r="A76" s="470" t="s">
        <v>175</v>
      </c>
      <c r="B76" s="534" t="s">
        <v>224</v>
      </c>
      <c r="C76" s="538" t="s">
        <v>497</v>
      </c>
      <c r="D76" s="539"/>
      <c r="E76" s="428">
        <f>G76+H76</f>
        <v>0</v>
      </c>
      <c r="F76" s="428"/>
      <c r="G76" s="159">
        <f>E36+F36</f>
        <v>0</v>
      </c>
      <c r="H76" s="160">
        <f>E57+F57</f>
        <v>0</v>
      </c>
    </row>
    <row r="77" spans="1:19" ht="16.5" customHeight="1" thickBot="1" x14ac:dyDescent="0.35">
      <c r="A77" s="471"/>
      <c r="B77" s="535"/>
      <c r="C77" s="466" t="s">
        <v>498</v>
      </c>
      <c r="D77" s="467"/>
      <c r="E77" s="572">
        <f>G77+H77</f>
        <v>0</v>
      </c>
      <c r="F77" s="572"/>
      <c r="G77" s="161">
        <f>E37+F37</f>
        <v>0</v>
      </c>
      <c r="H77" s="162">
        <f>E58+F58</f>
        <v>0</v>
      </c>
    </row>
    <row r="78" spans="1:19" ht="37.950000000000003" customHeight="1" thickBot="1" x14ac:dyDescent="0.35">
      <c r="A78" s="471"/>
      <c r="B78" s="470" t="s">
        <v>225</v>
      </c>
      <c r="C78" s="460" t="s">
        <v>377</v>
      </c>
      <c r="D78" s="461"/>
      <c r="E78" s="120" t="str">
        <f>IF(COUNTIFS('Data entry'!$BE$6:$BE$200, 'Data Validation'!$R2,'Data entry'!$B$6:$B$200, "Confirmed"),'Data Validation'!$R2, " ")</f>
        <v xml:space="preserve"> </v>
      </c>
      <c r="F78" s="120" t="str">
        <f>IF(COUNTIFS('Data entry'!$BE$6:$BE$200, 'Data Validation'!$R4,'Data entry'!$B$6:$B$200, "Confirmed"),'Data Validation'!$R4, " ")</f>
        <v xml:space="preserve"> </v>
      </c>
      <c r="G78" s="120" t="str">
        <f>IF(COUNTIFS('Data entry'!$BE$6:$BE$200, 'Data Validation'!$R6,'Data entry'!$B$6:$B$200, "Confirmed"),'Data Validation'!$R6, " ")</f>
        <v xml:space="preserve"> </v>
      </c>
      <c r="H78" s="120" t="str">
        <f>IF(COUNTIFS('Data entry'!$BE$6:$BE$200, 'Data Validation'!$R8,'Data entry'!$B$6:$B$200, "Confirmed"),'Data Validation'!$R8, " ")</f>
        <v xml:space="preserve"> </v>
      </c>
    </row>
    <row r="79" spans="1:19" ht="22.95" customHeight="1" x14ac:dyDescent="0.3">
      <c r="A79" s="471"/>
      <c r="B79" s="471"/>
      <c r="C79" s="462"/>
      <c r="D79" s="463"/>
      <c r="E79" s="120" t="str">
        <f>IF(COUNTIFS('Data entry'!$BE$6:$BE$200, 'Data Validation'!$R3,'Data entry'!$B$6:$B$200, "Confirmed"),'Data Validation'!$R3, " ")</f>
        <v xml:space="preserve"> </v>
      </c>
      <c r="F79" s="120" t="str">
        <f>IF(COUNTIFS('Data entry'!$BE$6:$BE$200, 'Data Validation'!$R5,'Data entry'!$B$6:$B$200, "Confirmed"),'Data Validation'!$R5, " ")</f>
        <v xml:space="preserve"> </v>
      </c>
      <c r="G79" s="120" t="str">
        <f>IF(COUNTIFS('Data entry'!$BE$6:$BE$200, 'Data Validation'!$R7,'Data entry'!$B$6:$B$200, "Confirmed"),'Data Validation'!$R7, " ")</f>
        <v xml:space="preserve"> </v>
      </c>
      <c r="H79" s="120" t="str">
        <f>IF(COUNTIFS('Data entry'!$BE$6:$BE$200, 'Data Validation'!$R9,'Data entry'!$B$6:$B$200, "Confirmed"),'Data Validation'!$R9, " ")</f>
        <v xml:space="preserve"> </v>
      </c>
    </row>
    <row r="80" spans="1:19" ht="25.95" customHeight="1" x14ac:dyDescent="0.3">
      <c r="A80" s="471"/>
      <c r="B80" s="471"/>
      <c r="C80" s="462" t="s">
        <v>378</v>
      </c>
      <c r="D80" s="463"/>
      <c r="E80" s="102" t="str">
        <f>IF(COUNTIFS('Data entry'!$BE$6:$BE$200, 'Data Validation'!$R14,'Data entry'!$B$6:$B$200, "Confirmed"),'Data Validation'!$R14, " ")</f>
        <v xml:space="preserve"> </v>
      </c>
      <c r="F80" s="102" t="str">
        <f>IF(COUNTIFS('Data entry'!$BE$6:$BE$200, 'Data Validation'!$R16,'Data entry'!$B$6:$B$200, "Confirmed"),'Data Validation'!$R16, " ")</f>
        <v xml:space="preserve"> </v>
      </c>
      <c r="G80" s="102" t="str">
        <f>IF(COUNTIFS('Data entry'!$BE$6:$BE$200, 'Data Validation'!$R18,'Data entry'!$B$6:$B$200, "Confirmed"),'Data Validation'!$R18, " ")</f>
        <v xml:space="preserve"> </v>
      </c>
      <c r="H80" s="102" t="str">
        <f>IF(COUNTIFS('Data entry'!$BE$6:$BE$200, 'Data Validation'!$R20,'Data entry'!$B$6:$B$200, "Confirmed"),'Data Validation'!$R20, " ")</f>
        <v xml:space="preserve"> </v>
      </c>
    </row>
    <row r="81" spans="1:11" ht="25.95" customHeight="1" thickBot="1" x14ac:dyDescent="0.35">
      <c r="A81" s="471"/>
      <c r="B81" s="472"/>
      <c r="C81" s="464"/>
      <c r="D81" s="465"/>
      <c r="E81" s="102" t="str">
        <f>IF(COUNTIFS('Data entry'!$BE$6:$BE$200, 'Data Validation'!$R15,'Data entry'!$B$6:$B$200, "Confirmed"),'Data Validation'!$R15, " ")</f>
        <v xml:space="preserve"> </v>
      </c>
      <c r="F81" s="102" t="str">
        <f>IF(COUNTIFS('Data entry'!$BE$6:$BE$200, 'Data Validation'!$R17,'Data entry'!$B$6:$B$200, "Confirmed"),'Data Validation'!$R17, " ")</f>
        <v xml:space="preserve"> </v>
      </c>
      <c r="G81" s="102" t="str">
        <f>IF(COUNTIFS('Data entry'!$BE$6:$BE$200, 'Data Validation'!$R19,'Data entry'!$B$6:$B$200, "Confirmed"),'Data Validation'!$R19, " ")</f>
        <v xml:space="preserve"> </v>
      </c>
      <c r="H81" s="102" t="str">
        <f>IF(COUNTIFS('Data entry'!$BE$6:$BE$200, 'Data Validation'!$R21,'Data entry'!$B$6:$B$200, "Confirmed"),'Data Validation'!$R21, " ")</f>
        <v xml:space="preserve"> </v>
      </c>
      <c r="I81" s="101"/>
      <c r="J81" s="101"/>
    </row>
    <row r="82" spans="1:11" ht="16.5" customHeight="1" thickBot="1" x14ac:dyDescent="0.35">
      <c r="A82" s="471"/>
      <c r="B82" s="139"/>
      <c r="C82" s="135"/>
      <c r="D82" s="116"/>
      <c r="E82" s="547"/>
      <c r="F82" s="547"/>
      <c r="G82" s="547"/>
      <c r="H82" s="548"/>
      <c r="K82" s="86"/>
    </row>
    <row r="83" spans="1:11" ht="16.5" customHeight="1" thickBot="1" x14ac:dyDescent="0.35">
      <c r="A83" s="471"/>
      <c r="B83" s="473" t="s">
        <v>218</v>
      </c>
      <c r="C83" s="476" t="s">
        <v>391</v>
      </c>
      <c r="D83" s="477"/>
      <c r="E83" s="549">
        <f>SUM(E109:E115)</f>
        <v>0</v>
      </c>
      <c r="F83" s="550"/>
      <c r="G83" s="550"/>
      <c r="H83" s="551"/>
    </row>
    <row r="84" spans="1:11" ht="16.5" customHeight="1" thickBot="1" x14ac:dyDescent="0.35">
      <c r="A84" s="471"/>
      <c r="B84" s="473"/>
      <c r="C84" s="466" t="s">
        <v>392</v>
      </c>
      <c r="D84" s="467"/>
      <c r="E84" s="419">
        <f>SUM(E98:E108)</f>
        <v>0</v>
      </c>
      <c r="F84" s="420"/>
      <c r="G84" s="420"/>
      <c r="H84" s="421"/>
    </row>
    <row r="85" spans="1:11" ht="16.5" customHeight="1" thickBot="1" x14ac:dyDescent="0.35">
      <c r="A85" s="471"/>
      <c r="B85" s="473"/>
      <c r="C85" s="466" t="s">
        <v>387</v>
      </c>
      <c r="D85" s="467"/>
      <c r="E85" s="391" t="s">
        <v>528</v>
      </c>
      <c r="F85" s="392"/>
      <c r="G85" s="422"/>
      <c r="H85" s="115">
        <f>COUNTIFS('Data entry'!$B$6:$B$200,"*Confir*", 'Data entry'!$O$6:$O$200,"M*", 'Data entry'!$BE$6:$BE$200, E85, 'Data entry'!$AO$6:$AO$200,"*Sta*" )+COUNTIFS('Data entry'!$B$6:$B$200,"*Confir*",'Data entry'!$O$6:$O$200,"M*", 'Data entry'!$BE$6:$BE$200, E85, 'Data entry'!$AO$6:$AO$200,"*Vol*" )</f>
        <v>0</v>
      </c>
    </row>
    <row r="86" spans="1:11" ht="16.5" customHeight="1" thickBot="1" x14ac:dyDescent="0.35">
      <c r="A86" s="471"/>
      <c r="B86" s="473"/>
      <c r="C86" s="466" t="s">
        <v>388</v>
      </c>
      <c r="D86" s="467"/>
      <c r="E86" s="419">
        <f>SUM(G98:G115)</f>
        <v>0</v>
      </c>
      <c r="F86" s="420"/>
      <c r="G86" s="420"/>
      <c r="H86" s="421"/>
    </row>
    <row r="87" spans="1:11" ht="16.5" customHeight="1" thickBot="1" x14ac:dyDescent="0.35">
      <c r="A87" s="471"/>
      <c r="B87" s="473"/>
      <c r="C87" s="458" t="s">
        <v>217</v>
      </c>
      <c r="D87" s="459"/>
      <c r="E87" s="430" t="s">
        <v>490</v>
      </c>
      <c r="F87" s="431"/>
      <c r="G87" s="432"/>
      <c r="H87" s="117">
        <f>COUNTIFS('Data entry'!$B$6:$B$200,"*Contact*", 'Data entry'!$O$6:$O$200,"M*",'Data entry'!$BE$6:$BE$200, E87, 'Data entry'!$AO$6:$AO$200, "*Sta*") + COUNTIFS('Data entry'!$B$6:$B$200,"*Contact*", 'Data entry'!$O$6:$O$200,"M*", 'Data entry'!$BE$6:$BE$200, E87, 'Data entry'!$AO$6:$AO$200, "*Vol*")</f>
        <v>0</v>
      </c>
    </row>
    <row r="88" spans="1:11" ht="16.5" customHeight="1" thickBot="1" x14ac:dyDescent="0.35">
      <c r="A88" s="471"/>
      <c r="B88" s="473"/>
      <c r="C88" s="552"/>
      <c r="D88" s="553"/>
      <c r="E88" s="430"/>
      <c r="F88" s="431"/>
      <c r="G88" s="432"/>
      <c r="H88" s="117"/>
    </row>
    <row r="89" spans="1:11" ht="16.5" customHeight="1" thickBot="1" x14ac:dyDescent="0.35">
      <c r="A89" s="471"/>
      <c r="B89" s="473" t="s">
        <v>220</v>
      </c>
      <c r="C89" s="536" t="s">
        <v>391</v>
      </c>
      <c r="D89" s="537"/>
      <c r="E89" s="416">
        <f>SUM(F109:F115)</f>
        <v>0</v>
      </c>
      <c r="F89" s="417"/>
      <c r="G89" s="417"/>
      <c r="H89" s="418"/>
    </row>
    <row r="90" spans="1:11" ht="16.5" customHeight="1" thickBot="1" x14ac:dyDescent="0.35">
      <c r="A90" s="471"/>
      <c r="B90" s="473"/>
      <c r="C90" s="474" t="s">
        <v>392</v>
      </c>
      <c r="D90" s="475"/>
      <c r="E90" s="419">
        <f>SUM(F98:F108)</f>
        <v>0</v>
      </c>
      <c r="F90" s="420"/>
      <c r="G90" s="420"/>
      <c r="H90" s="421"/>
    </row>
    <row r="91" spans="1:11" ht="16.5" customHeight="1" thickBot="1" x14ac:dyDescent="0.35">
      <c r="A91" s="471"/>
      <c r="B91" s="473"/>
      <c r="C91" s="474" t="s">
        <v>389</v>
      </c>
      <c r="D91" s="475"/>
      <c r="E91" s="402" t="s">
        <v>479</v>
      </c>
      <c r="F91" s="402"/>
      <c r="G91" s="402"/>
      <c r="H91" s="131">
        <f>COUNTIFS('Data entry'!$B$6:$B$200,"*Confir*", 'Data entry'!$O$6:$O$200,"M*", 'Data entry'!$BE$6:$BE$200, $E$91, 'Data entry'!$AO$6:$AO$200, "*Vis*") + COUNTIFS('Data entry'!$B$6:$B$200,"*Confir*", 'Data entry'!$O$6:$O$200,"M*", 'Data entry'!$BE$6:$BE$200, $E$91, 'Data entry'!$AO$6:$AO$200, "*Stu*") + COUNTIFS('Data entry'!$B$6:$B$200,"*Confir*", 'Data entry'!$O$6:$O$200,"M*", 'Data entry'!$BE$6:$BE$200, $E$91, 'Data entry'!$AO$6:$AO$200,"*Res*")+COUNTIFS('Data entry'!$B$6:$B$200,"*Confir*", 'Data entry'!$O$6:$O$200,"M*", 'Data entry'!$BE$6:$BE$200, $E$91, 'Data entry'!$AO$6:$AO$200,"*Pat*")+COUNTIFS('Data entry'!$B$6:$B$200,"*Confir*", 'Data entry'!$O$6:$O$200,"M*", 'Data entry'!$BE$6:$BE$200, $E$91, 'Data entry'!$AO$6:$AO$200,"*Oth*")+COUNTIFS('Data entry'!$B$6:$B$200,"*Confir*", 'Data entry'!$O$6:$O$200,"M*", 'Data entry'!$BE$6:$BE$200, $E$91, 'Data entry'!$AO$6:$AO$200,"*Att*")</f>
        <v>0</v>
      </c>
    </row>
    <row r="92" spans="1:11" ht="16.5" customHeight="1" thickBot="1" x14ac:dyDescent="0.35">
      <c r="A92" s="471"/>
      <c r="B92" s="473"/>
      <c r="C92" s="474" t="s">
        <v>412</v>
      </c>
      <c r="D92" s="475"/>
      <c r="E92" s="419">
        <f>SUM(H98:H108)</f>
        <v>0</v>
      </c>
      <c r="F92" s="420"/>
      <c r="G92" s="420"/>
      <c r="H92" s="421"/>
    </row>
    <row r="93" spans="1:11" ht="16.5" customHeight="1" thickBot="1" x14ac:dyDescent="0.35">
      <c r="A93" s="471"/>
      <c r="B93" s="473"/>
      <c r="C93" s="474" t="s">
        <v>413</v>
      </c>
      <c r="D93" s="475"/>
      <c r="E93" s="430"/>
      <c r="F93" s="431"/>
      <c r="G93" s="432"/>
      <c r="H93" s="117">
        <f>COUNTIFS('Data entry'!$B$6:$B$200,"*Contact*", 'Data entry'!$O$6:$O$200,"M*", 'Data entry'!$BE$6:$BE$200, E93, 'Data entry'!$AO$6:$AO$200, "*Res*") + COUNTIFS('Data entry'!$B$6:$B$200,"*Contact*",'Data entry'!$O$6:$O$200,"M*", 'Data entry'!$BE$6:$BE$200, E93, 'Data entry'!$AO$6:$AO$200, "*Stu*") + COUNTIFS('Data entry'!$B$6:$B$200,"*Contact*", 'Data entry'!$O$6:$O$200,"M*", 'Data entry'!$BE$6:$BE$200, E93, 'Data entry'!$AO$6:$AO$200, "*Pat*")+ COUNTIFS('Data entry'!$B$6:$B$200,"*Contact*", 'Data entry'!$O$6:$O$200,"M*", 'Data entry'!$BE$6:$BE$200, E93, 'Data entry'!$AO$6:$AO$200, "*Vis*")+ COUNTIFS('Data entry'!$B$6:$B$200,"*Contact*", 'Data entry'!$O$6:$O$200,"M*", 'Data entry'!$BE$6:$BE$200, E93, 'Data entry'!$AO$6:$AO$200, "*Oth*")+ COUNTIFS('Data entry'!$B$6:$B$200,"*Contact*", 'Data entry'!$O$6:$O$200,"M*", 'Data entry'!$BE$6:$BE$200, E93, 'Data entry'!$AO$6:$AO$200, "*Att*")</f>
        <v>0</v>
      </c>
    </row>
    <row r="94" spans="1:11" ht="16.5" customHeight="1" thickBot="1" x14ac:dyDescent="0.35">
      <c r="A94" s="471"/>
      <c r="B94" s="473" t="s">
        <v>277</v>
      </c>
      <c r="C94" s="151"/>
      <c r="D94" s="152"/>
      <c r="E94" s="133"/>
      <c r="F94" s="134"/>
      <c r="G94" s="134"/>
      <c r="H94" s="138"/>
    </row>
    <row r="95" spans="1:11" ht="16.5" customHeight="1" thickBot="1" x14ac:dyDescent="0.35">
      <c r="A95" s="471"/>
      <c r="B95" s="473"/>
      <c r="C95" s="153"/>
      <c r="D95" s="154"/>
      <c r="E95" s="391" t="s">
        <v>224</v>
      </c>
      <c r="F95" s="422"/>
      <c r="G95" s="391" t="s">
        <v>272</v>
      </c>
      <c r="H95" s="422"/>
    </row>
    <row r="96" spans="1:11" ht="16.5" customHeight="1" thickBot="1" x14ac:dyDescent="0.35">
      <c r="A96" s="471"/>
      <c r="B96" s="473"/>
      <c r="C96" s="153"/>
      <c r="D96" s="154"/>
      <c r="E96" s="186" t="s">
        <v>273</v>
      </c>
      <c r="F96" s="134" t="s">
        <v>274</v>
      </c>
      <c r="G96" s="186" t="s">
        <v>273</v>
      </c>
      <c r="H96" s="186" t="s">
        <v>274</v>
      </c>
    </row>
    <row r="97" spans="1:8" ht="16.5" customHeight="1" thickBot="1" x14ac:dyDescent="0.35">
      <c r="A97" s="471"/>
      <c r="B97" s="473"/>
      <c r="C97" s="154" t="s">
        <v>275</v>
      </c>
      <c r="D97" s="154" t="str">
        <f>'Data Validation'!$R2</f>
        <v>Lineage B.1.1.529 (Omicron)</v>
      </c>
      <c r="E97" s="98">
        <f>COUNTIFS('Data entry'!$B$6:$B$200,"*Confir*",'Data entry'!$O$6:$O$200,"M*", 'Data entry'!$BE$6:$BE$200, D97, 'Data entry'!$AO$6:$AO$200, "*Sta*") + COUNTIFS('Data entry'!$B$6:$B$200,"*Confir*",'Data entry'!$O$6:$O$200,"M*", 'Data entry'!$BE$6:$BE$200, D97, 'Data entry'!$AO$6:$AO$200, "*Vol*")</f>
        <v>0</v>
      </c>
      <c r="F97" s="98">
        <f>COUNTIFS('Data entry'!$B$6:$B$200,"*Confir*", 'Data entry'!$O$6:$O$200,"M*", 'Data entry'!$BE$6:$BE$200, D97, 'Data entry'!$AO$6:$AO$200, "*Res*") + COUNTIFS('Data entry'!$B$6:$B$200,"*Confir*", 'Data entry'!$O$6:$O$200,"M*", 'Data entry'!$BE$6:$BE$200, D97, 'Data entry'!$AO$6:$AO$200, "*Stu*") + COUNTIFS('Data entry'!$B$6:$B$200,"*Confir*", 'Data entry'!$O$6:$O$200,"M*", 'Data entry'!$BE$6:$BE$200, D97, 'Data entry'!$AO$6:$AO$200, "*Pat*")+COUNTIFS('Data entry'!$B$6:$B$200,"*Confir*", 'Data entry'!$O$6:$O$200,"M*", 'Data entry'!$BE$6:$BE$200, D97, 'Data entry'!$AO$6:$AO$200, "*Vis*")+COUNTIFS('Data entry'!$B$6:$B$200,"*Confir*", 'Data entry'!$O$6:$O$200,"M*", 'Data entry'!$BE$6:$BE$200, D97, 'Data entry'!$AO$6:$AO$200, "*Oth*")+COUNTIFS('Data entry'!$B$6:$B$200,"*Confir*", 'Data entry'!$O$6:$O$200,"M*", 'Data entry'!$BE$6:$BE$200, D97, 'Data entry'!$AO$6:$AO$200, "*Att*")</f>
        <v>0</v>
      </c>
      <c r="G97" s="98">
        <f>COUNTIFS('Data entry'!$B$6:$B$200,"*Contact*", 'Data entry'!$O$6:$O$200,"M*", 'Data entry'!$BE$6:$BE$200, D97, 'Data entry'!$AO$6:$AO$200, "*Sta*") + COUNTIFS('Data entry'!$B$6:$B$200,"*Contact*", 'Data entry'!$O$6:$O$200,"M*", 'Data entry'!$BE$6:$BE$200, D97, 'Data entry'!$AO$6:$AO$200, "*Vol*")</f>
        <v>0</v>
      </c>
      <c r="H97" s="98">
        <f>COUNTIFS('Data entry'!$B$6:$B$200,"*Contact*",'Data entry'!$O$6:$O$200,"M*", 'Data entry'!$BE$6:$BE$200, D97, 'Data entry'!$AO$6:$AO$200, "*Res*") + COUNTIFS('Data entry'!$B$6:$B$200,"*Contact*", 'Data entry'!$O$6:$O$200,"M*", 'Data entry'!$BE$6:$BE$200, D97, 'Data entry'!$AO$6:$AO$200, "*Stu*") + COUNTIFS('Data entry'!$B$6:$B$200,"*Contact*",'Data entry'!$O$6:$O$200,"M*", 'Data entry'!$BE$6:$BE$200, D97, 'Data entry'!$AO$6:$AO$200, "*Pat*")+ COUNTIFS('Data entry'!$B$6:$B$200,"*Contact*",'Data entry'!$O$6:$O$200,"M*", 'Data entry'!$BE$6:$BE$200, D97, 'Data entry'!$AO$6:$AO$200, "*Vis*")+ COUNTIFS('Data entry'!$B$6:$B$200,"*Contact*", 'Data entry'!$O$6:$O$200,"M*", 'Data entry'!$BE$6:$BE$200, D97, 'Data entry'!$AO$6:$AO$200, "*Oth*")+COUNTIFS('Data entry'!$B$6:$B$200,"*Confir*", 'Data entry'!$O$6:$O$200,"M*", 'Data entry'!$BE$6:$BE$200, D97, 'Data entry'!$AO$6:$AO$200, "*Att*")</f>
        <v>0</v>
      </c>
    </row>
    <row r="98" spans="1:8" ht="16.5" customHeight="1" thickBot="1" x14ac:dyDescent="0.35">
      <c r="A98" s="471"/>
      <c r="B98" s="473"/>
      <c r="C98" s="154" t="s">
        <v>275</v>
      </c>
      <c r="D98" s="154" t="str">
        <f>'Data Validation'!$R3</f>
        <v>Lineage B.1.1.7 (Alpha)</v>
      </c>
      <c r="E98" s="98">
        <f>COUNTIFS('Data entry'!$B$6:$B$200,"*Confir*",'Data entry'!$O$6:$O$200,"M*", 'Data entry'!$BE$6:$BE$200, D98, 'Data entry'!$AO$6:$AO$200, "*Sta*") + COUNTIFS('Data entry'!$B$6:$B$200,"*Confir*",'Data entry'!$O$6:$O$200,"M*", 'Data entry'!$BE$6:$BE$200, D98, 'Data entry'!$AO$6:$AO$200, "*Vol*")</f>
        <v>0</v>
      </c>
      <c r="F98" s="98">
        <f>COUNTIFS('Data entry'!$B$6:$B$200,"*Confir*", 'Data entry'!$O$6:$O$200,"M*", 'Data entry'!$BE$6:$BE$200, D98, 'Data entry'!$AO$6:$AO$200, "*Res*") + COUNTIFS('Data entry'!$B$6:$B$200,"*Confir*", 'Data entry'!$O$6:$O$200,"M*", 'Data entry'!$BE$6:$BE$200, D98, 'Data entry'!$AO$6:$AO$200, "*Stu*") + COUNTIFS('Data entry'!$B$6:$B$200,"*Confir*", 'Data entry'!$O$6:$O$200,"M*", 'Data entry'!$BE$6:$BE$200, D98, 'Data entry'!$AO$6:$AO$200, "*Pat*")+COUNTIFS('Data entry'!$B$6:$B$200,"*Confir*", 'Data entry'!$O$6:$O$200,"M*", 'Data entry'!$BE$6:$BE$200, D98, 'Data entry'!$AO$6:$AO$200, "*Vis*")+COUNTIFS('Data entry'!$B$6:$B$200,"*Confir*", 'Data entry'!$O$6:$O$200,"M*", 'Data entry'!$BE$6:$BE$200, D98, 'Data entry'!$AO$6:$AO$200, "*Oth*")+COUNTIFS('Data entry'!$B$6:$B$200,"*Confir*", 'Data entry'!$O$6:$O$200,"M*", 'Data entry'!$BE$6:$BE$200, D98, 'Data entry'!$AO$6:$AO$200, "*Att*")</f>
        <v>0</v>
      </c>
      <c r="G98" s="98">
        <f>COUNTIFS('Data entry'!$B$6:$B$200,"*Contact*", 'Data entry'!$O$6:$O$200,"M*", 'Data entry'!$BE$6:$BE$200, D98, 'Data entry'!$AO$6:$AO$200, "*Sta*") + COUNTIFS('Data entry'!$B$6:$B$200,"*Contact*", 'Data entry'!$O$6:$O$200,"M*", 'Data entry'!$BE$6:$BE$200, D98, 'Data entry'!$AO$6:$AO$200, "*Vol*")</f>
        <v>0</v>
      </c>
      <c r="H98" s="98">
        <f>COUNTIFS('Data entry'!$B$6:$B$200,"*Contact*",'Data entry'!$O$6:$O$200,"M*", 'Data entry'!$BE$6:$BE$200, D98, 'Data entry'!$AO$6:$AO$200, "*Res*") + COUNTIFS('Data entry'!$B$6:$B$200,"*Contact*", 'Data entry'!$O$6:$O$200,"M*", 'Data entry'!$BE$6:$BE$200, D98, 'Data entry'!$AO$6:$AO$200, "*Stu*") + COUNTIFS('Data entry'!$B$6:$B$200,"*Contact*",'Data entry'!$O$6:$O$200,"M*", 'Data entry'!$BE$6:$BE$200, D98, 'Data entry'!$AO$6:$AO$200, "*Pat*")+ COUNTIFS('Data entry'!$B$6:$B$200,"*Contact*",'Data entry'!$O$6:$O$200,"M*", 'Data entry'!$BE$6:$BE$200, D98, 'Data entry'!$AO$6:$AO$200, "*Vis*")+ COUNTIFS('Data entry'!$B$6:$B$200,"*Contact*", 'Data entry'!$O$6:$O$200,"M*", 'Data entry'!$BE$6:$BE$200, D98, 'Data entry'!$AO$6:$AO$200, "*Oth*")+COUNTIFS('Data entry'!$B$6:$B$200,"*Confir*", 'Data entry'!$O$6:$O$200,"M*", 'Data entry'!$BE$6:$BE$200, D98, 'Data entry'!$AO$6:$AO$200, "*Att*")</f>
        <v>0</v>
      </c>
    </row>
    <row r="99" spans="1:8" ht="16.5" customHeight="1" thickBot="1" x14ac:dyDescent="0.35">
      <c r="A99" s="471"/>
      <c r="B99" s="473"/>
      <c r="C99" s="154" t="s">
        <v>275</v>
      </c>
      <c r="D99" s="154" t="str">
        <f>'Data Validation'!$R4</f>
        <v>Lineage B.1.351 (Beta)</v>
      </c>
      <c r="E99" s="98">
        <f>COUNTIFS('Data entry'!$B$6:$B$200,"*Confir*",'Data entry'!$O$6:$O$200,"M*", 'Data entry'!$BE$6:$BE$200, D99, 'Data entry'!$AO$6:$AO$200, "*Sta*") + COUNTIFS('Data entry'!$B$6:$B$200,"*Confir*",'Data entry'!$O$6:$O$200,"M*", 'Data entry'!$BE$6:$BE$200, D99, 'Data entry'!$AO$6:$AO$200, "*Vol*")</f>
        <v>0</v>
      </c>
      <c r="F99" s="98">
        <f>COUNTIFS('Data entry'!$B$6:$B$200,"*Confir*", 'Data entry'!$O$6:$O$200,"M*", 'Data entry'!$BE$6:$BE$200, D99, 'Data entry'!$AO$6:$AO$200, "*Res*") + COUNTIFS('Data entry'!$B$6:$B$200,"*Confir*", 'Data entry'!$O$6:$O$200,"M*", 'Data entry'!$BE$6:$BE$200, D99, 'Data entry'!$AO$6:$AO$200, "*Stu*") + COUNTIFS('Data entry'!$B$6:$B$200,"*Confir*", 'Data entry'!$O$6:$O$200,"M*", 'Data entry'!$BE$6:$BE$200, D99, 'Data entry'!$AO$6:$AO$200, "*Pat*")+COUNTIFS('Data entry'!$B$6:$B$200,"*Confir*", 'Data entry'!$O$6:$O$200,"M*", 'Data entry'!$BE$6:$BE$200, D99, 'Data entry'!$AO$6:$AO$200, "*Vis*")+COUNTIFS('Data entry'!$B$6:$B$200,"*Confir*", 'Data entry'!$O$6:$O$200,"M*", 'Data entry'!$BE$6:$BE$200, D99, 'Data entry'!$AO$6:$AO$200, "*Oth*")+COUNTIFS('Data entry'!$B$6:$B$200,"*Confir*", 'Data entry'!$O$6:$O$200,"M*", 'Data entry'!$BE$6:$BE$200, D99, 'Data entry'!$AO$6:$AO$200, "*Att*")</f>
        <v>0</v>
      </c>
      <c r="G99" s="98">
        <f>COUNTIFS('Data entry'!$B$6:$B$200,"*Contact*", 'Data entry'!$O$6:$O$200,"M*", 'Data entry'!$BE$6:$BE$200, D99, 'Data entry'!$AO$6:$AO$200, "*Sta*") + COUNTIFS('Data entry'!$B$6:$B$200,"*Contact*", 'Data entry'!$O$6:$O$200,"M*", 'Data entry'!$BE$6:$BE$200, D99, 'Data entry'!$AO$6:$AO$200, "*Vol*")</f>
        <v>0</v>
      </c>
      <c r="H99" s="98">
        <f>COUNTIFS('Data entry'!$B$6:$B$200,"*Contact*",'Data entry'!$O$6:$O$200,"M*", 'Data entry'!$BE$6:$BE$200, D99, 'Data entry'!$AO$6:$AO$200, "*Res*") + COUNTIFS('Data entry'!$B$6:$B$200,"*Contact*", 'Data entry'!$O$6:$O$200,"M*", 'Data entry'!$BE$6:$BE$200, D99, 'Data entry'!$AO$6:$AO$200, "*Stu*") + COUNTIFS('Data entry'!$B$6:$B$200,"*Contact*",'Data entry'!$O$6:$O$200,"M*", 'Data entry'!$BE$6:$BE$200, D99, 'Data entry'!$AO$6:$AO$200, "*Pat*")+ COUNTIFS('Data entry'!$B$6:$B$200,"*Contact*",'Data entry'!$O$6:$O$200,"M*", 'Data entry'!$BE$6:$BE$200, D99, 'Data entry'!$AO$6:$AO$200, "*Vis*")+ COUNTIFS('Data entry'!$B$6:$B$200,"*Contact*", 'Data entry'!$O$6:$O$200,"M*", 'Data entry'!$BE$6:$BE$200, D99, 'Data entry'!$AO$6:$AO$200, "*Oth*")+COUNTIFS('Data entry'!$B$6:$B$200,"*Confir*", 'Data entry'!$O$6:$O$200,"M*", 'Data entry'!$BE$6:$BE$200, D99, 'Data entry'!$AO$6:$AO$200, "*Att*")</f>
        <v>0</v>
      </c>
    </row>
    <row r="100" spans="1:8" ht="16.5" customHeight="1" thickBot="1" x14ac:dyDescent="0.35">
      <c r="A100" s="471"/>
      <c r="B100" s="473"/>
      <c r="C100" s="154" t="s">
        <v>275</v>
      </c>
      <c r="D100" s="154" t="str">
        <f>'Data Validation'!$R5</f>
        <v>Lineage P.1 (Gamma)</v>
      </c>
      <c r="E100" s="98">
        <f>COUNTIFS('Data entry'!$B$6:$B$200,"*Confir*",'Data entry'!$O$6:$O$200,"M*", 'Data entry'!$BE$6:$BE$200, D100, 'Data entry'!$AO$6:$AO$200, "*Sta*") + COUNTIFS('Data entry'!$B$6:$B$200,"*Confir*",'Data entry'!$O$6:$O$200,"M*", 'Data entry'!$BE$6:$BE$200, D100, 'Data entry'!$AO$6:$AO$200, "*Vol*")</f>
        <v>0</v>
      </c>
      <c r="F100" s="98">
        <f>COUNTIFS('Data entry'!$B$6:$B$200,"*Confir*", 'Data entry'!$O$6:$O$200,"M*", 'Data entry'!$BE$6:$BE$200, D100, 'Data entry'!$AO$6:$AO$200, "*Res*") + COUNTIFS('Data entry'!$B$6:$B$200,"*Confir*", 'Data entry'!$O$6:$O$200,"M*", 'Data entry'!$BE$6:$BE$200, D100, 'Data entry'!$AO$6:$AO$200, "*Stu*") + COUNTIFS('Data entry'!$B$6:$B$200,"*Confir*", 'Data entry'!$O$6:$O$200,"M*", 'Data entry'!$BE$6:$BE$200, D100, 'Data entry'!$AO$6:$AO$200, "*Pat*")+COUNTIFS('Data entry'!$B$6:$B$200,"*Confir*", 'Data entry'!$O$6:$O$200,"M*", 'Data entry'!$BE$6:$BE$200, D100, 'Data entry'!$AO$6:$AO$200, "*Vis*")+COUNTIFS('Data entry'!$B$6:$B$200,"*Confir*", 'Data entry'!$O$6:$O$200,"M*", 'Data entry'!$BE$6:$BE$200, D100, 'Data entry'!$AO$6:$AO$200, "*Oth*")+COUNTIFS('Data entry'!$B$6:$B$200,"*Confir*", 'Data entry'!$O$6:$O$200,"M*", 'Data entry'!$BE$6:$BE$200, D100, 'Data entry'!$AO$6:$AO$200, "*Att*")</f>
        <v>0</v>
      </c>
      <c r="G100" s="98">
        <f>COUNTIFS('Data entry'!$B$6:$B$200,"*Contact*", 'Data entry'!$O$6:$O$200,"M*", 'Data entry'!$BE$6:$BE$200, D100, 'Data entry'!$AO$6:$AO$200, "*Sta*") + COUNTIFS('Data entry'!$B$6:$B$200,"*Contact*", 'Data entry'!$O$6:$O$200,"M*", 'Data entry'!$BE$6:$BE$200, D100, 'Data entry'!$AO$6:$AO$200, "*Vol*")</f>
        <v>0</v>
      </c>
      <c r="H100" s="98">
        <f>COUNTIFS('Data entry'!$B$6:$B$200,"*Contact*",'Data entry'!$O$6:$O$200,"M*", 'Data entry'!$BE$6:$BE$200, D100, 'Data entry'!$AO$6:$AO$200, "*Res*") + COUNTIFS('Data entry'!$B$6:$B$200,"*Contact*", 'Data entry'!$O$6:$O$200,"M*", 'Data entry'!$BE$6:$BE$200, D100, 'Data entry'!$AO$6:$AO$200, "*Stu*") + COUNTIFS('Data entry'!$B$6:$B$200,"*Contact*",'Data entry'!$O$6:$O$200,"M*", 'Data entry'!$BE$6:$BE$200, D100, 'Data entry'!$AO$6:$AO$200, "*Pat*")+ COUNTIFS('Data entry'!$B$6:$B$200,"*Contact*",'Data entry'!$O$6:$O$200,"M*", 'Data entry'!$BE$6:$BE$200, D100, 'Data entry'!$AO$6:$AO$200, "*Vis*")+ COUNTIFS('Data entry'!$B$6:$B$200,"*Contact*", 'Data entry'!$O$6:$O$200,"M*", 'Data entry'!$BE$6:$BE$200, D100, 'Data entry'!$AO$6:$AO$200, "*Oth*")+COUNTIFS('Data entry'!$B$6:$B$200,"*Confir*", 'Data entry'!$O$6:$O$200,"M*", 'Data entry'!$BE$6:$BE$200, D100, 'Data entry'!$AO$6:$AO$200, "*Att*")</f>
        <v>0</v>
      </c>
    </row>
    <row r="101" spans="1:8" ht="16.5" customHeight="1" thickBot="1" x14ac:dyDescent="0.35">
      <c r="A101" s="471"/>
      <c r="B101" s="473"/>
      <c r="C101" s="154" t="s">
        <v>275</v>
      </c>
      <c r="D101" s="154" t="str">
        <f>'Data Validation'!$R6</f>
        <v>Lineage P.2 (Zeta)</v>
      </c>
      <c r="E101" s="98">
        <f>COUNTIFS('Data entry'!$B$6:$B$200,"*Confir*",'Data entry'!$O$6:$O$200,"M*", 'Data entry'!$BE$6:$BE$200, D101, 'Data entry'!$AO$6:$AO$200, "*Sta*") + COUNTIFS('Data entry'!$B$6:$B$200,"*Confir*",'Data entry'!$O$6:$O$200,"M*", 'Data entry'!$BE$6:$BE$200, D101, 'Data entry'!$AO$6:$AO$200, "*Vol*")</f>
        <v>0</v>
      </c>
      <c r="F101" s="98">
        <f>COUNTIFS('Data entry'!$B$6:$B$200,"*Confir*", 'Data entry'!$O$6:$O$200,"M*", 'Data entry'!$BE$6:$BE$200, D101, 'Data entry'!$AO$6:$AO$200, "*Res*") + COUNTIFS('Data entry'!$B$6:$B$200,"*Confir*", 'Data entry'!$O$6:$O$200,"M*", 'Data entry'!$BE$6:$BE$200, D101, 'Data entry'!$AO$6:$AO$200, "*Stu*") + COUNTIFS('Data entry'!$B$6:$B$200,"*Confir*", 'Data entry'!$O$6:$O$200,"M*", 'Data entry'!$BE$6:$BE$200, D101, 'Data entry'!$AO$6:$AO$200, "*Pat*")+COUNTIFS('Data entry'!$B$6:$B$200,"*Confir*", 'Data entry'!$O$6:$O$200,"M*", 'Data entry'!$BE$6:$BE$200, D101, 'Data entry'!$AO$6:$AO$200, "*Vis*")+COUNTIFS('Data entry'!$B$6:$B$200,"*Confir*", 'Data entry'!$O$6:$O$200,"M*", 'Data entry'!$BE$6:$BE$200, D101, 'Data entry'!$AO$6:$AO$200, "*Oth*")+COUNTIFS('Data entry'!$B$6:$B$200,"*Confir*", 'Data entry'!$O$6:$O$200,"M*", 'Data entry'!$BE$6:$BE$200, D101, 'Data entry'!$AO$6:$AO$200, "*Att*")</f>
        <v>0</v>
      </c>
      <c r="G101" s="98">
        <f>COUNTIFS('Data entry'!$B$6:$B$200,"*Contact*", 'Data entry'!$O$6:$O$200,"M*", 'Data entry'!$BE$6:$BE$200, D101, 'Data entry'!$AO$6:$AO$200, "*Sta*") + COUNTIFS('Data entry'!$B$6:$B$200,"*Contact*", 'Data entry'!$O$6:$O$200,"M*", 'Data entry'!$BE$6:$BE$200, D101, 'Data entry'!$AO$6:$AO$200, "*Vol*")</f>
        <v>0</v>
      </c>
      <c r="H101" s="98">
        <f>COUNTIFS('Data entry'!$B$6:$B$200,"*Contact*",'Data entry'!$O$6:$O$200,"M*", 'Data entry'!$BE$6:$BE$200, D101, 'Data entry'!$AO$6:$AO$200, "*Res*") + COUNTIFS('Data entry'!$B$6:$B$200,"*Contact*", 'Data entry'!$O$6:$O$200,"M*", 'Data entry'!$BE$6:$BE$200, D101, 'Data entry'!$AO$6:$AO$200, "*Stu*") + COUNTIFS('Data entry'!$B$6:$B$200,"*Contact*",'Data entry'!$O$6:$O$200,"M*", 'Data entry'!$BE$6:$BE$200, D101, 'Data entry'!$AO$6:$AO$200, "*Pat*")+ COUNTIFS('Data entry'!$B$6:$B$200,"*Contact*",'Data entry'!$O$6:$O$200,"M*", 'Data entry'!$BE$6:$BE$200, D101, 'Data entry'!$AO$6:$AO$200, "*Vis*")+ COUNTIFS('Data entry'!$B$6:$B$200,"*Contact*", 'Data entry'!$O$6:$O$200,"M*", 'Data entry'!$BE$6:$BE$200, D101, 'Data entry'!$AO$6:$AO$200, "*Oth*")+COUNTIFS('Data entry'!$B$6:$B$200,"*Confir*", 'Data entry'!$O$6:$O$200,"M*", 'Data entry'!$BE$6:$BE$200, D101, 'Data entry'!$AO$6:$AO$200, "*Att*")</f>
        <v>0</v>
      </c>
    </row>
    <row r="102" spans="1:8" ht="16.5" customHeight="1" thickBot="1" x14ac:dyDescent="0.35">
      <c r="A102" s="471"/>
      <c r="B102" s="473"/>
      <c r="C102" s="154" t="s">
        <v>275</v>
      </c>
      <c r="D102" s="154" t="str">
        <f>'Data Validation'!$R7</f>
        <v>Lineage B.1.617</v>
      </c>
      <c r="E102" s="98">
        <f>COUNTIFS('Data entry'!$B$6:$B$200,"*Confir*",'Data entry'!$O$6:$O$200,"M*", 'Data entry'!$BE$6:$BE$200, D102, 'Data entry'!$AO$6:$AO$200, "*Sta*") + COUNTIFS('Data entry'!$B$6:$B$200,"*Confir*",'Data entry'!$O$6:$O$200,"M*", 'Data entry'!$BE$6:$BE$200, D102, 'Data entry'!$AO$6:$AO$200, "*Vol*")</f>
        <v>0</v>
      </c>
      <c r="F102" s="98">
        <f>COUNTIFS('Data entry'!$B$6:$B$200,"*Confir*", 'Data entry'!$O$6:$O$200,"M*", 'Data entry'!$BE$6:$BE$200, D102, 'Data entry'!$AO$6:$AO$200, "*Res*") + COUNTIFS('Data entry'!$B$6:$B$200,"*Confir*", 'Data entry'!$O$6:$O$200,"M*", 'Data entry'!$BE$6:$BE$200, D102, 'Data entry'!$AO$6:$AO$200, "*Stu*") + COUNTIFS('Data entry'!$B$6:$B$200,"*Confir*", 'Data entry'!$O$6:$O$200,"M*", 'Data entry'!$BE$6:$BE$200, D102, 'Data entry'!$AO$6:$AO$200, "*Pat*")+COUNTIFS('Data entry'!$B$6:$B$200,"*Confir*", 'Data entry'!$O$6:$O$200,"M*", 'Data entry'!$BE$6:$BE$200, D102, 'Data entry'!$AO$6:$AO$200, "*Vis*")+COUNTIFS('Data entry'!$B$6:$B$200,"*Confir*", 'Data entry'!$O$6:$O$200,"M*", 'Data entry'!$BE$6:$BE$200, D102, 'Data entry'!$AO$6:$AO$200, "*Oth*")+COUNTIFS('Data entry'!$B$6:$B$200,"*Confir*", 'Data entry'!$O$6:$O$200,"M*", 'Data entry'!$BE$6:$BE$200, D102, 'Data entry'!$AO$6:$AO$200, "*Att*")</f>
        <v>0</v>
      </c>
      <c r="G102" s="98">
        <f>COUNTIFS('Data entry'!$B$6:$B$200,"*Contact*", 'Data entry'!$O$6:$O$200,"M*", 'Data entry'!$BE$6:$BE$200, D102, 'Data entry'!$AO$6:$AO$200, "*Sta*") + COUNTIFS('Data entry'!$B$6:$B$200,"*Contact*", 'Data entry'!$O$6:$O$200,"M*", 'Data entry'!$BE$6:$BE$200, D102, 'Data entry'!$AO$6:$AO$200, "*Vol*")</f>
        <v>0</v>
      </c>
      <c r="H102" s="98">
        <f>COUNTIFS('Data entry'!$B$6:$B$200,"*Contact*",'Data entry'!$O$6:$O$200,"M*", 'Data entry'!$BE$6:$BE$200, D102, 'Data entry'!$AO$6:$AO$200, "*Res*") + COUNTIFS('Data entry'!$B$6:$B$200,"*Contact*", 'Data entry'!$O$6:$O$200,"M*", 'Data entry'!$BE$6:$BE$200, D102, 'Data entry'!$AO$6:$AO$200, "*Stu*") + COUNTIFS('Data entry'!$B$6:$B$200,"*Contact*",'Data entry'!$O$6:$O$200,"M*", 'Data entry'!$BE$6:$BE$200, D102, 'Data entry'!$AO$6:$AO$200, "*Pat*")+ COUNTIFS('Data entry'!$B$6:$B$200,"*Contact*",'Data entry'!$O$6:$O$200,"M*", 'Data entry'!$BE$6:$BE$200, D102, 'Data entry'!$AO$6:$AO$200, "*Vis*")+ COUNTIFS('Data entry'!$B$6:$B$200,"*Contact*", 'Data entry'!$O$6:$O$200,"M*", 'Data entry'!$BE$6:$BE$200, D102, 'Data entry'!$AO$6:$AO$200, "*Oth*")+COUNTIFS('Data entry'!$B$6:$B$200,"*Confir*", 'Data entry'!$O$6:$O$200,"M*", 'Data entry'!$BE$6:$BE$200, D102, 'Data entry'!$AO$6:$AO$200, "*Att*")</f>
        <v>0</v>
      </c>
    </row>
    <row r="103" spans="1:8" ht="16.5" customHeight="1" thickBot="1" x14ac:dyDescent="0.35">
      <c r="A103" s="471"/>
      <c r="B103" s="473"/>
      <c r="C103" s="154" t="s">
        <v>275</v>
      </c>
      <c r="D103" s="154" t="str">
        <f>'Data Validation'!$R8</f>
        <v>Lineage B.1.617.1 (Kappa)</v>
      </c>
      <c r="E103" s="98">
        <f>COUNTIFS('Data entry'!$B$6:$B$200,"*Confir*",'Data entry'!$O$6:$O$200,"M*", 'Data entry'!$BE$6:$BE$200, D103, 'Data entry'!$AO$6:$AO$200, "*Sta*") + COUNTIFS('Data entry'!$B$6:$B$200,"*Confir*",'Data entry'!$O$6:$O$200,"M*", 'Data entry'!$BE$6:$BE$200, D103, 'Data entry'!$AO$6:$AO$200, "*Vol*")</f>
        <v>0</v>
      </c>
      <c r="F103" s="98">
        <f>COUNTIFS('Data entry'!$B$6:$B$200,"*Confir*", 'Data entry'!$O$6:$O$200,"M*", 'Data entry'!$BE$6:$BE$200, D103, 'Data entry'!$AO$6:$AO$200, "*Res*") + COUNTIFS('Data entry'!$B$6:$B$200,"*Confir*", 'Data entry'!$O$6:$O$200,"M*", 'Data entry'!$BE$6:$BE$200, D103, 'Data entry'!$AO$6:$AO$200, "*Stu*") + COUNTIFS('Data entry'!$B$6:$B$200,"*Confir*", 'Data entry'!$O$6:$O$200,"M*", 'Data entry'!$BE$6:$BE$200, D103, 'Data entry'!$AO$6:$AO$200, "*Pat*")+COUNTIFS('Data entry'!$B$6:$B$200,"*Confir*", 'Data entry'!$O$6:$O$200,"M*", 'Data entry'!$BE$6:$BE$200, D103, 'Data entry'!$AO$6:$AO$200, "*Vis*")+COUNTIFS('Data entry'!$B$6:$B$200,"*Confir*", 'Data entry'!$O$6:$O$200,"M*", 'Data entry'!$BE$6:$BE$200, D103, 'Data entry'!$AO$6:$AO$200, "*Oth*")+COUNTIFS('Data entry'!$B$6:$B$200,"*Confir*", 'Data entry'!$O$6:$O$200,"M*", 'Data entry'!$BE$6:$BE$200, D103, 'Data entry'!$AO$6:$AO$200, "*Att*")</f>
        <v>0</v>
      </c>
      <c r="G103" s="98">
        <f>COUNTIFS('Data entry'!$B$6:$B$200,"*Contact*", 'Data entry'!$O$6:$O$200,"M*", 'Data entry'!$BE$6:$BE$200, D103, 'Data entry'!$AO$6:$AO$200, "*Sta*") + COUNTIFS('Data entry'!$B$6:$B$200,"*Contact*", 'Data entry'!$O$6:$O$200,"M*", 'Data entry'!$BE$6:$BE$200, D103, 'Data entry'!$AO$6:$AO$200, "*Vol*")</f>
        <v>0</v>
      </c>
      <c r="H103" s="98">
        <f>COUNTIFS('Data entry'!$B$6:$B$200,"*Contact*",'Data entry'!$O$6:$O$200,"M*", 'Data entry'!$BE$6:$BE$200, D103, 'Data entry'!$AO$6:$AO$200, "*Res*") + COUNTIFS('Data entry'!$B$6:$B$200,"*Contact*", 'Data entry'!$O$6:$O$200,"M*", 'Data entry'!$BE$6:$BE$200, D103, 'Data entry'!$AO$6:$AO$200, "*Stu*") + COUNTIFS('Data entry'!$B$6:$B$200,"*Contact*",'Data entry'!$O$6:$O$200,"M*", 'Data entry'!$BE$6:$BE$200, D103, 'Data entry'!$AO$6:$AO$200, "*Pat*")+ COUNTIFS('Data entry'!$B$6:$B$200,"*Contact*",'Data entry'!$O$6:$O$200,"M*", 'Data entry'!$BE$6:$BE$200, D103, 'Data entry'!$AO$6:$AO$200, "*Vis*")+ COUNTIFS('Data entry'!$B$6:$B$200,"*Contact*", 'Data entry'!$O$6:$O$200,"M*", 'Data entry'!$BE$6:$BE$200, D103, 'Data entry'!$AO$6:$AO$200, "*Oth*")+COUNTIFS('Data entry'!$B$6:$B$200,"*Confir*", 'Data entry'!$O$6:$O$200,"M*", 'Data entry'!$BE$6:$BE$200, D103, 'Data entry'!$AO$6:$AO$200, "*Att*")</f>
        <v>0</v>
      </c>
    </row>
    <row r="104" spans="1:8" ht="16.5" customHeight="1" thickBot="1" x14ac:dyDescent="0.35">
      <c r="A104" s="471"/>
      <c r="B104" s="473"/>
      <c r="C104" s="154" t="s">
        <v>275</v>
      </c>
      <c r="D104" s="154" t="str">
        <f>'Data Validation'!$R9</f>
        <v>Lineage B.1.617.2 (Delta).</v>
      </c>
      <c r="E104" s="98">
        <f>COUNTIFS('Data entry'!$B$6:$B$200,"*Confir*",'Data entry'!$O$6:$O$200,"M*", 'Data entry'!$BE$6:$BE$200, D104, 'Data entry'!$AO$6:$AO$200, "*Sta*") + COUNTIFS('Data entry'!$B$6:$B$200,"*Confir*",'Data entry'!$O$6:$O$200,"M*", 'Data entry'!$BE$6:$BE$200, D104, 'Data entry'!$AO$6:$AO$200, "*Vol*")</f>
        <v>0</v>
      </c>
      <c r="F104" s="98">
        <f>COUNTIFS('Data entry'!$B$6:$B$200,"*Confir*", 'Data entry'!$O$6:$O$200,"M*", 'Data entry'!$BE$6:$BE$200, D104, 'Data entry'!$AO$6:$AO$200, "*Res*") + COUNTIFS('Data entry'!$B$6:$B$200,"*Confir*", 'Data entry'!$O$6:$O$200,"M*", 'Data entry'!$BE$6:$BE$200, D104, 'Data entry'!$AO$6:$AO$200, "*Stu*") + COUNTIFS('Data entry'!$B$6:$B$200,"*Confir*", 'Data entry'!$O$6:$O$200,"M*", 'Data entry'!$BE$6:$BE$200, D104, 'Data entry'!$AO$6:$AO$200, "*Pat*")+COUNTIFS('Data entry'!$B$6:$B$200,"*Confir*", 'Data entry'!$O$6:$O$200,"M*", 'Data entry'!$BE$6:$BE$200, D104, 'Data entry'!$AO$6:$AO$200, "*Vis*")+COUNTIFS('Data entry'!$B$6:$B$200,"*Confir*", 'Data entry'!$O$6:$O$200,"M*", 'Data entry'!$BE$6:$BE$200, D104, 'Data entry'!$AO$6:$AO$200, "*Oth*")+COUNTIFS('Data entry'!$B$6:$B$200,"*Confir*", 'Data entry'!$O$6:$O$200,"M*", 'Data entry'!$BE$6:$BE$200, D104, 'Data entry'!$AO$6:$AO$200, "*Att*")</f>
        <v>0</v>
      </c>
      <c r="G104" s="98">
        <f>COUNTIFS('Data entry'!$B$6:$B$200,"*Contact*", 'Data entry'!$O$6:$O$200,"M*", 'Data entry'!$BE$6:$BE$200, D104, 'Data entry'!$AO$6:$AO$200, "*Sta*") + COUNTIFS('Data entry'!$B$6:$B$200,"*Contact*", 'Data entry'!$O$6:$O$200,"M*", 'Data entry'!$BE$6:$BE$200, D104, 'Data entry'!$AO$6:$AO$200, "*Vol*")</f>
        <v>0</v>
      </c>
      <c r="H104" s="98">
        <f>COUNTIFS('Data entry'!$B$6:$B$200,"*Contact*",'Data entry'!$O$6:$O$200,"M*", 'Data entry'!$BE$6:$BE$200, D104, 'Data entry'!$AO$6:$AO$200, "*Res*") + COUNTIFS('Data entry'!$B$6:$B$200,"*Contact*", 'Data entry'!$O$6:$O$200,"M*", 'Data entry'!$BE$6:$BE$200, D104, 'Data entry'!$AO$6:$AO$200, "*Stu*") + COUNTIFS('Data entry'!$B$6:$B$200,"*Contact*",'Data entry'!$O$6:$O$200,"M*", 'Data entry'!$BE$6:$BE$200, D104, 'Data entry'!$AO$6:$AO$200, "*Pat*")+ COUNTIFS('Data entry'!$B$6:$B$200,"*Contact*",'Data entry'!$O$6:$O$200,"M*", 'Data entry'!$BE$6:$BE$200, D104, 'Data entry'!$AO$6:$AO$200, "*Vis*")+ COUNTIFS('Data entry'!$B$6:$B$200,"*Contact*", 'Data entry'!$O$6:$O$200,"M*", 'Data entry'!$BE$6:$BE$200, D104, 'Data entry'!$AO$6:$AO$200, "*Oth*")+COUNTIFS('Data entry'!$B$6:$B$200,"*Confir*", 'Data entry'!$O$6:$O$200,"M*", 'Data entry'!$BE$6:$BE$200, D104, 'Data entry'!$AO$6:$AO$200, "*Att*")</f>
        <v>0</v>
      </c>
    </row>
    <row r="105" spans="1:8" ht="16.5" customHeight="1" thickBot="1" x14ac:dyDescent="0.35">
      <c r="A105" s="471"/>
      <c r="B105" s="473"/>
      <c r="C105" s="154" t="s">
        <v>275</v>
      </c>
      <c r="D105" s="154" t="str">
        <f>'Data Validation'!$R10</f>
        <v>Lineage B.1.617.3</v>
      </c>
      <c r="E105" s="98">
        <f>COUNTIFS('Data entry'!$B$6:$B$200,"*Confir*",'Data entry'!$O$6:$O$200,"M*", 'Data entry'!$BE$6:$BE$200, D105, 'Data entry'!$AO$6:$AO$200, "*Sta*") + COUNTIFS('Data entry'!$B$6:$B$200,"*Confir*",'Data entry'!$O$6:$O$200,"M*", 'Data entry'!$BE$6:$BE$200, D105, 'Data entry'!$AO$6:$AO$200, "*Vol*")</f>
        <v>0</v>
      </c>
      <c r="F105" s="98">
        <f>COUNTIFS('Data entry'!$B$6:$B$200,"*Confir*", 'Data entry'!$O$6:$O$200,"M*", 'Data entry'!$BE$6:$BE$200, D105, 'Data entry'!$AO$6:$AO$200, "*Res*") + COUNTIFS('Data entry'!$B$6:$B$200,"*Confir*", 'Data entry'!$O$6:$O$200,"M*", 'Data entry'!$BE$6:$BE$200, D105, 'Data entry'!$AO$6:$AO$200, "*Stu*") + COUNTIFS('Data entry'!$B$6:$B$200,"*Confir*", 'Data entry'!$O$6:$O$200,"M*", 'Data entry'!$BE$6:$BE$200, D105, 'Data entry'!$AO$6:$AO$200, "*Pat*")+COUNTIFS('Data entry'!$B$6:$B$200,"*Confir*", 'Data entry'!$O$6:$O$200,"M*", 'Data entry'!$BE$6:$BE$200, D105, 'Data entry'!$AO$6:$AO$200, "*Vis*")+COUNTIFS('Data entry'!$B$6:$B$200,"*Confir*", 'Data entry'!$O$6:$O$200,"M*", 'Data entry'!$BE$6:$BE$200, D105, 'Data entry'!$AO$6:$AO$200, "*Oth*")+COUNTIFS('Data entry'!$B$6:$B$200,"*Confir*", 'Data entry'!$O$6:$O$200,"M*", 'Data entry'!$BE$6:$BE$200, D105, 'Data entry'!$AO$6:$AO$200, "*Att*")</f>
        <v>0</v>
      </c>
      <c r="G105" s="98">
        <f>COUNTIFS('Data entry'!$B$6:$B$200,"*Contact*", 'Data entry'!$O$6:$O$200,"M*", 'Data entry'!$BE$6:$BE$200, D105, 'Data entry'!$AO$6:$AO$200, "*Sta*") + COUNTIFS('Data entry'!$B$6:$B$200,"*Contact*", 'Data entry'!$O$6:$O$200,"M*", 'Data entry'!$BE$6:$BE$200, D105, 'Data entry'!$AO$6:$AO$200, "*Vol*")</f>
        <v>0</v>
      </c>
      <c r="H105" s="98">
        <f>COUNTIFS('Data entry'!$B$6:$B$200,"*Contact*",'Data entry'!$O$6:$O$200,"M*", 'Data entry'!$BE$6:$BE$200, D105, 'Data entry'!$AO$6:$AO$200, "*Res*") + COUNTIFS('Data entry'!$B$6:$B$200,"*Contact*", 'Data entry'!$O$6:$O$200,"M*", 'Data entry'!$BE$6:$BE$200, D105, 'Data entry'!$AO$6:$AO$200, "*Stu*") + COUNTIFS('Data entry'!$B$6:$B$200,"*Contact*",'Data entry'!$O$6:$O$200,"M*", 'Data entry'!$BE$6:$BE$200, D105, 'Data entry'!$AO$6:$AO$200, "*Pat*")+ COUNTIFS('Data entry'!$B$6:$B$200,"*Contact*",'Data entry'!$O$6:$O$200,"M*", 'Data entry'!$BE$6:$BE$200, D105, 'Data entry'!$AO$6:$AO$200, "*Vis*")+ COUNTIFS('Data entry'!$B$6:$B$200,"*Contact*", 'Data entry'!$O$6:$O$200,"M*", 'Data entry'!$BE$6:$BE$200, D105, 'Data entry'!$AO$6:$AO$200, "*Oth*")+COUNTIFS('Data entry'!$B$6:$B$200,"*Confir*", 'Data entry'!$O$6:$O$200,"M*", 'Data entry'!$BE$6:$BE$200, D105, 'Data entry'!$AO$6:$AO$200, "*Att*")</f>
        <v>0</v>
      </c>
    </row>
    <row r="106" spans="1:8" ht="16.5" customHeight="1" thickBot="1" x14ac:dyDescent="0.35">
      <c r="A106" s="471"/>
      <c r="B106" s="473"/>
      <c r="C106" s="154" t="s">
        <v>275</v>
      </c>
      <c r="D106" s="154" t="str">
        <f>'Data Validation'!$R11</f>
        <v>Lineage B.1.621</v>
      </c>
      <c r="E106" s="98">
        <f>COUNTIFS('Data entry'!$B$6:$B$200,"*Confir*",'Data entry'!$O$6:$O$200,"M*", 'Data entry'!$BE$6:$BE$200, D106, 'Data entry'!$AO$6:$AO$200, "*Sta*") + COUNTIFS('Data entry'!$B$6:$B$200,"*Confir*",'Data entry'!$O$6:$O$200,"M*", 'Data entry'!$BE$6:$BE$200, D106, 'Data entry'!$AO$6:$AO$200, "*Vol*")</f>
        <v>0</v>
      </c>
      <c r="F106" s="98">
        <f>COUNTIFS('Data entry'!$B$6:$B$200,"*Confir*", 'Data entry'!$O$6:$O$200,"M*", 'Data entry'!$BE$6:$BE$200, D106, 'Data entry'!$AO$6:$AO$200, "*Res*") + COUNTIFS('Data entry'!$B$6:$B$200,"*Confir*", 'Data entry'!$O$6:$O$200,"M*", 'Data entry'!$BE$6:$BE$200, D106, 'Data entry'!$AO$6:$AO$200, "*Stu*") + COUNTIFS('Data entry'!$B$6:$B$200,"*Confir*", 'Data entry'!$O$6:$O$200,"M*", 'Data entry'!$BE$6:$BE$200, D106, 'Data entry'!$AO$6:$AO$200, "*Pat*")+COUNTIFS('Data entry'!$B$6:$B$200,"*Confir*", 'Data entry'!$O$6:$O$200,"M*", 'Data entry'!$BE$6:$BE$200, D106, 'Data entry'!$AO$6:$AO$200, "*Vis*")+COUNTIFS('Data entry'!$B$6:$B$200,"*Confir*", 'Data entry'!$O$6:$O$200,"M*", 'Data entry'!$BE$6:$BE$200, D106, 'Data entry'!$AO$6:$AO$200, "*Oth*")+COUNTIFS('Data entry'!$B$6:$B$200,"*Confir*", 'Data entry'!$O$6:$O$200,"M*", 'Data entry'!$BE$6:$BE$200, D106, 'Data entry'!$AO$6:$AO$200, "*Att*")</f>
        <v>0</v>
      </c>
      <c r="G106" s="98">
        <f>COUNTIFS('Data entry'!$B$6:$B$200,"*Contact*", 'Data entry'!$O$6:$O$200,"M*", 'Data entry'!$BE$6:$BE$200, D106, 'Data entry'!$AO$6:$AO$200, "*Sta*") + COUNTIFS('Data entry'!$B$6:$B$200,"*Contact*", 'Data entry'!$O$6:$O$200,"M*", 'Data entry'!$BE$6:$BE$200, D106, 'Data entry'!$AO$6:$AO$200, "*Vol*")</f>
        <v>0</v>
      </c>
      <c r="H106" s="98">
        <f>COUNTIFS('Data entry'!$B$6:$B$200,"*Contact*",'Data entry'!$O$6:$O$200,"M*", 'Data entry'!$BE$6:$BE$200, D106, 'Data entry'!$AO$6:$AO$200, "*Res*") + COUNTIFS('Data entry'!$B$6:$B$200,"*Contact*", 'Data entry'!$O$6:$O$200,"M*", 'Data entry'!$BE$6:$BE$200, D106, 'Data entry'!$AO$6:$AO$200, "*Stu*") + COUNTIFS('Data entry'!$B$6:$B$200,"*Contact*",'Data entry'!$O$6:$O$200,"M*", 'Data entry'!$BE$6:$BE$200, D106, 'Data entry'!$AO$6:$AO$200, "*Pat*")+ COUNTIFS('Data entry'!$B$6:$B$200,"*Contact*",'Data entry'!$O$6:$O$200,"M*", 'Data entry'!$BE$6:$BE$200, D106, 'Data entry'!$AO$6:$AO$200, "*Vis*")+ COUNTIFS('Data entry'!$B$6:$B$200,"*Contact*", 'Data entry'!$O$6:$O$200,"M*", 'Data entry'!$BE$6:$BE$200, D106, 'Data entry'!$AO$6:$AO$200, "*Oth*")+COUNTIFS('Data entry'!$B$6:$B$200,"*Confir*", 'Data entry'!$O$6:$O$200,"M*", 'Data entry'!$BE$6:$BE$200, D106, 'Data entry'!$AO$6:$AO$200, "*Att*")</f>
        <v>0</v>
      </c>
    </row>
    <row r="107" spans="1:8" ht="16.5" customHeight="1" thickBot="1" x14ac:dyDescent="0.35">
      <c r="A107" s="471"/>
      <c r="B107" s="473"/>
      <c r="C107" s="154" t="s">
        <v>275</v>
      </c>
      <c r="D107" s="154" t="str">
        <f>'Data Validation'!$R12</f>
        <v>Lineage AY.3</v>
      </c>
      <c r="E107" s="98">
        <f>COUNTIFS('Data entry'!$B$6:$B$200,"*Confir*",'Data entry'!$O$6:$O$200,"M*", 'Data entry'!$BE$6:$BE$200, D107, 'Data entry'!$AO$6:$AO$200, "*Sta*") + COUNTIFS('Data entry'!$B$6:$B$200,"*Confir*",'Data entry'!$O$6:$O$200,"M*", 'Data entry'!$BE$6:$BE$200, D107, 'Data entry'!$AO$6:$AO$200, "*Vol*")</f>
        <v>0</v>
      </c>
      <c r="F107" s="98">
        <f>COUNTIFS('Data entry'!$B$6:$B$200,"*Confir*", 'Data entry'!$O$6:$O$200,"M*", 'Data entry'!$BE$6:$BE$200, D107, 'Data entry'!$AO$6:$AO$200, "*Res*") + COUNTIFS('Data entry'!$B$6:$B$200,"*Confir*", 'Data entry'!$O$6:$O$200,"M*", 'Data entry'!$BE$6:$BE$200, D107, 'Data entry'!$AO$6:$AO$200, "*Stu*") + COUNTIFS('Data entry'!$B$6:$B$200,"*Confir*", 'Data entry'!$O$6:$O$200,"M*", 'Data entry'!$BE$6:$BE$200, D107, 'Data entry'!$AO$6:$AO$200, "*Pat*")+COUNTIFS('Data entry'!$B$6:$B$200,"*Confir*", 'Data entry'!$O$6:$O$200,"M*", 'Data entry'!$BE$6:$BE$200, D107, 'Data entry'!$AO$6:$AO$200, "*Vis*")+COUNTIFS('Data entry'!$B$6:$B$200,"*Confir*", 'Data entry'!$O$6:$O$200,"M*", 'Data entry'!$BE$6:$BE$200, D107, 'Data entry'!$AO$6:$AO$200, "*Oth*")+COUNTIFS('Data entry'!$B$6:$B$200,"*Confir*", 'Data entry'!$O$6:$O$200,"M*", 'Data entry'!$BE$6:$BE$200, D107, 'Data entry'!$AO$6:$AO$200, "*Att*")</f>
        <v>0</v>
      </c>
      <c r="G107" s="98">
        <f>COUNTIFS('Data entry'!$B$6:$B$200,"*Contact*", 'Data entry'!$O$6:$O$200,"M*", 'Data entry'!$BE$6:$BE$200, D107, 'Data entry'!$AO$6:$AO$200, "*Sta*") + COUNTIFS('Data entry'!$B$6:$B$200,"*Contact*", 'Data entry'!$O$6:$O$200,"M*", 'Data entry'!$BE$6:$BE$200, D107, 'Data entry'!$AO$6:$AO$200, "*Vol*")</f>
        <v>0</v>
      </c>
      <c r="H107" s="98">
        <f>COUNTIFS('Data entry'!$B$6:$B$200,"*Contact*",'Data entry'!$O$6:$O$200,"M*", 'Data entry'!$BE$6:$BE$200, D107, 'Data entry'!$AO$6:$AO$200, "*Res*") + COUNTIFS('Data entry'!$B$6:$B$200,"*Contact*", 'Data entry'!$O$6:$O$200,"M*", 'Data entry'!$BE$6:$BE$200, D107, 'Data entry'!$AO$6:$AO$200, "*Stu*") + COUNTIFS('Data entry'!$B$6:$B$200,"*Contact*",'Data entry'!$O$6:$O$200,"M*", 'Data entry'!$BE$6:$BE$200, D107, 'Data entry'!$AO$6:$AO$200, "*Pat*")+ COUNTIFS('Data entry'!$B$6:$B$200,"*Contact*",'Data entry'!$O$6:$O$200,"M*", 'Data entry'!$BE$6:$BE$200, D107, 'Data entry'!$AO$6:$AO$200, "*Vis*")+ COUNTIFS('Data entry'!$B$6:$B$200,"*Contact*", 'Data entry'!$O$6:$O$200,"M*", 'Data entry'!$BE$6:$BE$200, D107, 'Data entry'!$AO$6:$AO$200, "*Oth*")+COUNTIFS('Data entry'!$B$6:$B$200,"*Confir*", 'Data entry'!$O$6:$O$200,"M*", 'Data entry'!$BE$6:$BE$200, D107, 'Data entry'!$AO$6:$AO$200, "*Att*")</f>
        <v>0</v>
      </c>
    </row>
    <row r="108" spans="1:8" ht="16.5" customHeight="1" thickBot="1" x14ac:dyDescent="0.35">
      <c r="A108" s="471"/>
      <c r="B108" s="473"/>
      <c r="C108" s="154" t="s">
        <v>275</v>
      </c>
      <c r="D108" s="154" t="str">
        <f>'Data Validation'!$R13</f>
        <v>COVID-19 Other variant</v>
      </c>
      <c r="E108" s="98">
        <f>COUNTIFS('Data entry'!$B$6:$B$200,"*Confir*",'Data entry'!$O$6:$O$200,"M*", 'Data entry'!$BE$6:$BE$200, D108, 'Data entry'!$AO$6:$AO$200, "*Sta*") + COUNTIFS('Data entry'!$B$6:$B$200,"*Confir*",'Data entry'!$O$6:$O$200,"M*", 'Data entry'!$BE$6:$BE$200, D108, 'Data entry'!$AO$6:$AO$200, "*Vol*")</f>
        <v>0</v>
      </c>
      <c r="F108" s="98">
        <f>COUNTIFS('Data entry'!$B$6:$B$200,"*Confir*", 'Data entry'!$O$6:$O$200,"M*", 'Data entry'!$BE$6:$BE$200, D108, 'Data entry'!$AO$6:$AO$200, "*Res*") + COUNTIFS('Data entry'!$B$6:$B$200,"*Confir*", 'Data entry'!$O$6:$O$200,"M*", 'Data entry'!$BE$6:$BE$200, D108, 'Data entry'!$AO$6:$AO$200, "*Stu*") + COUNTIFS('Data entry'!$B$6:$B$200,"*Confir*", 'Data entry'!$O$6:$O$200,"M*", 'Data entry'!$BE$6:$BE$200, D108, 'Data entry'!$AO$6:$AO$200, "*Pat*")+COUNTIFS('Data entry'!$B$6:$B$200,"*Confir*", 'Data entry'!$O$6:$O$200,"M*", 'Data entry'!$BE$6:$BE$200, D108, 'Data entry'!$AO$6:$AO$200, "*Vis*")+COUNTIFS('Data entry'!$B$6:$B$200,"*Confir*", 'Data entry'!$O$6:$O$200,"M*", 'Data entry'!$BE$6:$BE$200, D108, 'Data entry'!$AO$6:$AO$200, "*Oth*")+COUNTIFS('Data entry'!$B$6:$B$200,"*Confir*", 'Data entry'!$O$6:$O$200,"M*", 'Data entry'!$BE$6:$BE$200, D108, 'Data entry'!$AO$6:$AO$200, "*Att*")</f>
        <v>0</v>
      </c>
      <c r="G108" s="98">
        <f>COUNTIFS('Data entry'!$B$6:$B$200,"*Contact*", 'Data entry'!$O$6:$O$200,"M*", 'Data entry'!$BE$6:$BE$200, D108, 'Data entry'!$AO$6:$AO$200, "*Sta*") + COUNTIFS('Data entry'!$B$6:$B$200,"*Contact*", 'Data entry'!$O$6:$O$200,"M*", 'Data entry'!$BE$6:$BE$200, D108, 'Data entry'!$AO$6:$AO$200, "*Vol*")</f>
        <v>0</v>
      </c>
      <c r="H108" s="98">
        <f>COUNTIFS('Data entry'!$B$6:$B$200,"*Contact*",'Data entry'!$O$6:$O$200,"M*", 'Data entry'!$BE$6:$BE$200, D108, 'Data entry'!$AO$6:$AO$200, "*Res*") + COUNTIFS('Data entry'!$B$6:$B$200,"*Contact*", 'Data entry'!$O$6:$O$200,"M*", 'Data entry'!$BE$6:$BE$200, D108, 'Data entry'!$AO$6:$AO$200, "*Stu*") + COUNTIFS('Data entry'!$B$6:$B$200,"*Contact*",'Data entry'!$O$6:$O$200,"M*", 'Data entry'!$BE$6:$BE$200, D108, 'Data entry'!$AO$6:$AO$200, "*Pat*")+ COUNTIFS('Data entry'!$B$6:$B$200,"*Contact*",'Data entry'!$O$6:$O$200,"M*", 'Data entry'!$BE$6:$BE$200, D108, 'Data entry'!$AO$6:$AO$200, "*Vis*")+ COUNTIFS('Data entry'!$B$6:$B$200,"*Contact*", 'Data entry'!$O$6:$O$200,"M*", 'Data entry'!$BE$6:$BE$200, D108, 'Data entry'!$AO$6:$AO$200, "*Oth*")+COUNTIFS('Data entry'!$B$6:$B$200,"*Confir*", 'Data entry'!$O$6:$O$200,"M*", 'Data entry'!$BE$6:$BE$200, D108, 'Data entry'!$AO$6:$AO$200, "*Att*")</f>
        <v>0</v>
      </c>
    </row>
    <row r="109" spans="1:8" ht="16.5" customHeight="1" thickBot="1" x14ac:dyDescent="0.35">
      <c r="A109" s="471"/>
      <c r="B109" s="473"/>
      <c r="C109" s="154" t="s">
        <v>275</v>
      </c>
      <c r="D109" s="154" t="str">
        <f>'Data Validation'!$R14</f>
        <v>Mutation N501Y+; Mutation E484K-</v>
      </c>
      <c r="E109" s="98">
        <f>COUNTIFS('Data entry'!$B$6:$B$200,"*Confir*",'Data entry'!$O$6:$O$200,"M*", 'Data entry'!$BE$6:$BE$200, D109, 'Data entry'!$AO$6:$AO$200, "*Sta*") + COUNTIFS('Data entry'!$B$6:$B$200,"*Confir*",'Data entry'!$O$6:$O$200,"M*", 'Data entry'!$BE$6:$BE$200, D109, 'Data entry'!$AO$6:$AO$200, "*Vol*")</f>
        <v>0</v>
      </c>
      <c r="F109" s="98">
        <f>COUNTIFS('Data entry'!$B$6:$B$200,"*Confir*", 'Data entry'!$O$6:$O$200,"M*", 'Data entry'!$BE$6:$BE$200, D109, 'Data entry'!$AO$6:$AO$200, "*Res*") + COUNTIFS('Data entry'!$B$6:$B$200,"*Confir*", 'Data entry'!$O$6:$O$200,"M*", 'Data entry'!$BE$6:$BE$200, D109, 'Data entry'!$AO$6:$AO$200, "*Stu*") + COUNTIFS('Data entry'!$B$6:$B$200,"*Confir*", 'Data entry'!$O$6:$O$200,"M*", 'Data entry'!$BE$6:$BE$200, D109, 'Data entry'!$AO$6:$AO$200, "*Pat*")+COUNTIFS('Data entry'!$B$6:$B$200,"*Confir*", 'Data entry'!$O$6:$O$200,"M*", 'Data entry'!$BE$6:$BE$200, D109, 'Data entry'!$AO$6:$AO$200, "*Vis*")+COUNTIFS('Data entry'!$B$6:$B$200,"*Confir*", 'Data entry'!$O$6:$O$200,"M*", 'Data entry'!$BE$6:$BE$200, D109, 'Data entry'!$AO$6:$AO$200, "*Oth*")+COUNTIFS('Data entry'!$B$6:$B$200,"*Confir*", 'Data entry'!$O$6:$O$200,"M*", 'Data entry'!$BE$6:$BE$200, D109, 'Data entry'!$AO$6:$AO$200, "*Att*")</f>
        <v>0</v>
      </c>
      <c r="G109" s="98">
        <f>COUNTIFS('Data entry'!$B$6:$B$200,"*Contact*", 'Data entry'!$O$6:$O$200,"M*", 'Data entry'!$BE$6:$BE$200, D109, 'Data entry'!$AO$6:$AO$200, "*Sta*") + COUNTIFS('Data entry'!$B$6:$B$200,"*Contact*", 'Data entry'!$O$6:$O$200,"M*", 'Data entry'!$BE$6:$BE$200, D109, 'Data entry'!$AO$6:$AO$200, "*Vol*")</f>
        <v>0</v>
      </c>
      <c r="H109" s="98">
        <f>COUNTIFS('Data entry'!$B$6:$B$200,"*Contact*",'Data entry'!$O$6:$O$200,"M*", 'Data entry'!$BE$6:$BE$200, D109, 'Data entry'!$AO$6:$AO$200, "*Res*") + COUNTIFS('Data entry'!$B$6:$B$200,"*Contact*", 'Data entry'!$O$6:$O$200,"M*", 'Data entry'!$BE$6:$BE$200, D109, 'Data entry'!$AO$6:$AO$200, "*Stu*") + COUNTIFS('Data entry'!$B$6:$B$200,"*Contact*",'Data entry'!$O$6:$O$200,"M*", 'Data entry'!$BE$6:$BE$200, D109, 'Data entry'!$AO$6:$AO$200, "*Pat*")+ COUNTIFS('Data entry'!$B$6:$B$200,"*Contact*",'Data entry'!$O$6:$O$200,"M*", 'Data entry'!$BE$6:$BE$200, D109, 'Data entry'!$AO$6:$AO$200, "*Vis*")+ COUNTIFS('Data entry'!$B$6:$B$200,"*Contact*", 'Data entry'!$O$6:$O$200,"M*", 'Data entry'!$BE$6:$BE$200, D109, 'Data entry'!$AO$6:$AO$200, "*Oth*")+COUNTIFS('Data entry'!$B$6:$B$200,"*Confir*", 'Data entry'!$O$6:$O$200,"M*", 'Data entry'!$BE$6:$BE$200, D109, 'Data entry'!$AO$6:$AO$200, "*Att*")</f>
        <v>0</v>
      </c>
    </row>
    <row r="110" spans="1:8" ht="16.5" customHeight="1" thickBot="1" x14ac:dyDescent="0.35">
      <c r="A110" s="471"/>
      <c r="B110" s="473"/>
      <c r="C110" s="154" t="s">
        <v>275</v>
      </c>
      <c r="D110" s="154" t="str">
        <f>'Data Validation'!$R15</f>
        <v>Mutation N501Y+; Mutation E484K+; Mutation K417N+</v>
      </c>
      <c r="E110" s="98">
        <f>COUNTIFS('Data entry'!$B$6:$B$200,"*Confir*",'Data entry'!$O$6:$O$200,"M*", 'Data entry'!$BE$6:$BE$200, D110, 'Data entry'!$AO$6:$AO$200, "*Sta*") + COUNTIFS('Data entry'!$B$6:$B$200,"*Confir*",'Data entry'!$O$6:$O$200,"M*", 'Data entry'!$BE$6:$BE$200, D110, 'Data entry'!$AO$6:$AO$200, "*Vol*")</f>
        <v>0</v>
      </c>
      <c r="F110" s="98">
        <f>COUNTIFS('Data entry'!$B$6:$B$200,"*Confir*", 'Data entry'!$O$6:$O$200,"M*", 'Data entry'!$BE$6:$BE$200, D110, 'Data entry'!$AO$6:$AO$200, "*Res*") + COUNTIFS('Data entry'!$B$6:$B$200,"*Confir*", 'Data entry'!$O$6:$O$200,"M*", 'Data entry'!$BE$6:$BE$200, D110, 'Data entry'!$AO$6:$AO$200, "*Stu*") + COUNTIFS('Data entry'!$B$6:$B$200,"*Confir*", 'Data entry'!$O$6:$O$200,"M*", 'Data entry'!$BE$6:$BE$200, D110, 'Data entry'!$AO$6:$AO$200, "*Pat*")+COUNTIFS('Data entry'!$B$6:$B$200,"*Confir*", 'Data entry'!$O$6:$O$200,"M*", 'Data entry'!$BE$6:$BE$200, D110, 'Data entry'!$AO$6:$AO$200, "*Vis*")+COUNTIFS('Data entry'!$B$6:$B$200,"*Confir*", 'Data entry'!$O$6:$O$200,"M*", 'Data entry'!$BE$6:$BE$200, D110, 'Data entry'!$AO$6:$AO$200, "*Oth*")+COUNTIFS('Data entry'!$B$6:$B$200,"*Confir*", 'Data entry'!$O$6:$O$200,"M*", 'Data entry'!$BE$6:$BE$200, D110, 'Data entry'!$AO$6:$AO$200, "*Att*")</f>
        <v>0</v>
      </c>
      <c r="G110" s="98">
        <f>COUNTIFS('Data entry'!$B$6:$B$200,"*Contact*", 'Data entry'!$O$6:$O$200,"M*", 'Data entry'!$BE$6:$BE$200, D110, 'Data entry'!$AO$6:$AO$200, "*Sta*") + COUNTIFS('Data entry'!$B$6:$B$200,"*Contact*", 'Data entry'!$O$6:$O$200,"M*", 'Data entry'!$BE$6:$BE$200, D110, 'Data entry'!$AO$6:$AO$200, "*Vol*")</f>
        <v>0</v>
      </c>
      <c r="H110" s="98">
        <f>COUNTIFS('Data entry'!$B$6:$B$200,"*Contact*",'Data entry'!$O$6:$O$200,"M*", 'Data entry'!$BE$6:$BE$200, D110, 'Data entry'!$AO$6:$AO$200, "*Res*") + COUNTIFS('Data entry'!$B$6:$B$200,"*Contact*", 'Data entry'!$O$6:$O$200,"M*", 'Data entry'!$BE$6:$BE$200, D110, 'Data entry'!$AO$6:$AO$200, "*Stu*") + COUNTIFS('Data entry'!$B$6:$B$200,"*Contact*",'Data entry'!$O$6:$O$200,"M*", 'Data entry'!$BE$6:$BE$200, D110, 'Data entry'!$AO$6:$AO$200, "*Pat*")+ COUNTIFS('Data entry'!$B$6:$B$200,"*Contact*",'Data entry'!$O$6:$O$200,"M*", 'Data entry'!$BE$6:$BE$200, D110, 'Data entry'!$AO$6:$AO$200, "*Vis*")+ COUNTIFS('Data entry'!$B$6:$B$200,"*Contact*", 'Data entry'!$O$6:$O$200,"M*", 'Data entry'!$BE$6:$BE$200, D110, 'Data entry'!$AO$6:$AO$200, "*Oth*")+COUNTIFS('Data entry'!$B$6:$B$200,"*Confir*", 'Data entry'!$O$6:$O$200,"M*", 'Data entry'!$BE$6:$BE$200, D110, 'Data entry'!$AO$6:$AO$200, "*Att*")</f>
        <v>0</v>
      </c>
    </row>
    <row r="111" spans="1:8" ht="16.5" customHeight="1" thickBot="1" x14ac:dyDescent="0.35">
      <c r="A111" s="471"/>
      <c r="B111" s="473"/>
      <c r="C111" s="154" t="s">
        <v>275</v>
      </c>
      <c r="D111" s="154" t="str">
        <f>'Data Validation'!$R16</f>
        <v>Mutation N501Y+; Mutation E484K+; Mutation K417T+</v>
      </c>
      <c r="E111" s="98">
        <f>COUNTIFS('Data entry'!$B$6:$B$200,"*Confir*",'Data entry'!$O$6:$O$200,"M*", 'Data entry'!$BE$6:$BE$200, D111, 'Data entry'!$AO$6:$AO$200, "*Sta*") + COUNTIFS('Data entry'!$B$6:$B$200,"*Confir*",'Data entry'!$O$6:$O$200,"M*", 'Data entry'!$BE$6:$BE$200, D111, 'Data entry'!$AO$6:$AO$200, "*Vol*")</f>
        <v>0</v>
      </c>
      <c r="F111" s="98">
        <f>COUNTIFS('Data entry'!$B$6:$B$200,"*Confir*", 'Data entry'!$O$6:$O$200,"M*", 'Data entry'!$BE$6:$BE$200, D111, 'Data entry'!$AO$6:$AO$200, "*Res*") + COUNTIFS('Data entry'!$B$6:$B$200,"*Confir*", 'Data entry'!$O$6:$O$200,"M*", 'Data entry'!$BE$6:$BE$200, D111, 'Data entry'!$AO$6:$AO$200, "*Stu*") + COUNTIFS('Data entry'!$B$6:$B$200,"*Confir*", 'Data entry'!$O$6:$O$200,"M*", 'Data entry'!$BE$6:$BE$200, D111, 'Data entry'!$AO$6:$AO$200, "*Pat*")+COUNTIFS('Data entry'!$B$6:$B$200,"*Confir*", 'Data entry'!$O$6:$O$200,"M*", 'Data entry'!$BE$6:$BE$200, D111, 'Data entry'!$AO$6:$AO$200, "*Vis*")+COUNTIFS('Data entry'!$B$6:$B$200,"*Confir*", 'Data entry'!$O$6:$O$200,"M*", 'Data entry'!$BE$6:$BE$200, D111, 'Data entry'!$AO$6:$AO$200, "*Oth*")+COUNTIFS('Data entry'!$B$6:$B$200,"*Confir*", 'Data entry'!$O$6:$O$200,"M*", 'Data entry'!$BE$6:$BE$200, D111, 'Data entry'!$AO$6:$AO$200, "*Att*")</f>
        <v>0</v>
      </c>
      <c r="G111" s="98">
        <f>COUNTIFS('Data entry'!$B$6:$B$200,"*Contact*", 'Data entry'!$O$6:$O$200,"M*", 'Data entry'!$BE$6:$BE$200, D111, 'Data entry'!$AO$6:$AO$200, "*Sta*") + COUNTIFS('Data entry'!$B$6:$B$200,"*Contact*", 'Data entry'!$O$6:$O$200,"M*", 'Data entry'!$BE$6:$BE$200, D111, 'Data entry'!$AO$6:$AO$200, "*Vol*")</f>
        <v>0</v>
      </c>
      <c r="H111" s="98">
        <f>COUNTIFS('Data entry'!$B$6:$B$200,"*Contact*",'Data entry'!$O$6:$O$200,"M*", 'Data entry'!$BE$6:$BE$200, D111, 'Data entry'!$AO$6:$AO$200, "*Res*") + COUNTIFS('Data entry'!$B$6:$B$200,"*Contact*", 'Data entry'!$O$6:$O$200,"M*", 'Data entry'!$BE$6:$BE$200, D111, 'Data entry'!$AO$6:$AO$200, "*Stu*") + COUNTIFS('Data entry'!$B$6:$B$200,"*Contact*",'Data entry'!$O$6:$O$200,"M*", 'Data entry'!$BE$6:$BE$200, D111, 'Data entry'!$AO$6:$AO$200, "*Pat*")+ COUNTIFS('Data entry'!$B$6:$B$200,"*Contact*",'Data entry'!$O$6:$O$200,"M*", 'Data entry'!$BE$6:$BE$200, D111, 'Data entry'!$AO$6:$AO$200, "*Vis*")+ COUNTIFS('Data entry'!$B$6:$B$200,"*Contact*", 'Data entry'!$O$6:$O$200,"M*", 'Data entry'!$BE$6:$BE$200, D111, 'Data entry'!$AO$6:$AO$200, "*Oth*")+COUNTIFS('Data entry'!$B$6:$B$200,"*Confir*", 'Data entry'!$O$6:$O$200,"M*", 'Data entry'!$BE$6:$BE$200, D111, 'Data entry'!$AO$6:$AO$200, "*Att*")</f>
        <v>0</v>
      </c>
    </row>
    <row r="112" spans="1:8" ht="16.5" customHeight="1" thickBot="1" x14ac:dyDescent="0.35">
      <c r="A112" s="471"/>
      <c r="B112" s="473"/>
      <c r="C112" s="154" t="s">
        <v>275</v>
      </c>
      <c r="D112" s="154" t="str">
        <f>'Data Validation'!$R17</f>
        <v>Mutation N501Y+; Mutation E484K+; Mutation K417N/T-</v>
      </c>
      <c r="E112" s="98">
        <f>COUNTIFS('Data entry'!$B$6:$B$200,"*Confir*",'Data entry'!$O$6:$O$200,"M*", 'Data entry'!$BE$6:$BE$200, D112, 'Data entry'!$AO$6:$AO$200, "*Sta*") + COUNTIFS('Data entry'!$B$6:$B$200,"*Confir*",'Data entry'!$O$6:$O$200,"M*", 'Data entry'!$BE$6:$BE$200, D112, 'Data entry'!$AO$6:$AO$200, "*Vol*")</f>
        <v>0</v>
      </c>
      <c r="F112" s="98">
        <f>COUNTIFS('Data entry'!$B$6:$B$200,"*Confir*", 'Data entry'!$O$6:$O$200,"M*", 'Data entry'!$BE$6:$BE$200, D112, 'Data entry'!$AO$6:$AO$200, "*Res*") + COUNTIFS('Data entry'!$B$6:$B$200,"*Confir*", 'Data entry'!$O$6:$O$200,"M*", 'Data entry'!$BE$6:$BE$200, D112, 'Data entry'!$AO$6:$AO$200, "*Stu*") + COUNTIFS('Data entry'!$B$6:$B$200,"*Confir*", 'Data entry'!$O$6:$O$200,"M*", 'Data entry'!$BE$6:$BE$200, D112, 'Data entry'!$AO$6:$AO$200, "*Pat*")+COUNTIFS('Data entry'!$B$6:$B$200,"*Confir*", 'Data entry'!$O$6:$O$200,"M*", 'Data entry'!$BE$6:$BE$200, D112, 'Data entry'!$AO$6:$AO$200, "*Vis*")+COUNTIFS('Data entry'!$B$6:$B$200,"*Confir*", 'Data entry'!$O$6:$O$200,"M*", 'Data entry'!$BE$6:$BE$200, D112, 'Data entry'!$AO$6:$AO$200, "*Oth*")+COUNTIFS('Data entry'!$B$6:$B$200,"*Confir*", 'Data entry'!$O$6:$O$200,"M*", 'Data entry'!$BE$6:$BE$200, D112, 'Data entry'!$AO$6:$AO$200, "*Att*")</f>
        <v>0</v>
      </c>
      <c r="G112" s="98">
        <f>COUNTIFS('Data entry'!$B$6:$B$200,"*Contact*", 'Data entry'!$O$6:$O$200,"M*", 'Data entry'!$BE$6:$BE$200, D112, 'Data entry'!$AO$6:$AO$200, "*Sta*") + COUNTIFS('Data entry'!$B$6:$B$200,"*Contact*", 'Data entry'!$O$6:$O$200,"M*", 'Data entry'!$BE$6:$BE$200, D112, 'Data entry'!$AO$6:$AO$200, "*Vol*")</f>
        <v>0</v>
      </c>
      <c r="H112" s="98">
        <f>COUNTIFS('Data entry'!$B$6:$B$200,"*Contact*",'Data entry'!$O$6:$O$200,"M*", 'Data entry'!$BE$6:$BE$200, D112, 'Data entry'!$AO$6:$AO$200, "*Res*") + COUNTIFS('Data entry'!$B$6:$B$200,"*Contact*", 'Data entry'!$O$6:$O$200,"M*", 'Data entry'!$BE$6:$BE$200, D112, 'Data entry'!$AO$6:$AO$200, "*Stu*") + COUNTIFS('Data entry'!$B$6:$B$200,"*Contact*",'Data entry'!$O$6:$O$200,"M*", 'Data entry'!$BE$6:$BE$200, D112, 'Data entry'!$AO$6:$AO$200, "*Pat*")+ COUNTIFS('Data entry'!$B$6:$B$200,"*Contact*",'Data entry'!$O$6:$O$200,"M*", 'Data entry'!$BE$6:$BE$200, D112, 'Data entry'!$AO$6:$AO$200, "*Vis*")+ COUNTIFS('Data entry'!$B$6:$B$200,"*Contact*", 'Data entry'!$O$6:$O$200,"M*", 'Data entry'!$BE$6:$BE$200, D112, 'Data entry'!$AO$6:$AO$200, "*Oth*")+COUNTIFS('Data entry'!$B$6:$B$200,"*Confir*", 'Data entry'!$O$6:$O$200,"M*", 'Data entry'!$BE$6:$BE$200, D112, 'Data entry'!$AO$6:$AO$200, "*Att*")</f>
        <v>0</v>
      </c>
    </row>
    <row r="113" spans="1:21" ht="16.5" customHeight="1" thickBot="1" x14ac:dyDescent="0.35">
      <c r="A113" s="471"/>
      <c r="B113" s="473"/>
      <c r="C113" s="154" t="s">
        <v>275</v>
      </c>
      <c r="D113" s="154" t="str">
        <f>'Data Validation'!$R18</f>
        <v>Mutation E484K-; Mutation N501Y-; Mutation L452R+</v>
      </c>
      <c r="E113" s="98">
        <f>COUNTIFS('Data entry'!$B$6:$B$200,"*Confir*",'Data entry'!$O$6:$O$200,"M*", 'Data entry'!$BE$6:$BE$200, D113, 'Data entry'!$AO$6:$AO$200, "*Sta*") + COUNTIFS('Data entry'!$B$6:$B$200,"*Confir*",'Data entry'!$O$6:$O$200,"M*", 'Data entry'!$BE$6:$BE$200, D113, 'Data entry'!$AO$6:$AO$200, "*Vol*")</f>
        <v>0</v>
      </c>
      <c r="F113" s="98">
        <f>COUNTIFS('Data entry'!$B$6:$B$200,"*Confir*", 'Data entry'!$O$6:$O$200,"M*", 'Data entry'!$BE$6:$BE$200, D113, 'Data entry'!$AO$6:$AO$200, "*Res*") + COUNTIFS('Data entry'!$B$6:$B$200,"*Confir*", 'Data entry'!$O$6:$O$200,"M*", 'Data entry'!$BE$6:$BE$200, D113, 'Data entry'!$AO$6:$AO$200, "*Stu*") + COUNTIFS('Data entry'!$B$6:$B$200,"*Confir*", 'Data entry'!$O$6:$O$200,"M*", 'Data entry'!$BE$6:$BE$200, D113, 'Data entry'!$AO$6:$AO$200, "*Pat*")+COUNTIFS('Data entry'!$B$6:$B$200,"*Confir*", 'Data entry'!$O$6:$O$200,"M*", 'Data entry'!$BE$6:$BE$200, D113, 'Data entry'!$AO$6:$AO$200, "*Vis*")+COUNTIFS('Data entry'!$B$6:$B$200,"*Confir*", 'Data entry'!$O$6:$O$200,"M*", 'Data entry'!$BE$6:$BE$200, D113, 'Data entry'!$AO$6:$AO$200, "*Oth*")+COUNTIFS('Data entry'!$B$6:$B$200,"*Confir*", 'Data entry'!$O$6:$O$200,"M*", 'Data entry'!$BE$6:$BE$200, D113, 'Data entry'!$AO$6:$AO$200, "*Att*")</f>
        <v>0</v>
      </c>
      <c r="G113" s="98">
        <f>COUNTIFS('Data entry'!$B$6:$B$200,"*Contact*", 'Data entry'!$O$6:$O$200,"M*", 'Data entry'!$BE$6:$BE$200, D113, 'Data entry'!$AO$6:$AO$200, "*Sta*") + COUNTIFS('Data entry'!$B$6:$B$200,"*Contact*", 'Data entry'!$O$6:$O$200,"M*", 'Data entry'!$BE$6:$BE$200, D113, 'Data entry'!$AO$6:$AO$200, "*Vol*")</f>
        <v>0</v>
      </c>
      <c r="H113" s="98">
        <f>COUNTIFS('Data entry'!$B$6:$B$200,"*Contact*",'Data entry'!$O$6:$O$200,"M*", 'Data entry'!$BE$6:$BE$200, D113, 'Data entry'!$AO$6:$AO$200, "*Res*") + COUNTIFS('Data entry'!$B$6:$B$200,"*Contact*", 'Data entry'!$O$6:$O$200,"M*", 'Data entry'!$BE$6:$BE$200, D113, 'Data entry'!$AO$6:$AO$200, "*Stu*") + COUNTIFS('Data entry'!$B$6:$B$200,"*Contact*",'Data entry'!$O$6:$O$200,"M*", 'Data entry'!$BE$6:$BE$200, D113, 'Data entry'!$AO$6:$AO$200, "*Pat*")+ COUNTIFS('Data entry'!$B$6:$B$200,"*Contact*",'Data entry'!$O$6:$O$200,"M*", 'Data entry'!$BE$6:$BE$200, D113, 'Data entry'!$AO$6:$AO$200, "*Vis*")+ COUNTIFS('Data entry'!$B$6:$B$200,"*Contact*", 'Data entry'!$O$6:$O$200,"M*", 'Data entry'!$BE$6:$BE$200, D113, 'Data entry'!$AO$6:$AO$200, "*Oth*")+COUNTIFS('Data entry'!$B$6:$B$200,"*Confir*", 'Data entry'!$O$6:$O$200,"M*", 'Data entry'!$BE$6:$BE$200, D113, 'Data entry'!$AO$6:$AO$200, "*Att*")</f>
        <v>0</v>
      </c>
    </row>
    <row r="114" spans="1:21" ht="16.5" customHeight="1" thickBot="1" x14ac:dyDescent="0.35">
      <c r="A114" s="471"/>
      <c r="B114" s="473"/>
      <c r="C114" s="154" t="s">
        <v>275</v>
      </c>
      <c r="D114" s="154" t="str">
        <f>'Data Validation'!$R19</f>
        <v>Mutation E484K+</v>
      </c>
      <c r="E114" s="98">
        <f>COUNTIFS('Data entry'!$B$6:$B$200,"*Confir*",'Data entry'!$O$6:$O$200,"M*", 'Data entry'!$BE$6:$BE$200, D114, 'Data entry'!$AO$6:$AO$200, "*Sta*") + COUNTIFS('Data entry'!$B$6:$B$200,"*Confir*",'Data entry'!$O$6:$O$200,"M*", 'Data entry'!$BE$6:$BE$200, D114, 'Data entry'!$AO$6:$AO$200, "*Vol*")</f>
        <v>0</v>
      </c>
      <c r="F114" s="98">
        <f>COUNTIFS('Data entry'!$B$6:$B$200,"*Confir*", 'Data entry'!$O$6:$O$200,"M*", 'Data entry'!$BE$6:$BE$200, D114, 'Data entry'!$AO$6:$AO$200, "*Res*") + COUNTIFS('Data entry'!$B$6:$B$200,"*Confir*", 'Data entry'!$O$6:$O$200,"M*", 'Data entry'!$BE$6:$BE$200, D114, 'Data entry'!$AO$6:$AO$200, "*Stu*") + COUNTIFS('Data entry'!$B$6:$B$200,"*Confir*", 'Data entry'!$O$6:$O$200,"M*", 'Data entry'!$BE$6:$BE$200, D114, 'Data entry'!$AO$6:$AO$200, "*Pat*")+COUNTIFS('Data entry'!$B$6:$B$200,"*Confir*", 'Data entry'!$O$6:$O$200,"M*", 'Data entry'!$BE$6:$BE$200, D114, 'Data entry'!$AO$6:$AO$200, "*Vis*")+COUNTIFS('Data entry'!$B$6:$B$200,"*Confir*", 'Data entry'!$O$6:$O$200,"M*", 'Data entry'!$BE$6:$BE$200, D114, 'Data entry'!$AO$6:$AO$200, "*Oth*")+COUNTIFS('Data entry'!$B$6:$B$200,"*Confir*", 'Data entry'!$O$6:$O$200,"M*", 'Data entry'!$BE$6:$BE$200, D114, 'Data entry'!$AO$6:$AO$200, "*Att*")</f>
        <v>0</v>
      </c>
      <c r="G114" s="98">
        <f>COUNTIFS('Data entry'!$B$6:$B$200,"*Contact*", 'Data entry'!$O$6:$O$200,"M*", 'Data entry'!$BE$6:$BE$200, D114, 'Data entry'!$AO$6:$AO$200, "*Sta*") + COUNTIFS('Data entry'!$B$6:$B$200,"*Contact*", 'Data entry'!$O$6:$O$200,"M*", 'Data entry'!$BE$6:$BE$200, D114, 'Data entry'!$AO$6:$AO$200, "*Vol*")</f>
        <v>0</v>
      </c>
      <c r="H114" s="98">
        <f>COUNTIFS('Data entry'!$B$6:$B$200,"*Contact*",'Data entry'!$O$6:$O$200,"M*", 'Data entry'!$BE$6:$BE$200, D114, 'Data entry'!$AO$6:$AO$200, "*Res*") + COUNTIFS('Data entry'!$B$6:$B$200,"*Contact*", 'Data entry'!$O$6:$O$200,"M*", 'Data entry'!$BE$6:$BE$200, D114, 'Data entry'!$AO$6:$AO$200, "*Stu*") + COUNTIFS('Data entry'!$B$6:$B$200,"*Contact*",'Data entry'!$O$6:$O$200,"M*", 'Data entry'!$BE$6:$BE$200, D114, 'Data entry'!$AO$6:$AO$200, "*Pat*")+ COUNTIFS('Data entry'!$B$6:$B$200,"*Contact*",'Data entry'!$O$6:$O$200,"M*", 'Data entry'!$BE$6:$BE$200, D114, 'Data entry'!$AO$6:$AO$200, "*Vis*")+ COUNTIFS('Data entry'!$B$6:$B$200,"*Contact*", 'Data entry'!$O$6:$O$200,"M*", 'Data entry'!$BE$6:$BE$200, D114, 'Data entry'!$AO$6:$AO$200, "*Oth*")+COUNTIFS('Data entry'!$B$6:$B$200,"*Confir*", 'Data entry'!$O$6:$O$200,"M*", 'Data entry'!$BE$6:$BE$200, D114, 'Data entry'!$AO$6:$AO$200, "*Att*")</f>
        <v>0</v>
      </c>
    </row>
    <row r="115" spans="1:21" ht="16.2" thickBot="1" x14ac:dyDescent="0.35">
      <c r="A115" s="471"/>
      <c r="B115" s="473"/>
      <c r="C115" s="154" t="s">
        <v>275</v>
      </c>
      <c r="D115" s="154" t="str">
        <f>'Data Validation'!$R20</f>
        <v>Other</v>
      </c>
      <c r="E115" s="98">
        <f>COUNTIFS('Data entry'!$B$6:$B$200,"*Confir*",'Data entry'!$O$6:$O$200,"M*", 'Data entry'!$BE$6:$BE$200, D115, 'Data entry'!$AO$6:$AO$200, "*Sta*") + COUNTIFS('Data entry'!$B$6:$B$200,"*Confir*",'Data entry'!$O$6:$O$200,"M*", 'Data entry'!$BE$6:$BE$200, D115, 'Data entry'!$AO$6:$AO$200, "*Vol*")</f>
        <v>0</v>
      </c>
      <c r="F115" s="98">
        <f>COUNTIFS('Data entry'!$B$6:$B$200,"*Confir*", 'Data entry'!$O$6:$O$200,"M*", 'Data entry'!$BE$6:$BE$200, D115, 'Data entry'!$AO$6:$AO$200, "*Res*") + COUNTIFS('Data entry'!$B$6:$B$200,"*Confir*", 'Data entry'!$O$6:$O$200,"M*", 'Data entry'!$BE$6:$BE$200, D115, 'Data entry'!$AO$6:$AO$200, "*Stu*") + COUNTIFS('Data entry'!$B$6:$B$200,"*Confir*", 'Data entry'!$O$6:$O$200,"M*", 'Data entry'!$BE$6:$BE$200, D115, 'Data entry'!$AO$6:$AO$200, "*Pat*")+COUNTIFS('Data entry'!$B$6:$B$200,"*Confir*", 'Data entry'!$O$6:$O$200,"M*", 'Data entry'!$BE$6:$BE$200, D115, 'Data entry'!$AO$6:$AO$200, "*Vis*")+COUNTIFS('Data entry'!$B$6:$B$200,"*Confir*", 'Data entry'!$O$6:$O$200,"M*", 'Data entry'!$BE$6:$BE$200, D115, 'Data entry'!$AO$6:$AO$200, "*Oth*")+COUNTIFS('Data entry'!$B$6:$B$200,"*Confir*", 'Data entry'!$O$6:$O$200,"M*", 'Data entry'!$BE$6:$BE$200, D115, 'Data entry'!$AO$6:$AO$200, "*Att*")</f>
        <v>0</v>
      </c>
      <c r="G115" s="98">
        <f>COUNTIFS('Data entry'!$B$6:$B$200,"*Contact*", 'Data entry'!$O$6:$O$200,"M*", 'Data entry'!$BE$6:$BE$200, D115, 'Data entry'!$AO$6:$AO$200, "*Sta*") + COUNTIFS('Data entry'!$B$6:$B$200,"*Contact*", 'Data entry'!$O$6:$O$200,"M*", 'Data entry'!$BE$6:$BE$200, D115, 'Data entry'!$AO$6:$AO$200, "*Vol*")</f>
        <v>0</v>
      </c>
      <c r="H115" s="98">
        <f>COUNTIFS('Data entry'!$B$6:$B$200,"*Contact*",'Data entry'!$O$6:$O$200,"M*", 'Data entry'!$BE$6:$BE$200, D115, 'Data entry'!$AO$6:$AO$200, "*Res*") + COUNTIFS('Data entry'!$B$6:$B$200,"*Contact*", 'Data entry'!$O$6:$O$200,"M*", 'Data entry'!$BE$6:$BE$200, D115, 'Data entry'!$AO$6:$AO$200, "*Stu*") + COUNTIFS('Data entry'!$B$6:$B$200,"*Contact*",'Data entry'!$O$6:$O$200,"M*", 'Data entry'!$BE$6:$BE$200, D115, 'Data entry'!$AO$6:$AO$200, "*Pat*")+ COUNTIFS('Data entry'!$B$6:$B$200,"*Contact*",'Data entry'!$O$6:$O$200,"M*", 'Data entry'!$BE$6:$BE$200, D115, 'Data entry'!$AO$6:$AO$200, "*Vis*")+ COUNTIFS('Data entry'!$B$6:$B$200,"*Contact*", 'Data entry'!$O$6:$O$200,"M*", 'Data entry'!$BE$6:$BE$200, D115, 'Data entry'!$AO$6:$AO$200, "*Oth*")+COUNTIFS('Data entry'!$B$6:$B$200,"*Confir*", 'Data entry'!$O$6:$O$200,"M*", 'Data entry'!$BE$6:$BE$200, D115, 'Data entry'!$AO$6:$AO$200, "*Att*")</f>
        <v>0</v>
      </c>
    </row>
    <row r="116" spans="1:21" ht="16.5" customHeight="1" thickBot="1" x14ac:dyDescent="0.35">
      <c r="A116" s="471"/>
      <c r="B116" s="473" t="s">
        <v>219</v>
      </c>
      <c r="C116" s="478" t="s">
        <v>391</v>
      </c>
      <c r="D116" s="479"/>
      <c r="E116" s="419">
        <f>SUM(E141:E147)</f>
        <v>0</v>
      </c>
      <c r="F116" s="420"/>
      <c r="G116" s="420"/>
      <c r="H116" s="421"/>
    </row>
    <row r="117" spans="1:21" ht="16.5" customHeight="1" thickBot="1" x14ac:dyDescent="0.35">
      <c r="A117" s="471"/>
      <c r="B117" s="473"/>
      <c r="C117" s="466" t="s">
        <v>392</v>
      </c>
      <c r="D117" s="467"/>
      <c r="E117" s="419">
        <f>SUM(E130:E140)</f>
        <v>0</v>
      </c>
      <c r="F117" s="420"/>
      <c r="G117" s="420"/>
      <c r="H117" s="421"/>
    </row>
    <row r="118" spans="1:21" ht="16.5" customHeight="1" thickBot="1" x14ac:dyDescent="0.35">
      <c r="A118" s="471"/>
      <c r="B118" s="473"/>
      <c r="C118" s="466" t="s">
        <v>390</v>
      </c>
      <c r="D118" s="467"/>
      <c r="E118" s="391" t="s">
        <v>482</v>
      </c>
      <c r="F118" s="392"/>
      <c r="G118" s="422"/>
      <c r="H118" s="115">
        <f>COUNTIFS('Data entry'!$B$6:$B$200,"*Confir*",'Data entry'!$O$6:$O$200,"&lt;&gt;M*", 'Data entry'!$BE$6:$BE$200, E118, 'Data entry'!$AO$6:$AO$200, "*Sta*") + COUNTIFS('Data entry'!$B$6:$B$200,"*Confir*", 'Data entry'!$O$6:$O$200,"&lt;&gt;M*", 'Data entry'!$BE$6:$BE$200, E118, 'Data entry'!$AO$6:$AO$200, "*Vol*")</f>
        <v>0</v>
      </c>
    </row>
    <row r="119" spans="1:21" ht="16.5" customHeight="1" thickBot="1" x14ac:dyDescent="0.35">
      <c r="A119" s="471"/>
      <c r="B119" s="473"/>
      <c r="C119" s="466" t="s">
        <v>298</v>
      </c>
      <c r="D119" s="467"/>
      <c r="E119" s="419">
        <f>SUM(G130:G147)</f>
        <v>0</v>
      </c>
      <c r="F119" s="420"/>
      <c r="G119" s="420"/>
      <c r="H119" s="421"/>
    </row>
    <row r="120" spans="1:21" ht="16.5" customHeight="1" thickBot="1" x14ac:dyDescent="0.35">
      <c r="A120" s="471"/>
      <c r="B120" s="473"/>
      <c r="C120" s="458" t="s">
        <v>217</v>
      </c>
      <c r="D120" s="459"/>
      <c r="E120" s="430"/>
      <c r="F120" s="431"/>
      <c r="G120" s="432"/>
      <c r="H120" s="117">
        <f>COUNTIFS('Data entry'!$B$6:$B$200,"*Contact*", 'Data entry'!$O$6:$O$200,"&lt;&gt;M*", 'Data entry'!$BE$6:$BE$200, E120, 'Data entry'!$AO$6:$AO$200, "*Sta*") + COUNTIFS('Data entry'!$B$6:$B$200,"*Contact*",'Data entry'!$O$6:$O$200,"&lt;&gt;M*", 'Data entry'!$BE$6:$BE$200, E120, 'Data entry'!$AO$6:$AO$200, "*Vol*")</f>
        <v>0</v>
      </c>
    </row>
    <row r="121" spans="1:21" ht="16.5" customHeight="1" x14ac:dyDescent="0.3">
      <c r="A121" s="471"/>
      <c r="B121" s="383" t="s">
        <v>221</v>
      </c>
      <c r="C121" s="476" t="s">
        <v>391</v>
      </c>
      <c r="D121" s="477"/>
      <c r="E121" s="416">
        <f>SUM(F141:F147)</f>
        <v>0</v>
      </c>
      <c r="F121" s="417"/>
      <c r="G121" s="417"/>
      <c r="H121" s="418"/>
    </row>
    <row r="122" spans="1:21" ht="16.5" customHeight="1" x14ac:dyDescent="0.3">
      <c r="A122" s="471"/>
      <c r="B122" s="384"/>
      <c r="C122" s="466" t="s">
        <v>392</v>
      </c>
      <c r="D122" s="467"/>
      <c r="E122" s="419">
        <f>SUM(F130:F140)</f>
        <v>0</v>
      </c>
      <c r="F122" s="420"/>
      <c r="G122" s="420"/>
      <c r="H122" s="421"/>
    </row>
    <row r="123" spans="1:21" ht="16.5" customHeight="1" x14ac:dyDescent="0.3">
      <c r="A123" s="471"/>
      <c r="B123" s="384"/>
      <c r="C123" s="466" t="s">
        <v>390</v>
      </c>
      <c r="D123" s="467"/>
      <c r="E123" s="391" t="s">
        <v>481</v>
      </c>
      <c r="F123" s="392"/>
      <c r="G123" s="422"/>
      <c r="H123" s="115">
        <f>COUNTIFS('Data entry'!B6:B200,"*Confir*", 'Data entry'!$O$6:$O$200,"&lt;&gt;M*", 'Data entry'!BE6:BE200, E123, 'Data entry'!AO6:AO200, "*Res*") + COUNTIFS('Data entry'!B6:B200,"*Confir*",'Data entry'!$O$6:$O$200,"&lt;&gt;M*", 'Data entry'!BE6:BE200, E123, 'Data entry'!AO6:AO200, "*Stu*")+ COUNTIFS('Data entry'!B6:B200,"*Confir*",'Data entry'!$O$6:$O$200,"&lt;&gt;M*", 'Data entry'!BE6:BE200, E123, 'Data entry'!AO6:AO200, "*Pat*")+ COUNTIFS('Data entry'!B6:B200,"*Confir*", 'Data entry'!$O$6:$O$200,"&lt;&gt;M*", 'Data entry'!BE6:BE200, E123, 'Data entry'!AO6:AO200, "*Vis*")+ COUNTIFS('Data entry'!B6:B200,"*Confir*",'Data entry'!$O$6:$O$200,"&lt;&gt;M*", 'Data entry'!BE6:BE200, E123, 'Data entry'!AO6:AO200, "*Oth*")+COUNTIFS('Data entry'!B6:B200,"*Confir*",'Data entry'!$O$6:$O$200,"&lt;&gt;M*", 'Data entry'!BE6:BE200, E123, 'Data entry'!AO6:AO200, "*Att*")</f>
        <v>0</v>
      </c>
      <c r="N123" s="20"/>
      <c r="O123" s="20"/>
      <c r="P123" s="20"/>
      <c r="Q123" s="20"/>
      <c r="R123" s="20"/>
      <c r="S123" s="20"/>
      <c r="T123" s="20"/>
      <c r="U123" s="20"/>
    </row>
    <row r="124" spans="1:21" ht="16.5" customHeight="1" x14ac:dyDescent="0.3">
      <c r="A124" s="471"/>
      <c r="B124" s="384"/>
      <c r="C124" s="466" t="s">
        <v>276</v>
      </c>
      <c r="D124" s="467"/>
      <c r="E124" s="419">
        <f>SUM(H130:H135)</f>
        <v>0</v>
      </c>
      <c r="F124" s="420"/>
      <c r="G124" s="420"/>
      <c r="H124" s="421"/>
    </row>
    <row r="125" spans="1:21" ht="16.5" customHeight="1" thickBot="1" x14ac:dyDescent="0.35">
      <c r="A125" s="471"/>
      <c r="B125" s="386"/>
      <c r="C125" s="458" t="s">
        <v>217</v>
      </c>
      <c r="D125" s="459"/>
      <c r="E125" s="430" t="s">
        <v>479</v>
      </c>
      <c r="F125" s="431"/>
      <c r="G125" s="432"/>
      <c r="H125" s="117">
        <f>COUNTIFS('Data entry'!B6:B200,"*Contact*", 'Data entry'!$O$6:$O$200,"&lt;&gt;M*", 'Data entry'!BE6:BE200, E125, 'Data entry'!AO6:AO200, "*Res*") + COUNTIFS('Data entry'!B6:B200,"*Contact*", 'Data entry'!$O$6:$O$200,"&lt;&gt;M*", 'Data entry'!BE6:BE200, E125, 'Data entry'!AO6:AO200, "*Att*")+ COUNTIFS('Data entry'!B6:B200,"*Contact*", 'Data entry'!$O$6:$O$200,"&lt;&gt;M*", 'Data entry'!BE6:BE200, E125, 'Data entry'!AO6:AO200, "*Pat*")+ COUNTIFS('Data entry'!B6:B200,"*Contact*", 'Data entry'!$O$6:$O$200,"&lt;&gt;M*", 'Data entry'!BE6:BE200, E125, 'Data entry'!AO6:AO200, "*Stu*")+ COUNTIFS('Data entry'!B6:B200,"*Contact*", 'Data entry'!$O$6:$O$200,"&lt;&gt;M*", 'Data entry'!BE6:BE200, E125, 'Data entry'!AO6:AO200, "*Vis*")+ COUNTIFS('Data entry'!B6:B200,"*Contact*", 'Data entry'!$O$6:$O$200,"&lt;&gt;M*", 'Data entry'!BE6:BE200, E125, 'Data entry'!AO6:AO200, "*Oth*")</f>
        <v>0</v>
      </c>
    </row>
    <row r="126" spans="1:21" ht="16.5" customHeight="1" thickBot="1" x14ac:dyDescent="0.35">
      <c r="A126" s="471"/>
      <c r="B126" s="383" t="s">
        <v>379</v>
      </c>
      <c r="C126" s="136"/>
      <c r="D126" s="137"/>
      <c r="E126" s="133"/>
      <c r="F126" s="134"/>
      <c r="G126" s="134"/>
      <c r="H126" s="138"/>
    </row>
    <row r="127" spans="1:21" ht="16.5" customHeight="1" x14ac:dyDescent="0.3">
      <c r="A127" s="471"/>
      <c r="B127" s="384"/>
      <c r="C127" s="135"/>
      <c r="D127" s="116"/>
      <c r="E127" s="425" t="s">
        <v>224</v>
      </c>
      <c r="F127" s="426"/>
      <c r="G127" s="426" t="s">
        <v>272</v>
      </c>
      <c r="H127" s="427"/>
    </row>
    <row r="128" spans="1:21" ht="16.5" customHeight="1" x14ac:dyDescent="0.3">
      <c r="A128" s="471"/>
      <c r="B128" s="384"/>
      <c r="C128" s="135"/>
      <c r="D128" s="116"/>
      <c r="E128" s="133" t="s">
        <v>273</v>
      </c>
      <c r="F128" s="134" t="s">
        <v>274</v>
      </c>
      <c r="G128" s="133" t="s">
        <v>273</v>
      </c>
      <c r="H128" s="134" t="s">
        <v>274</v>
      </c>
    </row>
    <row r="129" spans="1:8" ht="16.5" customHeight="1" x14ac:dyDescent="0.3">
      <c r="A129" s="471"/>
      <c r="B129" s="385"/>
      <c r="C129" s="252" t="s">
        <v>275</v>
      </c>
      <c r="D129" s="29" t="str">
        <f t="shared" ref="D129:D146" si="1">$D97</f>
        <v>Lineage B.1.1.529 (Omicron)</v>
      </c>
      <c r="E129" s="98">
        <f>COUNTIFS('Data entry'!$B$6:$B$200,"*Confir*", 'Data entry'!$O$6:$O$200,"&lt;&gt;M*", 'Data entry'!$BE$6:$BE$200, D129, 'Data entry'!$AO$6:$AO$200, "*Sta*") + COUNTIFS('Data entry'!$B$6:$B$200,"*Confir*",'Data entry'!$O$6:$O$200,"&lt;&gt;M*", 'Data entry'!$BE$6:$BE$200, D129, 'Data entry'!$AO$6:$AO$200, "*Vol*")</f>
        <v>0</v>
      </c>
      <c r="F129" s="98">
        <f>COUNTIFS('Data entry'!$B$6:$B$200,"*Confir*", 'Data entry'!$O$6:$O$200,"&lt;&gt;M*", 'Data entry'!$BE$6:$BE$200, D129, 'Data entry'!$AO$6:$AO$200, "*Res*") + COUNTIFS('Data entry'!$B$6:$B$200,"*Confir*", 'Data entry'!$O$6:$O$200,"&lt;&gt;M*", 'Data entry'!$BE$6:$BE$200, D129, 'Data entry'!$AO$6:$AO$200, "*Stu*") + COUNTIFS('Data entry'!$B$6:$B$200,"*Confir*", 'Data entry'!$O$6:$O$200,"&lt;&gt;M*", 'Data entry'!$BE$6:$BE$200, D129, 'Data entry'!$AO$6:$AO$200, "*Pat*")+ COUNTIFS('Data entry'!$B$6:$B$200,"*Confir*", 'Data entry'!$O$6:$O$200,"&lt;&gt;M*", 'Data entry'!$BE$6:$BE$200, D129, 'Data entry'!$AO$6:$AO$200, "*Vis*")+ COUNTIFS('Data entry'!$B$6:$B$200,"*Confir*", 'Data entry'!$O$6:$O$200,"&lt;&gt;M*", 'Data entry'!$BE$6:$BE$200, D129, 'Data entry'!$AO$6:$AO$200, "*Oth*")+COUNTIFS('Data entry'!$B$6:$B$200,"*Confir*", 'Data entry'!$O$6:$O$200,"&lt;&gt;M*", 'Data entry'!$BE$6:$BE$200, D129, 'Data entry'!$AO$6:$AO$200, "*Att*")</f>
        <v>0</v>
      </c>
      <c r="G129" s="98">
        <f>COUNTIFS('Data entry'!$B$6:$B$200,"*Contact*",'Data entry'!$O$6:$O$200,"&lt;&gt;M*", 'Data entry'!$BE$6:$BE$200, D129, 'Data entry'!$AO$6:$AO$200, "*Sta*") + COUNTIFS('Data entry'!$B$6:$B$200,"*Contact*", 'Data entry'!$O$6:$O$200,"&lt;&gt;M*", 'Data entry'!$BE$6:$BE$200, D129, 'Data entry'!$AO$6:$AO$200, "*Vol*")</f>
        <v>0</v>
      </c>
      <c r="H129" s="98">
        <f>COUNTIFS('Data entry'!$B$6:$B$200,"*Contact*", 'Data entry'!$O$6:$O$200,"&lt;&gt;M*", 'Data entry'!$BE$6:$BE$200, D129, 'Data entry'!$AO$6:$AO$200, "*Res*") + COUNTIFS('Data entry'!$B$6:$B$200,"*Contact*", 'Data entry'!$O$6:$O$200,"&lt;&gt;M*", 'Data entry'!$BE$6:$BE$200, D129, 'Data entry'!$AO$6:$AO$200, "*Stu*") + COUNTIFS('Data entry'!$B$6:$B$200,"*Contact*", 'Data entry'!$O$6:$O$200,"&lt;&gt;M*", 'Data entry'!$BE$6:$BE$200, D129, 'Data entry'!$AO$6:$AO$200, "*Pat*")+ COUNTIFS('Data entry'!$B$6:$B$200,"*Contact*", 'Data entry'!$O$6:$O$200,"&lt;&gt;M*", 'Data entry'!$BE$6:$BE$200, D129, 'Data entry'!$AO$6:$AO$200, "*Vis*")+ COUNTIFS('Data entry'!$B$6:$B$200,"*Contact*", 'Data entry'!$O$6:$O$200,"&lt;&gt;M*", 'Data entry'!$BE$6:$BE$200, D129, 'Data entry'!$AO$6:$AO$200, "*Oth*")+COUNTIFS('Data entry'!$B$6:$B$200,"*Confir*", 'Data entry'!$O$6:$O$200,"&lt;&gt;M*", 'Data entry'!$BE$6:$BE$200, D129, 'Data entry'!$AO$6:$AO$200, "*Att*")</f>
        <v>0</v>
      </c>
    </row>
    <row r="130" spans="1:8" ht="16.5" customHeight="1" x14ac:dyDescent="0.3">
      <c r="A130" s="471"/>
      <c r="B130" s="385"/>
      <c r="C130" s="252" t="s">
        <v>275</v>
      </c>
      <c r="D130" s="29" t="str">
        <f t="shared" si="1"/>
        <v>Lineage B.1.1.7 (Alpha)</v>
      </c>
      <c r="E130" s="98">
        <f>COUNTIFS('Data entry'!$B$6:$B$200,"*Confir*", 'Data entry'!$O$6:$O$200,"&lt;&gt;M*", 'Data entry'!$BE$6:$BE$200, D130, 'Data entry'!$AO$6:$AO$200, "*Sta*") + COUNTIFS('Data entry'!$B$6:$B$200,"*Confir*",'Data entry'!$O$6:$O$200,"&lt;&gt;M*", 'Data entry'!$BE$6:$BE$200, D130, 'Data entry'!$AO$6:$AO$200, "*Vol*")</f>
        <v>0</v>
      </c>
      <c r="F130" s="98">
        <f>COUNTIFS('Data entry'!$B$6:$B$200,"*Confir*", 'Data entry'!$O$6:$O$200,"&lt;&gt;M*", 'Data entry'!$BE$6:$BE$200, D130, 'Data entry'!$AO$6:$AO$200, "*Res*") + COUNTIFS('Data entry'!$B$6:$B$200,"*Confir*", 'Data entry'!$O$6:$O$200,"&lt;&gt;M*", 'Data entry'!$BE$6:$BE$200, D130, 'Data entry'!$AO$6:$AO$200, "*Stu*") + COUNTIFS('Data entry'!$B$6:$B$200,"*Confir*", 'Data entry'!$O$6:$O$200,"&lt;&gt;M*", 'Data entry'!$BE$6:$BE$200, D130, 'Data entry'!$AO$6:$AO$200, "*Pat*")+ COUNTIFS('Data entry'!$B$6:$B$200,"*Confir*", 'Data entry'!$O$6:$O$200,"&lt;&gt;M*", 'Data entry'!$BE$6:$BE$200, D130, 'Data entry'!$AO$6:$AO$200, "*Vis*")+ COUNTIFS('Data entry'!$B$6:$B$200,"*Confir*", 'Data entry'!$O$6:$O$200,"&lt;&gt;M*", 'Data entry'!$BE$6:$BE$200, D130, 'Data entry'!$AO$6:$AO$200, "*Oth*")+COUNTIFS('Data entry'!$B$6:$B$200,"*Confir*", 'Data entry'!$O$6:$O$200,"&lt;&gt;M*", 'Data entry'!$BE$6:$BE$200, D130, 'Data entry'!$AO$6:$AO$200, "*Att*")</f>
        <v>0</v>
      </c>
      <c r="G130" s="98">
        <f>COUNTIFS('Data entry'!$B$6:$B$200,"*Contact*",'Data entry'!$O$6:$O$200,"&lt;&gt;M*", 'Data entry'!$BE$6:$BE$200, D130, 'Data entry'!$AO$6:$AO$200, "*Sta*") + COUNTIFS('Data entry'!$B$6:$B$200,"*Contact*", 'Data entry'!$O$6:$O$200,"&lt;&gt;M*", 'Data entry'!$BE$6:$BE$200, D130, 'Data entry'!$AO$6:$AO$200, "*Vol*")</f>
        <v>0</v>
      </c>
      <c r="H130" s="98">
        <f>COUNTIFS('Data entry'!$B$6:$B$200,"*Contact*", 'Data entry'!$O$6:$O$200,"&lt;&gt;M*", 'Data entry'!$BE$6:$BE$200, D130, 'Data entry'!$AO$6:$AO$200, "*Res*") + COUNTIFS('Data entry'!$B$6:$B$200,"*Contact*", 'Data entry'!$O$6:$O$200,"&lt;&gt;M*", 'Data entry'!$BE$6:$BE$200, D130, 'Data entry'!$AO$6:$AO$200, "*Stu*") + COUNTIFS('Data entry'!$B$6:$B$200,"*Contact*", 'Data entry'!$O$6:$O$200,"&lt;&gt;M*", 'Data entry'!$BE$6:$BE$200, D130, 'Data entry'!$AO$6:$AO$200, "*Pat*")+ COUNTIFS('Data entry'!$B$6:$B$200,"*Contact*", 'Data entry'!$O$6:$O$200,"&lt;&gt;M*", 'Data entry'!$BE$6:$BE$200, D130, 'Data entry'!$AO$6:$AO$200, "*Vis*")+ COUNTIFS('Data entry'!$B$6:$B$200,"*Contact*", 'Data entry'!$O$6:$O$200,"&lt;&gt;M*", 'Data entry'!$BE$6:$BE$200, D130, 'Data entry'!$AO$6:$AO$200, "*Oth*")+COUNTIFS('Data entry'!$B$6:$B$200,"*Confir*", 'Data entry'!$O$6:$O$200,"&lt;&gt;M*", 'Data entry'!$BE$6:$BE$200, D130, 'Data entry'!$AO$6:$AO$200, "*Att*")</f>
        <v>0</v>
      </c>
    </row>
    <row r="131" spans="1:8" ht="16.5" customHeight="1" x14ac:dyDescent="0.3">
      <c r="A131" s="471"/>
      <c r="B131" s="384"/>
      <c r="C131" s="50" t="s">
        <v>275</v>
      </c>
      <c r="D131" s="50" t="str">
        <f t="shared" si="1"/>
        <v>Lineage B.1.351 (Beta)</v>
      </c>
      <c r="E131" s="98">
        <f>COUNTIFS('Data entry'!$B$6:$B$200,"*Confir*", 'Data entry'!$O$6:$O$200,"&lt;&gt;M*", 'Data entry'!$BE$6:$BE$200, D131, 'Data entry'!$AO$6:$AO$200, "*Sta*") + COUNTIFS('Data entry'!$B$6:$B$200,"*Confir*",'Data entry'!$O$6:$O$200,"&lt;&gt;M*", 'Data entry'!$BE$6:$BE$200, D131, 'Data entry'!$AO$6:$AO$200, "*Vol*")</f>
        <v>0</v>
      </c>
      <c r="F131" s="98">
        <f>COUNTIFS('Data entry'!$B$6:$B$200,"*Confir*", 'Data entry'!$O$6:$O$200,"&lt;&gt;M*", 'Data entry'!$BE$6:$BE$200, D131, 'Data entry'!$AO$6:$AO$200, "*Res*") + COUNTIFS('Data entry'!$B$6:$B$200,"*Confir*", 'Data entry'!$O$6:$O$200,"&lt;&gt;M*", 'Data entry'!$BE$6:$BE$200, D131, 'Data entry'!$AO$6:$AO$200, "*Stu*") + COUNTIFS('Data entry'!$B$6:$B$200,"*Confir*", 'Data entry'!$O$6:$O$200,"&lt;&gt;M*", 'Data entry'!$BE$6:$BE$200, D131, 'Data entry'!$AO$6:$AO$200, "*Pat*")+ COUNTIFS('Data entry'!$B$6:$B$200,"*Confir*", 'Data entry'!$O$6:$O$200,"&lt;&gt;M*", 'Data entry'!$BE$6:$BE$200, D131, 'Data entry'!$AO$6:$AO$200, "*Vis*")+ COUNTIFS('Data entry'!$B$6:$B$200,"*Confir*", 'Data entry'!$O$6:$O$200,"&lt;&gt;M*", 'Data entry'!$BE$6:$BE$200, D131, 'Data entry'!$AO$6:$AO$200, "*Oth*")+COUNTIFS('Data entry'!$B$6:$B$200,"*Confir*", 'Data entry'!$O$6:$O$200,"&lt;&gt;M*", 'Data entry'!$BE$6:$BE$200, D131, 'Data entry'!$AO$6:$AO$200, "*Att*")</f>
        <v>0</v>
      </c>
      <c r="G131" s="98">
        <f>COUNTIFS('Data entry'!$B$6:$B$200,"*Contact*",'Data entry'!$O$6:$O$200,"&lt;&gt;M*", 'Data entry'!$BE$6:$BE$200, D131, 'Data entry'!$AO$6:$AO$200, "*Sta*") + COUNTIFS('Data entry'!$B$6:$B$200,"*Contact*", 'Data entry'!$O$6:$O$200,"&lt;&gt;M*", 'Data entry'!$BE$6:$BE$200, D131, 'Data entry'!$AO$6:$AO$200, "*Vol*")</f>
        <v>0</v>
      </c>
      <c r="H131" s="98">
        <f>COUNTIFS('Data entry'!$B$6:$B$200,"*Contact*", 'Data entry'!$O$6:$O$200,"&lt;&gt;M*", 'Data entry'!$BE$6:$BE$200, D131, 'Data entry'!$AO$6:$AO$200, "*Res*") + COUNTIFS('Data entry'!$B$6:$B$200,"*Contact*", 'Data entry'!$O$6:$O$200,"&lt;&gt;M*", 'Data entry'!$BE$6:$BE$200, D131, 'Data entry'!$AO$6:$AO$200, "*Stu*") + COUNTIFS('Data entry'!$B$6:$B$200,"*Contact*", 'Data entry'!$O$6:$O$200,"&lt;&gt;M*", 'Data entry'!$BE$6:$BE$200, D131, 'Data entry'!$AO$6:$AO$200, "*Pat*")+ COUNTIFS('Data entry'!$B$6:$B$200,"*Contact*", 'Data entry'!$O$6:$O$200,"&lt;&gt;M*", 'Data entry'!$BE$6:$BE$200, D131, 'Data entry'!$AO$6:$AO$200, "*Vis*")+ COUNTIFS('Data entry'!$B$6:$B$200,"*Contact*", 'Data entry'!$O$6:$O$200,"&lt;&gt;M*", 'Data entry'!$BE$6:$BE$200, D131, 'Data entry'!$AO$6:$AO$200, "*Oth*")+COUNTIFS('Data entry'!$B$6:$B$200,"*Confir*", 'Data entry'!$O$6:$O$200,"&lt;&gt;M*", 'Data entry'!$BE$6:$BE$200, D131, 'Data entry'!$AO$6:$AO$200, "*Att*")</f>
        <v>0</v>
      </c>
    </row>
    <row r="132" spans="1:8" ht="16.5" customHeight="1" x14ac:dyDescent="0.3">
      <c r="A132" s="471"/>
      <c r="B132" s="384"/>
      <c r="C132" s="50" t="s">
        <v>275</v>
      </c>
      <c r="D132" s="50" t="str">
        <f t="shared" si="1"/>
        <v>Lineage P.1 (Gamma)</v>
      </c>
      <c r="E132" s="98">
        <f>COUNTIFS('Data entry'!$B$6:$B$200,"*Confir*", 'Data entry'!$O$6:$O$200,"&lt;&gt;M*", 'Data entry'!$BE$6:$BE$200, D132, 'Data entry'!$AO$6:$AO$200, "*Sta*") + COUNTIFS('Data entry'!$B$6:$B$200,"*Confir*",'Data entry'!$O$6:$O$200,"&lt;&gt;M*", 'Data entry'!$BE$6:$BE$200, D132, 'Data entry'!$AO$6:$AO$200, "*Vol*")</f>
        <v>0</v>
      </c>
      <c r="F132" s="98">
        <f>COUNTIFS('Data entry'!$B$6:$B$200,"*Confir*", 'Data entry'!$O$6:$O$200,"&lt;&gt;M*", 'Data entry'!$BE$6:$BE$200, D132, 'Data entry'!$AO$6:$AO$200, "*Res*") + COUNTIFS('Data entry'!$B$6:$B$200,"*Confir*", 'Data entry'!$O$6:$O$200,"&lt;&gt;M*", 'Data entry'!$BE$6:$BE$200, D132, 'Data entry'!$AO$6:$AO$200, "*Stu*") + COUNTIFS('Data entry'!$B$6:$B$200,"*Confir*", 'Data entry'!$O$6:$O$200,"&lt;&gt;M*", 'Data entry'!$BE$6:$BE$200, D132, 'Data entry'!$AO$6:$AO$200, "*Pat*")+ COUNTIFS('Data entry'!$B$6:$B$200,"*Confir*", 'Data entry'!$O$6:$O$200,"&lt;&gt;M*", 'Data entry'!$BE$6:$BE$200, D132, 'Data entry'!$AO$6:$AO$200, "*Vis*")+ COUNTIFS('Data entry'!$B$6:$B$200,"*Confir*", 'Data entry'!$O$6:$O$200,"&lt;&gt;M*", 'Data entry'!$BE$6:$BE$200, D132, 'Data entry'!$AO$6:$AO$200, "*Oth*")+COUNTIFS('Data entry'!$B$6:$B$200,"*Confir*", 'Data entry'!$O$6:$O$200,"&lt;&gt;M*", 'Data entry'!$BE$6:$BE$200, D132, 'Data entry'!$AO$6:$AO$200, "*Att*")</f>
        <v>0</v>
      </c>
      <c r="G132" s="98">
        <f>COUNTIFS('Data entry'!$B$6:$B$200,"*Contact*",'Data entry'!$O$6:$O$200,"&lt;&gt;M*", 'Data entry'!$BE$6:$BE$200, D132, 'Data entry'!$AO$6:$AO$200, "*Sta*") + COUNTIFS('Data entry'!$B$6:$B$200,"*Contact*", 'Data entry'!$O$6:$O$200,"&lt;&gt;M*", 'Data entry'!$BE$6:$BE$200, D132, 'Data entry'!$AO$6:$AO$200, "*Vol*")</f>
        <v>0</v>
      </c>
      <c r="H132" s="98">
        <f>COUNTIFS('Data entry'!$B$6:$B$200,"*Contact*", 'Data entry'!$O$6:$O$200,"&lt;&gt;M*", 'Data entry'!$BE$6:$BE$200, D132, 'Data entry'!$AO$6:$AO$200, "*Res*") + COUNTIFS('Data entry'!$B$6:$B$200,"*Contact*", 'Data entry'!$O$6:$O$200,"&lt;&gt;M*", 'Data entry'!$BE$6:$BE$200, D132, 'Data entry'!$AO$6:$AO$200, "*Stu*") + COUNTIFS('Data entry'!$B$6:$B$200,"*Contact*", 'Data entry'!$O$6:$O$200,"&lt;&gt;M*", 'Data entry'!$BE$6:$BE$200, D132, 'Data entry'!$AO$6:$AO$200, "*Pat*")+ COUNTIFS('Data entry'!$B$6:$B$200,"*Contact*", 'Data entry'!$O$6:$O$200,"&lt;&gt;M*", 'Data entry'!$BE$6:$BE$200, D132, 'Data entry'!$AO$6:$AO$200, "*Vis*")+ COUNTIFS('Data entry'!$B$6:$B$200,"*Contact*", 'Data entry'!$O$6:$O$200,"&lt;&gt;M*", 'Data entry'!$BE$6:$BE$200, D132, 'Data entry'!$AO$6:$AO$200, "*Oth*")+COUNTIFS('Data entry'!$B$6:$B$200,"*Confir*", 'Data entry'!$O$6:$O$200,"&lt;&gt;M*", 'Data entry'!$BE$6:$BE$200, D132, 'Data entry'!$AO$6:$AO$200, "*Att*")</f>
        <v>0</v>
      </c>
    </row>
    <row r="133" spans="1:8" ht="16.5" customHeight="1" x14ac:dyDescent="0.3">
      <c r="A133" s="471"/>
      <c r="B133" s="384"/>
      <c r="C133" s="50" t="s">
        <v>275</v>
      </c>
      <c r="D133" s="50" t="str">
        <f t="shared" si="1"/>
        <v>Lineage P.2 (Zeta)</v>
      </c>
      <c r="E133" s="98">
        <f>COUNTIFS('Data entry'!$B$6:$B$200,"*Confir*", 'Data entry'!$O$6:$O$200,"&lt;&gt;M*", 'Data entry'!$BE$6:$BE$200, D133, 'Data entry'!$AO$6:$AO$200, "*Sta*") + COUNTIFS('Data entry'!$B$6:$B$200,"*Confir*",'Data entry'!$O$6:$O$200,"&lt;&gt;M*", 'Data entry'!$BE$6:$BE$200, D133, 'Data entry'!$AO$6:$AO$200, "*Vol*")</f>
        <v>0</v>
      </c>
      <c r="F133" s="98">
        <f>COUNTIFS('Data entry'!$B$6:$B$200,"*Confir*", 'Data entry'!$O$6:$O$200,"&lt;&gt;M*", 'Data entry'!$BE$6:$BE$200, D133, 'Data entry'!$AO$6:$AO$200, "*Res*") + COUNTIFS('Data entry'!$B$6:$B$200,"*Confir*", 'Data entry'!$O$6:$O$200,"&lt;&gt;M*", 'Data entry'!$BE$6:$BE$200, D133, 'Data entry'!$AO$6:$AO$200, "*Stu*") + COUNTIFS('Data entry'!$B$6:$B$200,"*Confir*", 'Data entry'!$O$6:$O$200,"&lt;&gt;M*", 'Data entry'!$BE$6:$BE$200, D133, 'Data entry'!$AO$6:$AO$200, "*Pat*")+ COUNTIFS('Data entry'!$B$6:$B$200,"*Confir*", 'Data entry'!$O$6:$O$200,"&lt;&gt;M*", 'Data entry'!$BE$6:$BE$200, D133, 'Data entry'!$AO$6:$AO$200, "*Vis*")+ COUNTIFS('Data entry'!$B$6:$B$200,"*Confir*", 'Data entry'!$O$6:$O$200,"&lt;&gt;M*", 'Data entry'!$BE$6:$BE$200, D133, 'Data entry'!$AO$6:$AO$200, "*Oth*")+COUNTIFS('Data entry'!$B$6:$B$200,"*Confir*", 'Data entry'!$O$6:$O$200,"&lt;&gt;M*", 'Data entry'!$BE$6:$BE$200, D133, 'Data entry'!$AO$6:$AO$200, "*Att*")</f>
        <v>0</v>
      </c>
      <c r="G133" s="98">
        <f>COUNTIFS('Data entry'!$B$6:$B$200,"*Contact*",'Data entry'!$O$6:$O$200,"&lt;&gt;M*", 'Data entry'!$BE$6:$BE$200, D133, 'Data entry'!$AO$6:$AO$200, "*Sta*") + COUNTIFS('Data entry'!$B$6:$B$200,"*Contact*", 'Data entry'!$O$6:$O$200,"&lt;&gt;M*", 'Data entry'!$BE$6:$BE$200, D133, 'Data entry'!$AO$6:$AO$200, "*Vol*")</f>
        <v>0</v>
      </c>
      <c r="H133" s="98">
        <f>COUNTIFS('Data entry'!$B$6:$B$200,"*Contact*", 'Data entry'!$O$6:$O$200,"&lt;&gt;M*", 'Data entry'!$BE$6:$BE$200, D133, 'Data entry'!$AO$6:$AO$200, "*Res*") + COUNTIFS('Data entry'!$B$6:$B$200,"*Contact*", 'Data entry'!$O$6:$O$200,"&lt;&gt;M*", 'Data entry'!$BE$6:$BE$200, D133, 'Data entry'!$AO$6:$AO$200, "*Stu*") + COUNTIFS('Data entry'!$B$6:$B$200,"*Contact*", 'Data entry'!$O$6:$O$200,"&lt;&gt;M*", 'Data entry'!$BE$6:$BE$200, D133, 'Data entry'!$AO$6:$AO$200, "*Pat*")+ COUNTIFS('Data entry'!$B$6:$B$200,"*Contact*", 'Data entry'!$O$6:$O$200,"&lt;&gt;M*", 'Data entry'!$BE$6:$BE$200, D133, 'Data entry'!$AO$6:$AO$200, "*Vis*")+ COUNTIFS('Data entry'!$B$6:$B$200,"*Contact*", 'Data entry'!$O$6:$O$200,"&lt;&gt;M*", 'Data entry'!$BE$6:$BE$200, D133, 'Data entry'!$AO$6:$AO$200, "*Oth*")+COUNTIFS('Data entry'!$B$6:$B$200,"*Confir*", 'Data entry'!$O$6:$O$200,"&lt;&gt;M*", 'Data entry'!$BE$6:$BE$200, D133, 'Data entry'!$AO$6:$AO$200, "*Att*")</f>
        <v>0</v>
      </c>
    </row>
    <row r="134" spans="1:8" ht="16.5" customHeight="1" x14ac:dyDescent="0.3">
      <c r="A134" s="471"/>
      <c r="B134" s="384"/>
      <c r="C134" s="50" t="s">
        <v>275</v>
      </c>
      <c r="D134" s="50" t="str">
        <f t="shared" si="1"/>
        <v>Lineage B.1.617</v>
      </c>
      <c r="E134" s="98">
        <f>COUNTIFS('Data entry'!$B$6:$B$200,"*Confir*", 'Data entry'!$O$6:$O$200,"&lt;&gt;M*", 'Data entry'!$BE$6:$BE$200, D134, 'Data entry'!$AO$6:$AO$200, "*Sta*") + COUNTIFS('Data entry'!$B$6:$B$200,"*Confir*",'Data entry'!$O$6:$O$200,"&lt;&gt;M*", 'Data entry'!$BE$6:$BE$200, D134, 'Data entry'!$AO$6:$AO$200, "*Vol*")</f>
        <v>0</v>
      </c>
      <c r="F134" s="98">
        <f>COUNTIFS('Data entry'!$B$6:$B$200,"*Confir*", 'Data entry'!$O$6:$O$200,"&lt;&gt;M*", 'Data entry'!$BE$6:$BE$200, D134, 'Data entry'!$AO$6:$AO$200, "*Res*") + COUNTIFS('Data entry'!$B$6:$B$200,"*Confir*", 'Data entry'!$O$6:$O$200,"&lt;&gt;M*", 'Data entry'!$BE$6:$BE$200, D134, 'Data entry'!$AO$6:$AO$200, "*Stu*") + COUNTIFS('Data entry'!$B$6:$B$200,"*Confir*", 'Data entry'!$O$6:$O$200,"&lt;&gt;M*", 'Data entry'!$BE$6:$BE$200, D134, 'Data entry'!$AO$6:$AO$200, "*Pat*")+ COUNTIFS('Data entry'!$B$6:$B$200,"*Confir*", 'Data entry'!$O$6:$O$200,"&lt;&gt;M*", 'Data entry'!$BE$6:$BE$200, D134, 'Data entry'!$AO$6:$AO$200, "*Vis*")+ COUNTIFS('Data entry'!$B$6:$B$200,"*Confir*", 'Data entry'!$O$6:$O$200,"&lt;&gt;M*", 'Data entry'!$BE$6:$BE$200, D134, 'Data entry'!$AO$6:$AO$200, "*Oth*")+COUNTIFS('Data entry'!$B$6:$B$200,"*Confir*", 'Data entry'!$O$6:$O$200,"&lt;&gt;M*", 'Data entry'!$BE$6:$BE$200, D134, 'Data entry'!$AO$6:$AO$200, "*Att*")</f>
        <v>0</v>
      </c>
      <c r="G134" s="98">
        <f>COUNTIFS('Data entry'!$B$6:$B$200,"*Contact*",'Data entry'!$O$6:$O$200,"&lt;&gt;M*", 'Data entry'!$BE$6:$BE$200, D134, 'Data entry'!$AO$6:$AO$200, "*Sta*") + COUNTIFS('Data entry'!$B$6:$B$200,"*Contact*", 'Data entry'!$O$6:$O$200,"&lt;&gt;M*", 'Data entry'!$BE$6:$BE$200, D134, 'Data entry'!$AO$6:$AO$200, "*Vol*")</f>
        <v>0</v>
      </c>
      <c r="H134" s="98">
        <f>COUNTIFS('Data entry'!$B$6:$B$200,"*Contact*", 'Data entry'!$O$6:$O$200,"&lt;&gt;M*", 'Data entry'!$BE$6:$BE$200, D134, 'Data entry'!$AO$6:$AO$200, "*Res*") + COUNTIFS('Data entry'!$B$6:$B$200,"*Contact*", 'Data entry'!$O$6:$O$200,"&lt;&gt;M*", 'Data entry'!$BE$6:$BE$200, D134, 'Data entry'!$AO$6:$AO$200, "*Stu*") + COUNTIFS('Data entry'!$B$6:$B$200,"*Contact*", 'Data entry'!$O$6:$O$200,"&lt;&gt;M*", 'Data entry'!$BE$6:$BE$200, D134, 'Data entry'!$AO$6:$AO$200, "*Pat*")+ COUNTIFS('Data entry'!$B$6:$B$200,"*Contact*", 'Data entry'!$O$6:$O$200,"&lt;&gt;M*", 'Data entry'!$BE$6:$BE$200, D134, 'Data entry'!$AO$6:$AO$200, "*Vis*")+ COUNTIFS('Data entry'!$B$6:$B$200,"*Contact*", 'Data entry'!$O$6:$O$200,"&lt;&gt;M*", 'Data entry'!$BE$6:$BE$200, D134, 'Data entry'!$AO$6:$AO$200, "*Oth*")+COUNTIFS('Data entry'!$B$6:$B$200,"*Confir*", 'Data entry'!$O$6:$O$200,"&lt;&gt;M*", 'Data entry'!$BE$6:$BE$200, D134, 'Data entry'!$AO$6:$AO$200, "*Att*")</f>
        <v>0</v>
      </c>
    </row>
    <row r="135" spans="1:8" ht="16.5" customHeight="1" x14ac:dyDescent="0.3">
      <c r="A135" s="471"/>
      <c r="B135" s="384"/>
      <c r="C135" s="50" t="s">
        <v>275</v>
      </c>
      <c r="D135" s="50" t="str">
        <f t="shared" si="1"/>
        <v>Lineage B.1.617.1 (Kappa)</v>
      </c>
      <c r="E135" s="98">
        <f>COUNTIFS('Data entry'!$B$6:$B$200,"*Confir*", 'Data entry'!$O$6:$O$200,"&lt;&gt;M*", 'Data entry'!$BE$6:$BE$200, D135, 'Data entry'!$AO$6:$AO$200, "*Sta*") + COUNTIFS('Data entry'!$B$6:$B$200,"*Confir*",'Data entry'!$O$6:$O$200,"&lt;&gt;M*", 'Data entry'!$BE$6:$BE$200, D135, 'Data entry'!$AO$6:$AO$200, "*Vol*")</f>
        <v>0</v>
      </c>
      <c r="F135" s="98">
        <f>COUNTIFS('Data entry'!$B$6:$B$200,"*Confir*", 'Data entry'!$O$6:$O$200,"&lt;&gt;M*", 'Data entry'!$BE$6:$BE$200, D135, 'Data entry'!$AO$6:$AO$200, "*Res*") + COUNTIFS('Data entry'!$B$6:$B$200,"*Confir*", 'Data entry'!$O$6:$O$200,"&lt;&gt;M*", 'Data entry'!$BE$6:$BE$200, D135, 'Data entry'!$AO$6:$AO$200, "*Stu*") + COUNTIFS('Data entry'!$B$6:$B$200,"*Confir*", 'Data entry'!$O$6:$O$200,"&lt;&gt;M*", 'Data entry'!$BE$6:$BE$200, D135, 'Data entry'!$AO$6:$AO$200, "*Pat*")+ COUNTIFS('Data entry'!$B$6:$B$200,"*Confir*", 'Data entry'!$O$6:$O$200,"&lt;&gt;M*", 'Data entry'!$BE$6:$BE$200, D135, 'Data entry'!$AO$6:$AO$200, "*Vis*")+ COUNTIFS('Data entry'!$B$6:$B$200,"*Confir*", 'Data entry'!$O$6:$O$200,"&lt;&gt;M*", 'Data entry'!$BE$6:$BE$200, D135, 'Data entry'!$AO$6:$AO$200, "*Oth*")+COUNTIFS('Data entry'!$B$6:$B$200,"*Confir*", 'Data entry'!$O$6:$O$200,"&lt;&gt;M*", 'Data entry'!$BE$6:$BE$200, D135, 'Data entry'!$AO$6:$AO$200, "*Att*")</f>
        <v>0</v>
      </c>
      <c r="G135" s="98">
        <f>COUNTIFS('Data entry'!$B$6:$B$200,"*Contact*",'Data entry'!$O$6:$O$200,"&lt;&gt;M*", 'Data entry'!$BE$6:$BE$200, D135, 'Data entry'!$AO$6:$AO$200, "*Sta*") + COUNTIFS('Data entry'!$B$6:$B$200,"*Contact*", 'Data entry'!$O$6:$O$200,"&lt;&gt;M*", 'Data entry'!$BE$6:$BE$200, D135, 'Data entry'!$AO$6:$AO$200, "*Vol*")</f>
        <v>0</v>
      </c>
      <c r="H135" s="98">
        <f>COUNTIFS('Data entry'!$B$6:$B$200,"*Contact*", 'Data entry'!$O$6:$O$200,"&lt;&gt;M*", 'Data entry'!$BE$6:$BE$200, D135, 'Data entry'!$AO$6:$AO$200, "*Res*") + COUNTIFS('Data entry'!$B$6:$B$200,"*Contact*", 'Data entry'!$O$6:$O$200,"&lt;&gt;M*", 'Data entry'!$BE$6:$BE$200, D135, 'Data entry'!$AO$6:$AO$200, "*Stu*") + COUNTIFS('Data entry'!$B$6:$B$200,"*Contact*", 'Data entry'!$O$6:$O$200,"&lt;&gt;M*", 'Data entry'!$BE$6:$BE$200, D135, 'Data entry'!$AO$6:$AO$200, "*Pat*")+ COUNTIFS('Data entry'!$B$6:$B$200,"*Contact*", 'Data entry'!$O$6:$O$200,"&lt;&gt;M*", 'Data entry'!$BE$6:$BE$200, D135, 'Data entry'!$AO$6:$AO$200, "*Vis*")+ COUNTIFS('Data entry'!$B$6:$B$200,"*Contact*", 'Data entry'!$O$6:$O$200,"&lt;&gt;M*", 'Data entry'!$BE$6:$BE$200, D135, 'Data entry'!$AO$6:$AO$200, "*Oth*")+COUNTIFS('Data entry'!$B$6:$B$200,"*Confir*", 'Data entry'!$O$6:$O$200,"&lt;&gt;M*", 'Data entry'!$BE$6:$BE$200, D135, 'Data entry'!$AO$6:$AO$200, "*Att*")</f>
        <v>0</v>
      </c>
    </row>
    <row r="136" spans="1:8" ht="16.5" customHeight="1" x14ac:dyDescent="0.3">
      <c r="A136" s="471"/>
      <c r="B136" s="384"/>
      <c r="C136" s="50" t="s">
        <v>275</v>
      </c>
      <c r="D136" s="50" t="str">
        <f t="shared" si="1"/>
        <v>Lineage B.1.617.2 (Delta).</v>
      </c>
      <c r="E136" s="98">
        <f>COUNTIFS('Data entry'!$B$6:$B$200,"*Confir*", 'Data entry'!$O$6:$O$200,"&lt;&gt;M*", 'Data entry'!$BE$6:$BE$200, D136, 'Data entry'!$AO$6:$AO$200, "*Sta*") + COUNTIFS('Data entry'!$B$6:$B$200,"*Confir*",'Data entry'!$O$6:$O$200,"&lt;&gt;M*", 'Data entry'!$BE$6:$BE$200, D136, 'Data entry'!$AO$6:$AO$200, "*Vol*")</f>
        <v>0</v>
      </c>
      <c r="F136" s="98">
        <f>COUNTIFS('Data entry'!$B$6:$B$200,"*Confir*", 'Data entry'!$O$6:$O$200,"&lt;&gt;M*", 'Data entry'!$BE$6:$BE$200, D136, 'Data entry'!$AO$6:$AO$200, "*Res*") + COUNTIFS('Data entry'!$B$6:$B$200,"*Confir*", 'Data entry'!$O$6:$O$200,"&lt;&gt;M*", 'Data entry'!$BE$6:$BE$200, D136, 'Data entry'!$AO$6:$AO$200, "*Stu*") + COUNTIFS('Data entry'!$B$6:$B$200,"*Confir*", 'Data entry'!$O$6:$O$200,"&lt;&gt;M*", 'Data entry'!$BE$6:$BE$200, D136, 'Data entry'!$AO$6:$AO$200, "*Pat*")+ COUNTIFS('Data entry'!$B$6:$B$200,"*Confir*", 'Data entry'!$O$6:$O$200,"&lt;&gt;M*", 'Data entry'!$BE$6:$BE$200, D136, 'Data entry'!$AO$6:$AO$200, "*Vis*")+ COUNTIFS('Data entry'!$B$6:$B$200,"*Confir*", 'Data entry'!$O$6:$O$200,"&lt;&gt;M*", 'Data entry'!$BE$6:$BE$200, D136, 'Data entry'!$AO$6:$AO$200, "*Oth*")+COUNTIFS('Data entry'!$B$6:$B$200,"*Confir*", 'Data entry'!$O$6:$O$200,"&lt;&gt;M*", 'Data entry'!$BE$6:$BE$200, D136, 'Data entry'!$AO$6:$AO$200, "*Att*")</f>
        <v>0</v>
      </c>
      <c r="G136" s="98">
        <f>COUNTIFS('Data entry'!$B$6:$B$200,"*Contact*",'Data entry'!$O$6:$O$200,"&lt;&gt;M*", 'Data entry'!$BE$6:$BE$200, D136, 'Data entry'!$AO$6:$AO$200, "*Sta*") + COUNTIFS('Data entry'!$B$6:$B$200,"*Contact*", 'Data entry'!$O$6:$O$200,"&lt;&gt;M*", 'Data entry'!$BE$6:$BE$200, D136, 'Data entry'!$AO$6:$AO$200, "*Vol*")</f>
        <v>0</v>
      </c>
      <c r="H136" s="98">
        <f>COUNTIFS('Data entry'!$B$6:$B$200,"*Contact*", 'Data entry'!$O$6:$O$200,"&lt;&gt;M*", 'Data entry'!$BE$6:$BE$200, D136, 'Data entry'!$AO$6:$AO$200, "*Res*") + COUNTIFS('Data entry'!$B$6:$B$200,"*Contact*", 'Data entry'!$O$6:$O$200,"&lt;&gt;M*", 'Data entry'!$BE$6:$BE$200, D136, 'Data entry'!$AO$6:$AO$200, "*Stu*") + COUNTIFS('Data entry'!$B$6:$B$200,"*Contact*", 'Data entry'!$O$6:$O$200,"&lt;&gt;M*", 'Data entry'!$BE$6:$BE$200, D136, 'Data entry'!$AO$6:$AO$200, "*Pat*")+ COUNTIFS('Data entry'!$B$6:$B$200,"*Contact*", 'Data entry'!$O$6:$O$200,"&lt;&gt;M*", 'Data entry'!$BE$6:$BE$200, D136, 'Data entry'!$AO$6:$AO$200, "*Vis*")+ COUNTIFS('Data entry'!$B$6:$B$200,"*Contact*", 'Data entry'!$O$6:$O$200,"&lt;&gt;M*", 'Data entry'!$BE$6:$BE$200, D136, 'Data entry'!$AO$6:$AO$200, "*Oth*")+COUNTIFS('Data entry'!$B$6:$B$200,"*Confir*", 'Data entry'!$O$6:$O$200,"&lt;&gt;M*", 'Data entry'!$BE$6:$BE$200, D136, 'Data entry'!$AO$6:$AO$200, "*Att*")</f>
        <v>0</v>
      </c>
    </row>
    <row r="137" spans="1:8" ht="16.5" customHeight="1" x14ac:dyDescent="0.3">
      <c r="A137" s="471"/>
      <c r="B137" s="384"/>
      <c r="C137" s="50" t="s">
        <v>275</v>
      </c>
      <c r="D137" s="50" t="str">
        <f t="shared" si="1"/>
        <v>Lineage B.1.617.3</v>
      </c>
      <c r="E137" s="98">
        <f>COUNTIFS('Data entry'!$B$6:$B$200,"*Confir*", 'Data entry'!$O$6:$O$200,"&lt;&gt;M*", 'Data entry'!$BE$6:$BE$200, D137, 'Data entry'!$AO$6:$AO$200, "*Sta*") + COUNTIFS('Data entry'!$B$6:$B$200,"*Confir*",'Data entry'!$O$6:$O$200,"&lt;&gt;M*", 'Data entry'!$BE$6:$BE$200, D137, 'Data entry'!$AO$6:$AO$200, "*Vol*")</f>
        <v>0</v>
      </c>
      <c r="F137" s="98">
        <f>COUNTIFS('Data entry'!$B$6:$B$200,"*Confir*", 'Data entry'!$O$6:$O$200,"&lt;&gt;M*", 'Data entry'!$BE$6:$BE$200, D137, 'Data entry'!$AO$6:$AO$200, "*Res*") + COUNTIFS('Data entry'!$B$6:$B$200,"*Confir*", 'Data entry'!$O$6:$O$200,"&lt;&gt;M*", 'Data entry'!$BE$6:$BE$200, D137, 'Data entry'!$AO$6:$AO$200, "*Stu*") + COUNTIFS('Data entry'!$B$6:$B$200,"*Confir*", 'Data entry'!$O$6:$O$200,"&lt;&gt;M*", 'Data entry'!$BE$6:$BE$200, D137, 'Data entry'!$AO$6:$AO$200, "*Pat*")+ COUNTIFS('Data entry'!$B$6:$B$200,"*Confir*", 'Data entry'!$O$6:$O$200,"&lt;&gt;M*", 'Data entry'!$BE$6:$BE$200, D137, 'Data entry'!$AO$6:$AO$200, "*Vis*")+ COUNTIFS('Data entry'!$B$6:$B$200,"*Confir*", 'Data entry'!$O$6:$O$200,"&lt;&gt;M*", 'Data entry'!$BE$6:$BE$200, D137, 'Data entry'!$AO$6:$AO$200, "*Oth*")+COUNTIFS('Data entry'!$B$6:$B$200,"*Confir*", 'Data entry'!$O$6:$O$200,"&lt;&gt;M*", 'Data entry'!$BE$6:$BE$200, D137, 'Data entry'!$AO$6:$AO$200, "*Att*")</f>
        <v>0</v>
      </c>
      <c r="G137" s="98">
        <f>COUNTIFS('Data entry'!$B$6:$B$200,"*Contact*",'Data entry'!$O$6:$O$200,"&lt;&gt;M*", 'Data entry'!$BE$6:$BE$200, D137, 'Data entry'!$AO$6:$AO$200, "*Sta*") + COUNTIFS('Data entry'!$B$6:$B$200,"*Contact*", 'Data entry'!$O$6:$O$200,"&lt;&gt;M*", 'Data entry'!$BE$6:$BE$200, D137, 'Data entry'!$AO$6:$AO$200, "*Vol*")</f>
        <v>0</v>
      </c>
      <c r="H137" s="98">
        <f>COUNTIFS('Data entry'!$B$6:$B$200,"*Contact*", 'Data entry'!$O$6:$O$200,"&lt;&gt;M*", 'Data entry'!$BE$6:$BE$200, D137, 'Data entry'!$AO$6:$AO$200, "*Res*") + COUNTIFS('Data entry'!$B$6:$B$200,"*Contact*", 'Data entry'!$O$6:$O$200,"&lt;&gt;M*", 'Data entry'!$BE$6:$BE$200, D137, 'Data entry'!$AO$6:$AO$200, "*Stu*") + COUNTIFS('Data entry'!$B$6:$B$200,"*Contact*", 'Data entry'!$O$6:$O$200,"&lt;&gt;M*", 'Data entry'!$BE$6:$BE$200, D137, 'Data entry'!$AO$6:$AO$200, "*Pat*")+ COUNTIFS('Data entry'!$B$6:$B$200,"*Contact*", 'Data entry'!$O$6:$O$200,"&lt;&gt;M*", 'Data entry'!$BE$6:$BE$200, D137, 'Data entry'!$AO$6:$AO$200, "*Vis*")+ COUNTIFS('Data entry'!$B$6:$B$200,"*Contact*", 'Data entry'!$O$6:$O$200,"&lt;&gt;M*", 'Data entry'!$BE$6:$BE$200, D137, 'Data entry'!$AO$6:$AO$200, "*Oth*")+COUNTIFS('Data entry'!$B$6:$B$200,"*Confir*", 'Data entry'!$O$6:$O$200,"&lt;&gt;M*", 'Data entry'!$BE$6:$BE$200, D137, 'Data entry'!$AO$6:$AO$200, "*Att*")</f>
        <v>0</v>
      </c>
    </row>
    <row r="138" spans="1:8" ht="16.5" customHeight="1" x14ac:dyDescent="0.3">
      <c r="A138" s="471"/>
      <c r="B138" s="384"/>
      <c r="C138" s="50" t="s">
        <v>275</v>
      </c>
      <c r="D138" s="50" t="str">
        <f t="shared" si="1"/>
        <v>Lineage B.1.621</v>
      </c>
      <c r="E138" s="98">
        <f>COUNTIFS('Data entry'!$B$6:$B$200,"*Confir*", 'Data entry'!$O$6:$O$200,"&lt;&gt;M*", 'Data entry'!$BE$6:$BE$200, D138, 'Data entry'!$AO$6:$AO$200, "*Sta*") + COUNTIFS('Data entry'!$B$6:$B$200,"*Confir*",'Data entry'!$O$6:$O$200,"&lt;&gt;M*", 'Data entry'!$BE$6:$BE$200, D138, 'Data entry'!$AO$6:$AO$200, "*Vol*")</f>
        <v>0</v>
      </c>
      <c r="F138" s="98">
        <f>COUNTIFS('Data entry'!$B$6:$B$200,"*Confir*", 'Data entry'!$O$6:$O$200,"&lt;&gt;M*", 'Data entry'!$BE$6:$BE$200, D138, 'Data entry'!$AO$6:$AO$200, "*Res*") + COUNTIFS('Data entry'!$B$6:$B$200,"*Confir*", 'Data entry'!$O$6:$O$200,"&lt;&gt;M*", 'Data entry'!$BE$6:$BE$200, D138, 'Data entry'!$AO$6:$AO$200, "*Stu*") + COUNTIFS('Data entry'!$B$6:$B$200,"*Confir*", 'Data entry'!$O$6:$O$200,"&lt;&gt;M*", 'Data entry'!$BE$6:$BE$200, D138, 'Data entry'!$AO$6:$AO$200, "*Pat*")+ COUNTIFS('Data entry'!$B$6:$B$200,"*Confir*", 'Data entry'!$O$6:$O$200,"&lt;&gt;M*", 'Data entry'!$BE$6:$BE$200, D138, 'Data entry'!$AO$6:$AO$200, "*Vis*")+ COUNTIFS('Data entry'!$B$6:$B$200,"*Confir*", 'Data entry'!$O$6:$O$200,"&lt;&gt;M*", 'Data entry'!$BE$6:$BE$200, D138, 'Data entry'!$AO$6:$AO$200, "*Oth*")+COUNTIFS('Data entry'!$B$6:$B$200,"*Confir*", 'Data entry'!$O$6:$O$200,"&lt;&gt;M*", 'Data entry'!$BE$6:$BE$200, D138, 'Data entry'!$AO$6:$AO$200, "*Att*")</f>
        <v>0</v>
      </c>
      <c r="G138" s="98">
        <f>COUNTIFS('Data entry'!$B$6:$B$200,"*Contact*",'Data entry'!$O$6:$O$200,"&lt;&gt;M*", 'Data entry'!$BE$6:$BE$200, D138, 'Data entry'!$AO$6:$AO$200, "*Sta*") + COUNTIFS('Data entry'!$B$6:$B$200,"*Contact*", 'Data entry'!$O$6:$O$200,"&lt;&gt;M*", 'Data entry'!$BE$6:$BE$200, D138, 'Data entry'!$AO$6:$AO$200, "*Vol*")</f>
        <v>0</v>
      </c>
      <c r="H138" s="98">
        <f>COUNTIFS('Data entry'!$B$6:$B$200,"*Contact*", 'Data entry'!$O$6:$O$200,"&lt;&gt;M*", 'Data entry'!$BE$6:$BE$200, D138, 'Data entry'!$AO$6:$AO$200, "*Res*") + COUNTIFS('Data entry'!$B$6:$B$200,"*Contact*", 'Data entry'!$O$6:$O$200,"&lt;&gt;M*", 'Data entry'!$BE$6:$BE$200, D138, 'Data entry'!$AO$6:$AO$200, "*Stu*") + COUNTIFS('Data entry'!$B$6:$B$200,"*Contact*", 'Data entry'!$O$6:$O$200,"&lt;&gt;M*", 'Data entry'!$BE$6:$BE$200, D138, 'Data entry'!$AO$6:$AO$200, "*Pat*")+ COUNTIFS('Data entry'!$B$6:$B$200,"*Contact*", 'Data entry'!$O$6:$O$200,"&lt;&gt;M*", 'Data entry'!$BE$6:$BE$200, D138, 'Data entry'!$AO$6:$AO$200, "*Vis*")+ COUNTIFS('Data entry'!$B$6:$B$200,"*Contact*", 'Data entry'!$O$6:$O$200,"&lt;&gt;M*", 'Data entry'!$BE$6:$BE$200, D138, 'Data entry'!$AO$6:$AO$200, "*Oth*")+COUNTIFS('Data entry'!$B$6:$B$200,"*Confir*", 'Data entry'!$O$6:$O$200,"&lt;&gt;M*", 'Data entry'!$BE$6:$BE$200, D138, 'Data entry'!$AO$6:$AO$200, "*Att*")</f>
        <v>0</v>
      </c>
    </row>
    <row r="139" spans="1:8" ht="16.5" customHeight="1" x14ac:dyDescent="0.3">
      <c r="A139" s="471"/>
      <c r="B139" s="384"/>
      <c r="C139" s="50" t="s">
        <v>275</v>
      </c>
      <c r="D139" s="50" t="str">
        <f t="shared" si="1"/>
        <v>Lineage AY.3</v>
      </c>
      <c r="E139" s="98">
        <f>COUNTIFS('Data entry'!$B$6:$B$200,"*Confir*", 'Data entry'!$O$6:$O$200,"&lt;&gt;M*", 'Data entry'!$BE$6:$BE$200, D139, 'Data entry'!$AO$6:$AO$200, "*Sta*") + COUNTIFS('Data entry'!$B$6:$B$200,"*Confir*",'Data entry'!$O$6:$O$200,"&lt;&gt;M*", 'Data entry'!$BE$6:$BE$200, D139, 'Data entry'!$AO$6:$AO$200, "*Vol*")</f>
        <v>0</v>
      </c>
      <c r="F139" s="98">
        <f>COUNTIFS('Data entry'!$B$6:$B$200,"*Confir*", 'Data entry'!$O$6:$O$200,"&lt;&gt;M*", 'Data entry'!$BE$6:$BE$200, D139, 'Data entry'!$AO$6:$AO$200, "*Res*") + COUNTIFS('Data entry'!$B$6:$B$200,"*Confir*", 'Data entry'!$O$6:$O$200,"&lt;&gt;M*", 'Data entry'!$BE$6:$BE$200, D139, 'Data entry'!$AO$6:$AO$200, "*Stu*") + COUNTIFS('Data entry'!$B$6:$B$200,"*Confir*", 'Data entry'!$O$6:$O$200,"&lt;&gt;M*", 'Data entry'!$BE$6:$BE$200, D139, 'Data entry'!$AO$6:$AO$200, "*Pat*")+ COUNTIFS('Data entry'!$B$6:$B$200,"*Confir*", 'Data entry'!$O$6:$O$200,"&lt;&gt;M*", 'Data entry'!$BE$6:$BE$200, D139, 'Data entry'!$AO$6:$AO$200, "*Vis*")+ COUNTIFS('Data entry'!$B$6:$B$200,"*Confir*", 'Data entry'!$O$6:$O$200,"&lt;&gt;M*", 'Data entry'!$BE$6:$BE$200, D139, 'Data entry'!$AO$6:$AO$200, "*Oth*")+COUNTIFS('Data entry'!$B$6:$B$200,"*Confir*", 'Data entry'!$O$6:$O$200,"&lt;&gt;M*", 'Data entry'!$BE$6:$BE$200, D139, 'Data entry'!$AO$6:$AO$200, "*Att*")</f>
        <v>0</v>
      </c>
      <c r="G139" s="98">
        <f>COUNTIFS('Data entry'!$B$6:$B$200,"*Contact*",'Data entry'!$O$6:$O$200,"&lt;&gt;M*", 'Data entry'!$BE$6:$BE$200, D139, 'Data entry'!$AO$6:$AO$200, "*Sta*") + COUNTIFS('Data entry'!$B$6:$B$200,"*Contact*", 'Data entry'!$O$6:$O$200,"&lt;&gt;M*", 'Data entry'!$BE$6:$BE$200, D139, 'Data entry'!$AO$6:$AO$200, "*Vol*")</f>
        <v>0</v>
      </c>
      <c r="H139" s="98">
        <f>COUNTIFS('Data entry'!$B$6:$B$200,"*Contact*", 'Data entry'!$O$6:$O$200,"&lt;&gt;M*", 'Data entry'!$BE$6:$BE$200, D139, 'Data entry'!$AO$6:$AO$200, "*Res*") + COUNTIFS('Data entry'!$B$6:$B$200,"*Contact*", 'Data entry'!$O$6:$O$200,"&lt;&gt;M*", 'Data entry'!$BE$6:$BE$200, D139, 'Data entry'!$AO$6:$AO$200, "*Stu*") + COUNTIFS('Data entry'!$B$6:$B$200,"*Contact*", 'Data entry'!$O$6:$O$200,"&lt;&gt;M*", 'Data entry'!$BE$6:$BE$200, D139, 'Data entry'!$AO$6:$AO$200, "*Pat*")+ COUNTIFS('Data entry'!$B$6:$B$200,"*Contact*", 'Data entry'!$O$6:$O$200,"&lt;&gt;M*", 'Data entry'!$BE$6:$BE$200, D139, 'Data entry'!$AO$6:$AO$200, "*Vis*")+ COUNTIFS('Data entry'!$B$6:$B$200,"*Contact*", 'Data entry'!$O$6:$O$200,"&lt;&gt;M*", 'Data entry'!$BE$6:$BE$200, D139, 'Data entry'!$AO$6:$AO$200, "*Oth*")+COUNTIFS('Data entry'!$B$6:$B$200,"*Confir*", 'Data entry'!$O$6:$O$200,"&lt;&gt;M*", 'Data entry'!$BE$6:$BE$200, D139, 'Data entry'!$AO$6:$AO$200, "*Att*")</f>
        <v>0</v>
      </c>
    </row>
    <row r="140" spans="1:8" ht="16.5" customHeight="1" x14ac:dyDescent="0.3">
      <c r="A140" s="471"/>
      <c r="B140" s="384"/>
      <c r="C140" s="50" t="s">
        <v>275</v>
      </c>
      <c r="D140" s="50" t="str">
        <f t="shared" si="1"/>
        <v>COVID-19 Other variant</v>
      </c>
      <c r="E140" s="98">
        <f>COUNTIFS('Data entry'!$B$6:$B$200,"*Confir*", 'Data entry'!$O$6:$O$200,"&lt;&gt;M*", 'Data entry'!$BE$6:$BE$200, D140, 'Data entry'!$AO$6:$AO$200, "*Sta*") + COUNTIFS('Data entry'!$B$6:$B$200,"*Confir*",'Data entry'!$O$6:$O$200,"&lt;&gt;M*", 'Data entry'!$BE$6:$BE$200, D140, 'Data entry'!$AO$6:$AO$200, "*Vol*")</f>
        <v>0</v>
      </c>
      <c r="F140" s="98">
        <f>COUNTIFS('Data entry'!$B$6:$B$200,"*Confir*", 'Data entry'!$O$6:$O$200,"&lt;&gt;M*", 'Data entry'!$BE$6:$BE$200, D140, 'Data entry'!$AO$6:$AO$200, "*Res*") + COUNTIFS('Data entry'!$B$6:$B$200,"*Confir*", 'Data entry'!$O$6:$O$200,"&lt;&gt;M*", 'Data entry'!$BE$6:$BE$200, D140, 'Data entry'!$AO$6:$AO$200, "*Stu*") + COUNTIFS('Data entry'!$B$6:$B$200,"*Confir*", 'Data entry'!$O$6:$O$200,"&lt;&gt;M*", 'Data entry'!$BE$6:$BE$200, D140, 'Data entry'!$AO$6:$AO$200, "*Pat*")+ COUNTIFS('Data entry'!$B$6:$B$200,"*Confir*", 'Data entry'!$O$6:$O$200,"&lt;&gt;M*", 'Data entry'!$BE$6:$BE$200, D140, 'Data entry'!$AO$6:$AO$200, "*Vis*")+ COUNTIFS('Data entry'!$B$6:$B$200,"*Confir*", 'Data entry'!$O$6:$O$200,"&lt;&gt;M*", 'Data entry'!$BE$6:$BE$200, D140, 'Data entry'!$AO$6:$AO$200, "*Oth*")+COUNTIFS('Data entry'!$B$6:$B$200,"*Confir*", 'Data entry'!$O$6:$O$200,"&lt;&gt;M*", 'Data entry'!$BE$6:$BE$200, D140, 'Data entry'!$AO$6:$AO$200, "*Att*")</f>
        <v>0</v>
      </c>
      <c r="G140" s="98">
        <f>COUNTIFS('Data entry'!$B$6:$B$200,"*Contact*",'Data entry'!$O$6:$O$200,"&lt;&gt;M*", 'Data entry'!$BE$6:$BE$200, D140, 'Data entry'!$AO$6:$AO$200, "*Sta*") + COUNTIFS('Data entry'!$B$6:$B$200,"*Contact*", 'Data entry'!$O$6:$O$200,"&lt;&gt;M*", 'Data entry'!$BE$6:$BE$200, D140, 'Data entry'!$AO$6:$AO$200, "*Vol*")</f>
        <v>0</v>
      </c>
      <c r="H140" s="98">
        <f>COUNTIFS('Data entry'!$B$6:$B$200,"*Contact*", 'Data entry'!$O$6:$O$200,"&lt;&gt;M*", 'Data entry'!$BE$6:$BE$200, D140, 'Data entry'!$AO$6:$AO$200, "*Res*") + COUNTIFS('Data entry'!$B$6:$B$200,"*Contact*", 'Data entry'!$O$6:$O$200,"&lt;&gt;M*", 'Data entry'!$BE$6:$BE$200, D140, 'Data entry'!$AO$6:$AO$200, "*Stu*") + COUNTIFS('Data entry'!$B$6:$B$200,"*Contact*", 'Data entry'!$O$6:$O$200,"&lt;&gt;M*", 'Data entry'!$BE$6:$BE$200, D140, 'Data entry'!$AO$6:$AO$200, "*Pat*")+ COUNTIFS('Data entry'!$B$6:$B$200,"*Contact*", 'Data entry'!$O$6:$O$200,"&lt;&gt;M*", 'Data entry'!$BE$6:$BE$200, D140, 'Data entry'!$AO$6:$AO$200, "*Vis*")+ COUNTIFS('Data entry'!$B$6:$B$200,"*Contact*", 'Data entry'!$O$6:$O$200,"&lt;&gt;M*", 'Data entry'!$BE$6:$BE$200, D140, 'Data entry'!$AO$6:$AO$200, "*Oth*")+COUNTIFS('Data entry'!$B$6:$B$200,"*Confir*", 'Data entry'!$O$6:$O$200,"&lt;&gt;M*", 'Data entry'!$BE$6:$BE$200, D140, 'Data entry'!$AO$6:$AO$200, "*Att*")</f>
        <v>0</v>
      </c>
    </row>
    <row r="141" spans="1:8" ht="16.5" customHeight="1" x14ac:dyDescent="0.3">
      <c r="A141" s="471"/>
      <c r="B141" s="384"/>
      <c r="C141" s="50" t="s">
        <v>275</v>
      </c>
      <c r="D141" s="50" t="str">
        <f t="shared" si="1"/>
        <v>Mutation N501Y+; Mutation E484K-</v>
      </c>
      <c r="E141" s="98">
        <f>COUNTIFS('Data entry'!$B$6:$B$200,"*Confir*", 'Data entry'!$O$6:$O$200,"&lt;&gt;M*", 'Data entry'!$BE$6:$BE$200, D141, 'Data entry'!$AO$6:$AO$200, "*Sta*") + COUNTIFS('Data entry'!$B$6:$B$200,"*Confir*",'Data entry'!$O$6:$O$200,"&lt;&gt;M*", 'Data entry'!$BE$6:$BE$200, D141, 'Data entry'!$AO$6:$AO$200, "*Vol*")</f>
        <v>0</v>
      </c>
      <c r="F141" s="98">
        <f>COUNTIFS('Data entry'!$B$6:$B$200,"*Confir*", 'Data entry'!$O$6:$O$200,"&lt;&gt;M*", 'Data entry'!$BE$6:$BE$200, D141, 'Data entry'!$AO$6:$AO$200, "*Res*") + COUNTIFS('Data entry'!$B$6:$B$200,"*Confir*", 'Data entry'!$O$6:$O$200,"&lt;&gt;M*", 'Data entry'!$BE$6:$BE$200, D141, 'Data entry'!$AO$6:$AO$200, "*Stu*") + COUNTIFS('Data entry'!$B$6:$B$200,"*Confir*", 'Data entry'!$O$6:$O$200,"&lt;&gt;M*", 'Data entry'!$BE$6:$BE$200, D141, 'Data entry'!$AO$6:$AO$200, "*Pat*")+ COUNTIFS('Data entry'!$B$6:$B$200,"*Confir*", 'Data entry'!$O$6:$O$200,"&lt;&gt;M*", 'Data entry'!$BE$6:$BE$200, D141, 'Data entry'!$AO$6:$AO$200, "*Vis*")+ COUNTIFS('Data entry'!$B$6:$B$200,"*Confir*", 'Data entry'!$O$6:$O$200,"&lt;&gt;M*", 'Data entry'!$BE$6:$BE$200, D141, 'Data entry'!$AO$6:$AO$200, "*Oth*")+COUNTIFS('Data entry'!$B$6:$B$200,"*Confir*", 'Data entry'!$O$6:$O$200,"&lt;&gt;M*", 'Data entry'!$BE$6:$BE$200, D141, 'Data entry'!$AO$6:$AO$200, "*Att*")</f>
        <v>0</v>
      </c>
      <c r="G141" s="98">
        <f>COUNTIFS('Data entry'!$B$6:$B$200,"*Contact*",'Data entry'!$O$6:$O$200,"&lt;&gt;M*", 'Data entry'!$BE$6:$BE$200, D141, 'Data entry'!$AO$6:$AO$200, "*Sta*") + COUNTIFS('Data entry'!$B$6:$B$200,"*Contact*", 'Data entry'!$O$6:$O$200,"&lt;&gt;M*", 'Data entry'!$BE$6:$BE$200, D141, 'Data entry'!$AO$6:$AO$200, "*Vol*")</f>
        <v>0</v>
      </c>
      <c r="H141" s="98">
        <f>COUNTIFS('Data entry'!$B$6:$B$200,"*Contact*", 'Data entry'!$O$6:$O$200,"&lt;&gt;M*", 'Data entry'!$BE$6:$BE$200, D141, 'Data entry'!$AO$6:$AO$200, "*Res*") + COUNTIFS('Data entry'!$B$6:$B$200,"*Contact*", 'Data entry'!$O$6:$O$200,"&lt;&gt;M*", 'Data entry'!$BE$6:$BE$200, D141, 'Data entry'!$AO$6:$AO$200, "*Stu*") + COUNTIFS('Data entry'!$B$6:$B$200,"*Contact*", 'Data entry'!$O$6:$O$200,"&lt;&gt;M*", 'Data entry'!$BE$6:$BE$200, D141, 'Data entry'!$AO$6:$AO$200, "*Pat*")+ COUNTIFS('Data entry'!$B$6:$B$200,"*Contact*", 'Data entry'!$O$6:$O$200,"&lt;&gt;M*", 'Data entry'!$BE$6:$BE$200, D141, 'Data entry'!$AO$6:$AO$200, "*Vis*")+ COUNTIFS('Data entry'!$B$6:$B$200,"*Contact*", 'Data entry'!$O$6:$O$200,"&lt;&gt;M*", 'Data entry'!$BE$6:$BE$200, D141, 'Data entry'!$AO$6:$AO$200, "*Oth*")+COUNTIFS('Data entry'!$B$6:$B$200,"*Confir*", 'Data entry'!$O$6:$O$200,"&lt;&gt;M*", 'Data entry'!$BE$6:$BE$200, D141, 'Data entry'!$AO$6:$AO$200, "*Att*")</f>
        <v>0</v>
      </c>
    </row>
    <row r="142" spans="1:8" ht="16.5" customHeight="1" x14ac:dyDescent="0.3">
      <c r="A142" s="471"/>
      <c r="B142" s="384"/>
      <c r="C142" s="50" t="s">
        <v>275</v>
      </c>
      <c r="D142" s="50" t="str">
        <f t="shared" si="1"/>
        <v>Mutation N501Y+; Mutation E484K+; Mutation K417N+</v>
      </c>
      <c r="E142" s="98">
        <f>COUNTIFS('Data entry'!$B$6:$B$200,"*Confir*", 'Data entry'!$O$6:$O$200,"&lt;&gt;M*", 'Data entry'!$BE$6:$BE$200, D142, 'Data entry'!$AO$6:$AO$200, "*Sta*") + COUNTIFS('Data entry'!$B$6:$B$200,"*Confir*",'Data entry'!$O$6:$O$200,"&lt;&gt;M*", 'Data entry'!$BE$6:$BE$200, D142, 'Data entry'!$AO$6:$AO$200, "*Vol*")</f>
        <v>0</v>
      </c>
      <c r="F142" s="98">
        <f>COUNTIFS('Data entry'!$B$6:$B$200,"*Confir*", 'Data entry'!$O$6:$O$200,"&lt;&gt;M*", 'Data entry'!$BE$6:$BE$200, D142, 'Data entry'!$AO$6:$AO$200, "*Res*") + COUNTIFS('Data entry'!$B$6:$B$200,"*Confir*", 'Data entry'!$O$6:$O$200,"&lt;&gt;M*", 'Data entry'!$BE$6:$BE$200, D142, 'Data entry'!$AO$6:$AO$200, "*Stu*") + COUNTIFS('Data entry'!$B$6:$B$200,"*Confir*", 'Data entry'!$O$6:$O$200,"&lt;&gt;M*", 'Data entry'!$BE$6:$BE$200, D142, 'Data entry'!$AO$6:$AO$200, "*Pat*")+ COUNTIFS('Data entry'!$B$6:$B$200,"*Confir*", 'Data entry'!$O$6:$O$200,"&lt;&gt;M*", 'Data entry'!$BE$6:$BE$200, D142, 'Data entry'!$AO$6:$AO$200, "*Vis*")+ COUNTIFS('Data entry'!$B$6:$B$200,"*Confir*", 'Data entry'!$O$6:$O$200,"&lt;&gt;M*", 'Data entry'!$BE$6:$BE$200, D142, 'Data entry'!$AO$6:$AO$200, "*Oth*")+COUNTIFS('Data entry'!$B$6:$B$200,"*Confir*", 'Data entry'!$O$6:$O$200,"&lt;&gt;M*", 'Data entry'!$BE$6:$BE$200, D142, 'Data entry'!$AO$6:$AO$200, "*Att*")</f>
        <v>0</v>
      </c>
      <c r="G142" s="98">
        <f>COUNTIFS('Data entry'!$B$6:$B$200,"*Contact*",'Data entry'!$O$6:$O$200,"&lt;&gt;M*", 'Data entry'!$BE$6:$BE$200, D142, 'Data entry'!$AO$6:$AO$200, "*Sta*") + COUNTIFS('Data entry'!$B$6:$B$200,"*Contact*", 'Data entry'!$O$6:$O$200,"&lt;&gt;M*", 'Data entry'!$BE$6:$BE$200, D142, 'Data entry'!$AO$6:$AO$200, "*Vol*")</f>
        <v>0</v>
      </c>
      <c r="H142" s="98">
        <f>COUNTIFS('Data entry'!$B$6:$B$200,"*Contact*", 'Data entry'!$O$6:$O$200,"&lt;&gt;M*", 'Data entry'!$BE$6:$BE$200, D142, 'Data entry'!$AO$6:$AO$200, "*Res*") + COUNTIFS('Data entry'!$B$6:$B$200,"*Contact*", 'Data entry'!$O$6:$O$200,"&lt;&gt;M*", 'Data entry'!$BE$6:$BE$200, D142, 'Data entry'!$AO$6:$AO$200, "*Stu*") + COUNTIFS('Data entry'!$B$6:$B$200,"*Contact*", 'Data entry'!$O$6:$O$200,"&lt;&gt;M*", 'Data entry'!$BE$6:$BE$200, D142, 'Data entry'!$AO$6:$AO$200, "*Pat*")+ COUNTIFS('Data entry'!$B$6:$B$200,"*Contact*", 'Data entry'!$O$6:$O$200,"&lt;&gt;M*", 'Data entry'!$BE$6:$BE$200, D142, 'Data entry'!$AO$6:$AO$200, "*Vis*")+ COUNTIFS('Data entry'!$B$6:$B$200,"*Contact*", 'Data entry'!$O$6:$O$200,"&lt;&gt;M*", 'Data entry'!$BE$6:$BE$200, D142, 'Data entry'!$AO$6:$AO$200, "*Oth*")+COUNTIFS('Data entry'!$B$6:$B$200,"*Confir*", 'Data entry'!$O$6:$O$200,"&lt;&gt;M*", 'Data entry'!$BE$6:$BE$200, D142, 'Data entry'!$AO$6:$AO$200, "*Att*")</f>
        <v>0</v>
      </c>
    </row>
    <row r="143" spans="1:8" ht="16.5" customHeight="1" x14ac:dyDescent="0.3">
      <c r="A143" s="471"/>
      <c r="B143" s="384"/>
      <c r="C143" s="50" t="s">
        <v>275</v>
      </c>
      <c r="D143" s="50" t="str">
        <f t="shared" si="1"/>
        <v>Mutation N501Y+; Mutation E484K+; Mutation K417T+</v>
      </c>
      <c r="E143" s="98">
        <f>COUNTIFS('Data entry'!$B$6:$B$200,"*Confir*", 'Data entry'!$O$6:$O$200,"&lt;&gt;M*", 'Data entry'!$BE$6:$BE$200, D143, 'Data entry'!$AO$6:$AO$200, "*Sta*") + COUNTIFS('Data entry'!$B$6:$B$200,"*Confir*",'Data entry'!$O$6:$O$200,"&lt;&gt;M*", 'Data entry'!$BE$6:$BE$200, D143, 'Data entry'!$AO$6:$AO$200, "*Vol*")</f>
        <v>0</v>
      </c>
      <c r="F143" s="98">
        <f>COUNTIFS('Data entry'!$B$6:$B$200,"*Confir*", 'Data entry'!$O$6:$O$200,"&lt;&gt;M*", 'Data entry'!$BE$6:$BE$200, D143, 'Data entry'!$AO$6:$AO$200, "*Res*") + COUNTIFS('Data entry'!$B$6:$B$200,"*Confir*", 'Data entry'!$O$6:$O$200,"&lt;&gt;M*", 'Data entry'!$BE$6:$BE$200, D143, 'Data entry'!$AO$6:$AO$200, "*Stu*") + COUNTIFS('Data entry'!$B$6:$B$200,"*Confir*", 'Data entry'!$O$6:$O$200,"&lt;&gt;M*", 'Data entry'!$BE$6:$BE$200, D143, 'Data entry'!$AO$6:$AO$200, "*Pat*")+ COUNTIFS('Data entry'!$B$6:$B$200,"*Confir*", 'Data entry'!$O$6:$O$200,"&lt;&gt;M*", 'Data entry'!$BE$6:$BE$200, D143, 'Data entry'!$AO$6:$AO$200, "*Vis*")+ COUNTIFS('Data entry'!$B$6:$B$200,"*Confir*", 'Data entry'!$O$6:$O$200,"&lt;&gt;M*", 'Data entry'!$BE$6:$BE$200, D143, 'Data entry'!$AO$6:$AO$200, "*Oth*")+COUNTIFS('Data entry'!$B$6:$B$200,"*Confir*", 'Data entry'!$O$6:$O$200,"&lt;&gt;M*", 'Data entry'!$BE$6:$BE$200, D143, 'Data entry'!$AO$6:$AO$200, "*Att*")</f>
        <v>0</v>
      </c>
      <c r="G143" s="98">
        <f>COUNTIFS('Data entry'!$B$6:$B$200,"*Contact*",'Data entry'!$O$6:$O$200,"&lt;&gt;M*", 'Data entry'!$BE$6:$BE$200, D143, 'Data entry'!$AO$6:$AO$200, "*Sta*") + COUNTIFS('Data entry'!$B$6:$B$200,"*Contact*", 'Data entry'!$O$6:$O$200,"&lt;&gt;M*", 'Data entry'!$BE$6:$BE$200, D143, 'Data entry'!$AO$6:$AO$200, "*Vol*")</f>
        <v>0</v>
      </c>
      <c r="H143" s="98">
        <f>COUNTIFS('Data entry'!$B$6:$B$200,"*Contact*", 'Data entry'!$O$6:$O$200,"&lt;&gt;M*", 'Data entry'!$BE$6:$BE$200, D143, 'Data entry'!$AO$6:$AO$200, "*Res*") + COUNTIFS('Data entry'!$B$6:$B$200,"*Contact*", 'Data entry'!$O$6:$O$200,"&lt;&gt;M*", 'Data entry'!$BE$6:$BE$200, D143, 'Data entry'!$AO$6:$AO$200, "*Stu*") + COUNTIFS('Data entry'!$B$6:$B$200,"*Contact*", 'Data entry'!$O$6:$O$200,"&lt;&gt;M*", 'Data entry'!$BE$6:$BE$200, D143, 'Data entry'!$AO$6:$AO$200, "*Pat*")+ COUNTIFS('Data entry'!$B$6:$B$200,"*Contact*", 'Data entry'!$O$6:$O$200,"&lt;&gt;M*", 'Data entry'!$BE$6:$BE$200, D143, 'Data entry'!$AO$6:$AO$200, "*Vis*")+ COUNTIFS('Data entry'!$B$6:$B$200,"*Contact*", 'Data entry'!$O$6:$O$200,"&lt;&gt;M*", 'Data entry'!$BE$6:$BE$200, D143, 'Data entry'!$AO$6:$AO$200, "*Oth*")+COUNTIFS('Data entry'!$B$6:$B$200,"*Confir*", 'Data entry'!$O$6:$O$200,"&lt;&gt;M*", 'Data entry'!$BE$6:$BE$200, D143, 'Data entry'!$AO$6:$AO$200, "*Att*")</f>
        <v>0</v>
      </c>
    </row>
    <row r="144" spans="1:8" ht="16.5" customHeight="1" x14ac:dyDescent="0.3">
      <c r="A144" s="471"/>
      <c r="B144" s="384"/>
      <c r="C144" s="50" t="s">
        <v>275</v>
      </c>
      <c r="D144" s="50" t="str">
        <f t="shared" si="1"/>
        <v>Mutation N501Y+; Mutation E484K+; Mutation K417N/T-</v>
      </c>
      <c r="E144" s="98">
        <f>COUNTIFS('Data entry'!$B$6:$B$200,"*Confir*", 'Data entry'!$O$6:$O$200,"&lt;&gt;M*", 'Data entry'!$BE$6:$BE$200, D144, 'Data entry'!$AO$6:$AO$200, "*Sta*") + COUNTIFS('Data entry'!$B$6:$B$200,"*Confir*",'Data entry'!$O$6:$O$200,"&lt;&gt;M*", 'Data entry'!$BE$6:$BE$200, D144, 'Data entry'!$AO$6:$AO$200, "*Vol*")</f>
        <v>0</v>
      </c>
      <c r="F144" s="98">
        <f>COUNTIFS('Data entry'!$B$6:$B$200,"*Confir*", 'Data entry'!$O$6:$O$200,"&lt;&gt;M*", 'Data entry'!$BE$6:$BE$200, D144, 'Data entry'!$AO$6:$AO$200, "*Res*") + COUNTIFS('Data entry'!$B$6:$B$200,"*Confir*", 'Data entry'!$O$6:$O$200,"&lt;&gt;M*", 'Data entry'!$BE$6:$BE$200, D144, 'Data entry'!$AO$6:$AO$200, "*Stu*") + COUNTIFS('Data entry'!$B$6:$B$200,"*Confir*", 'Data entry'!$O$6:$O$200,"&lt;&gt;M*", 'Data entry'!$BE$6:$BE$200, D144, 'Data entry'!$AO$6:$AO$200, "*Pat*")+ COUNTIFS('Data entry'!$B$6:$B$200,"*Confir*", 'Data entry'!$O$6:$O$200,"&lt;&gt;M*", 'Data entry'!$BE$6:$BE$200, D144, 'Data entry'!$AO$6:$AO$200, "*Vis*")+ COUNTIFS('Data entry'!$B$6:$B$200,"*Confir*", 'Data entry'!$O$6:$O$200,"&lt;&gt;M*", 'Data entry'!$BE$6:$BE$200, D144, 'Data entry'!$AO$6:$AO$200, "*Oth*")+COUNTIFS('Data entry'!$B$6:$B$200,"*Confir*", 'Data entry'!$O$6:$O$200,"&lt;&gt;M*", 'Data entry'!$BE$6:$BE$200, D144, 'Data entry'!$AO$6:$AO$200, "*Att*")</f>
        <v>0</v>
      </c>
      <c r="G144" s="98">
        <f>COUNTIFS('Data entry'!$B$6:$B$200,"*Contact*",'Data entry'!$O$6:$O$200,"&lt;&gt;M*", 'Data entry'!$BE$6:$BE$200, D144, 'Data entry'!$AO$6:$AO$200, "*Sta*") + COUNTIFS('Data entry'!$B$6:$B$200,"*Contact*", 'Data entry'!$O$6:$O$200,"&lt;&gt;M*", 'Data entry'!$BE$6:$BE$200, D144, 'Data entry'!$AO$6:$AO$200, "*Vol*")</f>
        <v>0</v>
      </c>
      <c r="H144" s="98">
        <f>COUNTIFS('Data entry'!$B$6:$B$200,"*Contact*", 'Data entry'!$O$6:$O$200,"&lt;&gt;M*", 'Data entry'!$BE$6:$BE$200, D144, 'Data entry'!$AO$6:$AO$200, "*Res*") + COUNTIFS('Data entry'!$B$6:$B$200,"*Contact*", 'Data entry'!$O$6:$O$200,"&lt;&gt;M*", 'Data entry'!$BE$6:$BE$200, D144, 'Data entry'!$AO$6:$AO$200, "*Stu*") + COUNTIFS('Data entry'!$B$6:$B$200,"*Contact*", 'Data entry'!$O$6:$O$200,"&lt;&gt;M*", 'Data entry'!$BE$6:$BE$200, D144, 'Data entry'!$AO$6:$AO$200, "*Pat*")+ COUNTIFS('Data entry'!$B$6:$B$200,"*Contact*", 'Data entry'!$O$6:$O$200,"&lt;&gt;M*", 'Data entry'!$BE$6:$BE$200, D144, 'Data entry'!$AO$6:$AO$200, "*Vis*")+ COUNTIFS('Data entry'!$B$6:$B$200,"*Contact*", 'Data entry'!$O$6:$O$200,"&lt;&gt;M*", 'Data entry'!$BE$6:$BE$200, D144, 'Data entry'!$AO$6:$AO$200, "*Oth*")+COUNTIFS('Data entry'!$B$6:$B$200,"*Confir*", 'Data entry'!$O$6:$O$200,"&lt;&gt;M*", 'Data entry'!$BE$6:$BE$200, D144, 'Data entry'!$AO$6:$AO$200, "*Att*")</f>
        <v>0</v>
      </c>
    </row>
    <row r="145" spans="1:37" ht="16.5" customHeight="1" x14ac:dyDescent="0.3">
      <c r="A145" s="471"/>
      <c r="B145" s="384"/>
      <c r="C145" s="50" t="s">
        <v>275</v>
      </c>
      <c r="D145" s="50" t="str">
        <f t="shared" si="1"/>
        <v>Mutation E484K-; Mutation N501Y-; Mutation L452R+</v>
      </c>
      <c r="E145" s="98">
        <f>COUNTIFS('Data entry'!$B$6:$B$200,"*Confir*", 'Data entry'!$O$6:$O$200,"&lt;&gt;M*", 'Data entry'!$BE$6:$BE$200, D145, 'Data entry'!$AO$6:$AO$200, "*Sta*") + COUNTIFS('Data entry'!$B$6:$B$200,"*Confir*",'Data entry'!$O$6:$O$200,"&lt;&gt;M*", 'Data entry'!$BE$6:$BE$200, D145, 'Data entry'!$AO$6:$AO$200, "*Vol*")</f>
        <v>0</v>
      </c>
      <c r="F145" s="98">
        <f>COUNTIFS('Data entry'!$B$6:$B$200,"*Confir*", 'Data entry'!$O$6:$O$200,"&lt;&gt;M*", 'Data entry'!$BE$6:$BE$200, D145, 'Data entry'!$AO$6:$AO$200, "*Res*") + COUNTIFS('Data entry'!$B$6:$B$200,"*Confir*", 'Data entry'!$O$6:$O$200,"&lt;&gt;M*", 'Data entry'!$BE$6:$BE$200, D145, 'Data entry'!$AO$6:$AO$200, "*Stu*") + COUNTIFS('Data entry'!$B$6:$B$200,"*Confir*", 'Data entry'!$O$6:$O$200,"&lt;&gt;M*", 'Data entry'!$BE$6:$BE$200, D145, 'Data entry'!$AO$6:$AO$200, "*Pat*")+ COUNTIFS('Data entry'!$B$6:$B$200,"*Confir*", 'Data entry'!$O$6:$O$200,"&lt;&gt;M*", 'Data entry'!$BE$6:$BE$200, D145, 'Data entry'!$AO$6:$AO$200, "*Vis*")+ COUNTIFS('Data entry'!$B$6:$B$200,"*Confir*", 'Data entry'!$O$6:$O$200,"&lt;&gt;M*", 'Data entry'!$BE$6:$BE$200, D145, 'Data entry'!$AO$6:$AO$200, "*Oth*")+COUNTIFS('Data entry'!$B$6:$B$200,"*Confir*", 'Data entry'!$O$6:$O$200,"&lt;&gt;M*", 'Data entry'!$BE$6:$BE$200, D145, 'Data entry'!$AO$6:$AO$200, "*Att*")</f>
        <v>0</v>
      </c>
      <c r="G145" s="98">
        <f>COUNTIFS('Data entry'!$B$6:$B$200,"*Contact*",'Data entry'!$O$6:$O$200,"&lt;&gt;M*", 'Data entry'!$BE$6:$BE$200, D145, 'Data entry'!$AO$6:$AO$200, "*Sta*") + COUNTIFS('Data entry'!$B$6:$B$200,"*Contact*", 'Data entry'!$O$6:$O$200,"&lt;&gt;M*", 'Data entry'!$BE$6:$BE$200, D145, 'Data entry'!$AO$6:$AO$200, "*Vol*")</f>
        <v>0</v>
      </c>
      <c r="H145" s="98">
        <f>COUNTIFS('Data entry'!$B$6:$B$200,"*Contact*", 'Data entry'!$O$6:$O$200,"&lt;&gt;M*", 'Data entry'!$BE$6:$BE$200, D145, 'Data entry'!$AO$6:$AO$200, "*Res*") + COUNTIFS('Data entry'!$B$6:$B$200,"*Contact*", 'Data entry'!$O$6:$O$200,"&lt;&gt;M*", 'Data entry'!$BE$6:$BE$200, D145, 'Data entry'!$AO$6:$AO$200, "*Stu*") + COUNTIFS('Data entry'!$B$6:$B$200,"*Contact*", 'Data entry'!$O$6:$O$200,"&lt;&gt;M*", 'Data entry'!$BE$6:$BE$200, D145, 'Data entry'!$AO$6:$AO$200, "*Pat*")+ COUNTIFS('Data entry'!$B$6:$B$200,"*Contact*", 'Data entry'!$O$6:$O$200,"&lt;&gt;M*", 'Data entry'!$BE$6:$BE$200, D145, 'Data entry'!$AO$6:$AO$200, "*Vis*")+ COUNTIFS('Data entry'!$B$6:$B$200,"*Contact*", 'Data entry'!$O$6:$O$200,"&lt;&gt;M*", 'Data entry'!$BE$6:$BE$200, D145, 'Data entry'!$AO$6:$AO$200, "*Oth*")+COUNTIFS('Data entry'!$B$6:$B$200,"*Confir*", 'Data entry'!$O$6:$O$200,"&lt;&gt;M*", 'Data entry'!$BE$6:$BE$200, D145, 'Data entry'!$AO$6:$AO$200, "*Att*")</f>
        <v>0</v>
      </c>
    </row>
    <row r="146" spans="1:37" ht="16.5" customHeight="1" x14ac:dyDescent="0.3">
      <c r="A146" s="471"/>
      <c r="B146" s="384"/>
      <c r="C146" s="50" t="s">
        <v>275</v>
      </c>
      <c r="D146" s="50" t="str">
        <f t="shared" si="1"/>
        <v>Mutation E484K+</v>
      </c>
      <c r="E146" s="98">
        <f>COUNTIFS('Data entry'!$B$6:$B$200,"*Confir*", 'Data entry'!$O$6:$O$200,"&lt;&gt;M*", 'Data entry'!$BE$6:$BE$200, D146, 'Data entry'!$AO$6:$AO$200, "*Sta*") + COUNTIFS('Data entry'!$B$6:$B$200,"*Confir*",'Data entry'!$O$6:$O$200,"&lt;&gt;M*", 'Data entry'!$BE$6:$BE$200, D146, 'Data entry'!$AO$6:$AO$200, "*Vol*")</f>
        <v>0</v>
      </c>
      <c r="F146" s="98">
        <f>COUNTIFS('Data entry'!$B$6:$B$200,"*Confir*", 'Data entry'!$O$6:$O$200,"&lt;&gt;M*", 'Data entry'!$BE$6:$BE$200, D146, 'Data entry'!$AO$6:$AO$200, "*Res*") + COUNTIFS('Data entry'!$B$6:$B$200,"*Confir*", 'Data entry'!$O$6:$O$200,"&lt;&gt;M*", 'Data entry'!$BE$6:$BE$200, D146, 'Data entry'!$AO$6:$AO$200, "*Stu*") + COUNTIFS('Data entry'!$B$6:$B$200,"*Confir*", 'Data entry'!$O$6:$O$200,"&lt;&gt;M*", 'Data entry'!$BE$6:$BE$200, D146, 'Data entry'!$AO$6:$AO$200, "*Pat*")+ COUNTIFS('Data entry'!$B$6:$B$200,"*Confir*", 'Data entry'!$O$6:$O$200,"&lt;&gt;M*", 'Data entry'!$BE$6:$BE$200, D146, 'Data entry'!$AO$6:$AO$200, "*Vis*")+ COUNTIFS('Data entry'!$B$6:$B$200,"*Confir*", 'Data entry'!$O$6:$O$200,"&lt;&gt;M*", 'Data entry'!$BE$6:$BE$200, D146, 'Data entry'!$AO$6:$AO$200, "*Oth*")+COUNTIFS('Data entry'!$B$6:$B$200,"*Confir*", 'Data entry'!$O$6:$O$200,"&lt;&gt;M*", 'Data entry'!$BE$6:$BE$200, D146, 'Data entry'!$AO$6:$AO$200, "*Att*")</f>
        <v>0</v>
      </c>
      <c r="G146" s="98">
        <f>COUNTIFS('Data entry'!$B$6:$B$200,"*Contact*",'Data entry'!$O$6:$O$200,"&lt;&gt;M*", 'Data entry'!$BE$6:$BE$200, D146, 'Data entry'!$AO$6:$AO$200, "*Sta*") + COUNTIFS('Data entry'!$B$6:$B$200,"*Contact*", 'Data entry'!$O$6:$O$200,"&lt;&gt;M*", 'Data entry'!$BE$6:$BE$200, D146, 'Data entry'!$AO$6:$AO$200, "*Vol*")</f>
        <v>0</v>
      </c>
      <c r="H146" s="98">
        <f>COUNTIFS('Data entry'!$B$6:$B$200,"*Contact*", 'Data entry'!$O$6:$O$200,"&lt;&gt;M*", 'Data entry'!$BE$6:$BE$200, D146, 'Data entry'!$AO$6:$AO$200, "*Res*") + COUNTIFS('Data entry'!$B$6:$B$200,"*Contact*", 'Data entry'!$O$6:$O$200,"&lt;&gt;M*", 'Data entry'!$BE$6:$BE$200, D146, 'Data entry'!$AO$6:$AO$200, "*Stu*") + COUNTIFS('Data entry'!$B$6:$B$200,"*Contact*", 'Data entry'!$O$6:$O$200,"&lt;&gt;M*", 'Data entry'!$BE$6:$BE$200, D146, 'Data entry'!$AO$6:$AO$200, "*Pat*")+ COUNTIFS('Data entry'!$B$6:$B$200,"*Contact*", 'Data entry'!$O$6:$O$200,"&lt;&gt;M*", 'Data entry'!$BE$6:$BE$200, D146, 'Data entry'!$AO$6:$AO$200, "*Vis*")+ COUNTIFS('Data entry'!$B$6:$B$200,"*Contact*", 'Data entry'!$O$6:$O$200,"&lt;&gt;M*", 'Data entry'!$BE$6:$BE$200, D146, 'Data entry'!$AO$6:$AO$200, "*Oth*")+COUNTIFS('Data entry'!$B$6:$B$200,"*Confir*", 'Data entry'!$O$6:$O$200,"&lt;&gt;M*", 'Data entry'!$BE$6:$BE$200, D146, 'Data entry'!$AO$6:$AO$200, "*Att*")</f>
        <v>0</v>
      </c>
    </row>
    <row r="147" spans="1:37" ht="16.5" customHeight="1" x14ac:dyDescent="0.3">
      <c r="A147" s="471"/>
      <c r="B147" s="384"/>
      <c r="C147" s="50" t="s">
        <v>275</v>
      </c>
      <c r="D147" s="50" t="str">
        <f>$D115</f>
        <v>Other</v>
      </c>
      <c r="E147" s="98">
        <f>COUNTIFS('Data entry'!$B$6:$B$200,"*Confir*", 'Data entry'!$O$6:$O$200,"&lt;&gt;M*", 'Data entry'!$BE$6:$BE$200, D147, 'Data entry'!$AO$6:$AO$200, "*Sta*") + COUNTIFS('Data entry'!$B$6:$B$200,"*Confir*",'Data entry'!$O$6:$O$200,"&lt;&gt;M*", 'Data entry'!$BE$6:$BE$200, D147, 'Data entry'!$AO$6:$AO$200, "*Vol*")</f>
        <v>0</v>
      </c>
      <c r="F147" s="98">
        <f>COUNTIFS('Data entry'!$B$6:$B$200,"*Confir*", 'Data entry'!$O$6:$O$200,"&lt;&gt;M*", 'Data entry'!$BE$6:$BE$200, D147, 'Data entry'!$AO$6:$AO$200, "*Res*") + COUNTIFS('Data entry'!$B$6:$B$200,"*Confir*", 'Data entry'!$O$6:$O$200,"&lt;&gt;M*", 'Data entry'!$BE$6:$BE$200, D147, 'Data entry'!$AO$6:$AO$200, "*Stu*") + COUNTIFS('Data entry'!$B$6:$B$200,"*Confir*", 'Data entry'!$O$6:$O$200,"&lt;&gt;M*", 'Data entry'!$BE$6:$BE$200, D147, 'Data entry'!$AO$6:$AO$200, "*Pat*")+ COUNTIFS('Data entry'!$B$6:$B$200,"*Confir*", 'Data entry'!$O$6:$O$200,"&lt;&gt;M*", 'Data entry'!$BE$6:$BE$200, D147, 'Data entry'!$AO$6:$AO$200, "*Vis*")+ COUNTIFS('Data entry'!$B$6:$B$200,"*Confir*", 'Data entry'!$O$6:$O$200,"&lt;&gt;M*", 'Data entry'!$BE$6:$BE$200, D147, 'Data entry'!$AO$6:$AO$200, "*Oth*")+COUNTIFS('Data entry'!$B$6:$B$200,"*Confir*", 'Data entry'!$O$6:$O$200,"&lt;&gt;M*", 'Data entry'!$BE$6:$BE$200, D147, 'Data entry'!$AO$6:$AO$200, "*Att*")</f>
        <v>0</v>
      </c>
      <c r="G147" s="98">
        <f>COUNTIFS('Data entry'!$B$6:$B$200,"*Contact*",'Data entry'!$O$6:$O$200,"&lt;&gt;M*", 'Data entry'!$BE$6:$BE$200, D147, 'Data entry'!$AO$6:$AO$200, "*Sta*") + COUNTIFS('Data entry'!$B$6:$B$200,"*Contact*", 'Data entry'!$O$6:$O$200,"&lt;&gt;M*", 'Data entry'!$BE$6:$BE$200, D147, 'Data entry'!$AO$6:$AO$200, "*Vol*")</f>
        <v>0</v>
      </c>
      <c r="H147" s="98">
        <f>COUNTIFS('Data entry'!$B$6:$B$200,"*Contact*", 'Data entry'!$O$6:$O$200,"&lt;&gt;M*", 'Data entry'!$BE$6:$BE$200, D147, 'Data entry'!$AO$6:$AO$200, "*Res*") + COUNTIFS('Data entry'!$B$6:$B$200,"*Contact*", 'Data entry'!$O$6:$O$200,"&lt;&gt;M*", 'Data entry'!$BE$6:$BE$200, D147, 'Data entry'!$AO$6:$AO$200, "*Stu*") + COUNTIFS('Data entry'!$B$6:$B$200,"*Contact*", 'Data entry'!$O$6:$O$200,"&lt;&gt;M*", 'Data entry'!$BE$6:$BE$200, D147, 'Data entry'!$AO$6:$AO$200, "*Pat*")+ COUNTIFS('Data entry'!$B$6:$B$200,"*Contact*", 'Data entry'!$O$6:$O$200,"&lt;&gt;M*", 'Data entry'!$BE$6:$BE$200, D147, 'Data entry'!$AO$6:$AO$200, "*Vis*")+ COUNTIFS('Data entry'!$B$6:$B$200,"*Contact*", 'Data entry'!$O$6:$O$200,"&lt;&gt;M*", 'Data entry'!$BE$6:$BE$200, D147, 'Data entry'!$AO$6:$AO$200, "*Oth*")+COUNTIFS('Data entry'!$B$6:$B$200,"*Confir*", 'Data entry'!$O$6:$O$200,"&lt;&gt;M*", 'Data entry'!$BE$6:$BE$200, D147, 'Data entry'!$AO$6:$AO$200, "*Att*")</f>
        <v>0</v>
      </c>
    </row>
    <row r="148" spans="1:37" ht="16.5" customHeight="1" thickBot="1" x14ac:dyDescent="0.35">
      <c r="A148" s="471"/>
      <c r="B148" s="386"/>
      <c r="C148" s="135"/>
      <c r="D148" s="87"/>
      <c r="E148" s="118"/>
      <c r="F148" s="118"/>
      <c r="G148" s="118"/>
      <c r="H148" s="119"/>
    </row>
    <row r="149" spans="1:37" ht="16.5" customHeight="1" x14ac:dyDescent="0.3">
      <c r="A149" s="471"/>
      <c r="B149" s="383" t="s">
        <v>222</v>
      </c>
      <c r="C149" s="538" t="s">
        <v>385</v>
      </c>
      <c r="D149" s="539"/>
      <c r="E149" s="428">
        <f>G149+H149</f>
        <v>0</v>
      </c>
      <c r="F149" s="428"/>
      <c r="G149" s="105">
        <f>G36</f>
        <v>0</v>
      </c>
      <c r="H149" s="106">
        <f>G57</f>
        <v>0</v>
      </c>
    </row>
    <row r="150" spans="1:37" ht="16.5" customHeight="1" x14ac:dyDescent="0.3">
      <c r="A150" s="471"/>
      <c r="B150" s="384"/>
      <c r="C150" s="466" t="s">
        <v>386</v>
      </c>
      <c r="D150" s="467"/>
      <c r="E150" s="423">
        <f>G150+H150</f>
        <v>0</v>
      </c>
      <c r="F150" s="423"/>
      <c r="G150" s="107">
        <f>G37</f>
        <v>0</v>
      </c>
      <c r="H150" s="108">
        <f>G58</f>
        <v>0</v>
      </c>
    </row>
    <row r="151" spans="1:37" ht="16.5" customHeight="1" x14ac:dyDescent="0.3">
      <c r="A151" s="471"/>
      <c r="B151" s="384"/>
      <c r="C151" s="140"/>
      <c r="D151" s="140"/>
      <c r="E151" s="419"/>
      <c r="F151" s="420"/>
      <c r="G151" s="420"/>
      <c r="H151" s="421"/>
    </row>
    <row r="152" spans="1:37" ht="16.5" customHeight="1" x14ac:dyDescent="0.3">
      <c r="A152" s="471"/>
      <c r="B152" s="384"/>
      <c r="C152" s="140"/>
      <c r="D152" s="140"/>
      <c r="E152" s="419"/>
      <c r="F152" s="420"/>
      <c r="G152" s="420"/>
      <c r="H152" s="421"/>
    </row>
    <row r="153" spans="1:37" ht="16.5" customHeight="1" x14ac:dyDescent="0.3">
      <c r="A153" s="471"/>
      <c r="B153" s="384"/>
      <c r="C153" s="466" t="s">
        <v>176</v>
      </c>
      <c r="D153" s="467"/>
      <c r="E153" s="433">
        <f>H36+H57+I194+I197</f>
        <v>0</v>
      </c>
      <c r="F153" s="420"/>
      <c r="G153" s="420"/>
      <c r="H153" s="421"/>
    </row>
    <row r="154" spans="1:37" ht="16.5" customHeight="1" thickBot="1" x14ac:dyDescent="0.35">
      <c r="A154" s="471"/>
      <c r="B154" s="386"/>
      <c r="C154" s="458" t="s">
        <v>177</v>
      </c>
      <c r="D154" s="459"/>
      <c r="E154" s="488">
        <f>H37+H58+I190+I191+I192+I193+I195+I196+I198</f>
        <v>0</v>
      </c>
      <c r="F154" s="489"/>
      <c r="G154" s="489"/>
      <c r="H154" s="490"/>
    </row>
    <row r="155" spans="1:37" ht="16.5" customHeight="1" x14ac:dyDescent="0.3">
      <c r="A155" s="471"/>
      <c r="B155" s="542" t="s">
        <v>223</v>
      </c>
      <c r="C155" s="538" t="s">
        <v>227</v>
      </c>
      <c r="D155" s="539"/>
      <c r="E155" s="491">
        <f>G36+H36+G57+H57</f>
        <v>0</v>
      </c>
      <c r="F155" s="492"/>
      <c r="G155" s="492"/>
      <c r="H155" s="493"/>
    </row>
    <row r="156" spans="1:37" ht="16.5" customHeight="1" x14ac:dyDescent="0.3">
      <c r="A156" s="471"/>
      <c r="B156" s="543"/>
      <c r="C156" s="466" t="s">
        <v>178</v>
      </c>
      <c r="D156" s="467"/>
      <c r="E156" s="433">
        <f>H37+G37+G58+H58</f>
        <v>0</v>
      </c>
      <c r="F156" s="420"/>
      <c r="G156" s="420"/>
      <c r="H156" s="421"/>
      <c r="M156" s="20"/>
      <c r="V156" s="20"/>
      <c r="W156" s="20"/>
      <c r="X156" s="20"/>
      <c r="Y156" s="20"/>
      <c r="Z156" s="20"/>
      <c r="AA156" s="20"/>
      <c r="AB156" s="20"/>
      <c r="AC156" s="20"/>
      <c r="AD156" s="20"/>
      <c r="AE156" s="20"/>
      <c r="AF156" s="20"/>
      <c r="AG156" s="20"/>
      <c r="AH156" s="20"/>
      <c r="AI156" s="20"/>
      <c r="AJ156" s="20"/>
      <c r="AK156" s="20"/>
    </row>
    <row r="157" spans="1:37" s="20" customFormat="1" ht="16.5" customHeight="1" thickBot="1" x14ac:dyDescent="0.35">
      <c r="A157" s="471"/>
      <c r="B157" s="544"/>
      <c r="C157" s="540" t="s">
        <v>138</v>
      </c>
      <c r="D157" s="541"/>
      <c r="E157" s="485">
        <f>E71</f>
        <v>0</v>
      </c>
      <c r="F157" s="486"/>
      <c r="G157" s="486"/>
      <c r="H157" s="487"/>
      <c r="M157" s="14"/>
      <c r="N157" s="14"/>
      <c r="O157" s="14"/>
      <c r="P157" s="14"/>
      <c r="Q157" s="14"/>
      <c r="R157" s="14"/>
      <c r="S157" s="14"/>
      <c r="T157" s="14"/>
      <c r="U157" s="14"/>
      <c r="V157" s="14"/>
      <c r="W157" s="14"/>
      <c r="X157" s="14"/>
      <c r="Y157" s="14"/>
      <c r="Z157" s="14"/>
      <c r="AA157" s="14"/>
      <c r="AB157" s="14"/>
      <c r="AC157" s="14"/>
      <c r="AD157" s="14"/>
      <c r="AE157" s="14"/>
      <c r="AF157" s="14"/>
      <c r="AG157" s="14"/>
      <c r="AH157" s="14"/>
      <c r="AI157" s="14"/>
      <c r="AJ157" s="14"/>
      <c r="AK157" s="14"/>
    </row>
    <row r="158" spans="1:37" x14ac:dyDescent="0.3">
      <c r="A158" s="434" t="s">
        <v>139</v>
      </c>
      <c r="B158" s="435"/>
      <c r="C158" s="435"/>
      <c r="D158" s="436"/>
      <c r="E158" s="428">
        <f>COUNTIFS('Data entry'!$AV$6:$AV$200,"Asx",'Data entry'!$B$6:$B$200,"Confirmed")</f>
        <v>0</v>
      </c>
      <c r="F158" s="428"/>
      <c r="G158" s="428"/>
      <c r="H158" s="429"/>
    </row>
    <row r="159" spans="1:37" x14ac:dyDescent="0.3">
      <c r="A159" s="446" t="s">
        <v>140</v>
      </c>
      <c r="B159" s="447"/>
      <c r="C159" s="447"/>
      <c r="D159" s="448"/>
      <c r="E159" s="423">
        <f>COUNTIF('Data entry'!$BB$6:$BB$200,"Complete")</f>
        <v>0</v>
      </c>
      <c r="F159" s="423"/>
      <c r="G159" s="423"/>
      <c r="H159" s="424"/>
    </row>
    <row r="160" spans="1:37" x14ac:dyDescent="0.3">
      <c r="A160" s="449"/>
      <c r="B160" s="450"/>
      <c r="C160" s="450"/>
      <c r="D160" s="451"/>
      <c r="E160" s="423"/>
      <c r="F160" s="423"/>
      <c r="G160" s="423"/>
      <c r="H160" s="424"/>
    </row>
    <row r="161" spans="1:11" ht="16.2" thickBot="1" x14ac:dyDescent="0.35">
      <c r="A161" s="443"/>
      <c r="B161" s="444"/>
      <c r="C161" s="444"/>
      <c r="D161" s="445"/>
      <c r="E161" s="414"/>
      <c r="F161" s="414"/>
      <c r="G161" s="414"/>
      <c r="H161" s="415"/>
    </row>
    <row r="162" spans="1:11" ht="15.75" customHeight="1" x14ac:dyDescent="0.3">
      <c r="A162" s="437" t="s">
        <v>179</v>
      </c>
      <c r="B162" s="438"/>
      <c r="C162" s="527" t="s">
        <v>89</v>
      </c>
      <c r="D162" s="528"/>
      <c r="E162" s="354">
        <f>MIN('Data entry'!$R$6:$R$200)</f>
        <v>0</v>
      </c>
      <c r="F162" s="354"/>
      <c r="G162" s="354"/>
      <c r="H162" s="355"/>
    </row>
    <row r="163" spans="1:11" ht="15.75" customHeight="1" x14ac:dyDescent="0.3">
      <c r="A163" s="439"/>
      <c r="B163" s="440"/>
      <c r="C163" s="529" t="s">
        <v>90</v>
      </c>
      <c r="D163" s="530"/>
      <c r="E163" s="362">
        <f>MAX('Data entry'!$R$6:$R$200)</f>
        <v>0</v>
      </c>
      <c r="F163" s="362"/>
      <c r="G163" s="362"/>
      <c r="H163" s="363"/>
    </row>
    <row r="164" spans="1:11" ht="15.75" customHeight="1" x14ac:dyDescent="0.3">
      <c r="A164" s="439"/>
      <c r="B164" s="440"/>
      <c r="C164" s="531" t="s">
        <v>113</v>
      </c>
      <c r="D164" s="532"/>
      <c r="E164" s="394"/>
      <c r="F164" s="394"/>
      <c r="G164" s="394"/>
      <c r="H164" s="395"/>
    </row>
    <row r="165" spans="1:11" ht="16.5" customHeight="1" thickBot="1" x14ac:dyDescent="0.35">
      <c r="A165" s="441"/>
      <c r="B165" s="442"/>
      <c r="C165" s="533" t="s">
        <v>98</v>
      </c>
      <c r="D165" s="444"/>
      <c r="E165" s="366">
        <f>E164+14</f>
        <v>14</v>
      </c>
      <c r="F165" s="366"/>
      <c r="G165" s="366"/>
      <c r="H165" s="367"/>
      <c r="J165" s="88"/>
    </row>
    <row r="166" spans="1:11" ht="16.2" hidden="1" thickBot="1" x14ac:dyDescent="0.35">
      <c r="A166" s="505" t="s">
        <v>94</v>
      </c>
      <c r="B166" s="506"/>
      <c r="C166" s="506"/>
      <c r="D166" s="507"/>
      <c r="E166" s="508" t="e">
        <f>COUNTIFS('Data entry'!#REF!,"&lt;=14",'Data entry'!#REF!,"&gt;=0",'Data entry'!B6:B200,"Confirmed")</f>
        <v>#REF!</v>
      </c>
      <c r="F166" s="508"/>
      <c r="G166" s="508"/>
      <c r="H166" s="509"/>
    </row>
    <row r="167" spans="1:11" hidden="1" x14ac:dyDescent="0.3">
      <c r="A167" s="89"/>
      <c r="B167" s="112"/>
      <c r="C167" s="112"/>
      <c r="D167" s="90"/>
      <c r="E167" s="510"/>
      <c r="F167" s="511"/>
      <c r="G167" s="511"/>
      <c r="H167" s="512"/>
    </row>
    <row r="168" spans="1:11" ht="15.75" customHeight="1" x14ac:dyDescent="0.3">
      <c r="A168" s="517" t="s">
        <v>180</v>
      </c>
      <c r="B168" s="518"/>
      <c r="C168" s="523" t="s">
        <v>181</v>
      </c>
      <c r="D168" s="524"/>
      <c r="E168" s="82"/>
      <c r="F168" s="83"/>
      <c r="G168" s="411"/>
      <c r="H168" s="413"/>
    </row>
    <row r="169" spans="1:11" x14ac:dyDescent="0.3">
      <c r="A169" s="519"/>
      <c r="B169" s="520"/>
      <c r="C169" s="515" t="s">
        <v>182</v>
      </c>
      <c r="D169" s="516"/>
      <c r="E169" s="513"/>
      <c r="F169" s="513"/>
      <c r="G169" s="513"/>
      <c r="H169" s="514"/>
    </row>
    <row r="170" spans="1:11" x14ac:dyDescent="0.3">
      <c r="A170" s="519"/>
      <c r="B170" s="520"/>
      <c r="C170" s="515" t="s">
        <v>183</v>
      </c>
      <c r="D170" s="516"/>
      <c r="E170" s="513" t="s">
        <v>396</v>
      </c>
      <c r="F170" s="513"/>
      <c r="G170" s="513"/>
      <c r="H170" s="514"/>
    </row>
    <row r="171" spans="1:11" x14ac:dyDescent="0.3">
      <c r="A171" s="519"/>
      <c r="B171" s="520"/>
      <c r="C171" s="515" t="s">
        <v>184</v>
      </c>
      <c r="D171" s="516"/>
      <c r="E171" s="411"/>
      <c r="F171" s="494"/>
      <c r="G171" s="494"/>
      <c r="H171" s="413"/>
    </row>
    <row r="172" spans="1:11" x14ac:dyDescent="0.3">
      <c r="A172" s="519"/>
      <c r="B172" s="520"/>
      <c r="C172" s="515" t="s">
        <v>185</v>
      </c>
      <c r="D172" s="516"/>
      <c r="E172" s="513"/>
      <c r="F172" s="513"/>
      <c r="G172" s="513"/>
      <c r="H172" s="514"/>
    </row>
    <row r="173" spans="1:11" x14ac:dyDescent="0.3">
      <c r="A173" s="519"/>
      <c r="B173" s="520"/>
      <c r="C173" s="515" t="s">
        <v>186</v>
      </c>
      <c r="D173" s="516"/>
      <c r="E173" s="411"/>
      <c r="F173" s="412"/>
      <c r="G173" s="483"/>
      <c r="H173" s="484"/>
    </row>
    <row r="174" spans="1:11" x14ac:dyDescent="0.3">
      <c r="A174" s="519"/>
      <c r="B174" s="520"/>
      <c r="C174" s="515" t="s">
        <v>187</v>
      </c>
      <c r="D174" s="516"/>
      <c r="E174" s="513"/>
      <c r="F174" s="513"/>
      <c r="G174" s="513"/>
      <c r="H174" s="514"/>
    </row>
    <row r="175" spans="1:11" x14ac:dyDescent="0.3">
      <c r="A175" s="519"/>
      <c r="B175" s="520"/>
      <c r="C175" s="515" t="s">
        <v>188</v>
      </c>
      <c r="D175" s="516"/>
      <c r="E175" s="411"/>
      <c r="F175" s="494"/>
      <c r="G175" s="494"/>
      <c r="H175" s="413"/>
    </row>
    <row r="176" spans="1:11" x14ac:dyDescent="0.3">
      <c r="A176" s="519"/>
      <c r="B176" s="520"/>
      <c r="C176" s="515" t="s">
        <v>189</v>
      </c>
      <c r="D176" s="516"/>
      <c r="E176" s="411"/>
      <c r="F176" s="412"/>
      <c r="G176" s="411"/>
      <c r="H176" s="413"/>
      <c r="K176" s="24"/>
    </row>
    <row r="177" spans="1:10" x14ac:dyDescent="0.3">
      <c r="A177" s="519"/>
      <c r="B177" s="520"/>
      <c r="C177" s="515" t="s">
        <v>190</v>
      </c>
      <c r="D177" s="516"/>
      <c r="E177" s="411"/>
      <c r="F177" s="412"/>
      <c r="G177" s="411"/>
      <c r="H177" s="413"/>
    </row>
    <row r="178" spans="1:10" x14ac:dyDescent="0.3">
      <c r="A178" s="519"/>
      <c r="B178" s="520"/>
      <c r="C178" s="515" t="s">
        <v>191</v>
      </c>
      <c r="D178" s="516"/>
      <c r="E178" s="411"/>
      <c r="F178" s="412"/>
      <c r="G178" s="411"/>
      <c r="H178" s="413"/>
    </row>
    <row r="179" spans="1:10" x14ac:dyDescent="0.3">
      <c r="A179" s="519"/>
      <c r="B179" s="520"/>
      <c r="C179" s="515" t="s">
        <v>192</v>
      </c>
      <c r="D179" s="516"/>
      <c r="E179" s="411"/>
      <c r="F179" s="412"/>
      <c r="G179" s="411"/>
      <c r="H179" s="413"/>
    </row>
    <row r="180" spans="1:10" x14ac:dyDescent="0.3">
      <c r="A180" s="519"/>
      <c r="B180" s="520"/>
      <c r="C180" s="515" t="s">
        <v>207</v>
      </c>
      <c r="D180" s="516"/>
      <c r="E180" s="103"/>
      <c r="F180" s="103"/>
      <c r="G180" s="483"/>
      <c r="H180" s="484"/>
    </row>
    <row r="181" spans="1:10" x14ac:dyDescent="0.3">
      <c r="A181" s="519"/>
      <c r="B181" s="520"/>
      <c r="C181" s="515" t="s">
        <v>193</v>
      </c>
      <c r="D181" s="516"/>
      <c r="E181" s="411"/>
      <c r="F181" s="494"/>
      <c r="G181" s="494"/>
      <c r="H181" s="413"/>
    </row>
    <row r="182" spans="1:10" x14ac:dyDescent="0.3">
      <c r="A182" s="519"/>
      <c r="B182" s="520"/>
      <c r="C182" s="515"/>
      <c r="D182" s="516"/>
      <c r="E182" s="91"/>
      <c r="F182" s="92"/>
      <c r="G182" s="92"/>
      <c r="H182" s="93"/>
    </row>
    <row r="183" spans="1:10" ht="31.5" customHeight="1" x14ac:dyDescent="0.3">
      <c r="A183" s="519"/>
      <c r="B183" s="520"/>
      <c r="C183" s="525" t="s">
        <v>96</v>
      </c>
      <c r="D183" s="526"/>
      <c r="E183" s="411"/>
      <c r="F183" s="494"/>
      <c r="G183" s="494"/>
      <c r="H183" s="413"/>
    </row>
    <row r="184" spans="1:10" x14ac:dyDescent="0.3">
      <c r="A184" s="519"/>
      <c r="B184" s="520"/>
      <c r="C184" s="515" t="s">
        <v>100</v>
      </c>
      <c r="D184" s="516"/>
      <c r="E184" s="411"/>
      <c r="F184" s="494"/>
      <c r="G184" s="494"/>
      <c r="H184" s="413"/>
    </row>
    <row r="185" spans="1:10" x14ac:dyDescent="0.3">
      <c r="A185" s="521"/>
      <c r="B185" s="522"/>
      <c r="C185" s="515" t="s">
        <v>101</v>
      </c>
      <c r="D185" s="516"/>
      <c r="E185" s="513"/>
      <c r="F185" s="513"/>
      <c r="G185" s="513"/>
      <c r="H185" s="514"/>
    </row>
    <row r="186" spans="1:10" ht="16.2" thickBot="1" x14ac:dyDescent="0.35">
      <c r="A186" s="500" t="s">
        <v>106</v>
      </c>
      <c r="B186" s="501"/>
      <c r="C186" s="501"/>
      <c r="D186" s="502"/>
      <c r="E186" s="503"/>
      <c r="F186" s="503"/>
      <c r="G186" s="503"/>
      <c r="H186" s="504"/>
    </row>
    <row r="188" spans="1:10" ht="24" thickBot="1" x14ac:dyDescent="0.5">
      <c r="B188" s="54" t="s">
        <v>289</v>
      </c>
    </row>
    <row r="189" spans="1:10" ht="156" x14ac:dyDescent="0.3">
      <c r="B189" s="51"/>
      <c r="C189" s="56" t="s">
        <v>141</v>
      </c>
      <c r="D189" s="52" t="s">
        <v>122</v>
      </c>
      <c r="E189" s="52" t="s">
        <v>296</v>
      </c>
      <c r="F189" s="52" t="s">
        <v>121</v>
      </c>
      <c r="G189" s="52" t="s">
        <v>124</v>
      </c>
      <c r="H189" s="53" t="s">
        <v>126</v>
      </c>
      <c r="I189" s="148" t="s">
        <v>125</v>
      </c>
      <c r="J189" s="149" t="s">
        <v>142</v>
      </c>
    </row>
    <row r="190" spans="1:10" ht="37.200000000000003" customHeight="1" x14ac:dyDescent="0.3">
      <c r="B190" s="55" t="str">
        <f>'Data Validation'!$H2</f>
        <v>Attendee</v>
      </c>
      <c r="C190" s="57">
        <f>$E$25+$F$25+$E$46+$F$46</f>
        <v>0</v>
      </c>
      <c r="D190" s="57">
        <f>COUNTIFS('Data entry'!$B$6:$B$200,"Confirmed",'Data entry'!$BF$6:$BF$200, "Yes", 'Data entry'!$AO$6:$AO$200, B190)+COUNTIFS('Data entry'!$B$6:$B$200,"Probable",'Data entry'!$BF$6:$BF$200, "Yes", 'Data entry'!$AO$6:$AO$200, B190)</f>
        <v>0</v>
      </c>
      <c r="E190" s="57">
        <f>COUNTIFS('Data entry'!$B$6:$B$200,"Confirmed",'Data entry'!$BG$6:$BG$200, "Yes", 'Data entry'!$AO$6:$AO$200, B190)+COUNTIFS('Data entry'!$B$6:$B$200,"Probable",'Data entry'!$BG$6:$BG$200, "Yes", 'Data entry'!$AO$6:$AO$200, B190)</f>
        <v>0</v>
      </c>
      <c r="F190" s="57">
        <f>COUNTIFS('Data entry'!B$6:B$200,"Confirmed",'Data entry'!BH$6:BH$200, "Fatal", 'Data entry'!AO$6:AO$200, B190)+COUNTIFS('Data entry'!B$6:B$200,"Probable",'Data entry'!BH$6:BH$200, "Fatal", 'Data entry'!AO$6:AO$200, B190)</f>
        <v>0</v>
      </c>
      <c r="G190" s="60">
        <f>COUNTIFS('Data entry'!B$6:B$200,"Confirmed",'Data entry'!AO$6:AO$200, B190)+COUNTIFS('Data entry'!B$6:B$200,"Probable", 'Data entry'!AO$6:AO$200, B190) + COUNTIFS('Data entry'!B$6:B$200,"High*",'Data entry'!AO$6:AO$200, B190) +COUNTIFS('Data entry'!B$6:B$200,"Low*",'Data entry'!AO$6:AO$200, B190) +I190</f>
        <v>0</v>
      </c>
      <c r="H190" s="58">
        <f>IF(COUNTIF('Data entry'!$I$2:$R$2, B190),'Data entry'!I$4, " ")</f>
        <v>0</v>
      </c>
      <c r="I190" s="62">
        <f>IF(COUNTIF('Data entry'!$I$2:$R$2, B190),'Data entry'!I$3, " ")</f>
        <v>0</v>
      </c>
      <c r="J190" s="57">
        <f>COUNTIFS('Data entry'!$B$6:$B$200,"Confirmed", 'Data entry'!$AO$6:$AO$200, B190)+COUNTIFS('Data entry'!$B$6:$B$200,"Probable", 'Data entry'!$AO$6:$AO$200, B190)</f>
        <v>0</v>
      </c>
    </row>
    <row r="191" spans="1:10" ht="31.2" x14ac:dyDescent="0.3">
      <c r="B191" s="55" t="str">
        <f>'Data Validation'!$H3</f>
        <v>Patient</v>
      </c>
      <c r="C191" s="57">
        <f>$E$26+$F$26+$E$47+$F$47</f>
        <v>0</v>
      </c>
      <c r="D191" s="57">
        <f>COUNTIFS('Data entry'!$B$6:$B$200,"Confirmed",'Data entry'!$BF$6:$BF$200, "Yes", 'Data entry'!$AO$6:$AO$200, B191)+COUNTIFS('Data entry'!$B$6:$B$200,"Probable",'Data entry'!$BF$6:$BF$200, "Yes", 'Data entry'!$AO$6:$AO$200, B191)</f>
        <v>0</v>
      </c>
      <c r="E191" s="57">
        <f>COUNTIFS('Data entry'!$B$6:$B$200,"Confirmed",'Data entry'!$BG$6:$BG$200, "Yes", 'Data entry'!$AO$6:$AO$200, B191)+COUNTIFS('Data entry'!$B$6:$B$200,"Probable",'Data entry'!$BG$6:$BG$200, "Yes", 'Data entry'!$AO$6:$AO$200, B191)</f>
        <v>0</v>
      </c>
      <c r="F191" s="57">
        <f>COUNTIFS('Data entry'!B$6:B$200,"Confirmed",'Data entry'!BH$6:BH$200, "Fatal", 'Data entry'!AO$6:AO$200, B191)+COUNTIFS('Data entry'!B$6:B$200,"Probable",'Data entry'!BH$6:BH$200, "Fatal", 'Data entry'!AO$6:AO$200, B191)</f>
        <v>0</v>
      </c>
      <c r="G191" s="60">
        <f>COUNTIFS('Data entry'!B$6:B$200,"Confirmed",'Data entry'!AO$6:AO$200, B191)+COUNTIFS('Data entry'!B$6:B$200,"Probable", 'Data entry'!AO$6:AO$200, B191) + COUNTIFS('Data entry'!B$6:B$200,"High*",'Data entry'!AO$6:AO$200, B191) +COUNTIFS('Data entry'!B$6:B$200,"Low*",'Data entry'!AO$6:AO$200, B191) +I191</f>
        <v>0</v>
      </c>
      <c r="H191" s="58">
        <f>IF(COUNTIF('Data entry'!$I$2:$R$2, B191),'Data entry'!J$4, " ")</f>
        <v>0</v>
      </c>
      <c r="I191" s="62">
        <f>IF(COUNTIF('Data entry'!$I$2:$R$2, B191),'Data entry'!J$3, " ")</f>
        <v>0</v>
      </c>
      <c r="J191" s="57">
        <f>COUNTIFS('Data entry'!$B$6:$B$200,"Confirmed", 'Data entry'!$AO$6:$AO$200, B191)+COUNTIFS('Data entry'!$B$6:$B$200,"Probable", 'Data entry'!$AO$6:$AO$200, B191)</f>
        <v>0</v>
      </c>
    </row>
    <row r="192" spans="1:10" ht="62.4" x14ac:dyDescent="0.3">
      <c r="B192" s="55" t="str">
        <f>'Data Validation'!$H4</f>
        <v>Patron / Customer</v>
      </c>
      <c r="C192" s="57">
        <f>$E$27+$F$27+$E$48+$F$48</f>
        <v>0</v>
      </c>
      <c r="D192" s="57">
        <f>COUNTIFS('Data entry'!$B$6:$B$200,"Confirmed",'Data entry'!$BF$6:$BF$200, "Yes", 'Data entry'!$AO$6:$AO$200, B192)+COUNTIFS('Data entry'!$B$6:$B$200,"Probable",'Data entry'!$BF$6:$BF$200, "Yes", 'Data entry'!$AO$6:$AO$200, B192)</f>
        <v>0</v>
      </c>
      <c r="E192" s="57">
        <f>COUNTIFS('Data entry'!$B$6:$B$200,"Confirmed",'Data entry'!$BG$6:$BG$200, "Yes", 'Data entry'!$AO$6:$AO$200, B192)+COUNTIFS('Data entry'!$B$6:$B$200,"Probable",'Data entry'!$BG$6:$BG$200, "Yes", 'Data entry'!$AO$6:$AO$200, B192)</f>
        <v>0</v>
      </c>
      <c r="F192" s="57">
        <f>COUNTIFS('Data entry'!B$6:B$200,"Confirmed",'Data entry'!BH$6:BH$200, "Fatal", 'Data entry'!AO$6:AO$200, B192)+COUNTIFS('Data entry'!B$6:B$200,"Probable",'Data entry'!BH$6:BH$200, "Fatal", 'Data entry'!AO$6:AO$200, B192)</f>
        <v>0</v>
      </c>
      <c r="G192" s="60">
        <f>COUNTIFS('Data entry'!B$6:B$200,"Confirmed",'Data entry'!AO$6:AO$200, B192)+COUNTIFS('Data entry'!B$6:B$200,"Probable", 'Data entry'!AO$6:AO$200, B192) + COUNTIFS('Data entry'!B$6:B$200,"High*",'Data entry'!AO$6:AO$200, B192) +COUNTIFS('Data entry'!B$6:B$200,"Low*",'Data entry'!AO$6:AO$200, B192) +I192</f>
        <v>0</v>
      </c>
      <c r="H192" s="58">
        <f>IF(COUNTIF('Data entry'!$I$2:$R$2, B192),'Data entry'!K$4, " ")</f>
        <v>0</v>
      </c>
      <c r="I192" s="62">
        <f>IF(COUNTIF('Data entry'!$I$2:$R$2, B192),'Data entry'!K$3, " ")</f>
        <v>0</v>
      </c>
      <c r="J192" s="57">
        <f>COUNTIFS('Data entry'!$B$6:$B$200,"Confirmed", 'Data entry'!$AO$6:$AO$200, B192)+COUNTIFS('Data entry'!$B$6:$B$200,"Probable", 'Data entry'!$AO$6:$AO$200, B192)</f>
        <v>0</v>
      </c>
    </row>
    <row r="193" spans="2:10" ht="31.2" x14ac:dyDescent="0.3">
      <c r="B193" s="55" t="str">
        <f>'Data Validation'!$H5</f>
        <v>Resident</v>
      </c>
      <c r="C193" s="57">
        <f>$E$28+$F$28+$E$49+$F$49</f>
        <v>0</v>
      </c>
      <c r="D193" s="57">
        <f>COUNTIFS('Data entry'!$B$6:$B$200,"Confirmed",'Data entry'!$BF$6:$BF$200, "Yes", 'Data entry'!$AO$6:$AO$200, B193)+COUNTIFS('Data entry'!$B$6:$B$200,"Probable",'Data entry'!$BF$6:$BF$200, "Yes", 'Data entry'!$AO$6:$AO$200, B193)</f>
        <v>0</v>
      </c>
      <c r="E193" s="57">
        <f>COUNTIFS('Data entry'!$B$6:$B$200,"Confirmed",'Data entry'!$BG$6:$BG$200, "Yes", 'Data entry'!$AO$6:$AO$200, B193)+COUNTIFS('Data entry'!$B$6:$B$200,"Probable",'Data entry'!$BG$6:$BG$200, "Yes", 'Data entry'!$AO$6:$AO$200, B193)</f>
        <v>0</v>
      </c>
      <c r="F193" s="57">
        <f>COUNTIFS('Data entry'!B$6:B$200,"Confirmed",'Data entry'!BH$6:BH$200, "Fatal", 'Data entry'!AO$6:AO$200, B193)+COUNTIFS('Data entry'!B$6:B$200,"Probable",'Data entry'!BH$6:BH$200, "Fatal", 'Data entry'!AO$6:AO$200, B193)</f>
        <v>0</v>
      </c>
      <c r="G193" s="60">
        <f>COUNTIFS('Data entry'!B$6:B$200,"Confirmed",'Data entry'!AO$6:AO$200, B193)+COUNTIFS('Data entry'!B$6:B$200,"Probable", 'Data entry'!AO$6:AO$200, B193) + COUNTIFS('Data entry'!B$6:B$200,"High*",'Data entry'!AO$6:AO$200, B193) +COUNTIFS('Data entry'!B$6:B$200,"Low*",'Data entry'!AO$6:AO$200, B193) +I193</f>
        <v>0</v>
      </c>
      <c r="H193" s="58">
        <f>IF(COUNTIF('Data entry'!$I$2:$R$2, B193),'Data entry'!L$4, " ")</f>
        <v>0</v>
      </c>
      <c r="I193" s="62">
        <f>IF(COUNTIF('Data entry'!$I$2:$R$2, B193),'Data entry'!L$3, " ")</f>
        <v>0</v>
      </c>
      <c r="J193" s="57">
        <f>COUNTIFS('Data entry'!$B$6:$B$200,"Confirmed", 'Data entry'!$AO$6:$AO$200, B193)+COUNTIFS('Data entry'!$B$6:$B$200,"Probable", 'Data entry'!$AO$6:$AO$200, B193)</f>
        <v>0</v>
      </c>
    </row>
    <row r="194" spans="2:10" x14ac:dyDescent="0.3">
      <c r="B194" s="55" t="str">
        <f>'Data Validation'!$H6</f>
        <v>Staff</v>
      </c>
      <c r="C194" s="57">
        <f>$E$29+$F$29+$E$50+$F$50</f>
        <v>0</v>
      </c>
      <c r="D194" s="57">
        <f>COUNTIFS('Data entry'!$B$6:$B$200,"Confirmed",'Data entry'!$BF$6:$BF$200, "Yes", 'Data entry'!$AO$6:$AO$200, B194)+COUNTIFS('Data entry'!$B$6:$B$200,"Probable",'Data entry'!$BF$6:$BF$200, "Yes", 'Data entry'!$AO$6:$AO$200, B194)</f>
        <v>0</v>
      </c>
      <c r="E194" s="57">
        <f>COUNTIFS('Data entry'!$B$6:$B$200,"Confirmed",'Data entry'!$BG$6:$BG$200, "Yes", 'Data entry'!$AO$6:$AO$200, B194)+COUNTIFS('Data entry'!$B$6:$B$200,"Probable",'Data entry'!$BG$6:$BG$200, "Yes", 'Data entry'!$AO$6:$AO$200, B194)</f>
        <v>0</v>
      </c>
      <c r="F194" s="57">
        <f>COUNTIFS('Data entry'!B$6:B$200,"Confirmed",'Data entry'!BH$6:BH$200, "Fatal", 'Data entry'!AO$6:AO$200, B194)+COUNTIFS('Data entry'!B$6:B$200,"Probable",'Data entry'!BH$6:BH$200, "Fatal", 'Data entry'!AO$6:AO$200, B194)</f>
        <v>0</v>
      </c>
      <c r="G194" s="60">
        <f>COUNTIFS('Data entry'!B$6:B$200,"Confirmed",'Data entry'!AO$6:AO$200, B194)+COUNTIFS('Data entry'!B$6:B$200,"Probable", 'Data entry'!AO$6:AO$200, B194) + COUNTIFS('Data entry'!B$6:B$200,"High*",'Data entry'!AO$6:AO$200, B194) +COUNTIFS('Data entry'!B$6:B$200,"Low*",'Data entry'!AO$6:AO$200, B194) +I194</f>
        <v>0</v>
      </c>
      <c r="H194" s="58">
        <f>IF(COUNTIF('Data entry'!$I$2:$R$2, B194),'Data entry'!M$4, " ")</f>
        <v>0</v>
      </c>
      <c r="I194" s="62">
        <f>IF(COUNTIF('Data entry'!$I$2:$R$2, B194),'Data entry'!M$3, " ")</f>
        <v>0</v>
      </c>
      <c r="J194" s="57">
        <f>COUNTIFS('Data entry'!$B$6:$B$200,"Confirmed", 'Data entry'!$AO$6:$AO$200, B194)+COUNTIFS('Data entry'!$B$6:$B$200,"Probable", 'Data entry'!$AO$6:$AO$200, B194)</f>
        <v>0</v>
      </c>
    </row>
    <row r="195" spans="2:10" ht="31.2" x14ac:dyDescent="0.3">
      <c r="B195" s="55" t="str">
        <f>'Data Validation'!$H7</f>
        <v>Student</v>
      </c>
      <c r="C195" s="57">
        <f>$E$30+$F$30+$E$51+$F$51</f>
        <v>0</v>
      </c>
      <c r="D195" s="57">
        <f>COUNTIFS('Data entry'!$B$6:$B$200,"Confirmed",'Data entry'!$BF$6:$BF$200, "Yes", 'Data entry'!$AO$6:$AO$200, B195)+COUNTIFS('Data entry'!$B$6:$B$200,"Probable",'Data entry'!$BF$6:$BF$200, "Yes", 'Data entry'!$AO$6:$AO$200, B195)</f>
        <v>0</v>
      </c>
      <c r="E195" s="57">
        <f>COUNTIFS('Data entry'!$B$6:$B$200,"Confirmed",'Data entry'!$BG$6:$BG$200, "Yes", 'Data entry'!$AO$6:$AO$200, B195)+COUNTIFS('Data entry'!$B$6:$B$200,"Probable",'Data entry'!$BG$6:$BG$200, "Yes", 'Data entry'!$AO$6:$AO$200, B195)</f>
        <v>0</v>
      </c>
      <c r="F195" s="57">
        <f>COUNTIFS('Data entry'!B$6:B$200,"Confirmed",'Data entry'!BH$6:BH$200, "Fatal", 'Data entry'!AO$6:AO$200, B195)+COUNTIFS('Data entry'!B$6:B$200,"Probable",'Data entry'!BH$6:BH$200, "Fatal", 'Data entry'!AO$6:AO$200, B195)</f>
        <v>0</v>
      </c>
      <c r="G195" s="60">
        <f>COUNTIFS('Data entry'!B$6:B$200,"Confirmed",'Data entry'!AO$6:AO$200, B195)+COUNTIFS('Data entry'!B$6:B$200,"Probable", 'Data entry'!AO$6:AO$200, B195) + COUNTIFS('Data entry'!B$6:B$200,"High*",'Data entry'!AO$6:AO$200, B195) +COUNTIFS('Data entry'!B$6:B$200,"Low*",'Data entry'!AO$6:AO$200, B195) +I195</f>
        <v>0</v>
      </c>
      <c r="H195" s="58">
        <f>IF(COUNTIF('Data entry'!$I$2:$R$2, B195),'Data entry'!N$4, " ")</f>
        <v>0</v>
      </c>
      <c r="I195" s="146">
        <f>IF(COUNTIF('Data entry'!$I$2:$R$2, B195),'Data entry'!N$3, " ")</f>
        <v>0</v>
      </c>
      <c r="J195" s="57">
        <f>COUNTIFS('Data entry'!$B$6:$B$200,"Confirmed", 'Data entry'!$AO$6:$AO$200, B195)+COUNTIFS('Data entry'!$B$6:$B$200,"Probable", 'Data entry'!$AO$6:$AO$200, B195)</f>
        <v>0</v>
      </c>
    </row>
    <row r="196" spans="2:10" x14ac:dyDescent="0.3">
      <c r="B196" s="55" t="str">
        <f>'Data Validation'!$H8</f>
        <v>Visitor</v>
      </c>
      <c r="C196" s="57">
        <f>$E$31+$F$31+$E$52+$F$52</f>
        <v>0</v>
      </c>
      <c r="D196" s="57">
        <f>COUNTIFS('Data entry'!$B$6:$B$200,"Confirmed",'Data entry'!$BF$6:$BF$200, "Yes", 'Data entry'!$AO$6:$AO$200, B196)+COUNTIFS('Data entry'!$B$6:$B$200,"Probable",'Data entry'!$BF$6:$BF$200, "Yes", 'Data entry'!$AO$6:$AO$200, B196)</f>
        <v>0</v>
      </c>
      <c r="E196" s="57">
        <f>COUNTIFS('Data entry'!$B$6:$B$200,"Confirmed",'Data entry'!$BG$6:$BG$200, "Yes", 'Data entry'!$AO$6:$AO$200, B196)+COUNTIFS('Data entry'!$B$6:$B$200,"Probable",'Data entry'!$BG$6:$BG$200, "Yes", 'Data entry'!$AO$6:$AO$200, B196)</f>
        <v>0</v>
      </c>
      <c r="F196" s="57">
        <f>COUNTIFS('Data entry'!B$6:B$200,"Confirmed",'Data entry'!BH$6:BH$200, "Fatal", 'Data entry'!AO$6:AO$200, B196)+COUNTIFS('Data entry'!B$6:B$200,"Probable",'Data entry'!BH$6:BH$200, "Fatal", 'Data entry'!AO$6:AO$200, B196)</f>
        <v>0</v>
      </c>
      <c r="G196" s="60">
        <f>COUNTIFS('Data entry'!B$6:B$200,"Confirmed",'Data entry'!AO$6:AO$200, B196)+COUNTIFS('Data entry'!B$6:B$200,"Probable", 'Data entry'!AO$6:AO$200, B196) + COUNTIFS('Data entry'!B$6:B$200,"High*",'Data entry'!AO$6:AO$200, B196) +COUNTIFS('Data entry'!B$6:B$200,"Low*",'Data entry'!AO$6:AO$200, B196) +I196</f>
        <v>0</v>
      </c>
      <c r="H196" s="58">
        <f>IF(COUNTIF('Data entry'!$I$2:$R$2, B196),'Data entry'!O$4, " ")</f>
        <v>0</v>
      </c>
      <c r="I196" s="146">
        <f>IF(COUNTIF('Data entry'!$I$2:$R$2, B196),'Data entry'!O$3, " ")</f>
        <v>0</v>
      </c>
      <c r="J196" s="57">
        <f>COUNTIFS('Data entry'!$B$6:$B$200,"Confirmed", 'Data entry'!$AO$6:$AO$200, B196)+COUNTIFS('Data entry'!$B$6:$B$200,"Probable", 'Data entry'!$AO$6:$AO$200, B196)</f>
        <v>0</v>
      </c>
    </row>
    <row r="197" spans="2:10" ht="31.2" x14ac:dyDescent="0.3">
      <c r="B197" s="55" t="str">
        <f>'Data Validation'!$H9</f>
        <v>Volunteer</v>
      </c>
      <c r="C197" s="57">
        <f>$E$32+$F$32+$E$53+$F$53</f>
        <v>0</v>
      </c>
      <c r="D197" s="57">
        <f>COUNTIFS('Data entry'!$B$6:$B$200,"Confirmed",'Data entry'!$BF$6:$BF$200, "Yes", 'Data entry'!$AO$6:$AO$200, B197)+COUNTIFS('Data entry'!$B$6:$B$200,"Probable",'Data entry'!$BF$6:$BF$200, "Yes", 'Data entry'!$AO$6:$AO$200, B197)</f>
        <v>0</v>
      </c>
      <c r="E197" s="57">
        <f>COUNTIFS('Data entry'!$B$6:$B$200,"Confirmed",'Data entry'!$BG$6:$BG$200, "Yes", 'Data entry'!$AO$6:$AO$200, B197)+COUNTIFS('Data entry'!$B$6:$B$200,"Probable",'Data entry'!$BG$6:$BG$200, "Yes", 'Data entry'!$AO$6:$AO$200, B197)</f>
        <v>0</v>
      </c>
      <c r="F197" s="57">
        <f>COUNTIFS('Data entry'!B$6:B$200,"Confirmed",'Data entry'!BH$6:BH$200, "Fatal", 'Data entry'!AO$6:AO$200, B197)+COUNTIFS('Data entry'!B$6:B$200,"Probable",'Data entry'!BH$6:BH$200, "Fatal", 'Data entry'!AO$6:AO$200, B197)</f>
        <v>0</v>
      </c>
      <c r="G197" s="60">
        <f>COUNTIFS('Data entry'!B$6:B$200,"Confirmed",'Data entry'!AO$6:AO$200, B197)+COUNTIFS('Data entry'!B$6:B$200,"Probable", 'Data entry'!AO$6:AO$200, B197) + COUNTIFS('Data entry'!B$6:B$200,"High*",'Data entry'!AO$6:AO$200, B197) +COUNTIFS('Data entry'!B$6:B$200,"Low*",'Data entry'!AO$6:AO$200, B197) +I197</f>
        <v>0</v>
      </c>
      <c r="H197" s="58">
        <f>IF(COUNTIF('Data entry'!$I$2:$R$2, B197),'Data entry'!P$4, " ")</f>
        <v>0</v>
      </c>
      <c r="I197" s="146">
        <f>IF(COUNTIF('Data entry'!$I$2:$R$2, B197),'Data entry'!P$3, " ")</f>
        <v>0</v>
      </c>
      <c r="J197" s="57">
        <f>COUNTIFS('Data entry'!$B$6:$B$200,"Confirmed", 'Data entry'!$AO$6:$AO$200, B197)+COUNTIFS('Data entry'!$B$6:$B$200,"Probable", 'Data entry'!$AO$6:$AO$200, B197)</f>
        <v>0</v>
      </c>
    </row>
    <row r="198" spans="2:10" x14ac:dyDescent="0.3">
      <c r="B198" s="55" t="str">
        <f>'Data Validation'!$H10</f>
        <v>Other</v>
      </c>
      <c r="C198" s="57">
        <f>$E$33+$F$33+$E$54+$F$54</f>
        <v>0</v>
      </c>
      <c r="D198" s="57">
        <f>COUNTIFS('Data entry'!$B$6:$B$200,"Confirmed",'Data entry'!$BF$6:$BF$200, "Yes", 'Data entry'!$AO$6:$AO$200, B198)+COUNTIFS('Data entry'!$B$6:$B$200,"Probable",'Data entry'!$BF$6:$BF$200, "Yes", 'Data entry'!$AO$6:$AO$200, B198)</f>
        <v>0</v>
      </c>
      <c r="E198" s="57">
        <f>COUNTIFS('Data entry'!$B$6:$B$200,"Confirmed",'Data entry'!$BG$6:$BG$200, "Yes", 'Data entry'!$AO$6:$AO$200, B198)+COUNTIFS('Data entry'!$B$6:$B$200,"Probable",'Data entry'!$BG$6:$BG$200, "Yes", 'Data entry'!$AO$6:$AO$200, B198)</f>
        <v>0</v>
      </c>
      <c r="F198" s="57">
        <f>COUNTIFS('Data entry'!B$6:B$200,"Confirmed",'Data entry'!BH$6:BH$200, "Fatal", 'Data entry'!AO$6:AO$200, B198)+COUNTIFS('Data entry'!B$6:B$200,"Probable",'Data entry'!BH$6:BH$200, "Fatal", 'Data entry'!AO$6:AO$200, B198)</f>
        <v>0</v>
      </c>
      <c r="G198" s="60">
        <f>COUNTIFS('Data entry'!B$6:B$200,"Confirmed",'Data entry'!AO$6:AO$200, B198)+COUNTIFS('Data entry'!B$6:B$200,"Probable", 'Data entry'!AO$6:AO$200, B198) + COUNTIFS('Data entry'!B$6:B$200,"High*",'Data entry'!AO$6:AO$200, B198) +COUNTIFS('Data entry'!B$6:B$200,"Low*",'Data entry'!AO$6:AO$200, B198) +I198</f>
        <v>0</v>
      </c>
      <c r="H198" s="58">
        <f>IF(COUNTIF('Data entry'!$I$2:$R$2, B198),'Data entry'!Q$4, " ")</f>
        <v>0</v>
      </c>
      <c r="I198" s="146">
        <f>IF(COUNTIF('Data entry'!$I$2:$R$2, B198),'Data entry'!Q$3, " ")</f>
        <v>0</v>
      </c>
      <c r="J198" s="57">
        <f>COUNTIFS('Data entry'!$B$6:$B$200,"Confirmed", 'Data entry'!$AO$6:$AO$200, B198)+COUNTIFS('Data entry'!$B$6:$B$200,"Probable", 'Data entry'!$AO$6:$AO$200, B198)</f>
        <v>0</v>
      </c>
    </row>
    <row r="199" spans="2:10" ht="16.2" thickBot="1" x14ac:dyDescent="0.35">
      <c r="B199" s="185" t="s">
        <v>123</v>
      </c>
      <c r="C199" s="59">
        <f>SUM(C190:C194)</f>
        <v>0</v>
      </c>
      <c r="D199" s="59">
        <f>SUM(D190:D194)</f>
        <v>0</v>
      </c>
      <c r="E199" s="59">
        <f>SUM(E190:E194)</f>
        <v>0</v>
      </c>
      <c r="F199" s="59">
        <f>SUM(F190:F194)</f>
        <v>0</v>
      </c>
      <c r="G199" s="147">
        <f>SUM(G190:G198)</f>
        <v>0</v>
      </c>
      <c r="H199" s="147">
        <f>SUM(H190:H198)</f>
        <v>0</v>
      </c>
      <c r="I199" s="63">
        <f>SUM(I190:I194)</f>
        <v>0</v>
      </c>
      <c r="J199" s="59">
        <f>SUM(J190:J194)</f>
        <v>0</v>
      </c>
    </row>
    <row r="200" spans="2:10" ht="16.2" customHeight="1" x14ac:dyDescent="0.3"/>
  </sheetData>
  <sheetProtection algorithmName="SHA-512" hashValue="Vzcx35USTJzRo0txiMTgnVsEKtc8NAKTkIn4hJUTfqGT7zXdnzrgdXzew16coujd0C7TH8fGKA5Yhj7ZIK+k2Q==" saltValue="LXJZaVXBrdjPTijhb9Nqiw==" spinCount="100000" sheet="1" objects="1" scenarios="1" formatCells="0" formatColumns="0" selectLockedCells="1" sort="0" autoFilter="0"/>
  <mergeCells count="253">
    <mergeCell ref="E22:H22"/>
    <mergeCell ref="C72:D72"/>
    <mergeCell ref="C41:D41"/>
    <mergeCell ref="E41:H41"/>
    <mergeCell ref="C43:D43"/>
    <mergeCell ref="E43:H43"/>
    <mergeCell ref="C62:D62"/>
    <mergeCell ref="E65:H65"/>
    <mergeCell ref="C63:D63"/>
    <mergeCell ref="C71:D71"/>
    <mergeCell ref="E62:H62"/>
    <mergeCell ref="C64:D64"/>
    <mergeCell ref="C42:D42"/>
    <mergeCell ref="O28:Q28"/>
    <mergeCell ref="O29:Q29"/>
    <mergeCell ref="O30:Q30"/>
    <mergeCell ref="O31:Q31"/>
    <mergeCell ref="O32:Q32"/>
    <mergeCell ref="C21:D21"/>
    <mergeCell ref="C22:D22"/>
    <mergeCell ref="E118:G118"/>
    <mergeCell ref="E91:G91"/>
    <mergeCell ref="E93:G93"/>
    <mergeCell ref="E90:H90"/>
    <mergeCell ref="C93:D93"/>
    <mergeCell ref="E76:F76"/>
    <mergeCell ref="E77:F77"/>
    <mergeCell ref="C117:D117"/>
    <mergeCell ref="C87:D87"/>
    <mergeCell ref="E89:H89"/>
    <mergeCell ref="E84:H84"/>
    <mergeCell ref="E85:G85"/>
    <mergeCell ref="E95:F95"/>
    <mergeCell ref="G95:H95"/>
    <mergeCell ref="E116:H116"/>
    <mergeCell ref="C73:D73"/>
    <mergeCell ref="E21:H21"/>
    <mergeCell ref="E92:H92"/>
    <mergeCell ref="C91:D91"/>
    <mergeCell ref="C92:D92"/>
    <mergeCell ref="E66:H66"/>
    <mergeCell ref="E64:H64"/>
    <mergeCell ref="C65:D65"/>
    <mergeCell ref="C66:D66"/>
    <mergeCell ref="C67:D67"/>
    <mergeCell ref="C70:D70"/>
    <mergeCell ref="C86:D86"/>
    <mergeCell ref="E87:G87"/>
    <mergeCell ref="E88:G88"/>
    <mergeCell ref="E86:H86"/>
    <mergeCell ref="E82:H82"/>
    <mergeCell ref="E83:H83"/>
    <mergeCell ref="C88:D88"/>
    <mergeCell ref="E67:H67"/>
    <mergeCell ref="C68:D68"/>
    <mergeCell ref="C69:D69"/>
    <mergeCell ref="E179:F179"/>
    <mergeCell ref="A76:A157"/>
    <mergeCell ref="B76:B77"/>
    <mergeCell ref="C150:D150"/>
    <mergeCell ref="B89:B93"/>
    <mergeCell ref="B94:B115"/>
    <mergeCell ref="B116:B120"/>
    <mergeCell ref="C89:D89"/>
    <mergeCell ref="E120:G120"/>
    <mergeCell ref="E117:H117"/>
    <mergeCell ref="C76:D76"/>
    <mergeCell ref="C77:D77"/>
    <mergeCell ref="C156:D156"/>
    <mergeCell ref="C157:D157"/>
    <mergeCell ref="C121:D121"/>
    <mergeCell ref="C122:D122"/>
    <mergeCell ref="B155:B157"/>
    <mergeCell ref="C149:D149"/>
    <mergeCell ref="C153:D153"/>
    <mergeCell ref="C154:D154"/>
    <mergeCell ref="C155:D155"/>
    <mergeCell ref="C123:D123"/>
    <mergeCell ref="B121:B125"/>
    <mergeCell ref="B149:B154"/>
    <mergeCell ref="C183:D183"/>
    <mergeCell ref="C184:D184"/>
    <mergeCell ref="C185:D185"/>
    <mergeCell ref="C182:D182"/>
    <mergeCell ref="C162:D162"/>
    <mergeCell ref="C163:D163"/>
    <mergeCell ref="C164:D164"/>
    <mergeCell ref="C165:D165"/>
    <mergeCell ref="C177:D177"/>
    <mergeCell ref="C176:D176"/>
    <mergeCell ref="C169:D169"/>
    <mergeCell ref="C173:D173"/>
    <mergeCell ref="C174:D174"/>
    <mergeCell ref="C175:D175"/>
    <mergeCell ref="C179:D179"/>
    <mergeCell ref="C180:D180"/>
    <mergeCell ref="C178:D178"/>
    <mergeCell ref="C170:D170"/>
    <mergeCell ref="C171:D171"/>
    <mergeCell ref="C172:D172"/>
    <mergeCell ref="A186:D186"/>
    <mergeCell ref="E186:H186"/>
    <mergeCell ref="A166:D166"/>
    <mergeCell ref="E166:H166"/>
    <mergeCell ref="E167:H167"/>
    <mergeCell ref="G168:H168"/>
    <mergeCell ref="E169:H169"/>
    <mergeCell ref="E170:H170"/>
    <mergeCell ref="E171:H171"/>
    <mergeCell ref="E172:H172"/>
    <mergeCell ref="E173:F173"/>
    <mergeCell ref="G173:H173"/>
    <mergeCell ref="E174:H174"/>
    <mergeCell ref="E175:H175"/>
    <mergeCell ref="E176:F176"/>
    <mergeCell ref="G176:H176"/>
    <mergeCell ref="C181:D181"/>
    <mergeCell ref="E177:F177"/>
    <mergeCell ref="G177:H177"/>
    <mergeCell ref="A168:B185"/>
    <mergeCell ref="E183:H183"/>
    <mergeCell ref="E184:H184"/>
    <mergeCell ref="E185:H185"/>
    <mergeCell ref="C168:D168"/>
    <mergeCell ref="G179:H179"/>
    <mergeCell ref="G180:H180"/>
    <mergeCell ref="E156:H156"/>
    <mergeCell ref="E157:H157"/>
    <mergeCell ref="E154:H154"/>
    <mergeCell ref="E155:H155"/>
    <mergeCell ref="E181:H181"/>
    <mergeCell ref="A10:D10"/>
    <mergeCell ref="E69:H69"/>
    <mergeCell ref="E70:H70"/>
    <mergeCell ref="E71:H71"/>
    <mergeCell ref="E72:H72"/>
    <mergeCell ref="E73:H73"/>
    <mergeCell ref="E19:H19"/>
    <mergeCell ref="E20:H20"/>
    <mergeCell ref="E42:H42"/>
    <mergeCell ref="E68:H68"/>
    <mergeCell ref="E15:H15"/>
    <mergeCell ref="E17:H17"/>
    <mergeCell ref="E18:H18"/>
    <mergeCell ref="E14:H14"/>
    <mergeCell ref="E63:H63"/>
    <mergeCell ref="A18:D18"/>
    <mergeCell ref="E119:H119"/>
    <mergeCell ref="A20:D20"/>
    <mergeCell ref="C124:D124"/>
    <mergeCell ref="B78:B81"/>
    <mergeCell ref="B83:B88"/>
    <mergeCell ref="C125:D125"/>
    <mergeCell ref="C118:D118"/>
    <mergeCell ref="C90:D90"/>
    <mergeCell ref="C83:D83"/>
    <mergeCell ref="C119:D119"/>
    <mergeCell ref="C116:D116"/>
    <mergeCell ref="A63:B75"/>
    <mergeCell ref="A42:B62"/>
    <mergeCell ref="A158:D158"/>
    <mergeCell ref="A162:B165"/>
    <mergeCell ref="A161:D161"/>
    <mergeCell ref="A159:D159"/>
    <mergeCell ref="A160:D160"/>
    <mergeCell ref="A21:B41"/>
    <mergeCell ref="C120:D120"/>
    <mergeCell ref="C78:D79"/>
    <mergeCell ref="C80:D81"/>
    <mergeCell ref="C84:D84"/>
    <mergeCell ref="C85:D85"/>
    <mergeCell ref="E178:F178"/>
    <mergeCell ref="G178:H178"/>
    <mergeCell ref="E161:H161"/>
    <mergeCell ref="E162:H162"/>
    <mergeCell ref="E163:H163"/>
    <mergeCell ref="E164:H164"/>
    <mergeCell ref="E165:H165"/>
    <mergeCell ref="E121:H121"/>
    <mergeCell ref="E122:H122"/>
    <mergeCell ref="E123:G123"/>
    <mergeCell ref="E124:H124"/>
    <mergeCell ref="E160:H160"/>
    <mergeCell ref="E127:F127"/>
    <mergeCell ref="G127:H127"/>
    <mergeCell ref="E158:H158"/>
    <mergeCell ref="E159:H159"/>
    <mergeCell ref="E150:F150"/>
    <mergeCell ref="E125:G125"/>
    <mergeCell ref="E152:H152"/>
    <mergeCell ref="E153:H153"/>
    <mergeCell ref="E151:H151"/>
    <mergeCell ref="E149:F149"/>
    <mergeCell ref="A11:D11"/>
    <mergeCell ref="A9:D9"/>
    <mergeCell ref="A8:D8"/>
    <mergeCell ref="A13:A17"/>
    <mergeCell ref="E16:H16"/>
    <mergeCell ref="E5:H5"/>
    <mergeCell ref="E6:H6"/>
    <mergeCell ref="E7:H7"/>
    <mergeCell ref="E10:H10"/>
    <mergeCell ref="B13:D13"/>
    <mergeCell ref="A12:D12"/>
    <mergeCell ref="B15:D15"/>
    <mergeCell ref="B16:D16"/>
    <mergeCell ref="B17:D17"/>
    <mergeCell ref="N1:U1"/>
    <mergeCell ref="N2:Q2"/>
    <mergeCell ref="R2:U2"/>
    <mergeCell ref="N3:Q3"/>
    <mergeCell ref="R3:U3"/>
    <mergeCell ref="O4:Q4"/>
    <mergeCell ref="N7:Q7"/>
    <mergeCell ref="N8:Q8"/>
    <mergeCell ref="B126:B148"/>
    <mergeCell ref="A1:H1"/>
    <mergeCell ref="E8:H8"/>
    <mergeCell ref="E9:H9"/>
    <mergeCell ref="E11:H11"/>
    <mergeCell ref="E12:H12"/>
    <mergeCell ref="E13:H13"/>
    <mergeCell ref="A2:D2"/>
    <mergeCell ref="A6:D6"/>
    <mergeCell ref="A5:D5"/>
    <mergeCell ref="A3:D3"/>
    <mergeCell ref="A4:D4"/>
    <mergeCell ref="E2:H2"/>
    <mergeCell ref="E3:H3"/>
    <mergeCell ref="E4:H4"/>
    <mergeCell ref="A7:D7"/>
    <mergeCell ref="N14:O14"/>
    <mergeCell ref="N27:O27"/>
    <mergeCell ref="O11:Q11"/>
    <mergeCell ref="O12:Q12"/>
    <mergeCell ref="N25:O25"/>
    <mergeCell ref="O6:Q6"/>
    <mergeCell ref="R6:U6"/>
    <mergeCell ref="R7:U7"/>
    <mergeCell ref="R8:U8"/>
    <mergeCell ref="Q23:R23"/>
    <mergeCell ref="N23:O23"/>
    <mergeCell ref="R9:U9"/>
    <mergeCell ref="N9:N12"/>
    <mergeCell ref="O9:Q9"/>
    <mergeCell ref="R10:U10"/>
    <mergeCell ref="R11:U11"/>
    <mergeCell ref="R12:U12"/>
    <mergeCell ref="N4:N6"/>
    <mergeCell ref="O10:Q10"/>
    <mergeCell ref="R4:U4"/>
    <mergeCell ref="O5:Q5"/>
    <mergeCell ref="R5:U5"/>
  </mergeCells>
  <dataValidations count="7">
    <dataValidation type="list" allowBlank="1" showInputMessage="1" showErrorMessage="1" sqref="E13:H13">
      <formula1>"Yes, No, Unsure"</formula1>
    </dataValidation>
    <dataValidation type="list" allowBlank="1" showInputMessage="1" showErrorMessage="1" sqref="E177:F177 E179:F179">
      <formula1>"Pending, Received, Reviewed"</formula1>
    </dataValidation>
    <dataValidation type="list" allowBlank="1" showInputMessage="1" showErrorMessage="1" sqref="E175:H175 E180">
      <formula1>"Yes, No"</formula1>
    </dataValidation>
    <dataValidation type="date" operator="greaterThan" allowBlank="1" showInputMessage="1" showErrorMessage="1" error="Please enter a date (DD-MMM-YY)_x000a_" sqref="E168">
      <formula1>43831</formula1>
    </dataValidation>
    <dataValidation type="whole" operator="greaterThanOrEqual" allowBlank="1" showInputMessage="1" showErrorMessage="1" error="Enter a valid number" sqref="P23 S23">
      <formula1>0</formula1>
    </dataValidation>
    <dataValidation type="list" allowBlank="1" showInputMessage="1" showErrorMessage="1" sqref="F180">
      <formula1>$Q$2:$Q$3</formula1>
    </dataValidation>
    <dataValidation type="list" allowBlank="1" showInputMessage="1" showErrorMessage="1" sqref="E94:G94 E126:G126">
      <formula1>$R$2:$R$3</formula1>
    </dataValidation>
  </dataValidations>
  <pageMargins left="0.7" right="0.7" top="0.75" bottom="0.75" header="0.3" footer="0.3"/>
  <pageSetup scale="58" orientation="portrait" r:id="rId1"/>
  <legacyDrawing r:id="rId2"/>
  <extLst>
    <ext xmlns:x14="http://schemas.microsoft.com/office/spreadsheetml/2009/9/main" uri="{CCE6A557-97BC-4b89-ADB6-D9C93CAAB3DF}">
      <x14:dataValidations xmlns:xm="http://schemas.microsoft.com/office/excel/2006/main" count="6">
        <x14:dataValidation type="list" allowBlank="1" showInputMessage="1" showErrorMessage="1">
          <x14:formula1>
            <xm:f>'Data Validation'!$M$2:$M$4</xm:f>
          </x14:formula1>
          <xm:sqref>F168 E184:H184</xm:sqref>
        </x14:dataValidation>
        <x14:dataValidation type="list" allowBlank="1" showInputMessage="1" showErrorMessage="1">
          <x14:formula1>
            <xm:f>'Data Validation'!$Q$2:$Q$4</xm:f>
          </x14:formula1>
          <xm:sqref>E173:F173</xm:sqref>
        </x14:dataValidation>
        <x14:dataValidation type="list" allowBlank="1" showInputMessage="1" showErrorMessage="1">
          <x14:formula1>
            <xm:f>'Data Validation'!$P$2:$P$26</xm:f>
          </x14:formula1>
          <xm:sqref>E4:H4</xm:sqref>
        </x14:dataValidation>
        <x14:dataValidation type="list" allowBlank="1" showInputMessage="1" showErrorMessage="1">
          <x14:formula1>
            <xm:f>'Data Validation'!$R$3:$R$7</xm:f>
          </x14:formula1>
          <xm:sqref>E88:G88</xm:sqref>
        </x14:dataValidation>
        <x14:dataValidation type="list" allowBlank="1" showInputMessage="1" showErrorMessage="1">
          <x14:formula1>
            <xm:f>'Data Validation'!$R$2:$R$21</xm:f>
          </x14:formula1>
          <xm:sqref>E85:G85 O29:Q32 E123:G123 E125:G125 E118:G118 E91:G91 E87:G87</xm:sqref>
        </x14:dataValidation>
        <x14:dataValidation type="list" allowBlank="1" showInputMessage="1" showErrorMessage="1">
          <x14:formula1>
            <xm:f>'Data Validation'!$R$3:$R$21</xm:f>
          </x14:formula1>
          <xm:sqref>E120:G120 E93:G93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C87"/>
  <sheetViews>
    <sheetView topLeftCell="A74" workbookViewId="0">
      <selection activeCell="D89" sqref="D89"/>
    </sheetView>
  </sheetViews>
  <sheetFormatPr defaultRowHeight="15" x14ac:dyDescent="0.25"/>
  <cols>
    <col min="1" max="1" width="5" style="31" customWidth="1"/>
    <col min="2" max="2" width="69.54296875" style="1" customWidth="1"/>
  </cols>
  <sheetData>
    <row r="1" spans="1:2" ht="15.6" hidden="1" x14ac:dyDescent="0.3">
      <c r="B1" s="17" t="s">
        <v>111</v>
      </c>
    </row>
    <row r="2" spans="1:2" ht="30" hidden="1" x14ac:dyDescent="0.25">
      <c r="B2" s="1" t="s">
        <v>119</v>
      </c>
    </row>
    <row r="3" spans="1:2" hidden="1" x14ac:dyDescent="0.25"/>
    <row r="4" spans="1:2" hidden="1" x14ac:dyDescent="0.25"/>
    <row r="5" spans="1:2" ht="31.2" x14ac:dyDescent="0.3">
      <c r="B5" s="17" t="s">
        <v>112</v>
      </c>
    </row>
    <row r="6" spans="1:2" ht="30" x14ac:dyDescent="0.25">
      <c r="A6" s="31">
        <f>A2+1</f>
        <v>1</v>
      </c>
      <c r="B6" s="1" t="s">
        <v>206</v>
      </c>
    </row>
    <row r="7" spans="1:2" x14ac:dyDescent="0.25">
      <c r="A7" s="31">
        <f>A6+1</f>
        <v>2</v>
      </c>
      <c r="B7" s="1" t="s">
        <v>205</v>
      </c>
    </row>
    <row r="8" spans="1:2" x14ac:dyDescent="0.25">
      <c r="A8" s="31">
        <f>A7+1</f>
        <v>3</v>
      </c>
      <c r="B8" s="1" t="s">
        <v>208</v>
      </c>
    </row>
    <row r="9" spans="1:2" ht="30" x14ac:dyDescent="0.25">
      <c r="A9" s="31">
        <f>A8+1</f>
        <v>4</v>
      </c>
      <c r="B9" s="1" t="s">
        <v>226</v>
      </c>
    </row>
    <row r="10" spans="1:2" ht="30.6" x14ac:dyDescent="0.25">
      <c r="A10" s="31">
        <f>A9+1</f>
        <v>5</v>
      </c>
      <c r="B10" s="1" t="s">
        <v>209</v>
      </c>
    </row>
    <row r="11" spans="1:2" ht="30" x14ac:dyDescent="0.25">
      <c r="A11" s="31">
        <v>6</v>
      </c>
      <c r="B11" s="1" t="s">
        <v>316</v>
      </c>
    </row>
    <row r="13" spans="1:2" ht="15.6" x14ac:dyDescent="0.3">
      <c r="B13" s="17"/>
    </row>
    <row r="14" spans="1:2" ht="31.2" x14ac:dyDescent="0.3">
      <c r="B14" s="17" t="s">
        <v>278</v>
      </c>
    </row>
    <row r="15" spans="1:2" ht="45" x14ac:dyDescent="0.25">
      <c r="A15" s="31">
        <f>A11+1</f>
        <v>7</v>
      </c>
      <c r="B15" s="1" t="s">
        <v>268</v>
      </c>
    </row>
    <row r="16" spans="1:2" ht="15.6" x14ac:dyDescent="0.3">
      <c r="B16" s="17"/>
    </row>
    <row r="17" spans="1:3" ht="30.6" x14ac:dyDescent="0.25">
      <c r="B17" s="17" t="s">
        <v>310</v>
      </c>
    </row>
    <row r="18" spans="1:3" x14ac:dyDescent="0.25">
      <c r="B18" s="27"/>
    </row>
    <row r="19" spans="1:3" ht="30" x14ac:dyDescent="0.25">
      <c r="A19" s="31">
        <f>A15+1</f>
        <v>8</v>
      </c>
      <c r="B19" s="1" t="s">
        <v>228</v>
      </c>
    </row>
    <row r="20" spans="1:3" ht="30" x14ac:dyDescent="0.25">
      <c r="A20" s="31">
        <f>A19+1</f>
        <v>9</v>
      </c>
      <c r="B20" s="1" t="s">
        <v>210</v>
      </c>
    </row>
    <row r="21" spans="1:3" ht="30" customHeight="1" x14ac:dyDescent="0.25">
      <c r="A21" s="31">
        <f>A20+1</f>
        <v>10</v>
      </c>
      <c r="B21" s="168" t="s">
        <v>301</v>
      </c>
    </row>
    <row r="22" spans="1:3" ht="30" x14ac:dyDescent="0.25">
      <c r="A22" s="31">
        <f>A21+1</f>
        <v>11</v>
      </c>
      <c r="B22" s="1" t="s">
        <v>314</v>
      </c>
      <c r="C22" s="1"/>
    </row>
    <row r="23" spans="1:3" ht="90" x14ac:dyDescent="0.25">
      <c r="A23" s="143" t="s">
        <v>312</v>
      </c>
      <c r="B23" s="1" t="s">
        <v>311</v>
      </c>
    </row>
    <row r="24" spans="1:3" ht="30" x14ac:dyDescent="0.25">
      <c r="A24" s="143" t="s">
        <v>313</v>
      </c>
      <c r="B24" s="1" t="s">
        <v>315</v>
      </c>
    </row>
    <row r="25" spans="1:3" x14ac:dyDescent="0.25">
      <c r="A25" s="31">
        <f>A22+1</f>
        <v>12</v>
      </c>
      <c r="B25" s="1" t="s">
        <v>308</v>
      </c>
    </row>
    <row r="26" spans="1:3" x14ac:dyDescent="0.25">
      <c r="A26" s="31">
        <f>A25+1</f>
        <v>13</v>
      </c>
      <c r="B26" s="1" t="s">
        <v>309</v>
      </c>
    </row>
    <row r="27" spans="1:3" ht="30" x14ac:dyDescent="0.25">
      <c r="A27" s="169">
        <f>A26+1</f>
        <v>14</v>
      </c>
      <c r="B27" s="1" t="s">
        <v>320</v>
      </c>
    </row>
    <row r="28" spans="1:3" ht="30" x14ac:dyDescent="0.25">
      <c r="A28" s="169">
        <f>A27+1</f>
        <v>15</v>
      </c>
      <c r="B28" s="30" t="s">
        <v>321</v>
      </c>
    </row>
    <row r="29" spans="1:3" x14ac:dyDescent="0.25">
      <c r="B29" s="30"/>
    </row>
    <row r="30" spans="1:3" x14ac:dyDescent="0.25">
      <c r="B30" s="30"/>
    </row>
    <row r="31" spans="1:3" ht="15.6" x14ac:dyDescent="0.3">
      <c r="B31" s="17"/>
    </row>
    <row r="32" spans="1:3" ht="15.6" x14ac:dyDescent="0.3">
      <c r="B32" s="17"/>
    </row>
    <row r="33" spans="1:2" ht="15.6" x14ac:dyDescent="0.3">
      <c r="B33" s="17" t="s">
        <v>230</v>
      </c>
    </row>
    <row r="34" spans="1:2" ht="60" x14ac:dyDescent="0.25">
      <c r="A34" s="31">
        <f>A28+1</f>
        <v>16</v>
      </c>
      <c r="B34" s="1" t="s">
        <v>229</v>
      </c>
    </row>
    <row r="35" spans="1:2" ht="75" x14ac:dyDescent="0.25">
      <c r="A35" s="31">
        <f>A34+1</f>
        <v>17</v>
      </c>
      <c r="B35" s="1" t="s">
        <v>212</v>
      </c>
    </row>
    <row r="38" spans="1:2" ht="15.6" x14ac:dyDescent="0.3">
      <c r="B38" s="17" t="s">
        <v>307</v>
      </c>
    </row>
    <row r="39" spans="1:2" ht="30" x14ac:dyDescent="0.25">
      <c r="A39" s="31">
        <f>A35+1</f>
        <v>18</v>
      </c>
      <c r="B39" s="1" t="s">
        <v>317</v>
      </c>
    </row>
    <row r="40" spans="1:2" ht="15.6" x14ac:dyDescent="0.3">
      <c r="B40" s="17"/>
    </row>
    <row r="42" spans="1:2" ht="15.6" x14ac:dyDescent="0.3">
      <c r="B42" s="17" t="s">
        <v>306</v>
      </c>
    </row>
    <row r="43" spans="1:2" ht="30" x14ac:dyDescent="0.25">
      <c r="A43" s="31">
        <f>A39+1</f>
        <v>19</v>
      </c>
      <c r="B43" s="1" t="s">
        <v>318</v>
      </c>
    </row>
    <row r="45" spans="1:2" ht="15.6" x14ac:dyDescent="0.3">
      <c r="B45" s="17" t="s">
        <v>231</v>
      </c>
    </row>
    <row r="46" spans="1:2" ht="30" x14ac:dyDescent="0.25">
      <c r="A46" s="31">
        <f>A43+1</f>
        <v>20</v>
      </c>
      <c r="B46" s="1" t="s">
        <v>211</v>
      </c>
    </row>
    <row r="47" spans="1:2" x14ac:dyDescent="0.25">
      <c r="A47" s="169">
        <f>A46+1</f>
        <v>21</v>
      </c>
      <c r="B47" s="1" t="s">
        <v>319</v>
      </c>
    </row>
    <row r="50" spans="1:2" x14ac:dyDescent="0.25">
      <c r="B50" s="181" t="s">
        <v>344</v>
      </c>
    </row>
    <row r="51" spans="1:2" ht="30.6" x14ac:dyDescent="0.25">
      <c r="A51" s="31">
        <f>+A47+1</f>
        <v>22</v>
      </c>
      <c r="B51" s="1" t="s">
        <v>338</v>
      </c>
    </row>
    <row r="54" spans="1:2" x14ac:dyDescent="0.25">
      <c r="B54" s="181" t="s">
        <v>414</v>
      </c>
    </row>
    <row r="55" spans="1:2" ht="81.599999999999994" hidden="1" customHeight="1" x14ac:dyDescent="0.25">
      <c r="A55" s="31">
        <f>+A51+1</f>
        <v>23</v>
      </c>
      <c r="B55" s="182" t="s">
        <v>346</v>
      </c>
    </row>
    <row r="56" spans="1:2" ht="67.2" hidden="1" customHeight="1" x14ac:dyDescent="0.25">
      <c r="A56" s="31">
        <f>+A55+1</f>
        <v>24</v>
      </c>
      <c r="B56" s="182" t="s">
        <v>347</v>
      </c>
    </row>
    <row r="57" spans="1:2" ht="19.2" hidden="1" customHeight="1" x14ac:dyDescent="0.25">
      <c r="A57" s="31">
        <f>+A56+1</f>
        <v>25</v>
      </c>
      <c r="B57" s="182" t="s">
        <v>348</v>
      </c>
    </row>
    <row r="58" spans="1:2" hidden="1" x14ac:dyDescent="0.25">
      <c r="A58" s="31">
        <f>+A57+1</f>
        <v>26</v>
      </c>
      <c r="B58" s="183" t="s">
        <v>349</v>
      </c>
    </row>
    <row r="60" spans="1:2" x14ac:dyDescent="0.25">
      <c r="A60" s="31">
        <f>+A51+1</f>
        <v>23</v>
      </c>
      <c r="B60" s="1" t="s">
        <v>415</v>
      </c>
    </row>
    <row r="61" spans="1:2" x14ac:dyDescent="0.25">
      <c r="A61" s="31">
        <f>1+A60</f>
        <v>24</v>
      </c>
      <c r="B61" s="1" t="s">
        <v>416</v>
      </c>
    </row>
    <row r="62" spans="1:2" ht="75" x14ac:dyDescent="0.25">
      <c r="A62" s="31">
        <f>1+A61</f>
        <v>25</v>
      </c>
      <c r="B62" s="1" t="s">
        <v>417</v>
      </c>
    </row>
    <row r="63" spans="1:2" ht="30" x14ac:dyDescent="0.25">
      <c r="A63" s="31">
        <f>1+A62</f>
        <v>26</v>
      </c>
      <c r="B63" s="1" t="s">
        <v>418</v>
      </c>
    </row>
    <row r="65" spans="1:2" x14ac:dyDescent="0.25">
      <c r="B65" s="181" t="s">
        <v>450</v>
      </c>
    </row>
    <row r="66" spans="1:2" x14ac:dyDescent="0.25">
      <c r="A66" s="31">
        <v>27</v>
      </c>
      <c r="B66" s="1" t="s">
        <v>446</v>
      </c>
    </row>
    <row r="67" spans="1:2" x14ac:dyDescent="0.25">
      <c r="A67" s="31">
        <f>1+A66</f>
        <v>28</v>
      </c>
      <c r="B67" s="1" t="s">
        <v>447</v>
      </c>
    </row>
    <row r="68" spans="1:2" x14ac:dyDescent="0.25">
      <c r="A68" s="31">
        <f t="shared" ref="A68:A74" si="0">1+A67</f>
        <v>29</v>
      </c>
      <c r="B68" s="1" t="s">
        <v>448</v>
      </c>
    </row>
    <row r="69" spans="1:2" x14ac:dyDescent="0.25">
      <c r="A69" s="31">
        <f t="shared" si="0"/>
        <v>30</v>
      </c>
      <c r="B69" s="1" t="s">
        <v>449</v>
      </c>
    </row>
    <row r="70" spans="1:2" x14ac:dyDescent="0.25">
      <c r="A70" s="31">
        <f t="shared" si="0"/>
        <v>31</v>
      </c>
      <c r="B70" s="1" t="s">
        <v>444</v>
      </c>
    </row>
    <row r="71" spans="1:2" x14ac:dyDescent="0.25">
      <c r="A71" s="31">
        <f t="shared" si="0"/>
        <v>32</v>
      </c>
      <c r="B71" s="1" t="s">
        <v>445</v>
      </c>
    </row>
    <row r="72" spans="1:2" x14ac:dyDescent="0.25">
      <c r="A72" s="31">
        <f t="shared" si="0"/>
        <v>33</v>
      </c>
      <c r="B72" s="1" t="s">
        <v>441</v>
      </c>
    </row>
    <row r="73" spans="1:2" x14ac:dyDescent="0.25">
      <c r="A73" s="31">
        <f t="shared" si="0"/>
        <v>34</v>
      </c>
      <c r="B73" s="1" t="s">
        <v>443</v>
      </c>
    </row>
    <row r="74" spans="1:2" x14ac:dyDescent="0.25">
      <c r="A74" s="31">
        <f t="shared" si="0"/>
        <v>35</v>
      </c>
      <c r="B74" s="1" t="s">
        <v>442</v>
      </c>
    </row>
    <row r="76" spans="1:2" x14ac:dyDescent="0.25">
      <c r="B76" s="181" t="s">
        <v>453</v>
      </c>
    </row>
    <row r="77" spans="1:2" x14ac:dyDescent="0.25">
      <c r="A77" s="31">
        <f>1+A74</f>
        <v>36</v>
      </c>
      <c r="B77" s="1" t="s">
        <v>454</v>
      </c>
    </row>
    <row r="78" spans="1:2" ht="15.6" x14ac:dyDescent="0.3">
      <c r="A78" s="31">
        <f>1+A77</f>
        <v>37</v>
      </c>
      <c r="B78" s="1" t="s">
        <v>456</v>
      </c>
    </row>
    <row r="80" spans="1:2" x14ac:dyDescent="0.25">
      <c r="B80" s="181" t="s">
        <v>461</v>
      </c>
    </row>
    <row r="81" spans="1:2" x14ac:dyDescent="0.25">
      <c r="A81" s="31">
        <f>1+A78</f>
        <v>38</v>
      </c>
      <c r="B81" s="1" t="s">
        <v>464</v>
      </c>
    </row>
    <row r="82" spans="1:2" ht="33.6" customHeight="1" x14ac:dyDescent="0.25">
      <c r="A82" s="31">
        <f>1+A81</f>
        <v>39</v>
      </c>
      <c r="B82" s="1" t="s">
        <v>526</v>
      </c>
    </row>
    <row r="83" spans="1:2" ht="30.6" x14ac:dyDescent="0.25">
      <c r="A83" s="31">
        <f>1+A82</f>
        <v>40</v>
      </c>
      <c r="B83" s="1" t="s">
        <v>527</v>
      </c>
    </row>
    <row r="84" spans="1:2" x14ac:dyDescent="0.25">
      <c r="A84" s="31">
        <f>1+A83</f>
        <v>41</v>
      </c>
      <c r="B84" s="1" t="s">
        <v>529</v>
      </c>
    </row>
    <row r="85" spans="1:2" x14ac:dyDescent="0.25">
      <c r="B85" s="181" t="s">
        <v>544</v>
      </c>
    </row>
    <row r="86" spans="1:2" ht="20.55" customHeight="1" x14ac:dyDescent="0.25">
      <c r="A86" s="31">
        <v>42</v>
      </c>
      <c r="B86" s="182" t="s">
        <v>543</v>
      </c>
    </row>
    <row r="87" spans="1:2" ht="30" x14ac:dyDescent="0.25">
      <c r="A87" s="31">
        <v>43</v>
      </c>
      <c r="B87" s="335" t="s">
        <v>542</v>
      </c>
    </row>
  </sheetData>
  <sheetProtection algorithmName="SHA-512" hashValue="daxcIfR2oHk4CIbui3jopmarAqMF30O9GqmqScrnXCS65U29T9CrBaFFz1mw+RQ6OrspySAmw48bZJ9bto24dg==" saltValue="NiaYaB523tnIHGT5BcpzNQ=="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Y32"/>
  <sheetViews>
    <sheetView workbookViewId="0">
      <selection activeCell="D5" sqref="D5"/>
    </sheetView>
  </sheetViews>
  <sheetFormatPr defaultColWidth="8.81640625" defaultRowHeight="15" x14ac:dyDescent="0.25"/>
  <cols>
    <col min="1" max="1" width="10.81640625" style="171" bestFit="1" customWidth="1"/>
    <col min="2" max="2" width="12.08984375" style="171" customWidth="1"/>
    <col min="3" max="3" width="10.54296875" style="171" customWidth="1"/>
    <col min="4" max="5" width="8.81640625" style="171"/>
    <col min="6" max="6" width="11.7265625" style="171" customWidth="1"/>
    <col min="7" max="7" width="13.453125" style="171" customWidth="1"/>
    <col min="8" max="8" width="11" style="171" bestFit="1" customWidth="1"/>
    <col min="9" max="9" width="6.7265625" style="171" customWidth="1"/>
    <col min="10" max="10" width="11.81640625" style="171" customWidth="1"/>
    <col min="11" max="11" width="13.26953125" style="171" customWidth="1"/>
    <col min="12" max="14" width="8.81640625" style="171"/>
    <col min="15" max="15" width="15.54296875" style="171" customWidth="1"/>
    <col min="16" max="16" width="21.7265625" style="176" customWidth="1"/>
    <col min="17" max="17" width="10.54296875" style="171" customWidth="1"/>
    <col min="18" max="18" width="38.54296875" style="171" customWidth="1"/>
    <col min="19" max="19" width="10.81640625" style="171" customWidth="1"/>
    <col min="20" max="20" width="15.54296875" style="25" customWidth="1"/>
    <col min="21" max="21" width="7.7265625" style="25" customWidth="1"/>
    <col min="22" max="22" width="17.54296875" style="25" customWidth="1"/>
    <col min="23" max="23" width="12.7265625" style="25" customWidth="1"/>
    <col min="24" max="24" width="10" style="25" customWidth="1"/>
    <col min="25" max="25" width="12.54296875" style="25" customWidth="1"/>
    <col min="26" max="16384" width="8.81640625" style="25"/>
  </cols>
  <sheetData>
    <row r="1" spans="1:25" ht="78.599999999999994" thickBot="1" x14ac:dyDescent="0.35">
      <c r="A1" s="170" t="s">
        <v>3</v>
      </c>
      <c r="B1" s="170" t="s">
        <v>14</v>
      </c>
      <c r="C1" s="170" t="s">
        <v>18</v>
      </c>
      <c r="D1" s="170" t="s">
        <v>13</v>
      </c>
      <c r="E1" s="170" t="s">
        <v>21</v>
      </c>
      <c r="F1" s="170" t="s">
        <v>81</v>
      </c>
      <c r="G1" s="170" t="s">
        <v>30</v>
      </c>
      <c r="H1" s="170" t="s">
        <v>297</v>
      </c>
      <c r="I1" s="170" t="s">
        <v>302</v>
      </c>
      <c r="J1" s="170" t="s">
        <v>68</v>
      </c>
      <c r="K1" s="170" t="s">
        <v>77</v>
      </c>
      <c r="L1" s="170" t="s">
        <v>88</v>
      </c>
      <c r="M1" s="170" t="s">
        <v>91</v>
      </c>
      <c r="N1" s="170" t="s">
        <v>102</v>
      </c>
      <c r="O1" s="170" t="s">
        <v>114</v>
      </c>
      <c r="P1" s="175" t="s">
        <v>148</v>
      </c>
      <c r="Q1" s="170" t="s">
        <v>194</v>
      </c>
      <c r="R1" s="170" t="s">
        <v>470</v>
      </c>
      <c r="S1" s="251" t="s">
        <v>494</v>
      </c>
      <c r="T1" s="170" t="s">
        <v>279</v>
      </c>
      <c r="U1" s="170" t="s">
        <v>424</v>
      </c>
      <c r="V1" s="170" t="s">
        <v>440</v>
      </c>
      <c r="W1" s="170" t="s">
        <v>337</v>
      </c>
      <c r="X1" s="170" t="s">
        <v>478</v>
      </c>
      <c r="Y1" s="170" t="s">
        <v>462</v>
      </c>
    </row>
    <row r="2" spans="1:25" ht="31.2" thickBot="1" x14ac:dyDescent="0.35">
      <c r="A2" s="171" t="s">
        <v>4</v>
      </c>
      <c r="B2" s="172" t="s">
        <v>9</v>
      </c>
      <c r="C2" s="172" t="s">
        <v>50</v>
      </c>
      <c r="D2" s="172" t="s">
        <v>24</v>
      </c>
      <c r="E2" s="172" t="s">
        <v>56</v>
      </c>
      <c r="F2" s="172" t="s">
        <v>25</v>
      </c>
      <c r="G2" s="172" t="s">
        <v>31</v>
      </c>
      <c r="H2" s="24" t="s">
        <v>290</v>
      </c>
      <c r="I2" s="24" t="s">
        <v>294</v>
      </c>
      <c r="J2" s="172" t="s">
        <v>87</v>
      </c>
      <c r="K2" s="172" t="s">
        <v>78</v>
      </c>
      <c r="L2" s="172"/>
      <c r="M2" s="172" t="s">
        <v>92</v>
      </c>
      <c r="N2" s="172" t="s">
        <v>103</v>
      </c>
      <c r="O2" s="171" t="s">
        <v>115</v>
      </c>
      <c r="P2" s="174" t="s">
        <v>163</v>
      </c>
      <c r="Q2" s="94" t="s">
        <v>195</v>
      </c>
      <c r="R2" s="250" t="s">
        <v>528</v>
      </c>
      <c r="S2" s="248" t="s">
        <v>9</v>
      </c>
      <c r="T2" s="41" t="s">
        <v>281</v>
      </c>
      <c r="U2" s="41" t="str">
        <f>IF(NOT(ISBLANK('Cover Sheet'!$Y4)), 'Cover Sheet'!$Y4, "N/A")</f>
        <v>Shift 1</v>
      </c>
      <c r="V2" s="41" t="str">
        <f>IF(NOT(ISBLANK('Cover Sheet'!X4)), 'Cover Sheet'!X4, "N/A")</f>
        <v>Functional Area 1</v>
      </c>
      <c r="W2" s="171" t="s">
        <v>342</v>
      </c>
      <c r="X2" s="171" t="s">
        <v>465</v>
      </c>
      <c r="Y2" s="171" t="s">
        <v>501</v>
      </c>
    </row>
    <row r="3" spans="1:25" ht="31.2" customHeight="1" thickBot="1" x14ac:dyDescent="0.35">
      <c r="A3" s="171" t="s">
        <v>5</v>
      </c>
      <c r="B3" s="172" t="s">
        <v>10</v>
      </c>
      <c r="C3" s="172" t="s">
        <v>52</v>
      </c>
      <c r="D3" s="172" t="s">
        <v>25</v>
      </c>
      <c r="E3" s="172" t="s">
        <v>22</v>
      </c>
      <c r="F3" s="172" t="s">
        <v>24</v>
      </c>
      <c r="G3" s="172" t="s">
        <v>32</v>
      </c>
      <c r="H3" s="24" t="s">
        <v>291</v>
      </c>
      <c r="I3" s="24" t="s">
        <v>294</v>
      </c>
      <c r="J3" s="172" t="s">
        <v>86</v>
      </c>
      <c r="K3" s="172" t="s">
        <v>79</v>
      </c>
      <c r="L3" s="172"/>
      <c r="M3" s="172" t="s">
        <v>93</v>
      </c>
      <c r="N3" s="172" t="s">
        <v>104</v>
      </c>
      <c r="O3" s="171" t="s">
        <v>116</v>
      </c>
      <c r="P3" s="174" t="s">
        <v>149</v>
      </c>
      <c r="Q3" s="94" t="s">
        <v>196</v>
      </c>
      <c r="R3" s="250" t="s">
        <v>479</v>
      </c>
      <c r="S3" s="248" t="s">
        <v>9</v>
      </c>
      <c r="T3" s="41" t="s">
        <v>280</v>
      </c>
      <c r="U3" s="41" t="str">
        <f>IF(NOT(ISBLANK('Cover Sheet'!$Y5)), 'Cover Sheet'!$Y5, "N/A")</f>
        <v>Shift 2</v>
      </c>
      <c r="V3" s="41" t="str">
        <f>IF(NOT(ISBLANK('Cover Sheet'!X5)), 'Cover Sheet'!X5, "N/A")</f>
        <v>Functional Area 2</v>
      </c>
      <c r="W3" s="171" t="s">
        <v>343</v>
      </c>
      <c r="X3" s="171" t="s">
        <v>75</v>
      </c>
      <c r="Y3" s="171" t="s">
        <v>502</v>
      </c>
    </row>
    <row r="4" spans="1:25" ht="31.8" thickBot="1" x14ac:dyDescent="0.35">
      <c r="A4" s="171" t="s">
        <v>6</v>
      </c>
      <c r="B4" s="172" t="s">
        <v>52</v>
      </c>
      <c r="C4" s="172" t="s">
        <v>51</v>
      </c>
      <c r="D4" s="172" t="s">
        <v>20</v>
      </c>
      <c r="E4" s="172" t="s">
        <v>23</v>
      </c>
      <c r="F4" s="172" t="s">
        <v>12</v>
      </c>
      <c r="G4" s="172" t="s">
        <v>33</v>
      </c>
      <c r="H4" s="24" t="s">
        <v>537</v>
      </c>
      <c r="I4" s="24" t="s">
        <v>294</v>
      </c>
      <c r="J4" s="172" t="s">
        <v>75</v>
      </c>
      <c r="K4" s="172" t="s">
        <v>80</v>
      </c>
      <c r="L4" s="172"/>
      <c r="M4" s="172" t="s">
        <v>105</v>
      </c>
      <c r="N4" s="172" t="s">
        <v>105</v>
      </c>
      <c r="O4" s="171" t="s">
        <v>117</v>
      </c>
      <c r="P4" s="174" t="s">
        <v>150</v>
      </c>
      <c r="Q4" s="94" t="s">
        <v>197</v>
      </c>
      <c r="R4" s="250" t="s">
        <v>480</v>
      </c>
      <c r="S4" s="248" t="s">
        <v>9</v>
      </c>
      <c r="T4" s="41" t="s">
        <v>282</v>
      </c>
      <c r="U4" s="41" t="str">
        <f>IF(NOT(ISBLANK('Cover Sheet'!$Y6)), 'Cover Sheet'!$Y6, "N/A")</f>
        <v>Shift 3</v>
      </c>
      <c r="V4" s="41" t="str">
        <f>IF(NOT(ISBLANK('Cover Sheet'!X6)), 'Cover Sheet'!X6, "N/A")</f>
        <v>Functional Area 3</v>
      </c>
      <c r="W4" s="171"/>
      <c r="X4" s="171"/>
      <c r="Y4" s="171" t="s">
        <v>503</v>
      </c>
    </row>
    <row r="5" spans="1:25" ht="31.2" customHeight="1" thickBot="1" x14ac:dyDescent="0.35">
      <c r="A5" s="171" t="s">
        <v>7</v>
      </c>
      <c r="B5" s="172" t="s">
        <v>51</v>
      </c>
      <c r="C5" s="172"/>
      <c r="D5" s="172" t="s">
        <v>541</v>
      </c>
      <c r="E5" s="172" t="s">
        <v>45</v>
      </c>
      <c r="F5" s="172" t="s">
        <v>82</v>
      </c>
      <c r="G5" s="172" t="s">
        <v>34</v>
      </c>
      <c r="H5" s="24" t="s">
        <v>42</v>
      </c>
      <c r="I5" s="24" t="s">
        <v>294</v>
      </c>
      <c r="J5" s="172" t="s">
        <v>85</v>
      </c>
      <c r="K5" s="172"/>
      <c r="L5" s="172"/>
      <c r="M5" s="172"/>
      <c r="N5" s="172"/>
      <c r="O5" s="171" t="s">
        <v>105</v>
      </c>
      <c r="P5" s="174" t="s">
        <v>151</v>
      </c>
      <c r="R5" s="250" t="s">
        <v>481</v>
      </c>
      <c r="S5" s="248" t="s">
        <v>9</v>
      </c>
      <c r="T5" s="41" t="s">
        <v>8</v>
      </c>
      <c r="U5" s="41" t="str">
        <f>IF(NOT(ISBLANK('Cover Sheet'!$Y7)), 'Cover Sheet'!$Y7, "N/A")</f>
        <v>Shift 4</v>
      </c>
      <c r="V5" s="41" t="str">
        <f>IF(NOT(ISBLANK('Cover Sheet'!X7)), 'Cover Sheet'!X7, "N/A")</f>
        <v>Functional Area 4</v>
      </c>
      <c r="Y5" s="171" t="s">
        <v>504</v>
      </c>
    </row>
    <row r="6" spans="1:25" ht="33.6" customHeight="1" thickBot="1" x14ac:dyDescent="0.35">
      <c r="A6" s="171" t="s">
        <v>8</v>
      </c>
      <c r="B6" s="172" t="s">
        <v>46</v>
      </c>
      <c r="C6" s="172"/>
      <c r="D6" s="172"/>
      <c r="E6" s="172"/>
      <c r="F6" s="172" t="s">
        <v>83</v>
      </c>
      <c r="G6" s="172" t="s">
        <v>97</v>
      </c>
      <c r="H6" s="24" t="s">
        <v>41</v>
      </c>
      <c r="I6" s="24" t="s">
        <v>295</v>
      </c>
      <c r="J6" s="172" t="s">
        <v>71</v>
      </c>
      <c r="K6" s="172"/>
      <c r="L6" s="172"/>
      <c r="M6" s="172"/>
      <c r="N6" s="172"/>
      <c r="P6" s="174" t="s">
        <v>152</v>
      </c>
      <c r="R6" s="250" t="s">
        <v>482</v>
      </c>
      <c r="S6" s="248" t="s">
        <v>9</v>
      </c>
      <c r="T6" s="41" t="s">
        <v>25</v>
      </c>
      <c r="U6" s="41" t="str">
        <f>IF(NOT(ISBLANK('Cover Sheet'!$Y8)), 'Cover Sheet'!$Y8, "N/A")</f>
        <v>Shift 5</v>
      </c>
      <c r="V6" s="41" t="str">
        <f>IF(NOT(ISBLANK('Cover Sheet'!X8)), 'Cover Sheet'!X8, "N/A")</f>
        <v>Functional Area 5</v>
      </c>
      <c r="Y6" s="171" t="s">
        <v>496</v>
      </c>
    </row>
    <row r="7" spans="1:25" ht="33.450000000000003" customHeight="1" thickBot="1" x14ac:dyDescent="0.35">
      <c r="B7" s="172" t="s">
        <v>12</v>
      </c>
      <c r="C7" s="172"/>
      <c r="D7" s="172"/>
      <c r="E7" s="172"/>
      <c r="F7" s="173" t="s">
        <v>285</v>
      </c>
      <c r="G7" s="172"/>
      <c r="H7" s="24" t="s">
        <v>43</v>
      </c>
      <c r="I7" s="24" t="s">
        <v>294</v>
      </c>
      <c r="J7" s="172" t="s">
        <v>70</v>
      </c>
      <c r="K7" s="172"/>
      <c r="L7" s="172"/>
      <c r="M7" s="172"/>
      <c r="N7" s="172"/>
      <c r="P7" s="174" t="s">
        <v>153</v>
      </c>
      <c r="R7" s="250" t="s">
        <v>350</v>
      </c>
      <c r="S7" s="248" t="s">
        <v>9</v>
      </c>
      <c r="T7" s="41" t="s">
        <v>283</v>
      </c>
      <c r="U7" s="41"/>
      <c r="V7" s="41" t="str">
        <f>IF(NOT(ISBLANK('Cover Sheet'!X9)), 'Cover Sheet'!X9, "N/A")</f>
        <v>Functional Area 6</v>
      </c>
      <c r="Y7" s="171" t="s">
        <v>463</v>
      </c>
    </row>
    <row r="8" spans="1:25" ht="30.6" thickBot="1" x14ac:dyDescent="0.35">
      <c r="B8" s="172"/>
      <c r="C8" s="172"/>
      <c r="D8" s="172"/>
      <c r="E8" s="172"/>
      <c r="F8" s="173" t="s">
        <v>286</v>
      </c>
      <c r="G8" s="172"/>
      <c r="H8" s="24" t="s">
        <v>293</v>
      </c>
      <c r="I8" s="24" t="s">
        <v>294</v>
      </c>
      <c r="J8" s="172" t="s">
        <v>72</v>
      </c>
      <c r="K8" s="172"/>
      <c r="L8" s="172"/>
      <c r="M8" s="172"/>
      <c r="N8" s="172"/>
      <c r="P8" s="174" t="s">
        <v>154</v>
      </c>
      <c r="R8" s="250" t="s">
        <v>489</v>
      </c>
      <c r="S8" s="248" t="s">
        <v>9</v>
      </c>
      <c r="T8" s="41" t="s">
        <v>284</v>
      </c>
      <c r="U8" s="41"/>
      <c r="V8" s="41" t="str">
        <f>IF(NOT(ISBLANK('Cover Sheet'!X10)), 'Cover Sheet'!X10, "N/A")</f>
        <v>Functional Area 7</v>
      </c>
    </row>
    <row r="9" spans="1:25" ht="30.6" thickBot="1" x14ac:dyDescent="0.35">
      <c r="B9" s="172"/>
      <c r="C9" s="172"/>
      <c r="D9" s="172"/>
      <c r="E9" s="172"/>
      <c r="F9" s="173" t="s">
        <v>9</v>
      </c>
      <c r="G9" s="172"/>
      <c r="H9" s="24" t="s">
        <v>292</v>
      </c>
      <c r="I9" s="24" t="s">
        <v>295</v>
      </c>
      <c r="J9" s="172" t="s">
        <v>69</v>
      </c>
      <c r="K9" s="172"/>
      <c r="L9" s="172"/>
      <c r="M9" s="172"/>
      <c r="N9" s="172"/>
      <c r="P9" s="174" t="s">
        <v>155</v>
      </c>
      <c r="R9" s="250" t="s">
        <v>490</v>
      </c>
      <c r="S9" s="248" t="s">
        <v>9</v>
      </c>
      <c r="V9" s="41" t="str">
        <f>IF(NOT(ISBLANK('Cover Sheet'!X11)), 'Cover Sheet'!X11, "N/A")</f>
        <v>Functional Area 8</v>
      </c>
    </row>
    <row r="10" spans="1:25" ht="22.2" customHeight="1" thickBot="1" x14ac:dyDescent="0.35">
      <c r="B10" s="172"/>
      <c r="C10" s="172"/>
      <c r="D10" s="172"/>
      <c r="E10" s="172"/>
      <c r="F10" s="173" t="s">
        <v>287</v>
      </c>
      <c r="G10" s="172"/>
      <c r="H10" s="24" t="s">
        <v>76</v>
      </c>
      <c r="I10" s="24" t="s">
        <v>294</v>
      </c>
      <c r="J10" s="172" t="s">
        <v>73</v>
      </c>
      <c r="K10" s="172"/>
      <c r="L10" s="172"/>
      <c r="M10" s="172"/>
      <c r="N10" s="172"/>
      <c r="P10" s="174" t="s">
        <v>156</v>
      </c>
      <c r="R10" s="250" t="s">
        <v>491</v>
      </c>
      <c r="S10" s="248" t="s">
        <v>9</v>
      </c>
      <c r="V10" s="41" t="str">
        <f>IF(NOT(ISBLANK('Cover Sheet'!X12)), 'Cover Sheet'!X12, "N/A")</f>
        <v>Functional Area 9</v>
      </c>
    </row>
    <row r="11" spans="1:25" ht="15.6" thickBot="1" x14ac:dyDescent="0.3">
      <c r="B11" s="172"/>
      <c r="C11" s="172"/>
      <c r="D11" s="172"/>
      <c r="E11" s="172"/>
      <c r="F11" s="172"/>
      <c r="G11" s="172"/>
      <c r="H11" s="172"/>
      <c r="I11" s="172"/>
      <c r="J11" s="172" t="s">
        <v>84</v>
      </c>
      <c r="K11" s="172"/>
      <c r="L11" s="172"/>
      <c r="M11" s="172"/>
      <c r="N11" s="172"/>
      <c r="P11" s="174" t="s">
        <v>157</v>
      </c>
      <c r="R11" s="250" t="s">
        <v>492</v>
      </c>
      <c r="S11" s="248" t="s">
        <v>9</v>
      </c>
      <c r="V11" s="41" t="str">
        <f>IF(NOT(ISBLANK('Cover Sheet'!X13)), 'Cover Sheet'!X13, "N/A")</f>
        <v>Functional Area 10</v>
      </c>
    </row>
    <row r="12" spans="1:25" ht="15.6" thickBot="1" x14ac:dyDescent="0.3">
      <c r="B12" s="172"/>
      <c r="C12" s="172"/>
      <c r="D12" s="172"/>
      <c r="E12" s="172"/>
      <c r="F12" s="172"/>
      <c r="G12" s="172"/>
      <c r="H12" s="172"/>
      <c r="I12" s="172"/>
      <c r="J12" s="172" t="s">
        <v>74</v>
      </c>
      <c r="K12" s="172"/>
      <c r="L12" s="172"/>
      <c r="M12" s="172"/>
      <c r="N12" s="172"/>
      <c r="P12" s="174" t="s">
        <v>164</v>
      </c>
      <c r="R12" s="250" t="s">
        <v>493</v>
      </c>
      <c r="S12" s="248" t="s">
        <v>9</v>
      </c>
    </row>
    <row r="13" spans="1:25" ht="15.6" thickBot="1" x14ac:dyDescent="0.3">
      <c r="B13" s="172"/>
      <c r="C13" s="172"/>
      <c r="D13" s="172"/>
      <c r="E13" s="172"/>
      <c r="F13" s="172"/>
      <c r="G13" s="172"/>
      <c r="H13" s="172"/>
      <c r="I13" s="172"/>
      <c r="J13" s="172" t="s">
        <v>76</v>
      </c>
      <c r="K13" s="172"/>
      <c r="L13" s="172"/>
      <c r="M13" s="172"/>
      <c r="N13" s="172"/>
      <c r="P13" s="174" t="s">
        <v>158</v>
      </c>
      <c r="R13" s="250" t="s">
        <v>202</v>
      </c>
      <c r="S13" s="248" t="s">
        <v>9</v>
      </c>
    </row>
    <row r="14" spans="1:25" ht="15.6" thickBot="1" x14ac:dyDescent="0.3">
      <c r="P14" s="174" t="s">
        <v>159</v>
      </c>
      <c r="R14" s="249" t="s">
        <v>483</v>
      </c>
      <c r="S14" s="248" t="s">
        <v>495</v>
      </c>
    </row>
    <row r="15" spans="1:25" ht="15.6" thickBot="1" x14ac:dyDescent="0.3">
      <c r="P15" s="174" t="s">
        <v>160</v>
      </c>
      <c r="R15" s="250" t="s">
        <v>484</v>
      </c>
      <c r="S15" s="248" t="s">
        <v>495</v>
      </c>
    </row>
    <row r="16" spans="1:25" ht="30.6" thickBot="1" x14ac:dyDescent="0.3">
      <c r="P16" s="174" t="s">
        <v>161</v>
      </c>
      <c r="R16" s="250" t="s">
        <v>485</v>
      </c>
      <c r="S16" s="248" t="s">
        <v>495</v>
      </c>
    </row>
    <row r="17" spans="3:19" ht="15.6" thickBot="1" x14ac:dyDescent="0.3">
      <c r="C17" s="172"/>
      <c r="P17" s="174" t="s">
        <v>162</v>
      </c>
      <c r="R17" s="250" t="s">
        <v>486</v>
      </c>
      <c r="S17" s="248" t="s">
        <v>495</v>
      </c>
    </row>
    <row r="18" spans="3:19" ht="15.6" thickBot="1" x14ac:dyDescent="0.3">
      <c r="C18" s="172"/>
      <c r="P18" s="174" t="s">
        <v>397</v>
      </c>
      <c r="R18" s="250" t="s">
        <v>487</v>
      </c>
      <c r="S18" s="248" t="s">
        <v>495</v>
      </c>
    </row>
    <row r="19" spans="3:19" ht="15.6" thickBot="1" x14ac:dyDescent="0.3">
      <c r="C19" s="172"/>
      <c r="P19" s="174" t="s">
        <v>398</v>
      </c>
      <c r="R19" s="250" t="s">
        <v>488</v>
      </c>
      <c r="S19" s="248" t="s">
        <v>495</v>
      </c>
    </row>
    <row r="20" spans="3:19" ht="30.6" thickBot="1" x14ac:dyDescent="0.3">
      <c r="C20" s="172"/>
      <c r="P20" s="174" t="s">
        <v>399</v>
      </c>
      <c r="R20" s="250" t="s">
        <v>76</v>
      </c>
      <c r="S20" s="248" t="s">
        <v>495</v>
      </c>
    </row>
    <row r="21" spans="3:19" ht="15.6" thickBot="1" x14ac:dyDescent="0.3">
      <c r="C21" s="172"/>
      <c r="P21" s="174" t="s">
        <v>400</v>
      </c>
      <c r="R21" s="250" t="s">
        <v>351</v>
      </c>
      <c r="S21" s="248" t="s">
        <v>495</v>
      </c>
    </row>
    <row r="22" spans="3:19" x14ac:dyDescent="0.25">
      <c r="C22" s="172"/>
      <c r="P22" s="174" t="s">
        <v>401</v>
      </c>
    </row>
    <row r="23" spans="3:19" x14ac:dyDescent="0.25">
      <c r="C23" s="172"/>
      <c r="P23" s="174" t="s">
        <v>402</v>
      </c>
    </row>
    <row r="24" spans="3:19" x14ac:dyDescent="0.25">
      <c r="C24" s="172"/>
      <c r="P24" s="174" t="s">
        <v>403</v>
      </c>
    </row>
    <row r="25" spans="3:19" x14ac:dyDescent="0.25">
      <c r="C25" s="172"/>
      <c r="P25" s="174" t="s">
        <v>404</v>
      </c>
    </row>
    <row r="26" spans="3:19" x14ac:dyDescent="0.25">
      <c r="C26" s="172"/>
      <c r="P26" s="174" t="s">
        <v>405</v>
      </c>
    </row>
    <row r="27" spans="3:19" x14ac:dyDescent="0.25">
      <c r="C27" s="172"/>
      <c r="P27" s="176" t="s">
        <v>406</v>
      </c>
    </row>
    <row r="28" spans="3:19" ht="30" x14ac:dyDescent="0.25">
      <c r="C28" s="172"/>
      <c r="P28" s="176" t="s">
        <v>407</v>
      </c>
    </row>
    <row r="29" spans="3:19" x14ac:dyDescent="0.25">
      <c r="P29" s="176" t="s">
        <v>408</v>
      </c>
    </row>
    <row r="30" spans="3:19" ht="30" x14ac:dyDescent="0.25">
      <c r="P30" s="176" t="s">
        <v>409</v>
      </c>
    </row>
    <row r="31" spans="3:19" ht="30" x14ac:dyDescent="0.25">
      <c r="P31" s="176" t="s">
        <v>410</v>
      </c>
    </row>
    <row r="32" spans="3:19" x14ac:dyDescent="0.25">
      <c r="P32" s="176" t="s">
        <v>411</v>
      </c>
    </row>
  </sheetData>
  <sheetProtection algorithmName="SHA-512" hashValue="exu4x+0H0uYy9VVE+zSqzTHTW7L+DnvgFTBx0Pi+AURFpjaTQfZXiQGpkETKIpw6zy7OiFr7OFKJk6j5pFzcYg==" saltValue="ZdDCfNMbLP9iNeRtk62Yxg==" spinCount="100000" sheet="1" objects="1" scenarios="1"/>
  <sortState ref="C17:C27">
    <sortCondition ref="C17"/>
  </sortState>
  <conditionalFormatting sqref="R14:R21 R22:S1048576 R1 R3:R11">
    <cfRule type="duplicateValues" dxfId="10059" priority="4892234"/>
  </conditionalFormatting>
  <conditionalFormatting sqref="R2">
    <cfRule type="duplicateValues" dxfId="10058" priority="1"/>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117"/>
  <sheetViews>
    <sheetView workbookViewId="0">
      <selection activeCell="F6" sqref="F6"/>
    </sheetView>
  </sheetViews>
  <sheetFormatPr defaultColWidth="8.81640625" defaultRowHeight="15" x14ac:dyDescent="0.25"/>
  <cols>
    <col min="1" max="1" width="6.54296875" style="130" customWidth="1"/>
    <col min="2" max="2" width="19.7265625" style="1" customWidth="1"/>
    <col min="3" max="3" width="59.453125" style="1" customWidth="1"/>
    <col min="4" max="16384" width="8.81640625" style="1"/>
  </cols>
  <sheetData>
    <row r="1" spans="1:5" ht="30" customHeight="1" x14ac:dyDescent="0.25">
      <c r="A1" s="586" t="s">
        <v>232</v>
      </c>
      <c r="B1" s="587"/>
      <c r="C1" s="588"/>
      <c r="D1" s="121"/>
      <c r="E1" s="121"/>
    </row>
    <row r="2" spans="1:5" ht="6.75" customHeight="1" x14ac:dyDescent="0.25">
      <c r="A2" s="328"/>
      <c r="B2" s="121"/>
      <c r="C2" s="121"/>
      <c r="D2" s="121"/>
      <c r="E2" s="121"/>
    </row>
    <row r="3" spans="1:5" ht="15" customHeight="1" x14ac:dyDescent="0.3">
      <c r="A3" s="589" t="s">
        <v>270</v>
      </c>
      <c r="B3" s="589"/>
      <c r="C3" s="589"/>
      <c r="D3" s="121"/>
      <c r="E3" s="121"/>
    </row>
    <row r="4" spans="1:5" ht="42" customHeight="1" x14ac:dyDescent="0.25">
      <c r="A4" s="581" t="s">
        <v>271</v>
      </c>
      <c r="B4" s="581"/>
      <c r="C4" s="581"/>
      <c r="D4" s="121"/>
      <c r="E4" s="121"/>
    </row>
    <row r="5" spans="1:5" ht="15" customHeight="1" x14ac:dyDescent="0.3">
      <c r="A5" s="590" t="s">
        <v>233</v>
      </c>
      <c r="B5" s="591"/>
      <c r="C5" s="123" t="s">
        <v>234</v>
      </c>
      <c r="D5" s="125"/>
      <c r="E5" s="121"/>
    </row>
    <row r="6" spans="1:5" ht="105" x14ac:dyDescent="0.25">
      <c r="A6" s="584" t="s">
        <v>236</v>
      </c>
      <c r="B6" s="582" t="s">
        <v>510</v>
      </c>
      <c r="C6" s="124" t="s">
        <v>269</v>
      </c>
      <c r="D6" s="125"/>
      <c r="E6" s="121"/>
    </row>
    <row r="7" spans="1:5" ht="15" customHeight="1" x14ac:dyDescent="0.25">
      <c r="A7" s="585"/>
      <c r="B7" s="583"/>
      <c r="C7" s="126" t="s">
        <v>235</v>
      </c>
      <c r="D7" s="125"/>
      <c r="E7" s="121"/>
    </row>
    <row r="8" spans="1:5" ht="30" x14ac:dyDescent="0.25">
      <c r="A8" s="127" t="s">
        <v>238</v>
      </c>
      <c r="B8" s="128" t="s">
        <v>167</v>
      </c>
      <c r="C8" s="129" t="s">
        <v>264</v>
      </c>
      <c r="D8" s="125"/>
      <c r="E8" s="121"/>
    </row>
    <row r="9" spans="1:5" ht="18" customHeight="1" x14ac:dyDescent="0.25">
      <c r="A9" s="127" t="s">
        <v>239</v>
      </c>
      <c r="B9" s="128" t="s">
        <v>0</v>
      </c>
      <c r="C9" s="579" t="s">
        <v>237</v>
      </c>
      <c r="D9" s="125"/>
      <c r="E9" s="121"/>
    </row>
    <row r="10" spans="1:5" ht="18" customHeight="1" x14ac:dyDescent="0.25">
      <c r="A10" s="127" t="s">
        <v>241</v>
      </c>
      <c r="B10" s="128" t="s">
        <v>1</v>
      </c>
      <c r="C10" s="580"/>
      <c r="D10" s="125"/>
      <c r="E10" s="121"/>
    </row>
    <row r="11" spans="1:5" ht="18" customHeight="1" x14ac:dyDescent="0.25">
      <c r="A11" s="127" t="s">
        <v>244</v>
      </c>
      <c r="B11" s="128" t="s">
        <v>27</v>
      </c>
      <c r="C11" s="129" t="s">
        <v>240</v>
      </c>
      <c r="D11" s="125"/>
      <c r="E11" s="121"/>
    </row>
    <row r="12" spans="1:5" ht="18" customHeight="1" x14ac:dyDescent="0.25">
      <c r="A12" s="127" t="s">
        <v>246</v>
      </c>
      <c r="B12" s="128" t="s">
        <v>242</v>
      </c>
      <c r="C12" s="129" t="s">
        <v>243</v>
      </c>
      <c r="D12" s="125"/>
      <c r="E12" s="121"/>
    </row>
    <row r="13" spans="1:5" ht="18" customHeight="1" x14ac:dyDescent="0.25">
      <c r="A13" s="127" t="s">
        <v>248</v>
      </c>
      <c r="B13" s="128" t="s">
        <v>2</v>
      </c>
      <c r="C13" s="129" t="s">
        <v>245</v>
      </c>
      <c r="D13" s="125"/>
      <c r="E13" s="121"/>
    </row>
    <row r="14" spans="1:5" ht="33.75" customHeight="1" x14ac:dyDescent="0.25">
      <c r="A14" s="127" t="s">
        <v>250</v>
      </c>
      <c r="B14" s="128" t="s">
        <v>26</v>
      </c>
      <c r="C14" s="129" t="s">
        <v>247</v>
      </c>
      <c r="D14" s="125"/>
      <c r="E14" s="121"/>
    </row>
    <row r="15" spans="1:5" x14ac:dyDescent="0.25">
      <c r="A15" s="127" t="s">
        <v>253</v>
      </c>
      <c r="B15" s="128" t="s">
        <v>511</v>
      </c>
      <c r="C15" s="129" t="s">
        <v>249</v>
      </c>
      <c r="D15" s="125"/>
      <c r="E15" s="121"/>
    </row>
    <row r="16" spans="1:5" ht="66.75" customHeight="1" x14ac:dyDescent="0.25">
      <c r="A16" s="127" t="s">
        <v>256</v>
      </c>
      <c r="B16" s="128" t="s">
        <v>251</v>
      </c>
      <c r="C16" s="129" t="s">
        <v>252</v>
      </c>
      <c r="D16" s="125"/>
      <c r="E16" s="121"/>
    </row>
    <row r="17" spans="1:5" ht="78.75" customHeight="1" x14ac:dyDescent="0.25">
      <c r="A17" s="127" t="s">
        <v>258</v>
      </c>
      <c r="B17" s="128" t="s">
        <v>254</v>
      </c>
      <c r="C17" s="129" t="s">
        <v>255</v>
      </c>
      <c r="D17" s="125"/>
      <c r="E17" s="121"/>
    </row>
    <row r="18" spans="1:5" ht="60" x14ac:dyDescent="0.25">
      <c r="A18" s="127" t="s">
        <v>512</v>
      </c>
      <c r="B18" s="128" t="s">
        <v>513</v>
      </c>
      <c r="C18" s="129" t="s">
        <v>257</v>
      </c>
      <c r="D18" s="125"/>
      <c r="E18" s="121"/>
    </row>
    <row r="19" spans="1:5" ht="75" x14ac:dyDescent="0.25">
      <c r="A19" s="127" t="s">
        <v>514</v>
      </c>
      <c r="B19" s="128" t="s">
        <v>259</v>
      </c>
      <c r="C19" s="129" t="s">
        <v>260</v>
      </c>
      <c r="D19" s="125"/>
      <c r="E19" s="121"/>
    </row>
    <row r="20" spans="1:5" ht="105" x14ac:dyDescent="0.25">
      <c r="A20" s="127" t="s">
        <v>515</v>
      </c>
      <c r="B20" s="128" t="s">
        <v>265</v>
      </c>
      <c r="C20" s="129" t="s">
        <v>266</v>
      </c>
      <c r="D20" s="125"/>
      <c r="E20" s="121"/>
    </row>
    <row r="21" spans="1:5" x14ac:dyDescent="0.25">
      <c r="A21" s="127" t="s">
        <v>267</v>
      </c>
      <c r="B21" s="128" t="s">
        <v>516</v>
      </c>
      <c r="C21" s="129" t="s">
        <v>261</v>
      </c>
      <c r="D21" s="121"/>
      <c r="E21" s="121"/>
    </row>
    <row r="22" spans="1:5" ht="60" x14ac:dyDescent="0.25">
      <c r="A22" s="127" t="s">
        <v>457</v>
      </c>
      <c r="B22" s="128" t="s">
        <v>517</v>
      </c>
      <c r="C22" s="129" t="s">
        <v>459</v>
      </c>
      <c r="D22" s="121"/>
      <c r="E22" s="121"/>
    </row>
    <row r="23" spans="1:5" ht="60" x14ac:dyDescent="0.25">
      <c r="A23" s="127" t="s">
        <v>458</v>
      </c>
      <c r="B23" s="128" t="s">
        <v>518</v>
      </c>
      <c r="C23" s="129" t="s">
        <v>460</v>
      </c>
      <c r="D23" s="121"/>
      <c r="E23" s="121"/>
    </row>
    <row r="24" spans="1:5" ht="30" x14ac:dyDescent="0.25">
      <c r="A24" s="127" t="s">
        <v>519</v>
      </c>
      <c r="B24" s="128" t="s">
        <v>29</v>
      </c>
      <c r="C24" s="129" t="s">
        <v>262</v>
      </c>
      <c r="D24" s="121"/>
      <c r="E24" s="121"/>
    </row>
    <row r="25" spans="1:5" ht="198.6" x14ac:dyDescent="0.25">
      <c r="A25" s="127" t="s">
        <v>520</v>
      </c>
      <c r="B25" s="128" t="s">
        <v>462</v>
      </c>
      <c r="C25" s="129" t="s">
        <v>521</v>
      </c>
      <c r="D25" s="121"/>
      <c r="E25" s="121"/>
    </row>
    <row r="26" spans="1:5" ht="30" x14ac:dyDescent="0.25">
      <c r="A26" s="127" t="s">
        <v>522</v>
      </c>
      <c r="B26" s="128" t="s">
        <v>523</v>
      </c>
      <c r="C26" s="129" t="s">
        <v>524</v>
      </c>
      <c r="D26" s="121"/>
      <c r="E26" s="121"/>
    </row>
    <row r="27" spans="1:5" ht="60" x14ac:dyDescent="0.25">
      <c r="A27" s="127" t="s">
        <v>525</v>
      </c>
      <c r="B27" s="128" t="s">
        <v>35</v>
      </c>
      <c r="C27" s="129" t="s">
        <v>263</v>
      </c>
      <c r="D27" s="121"/>
      <c r="E27" s="121"/>
    </row>
    <row r="28" spans="1:5" x14ac:dyDescent="0.25">
      <c r="A28" s="122"/>
      <c r="B28" s="121"/>
      <c r="C28" s="121"/>
      <c r="D28" s="121"/>
      <c r="E28" s="121"/>
    </row>
    <row r="29" spans="1:5" x14ac:dyDescent="0.25">
      <c r="A29" s="122"/>
      <c r="B29" s="121"/>
      <c r="C29" s="121"/>
      <c r="D29" s="121"/>
      <c r="E29" s="121"/>
    </row>
    <row r="30" spans="1:5" x14ac:dyDescent="0.25">
      <c r="A30" s="122"/>
      <c r="B30" s="121"/>
      <c r="C30" s="121"/>
      <c r="D30" s="121"/>
      <c r="E30" s="121"/>
    </row>
    <row r="31" spans="1:5" x14ac:dyDescent="0.25">
      <c r="A31" s="122"/>
      <c r="B31" s="121"/>
      <c r="C31" s="121"/>
      <c r="D31" s="121"/>
      <c r="E31" s="121"/>
    </row>
    <row r="32" spans="1:5" x14ac:dyDescent="0.25">
      <c r="A32" s="122"/>
      <c r="B32" s="121"/>
      <c r="C32" s="121"/>
      <c r="D32" s="121"/>
      <c r="E32" s="121"/>
    </row>
    <row r="33" spans="1:5" x14ac:dyDescent="0.25">
      <c r="A33" s="122"/>
      <c r="B33" s="121"/>
      <c r="C33" s="121"/>
      <c r="D33" s="121"/>
      <c r="E33" s="121"/>
    </row>
    <row r="34" spans="1:5" x14ac:dyDescent="0.25">
      <c r="A34" s="122"/>
      <c r="B34" s="121"/>
      <c r="C34" s="121"/>
      <c r="D34" s="121"/>
      <c r="E34" s="121"/>
    </row>
    <row r="35" spans="1:5" x14ac:dyDescent="0.25">
      <c r="A35" s="122"/>
      <c r="B35" s="121"/>
      <c r="C35" s="121"/>
      <c r="D35" s="121"/>
      <c r="E35" s="121"/>
    </row>
    <row r="36" spans="1:5" x14ac:dyDescent="0.25">
      <c r="A36" s="122"/>
      <c r="B36" s="121"/>
      <c r="C36" s="121"/>
      <c r="D36" s="121"/>
      <c r="E36" s="121"/>
    </row>
    <row r="37" spans="1:5" x14ac:dyDescent="0.25">
      <c r="A37" s="122"/>
      <c r="B37" s="121"/>
      <c r="C37" s="121"/>
      <c r="D37" s="121"/>
      <c r="E37" s="121"/>
    </row>
    <row r="38" spans="1:5" x14ac:dyDescent="0.25">
      <c r="A38" s="122"/>
      <c r="B38" s="121"/>
      <c r="C38" s="121"/>
      <c r="D38" s="121"/>
      <c r="E38" s="121"/>
    </row>
    <row r="39" spans="1:5" x14ac:dyDescent="0.25">
      <c r="A39" s="122"/>
      <c r="B39" s="121"/>
      <c r="C39" s="121"/>
      <c r="D39" s="121"/>
      <c r="E39" s="121"/>
    </row>
    <row r="40" spans="1:5" x14ac:dyDescent="0.25">
      <c r="A40" s="122"/>
      <c r="B40" s="121"/>
      <c r="C40" s="121"/>
      <c r="D40" s="121"/>
      <c r="E40" s="121"/>
    </row>
    <row r="41" spans="1:5" x14ac:dyDescent="0.25">
      <c r="A41" s="122"/>
      <c r="B41" s="121"/>
      <c r="C41" s="121"/>
      <c r="D41" s="121"/>
      <c r="E41" s="121"/>
    </row>
    <row r="42" spans="1:5" x14ac:dyDescent="0.25">
      <c r="A42" s="122"/>
      <c r="B42" s="121"/>
      <c r="C42" s="121"/>
      <c r="D42" s="121"/>
      <c r="E42" s="121"/>
    </row>
    <row r="43" spans="1:5" x14ac:dyDescent="0.25">
      <c r="A43" s="122"/>
      <c r="B43" s="121"/>
      <c r="C43" s="121"/>
      <c r="D43" s="121"/>
      <c r="E43" s="121"/>
    </row>
    <row r="44" spans="1:5" x14ac:dyDescent="0.25">
      <c r="A44" s="122"/>
      <c r="B44" s="121"/>
      <c r="C44" s="121"/>
      <c r="D44" s="121"/>
      <c r="E44" s="121"/>
    </row>
    <row r="45" spans="1:5" x14ac:dyDescent="0.25">
      <c r="A45" s="122"/>
      <c r="B45" s="121"/>
      <c r="C45" s="121"/>
      <c r="D45" s="121"/>
      <c r="E45" s="121"/>
    </row>
    <row r="46" spans="1:5" x14ac:dyDescent="0.25">
      <c r="A46" s="122"/>
      <c r="B46" s="121"/>
      <c r="C46" s="121"/>
      <c r="D46" s="121"/>
      <c r="E46" s="121"/>
    </row>
    <row r="47" spans="1:5" x14ac:dyDescent="0.25">
      <c r="A47" s="122"/>
      <c r="B47" s="121"/>
      <c r="C47" s="121"/>
      <c r="D47" s="121"/>
      <c r="E47" s="121"/>
    </row>
    <row r="48" spans="1:5" x14ac:dyDescent="0.25">
      <c r="A48" s="122"/>
      <c r="B48" s="121"/>
      <c r="C48" s="121"/>
      <c r="D48" s="121"/>
      <c r="E48" s="121"/>
    </row>
    <row r="49" spans="1:5" x14ac:dyDescent="0.25">
      <c r="A49" s="122"/>
      <c r="B49" s="121"/>
      <c r="C49" s="121"/>
      <c r="D49" s="121"/>
      <c r="E49" s="121"/>
    </row>
    <row r="50" spans="1:5" x14ac:dyDescent="0.25">
      <c r="A50" s="122"/>
      <c r="B50" s="121"/>
      <c r="C50" s="121"/>
      <c r="D50" s="121"/>
      <c r="E50" s="121"/>
    </row>
    <row r="51" spans="1:5" x14ac:dyDescent="0.25">
      <c r="A51" s="122"/>
      <c r="B51" s="121"/>
      <c r="C51" s="121"/>
      <c r="D51" s="121"/>
      <c r="E51" s="121"/>
    </row>
    <row r="52" spans="1:5" x14ac:dyDescent="0.25">
      <c r="A52" s="122"/>
      <c r="B52" s="121"/>
      <c r="C52" s="121"/>
      <c r="D52" s="121"/>
      <c r="E52" s="121"/>
    </row>
    <row r="53" spans="1:5" x14ac:dyDescent="0.25">
      <c r="A53" s="122"/>
      <c r="B53" s="121"/>
      <c r="C53" s="121"/>
      <c r="D53" s="121"/>
      <c r="E53" s="121"/>
    </row>
    <row r="54" spans="1:5" x14ac:dyDescent="0.25">
      <c r="A54" s="122"/>
      <c r="B54" s="121"/>
      <c r="C54" s="121"/>
      <c r="D54" s="121"/>
      <c r="E54" s="121"/>
    </row>
    <row r="55" spans="1:5" x14ac:dyDescent="0.25">
      <c r="A55" s="122"/>
      <c r="B55" s="121"/>
      <c r="C55" s="121"/>
      <c r="D55" s="121"/>
      <c r="E55" s="121"/>
    </row>
    <row r="56" spans="1:5" x14ac:dyDescent="0.25">
      <c r="A56" s="122"/>
      <c r="B56" s="121"/>
      <c r="C56" s="121"/>
      <c r="D56" s="121"/>
      <c r="E56" s="121"/>
    </row>
    <row r="57" spans="1:5" x14ac:dyDescent="0.25">
      <c r="A57" s="122"/>
      <c r="B57" s="121"/>
      <c r="C57" s="121"/>
      <c r="D57" s="121"/>
      <c r="E57" s="121"/>
    </row>
    <row r="58" spans="1:5" x14ac:dyDescent="0.25">
      <c r="A58" s="122"/>
      <c r="B58" s="121"/>
      <c r="C58" s="121"/>
      <c r="D58" s="121"/>
      <c r="E58" s="121"/>
    </row>
    <row r="59" spans="1:5" x14ac:dyDescent="0.25">
      <c r="A59" s="122"/>
      <c r="B59" s="121"/>
      <c r="C59" s="121"/>
      <c r="D59" s="121"/>
      <c r="E59" s="121"/>
    </row>
    <row r="60" spans="1:5" x14ac:dyDescent="0.25">
      <c r="A60" s="122"/>
      <c r="B60" s="121"/>
      <c r="C60" s="121"/>
      <c r="D60" s="121"/>
      <c r="E60" s="121"/>
    </row>
    <row r="61" spans="1:5" x14ac:dyDescent="0.25">
      <c r="A61" s="122"/>
      <c r="B61" s="121"/>
      <c r="C61" s="121"/>
      <c r="D61" s="121"/>
      <c r="E61" s="121"/>
    </row>
    <row r="62" spans="1:5" x14ac:dyDescent="0.25">
      <c r="A62" s="122"/>
      <c r="B62" s="121"/>
      <c r="C62" s="121"/>
      <c r="D62" s="121"/>
      <c r="E62" s="121"/>
    </row>
    <row r="63" spans="1:5" x14ac:dyDescent="0.25">
      <c r="A63" s="122"/>
      <c r="B63" s="121"/>
      <c r="C63" s="121"/>
      <c r="D63" s="121"/>
      <c r="E63" s="121"/>
    </row>
    <row r="64" spans="1:5" x14ac:dyDescent="0.25">
      <c r="A64" s="122"/>
      <c r="B64" s="121"/>
      <c r="C64" s="121"/>
      <c r="D64" s="121"/>
      <c r="E64" s="121"/>
    </row>
    <row r="65" spans="1:5" x14ac:dyDescent="0.25">
      <c r="A65" s="122"/>
      <c r="B65" s="121"/>
      <c r="C65" s="121"/>
      <c r="D65" s="121"/>
      <c r="E65" s="121"/>
    </row>
    <row r="66" spans="1:5" x14ac:dyDescent="0.25">
      <c r="A66" s="122"/>
      <c r="B66" s="121"/>
      <c r="C66" s="121"/>
      <c r="D66" s="121"/>
      <c r="E66" s="121"/>
    </row>
    <row r="67" spans="1:5" x14ac:dyDescent="0.25">
      <c r="A67" s="122"/>
      <c r="B67" s="121"/>
      <c r="C67" s="121"/>
      <c r="D67" s="121"/>
      <c r="E67" s="121"/>
    </row>
    <row r="68" spans="1:5" x14ac:dyDescent="0.25">
      <c r="A68" s="122"/>
      <c r="B68" s="121"/>
      <c r="C68" s="121"/>
      <c r="D68" s="121"/>
      <c r="E68" s="121"/>
    </row>
    <row r="69" spans="1:5" x14ac:dyDescent="0.25">
      <c r="A69" s="122"/>
      <c r="B69" s="121"/>
      <c r="C69" s="121"/>
      <c r="D69" s="121"/>
      <c r="E69" s="121"/>
    </row>
    <row r="70" spans="1:5" x14ac:dyDescent="0.25">
      <c r="A70" s="122"/>
      <c r="B70" s="121"/>
      <c r="C70" s="121"/>
      <c r="D70" s="121"/>
      <c r="E70" s="121"/>
    </row>
    <row r="71" spans="1:5" x14ac:dyDescent="0.25">
      <c r="A71" s="122"/>
      <c r="B71" s="121"/>
      <c r="C71" s="121"/>
      <c r="D71" s="121"/>
      <c r="E71" s="121"/>
    </row>
    <row r="72" spans="1:5" x14ac:dyDescent="0.25">
      <c r="A72" s="122"/>
      <c r="B72" s="121"/>
      <c r="C72" s="121"/>
      <c r="D72" s="121"/>
      <c r="E72" s="121"/>
    </row>
    <row r="73" spans="1:5" x14ac:dyDescent="0.25">
      <c r="A73" s="122"/>
      <c r="B73" s="121"/>
      <c r="C73" s="121"/>
      <c r="D73" s="121"/>
      <c r="E73" s="121"/>
    </row>
    <row r="74" spans="1:5" x14ac:dyDescent="0.25">
      <c r="A74" s="122"/>
      <c r="B74" s="121"/>
      <c r="C74" s="121"/>
      <c r="D74" s="121"/>
      <c r="E74" s="121"/>
    </row>
    <row r="75" spans="1:5" x14ac:dyDescent="0.25">
      <c r="A75" s="122"/>
      <c r="B75" s="121"/>
      <c r="C75" s="121"/>
      <c r="D75" s="121"/>
      <c r="E75" s="121"/>
    </row>
    <row r="76" spans="1:5" x14ac:dyDescent="0.25">
      <c r="A76" s="122"/>
      <c r="B76" s="121"/>
      <c r="C76" s="121"/>
      <c r="D76" s="121"/>
      <c r="E76" s="121"/>
    </row>
    <row r="77" spans="1:5" x14ac:dyDescent="0.25">
      <c r="A77" s="122"/>
      <c r="B77" s="121"/>
      <c r="C77" s="121"/>
      <c r="D77" s="121"/>
      <c r="E77" s="121"/>
    </row>
    <row r="78" spans="1:5" x14ac:dyDescent="0.25">
      <c r="A78" s="122"/>
      <c r="B78" s="121"/>
      <c r="C78" s="121"/>
      <c r="D78" s="121"/>
      <c r="E78" s="121"/>
    </row>
    <row r="79" spans="1:5" x14ac:dyDescent="0.25">
      <c r="A79" s="122"/>
      <c r="B79" s="121"/>
      <c r="C79" s="121"/>
      <c r="D79" s="121"/>
      <c r="E79" s="121"/>
    </row>
    <row r="80" spans="1:5" x14ac:dyDescent="0.25">
      <c r="A80" s="122"/>
      <c r="B80" s="121"/>
      <c r="C80" s="121"/>
      <c r="D80" s="121"/>
      <c r="E80" s="121"/>
    </row>
    <row r="81" spans="1:5" x14ac:dyDescent="0.25">
      <c r="A81" s="122"/>
      <c r="B81" s="121"/>
      <c r="C81" s="121"/>
      <c r="D81" s="121"/>
      <c r="E81" s="121"/>
    </row>
    <row r="82" spans="1:5" x14ac:dyDescent="0.25">
      <c r="A82" s="122"/>
      <c r="B82" s="121"/>
      <c r="C82" s="121"/>
      <c r="D82" s="121"/>
      <c r="E82" s="121"/>
    </row>
    <row r="83" spans="1:5" x14ac:dyDescent="0.25">
      <c r="A83" s="122"/>
      <c r="B83" s="121"/>
      <c r="C83" s="121"/>
      <c r="D83" s="121"/>
      <c r="E83" s="121"/>
    </row>
    <row r="84" spans="1:5" x14ac:dyDescent="0.25">
      <c r="A84" s="122"/>
      <c r="B84" s="121"/>
      <c r="C84" s="121"/>
      <c r="D84" s="121"/>
      <c r="E84" s="121"/>
    </row>
    <row r="85" spans="1:5" x14ac:dyDescent="0.25">
      <c r="A85" s="122"/>
      <c r="B85" s="121"/>
      <c r="C85" s="121"/>
      <c r="D85" s="121"/>
      <c r="E85" s="121"/>
    </row>
    <row r="86" spans="1:5" x14ac:dyDescent="0.25">
      <c r="A86" s="122"/>
      <c r="B86" s="121"/>
      <c r="C86" s="121"/>
      <c r="D86" s="121"/>
      <c r="E86" s="121"/>
    </row>
    <row r="87" spans="1:5" x14ac:dyDescent="0.25">
      <c r="A87" s="122"/>
      <c r="B87" s="121"/>
      <c r="C87" s="121"/>
      <c r="D87" s="121"/>
      <c r="E87" s="121"/>
    </row>
    <row r="88" spans="1:5" x14ac:dyDescent="0.25">
      <c r="A88" s="122"/>
      <c r="B88" s="121"/>
      <c r="C88" s="121"/>
      <c r="D88" s="121"/>
      <c r="E88" s="121"/>
    </row>
    <row r="89" spans="1:5" x14ac:dyDescent="0.25">
      <c r="A89" s="122"/>
      <c r="B89" s="121"/>
      <c r="C89" s="121"/>
      <c r="D89" s="121"/>
      <c r="E89" s="121"/>
    </row>
    <row r="90" spans="1:5" x14ac:dyDescent="0.25">
      <c r="A90" s="122"/>
      <c r="B90" s="121"/>
      <c r="C90" s="121"/>
      <c r="D90" s="121"/>
      <c r="E90" s="121"/>
    </row>
    <row r="91" spans="1:5" x14ac:dyDescent="0.25">
      <c r="A91" s="122"/>
      <c r="B91" s="121"/>
      <c r="C91" s="121"/>
      <c r="D91" s="121"/>
      <c r="E91" s="121"/>
    </row>
    <row r="92" spans="1:5" x14ac:dyDescent="0.25">
      <c r="A92" s="122"/>
      <c r="B92" s="121"/>
      <c r="C92" s="121"/>
      <c r="D92" s="121"/>
      <c r="E92" s="121"/>
    </row>
    <row r="93" spans="1:5" x14ac:dyDescent="0.25">
      <c r="A93" s="122"/>
      <c r="B93" s="121"/>
      <c r="C93" s="121"/>
      <c r="D93" s="121"/>
      <c r="E93" s="121"/>
    </row>
    <row r="94" spans="1:5" x14ac:dyDescent="0.25">
      <c r="A94" s="122"/>
      <c r="B94" s="121"/>
      <c r="C94" s="121"/>
      <c r="D94" s="121"/>
      <c r="E94" s="121"/>
    </row>
    <row r="95" spans="1:5" x14ac:dyDescent="0.25">
      <c r="A95" s="122"/>
      <c r="B95" s="121"/>
      <c r="C95" s="121"/>
      <c r="D95" s="121"/>
      <c r="E95" s="121"/>
    </row>
    <row r="96" spans="1:5" x14ac:dyDescent="0.25">
      <c r="A96" s="122"/>
      <c r="B96" s="121"/>
      <c r="C96" s="121"/>
      <c r="D96" s="121"/>
      <c r="E96" s="121"/>
    </row>
    <row r="97" spans="1:5" x14ac:dyDescent="0.25">
      <c r="A97" s="122"/>
      <c r="B97" s="121"/>
      <c r="C97" s="121"/>
      <c r="D97" s="121"/>
      <c r="E97" s="121"/>
    </row>
    <row r="98" spans="1:5" x14ac:dyDescent="0.25">
      <c r="A98" s="122"/>
      <c r="B98" s="121"/>
      <c r="C98" s="121"/>
      <c r="D98" s="121"/>
      <c r="E98" s="121"/>
    </row>
    <row r="99" spans="1:5" x14ac:dyDescent="0.25">
      <c r="A99" s="122"/>
      <c r="B99" s="121"/>
      <c r="C99" s="121"/>
      <c r="D99" s="121"/>
      <c r="E99" s="121"/>
    </row>
    <row r="100" spans="1:5" x14ac:dyDescent="0.25">
      <c r="A100" s="122"/>
      <c r="B100" s="121"/>
      <c r="C100" s="121"/>
      <c r="D100" s="121"/>
      <c r="E100" s="121"/>
    </row>
    <row r="101" spans="1:5" x14ac:dyDescent="0.25">
      <c r="A101" s="122"/>
      <c r="B101" s="121"/>
      <c r="C101" s="121"/>
      <c r="D101" s="121"/>
      <c r="E101" s="121"/>
    </row>
    <row r="102" spans="1:5" x14ac:dyDescent="0.25">
      <c r="A102" s="122"/>
      <c r="B102" s="121"/>
      <c r="C102" s="121"/>
      <c r="D102" s="121"/>
      <c r="E102" s="121"/>
    </row>
    <row r="103" spans="1:5" x14ac:dyDescent="0.25">
      <c r="A103" s="122"/>
      <c r="B103" s="121"/>
      <c r="C103" s="121"/>
      <c r="D103" s="121"/>
      <c r="E103" s="121"/>
    </row>
    <row r="104" spans="1:5" x14ac:dyDescent="0.25">
      <c r="A104" s="122"/>
      <c r="B104" s="121"/>
      <c r="C104" s="121"/>
      <c r="D104" s="121"/>
      <c r="E104" s="121"/>
    </row>
    <row r="105" spans="1:5" x14ac:dyDescent="0.25">
      <c r="A105" s="122"/>
      <c r="B105" s="121"/>
      <c r="C105" s="121"/>
      <c r="D105" s="121"/>
      <c r="E105" s="121"/>
    </row>
    <row r="106" spans="1:5" x14ac:dyDescent="0.25">
      <c r="A106" s="122"/>
      <c r="B106" s="121"/>
      <c r="C106" s="121"/>
      <c r="D106" s="121"/>
      <c r="E106" s="121"/>
    </row>
    <row r="107" spans="1:5" x14ac:dyDescent="0.25">
      <c r="A107" s="122"/>
      <c r="B107" s="121"/>
      <c r="C107" s="121"/>
      <c r="D107" s="121"/>
      <c r="E107" s="121"/>
    </row>
    <row r="108" spans="1:5" x14ac:dyDescent="0.25">
      <c r="A108" s="122"/>
      <c r="B108" s="121"/>
      <c r="C108" s="121"/>
      <c r="D108" s="121"/>
      <c r="E108" s="121"/>
    </row>
    <row r="109" spans="1:5" x14ac:dyDescent="0.25">
      <c r="A109" s="122"/>
      <c r="B109" s="121"/>
      <c r="C109" s="121"/>
      <c r="D109" s="121"/>
      <c r="E109" s="121"/>
    </row>
    <row r="110" spans="1:5" x14ac:dyDescent="0.25">
      <c r="A110" s="122"/>
      <c r="B110" s="121"/>
      <c r="C110" s="121"/>
      <c r="D110" s="121"/>
      <c r="E110" s="121"/>
    </row>
    <row r="111" spans="1:5" x14ac:dyDescent="0.25">
      <c r="A111" s="122"/>
      <c r="B111" s="121"/>
      <c r="C111" s="121"/>
      <c r="D111" s="121"/>
      <c r="E111" s="121"/>
    </row>
    <row r="112" spans="1:5" x14ac:dyDescent="0.25">
      <c r="A112" s="122"/>
      <c r="B112" s="121"/>
      <c r="C112" s="121"/>
      <c r="D112" s="121"/>
      <c r="E112" s="121"/>
    </row>
    <row r="113" spans="1:5" x14ac:dyDescent="0.25">
      <c r="A113" s="122"/>
      <c r="B113" s="121"/>
      <c r="C113" s="121"/>
      <c r="D113" s="121"/>
      <c r="E113" s="121"/>
    </row>
    <row r="114" spans="1:5" x14ac:dyDescent="0.25">
      <c r="A114" s="122"/>
      <c r="B114" s="121"/>
      <c r="C114" s="121"/>
      <c r="D114" s="121"/>
      <c r="E114" s="121"/>
    </row>
    <row r="115" spans="1:5" x14ac:dyDescent="0.25">
      <c r="A115" s="122"/>
      <c r="B115" s="121"/>
      <c r="C115" s="121"/>
      <c r="D115" s="121"/>
      <c r="E115" s="121"/>
    </row>
    <row r="116" spans="1:5" x14ac:dyDescent="0.25">
      <c r="A116" s="122"/>
      <c r="B116" s="121"/>
      <c r="C116" s="121"/>
      <c r="D116" s="121"/>
      <c r="E116" s="121"/>
    </row>
    <row r="117" spans="1:5" x14ac:dyDescent="0.25">
      <c r="A117" s="122"/>
      <c r="B117" s="121"/>
      <c r="C117" s="121"/>
      <c r="D117" s="121"/>
      <c r="E117" s="121"/>
    </row>
  </sheetData>
  <mergeCells count="7">
    <mergeCell ref="C9:C10"/>
    <mergeCell ref="A4:C4"/>
    <mergeCell ref="B6:B7"/>
    <mergeCell ref="A6:A7"/>
    <mergeCell ref="A1:C1"/>
    <mergeCell ref="A3:C3"/>
    <mergeCell ref="A5:B5"/>
  </mergeCells>
  <hyperlinks>
    <hyperlink ref="C7" r:id="rId1"/>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FFFF00"/>
    <pageSetUpPr fitToPage="1"/>
  </sheetPr>
  <dimension ref="A1:BN200"/>
  <sheetViews>
    <sheetView tabSelected="1" zoomScale="85" zoomScaleNormal="85" workbookViewId="0">
      <pane xSplit="10" ySplit="5" topLeftCell="K6" activePane="bottomRight" state="frozen"/>
      <selection pane="topRight" activeCell="J1" sqref="J1"/>
      <selection pane="bottomLeft" activeCell="A6" sqref="A6"/>
      <selection pane="bottomRight" activeCell="Q6" sqref="Q6"/>
    </sheetView>
  </sheetViews>
  <sheetFormatPr defaultColWidth="5.26953125" defaultRowHeight="15" x14ac:dyDescent="0.2"/>
  <cols>
    <col min="1" max="1" width="16.54296875" style="28" hidden="1" customWidth="1"/>
    <col min="2" max="2" width="12.7265625" style="28" hidden="1" customWidth="1"/>
    <col min="3" max="3" width="11.453125" style="36" hidden="1" customWidth="1"/>
    <col min="4" max="4" width="10.453125" style="243" hidden="1" customWidth="1"/>
    <col min="5" max="5" width="10.54296875" style="243" hidden="1" customWidth="1"/>
    <col min="6" max="6" width="8.54296875" style="257" hidden="1" customWidth="1"/>
    <col min="7" max="7" width="15.453125" style="28" customWidth="1"/>
    <col min="8" max="8" width="6.54296875" style="37" customWidth="1"/>
    <col min="9" max="9" width="12.26953125" style="28" customWidth="1"/>
    <col min="10" max="10" width="12.7265625" style="28" customWidth="1"/>
    <col min="11" max="11" width="9.453125" style="28" customWidth="1"/>
    <col min="12" max="12" width="10.7265625" style="38" customWidth="1"/>
    <col min="13" max="13" width="18.26953125" style="28" customWidth="1"/>
    <col min="14" max="14" width="9.7265625" style="28" customWidth="1"/>
    <col min="15" max="15" width="8.81640625" style="28" customWidth="1"/>
    <col min="16" max="16" width="12.26953125" style="39" customWidth="1"/>
    <col min="17" max="17" width="19.7265625" style="37" customWidth="1"/>
    <col min="18" max="18" width="10.26953125" style="40" customWidth="1"/>
    <col min="19" max="19" width="12.26953125" style="40" customWidth="1"/>
    <col min="20" max="21" width="5.26953125" style="226" customWidth="1"/>
    <col min="22" max="22" width="5.81640625" style="226" customWidth="1"/>
    <col min="23" max="23" width="5.54296875" style="226" customWidth="1"/>
    <col min="24" max="24" width="6.26953125" style="226" customWidth="1"/>
    <col min="25" max="29" width="5.26953125" style="226" customWidth="1"/>
    <col min="30" max="39" width="4.453125" style="226" customWidth="1"/>
    <col min="40" max="40" width="6.7265625" style="226" customWidth="1"/>
    <col min="41" max="41" width="10.7265625" style="34" customWidth="1"/>
    <col min="42" max="42" width="8.26953125" style="34" customWidth="1"/>
    <col min="43" max="43" width="10.453125" style="34" customWidth="1"/>
    <col min="44" max="44" width="18.26953125" style="28" customWidth="1"/>
    <col min="45" max="45" width="10.81640625" style="35" customWidth="1"/>
    <col min="46" max="46" width="10.7265625" style="35" customWidth="1"/>
    <col min="47" max="47" width="19" style="28" customWidth="1"/>
    <col min="48" max="48" width="10" style="28" hidden="1" customWidth="1"/>
    <col min="49" max="49" width="13.26953125" style="61" hidden="1" customWidth="1"/>
    <col min="50" max="50" width="16.26953125" style="61" hidden="1" customWidth="1"/>
    <col min="51" max="51" width="11.08984375" style="40" hidden="1" customWidth="1"/>
    <col min="52" max="52" width="11.453125" style="40" hidden="1" customWidth="1"/>
    <col min="53" max="53" width="11.7265625" style="28" hidden="1" customWidth="1"/>
    <col min="54" max="54" width="9.26953125" style="28" hidden="1" customWidth="1"/>
    <col min="55" max="55" width="12.26953125" style="61" hidden="1" customWidth="1"/>
    <col min="56" max="56" width="9.7265625" style="28" hidden="1" customWidth="1"/>
    <col min="57" max="57" width="27.6328125" style="40" hidden="1" customWidth="1"/>
    <col min="58" max="58" width="6.08984375" style="35" hidden="1" customWidth="1"/>
    <col min="59" max="59" width="6.7265625" style="35" hidden="1" customWidth="1"/>
    <col min="60" max="60" width="7.7265625" style="35" hidden="1" customWidth="1"/>
    <col min="61" max="61" width="19.54296875" style="36" hidden="1" customWidth="1"/>
    <col min="62" max="62" width="9.81640625" style="36" hidden="1" customWidth="1"/>
    <col min="63" max="63" width="10.453125" style="36" hidden="1" customWidth="1"/>
    <col min="64" max="64" width="11" style="36" hidden="1" customWidth="1"/>
    <col min="65" max="65" width="17.26953125" style="28" hidden="1" customWidth="1"/>
    <col min="66" max="66" width="7.08984375" style="28" hidden="1" customWidth="1"/>
    <col min="67" max="67" width="5.26953125" style="28" customWidth="1"/>
    <col min="68" max="70" width="5.26953125" style="28"/>
    <col min="71" max="74" width="5.26953125" style="28" customWidth="1"/>
    <col min="75" max="16384" width="5.26953125" style="28"/>
  </cols>
  <sheetData>
    <row r="1" spans="1:66" ht="14.7" customHeight="1" thickBot="1" x14ac:dyDescent="0.35">
      <c r="A1" s="262"/>
      <c r="B1" s="262"/>
      <c r="C1" s="263"/>
      <c r="D1" s="263"/>
      <c r="E1" s="263"/>
      <c r="F1" s="322"/>
      <c r="G1" s="262"/>
      <c r="H1" s="264"/>
      <c r="I1" s="262"/>
      <c r="J1" s="262"/>
      <c r="K1" s="262"/>
      <c r="L1" s="265"/>
      <c r="M1" s="262"/>
      <c r="N1" s="262"/>
      <c r="O1" s="262"/>
      <c r="P1" s="266"/>
      <c r="Q1" s="264"/>
      <c r="R1" s="267"/>
      <c r="S1" s="267"/>
      <c r="T1" s="268"/>
      <c r="U1" s="268"/>
      <c r="V1" s="268"/>
      <c r="W1" s="268"/>
      <c r="X1" s="269"/>
      <c r="Y1" s="268"/>
      <c r="Z1" s="268"/>
      <c r="AA1" s="268"/>
      <c r="AB1" s="268"/>
      <c r="AC1" s="268"/>
      <c r="AD1" s="268"/>
      <c r="AE1" s="268"/>
      <c r="AF1" s="268"/>
      <c r="AG1" s="268"/>
      <c r="AH1" s="268"/>
      <c r="AI1" s="268"/>
      <c r="AJ1" s="268"/>
      <c r="AK1" s="268"/>
      <c r="AL1" s="268"/>
      <c r="AM1" s="268"/>
      <c r="AN1" s="268"/>
      <c r="AO1" s="270"/>
      <c r="AP1" s="270"/>
      <c r="AQ1" s="270"/>
      <c r="AR1" s="262"/>
      <c r="AS1" s="271"/>
      <c r="AT1" s="271"/>
      <c r="AU1" s="262"/>
      <c r="AV1" s="262"/>
      <c r="AW1" s="267"/>
      <c r="AX1" s="267"/>
      <c r="AY1" s="267"/>
      <c r="AZ1" s="267"/>
      <c r="BA1" s="262"/>
      <c r="BB1" s="262"/>
      <c r="BC1" s="267"/>
      <c r="BD1" s="262"/>
      <c r="BE1" s="267"/>
      <c r="BF1" s="271"/>
      <c r="BG1" s="271"/>
      <c r="BH1" s="271"/>
      <c r="BI1" s="263"/>
      <c r="BJ1" s="263"/>
      <c r="BK1" s="263"/>
      <c r="BL1" s="263"/>
      <c r="BM1" s="262"/>
    </row>
    <row r="2" spans="1:66" s="33" customFormat="1" ht="30.75" hidden="1" customHeight="1" thickBot="1" x14ac:dyDescent="0.35">
      <c r="A2" s="272"/>
      <c r="B2" s="600" t="s">
        <v>65</v>
      </c>
      <c r="C2" s="254" t="s">
        <v>19</v>
      </c>
      <c r="D2" s="273"/>
      <c r="E2" s="273"/>
      <c r="F2" s="324"/>
      <c r="G2" s="605" t="s">
        <v>323</v>
      </c>
      <c r="H2" s="606"/>
      <c r="I2" s="258" t="str">
        <f>'Data Validation'!H2</f>
        <v>Attendee</v>
      </c>
      <c r="J2" s="244" t="str">
        <f>'Data Validation'!H3</f>
        <v>Patient</v>
      </c>
      <c r="K2" s="244" t="str">
        <f>'Data Validation'!H4</f>
        <v>Patron / Customer</v>
      </c>
      <c r="L2" s="318" t="str">
        <f>'Data Validation'!H5</f>
        <v>Resident</v>
      </c>
      <c r="M2" s="244" t="str">
        <f>'Data Validation'!H6</f>
        <v>Staff</v>
      </c>
      <c r="N2" s="244" t="str">
        <f>'Data Validation'!H7</f>
        <v>Student</v>
      </c>
      <c r="O2" s="244" t="str">
        <f>'Data Validation'!H8</f>
        <v>Visitor</v>
      </c>
      <c r="P2" s="244" t="str">
        <f>'Data Validation'!H9</f>
        <v>Volunteer</v>
      </c>
      <c r="Q2" s="245" t="str">
        <f>'Data Validation'!H10</f>
        <v>Other</v>
      </c>
      <c r="R2" s="274"/>
      <c r="S2" s="274"/>
      <c r="T2" s="274"/>
      <c r="U2" s="274"/>
      <c r="V2" s="275"/>
      <c r="W2" s="276"/>
      <c r="X2" s="269"/>
      <c r="Y2" s="276"/>
      <c r="Z2" s="276"/>
      <c r="AA2" s="276"/>
      <c r="AB2" s="276"/>
      <c r="AC2" s="276"/>
      <c r="AD2" s="276"/>
      <c r="AE2" s="276"/>
      <c r="AF2" s="276"/>
      <c r="AG2" s="276"/>
      <c r="AH2" s="276"/>
      <c r="AI2" s="276"/>
      <c r="AJ2" s="276"/>
      <c r="AK2" s="276"/>
      <c r="AL2" s="276"/>
      <c r="AM2" s="276"/>
      <c r="AN2" s="276"/>
      <c r="AO2" s="277"/>
      <c r="AP2" s="277"/>
      <c r="AQ2" s="277"/>
      <c r="AR2" s="278"/>
      <c r="AS2" s="279"/>
      <c r="AT2" s="279"/>
      <c r="AU2" s="278"/>
      <c r="AV2" s="280"/>
      <c r="AW2" s="280"/>
      <c r="AX2" s="274"/>
      <c r="AY2" s="274"/>
      <c r="AZ2" s="274"/>
      <c r="BA2" s="271"/>
      <c r="BB2" s="281"/>
      <c r="BC2" s="272"/>
      <c r="BD2" s="282"/>
      <c r="BE2" s="272"/>
      <c r="BF2" s="279"/>
      <c r="BG2" s="279"/>
      <c r="BH2" s="279"/>
      <c r="BI2" s="273"/>
      <c r="BJ2" s="273"/>
      <c r="BK2" s="273"/>
      <c r="BL2" s="273"/>
      <c r="BM2" s="274"/>
    </row>
    <row r="3" spans="1:66" s="33" customFormat="1" ht="27.6" hidden="1" customHeight="1" thickBot="1" x14ac:dyDescent="0.35">
      <c r="A3" s="283"/>
      <c r="B3" s="601"/>
      <c r="C3" s="255" t="s">
        <v>66</v>
      </c>
      <c r="D3" s="273"/>
      <c r="E3" s="273"/>
      <c r="F3" s="323"/>
      <c r="G3" s="603" t="s">
        <v>324</v>
      </c>
      <c r="H3" s="604"/>
      <c r="I3" s="284"/>
      <c r="J3" s="285"/>
      <c r="K3" s="285"/>
      <c r="L3" s="319"/>
      <c r="M3" s="285"/>
      <c r="N3" s="286"/>
      <c r="O3" s="286"/>
      <c r="P3" s="286"/>
      <c r="Q3" s="287"/>
      <c r="R3" s="274"/>
      <c r="S3" s="274"/>
      <c r="T3" s="274"/>
      <c r="U3" s="274"/>
      <c r="V3" s="275"/>
      <c r="W3" s="268"/>
      <c r="X3" s="269"/>
      <c r="Y3" s="268"/>
      <c r="Z3" s="268"/>
      <c r="AA3" s="268"/>
      <c r="AB3" s="268"/>
      <c r="AC3" s="268"/>
      <c r="AD3" s="268"/>
      <c r="AE3" s="268"/>
      <c r="AF3" s="268"/>
      <c r="AG3" s="268"/>
      <c r="AH3" s="268"/>
      <c r="AI3" s="268"/>
      <c r="AJ3" s="268"/>
      <c r="AK3" s="268"/>
      <c r="AL3" s="268"/>
      <c r="AM3" s="268"/>
      <c r="AN3" s="268"/>
      <c r="AO3" s="288"/>
      <c r="AP3" s="288"/>
      <c r="AQ3" s="288"/>
      <c r="AR3" s="280"/>
      <c r="AS3" s="279"/>
      <c r="AT3" s="279"/>
      <c r="AU3" s="280"/>
      <c r="AV3" s="289"/>
      <c r="AW3" s="289"/>
      <c r="AX3" s="274"/>
      <c r="AY3" s="274"/>
      <c r="AZ3" s="274"/>
      <c r="BA3" s="271"/>
      <c r="BB3" s="281"/>
      <c r="BC3" s="272"/>
      <c r="BD3" s="282"/>
      <c r="BE3" s="272"/>
      <c r="BF3" s="279"/>
      <c r="BG3" s="279"/>
      <c r="BH3" s="279"/>
      <c r="BI3" s="273"/>
      <c r="BJ3" s="273"/>
      <c r="BK3" s="273"/>
      <c r="BL3" s="273"/>
      <c r="BM3" s="274"/>
    </row>
    <row r="4" spans="1:66" s="33" customFormat="1" ht="28.2" hidden="1" thickBot="1" x14ac:dyDescent="0.35">
      <c r="A4" s="283"/>
      <c r="B4" s="602"/>
      <c r="C4" s="256" t="s">
        <v>67</v>
      </c>
      <c r="D4" s="273"/>
      <c r="E4" s="273"/>
      <c r="F4" s="321"/>
      <c r="G4" s="603" t="s">
        <v>325</v>
      </c>
      <c r="H4" s="604"/>
      <c r="I4" s="290"/>
      <c r="J4" s="291"/>
      <c r="K4" s="291"/>
      <c r="L4" s="320"/>
      <c r="M4" s="291"/>
      <c r="N4" s="292"/>
      <c r="O4" s="292"/>
      <c r="P4" s="292"/>
      <c r="Q4" s="293"/>
      <c r="R4" s="274"/>
      <c r="S4" s="294" t="s">
        <v>288</v>
      </c>
      <c r="T4" s="274"/>
      <c r="U4" s="274"/>
      <c r="V4" s="275"/>
      <c r="W4" s="295"/>
      <c r="X4" s="269"/>
      <c r="Y4" s="295"/>
      <c r="Z4" s="295"/>
      <c r="AA4" s="295"/>
      <c r="AB4" s="295"/>
      <c r="AC4" s="295"/>
      <c r="AD4" s="295"/>
      <c r="AE4" s="295"/>
      <c r="AF4" s="295"/>
      <c r="AG4" s="295"/>
      <c r="AH4" s="295"/>
      <c r="AI4" s="295"/>
      <c r="AJ4" s="295"/>
      <c r="AK4" s="295"/>
      <c r="AL4" s="295"/>
      <c r="AM4" s="295"/>
      <c r="AN4" s="295"/>
      <c r="AO4" s="277"/>
      <c r="AP4" s="277"/>
      <c r="AQ4" s="277"/>
      <c r="AR4" s="272"/>
      <c r="AS4" s="279"/>
      <c r="AT4" s="279"/>
      <c r="AU4" s="272"/>
      <c r="AV4" s="598" t="s">
        <v>509</v>
      </c>
      <c r="AW4" s="599"/>
      <c r="AX4" s="274"/>
      <c r="AY4" s="274"/>
      <c r="AZ4" s="274"/>
      <c r="BA4" s="271"/>
      <c r="BB4" s="281"/>
      <c r="BC4" s="272"/>
      <c r="BD4" s="282"/>
      <c r="BE4" s="272"/>
      <c r="BF4" s="607" t="s">
        <v>200</v>
      </c>
      <c r="BG4" s="608"/>
      <c r="BH4" s="609"/>
      <c r="BI4" s="273"/>
      <c r="BJ4" s="595" t="s">
        <v>322</v>
      </c>
      <c r="BK4" s="596"/>
      <c r="BL4" s="596"/>
      <c r="BM4" s="597"/>
    </row>
    <row r="5" spans="1:66" s="241" customFormat="1" ht="111" customHeight="1" thickBot="1" x14ac:dyDescent="0.3">
      <c r="A5" s="227" t="s">
        <v>345</v>
      </c>
      <c r="B5" s="228" t="s">
        <v>326</v>
      </c>
      <c r="C5" s="229" t="s">
        <v>507</v>
      </c>
      <c r="D5" s="229" t="s">
        <v>505</v>
      </c>
      <c r="E5" s="310" t="s">
        <v>506</v>
      </c>
      <c r="F5" s="326" t="s">
        <v>500</v>
      </c>
      <c r="G5" s="230" t="s">
        <v>327</v>
      </c>
      <c r="H5" s="230" t="s">
        <v>167</v>
      </c>
      <c r="I5" s="230" t="s">
        <v>0</v>
      </c>
      <c r="J5" s="230" t="s">
        <v>1</v>
      </c>
      <c r="K5" s="230" t="s">
        <v>27</v>
      </c>
      <c r="L5" s="231" t="s">
        <v>127</v>
      </c>
      <c r="M5" s="230" t="s">
        <v>2</v>
      </c>
      <c r="N5" s="230" t="s">
        <v>26</v>
      </c>
      <c r="O5" s="230" t="s">
        <v>476</v>
      </c>
      <c r="P5" s="232" t="s">
        <v>47</v>
      </c>
      <c r="Q5" s="233" t="s">
        <v>28</v>
      </c>
      <c r="R5" s="234" t="s">
        <v>328</v>
      </c>
      <c r="S5" s="234" t="s">
        <v>329</v>
      </c>
      <c r="T5" s="592" t="s">
        <v>330</v>
      </c>
      <c r="U5" s="593"/>
      <c r="V5" s="593"/>
      <c r="W5" s="593"/>
      <c r="X5" s="593"/>
      <c r="Y5" s="593"/>
      <c r="Z5" s="593"/>
      <c r="AA5" s="593"/>
      <c r="AB5" s="593"/>
      <c r="AC5" s="593"/>
      <c r="AD5" s="593"/>
      <c r="AE5" s="593"/>
      <c r="AF5" s="593"/>
      <c r="AG5" s="593"/>
      <c r="AH5" s="593"/>
      <c r="AI5" s="593"/>
      <c r="AJ5" s="593"/>
      <c r="AK5" s="593"/>
      <c r="AL5" s="593"/>
      <c r="AM5" s="593"/>
      <c r="AN5" s="594"/>
      <c r="AO5" s="235" t="s">
        <v>331</v>
      </c>
      <c r="AP5" s="235" t="s">
        <v>451</v>
      </c>
      <c r="AQ5" s="235" t="s">
        <v>452</v>
      </c>
      <c r="AR5" s="235" t="s">
        <v>29</v>
      </c>
      <c r="AS5" s="235" t="s">
        <v>462</v>
      </c>
      <c r="AT5" s="235" t="s">
        <v>508</v>
      </c>
      <c r="AU5" s="235" t="s">
        <v>35</v>
      </c>
      <c r="AV5" s="236" t="s">
        <v>477</v>
      </c>
      <c r="AW5" s="180" t="s">
        <v>128</v>
      </c>
      <c r="AX5" s="180" t="s">
        <v>332</v>
      </c>
      <c r="AY5" s="180" t="s">
        <v>108</v>
      </c>
      <c r="AZ5" s="180" t="s">
        <v>109</v>
      </c>
      <c r="BA5" s="236" t="s">
        <v>110</v>
      </c>
      <c r="BB5" s="236" t="s">
        <v>333</v>
      </c>
      <c r="BC5" s="180" t="s">
        <v>334</v>
      </c>
      <c r="BD5" s="236" t="s">
        <v>15</v>
      </c>
      <c r="BE5" s="180" t="s">
        <v>467</v>
      </c>
      <c r="BF5" s="237" t="s">
        <v>335</v>
      </c>
      <c r="BG5" s="237" t="s">
        <v>336</v>
      </c>
      <c r="BH5" s="237" t="s">
        <v>466</v>
      </c>
      <c r="BI5" s="238" t="s">
        <v>16</v>
      </c>
      <c r="BJ5" s="239" t="s">
        <v>340</v>
      </c>
      <c r="BK5" s="240" t="s">
        <v>341</v>
      </c>
      <c r="BL5" s="240" t="s">
        <v>339</v>
      </c>
      <c r="BM5" s="315" t="s">
        <v>201</v>
      </c>
      <c r="BN5" s="317" t="s">
        <v>499</v>
      </c>
    </row>
    <row r="6" spans="1:66" s="64" customFormat="1" ht="20.55" customHeight="1" x14ac:dyDescent="0.25">
      <c r="A6" s="296"/>
      <c r="B6" s="297"/>
      <c r="C6" s="298"/>
      <c r="D6" s="299"/>
      <c r="E6" s="242" t="str">
        <f t="shared" ref="E6:E16" si="0">CONCATENATE($J6," ",$I6)</f>
        <v xml:space="preserve"> </v>
      </c>
      <c r="F6" s="253" t="str">
        <f t="shared" ref="F6:F16" ca="1" si="1">IF(L6="","",DATEDIF(L6,TODAY(),"Y"))</f>
        <v/>
      </c>
      <c r="G6" s="297"/>
      <c r="H6" s="300"/>
      <c r="I6" s="297"/>
      <c r="J6" s="297"/>
      <c r="K6" s="297"/>
      <c r="L6" s="301"/>
      <c r="M6" s="297"/>
      <c r="N6" s="297"/>
      <c r="O6" s="297"/>
      <c r="P6" s="302"/>
      <c r="Q6" s="303"/>
      <c r="R6" s="299"/>
      <c r="S6" s="299"/>
      <c r="T6" s="304"/>
      <c r="U6" s="304"/>
      <c r="V6" s="304"/>
      <c r="W6" s="304"/>
      <c r="X6" s="304"/>
      <c r="Y6" s="304"/>
      <c r="Z6" s="304"/>
      <c r="AA6" s="304"/>
      <c r="AB6" s="304"/>
      <c r="AC6" s="304"/>
      <c r="AD6" s="304"/>
      <c r="AE6" s="304"/>
      <c r="AF6" s="304"/>
      <c r="AG6" s="304"/>
      <c r="AH6" s="304"/>
      <c r="AI6" s="304"/>
      <c r="AJ6" s="304"/>
      <c r="AK6" s="304"/>
      <c r="AL6" s="304"/>
      <c r="AM6" s="304"/>
      <c r="AN6" s="304"/>
      <c r="AO6" s="305"/>
      <c r="AP6" s="305"/>
      <c r="AQ6" s="305"/>
      <c r="AR6" s="306"/>
      <c r="AS6" s="307"/>
      <c r="AT6" s="301"/>
      <c r="AU6" s="306"/>
      <c r="AV6" s="297"/>
      <c r="AW6" s="299"/>
      <c r="AX6" s="299"/>
      <c r="AY6" s="299"/>
      <c r="AZ6" s="299"/>
      <c r="BA6" s="297"/>
      <c r="BB6" s="297"/>
      <c r="BC6" s="299"/>
      <c r="BD6" s="308"/>
      <c r="BE6" s="299"/>
      <c r="BF6" s="307"/>
      <c r="BG6" s="307"/>
      <c r="BH6" s="307"/>
      <c r="BI6" s="298"/>
      <c r="BJ6" s="298"/>
      <c r="BK6" s="298"/>
      <c r="BL6" s="298"/>
      <c r="BM6" s="316"/>
      <c r="BN6" s="327" t="str">
        <f t="shared" ref="BN6:BN16" si="2">CONCATENATE(LEFT($J6), LEFT($I6))</f>
        <v/>
      </c>
    </row>
    <row r="7" spans="1:66" s="64" customFormat="1" ht="23.1" customHeight="1" x14ac:dyDescent="0.25">
      <c r="A7" s="296"/>
      <c r="B7" s="297"/>
      <c r="C7" s="298"/>
      <c r="D7" s="299"/>
      <c r="E7" s="242" t="str">
        <f t="shared" si="0"/>
        <v xml:space="preserve"> </v>
      </c>
      <c r="F7" s="253" t="str">
        <f t="shared" ca="1" si="1"/>
        <v/>
      </c>
      <c r="G7" s="297"/>
      <c r="H7" s="300"/>
      <c r="I7" s="297"/>
      <c r="J7" s="297"/>
      <c r="K7" s="297"/>
      <c r="L7" s="301"/>
      <c r="M7" s="297"/>
      <c r="N7" s="297"/>
      <c r="O7" s="297"/>
      <c r="P7" s="302"/>
      <c r="Q7" s="303"/>
      <c r="R7" s="299"/>
      <c r="S7" s="299"/>
      <c r="T7" s="304"/>
      <c r="U7" s="304"/>
      <c r="V7" s="304"/>
      <c r="W7" s="304"/>
      <c r="X7" s="304"/>
      <c r="Y7" s="304"/>
      <c r="Z7" s="304"/>
      <c r="AA7" s="304"/>
      <c r="AB7" s="304"/>
      <c r="AC7" s="304"/>
      <c r="AD7" s="304"/>
      <c r="AE7" s="304"/>
      <c r="AF7" s="304"/>
      <c r="AG7" s="304"/>
      <c r="AH7" s="304"/>
      <c r="AI7" s="304"/>
      <c r="AJ7" s="304"/>
      <c r="AK7" s="304"/>
      <c r="AL7" s="304"/>
      <c r="AM7" s="304"/>
      <c r="AN7" s="304"/>
      <c r="AO7" s="305"/>
      <c r="AP7" s="305"/>
      <c r="AQ7" s="305"/>
      <c r="AR7" s="306"/>
      <c r="AS7" s="307"/>
      <c r="AT7" s="301"/>
      <c r="AU7" s="306"/>
      <c r="AV7" s="297"/>
      <c r="AW7" s="299"/>
      <c r="AX7" s="299"/>
      <c r="AY7" s="299"/>
      <c r="AZ7" s="299"/>
      <c r="BA7" s="297"/>
      <c r="BB7" s="297"/>
      <c r="BC7" s="299"/>
      <c r="BD7" s="308"/>
      <c r="BE7" s="299"/>
      <c r="BF7" s="307"/>
      <c r="BG7" s="307"/>
      <c r="BH7" s="307"/>
      <c r="BI7" s="298"/>
      <c r="BJ7" s="298"/>
      <c r="BK7" s="298"/>
      <c r="BL7" s="298"/>
      <c r="BM7" s="316"/>
      <c r="BN7" s="327" t="str">
        <f t="shared" si="2"/>
        <v/>
      </c>
    </row>
    <row r="8" spans="1:66" s="64" customFormat="1" ht="15" customHeight="1" x14ac:dyDescent="0.25">
      <c r="A8" s="296"/>
      <c r="B8" s="297"/>
      <c r="C8" s="298"/>
      <c r="D8" s="299"/>
      <c r="E8" s="242" t="str">
        <f t="shared" si="0"/>
        <v xml:space="preserve"> </v>
      </c>
      <c r="F8" s="253" t="str">
        <f t="shared" ca="1" si="1"/>
        <v/>
      </c>
      <c r="G8" s="297"/>
      <c r="H8" s="300"/>
      <c r="I8" s="297"/>
      <c r="J8" s="297"/>
      <c r="K8" s="297"/>
      <c r="L8" s="301"/>
      <c r="M8" s="297"/>
      <c r="N8" s="297"/>
      <c r="O8" s="297"/>
      <c r="P8" s="302"/>
      <c r="Q8" s="303"/>
      <c r="R8" s="299"/>
      <c r="S8" s="299"/>
      <c r="T8" s="304"/>
      <c r="U8" s="304"/>
      <c r="V8" s="304"/>
      <c r="W8" s="304"/>
      <c r="X8" s="304"/>
      <c r="Y8" s="304"/>
      <c r="Z8" s="304"/>
      <c r="AA8" s="304"/>
      <c r="AB8" s="304"/>
      <c r="AC8" s="304"/>
      <c r="AD8" s="304"/>
      <c r="AE8" s="304"/>
      <c r="AF8" s="304"/>
      <c r="AG8" s="304"/>
      <c r="AH8" s="304"/>
      <c r="AI8" s="304"/>
      <c r="AJ8" s="304"/>
      <c r="AK8" s="304"/>
      <c r="AL8" s="304"/>
      <c r="AM8" s="304"/>
      <c r="AN8" s="304"/>
      <c r="AO8" s="305"/>
      <c r="AP8" s="305"/>
      <c r="AQ8" s="305"/>
      <c r="AR8" s="306"/>
      <c r="AS8" s="307"/>
      <c r="AT8" s="301"/>
      <c r="AU8" s="306"/>
      <c r="AV8" s="297"/>
      <c r="AW8" s="299"/>
      <c r="AX8" s="299"/>
      <c r="AY8" s="299"/>
      <c r="AZ8" s="299"/>
      <c r="BA8" s="297"/>
      <c r="BB8" s="297"/>
      <c r="BC8" s="299"/>
      <c r="BD8" s="308"/>
      <c r="BE8" s="299"/>
      <c r="BF8" s="307"/>
      <c r="BG8" s="307"/>
      <c r="BH8" s="307"/>
      <c r="BI8" s="298"/>
      <c r="BJ8" s="298"/>
      <c r="BK8" s="298"/>
      <c r="BL8" s="298"/>
      <c r="BM8" s="316"/>
      <c r="BN8" s="327" t="str">
        <f t="shared" si="2"/>
        <v/>
      </c>
    </row>
    <row r="9" spans="1:66" s="64" customFormat="1" ht="18" customHeight="1" x14ac:dyDescent="0.25">
      <c r="A9" s="296"/>
      <c r="B9" s="297"/>
      <c r="C9" s="298"/>
      <c r="D9" s="299"/>
      <c r="E9" s="242" t="str">
        <f t="shared" si="0"/>
        <v xml:space="preserve"> </v>
      </c>
      <c r="F9" s="253" t="str">
        <f t="shared" ca="1" si="1"/>
        <v/>
      </c>
      <c r="G9" s="297"/>
      <c r="H9" s="300"/>
      <c r="I9" s="297"/>
      <c r="J9" s="297"/>
      <c r="K9" s="297"/>
      <c r="L9" s="301"/>
      <c r="M9" s="297"/>
      <c r="N9" s="297"/>
      <c r="O9" s="297"/>
      <c r="P9" s="302"/>
      <c r="Q9" s="303"/>
      <c r="R9" s="299"/>
      <c r="S9" s="299"/>
      <c r="T9" s="304"/>
      <c r="U9" s="304"/>
      <c r="V9" s="304"/>
      <c r="W9" s="304"/>
      <c r="X9" s="304"/>
      <c r="Y9" s="304"/>
      <c r="Z9" s="304"/>
      <c r="AA9" s="304"/>
      <c r="AB9" s="304"/>
      <c r="AC9" s="304"/>
      <c r="AD9" s="304"/>
      <c r="AE9" s="304"/>
      <c r="AF9" s="304"/>
      <c r="AG9" s="304"/>
      <c r="AH9" s="304"/>
      <c r="AI9" s="304"/>
      <c r="AJ9" s="304"/>
      <c r="AK9" s="304"/>
      <c r="AL9" s="304"/>
      <c r="AM9" s="304"/>
      <c r="AN9" s="304"/>
      <c r="AO9" s="305"/>
      <c r="AP9" s="305"/>
      <c r="AQ9" s="305"/>
      <c r="AR9" s="306"/>
      <c r="AS9" s="307"/>
      <c r="AT9" s="301"/>
      <c r="AU9" s="306"/>
      <c r="AV9" s="297"/>
      <c r="AW9" s="299"/>
      <c r="AX9" s="299"/>
      <c r="AY9" s="299"/>
      <c r="AZ9" s="299"/>
      <c r="BA9" s="297"/>
      <c r="BB9" s="297"/>
      <c r="BC9" s="299"/>
      <c r="BD9" s="308"/>
      <c r="BE9" s="299"/>
      <c r="BF9" s="307"/>
      <c r="BG9" s="307"/>
      <c r="BH9" s="307"/>
      <c r="BI9" s="298"/>
      <c r="BJ9" s="298"/>
      <c r="BK9" s="298"/>
      <c r="BL9" s="298"/>
      <c r="BM9" s="316"/>
      <c r="BN9" s="327" t="str">
        <f t="shared" si="2"/>
        <v/>
      </c>
    </row>
    <row r="10" spans="1:66" s="64" customFormat="1" ht="19.05" customHeight="1" x14ac:dyDescent="0.25">
      <c r="A10" s="296"/>
      <c r="B10" s="297"/>
      <c r="C10" s="298"/>
      <c r="D10" s="299"/>
      <c r="E10" s="242" t="str">
        <f t="shared" si="0"/>
        <v xml:space="preserve"> </v>
      </c>
      <c r="F10" s="253" t="str">
        <f t="shared" ca="1" si="1"/>
        <v/>
      </c>
      <c r="G10" s="297"/>
      <c r="H10" s="300"/>
      <c r="I10" s="297"/>
      <c r="J10" s="297"/>
      <c r="K10" s="297"/>
      <c r="L10" s="301"/>
      <c r="M10" s="297"/>
      <c r="N10" s="297"/>
      <c r="O10" s="297"/>
      <c r="P10" s="302"/>
      <c r="Q10" s="303"/>
      <c r="R10" s="299"/>
      <c r="S10" s="299"/>
      <c r="T10" s="304"/>
      <c r="U10" s="304"/>
      <c r="V10" s="304"/>
      <c r="W10" s="304"/>
      <c r="X10" s="304"/>
      <c r="Y10" s="304"/>
      <c r="Z10" s="304"/>
      <c r="AA10" s="304"/>
      <c r="AB10" s="304"/>
      <c r="AC10" s="304"/>
      <c r="AD10" s="304"/>
      <c r="AE10" s="304"/>
      <c r="AF10" s="304"/>
      <c r="AG10" s="304"/>
      <c r="AH10" s="304"/>
      <c r="AI10" s="304"/>
      <c r="AJ10" s="304"/>
      <c r="AK10" s="304"/>
      <c r="AL10" s="304"/>
      <c r="AM10" s="304"/>
      <c r="AN10" s="304"/>
      <c r="AO10" s="305"/>
      <c r="AP10" s="305"/>
      <c r="AQ10" s="305"/>
      <c r="AR10" s="306"/>
      <c r="AS10" s="307"/>
      <c r="AT10" s="301"/>
      <c r="AU10" s="306"/>
      <c r="AV10" s="297"/>
      <c r="AW10" s="299"/>
      <c r="AX10" s="299"/>
      <c r="AY10" s="299"/>
      <c r="AZ10" s="299"/>
      <c r="BA10" s="297"/>
      <c r="BB10" s="297"/>
      <c r="BC10" s="299"/>
      <c r="BD10" s="308"/>
      <c r="BE10" s="299"/>
      <c r="BF10" s="307"/>
      <c r="BG10" s="307"/>
      <c r="BH10" s="307"/>
      <c r="BI10" s="298"/>
      <c r="BJ10" s="298"/>
      <c r="BK10" s="298"/>
      <c r="BL10" s="298"/>
      <c r="BM10" s="316"/>
      <c r="BN10" s="327" t="str">
        <f t="shared" si="2"/>
        <v/>
      </c>
    </row>
    <row r="11" spans="1:66" s="64" customFormat="1" ht="15" customHeight="1" x14ac:dyDescent="0.25">
      <c r="A11" s="296"/>
      <c r="B11" s="297"/>
      <c r="C11" s="298"/>
      <c r="D11" s="299"/>
      <c r="E11" s="242" t="str">
        <f t="shared" si="0"/>
        <v xml:space="preserve"> </v>
      </c>
      <c r="F11" s="253" t="str">
        <f t="shared" ca="1" si="1"/>
        <v/>
      </c>
      <c r="G11" s="297"/>
      <c r="H11" s="300"/>
      <c r="I11" s="297"/>
      <c r="J11" s="297"/>
      <c r="K11" s="297"/>
      <c r="L11" s="301"/>
      <c r="M11" s="297"/>
      <c r="N11" s="297"/>
      <c r="O11" s="297"/>
      <c r="P11" s="302"/>
      <c r="Q11" s="303"/>
      <c r="R11" s="299"/>
      <c r="S11" s="299"/>
      <c r="T11" s="304"/>
      <c r="U11" s="304"/>
      <c r="V11" s="304"/>
      <c r="W11" s="304"/>
      <c r="X11" s="304"/>
      <c r="Y11" s="304"/>
      <c r="Z11" s="304"/>
      <c r="AA11" s="304"/>
      <c r="AB11" s="304"/>
      <c r="AC11" s="304"/>
      <c r="AD11" s="304"/>
      <c r="AE11" s="304"/>
      <c r="AF11" s="304"/>
      <c r="AG11" s="304"/>
      <c r="AH11" s="304"/>
      <c r="AI11" s="304"/>
      <c r="AJ11" s="304"/>
      <c r="AK11" s="304"/>
      <c r="AL11" s="304"/>
      <c r="AM11" s="304"/>
      <c r="AN11" s="304"/>
      <c r="AO11" s="305"/>
      <c r="AP11" s="305"/>
      <c r="AQ11" s="305"/>
      <c r="AR11" s="306"/>
      <c r="AS11" s="307"/>
      <c r="AT11" s="301"/>
      <c r="AU11" s="306"/>
      <c r="AV11" s="297"/>
      <c r="AW11" s="299"/>
      <c r="AX11" s="299"/>
      <c r="AY11" s="299"/>
      <c r="AZ11" s="299"/>
      <c r="BA11" s="297"/>
      <c r="BB11" s="297"/>
      <c r="BC11" s="299"/>
      <c r="BD11" s="308"/>
      <c r="BE11" s="299"/>
      <c r="BF11" s="307"/>
      <c r="BG11" s="307"/>
      <c r="BH11" s="307"/>
      <c r="BI11" s="298"/>
      <c r="BJ11" s="298"/>
      <c r="BK11" s="298"/>
      <c r="BL11" s="298"/>
      <c r="BM11" s="316"/>
      <c r="BN11" s="327" t="str">
        <f t="shared" si="2"/>
        <v/>
      </c>
    </row>
    <row r="12" spans="1:66" s="64" customFormat="1" ht="15" customHeight="1" x14ac:dyDescent="0.25">
      <c r="A12" s="296"/>
      <c r="B12" s="297"/>
      <c r="C12" s="298"/>
      <c r="D12" s="299"/>
      <c r="E12" s="242" t="str">
        <f t="shared" si="0"/>
        <v xml:space="preserve"> </v>
      </c>
      <c r="F12" s="253" t="str">
        <f t="shared" ca="1" si="1"/>
        <v/>
      </c>
      <c r="G12" s="297"/>
      <c r="H12" s="300"/>
      <c r="I12" s="297"/>
      <c r="J12" s="297"/>
      <c r="K12" s="297"/>
      <c r="L12" s="301"/>
      <c r="M12" s="297"/>
      <c r="N12" s="297"/>
      <c r="O12" s="297"/>
      <c r="P12" s="302"/>
      <c r="Q12" s="303"/>
      <c r="R12" s="299"/>
      <c r="S12" s="299"/>
      <c r="T12" s="304"/>
      <c r="U12" s="304"/>
      <c r="V12" s="304"/>
      <c r="W12" s="304"/>
      <c r="X12" s="304"/>
      <c r="Y12" s="304"/>
      <c r="Z12" s="304"/>
      <c r="AA12" s="304"/>
      <c r="AB12" s="304"/>
      <c r="AC12" s="304"/>
      <c r="AD12" s="304"/>
      <c r="AE12" s="304"/>
      <c r="AF12" s="304"/>
      <c r="AG12" s="304"/>
      <c r="AH12" s="304"/>
      <c r="AI12" s="304"/>
      <c r="AJ12" s="304"/>
      <c r="AK12" s="304"/>
      <c r="AL12" s="304"/>
      <c r="AM12" s="304"/>
      <c r="AN12" s="304"/>
      <c r="AO12" s="305"/>
      <c r="AP12" s="305"/>
      <c r="AQ12" s="305"/>
      <c r="AR12" s="306"/>
      <c r="AS12" s="307"/>
      <c r="AT12" s="301"/>
      <c r="AU12" s="306"/>
      <c r="AV12" s="297"/>
      <c r="AW12" s="299"/>
      <c r="AX12" s="299"/>
      <c r="AY12" s="299"/>
      <c r="AZ12" s="299"/>
      <c r="BA12" s="297"/>
      <c r="BB12" s="297"/>
      <c r="BC12" s="299"/>
      <c r="BD12" s="308"/>
      <c r="BE12" s="299"/>
      <c r="BF12" s="307"/>
      <c r="BG12" s="307"/>
      <c r="BH12" s="307"/>
      <c r="BI12" s="298"/>
      <c r="BJ12" s="298"/>
      <c r="BK12" s="298"/>
      <c r="BL12" s="298"/>
      <c r="BM12" s="316"/>
      <c r="BN12" s="327" t="str">
        <f t="shared" si="2"/>
        <v/>
      </c>
    </row>
    <row r="13" spans="1:66" s="64" customFormat="1" ht="15" customHeight="1" x14ac:dyDescent="0.25">
      <c r="A13" s="296"/>
      <c r="B13" s="297"/>
      <c r="C13" s="298"/>
      <c r="D13" s="299"/>
      <c r="E13" s="242" t="str">
        <f t="shared" si="0"/>
        <v xml:space="preserve"> </v>
      </c>
      <c r="F13" s="253" t="str">
        <f t="shared" ca="1" si="1"/>
        <v/>
      </c>
      <c r="G13" s="297"/>
      <c r="H13" s="300"/>
      <c r="I13" s="297"/>
      <c r="J13" s="297"/>
      <c r="K13" s="297"/>
      <c r="L13" s="301"/>
      <c r="M13" s="297"/>
      <c r="N13" s="297"/>
      <c r="O13" s="297"/>
      <c r="P13" s="302"/>
      <c r="Q13" s="303"/>
      <c r="R13" s="299"/>
      <c r="S13" s="299"/>
      <c r="T13" s="304"/>
      <c r="U13" s="304"/>
      <c r="V13" s="304"/>
      <c r="W13" s="304"/>
      <c r="X13" s="304"/>
      <c r="Y13" s="304"/>
      <c r="Z13" s="304"/>
      <c r="AA13" s="304"/>
      <c r="AB13" s="304"/>
      <c r="AC13" s="304"/>
      <c r="AD13" s="304"/>
      <c r="AE13" s="304"/>
      <c r="AF13" s="304"/>
      <c r="AG13" s="304"/>
      <c r="AH13" s="304"/>
      <c r="AI13" s="304"/>
      <c r="AJ13" s="304"/>
      <c r="AK13" s="304"/>
      <c r="AL13" s="304"/>
      <c r="AM13" s="304"/>
      <c r="AN13" s="304"/>
      <c r="AO13" s="305"/>
      <c r="AP13" s="305"/>
      <c r="AQ13" s="305"/>
      <c r="AR13" s="306"/>
      <c r="AS13" s="307"/>
      <c r="AT13" s="301"/>
      <c r="AU13" s="306"/>
      <c r="AV13" s="297"/>
      <c r="AW13" s="299"/>
      <c r="AX13" s="299"/>
      <c r="AY13" s="299"/>
      <c r="AZ13" s="299"/>
      <c r="BA13" s="297"/>
      <c r="BB13" s="297"/>
      <c r="BC13" s="299"/>
      <c r="BD13" s="308"/>
      <c r="BE13" s="299"/>
      <c r="BF13" s="307"/>
      <c r="BG13" s="307"/>
      <c r="BH13" s="307"/>
      <c r="BI13" s="298"/>
      <c r="BJ13" s="298"/>
      <c r="BK13" s="298"/>
      <c r="BL13" s="298"/>
      <c r="BM13" s="316"/>
      <c r="BN13" s="327" t="str">
        <f t="shared" si="2"/>
        <v/>
      </c>
    </row>
    <row r="14" spans="1:66" s="64" customFormat="1" ht="15" customHeight="1" x14ac:dyDescent="0.25">
      <c r="A14" s="296"/>
      <c r="B14" s="297"/>
      <c r="C14" s="298"/>
      <c r="D14" s="299"/>
      <c r="E14" s="242" t="str">
        <f t="shared" si="0"/>
        <v xml:space="preserve"> </v>
      </c>
      <c r="F14" s="253" t="str">
        <f t="shared" ca="1" si="1"/>
        <v/>
      </c>
      <c r="G14" s="297"/>
      <c r="H14" s="300"/>
      <c r="I14" s="297"/>
      <c r="J14" s="297"/>
      <c r="K14" s="297"/>
      <c r="L14" s="301"/>
      <c r="M14" s="297"/>
      <c r="N14" s="297"/>
      <c r="O14" s="297"/>
      <c r="P14" s="302"/>
      <c r="Q14" s="303"/>
      <c r="R14" s="299"/>
      <c r="S14" s="299"/>
      <c r="T14" s="304"/>
      <c r="U14" s="304"/>
      <c r="V14" s="304"/>
      <c r="W14" s="304"/>
      <c r="X14" s="304"/>
      <c r="Y14" s="304"/>
      <c r="Z14" s="304"/>
      <c r="AA14" s="304"/>
      <c r="AB14" s="304"/>
      <c r="AC14" s="304"/>
      <c r="AD14" s="304"/>
      <c r="AE14" s="304"/>
      <c r="AF14" s="304"/>
      <c r="AG14" s="304"/>
      <c r="AH14" s="304"/>
      <c r="AI14" s="304"/>
      <c r="AJ14" s="304"/>
      <c r="AK14" s="304"/>
      <c r="AL14" s="304"/>
      <c r="AM14" s="304"/>
      <c r="AN14" s="304"/>
      <c r="AO14" s="305"/>
      <c r="AP14" s="305"/>
      <c r="AQ14" s="305"/>
      <c r="AR14" s="306"/>
      <c r="AS14" s="307"/>
      <c r="AT14" s="301"/>
      <c r="AU14" s="306"/>
      <c r="AV14" s="297"/>
      <c r="AW14" s="299"/>
      <c r="AX14" s="299"/>
      <c r="AY14" s="299"/>
      <c r="AZ14" s="299"/>
      <c r="BA14" s="297"/>
      <c r="BB14" s="297"/>
      <c r="BC14" s="299"/>
      <c r="BD14" s="308"/>
      <c r="BE14" s="299"/>
      <c r="BF14" s="307"/>
      <c r="BG14" s="307"/>
      <c r="BH14" s="307"/>
      <c r="BI14" s="298"/>
      <c r="BJ14" s="298"/>
      <c r="BK14" s="298"/>
      <c r="BL14" s="298"/>
      <c r="BM14" s="316"/>
      <c r="BN14" s="327" t="str">
        <f t="shared" si="2"/>
        <v/>
      </c>
    </row>
    <row r="15" spans="1:66" s="64" customFormat="1" ht="15" customHeight="1" x14ac:dyDescent="0.25">
      <c r="A15" s="296"/>
      <c r="B15" s="297"/>
      <c r="C15" s="298"/>
      <c r="D15" s="299"/>
      <c r="E15" s="242" t="str">
        <f t="shared" si="0"/>
        <v xml:space="preserve"> </v>
      </c>
      <c r="F15" s="253" t="str">
        <f t="shared" ca="1" si="1"/>
        <v/>
      </c>
      <c r="G15" s="297"/>
      <c r="H15" s="300"/>
      <c r="I15" s="297"/>
      <c r="J15" s="297"/>
      <c r="K15" s="297"/>
      <c r="L15" s="301"/>
      <c r="M15" s="297"/>
      <c r="N15" s="297"/>
      <c r="O15" s="297"/>
      <c r="P15" s="302"/>
      <c r="Q15" s="303"/>
      <c r="R15" s="309"/>
      <c r="S15" s="299"/>
      <c r="T15" s="304"/>
      <c r="U15" s="304"/>
      <c r="V15" s="304"/>
      <c r="W15" s="304"/>
      <c r="X15" s="304"/>
      <c r="Y15" s="304"/>
      <c r="Z15" s="304"/>
      <c r="AA15" s="304"/>
      <c r="AB15" s="304"/>
      <c r="AC15" s="304"/>
      <c r="AD15" s="304"/>
      <c r="AE15" s="304"/>
      <c r="AF15" s="304"/>
      <c r="AG15" s="304"/>
      <c r="AH15" s="304"/>
      <c r="AI15" s="304"/>
      <c r="AJ15" s="304"/>
      <c r="AK15" s="304"/>
      <c r="AL15" s="304"/>
      <c r="AM15" s="304"/>
      <c r="AN15" s="304"/>
      <c r="AO15" s="305"/>
      <c r="AP15" s="305"/>
      <c r="AQ15" s="305"/>
      <c r="AR15" s="306"/>
      <c r="AS15" s="307"/>
      <c r="AT15" s="301"/>
      <c r="AU15" s="306"/>
      <c r="AV15" s="297"/>
      <c r="AW15" s="299"/>
      <c r="AX15" s="299"/>
      <c r="AY15" s="299"/>
      <c r="AZ15" s="299"/>
      <c r="BA15" s="297"/>
      <c r="BB15" s="297"/>
      <c r="BC15" s="299"/>
      <c r="BD15" s="308"/>
      <c r="BE15" s="299"/>
      <c r="BF15" s="307"/>
      <c r="BG15" s="307"/>
      <c r="BH15" s="307"/>
      <c r="BI15" s="298"/>
      <c r="BJ15" s="298"/>
      <c r="BK15" s="298"/>
      <c r="BL15" s="298"/>
      <c r="BM15" s="316"/>
      <c r="BN15" s="327" t="str">
        <f t="shared" si="2"/>
        <v/>
      </c>
    </row>
    <row r="16" spans="1:66" s="64" customFormat="1" ht="15" customHeight="1" x14ac:dyDescent="0.25">
      <c r="A16" s="296"/>
      <c r="B16" s="297"/>
      <c r="C16" s="298"/>
      <c r="D16" s="299"/>
      <c r="E16" s="242" t="str">
        <f t="shared" si="0"/>
        <v xml:space="preserve"> </v>
      </c>
      <c r="F16" s="253" t="str">
        <f t="shared" ca="1" si="1"/>
        <v/>
      </c>
      <c r="G16" s="297"/>
      <c r="H16" s="300"/>
      <c r="I16" s="297"/>
      <c r="J16" s="297"/>
      <c r="K16" s="297"/>
      <c r="L16" s="301"/>
      <c r="M16" s="297"/>
      <c r="N16" s="297"/>
      <c r="O16" s="297"/>
      <c r="P16" s="302"/>
      <c r="Q16" s="303"/>
      <c r="R16" s="299"/>
      <c r="S16" s="299"/>
      <c r="T16" s="304"/>
      <c r="U16" s="304"/>
      <c r="V16" s="304"/>
      <c r="W16" s="304"/>
      <c r="X16" s="304"/>
      <c r="Y16" s="304"/>
      <c r="Z16" s="304"/>
      <c r="AA16" s="304"/>
      <c r="AB16" s="304"/>
      <c r="AC16" s="304"/>
      <c r="AD16" s="304"/>
      <c r="AE16" s="304"/>
      <c r="AF16" s="304"/>
      <c r="AG16" s="304"/>
      <c r="AH16" s="304"/>
      <c r="AI16" s="304"/>
      <c r="AJ16" s="304"/>
      <c r="AK16" s="304"/>
      <c r="AL16" s="304"/>
      <c r="AM16" s="304"/>
      <c r="AN16" s="304"/>
      <c r="AO16" s="305"/>
      <c r="AP16" s="305"/>
      <c r="AQ16" s="305"/>
      <c r="AR16" s="306"/>
      <c r="AS16" s="307"/>
      <c r="AT16" s="301"/>
      <c r="AU16" s="306"/>
      <c r="AV16" s="297"/>
      <c r="AW16" s="299"/>
      <c r="AX16" s="299"/>
      <c r="AY16" s="299"/>
      <c r="AZ16" s="299"/>
      <c r="BA16" s="297"/>
      <c r="BB16" s="297"/>
      <c r="BC16" s="299"/>
      <c r="BD16" s="308"/>
      <c r="BE16" s="299"/>
      <c r="BF16" s="307"/>
      <c r="BG16" s="307"/>
      <c r="BH16" s="307"/>
      <c r="BI16" s="298"/>
      <c r="BJ16" s="298"/>
      <c r="BK16" s="298"/>
      <c r="BL16" s="298"/>
      <c r="BM16" s="316"/>
      <c r="BN16" s="327" t="str">
        <f t="shared" si="2"/>
        <v/>
      </c>
    </row>
    <row r="17" spans="1:66" s="64" customFormat="1" ht="15" customHeight="1" x14ac:dyDescent="0.25">
      <c r="A17" s="296"/>
      <c r="B17" s="297"/>
      <c r="C17" s="298"/>
      <c r="D17" s="299"/>
      <c r="E17" s="242" t="str">
        <f t="shared" ref="E17:E37" si="3">CONCATENATE($J17," ",$I17)</f>
        <v xml:space="preserve"> </v>
      </c>
      <c r="F17" s="253" t="str">
        <f t="shared" ref="F17:F37" ca="1" si="4">IF(L17="","",DATEDIF(L17,TODAY(),"Y"))</f>
        <v/>
      </c>
      <c r="G17" s="297"/>
      <c r="H17" s="300"/>
      <c r="I17" s="297"/>
      <c r="J17" s="297"/>
      <c r="K17" s="297"/>
      <c r="L17" s="301"/>
      <c r="M17" s="297"/>
      <c r="N17" s="297"/>
      <c r="O17" s="297"/>
      <c r="P17" s="302"/>
      <c r="Q17" s="303"/>
      <c r="R17" s="299"/>
      <c r="S17" s="299"/>
      <c r="T17" s="304"/>
      <c r="U17" s="304"/>
      <c r="V17" s="304"/>
      <c r="W17" s="304"/>
      <c r="X17" s="304"/>
      <c r="Y17" s="304"/>
      <c r="Z17" s="304"/>
      <c r="AA17" s="304"/>
      <c r="AB17" s="304"/>
      <c r="AC17" s="304"/>
      <c r="AD17" s="304"/>
      <c r="AE17" s="304"/>
      <c r="AF17" s="304"/>
      <c r="AG17" s="304"/>
      <c r="AH17" s="304"/>
      <c r="AI17" s="304"/>
      <c r="AJ17" s="304"/>
      <c r="AK17" s="304"/>
      <c r="AL17" s="304"/>
      <c r="AM17" s="304"/>
      <c r="AN17" s="304"/>
      <c r="AO17" s="305"/>
      <c r="AP17" s="305"/>
      <c r="AQ17" s="305"/>
      <c r="AR17" s="306"/>
      <c r="AS17" s="307"/>
      <c r="AT17" s="301"/>
      <c r="AU17" s="306"/>
      <c r="AV17" s="297"/>
      <c r="AW17" s="299"/>
      <c r="AX17" s="299"/>
      <c r="AY17" s="299"/>
      <c r="AZ17" s="299"/>
      <c r="BA17" s="297"/>
      <c r="BB17" s="297"/>
      <c r="BC17" s="299"/>
      <c r="BD17" s="308"/>
      <c r="BE17" s="299"/>
      <c r="BF17" s="307"/>
      <c r="BG17" s="307"/>
      <c r="BH17" s="307"/>
      <c r="BI17" s="298"/>
      <c r="BJ17" s="298"/>
      <c r="BK17" s="298"/>
      <c r="BL17" s="298"/>
      <c r="BM17" s="316"/>
      <c r="BN17" s="327" t="str">
        <f t="shared" ref="BN17:BN37" si="5">CONCATENATE(LEFT($J17), LEFT($I17))</f>
        <v/>
      </c>
    </row>
    <row r="18" spans="1:66" s="64" customFormat="1" ht="15" customHeight="1" x14ac:dyDescent="0.25">
      <c r="A18" s="296"/>
      <c r="B18" s="297"/>
      <c r="C18" s="298"/>
      <c r="D18" s="299"/>
      <c r="E18" s="242" t="str">
        <f t="shared" si="3"/>
        <v xml:space="preserve"> </v>
      </c>
      <c r="F18" s="253" t="str">
        <f t="shared" ca="1" si="4"/>
        <v/>
      </c>
      <c r="G18" s="297"/>
      <c r="H18" s="300"/>
      <c r="I18" s="297"/>
      <c r="J18" s="297"/>
      <c r="K18" s="297"/>
      <c r="L18" s="301"/>
      <c r="M18" s="297"/>
      <c r="N18" s="297"/>
      <c r="O18" s="297"/>
      <c r="P18" s="302"/>
      <c r="Q18" s="303"/>
      <c r="R18" s="299"/>
      <c r="S18" s="299"/>
      <c r="T18" s="304"/>
      <c r="U18" s="304"/>
      <c r="V18" s="304"/>
      <c r="W18" s="304"/>
      <c r="X18" s="304"/>
      <c r="Y18" s="304"/>
      <c r="Z18" s="304"/>
      <c r="AA18" s="304"/>
      <c r="AB18" s="304"/>
      <c r="AC18" s="304"/>
      <c r="AD18" s="304"/>
      <c r="AE18" s="304"/>
      <c r="AF18" s="304"/>
      <c r="AG18" s="304"/>
      <c r="AH18" s="304"/>
      <c r="AI18" s="304"/>
      <c r="AJ18" s="304"/>
      <c r="AK18" s="304"/>
      <c r="AL18" s="304"/>
      <c r="AM18" s="304"/>
      <c r="AN18" s="304"/>
      <c r="AO18" s="305"/>
      <c r="AP18" s="305"/>
      <c r="AQ18" s="305"/>
      <c r="AR18" s="306"/>
      <c r="AS18" s="307"/>
      <c r="AT18" s="301"/>
      <c r="AU18" s="306"/>
      <c r="AV18" s="297"/>
      <c r="AW18" s="299"/>
      <c r="AX18" s="299"/>
      <c r="AY18" s="299"/>
      <c r="AZ18" s="299"/>
      <c r="BA18" s="297"/>
      <c r="BB18" s="297"/>
      <c r="BC18" s="299"/>
      <c r="BD18" s="308"/>
      <c r="BE18" s="299"/>
      <c r="BF18" s="307"/>
      <c r="BG18" s="307"/>
      <c r="BH18" s="307"/>
      <c r="BI18" s="298"/>
      <c r="BJ18" s="298"/>
      <c r="BK18" s="298"/>
      <c r="BL18" s="298"/>
      <c r="BM18" s="316"/>
      <c r="BN18" s="327" t="str">
        <f t="shared" si="5"/>
        <v/>
      </c>
    </row>
    <row r="19" spans="1:66" s="64" customFormat="1" ht="15" customHeight="1" x14ac:dyDescent="0.25">
      <c r="A19" s="296"/>
      <c r="B19" s="297"/>
      <c r="C19" s="298"/>
      <c r="D19" s="299"/>
      <c r="E19" s="242" t="str">
        <f t="shared" si="3"/>
        <v xml:space="preserve"> </v>
      </c>
      <c r="F19" s="253" t="str">
        <f t="shared" ca="1" si="4"/>
        <v/>
      </c>
      <c r="G19" s="297"/>
      <c r="H19" s="300"/>
      <c r="I19" s="297"/>
      <c r="J19" s="297"/>
      <c r="K19" s="297"/>
      <c r="L19" s="301"/>
      <c r="M19" s="297"/>
      <c r="N19" s="297"/>
      <c r="O19" s="297"/>
      <c r="P19" s="302"/>
      <c r="Q19" s="303"/>
      <c r="R19" s="299"/>
      <c r="S19" s="299"/>
      <c r="T19" s="304"/>
      <c r="U19" s="304"/>
      <c r="V19" s="304"/>
      <c r="W19" s="304"/>
      <c r="X19" s="304"/>
      <c r="Y19" s="304"/>
      <c r="Z19" s="304"/>
      <c r="AA19" s="304"/>
      <c r="AB19" s="304"/>
      <c r="AC19" s="304"/>
      <c r="AD19" s="304"/>
      <c r="AE19" s="304"/>
      <c r="AF19" s="304"/>
      <c r="AG19" s="304"/>
      <c r="AH19" s="304"/>
      <c r="AI19" s="304"/>
      <c r="AJ19" s="304"/>
      <c r="AK19" s="304"/>
      <c r="AL19" s="304"/>
      <c r="AM19" s="304"/>
      <c r="AN19" s="304"/>
      <c r="AO19" s="305"/>
      <c r="AP19" s="305"/>
      <c r="AQ19" s="305"/>
      <c r="AR19" s="306"/>
      <c r="AS19" s="307"/>
      <c r="AT19" s="301"/>
      <c r="AU19" s="306"/>
      <c r="AV19" s="297"/>
      <c r="AW19" s="299"/>
      <c r="AX19" s="299"/>
      <c r="AY19" s="299"/>
      <c r="AZ19" s="299"/>
      <c r="BA19" s="297"/>
      <c r="BB19" s="297"/>
      <c r="BC19" s="299"/>
      <c r="BD19" s="308"/>
      <c r="BE19" s="299"/>
      <c r="BF19" s="307"/>
      <c r="BG19" s="307"/>
      <c r="BH19" s="307"/>
      <c r="BI19" s="298"/>
      <c r="BJ19" s="298"/>
      <c r="BK19" s="298"/>
      <c r="BL19" s="298"/>
      <c r="BM19" s="316"/>
      <c r="BN19" s="327" t="str">
        <f t="shared" si="5"/>
        <v/>
      </c>
    </row>
    <row r="20" spans="1:66" s="64" customFormat="1" ht="15" customHeight="1" x14ac:dyDescent="0.25">
      <c r="A20" s="296"/>
      <c r="B20" s="297"/>
      <c r="C20" s="298"/>
      <c r="D20" s="299"/>
      <c r="E20" s="242" t="str">
        <f t="shared" si="3"/>
        <v xml:space="preserve"> </v>
      </c>
      <c r="F20" s="253" t="str">
        <f t="shared" ca="1" si="4"/>
        <v/>
      </c>
      <c r="G20" s="297"/>
      <c r="H20" s="300"/>
      <c r="I20" s="297"/>
      <c r="J20" s="297"/>
      <c r="K20" s="297"/>
      <c r="L20" s="301"/>
      <c r="M20" s="297"/>
      <c r="N20" s="297"/>
      <c r="O20" s="297"/>
      <c r="P20" s="302"/>
      <c r="Q20" s="303"/>
      <c r="R20" s="299"/>
      <c r="S20" s="299"/>
      <c r="T20" s="304"/>
      <c r="U20" s="304"/>
      <c r="V20" s="304"/>
      <c r="W20" s="304"/>
      <c r="X20" s="304"/>
      <c r="Y20" s="304"/>
      <c r="Z20" s="304"/>
      <c r="AA20" s="304"/>
      <c r="AB20" s="304"/>
      <c r="AC20" s="304"/>
      <c r="AD20" s="304"/>
      <c r="AE20" s="304"/>
      <c r="AF20" s="304"/>
      <c r="AG20" s="304"/>
      <c r="AH20" s="304"/>
      <c r="AI20" s="304"/>
      <c r="AJ20" s="304"/>
      <c r="AK20" s="304"/>
      <c r="AL20" s="304"/>
      <c r="AM20" s="304"/>
      <c r="AN20" s="304"/>
      <c r="AO20" s="305"/>
      <c r="AP20" s="305"/>
      <c r="AQ20" s="305"/>
      <c r="AR20" s="306"/>
      <c r="AS20" s="307"/>
      <c r="AT20" s="301"/>
      <c r="AU20" s="306"/>
      <c r="AV20" s="297"/>
      <c r="AW20" s="299"/>
      <c r="AX20" s="299"/>
      <c r="AY20" s="299"/>
      <c r="AZ20" s="299"/>
      <c r="BA20" s="297"/>
      <c r="BB20" s="297"/>
      <c r="BC20" s="299"/>
      <c r="BD20" s="308"/>
      <c r="BE20" s="299"/>
      <c r="BF20" s="307"/>
      <c r="BG20" s="307"/>
      <c r="BH20" s="307"/>
      <c r="BI20" s="298"/>
      <c r="BJ20" s="298"/>
      <c r="BK20" s="298"/>
      <c r="BL20" s="298"/>
      <c r="BM20" s="316"/>
      <c r="BN20" s="327" t="str">
        <f t="shared" si="5"/>
        <v/>
      </c>
    </row>
    <row r="21" spans="1:66" s="64" customFormat="1" ht="15" customHeight="1" x14ac:dyDescent="0.25">
      <c r="A21" s="296"/>
      <c r="B21" s="297"/>
      <c r="C21" s="298"/>
      <c r="D21" s="299"/>
      <c r="E21" s="242" t="str">
        <f t="shared" si="3"/>
        <v xml:space="preserve"> </v>
      </c>
      <c r="F21" s="253" t="str">
        <f t="shared" ca="1" si="4"/>
        <v/>
      </c>
      <c r="G21" s="297"/>
      <c r="H21" s="300"/>
      <c r="I21" s="297"/>
      <c r="J21" s="297"/>
      <c r="K21" s="297"/>
      <c r="L21" s="301"/>
      <c r="M21" s="297"/>
      <c r="N21" s="297"/>
      <c r="O21" s="297"/>
      <c r="P21" s="302"/>
      <c r="Q21" s="303"/>
      <c r="R21" s="299"/>
      <c r="S21" s="299"/>
      <c r="T21" s="304"/>
      <c r="U21" s="304"/>
      <c r="V21" s="304"/>
      <c r="W21" s="304"/>
      <c r="X21" s="304"/>
      <c r="Y21" s="304"/>
      <c r="Z21" s="304"/>
      <c r="AA21" s="304"/>
      <c r="AB21" s="304"/>
      <c r="AC21" s="304"/>
      <c r="AD21" s="304"/>
      <c r="AE21" s="304"/>
      <c r="AF21" s="304"/>
      <c r="AG21" s="304"/>
      <c r="AH21" s="304"/>
      <c r="AI21" s="304"/>
      <c r="AJ21" s="304"/>
      <c r="AK21" s="304"/>
      <c r="AL21" s="304"/>
      <c r="AM21" s="304"/>
      <c r="AN21" s="304"/>
      <c r="AO21" s="305"/>
      <c r="AP21" s="305"/>
      <c r="AQ21" s="305"/>
      <c r="AR21" s="306"/>
      <c r="AS21" s="307"/>
      <c r="AT21" s="301"/>
      <c r="AU21" s="306"/>
      <c r="AV21" s="297"/>
      <c r="AW21" s="299"/>
      <c r="AX21" s="299"/>
      <c r="AY21" s="299"/>
      <c r="AZ21" s="299"/>
      <c r="BA21" s="297"/>
      <c r="BB21" s="297"/>
      <c r="BC21" s="299"/>
      <c r="BD21" s="308"/>
      <c r="BE21" s="299"/>
      <c r="BF21" s="307"/>
      <c r="BG21" s="307"/>
      <c r="BH21" s="307"/>
      <c r="BI21" s="298"/>
      <c r="BJ21" s="298"/>
      <c r="BK21" s="298"/>
      <c r="BL21" s="298"/>
      <c r="BM21" s="316"/>
      <c r="BN21" s="327" t="str">
        <f t="shared" si="5"/>
        <v/>
      </c>
    </row>
    <row r="22" spans="1:66" s="64" customFormat="1" ht="15" customHeight="1" x14ac:dyDescent="0.25">
      <c r="A22" s="296"/>
      <c r="B22" s="297"/>
      <c r="C22" s="298"/>
      <c r="D22" s="299"/>
      <c r="E22" s="242" t="str">
        <f t="shared" si="3"/>
        <v xml:space="preserve"> </v>
      </c>
      <c r="F22" s="253" t="str">
        <f t="shared" ca="1" si="4"/>
        <v/>
      </c>
      <c r="G22" s="297"/>
      <c r="H22" s="300"/>
      <c r="I22" s="297"/>
      <c r="J22" s="297"/>
      <c r="K22" s="297"/>
      <c r="L22" s="301"/>
      <c r="M22" s="297"/>
      <c r="N22" s="297"/>
      <c r="O22" s="297"/>
      <c r="P22" s="302"/>
      <c r="Q22" s="303"/>
      <c r="R22" s="309"/>
      <c r="S22" s="299"/>
      <c r="T22" s="304"/>
      <c r="U22" s="304"/>
      <c r="V22" s="304"/>
      <c r="W22" s="304"/>
      <c r="X22" s="304"/>
      <c r="Y22" s="304"/>
      <c r="Z22" s="304"/>
      <c r="AA22" s="304"/>
      <c r="AB22" s="304"/>
      <c r="AC22" s="304"/>
      <c r="AD22" s="304"/>
      <c r="AE22" s="304"/>
      <c r="AF22" s="304"/>
      <c r="AG22" s="304"/>
      <c r="AH22" s="304"/>
      <c r="AI22" s="304"/>
      <c r="AJ22" s="304"/>
      <c r="AK22" s="304"/>
      <c r="AL22" s="304"/>
      <c r="AM22" s="304"/>
      <c r="AN22" s="304"/>
      <c r="AO22" s="305"/>
      <c r="AP22" s="305"/>
      <c r="AQ22" s="305"/>
      <c r="AR22" s="306"/>
      <c r="AS22" s="307"/>
      <c r="AT22" s="301"/>
      <c r="AU22" s="306"/>
      <c r="AV22" s="297"/>
      <c r="AW22" s="299"/>
      <c r="AX22" s="299"/>
      <c r="AY22" s="299"/>
      <c r="AZ22" s="299"/>
      <c r="BA22" s="297"/>
      <c r="BB22" s="297"/>
      <c r="BC22" s="299"/>
      <c r="BD22" s="308"/>
      <c r="BE22" s="299"/>
      <c r="BF22" s="307"/>
      <c r="BG22" s="307"/>
      <c r="BH22" s="307"/>
      <c r="BI22" s="298"/>
      <c r="BJ22" s="298"/>
      <c r="BK22" s="298"/>
      <c r="BL22" s="298"/>
      <c r="BM22" s="316"/>
      <c r="BN22" s="327" t="str">
        <f t="shared" si="5"/>
        <v/>
      </c>
    </row>
    <row r="23" spans="1:66" s="64" customFormat="1" ht="15" customHeight="1" x14ac:dyDescent="0.25">
      <c r="A23" s="296"/>
      <c r="B23" s="297"/>
      <c r="C23" s="298"/>
      <c r="D23" s="299"/>
      <c r="E23" s="242" t="str">
        <f t="shared" si="3"/>
        <v xml:space="preserve"> </v>
      </c>
      <c r="F23" s="253" t="str">
        <f t="shared" ca="1" si="4"/>
        <v/>
      </c>
      <c r="G23" s="297"/>
      <c r="H23" s="300"/>
      <c r="I23" s="297"/>
      <c r="J23" s="297"/>
      <c r="K23" s="297"/>
      <c r="L23" s="301"/>
      <c r="M23" s="297"/>
      <c r="N23" s="297"/>
      <c r="O23" s="297"/>
      <c r="P23" s="302"/>
      <c r="Q23" s="303"/>
      <c r="R23" s="299"/>
      <c r="S23" s="299"/>
      <c r="T23" s="304"/>
      <c r="U23" s="304"/>
      <c r="V23" s="304"/>
      <c r="W23" s="304"/>
      <c r="X23" s="304"/>
      <c r="Y23" s="304"/>
      <c r="Z23" s="304"/>
      <c r="AA23" s="304"/>
      <c r="AB23" s="304"/>
      <c r="AC23" s="304"/>
      <c r="AD23" s="304"/>
      <c r="AE23" s="304"/>
      <c r="AF23" s="304"/>
      <c r="AG23" s="304"/>
      <c r="AH23" s="304"/>
      <c r="AI23" s="304"/>
      <c r="AJ23" s="304"/>
      <c r="AK23" s="304"/>
      <c r="AL23" s="304"/>
      <c r="AM23" s="304"/>
      <c r="AN23" s="304"/>
      <c r="AO23" s="305"/>
      <c r="AP23" s="305"/>
      <c r="AQ23" s="305"/>
      <c r="AR23" s="306"/>
      <c r="AS23" s="307"/>
      <c r="AT23" s="301"/>
      <c r="AU23" s="306"/>
      <c r="AV23" s="297"/>
      <c r="AW23" s="299"/>
      <c r="AX23" s="299"/>
      <c r="AY23" s="299"/>
      <c r="AZ23" s="299"/>
      <c r="BA23" s="297"/>
      <c r="BB23" s="297"/>
      <c r="BC23" s="299"/>
      <c r="BD23" s="308"/>
      <c r="BE23" s="299"/>
      <c r="BF23" s="307"/>
      <c r="BG23" s="307"/>
      <c r="BH23" s="307"/>
      <c r="BI23" s="298"/>
      <c r="BJ23" s="298"/>
      <c r="BK23" s="298"/>
      <c r="BL23" s="298"/>
      <c r="BM23" s="316"/>
      <c r="BN23" s="327" t="str">
        <f t="shared" si="5"/>
        <v/>
      </c>
    </row>
    <row r="24" spans="1:66" s="64" customFormat="1" ht="15" customHeight="1" x14ac:dyDescent="0.25">
      <c r="A24" s="296"/>
      <c r="B24" s="297"/>
      <c r="C24" s="298"/>
      <c r="D24" s="299"/>
      <c r="E24" s="242" t="str">
        <f t="shared" si="3"/>
        <v xml:space="preserve"> </v>
      </c>
      <c r="F24" s="253" t="str">
        <f t="shared" ca="1" si="4"/>
        <v/>
      </c>
      <c r="G24" s="297"/>
      <c r="H24" s="300"/>
      <c r="I24" s="297"/>
      <c r="J24" s="297"/>
      <c r="K24" s="297"/>
      <c r="L24" s="301"/>
      <c r="M24" s="297"/>
      <c r="N24" s="297"/>
      <c r="O24" s="297"/>
      <c r="P24" s="302"/>
      <c r="Q24" s="303"/>
      <c r="R24" s="309"/>
      <c r="S24" s="299"/>
      <c r="T24" s="304"/>
      <c r="U24" s="304"/>
      <c r="V24" s="304"/>
      <c r="W24" s="304"/>
      <c r="X24" s="304"/>
      <c r="Y24" s="304"/>
      <c r="Z24" s="304"/>
      <c r="AA24" s="304"/>
      <c r="AB24" s="304"/>
      <c r="AC24" s="304"/>
      <c r="AD24" s="304"/>
      <c r="AE24" s="304"/>
      <c r="AF24" s="304"/>
      <c r="AG24" s="304"/>
      <c r="AH24" s="304"/>
      <c r="AI24" s="304"/>
      <c r="AJ24" s="304"/>
      <c r="AK24" s="304"/>
      <c r="AL24" s="304"/>
      <c r="AM24" s="304"/>
      <c r="AN24" s="304"/>
      <c r="AO24" s="305"/>
      <c r="AP24" s="305"/>
      <c r="AQ24" s="305"/>
      <c r="AR24" s="306"/>
      <c r="AS24" s="307"/>
      <c r="AT24" s="301"/>
      <c r="AU24" s="306"/>
      <c r="AV24" s="297"/>
      <c r="AW24" s="299"/>
      <c r="AX24" s="299"/>
      <c r="AY24" s="299"/>
      <c r="AZ24" s="299"/>
      <c r="BA24" s="297"/>
      <c r="BB24" s="297"/>
      <c r="BC24" s="299"/>
      <c r="BD24" s="308"/>
      <c r="BE24" s="299"/>
      <c r="BF24" s="307"/>
      <c r="BG24" s="307"/>
      <c r="BH24" s="307"/>
      <c r="BI24" s="298"/>
      <c r="BJ24" s="298"/>
      <c r="BK24" s="298"/>
      <c r="BL24" s="298"/>
      <c r="BM24" s="316"/>
      <c r="BN24" s="327" t="str">
        <f t="shared" si="5"/>
        <v/>
      </c>
    </row>
    <row r="25" spans="1:66" s="64" customFormat="1" ht="15" customHeight="1" x14ac:dyDescent="0.25">
      <c r="A25" s="296"/>
      <c r="B25" s="297"/>
      <c r="C25" s="298"/>
      <c r="D25" s="299"/>
      <c r="E25" s="242" t="str">
        <f t="shared" si="3"/>
        <v xml:space="preserve"> </v>
      </c>
      <c r="F25" s="253" t="str">
        <f t="shared" ca="1" si="4"/>
        <v/>
      </c>
      <c r="G25" s="297"/>
      <c r="H25" s="300"/>
      <c r="I25" s="297"/>
      <c r="J25" s="297"/>
      <c r="K25" s="297"/>
      <c r="L25" s="301"/>
      <c r="M25" s="297"/>
      <c r="N25" s="297"/>
      <c r="O25" s="297"/>
      <c r="P25" s="302"/>
      <c r="Q25" s="303"/>
      <c r="R25" s="309"/>
      <c r="S25" s="299"/>
      <c r="T25" s="304"/>
      <c r="U25" s="304"/>
      <c r="V25" s="304"/>
      <c r="W25" s="304"/>
      <c r="X25" s="304"/>
      <c r="Y25" s="304"/>
      <c r="Z25" s="304"/>
      <c r="AA25" s="304"/>
      <c r="AB25" s="304"/>
      <c r="AC25" s="304"/>
      <c r="AD25" s="304"/>
      <c r="AE25" s="304"/>
      <c r="AF25" s="304"/>
      <c r="AG25" s="304"/>
      <c r="AH25" s="304"/>
      <c r="AI25" s="304"/>
      <c r="AJ25" s="304"/>
      <c r="AK25" s="304"/>
      <c r="AL25" s="304"/>
      <c r="AM25" s="304"/>
      <c r="AN25" s="304"/>
      <c r="AO25" s="305"/>
      <c r="AP25" s="305"/>
      <c r="AQ25" s="305"/>
      <c r="AR25" s="306"/>
      <c r="AS25" s="307"/>
      <c r="AT25" s="301"/>
      <c r="AU25" s="306"/>
      <c r="AV25" s="297"/>
      <c r="AW25" s="299"/>
      <c r="AX25" s="299"/>
      <c r="AY25" s="299"/>
      <c r="AZ25" s="299"/>
      <c r="BA25" s="297"/>
      <c r="BB25" s="297"/>
      <c r="BC25" s="299"/>
      <c r="BD25" s="308"/>
      <c r="BE25" s="299"/>
      <c r="BF25" s="307"/>
      <c r="BG25" s="307"/>
      <c r="BH25" s="307"/>
      <c r="BI25" s="298"/>
      <c r="BJ25" s="298"/>
      <c r="BK25" s="298"/>
      <c r="BL25" s="298"/>
      <c r="BM25" s="316"/>
      <c r="BN25" s="327" t="str">
        <f t="shared" si="5"/>
        <v/>
      </c>
    </row>
    <row r="26" spans="1:66" s="64" customFormat="1" ht="15" customHeight="1" x14ac:dyDescent="0.25">
      <c r="A26" s="296"/>
      <c r="B26" s="297"/>
      <c r="C26" s="298"/>
      <c r="D26" s="299"/>
      <c r="E26" s="242" t="str">
        <f t="shared" si="3"/>
        <v xml:space="preserve"> </v>
      </c>
      <c r="F26" s="253" t="str">
        <f t="shared" ca="1" si="4"/>
        <v/>
      </c>
      <c r="G26" s="297"/>
      <c r="H26" s="300"/>
      <c r="I26" s="297"/>
      <c r="J26" s="297"/>
      <c r="K26" s="297"/>
      <c r="L26" s="301"/>
      <c r="M26" s="297"/>
      <c r="N26" s="297"/>
      <c r="O26" s="297"/>
      <c r="P26" s="302"/>
      <c r="Q26" s="303"/>
      <c r="R26" s="309"/>
      <c r="S26" s="299"/>
      <c r="T26" s="304"/>
      <c r="U26" s="304"/>
      <c r="V26" s="304"/>
      <c r="W26" s="304"/>
      <c r="X26" s="304"/>
      <c r="Y26" s="304"/>
      <c r="Z26" s="304"/>
      <c r="AA26" s="304"/>
      <c r="AB26" s="304"/>
      <c r="AC26" s="304"/>
      <c r="AD26" s="304"/>
      <c r="AE26" s="304"/>
      <c r="AF26" s="304"/>
      <c r="AG26" s="304"/>
      <c r="AH26" s="304"/>
      <c r="AI26" s="304"/>
      <c r="AJ26" s="304"/>
      <c r="AK26" s="304"/>
      <c r="AL26" s="304"/>
      <c r="AM26" s="304"/>
      <c r="AN26" s="304"/>
      <c r="AO26" s="305"/>
      <c r="AP26" s="305"/>
      <c r="AQ26" s="305"/>
      <c r="AR26" s="306"/>
      <c r="AS26" s="307"/>
      <c r="AT26" s="301"/>
      <c r="AU26" s="306"/>
      <c r="AV26" s="297"/>
      <c r="AW26" s="299"/>
      <c r="AX26" s="299"/>
      <c r="AY26" s="299"/>
      <c r="AZ26" s="299"/>
      <c r="BA26" s="297"/>
      <c r="BB26" s="297"/>
      <c r="BC26" s="299"/>
      <c r="BD26" s="308"/>
      <c r="BE26" s="299"/>
      <c r="BF26" s="307"/>
      <c r="BG26" s="307"/>
      <c r="BH26" s="307"/>
      <c r="BI26" s="298"/>
      <c r="BJ26" s="298"/>
      <c r="BK26" s="298"/>
      <c r="BL26" s="298"/>
      <c r="BM26" s="316"/>
      <c r="BN26" s="327" t="str">
        <f t="shared" si="5"/>
        <v/>
      </c>
    </row>
    <row r="27" spans="1:66" s="64" customFormat="1" ht="15" customHeight="1" x14ac:dyDescent="0.25">
      <c r="A27" s="296"/>
      <c r="B27" s="297"/>
      <c r="C27" s="298"/>
      <c r="D27" s="299"/>
      <c r="E27" s="242" t="str">
        <f t="shared" si="3"/>
        <v xml:space="preserve"> </v>
      </c>
      <c r="F27" s="253" t="str">
        <f t="shared" ca="1" si="4"/>
        <v/>
      </c>
      <c r="G27" s="297"/>
      <c r="H27" s="300"/>
      <c r="I27" s="297"/>
      <c r="J27" s="297"/>
      <c r="K27" s="297"/>
      <c r="L27" s="301"/>
      <c r="M27" s="297"/>
      <c r="N27" s="297"/>
      <c r="O27" s="297"/>
      <c r="P27" s="302"/>
      <c r="Q27" s="303"/>
      <c r="R27" s="309"/>
      <c r="S27" s="299"/>
      <c r="T27" s="304"/>
      <c r="U27" s="304"/>
      <c r="V27" s="304"/>
      <c r="W27" s="304"/>
      <c r="X27" s="304"/>
      <c r="Y27" s="304"/>
      <c r="Z27" s="304"/>
      <c r="AA27" s="304"/>
      <c r="AB27" s="304"/>
      <c r="AC27" s="304"/>
      <c r="AD27" s="304"/>
      <c r="AE27" s="304"/>
      <c r="AF27" s="304"/>
      <c r="AG27" s="304"/>
      <c r="AH27" s="304"/>
      <c r="AI27" s="304"/>
      <c r="AJ27" s="304"/>
      <c r="AK27" s="304"/>
      <c r="AL27" s="304"/>
      <c r="AM27" s="304"/>
      <c r="AN27" s="304"/>
      <c r="AO27" s="305"/>
      <c r="AP27" s="305"/>
      <c r="AQ27" s="305"/>
      <c r="AR27" s="306"/>
      <c r="AS27" s="307"/>
      <c r="AT27" s="301"/>
      <c r="AU27" s="306"/>
      <c r="AV27" s="297"/>
      <c r="AW27" s="299"/>
      <c r="AX27" s="299"/>
      <c r="AY27" s="299"/>
      <c r="AZ27" s="299"/>
      <c r="BA27" s="297"/>
      <c r="BB27" s="297"/>
      <c r="BC27" s="299"/>
      <c r="BD27" s="308"/>
      <c r="BE27" s="299"/>
      <c r="BF27" s="307"/>
      <c r="BG27" s="307"/>
      <c r="BH27" s="307"/>
      <c r="BI27" s="298"/>
      <c r="BJ27" s="298"/>
      <c r="BK27" s="298"/>
      <c r="BL27" s="298"/>
      <c r="BM27" s="316"/>
      <c r="BN27" s="327" t="str">
        <f t="shared" si="5"/>
        <v/>
      </c>
    </row>
    <row r="28" spans="1:66" s="64" customFormat="1" ht="15" customHeight="1" x14ac:dyDescent="0.25">
      <c r="A28" s="296"/>
      <c r="B28" s="297"/>
      <c r="C28" s="298"/>
      <c r="D28" s="299"/>
      <c r="E28" s="242" t="str">
        <f t="shared" si="3"/>
        <v xml:space="preserve"> </v>
      </c>
      <c r="F28" s="253" t="str">
        <f t="shared" ca="1" si="4"/>
        <v/>
      </c>
      <c r="G28" s="297"/>
      <c r="H28" s="300"/>
      <c r="I28" s="297"/>
      <c r="J28" s="297"/>
      <c r="K28" s="297"/>
      <c r="L28" s="301"/>
      <c r="M28" s="297"/>
      <c r="N28" s="297"/>
      <c r="O28" s="297"/>
      <c r="P28" s="302"/>
      <c r="Q28" s="303"/>
      <c r="R28" s="309"/>
      <c r="S28" s="299"/>
      <c r="T28" s="304"/>
      <c r="U28" s="304"/>
      <c r="V28" s="304"/>
      <c r="W28" s="304"/>
      <c r="X28" s="304"/>
      <c r="Y28" s="304"/>
      <c r="Z28" s="304"/>
      <c r="AA28" s="304"/>
      <c r="AB28" s="304"/>
      <c r="AC28" s="304"/>
      <c r="AD28" s="304"/>
      <c r="AE28" s="304"/>
      <c r="AF28" s="304"/>
      <c r="AG28" s="304"/>
      <c r="AH28" s="304"/>
      <c r="AI28" s="304"/>
      <c r="AJ28" s="304"/>
      <c r="AK28" s="304"/>
      <c r="AL28" s="304"/>
      <c r="AM28" s="304"/>
      <c r="AN28" s="304"/>
      <c r="AO28" s="305"/>
      <c r="AP28" s="305"/>
      <c r="AQ28" s="305"/>
      <c r="AR28" s="306"/>
      <c r="AS28" s="307"/>
      <c r="AT28" s="301"/>
      <c r="AU28" s="306"/>
      <c r="AV28" s="297"/>
      <c r="AW28" s="299"/>
      <c r="AX28" s="299"/>
      <c r="AY28" s="299"/>
      <c r="AZ28" s="299"/>
      <c r="BA28" s="297"/>
      <c r="BB28" s="297"/>
      <c r="BC28" s="299"/>
      <c r="BD28" s="308"/>
      <c r="BE28" s="299"/>
      <c r="BF28" s="307"/>
      <c r="BG28" s="307"/>
      <c r="BH28" s="307"/>
      <c r="BI28" s="298"/>
      <c r="BJ28" s="298"/>
      <c r="BK28" s="298"/>
      <c r="BL28" s="298"/>
      <c r="BM28" s="316"/>
      <c r="BN28" s="327" t="str">
        <f t="shared" si="5"/>
        <v/>
      </c>
    </row>
    <row r="29" spans="1:66" s="64" customFormat="1" ht="15" customHeight="1" x14ac:dyDescent="0.25">
      <c r="A29" s="296"/>
      <c r="B29" s="297"/>
      <c r="C29" s="298"/>
      <c r="D29" s="299"/>
      <c r="E29" s="242" t="str">
        <f t="shared" si="3"/>
        <v xml:space="preserve"> </v>
      </c>
      <c r="F29" s="253" t="str">
        <f t="shared" ca="1" si="4"/>
        <v/>
      </c>
      <c r="G29" s="297"/>
      <c r="H29" s="300"/>
      <c r="I29" s="297"/>
      <c r="J29" s="297"/>
      <c r="K29" s="297"/>
      <c r="L29" s="301"/>
      <c r="M29" s="297"/>
      <c r="N29" s="297"/>
      <c r="O29" s="297"/>
      <c r="P29" s="302"/>
      <c r="Q29" s="303"/>
      <c r="R29" s="309"/>
      <c r="S29" s="299"/>
      <c r="T29" s="304"/>
      <c r="U29" s="304"/>
      <c r="V29" s="304"/>
      <c r="W29" s="304"/>
      <c r="X29" s="304"/>
      <c r="Y29" s="304"/>
      <c r="Z29" s="304"/>
      <c r="AA29" s="304"/>
      <c r="AB29" s="304"/>
      <c r="AC29" s="304"/>
      <c r="AD29" s="304"/>
      <c r="AE29" s="304"/>
      <c r="AF29" s="304"/>
      <c r="AG29" s="304"/>
      <c r="AH29" s="304"/>
      <c r="AI29" s="304"/>
      <c r="AJ29" s="304"/>
      <c r="AK29" s="304"/>
      <c r="AL29" s="304"/>
      <c r="AM29" s="304"/>
      <c r="AN29" s="304"/>
      <c r="AO29" s="305"/>
      <c r="AP29" s="305"/>
      <c r="AQ29" s="305"/>
      <c r="AR29" s="306"/>
      <c r="AS29" s="307"/>
      <c r="AT29" s="301"/>
      <c r="AU29" s="306"/>
      <c r="AV29" s="297"/>
      <c r="AW29" s="299"/>
      <c r="AX29" s="299"/>
      <c r="AY29" s="299"/>
      <c r="AZ29" s="299"/>
      <c r="BA29" s="297"/>
      <c r="BB29" s="297"/>
      <c r="BC29" s="299"/>
      <c r="BD29" s="308"/>
      <c r="BE29" s="299"/>
      <c r="BF29" s="307"/>
      <c r="BG29" s="307"/>
      <c r="BH29" s="307"/>
      <c r="BI29" s="298"/>
      <c r="BJ29" s="298"/>
      <c r="BK29" s="298"/>
      <c r="BL29" s="298"/>
      <c r="BM29" s="316"/>
      <c r="BN29" s="327" t="str">
        <f t="shared" si="5"/>
        <v/>
      </c>
    </row>
    <row r="30" spans="1:66" s="64" customFormat="1" ht="15" customHeight="1" x14ac:dyDescent="0.25">
      <c r="A30" s="296"/>
      <c r="B30" s="297"/>
      <c r="C30" s="298"/>
      <c r="D30" s="299"/>
      <c r="E30" s="242" t="str">
        <f t="shared" si="3"/>
        <v xml:space="preserve"> </v>
      </c>
      <c r="F30" s="253" t="str">
        <f t="shared" ca="1" si="4"/>
        <v/>
      </c>
      <c r="G30" s="297"/>
      <c r="H30" s="300"/>
      <c r="I30" s="297"/>
      <c r="J30" s="297"/>
      <c r="K30" s="297"/>
      <c r="L30" s="301"/>
      <c r="M30" s="297"/>
      <c r="N30" s="297"/>
      <c r="O30" s="297"/>
      <c r="P30" s="302"/>
      <c r="Q30" s="303"/>
      <c r="R30" s="309"/>
      <c r="S30" s="299"/>
      <c r="T30" s="304"/>
      <c r="U30" s="304"/>
      <c r="V30" s="304"/>
      <c r="W30" s="304"/>
      <c r="X30" s="304"/>
      <c r="Y30" s="304"/>
      <c r="Z30" s="304"/>
      <c r="AA30" s="304"/>
      <c r="AB30" s="304"/>
      <c r="AC30" s="304"/>
      <c r="AD30" s="304"/>
      <c r="AE30" s="304"/>
      <c r="AF30" s="304"/>
      <c r="AG30" s="304"/>
      <c r="AH30" s="304"/>
      <c r="AI30" s="304"/>
      <c r="AJ30" s="304"/>
      <c r="AK30" s="304"/>
      <c r="AL30" s="304"/>
      <c r="AM30" s="304"/>
      <c r="AN30" s="304"/>
      <c r="AO30" s="305"/>
      <c r="AP30" s="305"/>
      <c r="AQ30" s="305"/>
      <c r="AR30" s="306"/>
      <c r="AS30" s="307"/>
      <c r="AT30" s="301"/>
      <c r="AU30" s="306"/>
      <c r="AV30" s="297"/>
      <c r="AW30" s="299"/>
      <c r="AX30" s="299"/>
      <c r="AY30" s="299"/>
      <c r="AZ30" s="299"/>
      <c r="BA30" s="297"/>
      <c r="BB30" s="297"/>
      <c r="BC30" s="299"/>
      <c r="BD30" s="308"/>
      <c r="BE30" s="299"/>
      <c r="BF30" s="307"/>
      <c r="BG30" s="307"/>
      <c r="BH30" s="307"/>
      <c r="BI30" s="298"/>
      <c r="BJ30" s="298"/>
      <c r="BK30" s="298"/>
      <c r="BL30" s="298"/>
      <c r="BM30" s="316"/>
      <c r="BN30" s="327" t="str">
        <f t="shared" si="5"/>
        <v/>
      </c>
    </row>
    <row r="31" spans="1:66" s="64" customFormat="1" ht="15" customHeight="1" x14ac:dyDescent="0.25">
      <c r="A31" s="296"/>
      <c r="B31" s="297"/>
      <c r="C31" s="298"/>
      <c r="D31" s="299"/>
      <c r="E31" s="242" t="str">
        <f t="shared" si="3"/>
        <v xml:space="preserve"> </v>
      </c>
      <c r="F31" s="253" t="str">
        <f t="shared" ca="1" si="4"/>
        <v/>
      </c>
      <c r="G31" s="297"/>
      <c r="H31" s="300"/>
      <c r="I31" s="297"/>
      <c r="J31" s="297"/>
      <c r="K31" s="297"/>
      <c r="L31" s="301"/>
      <c r="M31" s="297"/>
      <c r="N31" s="297"/>
      <c r="O31" s="297"/>
      <c r="P31" s="302"/>
      <c r="Q31" s="303"/>
      <c r="R31" s="309"/>
      <c r="S31" s="299"/>
      <c r="T31" s="304"/>
      <c r="U31" s="304"/>
      <c r="V31" s="304"/>
      <c r="W31" s="304"/>
      <c r="X31" s="304"/>
      <c r="Y31" s="304"/>
      <c r="Z31" s="304"/>
      <c r="AA31" s="304"/>
      <c r="AB31" s="304"/>
      <c r="AC31" s="304"/>
      <c r="AD31" s="304"/>
      <c r="AE31" s="304"/>
      <c r="AF31" s="304"/>
      <c r="AG31" s="304"/>
      <c r="AH31" s="304"/>
      <c r="AI31" s="304"/>
      <c r="AJ31" s="304"/>
      <c r="AK31" s="304"/>
      <c r="AL31" s="304"/>
      <c r="AM31" s="304"/>
      <c r="AN31" s="304"/>
      <c r="AO31" s="305"/>
      <c r="AP31" s="305"/>
      <c r="AQ31" s="305"/>
      <c r="AR31" s="306"/>
      <c r="AS31" s="307"/>
      <c r="AT31" s="301"/>
      <c r="AU31" s="306"/>
      <c r="AV31" s="297"/>
      <c r="AW31" s="299"/>
      <c r="AX31" s="299"/>
      <c r="AY31" s="299"/>
      <c r="AZ31" s="299"/>
      <c r="BA31" s="297"/>
      <c r="BB31" s="297"/>
      <c r="BC31" s="299"/>
      <c r="BD31" s="308"/>
      <c r="BE31" s="299"/>
      <c r="BF31" s="307"/>
      <c r="BG31" s="307"/>
      <c r="BH31" s="307"/>
      <c r="BI31" s="298"/>
      <c r="BJ31" s="298"/>
      <c r="BK31" s="298"/>
      <c r="BL31" s="298"/>
      <c r="BM31" s="316"/>
      <c r="BN31" s="327" t="str">
        <f t="shared" si="5"/>
        <v/>
      </c>
    </row>
    <row r="32" spans="1:66" s="64" customFormat="1" ht="15" customHeight="1" x14ac:dyDescent="0.25">
      <c r="A32" s="296"/>
      <c r="B32" s="297"/>
      <c r="C32" s="298"/>
      <c r="D32" s="299"/>
      <c r="E32" s="242" t="str">
        <f t="shared" si="3"/>
        <v xml:space="preserve"> </v>
      </c>
      <c r="F32" s="253" t="str">
        <f t="shared" ca="1" si="4"/>
        <v/>
      </c>
      <c r="G32" s="297"/>
      <c r="H32" s="300"/>
      <c r="I32" s="297"/>
      <c r="J32" s="297"/>
      <c r="K32" s="297"/>
      <c r="L32" s="301"/>
      <c r="M32" s="297"/>
      <c r="N32" s="297"/>
      <c r="O32" s="297"/>
      <c r="P32" s="302"/>
      <c r="Q32" s="303"/>
      <c r="R32" s="309"/>
      <c r="S32" s="299"/>
      <c r="T32" s="304"/>
      <c r="U32" s="304"/>
      <c r="V32" s="304"/>
      <c r="W32" s="304"/>
      <c r="X32" s="304"/>
      <c r="Y32" s="304"/>
      <c r="Z32" s="304"/>
      <c r="AA32" s="304"/>
      <c r="AB32" s="304"/>
      <c r="AC32" s="304"/>
      <c r="AD32" s="304"/>
      <c r="AE32" s="304"/>
      <c r="AF32" s="304"/>
      <c r="AG32" s="304"/>
      <c r="AH32" s="304"/>
      <c r="AI32" s="304"/>
      <c r="AJ32" s="304"/>
      <c r="AK32" s="304"/>
      <c r="AL32" s="304"/>
      <c r="AM32" s="304"/>
      <c r="AN32" s="304"/>
      <c r="AO32" s="305"/>
      <c r="AP32" s="305"/>
      <c r="AQ32" s="305"/>
      <c r="AR32" s="306"/>
      <c r="AS32" s="307"/>
      <c r="AT32" s="301"/>
      <c r="AU32" s="306"/>
      <c r="AV32" s="297"/>
      <c r="AW32" s="299"/>
      <c r="AX32" s="299"/>
      <c r="AY32" s="299"/>
      <c r="AZ32" s="299"/>
      <c r="BA32" s="297"/>
      <c r="BB32" s="297"/>
      <c r="BC32" s="299"/>
      <c r="BD32" s="308"/>
      <c r="BE32" s="299"/>
      <c r="BF32" s="307"/>
      <c r="BG32" s="307"/>
      <c r="BH32" s="307"/>
      <c r="BI32" s="298"/>
      <c r="BJ32" s="298"/>
      <c r="BK32" s="298"/>
      <c r="BL32" s="298"/>
      <c r="BM32" s="316"/>
      <c r="BN32" s="327" t="str">
        <f t="shared" si="5"/>
        <v/>
      </c>
    </row>
    <row r="33" spans="1:66" s="64" customFormat="1" ht="15" customHeight="1" x14ac:dyDescent="0.25">
      <c r="A33" s="296"/>
      <c r="B33" s="297"/>
      <c r="C33" s="298"/>
      <c r="D33" s="299"/>
      <c r="E33" s="242" t="str">
        <f t="shared" si="3"/>
        <v xml:space="preserve"> </v>
      </c>
      <c r="F33" s="253" t="str">
        <f t="shared" ca="1" si="4"/>
        <v/>
      </c>
      <c r="G33" s="297"/>
      <c r="H33" s="300"/>
      <c r="I33" s="297"/>
      <c r="J33" s="297"/>
      <c r="K33" s="297"/>
      <c r="L33" s="301"/>
      <c r="M33" s="297"/>
      <c r="N33" s="297"/>
      <c r="O33" s="297"/>
      <c r="P33" s="302"/>
      <c r="Q33" s="303"/>
      <c r="R33" s="309"/>
      <c r="S33" s="299"/>
      <c r="T33" s="304"/>
      <c r="U33" s="304"/>
      <c r="V33" s="304"/>
      <c r="W33" s="304"/>
      <c r="X33" s="304"/>
      <c r="Y33" s="304"/>
      <c r="Z33" s="304"/>
      <c r="AA33" s="304"/>
      <c r="AB33" s="304"/>
      <c r="AC33" s="304"/>
      <c r="AD33" s="304"/>
      <c r="AE33" s="304"/>
      <c r="AF33" s="304"/>
      <c r="AG33" s="304"/>
      <c r="AH33" s="304"/>
      <c r="AI33" s="304"/>
      <c r="AJ33" s="304"/>
      <c r="AK33" s="304"/>
      <c r="AL33" s="304"/>
      <c r="AM33" s="304"/>
      <c r="AN33" s="304"/>
      <c r="AO33" s="305"/>
      <c r="AP33" s="305"/>
      <c r="AQ33" s="305"/>
      <c r="AR33" s="306"/>
      <c r="AS33" s="307"/>
      <c r="AT33" s="301"/>
      <c r="AU33" s="306"/>
      <c r="AV33" s="297"/>
      <c r="AW33" s="299"/>
      <c r="AX33" s="299"/>
      <c r="AY33" s="299"/>
      <c r="AZ33" s="299"/>
      <c r="BA33" s="297"/>
      <c r="BB33" s="297"/>
      <c r="BC33" s="299"/>
      <c r="BD33" s="308"/>
      <c r="BE33" s="299"/>
      <c r="BF33" s="307"/>
      <c r="BG33" s="307"/>
      <c r="BH33" s="307"/>
      <c r="BI33" s="298"/>
      <c r="BJ33" s="298"/>
      <c r="BK33" s="298"/>
      <c r="BL33" s="298"/>
      <c r="BM33" s="316"/>
      <c r="BN33" s="327" t="str">
        <f t="shared" si="5"/>
        <v/>
      </c>
    </row>
    <row r="34" spans="1:66" s="64" customFormat="1" ht="15" customHeight="1" x14ac:dyDescent="0.25">
      <c r="A34" s="296"/>
      <c r="B34" s="297"/>
      <c r="C34" s="298"/>
      <c r="D34" s="299"/>
      <c r="E34" s="242" t="str">
        <f t="shared" si="3"/>
        <v xml:space="preserve"> </v>
      </c>
      <c r="F34" s="253" t="str">
        <f t="shared" ca="1" si="4"/>
        <v/>
      </c>
      <c r="G34" s="297"/>
      <c r="H34" s="300"/>
      <c r="I34" s="297"/>
      <c r="J34" s="297"/>
      <c r="K34" s="297"/>
      <c r="L34" s="301"/>
      <c r="M34" s="297"/>
      <c r="N34" s="297"/>
      <c r="O34" s="297"/>
      <c r="P34" s="302"/>
      <c r="Q34" s="303"/>
      <c r="R34" s="309"/>
      <c r="S34" s="299"/>
      <c r="T34" s="304"/>
      <c r="U34" s="304"/>
      <c r="V34" s="304"/>
      <c r="W34" s="304"/>
      <c r="X34" s="304"/>
      <c r="Y34" s="304"/>
      <c r="Z34" s="304"/>
      <c r="AA34" s="304"/>
      <c r="AB34" s="304"/>
      <c r="AC34" s="304"/>
      <c r="AD34" s="304"/>
      <c r="AE34" s="304"/>
      <c r="AF34" s="304"/>
      <c r="AG34" s="304"/>
      <c r="AH34" s="304"/>
      <c r="AI34" s="304"/>
      <c r="AJ34" s="304"/>
      <c r="AK34" s="304"/>
      <c r="AL34" s="304"/>
      <c r="AM34" s="304"/>
      <c r="AN34" s="304"/>
      <c r="AO34" s="305"/>
      <c r="AP34" s="305"/>
      <c r="AQ34" s="305"/>
      <c r="AR34" s="306"/>
      <c r="AS34" s="307"/>
      <c r="AT34" s="301"/>
      <c r="AU34" s="306"/>
      <c r="AV34" s="297"/>
      <c r="AW34" s="299"/>
      <c r="AX34" s="299"/>
      <c r="AY34" s="299"/>
      <c r="AZ34" s="299"/>
      <c r="BA34" s="297"/>
      <c r="BB34" s="297"/>
      <c r="BC34" s="299"/>
      <c r="BD34" s="308"/>
      <c r="BE34" s="299"/>
      <c r="BF34" s="307"/>
      <c r="BG34" s="307"/>
      <c r="BH34" s="307"/>
      <c r="BI34" s="298"/>
      <c r="BJ34" s="298"/>
      <c r="BK34" s="298"/>
      <c r="BL34" s="298"/>
      <c r="BM34" s="316"/>
      <c r="BN34" s="327" t="str">
        <f t="shared" si="5"/>
        <v/>
      </c>
    </row>
    <row r="35" spans="1:66" s="64" customFormat="1" ht="15" customHeight="1" x14ac:dyDescent="0.25">
      <c r="A35" s="296"/>
      <c r="B35" s="297"/>
      <c r="C35" s="298"/>
      <c r="D35" s="299"/>
      <c r="E35" s="242" t="str">
        <f t="shared" si="3"/>
        <v xml:space="preserve"> </v>
      </c>
      <c r="F35" s="253" t="str">
        <f t="shared" ca="1" si="4"/>
        <v/>
      </c>
      <c r="G35" s="297"/>
      <c r="H35" s="300"/>
      <c r="I35" s="297"/>
      <c r="J35" s="297"/>
      <c r="K35" s="297"/>
      <c r="L35" s="301"/>
      <c r="M35" s="297"/>
      <c r="N35" s="297"/>
      <c r="O35" s="297"/>
      <c r="P35" s="302"/>
      <c r="Q35" s="303"/>
      <c r="R35" s="309"/>
      <c r="S35" s="299"/>
      <c r="T35" s="304"/>
      <c r="U35" s="304"/>
      <c r="V35" s="304"/>
      <c r="W35" s="304"/>
      <c r="X35" s="304"/>
      <c r="Y35" s="304"/>
      <c r="Z35" s="304"/>
      <c r="AA35" s="304"/>
      <c r="AB35" s="304"/>
      <c r="AC35" s="304"/>
      <c r="AD35" s="304"/>
      <c r="AE35" s="304"/>
      <c r="AF35" s="304"/>
      <c r="AG35" s="304"/>
      <c r="AH35" s="304"/>
      <c r="AI35" s="304"/>
      <c r="AJ35" s="304"/>
      <c r="AK35" s="304"/>
      <c r="AL35" s="304"/>
      <c r="AM35" s="304"/>
      <c r="AN35" s="304"/>
      <c r="AO35" s="305"/>
      <c r="AP35" s="305"/>
      <c r="AQ35" s="305"/>
      <c r="AR35" s="306"/>
      <c r="AS35" s="307"/>
      <c r="AT35" s="301"/>
      <c r="AU35" s="306"/>
      <c r="AV35" s="297"/>
      <c r="AW35" s="299"/>
      <c r="AX35" s="299"/>
      <c r="AY35" s="299"/>
      <c r="AZ35" s="299"/>
      <c r="BA35" s="297"/>
      <c r="BB35" s="297"/>
      <c r="BC35" s="299"/>
      <c r="BD35" s="308"/>
      <c r="BE35" s="299"/>
      <c r="BF35" s="307"/>
      <c r="BG35" s="307"/>
      <c r="BH35" s="307"/>
      <c r="BI35" s="298"/>
      <c r="BJ35" s="298"/>
      <c r="BK35" s="298"/>
      <c r="BL35" s="298"/>
      <c r="BM35" s="316"/>
      <c r="BN35" s="327" t="str">
        <f t="shared" si="5"/>
        <v/>
      </c>
    </row>
    <row r="36" spans="1:66" s="64" customFormat="1" ht="15" customHeight="1" x14ac:dyDescent="0.25">
      <c r="A36" s="296"/>
      <c r="B36" s="297"/>
      <c r="C36" s="298"/>
      <c r="D36" s="299"/>
      <c r="E36" s="242" t="str">
        <f t="shared" si="3"/>
        <v xml:space="preserve"> </v>
      </c>
      <c r="F36" s="253" t="str">
        <f t="shared" ca="1" si="4"/>
        <v/>
      </c>
      <c r="G36" s="297"/>
      <c r="H36" s="300"/>
      <c r="I36" s="297"/>
      <c r="J36" s="297"/>
      <c r="K36" s="297"/>
      <c r="L36" s="301"/>
      <c r="M36" s="297"/>
      <c r="N36" s="297"/>
      <c r="O36" s="297"/>
      <c r="P36" s="302"/>
      <c r="Q36" s="303"/>
      <c r="R36" s="309"/>
      <c r="S36" s="299"/>
      <c r="T36" s="304"/>
      <c r="U36" s="304"/>
      <c r="V36" s="304"/>
      <c r="W36" s="304"/>
      <c r="X36" s="304"/>
      <c r="Y36" s="304"/>
      <c r="Z36" s="304"/>
      <c r="AA36" s="304"/>
      <c r="AB36" s="304"/>
      <c r="AC36" s="304"/>
      <c r="AD36" s="304"/>
      <c r="AE36" s="304"/>
      <c r="AF36" s="304"/>
      <c r="AG36" s="304"/>
      <c r="AH36" s="304"/>
      <c r="AI36" s="304"/>
      <c r="AJ36" s="304"/>
      <c r="AK36" s="304"/>
      <c r="AL36" s="304"/>
      <c r="AM36" s="304"/>
      <c r="AN36" s="304"/>
      <c r="AO36" s="305"/>
      <c r="AP36" s="305"/>
      <c r="AQ36" s="305"/>
      <c r="AR36" s="306"/>
      <c r="AS36" s="307"/>
      <c r="AT36" s="301"/>
      <c r="AU36" s="306"/>
      <c r="AV36" s="297"/>
      <c r="AW36" s="299"/>
      <c r="AX36" s="299"/>
      <c r="AY36" s="299"/>
      <c r="AZ36" s="299"/>
      <c r="BA36" s="297"/>
      <c r="BB36" s="297"/>
      <c r="BC36" s="299"/>
      <c r="BD36" s="308"/>
      <c r="BE36" s="299"/>
      <c r="BF36" s="307"/>
      <c r="BG36" s="307"/>
      <c r="BH36" s="307"/>
      <c r="BI36" s="298"/>
      <c r="BJ36" s="298"/>
      <c r="BK36" s="298"/>
      <c r="BL36" s="298"/>
      <c r="BM36" s="316"/>
      <c r="BN36" s="327" t="str">
        <f t="shared" si="5"/>
        <v/>
      </c>
    </row>
    <row r="37" spans="1:66" s="64" customFormat="1" ht="15" customHeight="1" x14ac:dyDescent="0.25">
      <c r="A37" s="296"/>
      <c r="B37" s="297"/>
      <c r="C37" s="298"/>
      <c r="D37" s="299"/>
      <c r="E37" s="242" t="str">
        <f t="shared" si="3"/>
        <v xml:space="preserve"> </v>
      </c>
      <c r="F37" s="253" t="str">
        <f t="shared" ca="1" si="4"/>
        <v/>
      </c>
      <c r="G37" s="297"/>
      <c r="H37" s="300"/>
      <c r="I37" s="297"/>
      <c r="J37" s="297"/>
      <c r="K37" s="297"/>
      <c r="L37" s="301"/>
      <c r="M37" s="297"/>
      <c r="N37" s="297"/>
      <c r="O37" s="297"/>
      <c r="P37" s="302"/>
      <c r="Q37" s="303"/>
      <c r="R37" s="309"/>
      <c r="S37" s="299"/>
      <c r="T37" s="304"/>
      <c r="U37" s="304"/>
      <c r="V37" s="304"/>
      <c r="W37" s="304"/>
      <c r="X37" s="304"/>
      <c r="Y37" s="304"/>
      <c r="Z37" s="304"/>
      <c r="AA37" s="304"/>
      <c r="AB37" s="304"/>
      <c r="AC37" s="304"/>
      <c r="AD37" s="304"/>
      <c r="AE37" s="304"/>
      <c r="AF37" s="304"/>
      <c r="AG37" s="304"/>
      <c r="AH37" s="304"/>
      <c r="AI37" s="304"/>
      <c r="AJ37" s="304"/>
      <c r="AK37" s="304"/>
      <c r="AL37" s="304"/>
      <c r="AM37" s="304"/>
      <c r="AN37" s="304"/>
      <c r="AO37" s="305"/>
      <c r="AP37" s="305"/>
      <c r="AQ37" s="305"/>
      <c r="AR37" s="306"/>
      <c r="AS37" s="307"/>
      <c r="AT37" s="301"/>
      <c r="AU37" s="306"/>
      <c r="AV37" s="297"/>
      <c r="AW37" s="299"/>
      <c r="AX37" s="299"/>
      <c r="AY37" s="299"/>
      <c r="AZ37" s="299"/>
      <c r="BA37" s="297"/>
      <c r="BB37" s="297"/>
      <c r="BC37" s="299"/>
      <c r="BD37" s="308"/>
      <c r="BE37" s="299"/>
      <c r="BF37" s="307"/>
      <c r="BG37" s="307"/>
      <c r="BH37" s="307"/>
      <c r="BI37" s="298"/>
      <c r="BJ37" s="298"/>
      <c r="BK37" s="298"/>
      <c r="BL37" s="298"/>
      <c r="BM37" s="316"/>
      <c r="BN37" s="327" t="str">
        <f t="shared" si="5"/>
        <v/>
      </c>
    </row>
    <row r="38" spans="1:66" s="64" customFormat="1" ht="15" customHeight="1" x14ac:dyDescent="0.25">
      <c r="A38" s="296"/>
      <c r="B38" s="297"/>
      <c r="C38" s="298"/>
      <c r="D38" s="299"/>
      <c r="E38" s="242" t="str">
        <f t="shared" ref="E38:E69" si="6">CONCATENATE($J38," ",$I38)</f>
        <v xml:space="preserve"> </v>
      </c>
      <c r="F38" s="253" t="str">
        <f t="shared" ref="F38:F69" ca="1" si="7">IF(L38="","",DATEDIF(L38,TODAY(),"Y"))</f>
        <v/>
      </c>
      <c r="G38" s="297"/>
      <c r="H38" s="300"/>
      <c r="I38" s="297"/>
      <c r="J38" s="297"/>
      <c r="K38" s="297"/>
      <c r="L38" s="301"/>
      <c r="M38" s="297"/>
      <c r="N38" s="297"/>
      <c r="O38" s="297"/>
      <c r="P38" s="302"/>
      <c r="Q38" s="303"/>
      <c r="R38" s="309"/>
      <c r="S38" s="299"/>
      <c r="T38" s="304"/>
      <c r="U38" s="304"/>
      <c r="V38" s="304"/>
      <c r="W38" s="304"/>
      <c r="X38" s="304"/>
      <c r="Y38" s="304"/>
      <c r="Z38" s="304"/>
      <c r="AA38" s="304"/>
      <c r="AB38" s="304"/>
      <c r="AC38" s="304"/>
      <c r="AD38" s="304"/>
      <c r="AE38" s="304"/>
      <c r="AF38" s="304"/>
      <c r="AG38" s="304"/>
      <c r="AH38" s="304"/>
      <c r="AI38" s="304"/>
      <c r="AJ38" s="304"/>
      <c r="AK38" s="304"/>
      <c r="AL38" s="304"/>
      <c r="AM38" s="304"/>
      <c r="AN38" s="304"/>
      <c r="AO38" s="305"/>
      <c r="AP38" s="305"/>
      <c r="AQ38" s="305"/>
      <c r="AR38" s="306"/>
      <c r="AS38" s="307"/>
      <c r="AT38" s="301"/>
      <c r="AU38" s="306"/>
      <c r="AV38" s="297"/>
      <c r="AW38" s="299"/>
      <c r="AX38" s="299"/>
      <c r="AY38" s="299"/>
      <c r="AZ38" s="299"/>
      <c r="BA38" s="297"/>
      <c r="BB38" s="297"/>
      <c r="BC38" s="299"/>
      <c r="BD38" s="308"/>
      <c r="BE38" s="299"/>
      <c r="BF38" s="307"/>
      <c r="BG38" s="307"/>
      <c r="BH38" s="307"/>
      <c r="BI38" s="298"/>
      <c r="BJ38" s="298"/>
      <c r="BK38" s="298"/>
      <c r="BL38" s="298"/>
      <c r="BM38" s="316"/>
      <c r="BN38" s="327" t="str">
        <f t="shared" ref="BN38:BN69" si="8">CONCATENATE(LEFT($J38), LEFT($I38))</f>
        <v/>
      </c>
    </row>
    <row r="39" spans="1:66" s="64" customFormat="1" ht="15" customHeight="1" x14ac:dyDescent="0.25">
      <c r="A39" s="296"/>
      <c r="B39" s="297"/>
      <c r="C39" s="298"/>
      <c r="D39" s="299"/>
      <c r="E39" s="242" t="str">
        <f t="shared" si="6"/>
        <v xml:space="preserve"> </v>
      </c>
      <c r="F39" s="253" t="str">
        <f t="shared" ca="1" si="7"/>
        <v/>
      </c>
      <c r="G39" s="297"/>
      <c r="H39" s="300"/>
      <c r="I39" s="297"/>
      <c r="J39" s="297"/>
      <c r="K39" s="297"/>
      <c r="L39" s="301"/>
      <c r="M39" s="297"/>
      <c r="N39" s="297"/>
      <c r="O39" s="297"/>
      <c r="P39" s="302"/>
      <c r="Q39" s="303"/>
      <c r="R39" s="309"/>
      <c r="S39" s="299"/>
      <c r="T39" s="304"/>
      <c r="U39" s="304"/>
      <c r="V39" s="304"/>
      <c r="W39" s="304"/>
      <c r="X39" s="304"/>
      <c r="Y39" s="304"/>
      <c r="Z39" s="304"/>
      <c r="AA39" s="304"/>
      <c r="AB39" s="304"/>
      <c r="AC39" s="304"/>
      <c r="AD39" s="304"/>
      <c r="AE39" s="304"/>
      <c r="AF39" s="304"/>
      <c r="AG39" s="304"/>
      <c r="AH39" s="304"/>
      <c r="AI39" s="304"/>
      <c r="AJ39" s="304"/>
      <c r="AK39" s="304"/>
      <c r="AL39" s="304"/>
      <c r="AM39" s="304"/>
      <c r="AN39" s="304"/>
      <c r="AO39" s="305"/>
      <c r="AP39" s="305"/>
      <c r="AQ39" s="305"/>
      <c r="AR39" s="306"/>
      <c r="AS39" s="307"/>
      <c r="AT39" s="301"/>
      <c r="AU39" s="306"/>
      <c r="AV39" s="297"/>
      <c r="AW39" s="299"/>
      <c r="AX39" s="299"/>
      <c r="AY39" s="299"/>
      <c r="AZ39" s="299"/>
      <c r="BA39" s="297"/>
      <c r="BB39" s="297"/>
      <c r="BC39" s="299"/>
      <c r="BD39" s="308"/>
      <c r="BE39" s="299"/>
      <c r="BF39" s="307"/>
      <c r="BG39" s="307"/>
      <c r="BH39" s="307"/>
      <c r="BI39" s="298"/>
      <c r="BJ39" s="298"/>
      <c r="BK39" s="298"/>
      <c r="BL39" s="298"/>
      <c r="BM39" s="316"/>
      <c r="BN39" s="327" t="str">
        <f t="shared" si="8"/>
        <v/>
      </c>
    </row>
    <row r="40" spans="1:66" s="64" customFormat="1" ht="15" customHeight="1" x14ac:dyDescent="0.25">
      <c r="A40" s="296"/>
      <c r="B40" s="297"/>
      <c r="C40" s="298"/>
      <c r="D40" s="299"/>
      <c r="E40" s="242" t="str">
        <f t="shared" si="6"/>
        <v xml:space="preserve"> </v>
      </c>
      <c r="F40" s="253" t="str">
        <f t="shared" ca="1" si="7"/>
        <v/>
      </c>
      <c r="G40" s="297"/>
      <c r="H40" s="300"/>
      <c r="I40" s="297"/>
      <c r="J40" s="297"/>
      <c r="K40" s="297"/>
      <c r="L40" s="301"/>
      <c r="M40" s="297"/>
      <c r="N40" s="297"/>
      <c r="O40" s="297"/>
      <c r="P40" s="302"/>
      <c r="Q40" s="303"/>
      <c r="R40" s="309"/>
      <c r="S40" s="299"/>
      <c r="T40" s="304"/>
      <c r="U40" s="304"/>
      <c r="V40" s="304"/>
      <c r="W40" s="304"/>
      <c r="X40" s="304"/>
      <c r="Y40" s="304"/>
      <c r="Z40" s="304"/>
      <c r="AA40" s="304"/>
      <c r="AB40" s="304"/>
      <c r="AC40" s="304"/>
      <c r="AD40" s="304"/>
      <c r="AE40" s="304"/>
      <c r="AF40" s="304"/>
      <c r="AG40" s="304"/>
      <c r="AH40" s="304"/>
      <c r="AI40" s="304"/>
      <c r="AJ40" s="304"/>
      <c r="AK40" s="304"/>
      <c r="AL40" s="304"/>
      <c r="AM40" s="304"/>
      <c r="AN40" s="304"/>
      <c r="AO40" s="305"/>
      <c r="AP40" s="305"/>
      <c r="AQ40" s="305"/>
      <c r="AR40" s="306"/>
      <c r="AS40" s="307"/>
      <c r="AT40" s="301"/>
      <c r="AU40" s="306"/>
      <c r="AV40" s="297"/>
      <c r="AW40" s="299"/>
      <c r="AX40" s="299"/>
      <c r="AY40" s="299"/>
      <c r="AZ40" s="299"/>
      <c r="BA40" s="297"/>
      <c r="BB40" s="297"/>
      <c r="BC40" s="299"/>
      <c r="BD40" s="308"/>
      <c r="BE40" s="299"/>
      <c r="BF40" s="307"/>
      <c r="BG40" s="307"/>
      <c r="BH40" s="307"/>
      <c r="BI40" s="298"/>
      <c r="BJ40" s="298"/>
      <c r="BK40" s="298"/>
      <c r="BL40" s="298"/>
      <c r="BM40" s="316"/>
      <c r="BN40" s="327" t="str">
        <f t="shared" si="8"/>
        <v/>
      </c>
    </row>
    <row r="41" spans="1:66" s="64" customFormat="1" ht="15" customHeight="1" x14ac:dyDescent="0.25">
      <c r="A41" s="296"/>
      <c r="B41" s="297"/>
      <c r="C41" s="298"/>
      <c r="D41" s="299"/>
      <c r="E41" s="242" t="str">
        <f t="shared" si="6"/>
        <v xml:space="preserve"> </v>
      </c>
      <c r="F41" s="253" t="str">
        <f t="shared" ca="1" si="7"/>
        <v/>
      </c>
      <c r="G41" s="297"/>
      <c r="H41" s="300"/>
      <c r="I41" s="297"/>
      <c r="J41" s="297"/>
      <c r="K41" s="297"/>
      <c r="L41" s="301"/>
      <c r="M41" s="297"/>
      <c r="N41" s="297"/>
      <c r="O41" s="297"/>
      <c r="P41" s="302"/>
      <c r="Q41" s="303"/>
      <c r="R41" s="309"/>
      <c r="S41" s="299"/>
      <c r="T41" s="304"/>
      <c r="U41" s="304"/>
      <c r="V41" s="304"/>
      <c r="W41" s="304"/>
      <c r="X41" s="304"/>
      <c r="Y41" s="304"/>
      <c r="Z41" s="304"/>
      <c r="AA41" s="304"/>
      <c r="AB41" s="304"/>
      <c r="AC41" s="304"/>
      <c r="AD41" s="304"/>
      <c r="AE41" s="304"/>
      <c r="AF41" s="304"/>
      <c r="AG41" s="304"/>
      <c r="AH41" s="304"/>
      <c r="AI41" s="304"/>
      <c r="AJ41" s="304"/>
      <c r="AK41" s="304"/>
      <c r="AL41" s="304"/>
      <c r="AM41" s="304"/>
      <c r="AN41" s="304"/>
      <c r="AO41" s="305"/>
      <c r="AP41" s="305"/>
      <c r="AQ41" s="305"/>
      <c r="AR41" s="306"/>
      <c r="AS41" s="307"/>
      <c r="AT41" s="301"/>
      <c r="AU41" s="306"/>
      <c r="AV41" s="297"/>
      <c r="AW41" s="299"/>
      <c r="AX41" s="299"/>
      <c r="AY41" s="299"/>
      <c r="AZ41" s="299"/>
      <c r="BA41" s="297"/>
      <c r="BB41" s="297"/>
      <c r="BC41" s="299"/>
      <c r="BD41" s="308"/>
      <c r="BE41" s="299"/>
      <c r="BF41" s="307"/>
      <c r="BG41" s="307"/>
      <c r="BH41" s="307"/>
      <c r="BI41" s="298"/>
      <c r="BJ41" s="298"/>
      <c r="BK41" s="298"/>
      <c r="BL41" s="298"/>
      <c r="BM41" s="316"/>
      <c r="BN41" s="327" t="str">
        <f t="shared" si="8"/>
        <v/>
      </c>
    </row>
    <row r="42" spans="1:66" s="64" customFormat="1" ht="15" customHeight="1" x14ac:dyDescent="0.25">
      <c r="A42" s="296"/>
      <c r="B42" s="297"/>
      <c r="C42" s="298"/>
      <c r="D42" s="299"/>
      <c r="E42" s="242" t="str">
        <f t="shared" si="6"/>
        <v xml:space="preserve"> </v>
      </c>
      <c r="F42" s="253" t="str">
        <f t="shared" ca="1" si="7"/>
        <v/>
      </c>
      <c r="G42" s="297"/>
      <c r="H42" s="300"/>
      <c r="I42" s="297"/>
      <c r="J42" s="297"/>
      <c r="K42" s="297"/>
      <c r="L42" s="301"/>
      <c r="M42" s="297"/>
      <c r="N42" s="297"/>
      <c r="O42" s="297"/>
      <c r="P42" s="302"/>
      <c r="Q42" s="303"/>
      <c r="R42" s="309"/>
      <c r="S42" s="299"/>
      <c r="T42" s="304"/>
      <c r="U42" s="304"/>
      <c r="V42" s="304"/>
      <c r="W42" s="304"/>
      <c r="X42" s="304"/>
      <c r="Y42" s="304"/>
      <c r="Z42" s="304"/>
      <c r="AA42" s="304"/>
      <c r="AB42" s="304"/>
      <c r="AC42" s="304"/>
      <c r="AD42" s="304"/>
      <c r="AE42" s="304"/>
      <c r="AF42" s="304"/>
      <c r="AG42" s="304"/>
      <c r="AH42" s="304"/>
      <c r="AI42" s="304"/>
      <c r="AJ42" s="304"/>
      <c r="AK42" s="304"/>
      <c r="AL42" s="304"/>
      <c r="AM42" s="304"/>
      <c r="AN42" s="304"/>
      <c r="AO42" s="305"/>
      <c r="AP42" s="305"/>
      <c r="AQ42" s="305"/>
      <c r="AR42" s="306"/>
      <c r="AS42" s="307"/>
      <c r="AT42" s="301"/>
      <c r="AU42" s="306"/>
      <c r="AV42" s="297"/>
      <c r="AW42" s="299"/>
      <c r="AX42" s="299"/>
      <c r="AY42" s="299"/>
      <c r="AZ42" s="299"/>
      <c r="BA42" s="297"/>
      <c r="BB42" s="297"/>
      <c r="BC42" s="299"/>
      <c r="BD42" s="308"/>
      <c r="BE42" s="299"/>
      <c r="BF42" s="307"/>
      <c r="BG42" s="307"/>
      <c r="BH42" s="307"/>
      <c r="BI42" s="298"/>
      <c r="BJ42" s="298"/>
      <c r="BK42" s="298"/>
      <c r="BL42" s="298"/>
      <c r="BM42" s="316"/>
      <c r="BN42" s="327" t="str">
        <f t="shared" si="8"/>
        <v/>
      </c>
    </row>
    <row r="43" spans="1:66" s="64" customFormat="1" ht="15" customHeight="1" x14ac:dyDescent="0.25">
      <c r="A43" s="296"/>
      <c r="B43" s="297"/>
      <c r="C43" s="298"/>
      <c r="D43" s="299"/>
      <c r="E43" s="242" t="str">
        <f t="shared" si="6"/>
        <v xml:space="preserve"> </v>
      </c>
      <c r="F43" s="253" t="str">
        <f t="shared" ca="1" si="7"/>
        <v/>
      </c>
      <c r="G43" s="297"/>
      <c r="H43" s="300"/>
      <c r="I43" s="297"/>
      <c r="J43" s="297"/>
      <c r="K43" s="297"/>
      <c r="L43" s="301"/>
      <c r="M43" s="297"/>
      <c r="N43" s="297"/>
      <c r="O43" s="297"/>
      <c r="P43" s="302"/>
      <c r="Q43" s="303"/>
      <c r="R43" s="309"/>
      <c r="S43" s="299"/>
      <c r="T43" s="304"/>
      <c r="U43" s="304"/>
      <c r="V43" s="304"/>
      <c r="W43" s="304"/>
      <c r="X43" s="304"/>
      <c r="Y43" s="304"/>
      <c r="Z43" s="304"/>
      <c r="AA43" s="304"/>
      <c r="AB43" s="304"/>
      <c r="AC43" s="304"/>
      <c r="AD43" s="304"/>
      <c r="AE43" s="304"/>
      <c r="AF43" s="304"/>
      <c r="AG43" s="304"/>
      <c r="AH43" s="304"/>
      <c r="AI43" s="304"/>
      <c r="AJ43" s="304"/>
      <c r="AK43" s="304"/>
      <c r="AL43" s="304"/>
      <c r="AM43" s="304"/>
      <c r="AN43" s="304"/>
      <c r="AO43" s="305"/>
      <c r="AP43" s="305"/>
      <c r="AQ43" s="305"/>
      <c r="AR43" s="306"/>
      <c r="AS43" s="307"/>
      <c r="AT43" s="301"/>
      <c r="AU43" s="306"/>
      <c r="AV43" s="297"/>
      <c r="AW43" s="299"/>
      <c r="AX43" s="299"/>
      <c r="AY43" s="299"/>
      <c r="AZ43" s="299"/>
      <c r="BA43" s="297"/>
      <c r="BB43" s="297"/>
      <c r="BC43" s="299"/>
      <c r="BD43" s="308"/>
      <c r="BE43" s="299"/>
      <c r="BF43" s="307"/>
      <c r="BG43" s="307"/>
      <c r="BH43" s="307"/>
      <c r="BI43" s="298"/>
      <c r="BJ43" s="298"/>
      <c r="BK43" s="298"/>
      <c r="BL43" s="298"/>
      <c r="BM43" s="316"/>
      <c r="BN43" s="327" t="str">
        <f t="shared" si="8"/>
        <v/>
      </c>
    </row>
    <row r="44" spans="1:66" s="64" customFormat="1" ht="15" customHeight="1" x14ac:dyDescent="0.25">
      <c r="A44" s="296"/>
      <c r="B44" s="297"/>
      <c r="C44" s="298"/>
      <c r="D44" s="299"/>
      <c r="E44" s="242" t="str">
        <f t="shared" si="6"/>
        <v xml:space="preserve"> </v>
      </c>
      <c r="F44" s="253" t="str">
        <f t="shared" ca="1" si="7"/>
        <v/>
      </c>
      <c r="G44" s="297"/>
      <c r="H44" s="300"/>
      <c r="I44" s="297"/>
      <c r="J44" s="297"/>
      <c r="K44" s="297"/>
      <c r="L44" s="301"/>
      <c r="M44" s="297"/>
      <c r="N44" s="297"/>
      <c r="O44" s="297"/>
      <c r="P44" s="302"/>
      <c r="Q44" s="303"/>
      <c r="R44" s="309"/>
      <c r="S44" s="299"/>
      <c r="T44" s="304"/>
      <c r="U44" s="304"/>
      <c r="V44" s="304"/>
      <c r="W44" s="304"/>
      <c r="X44" s="304"/>
      <c r="Y44" s="304"/>
      <c r="Z44" s="304"/>
      <c r="AA44" s="304"/>
      <c r="AB44" s="304"/>
      <c r="AC44" s="304"/>
      <c r="AD44" s="304"/>
      <c r="AE44" s="304"/>
      <c r="AF44" s="304"/>
      <c r="AG44" s="304"/>
      <c r="AH44" s="304"/>
      <c r="AI44" s="304"/>
      <c r="AJ44" s="304"/>
      <c r="AK44" s="304"/>
      <c r="AL44" s="304"/>
      <c r="AM44" s="304"/>
      <c r="AN44" s="304"/>
      <c r="AO44" s="305"/>
      <c r="AP44" s="305"/>
      <c r="AQ44" s="305"/>
      <c r="AR44" s="306"/>
      <c r="AS44" s="307"/>
      <c r="AT44" s="301"/>
      <c r="AU44" s="306"/>
      <c r="AV44" s="297"/>
      <c r="AW44" s="299"/>
      <c r="AX44" s="299"/>
      <c r="AY44" s="299"/>
      <c r="AZ44" s="299"/>
      <c r="BA44" s="297"/>
      <c r="BB44" s="297"/>
      <c r="BC44" s="299"/>
      <c r="BD44" s="308"/>
      <c r="BE44" s="299"/>
      <c r="BF44" s="307"/>
      <c r="BG44" s="307"/>
      <c r="BH44" s="307"/>
      <c r="BI44" s="298"/>
      <c r="BJ44" s="298"/>
      <c r="BK44" s="298"/>
      <c r="BL44" s="298"/>
      <c r="BM44" s="316"/>
      <c r="BN44" s="327" t="str">
        <f t="shared" si="8"/>
        <v/>
      </c>
    </row>
    <row r="45" spans="1:66" s="64" customFormat="1" ht="15" customHeight="1" x14ac:dyDescent="0.25">
      <c r="A45" s="296"/>
      <c r="B45" s="297"/>
      <c r="C45" s="298"/>
      <c r="D45" s="299"/>
      <c r="E45" s="242" t="str">
        <f t="shared" si="6"/>
        <v xml:space="preserve"> </v>
      </c>
      <c r="F45" s="253" t="str">
        <f t="shared" ca="1" si="7"/>
        <v/>
      </c>
      <c r="G45" s="297"/>
      <c r="H45" s="300"/>
      <c r="I45" s="297"/>
      <c r="J45" s="297"/>
      <c r="K45" s="297"/>
      <c r="L45" s="301"/>
      <c r="M45" s="297"/>
      <c r="N45" s="297"/>
      <c r="O45" s="297"/>
      <c r="P45" s="302"/>
      <c r="Q45" s="303"/>
      <c r="R45" s="309"/>
      <c r="S45" s="299"/>
      <c r="T45" s="304"/>
      <c r="U45" s="304"/>
      <c r="V45" s="304"/>
      <c r="W45" s="304"/>
      <c r="X45" s="304"/>
      <c r="Y45" s="304"/>
      <c r="Z45" s="304"/>
      <c r="AA45" s="304"/>
      <c r="AB45" s="304"/>
      <c r="AC45" s="304"/>
      <c r="AD45" s="304"/>
      <c r="AE45" s="304"/>
      <c r="AF45" s="304"/>
      <c r="AG45" s="304"/>
      <c r="AH45" s="304"/>
      <c r="AI45" s="304"/>
      <c r="AJ45" s="304"/>
      <c r="AK45" s="304"/>
      <c r="AL45" s="304"/>
      <c r="AM45" s="304"/>
      <c r="AN45" s="304"/>
      <c r="AO45" s="305"/>
      <c r="AP45" s="305"/>
      <c r="AQ45" s="305"/>
      <c r="AR45" s="306"/>
      <c r="AS45" s="307"/>
      <c r="AT45" s="301"/>
      <c r="AU45" s="306"/>
      <c r="AV45" s="297"/>
      <c r="AW45" s="299"/>
      <c r="AX45" s="299"/>
      <c r="AY45" s="299"/>
      <c r="AZ45" s="299"/>
      <c r="BA45" s="297"/>
      <c r="BB45" s="297"/>
      <c r="BC45" s="299"/>
      <c r="BD45" s="308"/>
      <c r="BE45" s="299"/>
      <c r="BF45" s="307"/>
      <c r="BG45" s="307"/>
      <c r="BH45" s="307"/>
      <c r="BI45" s="298"/>
      <c r="BJ45" s="298"/>
      <c r="BK45" s="298"/>
      <c r="BL45" s="298"/>
      <c r="BM45" s="316"/>
      <c r="BN45" s="327" t="str">
        <f t="shared" si="8"/>
        <v/>
      </c>
    </row>
    <row r="46" spans="1:66" s="64" customFormat="1" ht="15" customHeight="1" x14ac:dyDescent="0.25">
      <c r="A46" s="296"/>
      <c r="B46" s="297"/>
      <c r="C46" s="298"/>
      <c r="D46" s="299"/>
      <c r="E46" s="242" t="str">
        <f t="shared" si="6"/>
        <v xml:space="preserve"> </v>
      </c>
      <c r="F46" s="253" t="str">
        <f t="shared" ca="1" si="7"/>
        <v/>
      </c>
      <c r="G46" s="297"/>
      <c r="H46" s="300"/>
      <c r="I46" s="297"/>
      <c r="J46" s="297"/>
      <c r="K46" s="297"/>
      <c r="L46" s="301"/>
      <c r="M46" s="297"/>
      <c r="N46" s="297"/>
      <c r="O46" s="297"/>
      <c r="P46" s="302"/>
      <c r="Q46" s="303"/>
      <c r="R46" s="309"/>
      <c r="S46" s="299"/>
      <c r="T46" s="304"/>
      <c r="U46" s="304"/>
      <c r="V46" s="304"/>
      <c r="W46" s="304"/>
      <c r="X46" s="304"/>
      <c r="Y46" s="304"/>
      <c r="Z46" s="304"/>
      <c r="AA46" s="304"/>
      <c r="AB46" s="304"/>
      <c r="AC46" s="304"/>
      <c r="AD46" s="304"/>
      <c r="AE46" s="304"/>
      <c r="AF46" s="304"/>
      <c r="AG46" s="304"/>
      <c r="AH46" s="304"/>
      <c r="AI46" s="304"/>
      <c r="AJ46" s="304"/>
      <c r="AK46" s="304"/>
      <c r="AL46" s="304"/>
      <c r="AM46" s="304"/>
      <c r="AN46" s="304"/>
      <c r="AO46" s="305"/>
      <c r="AP46" s="305"/>
      <c r="AQ46" s="305"/>
      <c r="AR46" s="306"/>
      <c r="AS46" s="307"/>
      <c r="AT46" s="301"/>
      <c r="AU46" s="306"/>
      <c r="AV46" s="297"/>
      <c r="AW46" s="299"/>
      <c r="AX46" s="299"/>
      <c r="AY46" s="299"/>
      <c r="AZ46" s="299"/>
      <c r="BA46" s="297"/>
      <c r="BB46" s="297"/>
      <c r="BC46" s="299"/>
      <c r="BD46" s="308"/>
      <c r="BE46" s="299"/>
      <c r="BF46" s="307"/>
      <c r="BG46" s="307"/>
      <c r="BH46" s="307"/>
      <c r="BI46" s="298"/>
      <c r="BJ46" s="298"/>
      <c r="BK46" s="298"/>
      <c r="BL46" s="298"/>
      <c r="BM46" s="316"/>
      <c r="BN46" s="327" t="str">
        <f t="shared" si="8"/>
        <v/>
      </c>
    </row>
    <row r="47" spans="1:66" s="64" customFormat="1" ht="15" customHeight="1" x14ac:dyDescent="0.25">
      <c r="A47" s="296"/>
      <c r="B47" s="297"/>
      <c r="C47" s="298"/>
      <c r="D47" s="299"/>
      <c r="E47" s="242" t="str">
        <f t="shared" si="6"/>
        <v xml:space="preserve"> </v>
      </c>
      <c r="F47" s="253" t="str">
        <f t="shared" ca="1" si="7"/>
        <v/>
      </c>
      <c r="G47" s="297"/>
      <c r="H47" s="300"/>
      <c r="I47" s="297"/>
      <c r="J47" s="297"/>
      <c r="K47" s="297"/>
      <c r="L47" s="301"/>
      <c r="M47" s="297"/>
      <c r="N47" s="297"/>
      <c r="O47" s="297"/>
      <c r="P47" s="302"/>
      <c r="Q47" s="303"/>
      <c r="R47" s="309"/>
      <c r="S47" s="299"/>
      <c r="T47" s="304"/>
      <c r="U47" s="304"/>
      <c r="V47" s="304"/>
      <c r="W47" s="304"/>
      <c r="X47" s="304"/>
      <c r="Y47" s="304"/>
      <c r="Z47" s="304"/>
      <c r="AA47" s="304"/>
      <c r="AB47" s="304"/>
      <c r="AC47" s="304"/>
      <c r="AD47" s="304"/>
      <c r="AE47" s="304"/>
      <c r="AF47" s="304"/>
      <c r="AG47" s="304"/>
      <c r="AH47" s="304"/>
      <c r="AI47" s="304"/>
      <c r="AJ47" s="304"/>
      <c r="AK47" s="304"/>
      <c r="AL47" s="304"/>
      <c r="AM47" s="304"/>
      <c r="AN47" s="304"/>
      <c r="AO47" s="305"/>
      <c r="AP47" s="305"/>
      <c r="AQ47" s="305"/>
      <c r="AR47" s="306"/>
      <c r="AS47" s="307"/>
      <c r="AT47" s="301"/>
      <c r="AU47" s="306"/>
      <c r="AV47" s="297"/>
      <c r="AW47" s="299"/>
      <c r="AX47" s="299"/>
      <c r="AY47" s="299"/>
      <c r="AZ47" s="299"/>
      <c r="BA47" s="297"/>
      <c r="BB47" s="297"/>
      <c r="BC47" s="299"/>
      <c r="BD47" s="308"/>
      <c r="BE47" s="299"/>
      <c r="BF47" s="307"/>
      <c r="BG47" s="307"/>
      <c r="BH47" s="307"/>
      <c r="BI47" s="298"/>
      <c r="BJ47" s="298"/>
      <c r="BK47" s="298"/>
      <c r="BL47" s="298"/>
      <c r="BM47" s="316"/>
      <c r="BN47" s="327" t="str">
        <f t="shared" si="8"/>
        <v/>
      </c>
    </row>
    <row r="48" spans="1:66" s="64" customFormat="1" ht="15" customHeight="1" x14ac:dyDescent="0.25">
      <c r="A48" s="296"/>
      <c r="B48" s="297"/>
      <c r="C48" s="298"/>
      <c r="D48" s="299"/>
      <c r="E48" s="242" t="str">
        <f t="shared" si="6"/>
        <v xml:space="preserve"> </v>
      </c>
      <c r="F48" s="253" t="str">
        <f t="shared" ca="1" si="7"/>
        <v/>
      </c>
      <c r="G48" s="297"/>
      <c r="H48" s="300"/>
      <c r="I48" s="297"/>
      <c r="J48" s="297"/>
      <c r="K48" s="297"/>
      <c r="L48" s="301"/>
      <c r="M48" s="297"/>
      <c r="N48" s="297"/>
      <c r="O48" s="297"/>
      <c r="P48" s="302"/>
      <c r="Q48" s="303"/>
      <c r="R48" s="309"/>
      <c r="S48" s="299"/>
      <c r="T48" s="304"/>
      <c r="U48" s="304"/>
      <c r="V48" s="304"/>
      <c r="W48" s="304"/>
      <c r="X48" s="304"/>
      <c r="Y48" s="304"/>
      <c r="Z48" s="304"/>
      <c r="AA48" s="304"/>
      <c r="AB48" s="304"/>
      <c r="AC48" s="304"/>
      <c r="AD48" s="304"/>
      <c r="AE48" s="304"/>
      <c r="AF48" s="304"/>
      <c r="AG48" s="304"/>
      <c r="AH48" s="304"/>
      <c r="AI48" s="304"/>
      <c r="AJ48" s="304"/>
      <c r="AK48" s="304"/>
      <c r="AL48" s="304"/>
      <c r="AM48" s="304"/>
      <c r="AN48" s="304"/>
      <c r="AO48" s="305"/>
      <c r="AP48" s="305"/>
      <c r="AQ48" s="305"/>
      <c r="AR48" s="306"/>
      <c r="AS48" s="307"/>
      <c r="AT48" s="301"/>
      <c r="AU48" s="306"/>
      <c r="AV48" s="297"/>
      <c r="AW48" s="299"/>
      <c r="AX48" s="299"/>
      <c r="AY48" s="299"/>
      <c r="AZ48" s="299"/>
      <c r="BA48" s="297"/>
      <c r="BB48" s="297"/>
      <c r="BC48" s="299"/>
      <c r="BD48" s="308"/>
      <c r="BE48" s="299"/>
      <c r="BF48" s="307"/>
      <c r="BG48" s="307"/>
      <c r="BH48" s="307"/>
      <c r="BI48" s="298"/>
      <c r="BJ48" s="298"/>
      <c r="BK48" s="298"/>
      <c r="BL48" s="298"/>
      <c r="BM48" s="316"/>
      <c r="BN48" s="327" t="str">
        <f t="shared" si="8"/>
        <v/>
      </c>
    </row>
    <row r="49" spans="1:66" s="64" customFormat="1" x14ac:dyDescent="0.25">
      <c r="A49" s="296"/>
      <c r="B49" s="297"/>
      <c r="C49" s="298"/>
      <c r="D49" s="299"/>
      <c r="E49" s="242" t="str">
        <f t="shared" si="6"/>
        <v xml:space="preserve"> </v>
      </c>
      <c r="F49" s="253" t="str">
        <f t="shared" ca="1" si="7"/>
        <v/>
      </c>
      <c r="G49" s="297"/>
      <c r="H49" s="300"/>
      <c r="I49" s="297"/>
      <c r="J49" s="297"/>
      <c r="K49" s="297"/>
      <c r="L49" s="301"/>
      <c r="M49" s="297"/>
      <c r="N49" s="297"/>
      <c r="O49" s="297"/>
      <c r="P49" s="302"/>
      <c r="Q49" s="303"/>
      <c r="R49" s="309"/>
      <c r="S49" s="299"/>
      <c r="T49" s="304"/>
      <c r="U49" s="304"/>
      <c r="V49" s="304"/>
      <c r="W49" s="304"/>
      <c r="X49" s="304"/>
      <c r="Y49" s="304"/>
      <c r="Z49" s="304"/>
      <c r="AA49" s="304"/>
      <c r="AB49" s="304"/>
      <c r="AC49" s="304"/>
      <c r="AD49" s="304"/>
      <c r="AE49" s="304"/>
      <c r="AF49" s="304"/>
      <c r="AG49" s="304"/>
      <c r="AH49" s="304"/>
      <c r="AI49" s="304"/>
      <c r="AJ49" s="304"/>
      <c r="AK49" s="304"/>
      <c r="AL49" s="304"/>
      <c r="AM49" s="304"/>
      <c r="AN49" s="304"/>
      <c r="AO49" s="305"/>
      <c r="AP49" s="305"/>
      <c r="AQ49" s="305"/>
      <c r="AR49" s="306"/>
      <c r="AS49" s="307"/>
      <c r="AT49" s="301"/>
      <c r="AU49" s="306"/>
      <c r="AV49" s="297"/>
      <c r="AW49" s="299"/>
      <c r="AX49" s="299"/>
      <c r="AY49" s="299"/>
      <c r="AZ49" s="299"/>
      <c r="BA49" s="297"/>
      <c r="BB49" s="297"/>
      <c r="BC49" s="299"/>
      <c r="BD49" s="308"/>
      <c r="BE49" s="299"/>
      <c r="BF49" s="307"/>
      <c r="BG49" s="307"/>
      <c r="BH49" s="307"/>
      <c r="BI49" s="298"/>
      <c r="BJ49" s="298"/>
      <c r="BK49" s="298"/>
      <c r="BL49" s="298"/>
      <c r="BM49" s="316"/>
      <c r="BN49" s="327" t="str">
        <f t="shared" si="8"/>
        <v/>
      </c>
    </row>
    <row r="50" spans="1:66" s="64" customFormat="1" x14ac:dyDescent="0.25">
      <c r="A50" s="296"/>
      <c r="B50" s="297"/>
      <c r="C50" s="298"/>
      <c r="D50" s="299"/>
      <c r="E50" s="242" t="str">
        <f t="shared" si="6"/>
        <v xml:space="preserve"> </v>
      </c>
      <c r="F50" s="253" t="str">
        <f t="shared" ca="1" si="7"/>
        <v/>
      </c>
      <c r="G50" s="297"/>
      <c r="H50" s="300"/>
      <c r="I50" s="297"/>
      <c r="J50" s="297"/>
      <c r="K50" s="297"/>
      <c r="L50" s="301"/>
      <c r="M50" s="297"/>
      <c r="N50" s="297"/>
      <c r="O50" s="297"/>
      <c r="P50" s="302"/>
      <c r="Q50" s="303"/>
      <c r="R50" s="309"/>
      <c r="S50" s="299"/>
      <c r="T50" s="304"/>
      <c r="U50" s="304"/>
      <c r="V50" s="304"/>
      <c r="W50" s="304"/>
      <c r="X50" s="304"/>
      <c r="Y50" s="304"/>
      <c r="Z50" s="304"/>
      <c r="AA50" s="304"/>
      <c r="AB50" s="304"/>
      <c r="AC50" s="304"/>
      <c r="AD50" s="304"/>
      <c r="AE50" s="304"/>
      <c r="AF50" s="304"/>
      <c r="AG50" s="304"/>
      <c r="AH50" s="304"/>
      <c r="AI50" s="304"/>
      <c r="AJ50" s="304"/>
      <c r="AK50" s="304"/>
      <c r="AL50" s="304"/>
      <c r="AM50" s="304"/>
      <c r="AN50" s="304"/>
      <c r="AO50" s="305"/>
      <c r="AP50" s="305"/>
      <c r="AQ50" s="305"/>
      <c r="AR50" s="306"/>
      <c r="AS50" s="307"/>
      <c r="AT50" s="301"/>
      <c r="AU50" s="306"/>
      <c r="AV50" s="297"/>
      <c r="AW50" s="299"/>
      <c r="AX50" s="299"/>
      <c r="AY50" s="299"/>
      <c r="AZ50" s="299"/>
      <c r="BA50" s="297"/>
      <c r="BB50" s="297"/>
      <c r="BC50" s="299"/>
      <c r="BD50" s="308"/>
      <c r="BE50" s="299"/>
      <c r="BF50" s="307"/>
      <c r="BG50" s="307"/>
      <c r="BH50" s="307"/>
      <c r="BI50" s="298"/>
      <c r="BJ50" s="298"/>
      <c r="BK50" s="298"/>
      <c r="BL50" s="298"/>
      <c r="BM50" s="316"/>
      <c r="BN50" s="327" t="str">
        <f t="shared" si="8"/>
        <v/>
      </c>
    </row>
    <row r="51" spans="1:66" s="64" customFormat="1" x14ac:dyDescent="0.25">
      <c r="A51" s="296"/>
      <c r="B51" s="297"/>
      <c r="C51" s="298"/>
      <c r="D51" s="299"/>
      <c r="E51" s="242" t="str">
        <f t="shared" si="6"/>
        <v xml:space="preserve"> </v>
      </c>
      <c r="F51" s="253" t="str">
        <f t="shared" ca="1" si="7"/>
        <v/>
      </c>
      <c r="G51" s="297"/>
      <c r="H51" s="300"/>
      <c r="I51" s="297"/>
      <c r="J51" s="297"/>
      <c r="K51" s="297"/>
      <c r="L51" s="301"/>
      <c r="M51" s="297"/>
      <c r="N51" s="297"/>
      <c r="O51" s="297"/>
      <c r="P51" s="302"/>
      <c r="Q51" s="303"/>
      <c r="R51" s="309"/>
      <c r="S51" s="299"/>
      <c r="T51" s="304"/>
      <c r="U51" s="304"/>
      <c r="V51" s="304"/>
      <c r="W51" s="304"/>
      <c r="X51" s="304"/>
      <c r="Y51" s="304"/>
      <c r="Z51" s="304"/>
      <c r="AA51" s="304"/>
      <c r="AB51" s="304"/>
      <c r="AC51" s="304"/>
      <c r="AD51" s="304"/>
      <c r="AE51" s="304"/>
      <c r="AF51" s="304"/>
      <c r="AG51" s="304"/>
      <c r="AH51" s="304"/>
      <c r="AI51" s="304"/>
      <c r="AJ51" s="304"/>
      <c r="AK51" s="304"/>
      <c r="AL51" s="304"/>
      <c r="AM51" s="304"/>
      <c r="AN51" s="304"/>
      <c r="AO51" s="305"/>
      <c r="AP51" s="305"/>
      <c r="AQ51" s="305"/>
      <c r="AR51" s="306"/>
      <c r="AS51" s="307"/>
      <c r="AT51" s="301"/>
      <c r="AU51" s="306"/>
      <c r="AV51" s="297"/>
      <c r="AW51" s="299"/>
      <c r="AX51" s="299"/>
      <c r="AY51" s="299"/>
      <c r="AZ51" s="299"/>
      <c r="BA51" s="297"/>
      <c r="BB51" s="297"/>
      <c r="BC51" s="299"/>
      <c r="BD51" s="308"/>
      <c r="BE51" s="299"/>
      <c r="BF51" s="307"/>
      <c r="BG51" s="307"/>
      <c r="BH51" s="307"/>
      <c r="BI51" s="298"/>
      <c r="BJ51" s="298"/>
      <c r="BK51" s="298"/>
      <c r="BL51" s="298"/>
      <c r="BM51" s="316"/>
      <c r="BN51" s="327" t="str">
        <f t="shared" si="8"/>
        <v/>
      </c>
    </row>
    <row r="52" spans="1:66" s="64" customFormat="1" x14ac:dyDescent="0.25">
      <c r="A52" s="296"/>
      <c r="B52" s="297"/>
      <c r="C52" s="298"/>
      <c r="D52" s="299"/>
      <c r="E52" s="242" t="str">
        <f t="shared" si="6"/>
        <v xml:space="preserve"> </v>
      </c>
      <c r="F52" s="253" t="str">
        <f t="shared" ca="1" si="7"/>
        <v/>
      </c>
      <c r="G52" s="297"/>
      <c r="H52" s="300"/>
      <c r="I52" s="297"/>
      <c r="J52" s="297"/>
      <c r="K52" s="297"/>
      <c r="L52" s="301"/>
      <c r="M52" s="297"/>
      <c r="N52" s="297"/>
      <c r="O52" s="297"/>
      <c r="P52" s="302"/>
      <c r="Q52" s="303"/>
      <c r="R52" s="309"/>
      <c r="S52" s="299"/>
      <c r="T52" s="304"/>
      <c r="U52" s="304"/>
      <c r="V52" s="304"/>
      <c r="W52" s="304"/>
      <c r="X52" s="304"/>
      <c r="Y52" s="304"/>
      <c r="Z52" s="304"/>
      <c r="AA52" s="304"/>
      <c r="AB52" s="304"/>
      <c r="AC52" s="304"/>
      <c r="AD52" s="304"/>
      <c r="AE52" s="304"/>
      <c r="AF52" s="304"/>
      <c r="AG52" s="304"/>
      <c r="AH52" s="304"/>
      <c r="AI52" s="304"/>
      <c r="AJ52" s="304"/>
      <c r="AK52" s="304"/>
      <c r="AL52" s="304"/>
      <c r="AM52" s="304"/>
      <c r="AN52" s="304"/>
      <c r="AO52" s="305"/>
      <c r="AP52" s="305"/>
      <c r="AQ52" s="305"/>
      <c r="AR52" s="306"/>
      <c r="AS52" s="307"/>
      <c r="AT52" s="301"/>
      <c r="AU52" s="306"/>
      <c r="AV52" s="297"/>
      <c r="AW52" s="299"/>
      <c r="AX52" s="299"/>
      <c r="AY52" s="299"/>
      <c r="AZ52" s="299"/>
      <c r="BA52" s="297"/>
      <c r="BB52" s="297"/>
      <c r="BC52" s="299"/>
      <c r="BD52" s="308"/>
      <c r="BE52" s="299"/>
      <c r="BF52" s="307"/>
      <c r="BG52" s="307"/>
      <c r="BH52" s="307"/>
      <c r="BI52" s="298"/>
      <c r="BJ52" s="298"/>
      <c r="BK52" s="298"/>
      <c r="BL52" s="298"/>
      <c r="BM52" s="316"/>
      <c r="BN52" s="327" t="str">
        <f t="shared" si="8"/>
        <v/>
      </c>
    </row>
    <row r="53" spans="1:66" s="64" customFormat="1" x14ac:dyDescent="0.25">
      <c r="A53" s="296"/>
      <c r="B53" s="297"/>
      <c r="C53" s="298"/>
      <c r="D53" s="299"/>
      <c r="E53" s="242" t="str">
        <f t="shared" si="6"/>
        <v xml:space="preserve"> </v>
      </c>
      <c r="F53" s="253" t="str">
        <f t="shared" ca="1" si="7"/>
        <v/>
      </c>
      <c r="G53" s="297"/>
      <c r="H53" s="300"/>
      <c r="I53" s="297"/>
      <c r="J53" s="297"/>
      <c r="K53" s="297"/>
      <c r="L53" s="301"/>
      <c r="M53" s="297"/>
      <c r="N53" s="297"/>
      <c r="O53" s="297"/>
      <c r="P53" s="302"/>
      <c r="Q53" s="303"/>
      <c r="R53" s="309"/>
      <c r="S53" s="299"/>
      <c r="T53" s="304"/>
      <c r="U53" s="304"/>
      <c r="V53" s="304"/>
      <c r="W53" s="304"/>
      <c r="X53" s="304"/>
      <c r="Y53" s="304"/>
      <c r="Z53" s="304"/>
      <c r="AA53" s="304"/>
      <c r="AB53" s="304"/>
      <c r="AC53" s="304"/>
      <c r="AD53" s="304"/>
      <c r="AE53" s="304"/>
      <c r="AF53" s="304"/>
      <c r="AG53" s="304"/>
      <c r="AH53" s="304"/>
      <c r="AI53" s="304"/>
      <c r="AJ53" s="304"/>
      <c r="AK53" s="304"/>
      <c r="AL53" s="304"/>
      <c r="AM53" s="304"/>
      <c r="AN53" s="304"/>
      <c r="AO53" s="305"/>
      <c r="AP53" s="305"/>
      <c r="AQ53" s="305"/>
      <c r="AR53" s="306"/>
      <c r="AS53" s="307"/>
      <c r="AT53" s="301"/>
      <c r="AU53" s="306"/>
      <c r="AV53" s="297"/>
      <c r="AW53" s="299"/>
      <c r="AX53" s="299"/>
      <c r="AY53" s="299"/>
      <c r="AZ53" s="299"/>
      <c r="BA53" s="297"/>
      <c r="BB53" s="297"/>
      <c r="BC53" s="299"/>
      <c r="BD53" s="308"/>
      <c r="BE53" s="299"/>
      <c r="BF53" s="307"/>
      <c r="BG53" s="307"/>
      <c r="BH53" s="307"/>
      <c r="BI53" s="298"/>
      <c r="BJ53" s="298"/>
      <c r="BK53" s="298"/>
      <c r="BL53" s="298"/>
      <c r="BM53" s="316"/>
      <c r="BN53" s="327" t="str">
        <f t="shared" si="8"/>
        <v/>
      </c>
    </row>
    <row r="54" spans="1:66" s="64" customFormat="1" x14ac:dyDescent="0.25">
      <c r="A54" s="296"/>
      <c r="B54" s="297"/>
      <c r="C54" s="298"/>
      <c r="D54" s="299"/>
      <c r="E54" s="242" t="str">
        <f t="shared" si="6"/>
        <v xml:space="preserve"> </v>
      </c>
      <c r="F54" s="253" t="str">
        <f t="shared" ca="1" si="7"/>
        <v/>
      </c>
      <c r="G54" s="297"/>
      <c r="H54" s="300"/>
      <c r="I54" s="297"/>
      <c r="J54" s="297"/>
      <c r="K54" s="297"/>
      <c r="L54" s="301"/>
      <c r="M54" s="297"/>
      <c r="N54" s="297"/>
      <c r="O54" s="297"/>
      <c r="P54" s="302"/>
      <c r="Q54" s="303"/>
      <c r="R54" s="309"/>
      <c r="S54" s="299"/>
      <c r="T54" s="304"/>
      <c r="U54" s="304"/>
      <c r="V54" s="304"/>
      <c r="W54" s="304"/>
      <c r="X54" s="304"/>
      <c r="Y54" s="304"/>
      <c r="Z54" s="304"/>
      <c r="AA54" s="304"/>
      <c r="AB54" s="304"/>
      <c r="AC54" s="304"/>
      <c r="AD54" s="304"/>
      <c r="AE54" s="304"/>
      <c r="AF54" s="304"/>
      <c r="AG54" s="304"/>
      <c r="AH54" s="304"/>
      <c r="AI54" s="304"/>
      <c r="AJ54" s="304"/>
      <c r="AK54" s="304"/>
      <c r="AL54" s="304"/>
      <c r="AM54" s="304"/>
      <c r="AN54" s="304"/>
      <c r="AO54" s="305"/>
      <c r="AP54" s="305"/>
      <c r="AQ54" s="305"/>
      <c r="AR54" s="306"/>
      <c r="AS54" s="307"/>
      <c r="AT54" s="301"/>
      <c r="AU54" s="306"/>
      <c r="AV54" s="297"/>
      <c r="AW54" s="299"/>
      <c r="AX54" s="299"/>
      <c r="AY54" s="299"/>
      <c r="AZ54" s="299"/>
      <c r="BA54" s="297"/>
      <c r="BB54" s="297"/>
      <c r="BC54" s="299"/>
      <c r="BD54" s="308"/>
      <c r="BE54" s="299"/>
      <c r="BF54" s="307"/>
      <c r="BG54" s="307"/>
      <c r="BH54" s="307"/>
      <c r="BI54" s="298"/>
      <c r="BJ54" s="298"/>
      <c r="BK54" s="298"/>
      <c r="BL54" s="298"/>
      <c r="BM54" s="316"/>
      <c r="BN54" s="327" t="str">
        <f t="shared" si="8"/>
        <v/>
      </c>
    </row>
    <row r="55" spans="1:66" s="64" customFormat="1" x14ac:dyDescent="0.25">
      <c r="A55" s="296"/>
      <c r="B55" s="297"/>
      <c r="C55" s="298"/>
      <c r="D55" s="299"/>
      <c r="E55" s="242" t="str">
        <f t="shared" si="6"/>
        <v xml:space="preserve"> </v>
      </c>
      <c r="F55" s="253" t="str">
        <f t="shared" ca="1" si="7"/>
        <v/>
      </c>
      <c r="G55" s="297"/>
      <c r="H55" s="300"/>
      <c r="I55" s="297"/>
      <c r="J55" s="297"/>
      <c r="K55" s="297"/>
      <c r="L55" s="301"/>
      <c r="M55" s="297"/>
      <c r="N55" s="297"/>
      <c r="O55" s="297"/>
      <c r="P55" s="302"/>
      <c r="Q55" s="303"/>
      <c r="R55" s="309"/>
      <c r="S55" s="299"/>
      <c r="T55" s="304"/>
      <c r="U55" s="304"/>
      <c r="V55" s="304"/>
      <c r="W55" s="304"/>
      <c r="X55" s="304"/>
      <c r="Y55" s="304"/>
      <c r="Z55" s="304"/>
      <c r="AA55" s="304"/>
      <c r="AB55" s="304"/>
      <c r="AC55" s="304"/>
      <c r="AD55" s="304"/>
      <c r="AE55" s="304"/>
      <c r="AF55" s="304"/>
      <c r="AG55" s="304"/>
      <c r="AH55" s="304"/>
      <c r="AI55" s="304"/>
      <c r="AJ55" s="304"/>
      <c r="AK55" s="304"/>
      <c r="AL55" s="304"/>
      <c r="AM55" s="304"/>
      <c r="AN55" s="304"/>
      <c r="AO55" s="305"/>
      <c r="AP55" s="305"/>
      <c r="AQ55" s="305"/>
      <c r="AR55" s="306"/>
      <c r="AS55" s="307"/>
      <c r="AT55" s="301"/>
      <c r="AU55" s="306"/>
      <c r="AV55" s="297"/>
      <c r="AW55" s="299"/>
      <c r="AX55" s="299"/>
      <c r="AY55" s="299"/>
      <c r="AZ55" s="299"/>
      <c r="BA55" s="297"/>
      <c r="BB55" s="297"/>
      <c r="BC55" s="299"/>
      <c r="BD55" s="308"/>
      <c r="BE55" s="299"/>
      <c r="BF55" s="307"/>
      <c r="BG55" s="307"/>
      <c r="BH55" s="307"/>
      <c r="BI55" s="298"/>
      <c r="BJ55" s="298"/>
      <c r="BK55" s="298"/>
      <c r="BL55" s="298"/>
      <c r="BM55" s="316"/>
      <c r="BN55" s="327" t="str">
        <f t="shared" si="8"/>
        <v/>
      </c>
    </row>
    <row r="56" spans="1:66" s="64" customFormat="1" x14ac:dyDescent="0.25">
      <c r="A56" s="296"/>
      <c r="B56" s="297"/>
      <c r="C56" s="298"/>
      <c r="D56" s="299"/>
      <c r="E56" s="242" t="str">
        <f t="shared" si="6"/>
        <v xml:space="preserve"> </v>
      </c>
      <c r="F56" s="253" t="str">
        <f t="shared" ca="1" si="7"/>
        <v/>
      </c>
      <c r="G56" s="297"/>
      <c r="H56" s="300"/>
      <c r="I56" s="297"/>
      <c r="J56" s="297"/>
      <c r="K56" s="297"/>
      <c r="L56" s="301"/>
      <c r="M56" s="297"/>
      <c r="N56" s="297"/>
      <c r="O56" s="297"/>
      <c r="P56" s="302"/>
      <c r="Q56" s="303"/>
      <c r="R56" s="309"/>
      <c r="S56" s="299"/>
      <c r="T56" s="304"/>
      <c r="U56" s="304"/>
      <c r="V56" s="304"/>
      <c r="W56" s="304"/>
      <c r="X56" s="304"/>
      <c r="Y56" s="304"/>
      <c r="Z56" s="304"/>
      <c r="AA56" s="304"/>
      <c r="AB56" s="304"/>
      <c r="AC56" s="304"/>
      <c r="AD56" s="304"/>
      <c r="AE56" s="304"/>
      <c r="AF56" s="304"/>
      <c r="AG56" s="304"/>
      <c r="AH56" s="304"/>
      <c r="AI56" s="304"/>
      <c r="AJ56" s="304"/>
      <c r="AK56" s="304"/>
      <c r="AL56" s="304"/>
      <c r="AM56" s="304"/>
      <c r="AN56" s="304"/>
      <c r="AO56" s="305"/>
      <c r="AP56" s="305"/>
      <c r="AQ56" s="305"/>
      <c r="AR56" s="306"/>
      <c r="AS56" s="307"/>
      <c r="AT56" s="301"/>
      <c r="AU56" s="306"/>
      <c r="AV56" s="297"/>
      <c r="AW56" s="299"/>
      <c r="AX56" s="299"/>
      <c r="AY56" s="299"/>
      <c r="AZ56" s="299"/>
      <c r="BA56" s="297"/>
      <c r="BB56" s="297"/>
      <c r="BC56" s="299"/>
      <c r="BD56" s="308"/>
      <c r="BE56" s="299"/>
      <c r="BF56" s="307"/>
      <c r="BG56" s="307"/>
      <c r="BH56" s="307"/>
      <c r="BI56" s="298"/>
      <c r="BJ56" s="298"/>
      <c r="BK56" s="298"/>
      <c r="BL56" s="298"/>
      <c r="BM56" s="316"/>
      <c r="BN56" s="327" t="str">
        <f t="shared" si="8"/>
        <v/>
      </c>
    </row>
    <row r="57" spans="1:66" s="64" customFormat="1" x14ac:dyDescent="0.25">
      <c r="A57" s="296"/>
      <c r="B57" s="297"/>
      <c r="C57" s="298"/>
      <c r="D57" s="299"/>
      <c r="E57" s="242" t="str">
        <f t="shared" si="6"/>
        <v xml:space="preserve"> </v>
      </c>
      <c r="F57" s="253" t="str">
        <f t="shared" ca="1" si="7"/>
        <v/>
      </c>
      <c r="G57" s="297"/>
      <c r="H57" s="300"/>
      <c r="I57" s="297"/>
      <c r="J57" s="297"/>
      <c r="K57" s="297"/>
      <c r="L57" s="301"/>
      <c r="M57" s="297"/>
      <c r="N57" s="297"/>
      <c r="O57" s="297"/>
      <c r="P57" s="302"/>
      <c r="Q57" s="303"/>
      <c r="R57" s="309"/>
      <c r="S57" s="299"/>
      <c r="T57" s="304"/>
      <c r="U57" s="304"/>
      <c r="V57" s="304"/>
      <c r="W57" s="304"/>
      <c r="X57" s="304"/>
      <c r="Y57" s="304"/>
      <c r="Z57" s="304"/>
      <c r="AA57" s="304"/>
      <c r="AB57" s="304"/>
      <c r="AC57" s="304"/>
      <c r="AD57" s="304"/>
      <c r="AE57" s="304"/>
      <c r="AF57" s="304"/>
      <c r="AG57" s="304"/>
      <c r="AH57" s="304"/>
      <c r="AI57" s="304"/>
      <c r="AJ57" s="304"/>
      <c r="AK57" s="304"/>
      <c r="AL57" s="304"/>
      <c r="AM57" s="304"/>
      <c r="AN57" s="304"/>
      <c r="AO57" s="305"/>
      <c r="AP57" s="305"/>
      <c r="AQ57" s="305"/>
      <c r="AR57" s="306"/>
      <c r="AS57" s="307"/>
      <c r="AT57" s="301"/>
      <c r="AU57" s="306"/>
      <c r="AV57" s="297"/>
      <c r="AW57" s="299"/>
      <c r="AX57" s="299"/>
      <c r="AY57" s="299"/>
      <c r="AZ57" s="299"/>
      <c r="BA57" s="297"/>
      <c r="BB57" s="297"/>
      <c r="BC57" s="299"/>
      <c r="BD57" s="308"/>
      <c r="BE57" s="299"/>
      <c r="BF57" s="307"/>
      <c r="BG57" s="307"/>
      <c r="BH57" s="307"/>
      <c r="BI57" s="298"/>
      <c r="BJ57" s="298"/>
      <c r="BK57" s="298"/>
      <c r="BL57" s="298"/>
      <c r="BM57" s="316"/>
      <c r="BN57" s="327" t="str">
        <f t="shared" si="8"/>
        <v/>
      </c>
    </row>
    <row r="58" spans="1:66" s="64" customFormat="1" x14ac:dyDescent="0.25">
      <c r="A58" s="296"/>
      <c r="B58" s="297"/>
      <c r="C58" s="298"/>
      <c r="D58" s="299"/>
      <c r="E58" s="242" t="str">
        <f t="shared" si="6"/>
        <v xml:space="preserve"> </v>
      </c>
      <c r="F58" s="253" t="str">
        <f t="shared" ca="1" si="7"/>
        <v/>
      </c>
      <c r="G58" s="297"/>
      <c r="H58" s="300"/>
      <c r="I58" s="297"/>
      <c r="J58" s="297"/>
      <c r="K58" s="297"/>
      <c r="L58" s="301"/>
      <c r="M58" s="297"/>
      <c r="N58" s="297"/>
      <c r="O58" s="297"/>
      <c r="P58" s="302"/>
      <c r="Q58" s="303"/>
      <c r="R58" s="309"/>
      <c r="S58" s="299"/>
      <c r="T58" s="304"/>
      <c r="U58" s="304"/>
      <c r="V58" s="304"/>
      <c r="W58" s="304"/>
      <c r="X58" s="304"/>
      <c r="Y58" s="304"/>
      <c r="Z58" s="304"/>
      <c r="AA58" s="304"/>
      <c r="AB58" s="304"/>
      <c r="AC58" s="304"/>
      <c r="AD58" s="304"/>
      <c r="AE58" s="304"/>
      <c r="AF58" s="304"/>
      <c r="AG58" s="304"/>
      <c r="AH58" s="304"/>
      <c r="AI58" s="304"/>
      <c r="AJ58" s="304"/>
      <c r="AK58" s="304"/>
      <c r="AL58" s="304"/>
      <c r="AM58" s="304"/>
      <c r="AN58" s="304"/>
      <c r="AO58" s="305"/>
      <c r="AP58" s="305"/>
      <c r="AQ58" s="305"/>
      <c r="AR58" s="306"/>
      <c r="AS58" s="307"/>
      <c r="AT58" s="301"/>
      <c r="AU58" s="306"/>
      <c r="AV58" s="297"/>
      <c r="AW58" s="299"/>
      <c r="AX58" s="299"/>
      <c r="AY58" s="299"/>
      <c r="AZ58" s="299"/>
      <c r="BA58" s="297"/>
      <c r="BB58" s="297"/>
      <c r="BC58" s="299"/>
      <c r="BD58" s="308"/>
      <c r="BE58" s="299"/>
      <c r="BF58" s="307"/>
      <c r="BG58" s="307"/>
      <c r="BH58" s="307"/>
      <c r="BI58" s="298"/>
      <c r="BJ58" s="298"/>
      <c r="BK58" s="298"/>
      <c r="BL58" s="298"/>
      <c r="BM58" s="316"/>
      <c r="BN58" s="327" t="str">
        <f t="shared" si="8"/>
        <v/>
      </c>
    </row>
    <row r="59" spans="1:66" s="64" customFormat="1" x14ac:dyDescent="0.25">
      <c r="A59" s="296"/>
      <c r="B59" s="297"/>
      <c r="C59" s="298"/>
      <c r="D59" s="299"/>
      <c r="E59" s="242" t="str">
        <f t="shared" si="6"/>
        <v xml:space="preserve"> </v>
      </c>
      <c r="F59" s="253" t="str">
        <f t="shared" ca="1" si="7"/>
        <v/>
      </c>
      <c r="G59" s="297"/>
      <c r="H59" s="300"/>
      <c r="I59" s="297"/>
      <c r="J59" s="297"/>
      <c r="K59" s="297"/>
      <c r="L59" s="301"/>
      <c r="M59" s="297"/>
      <c r="N59" s="297"/>
      <c r="O59" s="297"/>
      <c r="P59" s="302"/>
      <c r="Q59" s="303"/>
      <c r="R59" s="309"/>
      <c r="S59" s="299"/>
      <c r="T59" s="304"/>
      <c r="U59" s="304"/>
      <c r="V59" s="304"/>
      <c r="W59" s="304"/>
      <c r="X59" s="304"/>
      <c r="Y59" s="304"/>
      <c r="Z59" s="304"/>
      <c r="AA59" s="304"/>
      <c r="AB59" s="304"/>
      <c r="AC59" s="304"/>
      <c r="AD59" s="304"/>
      <c r="AE59" s="304"/>
      <c r="AF59" s="304"/>
      <c r="AG59" s="304"/>
      <c r="AH59" s="304"/>
      <c r="AI59" s="304"/>
      <c r="AJ59" s="304"/>
      <c r="AK59" s="304"/>
      <c r="AL59" s="304"/>
      <c r="AM59" s="304"/>
      <c r="AN59" s="304"/>
      <c r="AO59" s="305"/>
      <c r="AP59" s="305"/>
      <c r="AQ59" s="305"/>
      <c r="AR59" s="306"/>
      <c r="AS59" s="307"/>
      <c r="AT59" s="301"/>
      <c r="AU59" s="306"/>
      <c r="AV59" s="297"/>
      <c r="AW59" s="299"/>
      <c r="AX59" s="299"/>
      <c r="AY59" s="299"/>
      <c r="AZ59" s="299"/>
      <c r="BA59" s="297"/>
      <c r="BB59" s="297"/>
      <c r="BC59" s="299"/>
      <c r="BD59" s="308"/>
      <c r="BE59" s="299"/>
      <c r="BF59" s="307"/>
      <c r="BG59" s="307"/>
      <c r="BH59" s="307"/>
      <c r="BI59" s="298"/>
      <c r="BJ59" s="298"/>
      <c r="BK59" s="298"/>
      <c r="BL59" s="298"/>
      <c r="BM59" s="316"/>
      <c r="BN59" s="327" t="str">
        <f t="shared" si="8"/>
        <v/>
      </c>
    </row>
    <row r="60" spans="1:66" s="64" customFormat="1" x14ac:dyDescent="0.25">
      <c r="A60" s="296"/>
      <c r="B60" s="297"/>
      <c r="C60" s="298"/>
      <c r="D60" s="299"/>
      <c r="E60" s="242" t="str">
        <f t="shared" si="6"/>
        <v xml:space="preserve"> </v>
      </c>
      <c r="F60" s="253" t="str">
        <f t="shared" ca="1" si="7"/>
        <v/>
      </c>
      <c r="G60" s="297"/>
      <c r="H60" s="300"/>
      <c r="I60" s="297"/>
      <c r="J60" s="297"/>
      <c r="K60" s="297"/>
      <c r="L60" s="301"/>
      <c r="M60" s="297"/>
      <c r="N60" s="297"/>
      <c r="O60" s="297"/>
      <c r="P60" s="302"/>
      <c r="Q60" s="303"/>
      <c r="R60" s="309"/>
      <c r="S60" s="299"/>
      <c r="T60" s="304"/>
      <c r="U60" s="304"/>
      <c r="V60" s="304"/>
      <c r="W60" s="304"/>
      <c r="X60" s="304"/>
      <c r="Y60" s="304"/>
      <c r="Z60" s="304"/>
      <c r="AA60" s="304"/>
      <c r="AB60" s="304"/>
      <c r="AC60" s="304"/>
      <c r="AD60" s="304"/>
      <c r="AE60" s="304"/>
      <c r="AF60" s="304"/>
      <c r="AG60" s="304"/>
      <c r="AH60" s="304"/>
      <c r="AI60" s="304"/>
      <c r="AJ60" s="304"/>
      <c r="AK60" s="304"/>
      <c r="AL60" s="304"/>
      <c r="AM60" s="304"/>
      <c r="AN60" s="304"/>
      <c r="AO60" s="305"/>
      <c r="AP60" s="305"/>
      <c r="AQ60" s="305"/>
      <c r="AR60" s="306"/>
      <c r="AS60" s="307"/>
      <c r="AT60" s="301"/>
      <c r="AU60" s="306"/>
      <c r="AV60" s="297"/>
      <c r="AW60" s="299"/>
      <c r="AX60" s="299"/>
      <c r="AY60" s="299"/>
      <c r="AZ60" s="299"/>
      <c r="BA60" s="297"/>
      <c r="BB60" s="297"/>
      <c r="BC60" s="299"/>
      <c r="BD60" s="308"/>
      <c r="BE60" s="299"/>
      <c r="BF60" s="307"/>
      <c r="BG60" s="307"/>
      <c r="BH60" s="307"/>
      <c r="BI60" s="298"/>
      <c r="BJ60" s="298"/>
      <c r="BK60" s="298"/>
      <c r="BL60" s="298"/>
      <c r="BM60" s="316"/>
      <c r="BN60" s="327" t="str">
        <f t="shared" si="8"/>
        <v/>
      </c>
    </row>
    <row r="61" spans="1:66" s="64" customFormat="1" x14ac:dyDescent="0.25">
      <c r="A61" s="296"/>
      <c r="B61" s="297"/>
      <c r="C61" s="298"/>
      <c r="D61" s="299"/>
      <c r="E61" s="242" t="str">
        <f t="shared" si="6"/>
        <v xml:space="preserve"> </v>
      </c>
      <c r="F61" s="253" t="str">
        <f t="shared" ca="1" si="7"/>
        <v/>
      </c>
      <c r="G61" s="297"/>
      <c r="H61" s="300"/>
      <c r="I61" s="297"/>
      <c r="J61" s="297"/>
      <c r="K61" s="297"/>
      <c r="L61" s="301"/>
      <c r="M61" s="297"/>
      <c r="N61" s="297"/>
      <c r="O61" s="297"/>
      <c r="P61" s="302"/>
      <c r="Q61" s="303"/>
      <c r="R61" s="309"/>
      <c r="S61" s="299"/>
      <c r="T61" s="304"/>
      <c r="U61" s="304"/>
      <c r="V61" s="304"/>
      <c r="W61" s="304"/>
      <c r="X61" s="304"/>
      <c r="Y61" s="304"/>
      <c r="Z61" s="304"/>
      <c r="AA61" s="304"/>
      <c r="AB61" s="304"/>
      <c r="AC61" s="304"/>
      <c r="AD61" s="304"/>
      <c r="AE61" s="304"/>
      <c r="AF61" s="304"/>
      <c r="AG61" s="304"/>
      <c r="AH61" s="304"/>
      <c r="AI61" s="304"/>
      <c r="AJ61" s="304"/>
      <c r="AK61" s="304"/>
      <c r="AL61" s="304"/>
      <c r="AM61" s="304"/>
      <c r="AN61" s="304"/>
      <c r="AO61" s="305"/>
      <c r="AP61" s="305"/>
      <c r="AQ61" s="305"/>
      <c r="AR61" s="306"/>
      <c r="AS61" s="307"/>
      <c r="AT61" s="301"/>
      <c r="AU61" s="306"/>
      <c r="AV61" s="297"/>
      <c r="AW61" s="299"/>
      <c r="AX61" s="299"/>
      <c r="AY61" s="299"/>
      <c r="AZ61" s="299"/>
      <c r="BA61" s="297"/>
      <c r="BB61" s="297"/>
      <c r="BC61" s="299"/>
      <c r="BD61" s="308"/>
      <c r="BE61" s="299"/>
      <c r="BF61" s="307"/>
      <c r="BG61" s="307"/>
      <c r="BH61" s="307"/>
      <c r="BI61" s="298"/>
      <c r="BJ61" s="298"/>
      <c r="BK61" s="298"/>
      <c r="BL61" s="298"/>
      <c r="BM61" s="316"/>
      <c r="BN61" s="327" t="str">
        <f t="shared" si="8"/>
        <v/>
      </c>
    </row>
    <row r="62" spans="1:66" s="64" customFormat="1" x14ac:dyDescent="0.25">
      <c r="A62" s="296"/>
      <c r="B62" s="297"/>
      <c r="C62" s="298"/>
      <c r="D62" s="299"/>
      <c r="E62" s="242" t="str">
        <f t="shared" si="6"/>
        <v xml:space="preserve"> </v>
      </c>
      <c r="F62" s="253" t="str">
        <f t="shared" ca="1" si="7"/>
        <v/>
      </c>
      <c r="G62" s="297"/>
      <c r="H62" s="300"/>
      <c r="I62" s="297"/>
      <c r="J62" s="297"/>
      <c r="K62" s="297"/>
      <c r="L62" s="301"/>
      <c r="M62" s="297"/>
      <c r="N62" s="297"/>
      <c r="O62" s="297"/>
      <c r="P62" s="302"/>
      <c r="Q62" s="303"/>
      <c r="R62" s="309"/>
      <c r="S62" s="299"/>
      <c r="T62" s="304"/>
      <c r="U62" s="304"/>
      <c r="V62" s="304"/>
      <c r="W62" s="304"/>
      <c r="X62" s="304"/>
      <c r="Y62" s="304"/>
      <c r="Z62" s="304"/>
      <c r="AA62" s="304"/>
      <c r="AB62" s="304"/>
      <c r="AC62" s="304"/>
      <c r="AD62" s="304"/>
      <c r="AE62" s="304"/>
      <c r="AF62" s="304"/>
      <c r="AG62" s="304"/>
      <c r="AH62" s="304"/>
      <c r="AI62" s="304"/>
      <c r="AJ62" s="304"/>
      <c r="AK62" s="304"/>
      <c r="AL62" s="304"/>
      <c r="AM62" s="304"/>
      <c r="AN62" s="304"/>
      <c r="AO62" s="305"/>
      <c r="AP62" s="305"/>
      <c r="AQ62" s="305"/>
      <c r="AR62" s="306"/>
      <c r="AS62" s="307"/>
      <c r="AT62" s="301"/>
      <c r="AU62" s="306"/>
      <c r="AV62" s="297"/>
      <c r="AW62" s="299"/>
      <c r="AX62" s="299"/>
      <c r="AY62" s="299"/>
      <c r="AZ62" s="299"/>
      <c r="BA62" s="297"/>
      <c r="BB62" s="297"/>
      <c r="BC62" s="299"/>
      <c r="BD62" s="308"/>
      <c r="BE62" s="299"/>
      <c r="BF62" s="307"/>
      <c r="BG62" s="307"/>
      <c r="BH62" s="307"/>
      <c r="BI62" s="298"/>
      <c r="BJ62" s="298"/>
      <c r="BK62" s="298"/>
      <c r="BL62" s="298"/>
      <c r="BM62" s="316"/>
      <c r="BN62" s="327" t="str">
        <f t="shared" si="8"/>
        <v/>
      </c>
    </row>
    <row r="63" spans="1:66" s="64" customFormat="1" x14ac:dyDescent="0.25">
      <c r="A63" s="296"/>
      <c r="B63" s="297"/>
      <c r="C63" s="298"/>
      <c r="D63" s="299"/>
      <c r="E63" s="242" t="str">
        <f t="shared" si="6"/>
        <v xml:space="preserve"> </v>
      </c>
      <c r="F63" s="253" t="str">
        <f t="shared" ca="1" si="7"/>
        <v/>
      </c>
      <c r="G63" s="297"/>
      <c r="H63" s="300"/>
      <c r="I63" s="297"/>
      <c r="J63" s="297"/>
      <c r="K63" s="297"/>
      <c r="L63" s="301"/>
      <c r="M63" s="297"/>
      <c r="N63" s="297"/>
      <c r="O63" s="297"/>
      <c r="P63" s="302"/>
      <c r="Q63" s="303"/>
      <c r="R63" s="309"/>
      <c r="S63" s="299"/>
      <c r="T63" s="304"/>
      <c r="U63" s="304"/>
      <c r="V63" s="304"/>
      <c r="W63" s="304"/>
      <c r="X63" s="304"/>
      <c r="Y63" s="304"/>
      <c r="Z63" s="304"/>
      <c r="AA63" s="304"/>
      <c r="AB63" s="304"/>
      <c r="AC63" s="304"/>
      <c r="AD63" s="304"/>
      <c r="AE63" s="304"/>
      <c r="AF63" s="304"/>
      <c r="AG63" s="304"/>
      <c r="AH63" s="304"/>
      <c r="AI63" s="304"/>
      <c r="AJ63" s="304"/>
      <c r="AK63" s="304"/>
      <c r="AL63" s="304"/>
      <c r="AM63" s="304"/>
      <c r="AN63" s="304"/>
      <c r="AO63" s="305"/>
      <c r="AP63" s="305"/>
      <c r="AQ63" s="305"/>
      <c r="AR63" s="306"/>
      <c r="AS63" s="307"/>
      <c r="AT63" s="301"/>
      <c r="AU63" s="306"/>
      <c r="AV63" s="297"/>
      <c r="AW63" s="299"/>
      <c r="AX63" s="299"/>
      <c r="AY63" s="299"/>
      <c r="AZ63" s="299"/>
      <c r="BA63" s="297"/>
      <c r="BB63" s="297"/>
      <c r="BC63" s="299"/>
      <c r="BD63" s="308"/>
      <c r="BE63" s="299"/>
      <c r="BF63" s="307"/>
      <c r="BG63" s="307"/>
      <c r="BH63" s="307"/>
      <c r="BI63" s="298"/>
      <c r="BJ63" s="298"/>
      <c r="BK63" s="298"/>
      <c r="BL63" s="298"/>
      <c r="BM63" s="316"/>
      <c r="BN63" s="327" t="str">
        <f t="shared" si="8"/>
        <v/>
      </c>
    </row>
    <row r="64" spans="1:66" s="64" customFormat="1" x14ac:dyDescent="0.25">
      <c r="A64" s="296"/>
      <c r="B64" s="297"/>
      <c r="C64" s="298"/>
      <c r="D64" s="299"/>
      <c r="E64" s="242" t="str">
        <f t="shared" si="6"/>
        <v xml:space="preserve"> </v>
      </c>
      <c r="F64" s="253" t="str">
        <f t="shared" ca="1" si="7"/>
        <v/>
      </c>
      <c r="G64" s="297"/>
      <c r="H64" s="300"/>
      <c r="I64" s="297"/>
      <c r="J64" s="297"/>
      <c r="K64" s="297"/>
      <c r="L64" s="301"/>
      <c r="M64" s="297"/>
      <c r="N64" s="297"/>
      <c r="O64" s="297"/>
      <c r="P64" s="302"/>
      <c r="Q64" s="303"/>
      <c r="R64" s="309"/>
      <c r="S64" s="299"/>
      <c r="T64" s="304"/>
      <c r="U64" s="304"/>
      <c r="V64" s="304"/>
      <c r="W64" s="304"/>
      <c r="X64" s="304"/>
      <c r="Y64" s="304"/>
      <c r="Z64" s="304"/>
      <c r="AA64" s="304"/>
      <c r="AB64" s="304"/>
      <c r="AC64" s="304"/>
      <c r="AD64" s="304"/>
      <c r="AE64" s="304"/>
      <c r="AF64" s="304"/>
      <c r="AG64" s="304"/>
      <c r="AH64" s="304"/>
      <c r="AI64" s="304"/>
      <c r="AJ64" s="304"/>
      <c r="AK64" s="304"/>
      <c r="AL64" s="304"/>
      <c r="AM64" s="304"/>
      <c r="AN64" s="304"/>
      <c r="AO64" s="305"/>
      <c r="AP64" s="305"/>
      <c r="AQ64" s="305"/>
      <c r="AR64" s="306"/>
      <c r="AS64" s="307"/>
      <c r="AT64" s="301"/>
      <c r="AU64" s="306"/>
      <c r="AV64" s="297"/>
      <c r="AW64" s="299"/>
      <c r="AX64" s="299"/>
      <c r="AY64" s="299"/>
      <c r="AZ64" s="299"/>
      <c r="BA64" s="297"/>
      <c r="BB64" s="297"/>
      <c r="BC64" s="299"/>
      <c r="BD64" s="308"/>
      <c r="BE64" s="299"/>
      <c r="BF64" s="307"/>
      <c r="BG64" s="307"/>
      <c r="BH64" s="307"/>
      <c r="BI64" s="298"/>
      <c r="BJ64" s="298"/>
      <c r="BK64" s="298"/>
      <c r="BL64" s="298"/>
      <c r="BM64" s="316"/>
      <c r="BN64" s="327" t="str">
        <f t="shared" si="8"/>
        <v/>
      </c>
    </row>
    <row r="65" spans="1:66" s="64" customFormat="1" x14ac:dyDescent="0.25">
      <c r="A65" s="296"/>
      <c r="B65" s="297"/>
      <c r="C65" s="298"/>
      <c r="D65" s="299"/>
      <c r="E65" s="242" t="str">
        <f t="shared" si="6"/>
        <v xml:space="preserve"> </v>
      </c>
      <c r="F65" s="253" t="str">
        <f t="shared" ca="1" si="7"/>
        <v/>
      </c>
      <c r="G65" s="297"/>
      <c r="H65" s="300"/>
      <c r="I65" s="297"/>
      <c r="J65" s="297"/>
      <c r="K65" s="297"/>
      <c r="L65" s="301"/>
      <c r="M65" s="297"/>
      <c r="N65" s="297"/>
      <c r="O65" s="297"/>
      <c r="P65" s="302"/>
      <c r="Q65" s="303"/>
      <c r="R65" s="309"/>
      <c r="S65" s="299"/>
      <c r="T65" s="304"/>
      <c r="U65" s="304"/>
      <c r="V65" s="304"/>
      <c r="W65" s="304"/>
      <c r="X65" s="304"/>
      <c r="Y65" s="304"/>
      <c r="Z65" s="304"/>
      <c r="AA65" s="304"/>
      <c r="AB65" s="304"/>
      <c r="AC65" s="304"/>
      <c r="AD65" s="304"/>
      <c r="AE65" s="304"/>
      <c r="AF65" s="304"/>
      <c r="AG65" s="304"/>
      <c r="AH65" s="304"/>
      <c r="AI65" s="304"/>
      <c r="AJ65" s="304"/>
      <c r="AK65" s="304"/>
      <c r="AL65" s="304"/>
      <c r="AM65" s="304"/>
      <c r="AN65" s="304"/>
      <c r="AO65" s="305"/>
      <c r="AP65" s="305"/>
      <c r="AQ65" s="305"/>
      <c r="AR65" s="306"/>
      <c r="AS65" s="307"/>
      <c r="AT65" s="301"/>
      <c r="AU65" s="306"/>
      <c r="AV65" s="297"/>
      <c r="AW65" s="299"/>
      <c r="AX65" s="299"/>
      <c r="AY65" s="299"/>
      <c r="AZ65" s="299"/>
      <c r="BA65" s="297"/>
      <c r="BB65" s="297"/>
      <c r="BC65" s="299"/>
      <c r="BD65" s="308"/>
      <c r="BE65" s="299"/>
      <c r="BF65" s="307"/>
      <c r="BG65" s="307"/>
      <c r="BH65" s="307"/>
      <c r="BI65" s="298"/>
      <c r="BJ65" s="298"/>
      <c r="BK65" s="298"/>
      <c r="BL65" s="298"/>
      <c r="BM65" s="316"/>
      <c r="BN65" s="327" t="str">
        <f t="shared" si="8"/>
        <v/>
      </c>
    </row>
    <row r="66" spans="1:66" s="64" customFormat="1" x14ac:dyDescent="0.25">
      <c r="A66" s="296"/>
      <c r="B66" s="297"/>
      <c r="C66" s="298"/>
      <c r="D66" s="299"/>
      <c r="E66" s="242" t="str">
        <f t="shared" si="6"/>
        <v xml:space="preserve"> </v>
      </c>
      <c r="F66" s="253" t="str">
        <f t="shared" ca="1" si="7"/>
        <v/>
      </c>
      <c r="G66" s="297"/>
      <c r="H66" s="300"/>
      <c r="I66" s="297"/>
      <c r="J66" s="297"/>
      <c r="K66" s="297"/>
      <c r="L66" s="301"/>
      <c r="M66" s="297"/>
      <c r="N66" s="297"/>
      <c r="O66" s="297"/>
      <c r="P66" s="302"/>
      <c r="Q66" s="303"/>
      <c r="R66" s="309"/>
      <c r="S66" s="299"/>
      <c r="T66" s="304"/>
      <c r="U66" s="304"/>
      <c r="V66" s="304"/>
      <c r="W66" s="304"/>
      <c r="X66" s="304"/>
      <c r="Y66" s="304"/>
      <c r="Z66" s="304"/>
      <c r="AA66" s="304"/>
      <c r="AB66" s="304"/>
      <c r="AC66" s="304"/>
      <c r="AD66" s="304"/>
      <c r="AE66" s="304"/>
      <c r="AF66" s="304"/>
      <c r="AG66" s="304"/>
      <c r="AH66" s="304"/>
      <c r="AI66" s="304"/>
      <c r="AJ66" s="304"/>
      <c r="AK66" s="304"/>
      <c r="AL66" s="304"/>
      <c r="AM66" s="304"/>
      <c r="AN66" s="304"/>
      <c r="AO66" s="305"/>
      <c r="AP66" s="305"/>
      <c r="AQ66" s="305"/>
      <c r="AR66" s="306"/>
      <c r="AS66" s="307"/>
      <c r="AT66" s="301"/>
      <c r="AU66" s="306"/>
      <c r="AV66" s="297"/>
      <c r="AW66" s="299"/>
      <c r="AX66" s="299"/>
      <c r="AY66" s="299"/>
      <c r="AZ66" s="299"/>
      <c r="BA66" s="297"/>
      <c r="BB66" s="297"/>
      <c r="BC66" s="299"/>
      <c r="BD66" s="308"/>
      <c r="BE66" s="299"/>
      <c r="BF66" s="307"/>
      <c r="BG66" s="307"/>
      <c r="BH66" s="307"/>
      <c r="BI66" s="298"/>
      <c r="BJ66" s="298"/>
      <c r="BK66" s="298"/>
      <c r="BL66" s="298"/>
      <c r="BM66" s="316"/>
      <c r="BN66" s="327" t="str">
        <f t="shared" si="8"/>
        <v/>
      </c>
    </row>
    <row r="67" spans="1:66" s="64" customFormat="1" x14ac:dyDescent="0.25">
      <c r="A67" s="296"/>
      <c r="B67" s="297"/>
      <c r="C67" s="298"/>
      <c r="D67" s="299"/>
      <c r="E67" s="242" t="str">
        <f t="shared" si="6"/>
        <v xml:space="preserve"> </v>
      </c>
      <c r="F67" s="253" t="str">
        <f t="shared" ca="1" si="7"/>
        <v/>
      </c>
      <c r="G67" s="297"/>
      <c r="H67" s="300"/>
      <c r="I67" s="297"/>
      <c r="J67" s="297"/>
      <c r="K67" s="297"/>
      <c r="L67" s="301"/>
      <c r="M67" s="297"/>
      <c r="N67" s="297"/>
      <c r="O67" s="297"/>
      <c r="P67" s="302"/>
      <c r="Q67" s="303"/>
      <c r="R67" s="309"/>
      <c r="S67" s="299"/>
      <c r="T67" s="304"/>
      <c r="U67" s="304"/>
      <c r="V67" s="304"/>
      <c r="W67" s="304"/>
      <c r="X67" s="304"/>
      <c r="Y67" s="304"/>
      <c r="Z67" s="304"/>
      <c r="AA67" s="304"/>
      <c r="AB67" s="304"/>
      <c r="AC67" s="304"/>
      <c r="AD67" s="304"/>
      <c r="AE67" s="304"/>
      <c r="AF67" s="304"/>
      <c r="AG67" s="304"/>
      <c r="AH67" s="304"/>
      <c r="AI67" s="304"/>
      <c r="AJ67" s="304"/>
      <c r="AK67" s="304"/>
      <c r="AL67" s="304"/>
      <c r="AM67" s="304"/>
      <c r="AN67" s="304"/>
      <c r="AO67" s="305"/>
      <c r="AP67" s="305"/>
      <c r="AQ67" s="305"/>
      <c r="AR67" s="306"/>
      <c r="AS67" s="307"/>
      <c r="AT67" s="301"/>
      <c r="AU67" s="306"/>
      <c r="AV67" s="297"/>
      <c r="AW67" s="299"/>
      <c r="AX67" s="299"/>
      <c r="AY67" s="299"/>
      <c r="AZ67" s="299"/>
      <c r="BA67" s="297"/>
      <c r="BB67" s="297"/>
      <c r="BC67" s="299"/>
      <c r="BD67" s="308"/>
      <c r="BE67" s="299"/>
      <c r="BF67" s="307"/>
      <c r="BG67" s="307"/>
      <c r="BH67" s="307"/>
      <c r="BI67" s="298"/>
      <c r="BJ67" s="298"/>
      <c r="BK67" s="298"/>
      <c r="BL67" s="298"/>
      <c r="BM67" s="316"/>
      <c r="BN67" s="327" t="str">
        <f t="shared" si="8"/>
        <v/>
      </c>
    </row>
    <row r="68" spans="1:66" s="64" customFormat="1" x14ac:dyDescent="0.25">
      <c r="A68" s="296"/>
      <c r="B68" s="297"/>
      <c r="C68" s="298"/>
      <c r="D68" s="299"/>
      <c r="E68" s="242" t="str">
        <f t="shared" si="6"/>
        <v xml:space="preserve"> </v>
      </c>
      <c r="F68" s="253" t="str">
        <f t="shared" ca="1" si="7"/>
        <v/>
      </c>
      <c r="G68" s="297"/>
      <c r="H68" s="300"/>
      <c r="I68" s="297"/>
      <c r="J68" s="297"/>
      <c r="K68" s="297"/>
      <c r="L68" s="301"/>
      <c r="M68" s="297"/>
      <c r="N68" s="297"/>
      <c r="O68" s="297"/>
      <c r="P68" s="302"/>
      <c r="Q68" s="303"/>
      <c r="R68" s="309"/>
      <c r="S68" s="299"/>
      <c r="T68" s="304"/>
      <c r="U68" s="304"/>
      <c r="V68" s="304"/>
      <c r="W68" s="304"/>
      <c r="X68" s="304"/>
      <c r="Y68" s="304"/>
      <c r="Z68" s="304"/>
      <c r="AA68" s="304"/>
      <c r="AB68" s="304"/>
      <c r="AC68" s="304"/>
      <c r="AD68" s="304"/>
      <c r="AE68" s="304"/>
      <c r="AF68" s="304"/>
      <c r="AG68" s="304"/>
      <c r="AH68" s="304"/>
      <c r="AI68" s="304"/>
      <c r="AJ68" s="304"/>
      <c r="AK68" s="304"/>
      <c r="AL68" s="304"/>
      <c r="AM68" s="304"/>
      <c r="AN68" s="304"/>
      <c r="AO68" s="305"/>
      <c r="AP68" s="305"/>
      <c r="AQ68" s="305"/>
      <c r="AR68" s="306"/>
      <c r="AS68" s="307"/>
      <c r="AT68" s="301"/>
      <c r="AU68" s="306"/>
      <c r="AV68" s="297"/>
      <c r="AW68" s="299"/>
      <c r="AX68" s="299"/>
      <c r="AY68" s="299"/>
      <c r="AZ68" s="299"/>
      <c r="BA68" s="297"/>
      <c r="BB68" s="297"/>
      <c r="BC68" s="299"/>
      <c r="BD68" s="308"/>
      <c r="BE68" s="299"/>
      <c r="BF68" s="307"/>
      <c r="BG68" s="307"/>
      <c r="BH68" s="307"/>
      <c r="BI68" s="298"/>
      <c r="BJ68" s="298"/>
      <c r="BK68" s="298"/>
      <c r="BL68" s="298"/>
      <c r="BM68" s="316"/>
      <c r="BN68" s="327" t="str">
        <f t="shared" si="8"/>
        <v/>
      </c>
    </row>
    <row r="69" spans="1:66" s="64" customFormat="1" x14ac:dyDescent="0.25">
      <c r="A69" s="296"/>
      <c r="B69" s="297"/>
      <c r="C69" s="298"/>
      <c r="D69" s="299"/>
      <c r="E69" s="242" t="str">
        <f t="shared" si="6"/>
        <v xml:space="preserve"> </v>
      </c>
      <c r="F69" s="253" t="str">
        <f t="shared" ca="1" si="7"/>
        <v/>
      </c>
      <c r="G69" s="297"/>
      <c r="H69" s="300"/>
      <c r="I69" s="297"/>
      <c r="J69" s="297"/>
      <c r="K69" s="297"/>
      <c r="L69" s="301"/>
      <c r="M69" s="297"/>
      <c r="N69" s="297"/>
      <c r="O69" s="297"/>
      <c r="P69" s="302"/>
      <c r="Q69" s="303"/>
      <c r="R69" s="309"/>
      <c r="S69" s="299"/>
      <c r="T69" s="304"/>
      <c r="U69" s="304"/>
      <c r="V69" s="304"/>
      <c r="W69" s="304"/>
      <c r="X69" s="304"/>
      <c r="Y69" s="304"/>
      <c r="Z69" s="304"/>
      <c r="AA69" s="304"/>
      <c r="AB69" s="304"/>
      <c r="AC69" s="304"/>
      <c r="AD69" s="304"/>
      <c r="AE69" s="304"/>
      <c r="AF69" s="304"/>
      <c r="AG69" s="304"/>
      <c r="AH69" s="304"/>
      <c r="AI69" s="304"/>
      <c r="AJ69" s="304"/>
      <c r="AK69" s="304"/>
      <c r="AL69" s="304"/>
      <c r="AM69" s="304"/>
      <c r="AN69" s="304"/>
      <c r="AO69" s="305"/>
      <c r="AP69" s="305"/>
      <c r="AQ69" s="305"/>
      <c r="AR69" s="306"/>
      <c r="AS69" s="307"/>
      <c r="AT69" s="301"/>
      <c r="AU69" s="306"/>
      <c r="AV69" s="297"/>
      <c r="AW69" s="299"/>
      <c r="AX69" s="299"/>
      <c r="AY69" s="299"/>
      <c r="AZ69" s="299"/>
      <c r="BA69" s="297"/>
      <c r="BB69" s="297"/>
      <c r="BC69" s="299"/>
      <c r="BD69" s="308"/>
      <c r="BE69" s="299"/>
      <c r="BF69" s="307"/>
      <c r="BG69" s="307"/>
      <c r="BH69" s="307"/>
      <c r="BI69" s="298"/>
      <c r="BJ69" s="298"/>
      <c r="BK69" s="298"/>
      <c r="BL69" s="298"/>
      <c r="BM69" s="316"/>
      <c r="BN69" s="327" t="str">
        <f t="shared" si="8"/>
        <v/>
      </c>
    </row>
    <row r="70" spans="1:66" s="64" customFormat="1" x14ac:dyDescent="0.25">
      <c r="A70" s="296"/>
      <c r="B70" s="297"/>
      <c r="C70" s="298"/>
      <c r="D70" s="299"/>
      <c r="E70" s="242" t="str">
        <f t="shared" ref="E70:E101" si="9">CONCATENATE($J70," ",$I70)</f>
        <v xml:space="preserve"> </v>
      </c>
      <c r="F70" s="253" t="str">
        <f t="shared" ref="F70:F101" ca="1" si="10">IF(L70="","",DATEDIF(L70,TODAY(),"Y"))</f>
        <v/>
      </c>
      <c r="G70" s="297"/>
      <c r="H70" s="300"/>
      <c r="I70" s="297"/>
      <c r="J70" s="297"/>
      <c r="K70" s="297"/>
      <c r="L70" s="301"/>
      <c r="M70" s="297"/>
      <c r="N70" s="297"/>
      <c r="O70" s="297"/>
      <c r="P70" s="302"/>
      <c r="Q70" s="303"/>
      <c r="R70" s="309"/>
      <c r="S70" s="299"/>
      <c r="T70" s="304"/>
      <c r="U70" s="304"/>
      <c r="V70" s="304"/>
      <c r="W70" s="304"/>
      <c r="X70" s="304"/>
      <c r="Y70" s="304"/>
      <c r="Z70" s="304"/>
      <c r="AA70" s="304"/>
      <c r="AB70" s="304"/>
      <c r="AC70" s="304"/>
      <c r="AD70" s="304"/>
      <c r="AE70" s="304"/>
      <c r="AF70" s="304"/>
      <c r="AG70" s="304"/>
      <c r="AH70" s="304"/>
      <c r="AI70" s="304"/>
      <c r="AJ70" s="304"/>
      <c r="AK70" s="304"/>
      <c r="AL70" s="304"/>
      <c r="AM70" s="304"/>
      <c r="AN70" s="304"/>
      <c r="AO70" s="305"/>
      <c r="AP70" s="305"/>
      <c r="AQ70" s="305"/>
      <c r="AR70" s="306"/>
      <c r="AS70" s="307"/>
      <c r="AT70" s="301"/>
      <c r="AU70" s="306"/>
      <c r="AV70" s="297"/>
      <c r="AW70" s="299"/>
      <c r="AX70" s="299"/>
      <c r="AY70" s="299"/>
      <c r="AZ70" s="299"/>
      <c r="BA70" s="297"/>
      <c r="BB70" s="297"/>
      <c r="BC70" s="299"/>
      <c r="BD70" s="308"/>
      <c r="BE70" s="299"/>
      <c r="BF70" s="307"/>
      <c r="BG70" s="307"/>
      <c r="BH70" s="307"/>
      <c r="BI70" s="298"/>
      <c r="BJ70" s="298"/>
      <c r="BK70" s="298"/>
      <c r="BL70" s="298"/>
      <c r="BM70" s="316"/>
      <c r="BN70" s="327" t="str">
        <f t="shared" ref="BN70:BN101" si="11">CONCATENATE(LEFT($J70), LEFT($I70))</f>
        <v/>
      </c>
    </row>
    <row r="71" spans="1:66" s="64" customFormat="1" x14ac:dyDescent="0.25">
      <c r="A71" s="296"/>
      <c r="B71" s="297"/>
      <c r="C71" s="298"/>
      <c r="D71" s="299"/>
      <c r="E71" s="242" t="str">
        <f t="shared" si="9"/>
        <v xml:space="preserve"> </v>
      </c>
      <c r="F71" s="253" t="str">
        <f t="shared" ca="1" si="10"/>
        <v/>
      </c>
      <c r="G71" s="297"/>
      <c r="H71" s="300"/>
      <c r="I71" s="297"/>
      <c r="J71" s="297"/>
      <c r="K71" s="297"/>
      <c r="L71" s="301"/>
      <c r="M71" s="297"/>
      <c r="N71" s="297"/>
      <c r="O71" s="297"/>
      <c r="P71" s="302"/>
      <c r="Q71" s="303"/>
      <c r="R71" s="309"/>
      <c r="S71" s="299"/>
      <c r="T71" s="304"/>
      <c r="U71" s="304"/>
      <c r="V71" s="304"/>
      <c r="W71" s="304"/>
      <c r="X71" s="304"/>
      <c r="Y71" s="304"/>
      <c r="Z71" s="304"/>
      <c r="AA71" s="304"/>
      <c r="AB71" s="304"/>
      <c r="AC71" s="304"/>
      <c r="AD71" s="304"/>
      <c r="AE71" s="304"/>
      <c r="AF71" s="304"/>
      <c r="AG71" s="304"/>
      <c r="AH71" s="304"/>
      <c r="AI71" s="304"/>
      <c r="AJ71" s="304"/>
      <c r="AK71" s="304"/>
      <c r="AL71" s="304"/>
      <c r="AM71" s="304"/>
      <c r="AN71" s="304"/>
      <c r="AO71" s="305"/>
      <c r="AP71" s="305"/>
      <c r="AQ71" s="305"/>
      <c r="AR71" s="306"/>
      <c r="AS71" s="307"/>
      <c r="AT71" s="301"/>
      <c r="AU71" s="306"/>
      <c r="AV71" s="297"/>
      <c r="AW71" s="299"/>
      <c r="AX71" s="299"/>
      <c r="AY71" s="299"/>
      <c r="AZ71" s="299"/>
      <c r="BA71" s="297"/>
      <c r="BB71" s="297"/>
      <c r="BC71" s="299"/>
      <c r="BD71" s="308"/>
      <c r="BE71" s="299"/>
      <c r="BF71" s="307"/>
      <c r="BG71" s="307"/>
      <c r="BH71" s="307"/>
      <c r="BI71" s="298"/>
      <c r="BJ71" s="298"/>
      <c r="BK71" s="298"/>
      <c r="BL71" s="298"/>
      <c r="BM71" s="316"/>
      <c r="BN71" s="327" t="str">
        <f t="shared" si="11"/>
        <v/>
      </c>
    </row>
    <row r="72" spans="1:66" s="64" customFormat="1" x14ac:dyDescent="0.25">
      <c r="A72" s="296"/>
      <c r="B72" s="297"/>
      <c r="C72" s="298"/>
      <c r="D72" s="299"/>
      <c r="E72" s="242" t="str">
        <f t="shared" si="9"/>
        <v xml:space="preserve"> </v>
      </c>
      <c r="F72" s="253" t="str">
        <f t="shared" ca="1" si="10"/>
        <v/>
      </c>
      <c r="G72" s="297"/>
      <c r="H72" s="300"/>
      <c r="I72" s="297"/>
      <c r="J72" s="297"/>
      <c r="K72" s="297"/>
      <c r="L72" s="301"/>
      <c r="M72" s="297"/>
      <c r="N72" s="297"/>
      <c r="O72" s="297"/>
      <c r="P72" s="302"/>
      <c r="Q72" s="303"/>
      <c r="R72" s="309"/>
      <c r="S72" s="299"/>
      <c r="T72" s="304"/>
      <c r="U72" s="304"/>
      <c r="V72" s="304"/>
      <c r="W72" s="304"/>
      <c r="X72" s="304"/>
      <c r="Y72" s="304"/>
      <c r="Z72" s="304"/>
      <c r="AA72" s="304"/>
      <c r="AB72" s="304"/>
      <c r="AC72" s="304"/>
      <c r="AD72" s="304"/>
      <c r="AE72" s="304"/>
      <c r="AF72" s="304"/>
      <c r="AG72" s="304"/>
      <c r="AH72" s="304"/>
      <c r="AI72" s="304"/>
      <c r="AJ72" s="304"/>
      <c r="AK72" s="304"/>
      <c r="AL72" s="304"/>
      <c r="AM72" s="304"/>
      <c r="AN72" s="304"/>
      <c r="AO72" s="305"/>
      <c r="AP72" s="305"/>
      <c r="AQ72" s="305"/>
      <c r="AR72" s="306"/>
      <c r="AS72" s="307"/>
      <c r="AT72" s="301"/>
      <c r="AU72" s="306"/>
      <c r="AV72" s="297"/>
      <c r="AW72" s="299"/>
      <c r="AX72" s="299"/>
      <c r="AY72" s="299"/>
      <c r="AZ72" s="299"/>
      <c r="BA72" s="297"/>
      <c r="BB72" s="297"/>
      <c r="BC72" s="299"/>
      <c r="BD72" s="308"/>
      <c r="BE72" s="299"/>
      <c r="BF72" s="307"/>
      <c r="BG72" s="307"/>
      <c r="BH72" s="307"/>
      <c r="BI72" s="298"/>
      <c r="BJ72" s="298"/>
      <c r="BK72" s="298"/>
      <c r="BL72" s="298"/>
      <c r="BM72" s="316"/>
      <c r="BN72" s="327" t="str">
        <f t="shared" si="11"/>
        <v/>
      </c>
    </row>
    <row r="73" spans="1:66" s="64" customFormat="1" x14ac:dyDescent="0.25">
      <c r="A73" s="296"/>
      <c r="B73" s="297"/>
      <c r="C73" s="298"/>
      <c r="D73" s="299"/>
      <c r="E73" s="242" t="str">
        <f t="shared" si="9"/>
        <v xml:space="preserve"> </v>
      </c>
      <c r="F73" s="253" t="str">
        <f t="shared" ca="1" si="10"/>
        <v/>
      </c>
      <c r="G73" s="297"/>
      <c r="H73" s="300"/>
      <c r="I73" s="297"/>
      <c r="J73" s="297"/>
      <c r="K73" s="297"/>
      <c r="L73" s="301"/>
      <c r="M73" s="297"/>
      <c r="N73" s="297"/>
      <c r="O73" s="297"/>
      <c r="P73" s="302"/>
      <c r="Q73" s="303"/>
      <c r="R73" s="309"/>
      <c r="S73" s="299"/>
      <c r="T73" s="304"/>
      <c r="U73" s="304"/>
      <c r="V73" s="304"/>
      <c r="W73" s="304"/>
      <c r="X73" s="304"/>
      <c r="Y73" s="304"/>
      <c r="Z73" s="304"/>
      <c r="AA73" s="304"/>
      <c r="AB73" s="304"/>
      <c r="AC73" s="304"/>
      <c r="AD73" s="304"/>
      <c r="AE73" s="304"/>
      <c r="AF73" s="304"/>
      <c r="AG73" s="304"/>
      <c r="AH73" s="304"/>
      <c r="AI73" s="304"/>
      <c r="AJ73" s="304"/>
      <c r="AK73" s="304"/>
      <c r="AL73" s="304"/>
      <c r="AM73" s="304"/>
      <c r="AN73" s="304"/>
      <c r="AO73" s="305"/>
      <c r="AP73" s="305"/>
      <c r="AQ73" s="305"/>
      <c r="AR73" s="306"/>
      <c r="AS73" s="307"/>
      <c r="AT73" s="301"/>
      <c r="AU73" s="306"/>
      <c r="AV73" s="297"/>
      <c r="AW73" s="299"/>
      <c r="AX73" s="299"/>
      <c r="AY73" s="299"/>
      <c r="AZ73" s="299"/>
      <c r="BA73" s="297"/>
      <c r="BB73" s="297"/>
      <c r="BC73" s="299"/>
      <c r="BD73" s="308"/>
      <c r="BE73" s="299"/>
      <c r="BF73" s="307"/>
      <c r="BG73" s="307"/>
      <c r="BH73" s="307"/>
      <c r="BI73" s="298"/>
      <c r="BJ73" s="298"/>
      <c r="BK73" s="298"/>
      <c r="BL73" s="298"/>
      <c r="BM73" s="316"/>
      <c r="BN73" s="327" t="str">
        <f t="shared" si="11"/>
        <v/>
      </c>
    </row>
    <row r="74" spans="1:66" s="64" customFormat="1" x14ac:dyDescent="0.25">
      <c r="A74" s="296"/>
      <c r="B74" s="297"/>
      <c r="C74" s="298"/>
      <c r="D74" s="299"/>
      <c r="E74" s="242" t="str">
        <f t="shared" si="9"/>
        <v xml:space="preserve"> </v>
      </c>
      <c r="F74" s="253" t="str">
        <f t="shared" ca="1" si="10"/>
        <v/>
      </c>
      <c r="G74" s="297"/>
      <c r="H74" s="300"/>
      <c r="I74" s="297"/>
      <c r="J74" s="297"/>
      <c r="K74" s="297"/>
      <c r="L74" s="301"/>
      <c r="M74" s="297"/>
      <c r="N74" s="297"/>
      <c r="O74" s="297"/>
      <c r="P74" s="302"/>
      <c r="Q74" s="303"/>
      <c r="R74" s="309"/>
      <c r="S74" s="299"/>
      <c r="T74" s="304"/>
      <c r="U74" s="304"/>
      <c r="V74" s="304"/>
      <c r="W74" s="304"/>
      <c r="X74" s="304"/>
      <c r="Y74" s="304"/>
      <c r="Z74" s="304"/>
      <c r="AA74" s="304"/>
      <c r="AB74" s="304"/>
      <c r="AC74" s="304"/>
      <c r="AD74" s="304"/>
      <c r="AE74" s="304"/>
      <c r="AF74" s="304"/>
      <c r="AG74" s="304"/>
      <c r="AH74" s="304"/>
      <c r="AI74" s="304"/>
      <c r="AJ74" s="304"/>
      <c r="AK74" s="304"/>
      <c r="AL74" s="304"/>
      <c r="AM74" s="304"/>
      <c r="AN74" s="304"/>
      <c r="AO74" s="305"/>
      <c r="AP74" s="305"/>
      <c r="AQ74" s="305"/>
      <c r="AR74" s="306"/>
      <c r="AS74" s="307"/>
      <c r="AT74" s="301"/>
      <c r="AU74" s="306"/>
      <c r="AV74" s="297"/>
      <c r="AW74" s="299"/>
      <c r="AX74" s="299"/>
      <c r="AY74" s="299"/>
      <c r="AZ74" s="299"/>
      <c r="BA74" s="297"/>
      <c r="BB74" s="297"/>
      <c r="BC74" s="299"/>
      <c r="BD74" s="308"/>
      <c r="BE74" s="299"/>
      <c r="BF74" s="307"/>
      <c r="BG74" s="307"/>
      <c r="BH74" s="307"/>
      <c r="BI74" s="298"/>
      <c r="BJ74" s="298"/>
      <c r="BK74" s="298"/>
      <c r="BL74" s="298"/>
      <c r="BM74" s="316"/>
      <c r="BN74" s="327" t="str">
        <f t="shared" si="11"/>
        <v/>
      </c>
    </row>
    <row r="75" spans="1:66" s="64" customFormat="1" x14ac:dyDescent="0.25">
      <c r="A75" s="296"/>
      <c r="B75" s="297"/>
      <c r="C75" s="298"/>
      <c r="D75" s="299"/>
      <c r="E75" s="242" t="str">
        <f t="shared" si="9"/>
        <v xml:space="preserve"> </v>
      </c>
      <c r="F75" s="253" t="str">
        <f t="shared" ca="1" si="10"/>
        <v/>
      </c>
      <c r="G75" s="297"/>
      <c r="H75" s="300"/>
      <c r="I75" s="297"/>
      <c r="J75" s="297"/>
      <c r="K75" s="297"/>
      <c r="L75" s="301"/>
      <c r="M75" s="297"/>
      <c r="N75" s="297"/>
      <c r="O75" s="297"/>
      <c r="P75" s="302"/>
      <c r="Q75" s="303"/>
      <c r="R75" s="309"/>
      <c r="S75" s="299"/>
      <c r="T75" s="304"/>
      <c r="U75" s="304"/>
      <c r="V75" s="304"/>
      <c r="W75" s="304"/>
      <c r="X75" s="304"/>
      <c r="Y75" s="304"/>
      <c r="Z75" s="304"/>
      <c r="AA75" s="304"/>
      <c r="AB75" s="304"/>
      <c r="AC75" s="304"/>
      <c r="AD75" s="304"/>
      <c r="AE75" s="304"/>
      <c r="AF75" s="304"/>
      <c r="AG75" s="304"/>
      <c r="AH75" s="304"/>
      <c r="AI75" s="304"/>
      <c r="AJ75" s="304"/>
      <c r="AK75" s="304"/>
      <c r="AL75" s="304"/>
      <c r="AM75" s="304"/>
      <c r="AN75" s="304"/>
      <c r="AO75" s="305"/>
      <c r="AP75" s="305"/>
      <c r="AQ75" s="305"/>
      <c r="AR75" s="306"/>
      <c r="AS75" s="307"/>
      <c r="AT75" s="301"/>
      <c r="AU75" s="306"/>
      <c r="AV75" s="297"/>
      <c r="AW75" s="299"/>
      <c r="AX75" s="299"/>
      <c r="AY75" s="299"/>
      <c r="AZ75" s="299"/>
      <c r="BA75" s="297"/>
      <c r="BB75" s="297"/>
      <c r="BC75" s="299"/>
      <c r="BD75" s="308"/>
      <c r="BE75" s="299"/>
      <c r="BF75" s="307"/>
      <c r="BG75" s="307"/>
      <c r="BH75" s="307"/>
      <c r="BI75" s="298"/>
      <c r="BJ75" s="298"/>
      <c r="BK75" s="298"/>
      <c r="BL75" s="298"/>
      <c r="BM75" s="316"/>
      <c r="BN75" s="327" t="str">
        <f t="shared" si="11"/>
        <v/>
      </c>
    </row>
    <row r="76" spans="1:66" s="64" customFormat="1" x14ac:dyDescent="0.25">
      <c r="A76" s="296"/>
      <c r="B76" s="297"/>
      <c r="C76" s="298"/>
      <c r="D76" s="299"/>
      <c r="E76" s="242" t="str">
        <f t="shared" si="9"/>
        <v xml:space="preserve"> </v>
      </c>
      <c r="F76" s="253" t="str">
        <f t="shared" ca="1" si="10"/>
        <v/>
      </c>
      <c r="G76" s="297"/>
      <c r="H76" s="300"/>
      <c r="I76" s="297"/>
      <c r="J76" s="297"/>
      <c r="K76" s="297"/>
      <c r="L76" s="301"/>
      <c r="M76" s="297"/>
      <c r="N76" s="297"/>
      <c r="O76" s="297"/>
      <c r="P76" s="302"/>
      <c r="Q76" s="303"/>
      <c r="R76" s="309"/>
      <c r="S76" s="299"/>
      <c r="T76" s="304"/>
      <c r="U76" s="304"/>
      <c r="V76" s="304"/>
      <c r="W76" s="304"/>
      <c r="X76" s="304"/>
      <c r="Y76" s="304"/>
      <c r="Z76" s="304"/>
      <c r="AA76" s="304"/>
      <c r="AB76" s="304"/>
      <c r="AC76" s="304"/>
      <c r="AD76" s="304"/>
      <c r="AE76" s="304"/>
      <c r="AF76" s="304"/>
      <c r="AG76" s="304"/>
      <c r="AH76" s="304"/>
      <c r="AI76" s="304"/>
      <c r="AJ76" s="304"/>
      <c r="AK76" s="304"/>
      <c r="AL76" s="304"/>
      <c r="AM76" s="304"/>
      <c r="AN76" s="304"/>
      <c r="AO76" s="305"/>
      <c r="AP76" s="305"/>
      <c r="AQ76" s="305"/>
      <c r="AR76" s="306"/>
      <c r="AS76" s="307"/>
      <c r="AT76" s="301"/>
      <c r="AU76" s="306"/>
      <c r="AV76" s="297"/>
      <c r="AW76" s="299"/>
      <c r="AX76" s="299"/>
      <c r="AY76" s="299"/>
      <c r="AZ76" s="299"/>
      <c r="BA76" s="297"/>
      <c r="BB76" s="297"/>
      <c r="BC76" s="299"/>
      <c r="BD76" s="308"/>
      <c r="BE76" s="299"/>
      <c r="BF76" s="307"/>
      <c r="BG76" s="307"/>
      <c r="BH76" s="307"/>
      <c r="BI76" s="298"/>
      <c r="BJ76" s="298"/>
      <c r="BK76" s="298"/>
      <c r="BL76" s="298"/>
      <c r="BM76" s="316"/>
      <c r="BN76" s="327" t="str">
        <f t="shared" si="11"/>
        <v/>
      </c>
    </row>
    <row r="77" spans="1:66" s="64" customFormat="1" x14ac:dyDescent="0.25">
      <c r="A77" s="296"/>
      <c r="B77" s="297"/>
      <c r="C77" s="298"/>
      <c r="D77" s="299"/>
      <c r="E77" s="242" t="str">
        <f t="shared" si="9"/>
        <v xml:space="preserve"> </v>
      </c>
      <c r="F77" s="253" t="str">
        <f t="shared" ca="1" si="10"/>
        <v/>
      </c>
      <c r="G77" s="297"/>
      <c r="H77" s="300"/>
      <c r="I77" s="297"/>
      <c r="J77" s="297"/>
      <c r="K77" s="297"/>
      <c r="L77" s="301"/>
      <c r="M77" s="297"/>
      <c r="N77" s="297"/>
      <c r="O77" s="297"/>
      <c r="P77" s="302"/>
      <c r="Q77" s="303"/>
      <c r="R77" s="309"/>
      <c r="S77" s="299"/>
      <c r="T77" s="304"/>
      <c r="U77" s="304"/>
      <c r="V77" s="304"/>
      <c r="W77" s="304"/>
      <c r="X77" s="304"/>
      <c r="Y77" s="304"/>
      <c r="Z77" s="304"/>
      <c r="AA77" s="304"/>
      <c r="AB77" s="304"/>
      <c r="AC77" s="304"/>
      <c r="AD77" s="304"/>
      <c r="AE77" s="304"/>
      <c r="AF77" s="304"/>
      <c r="AG77" s="304"/>
      <c r="AH77" s="304"/>
      <c r="AI77" s="304"/>
      <c r="AJ77" s="304"/>
      <c r="AK77" s="304"/>
      <c r="AL77" s="304"/>
      <c r="AM77" s="304"/>
      <c r="AN77" s="304"/>
      <c r="AO77" s="305"/>
      <c r="AP77" s="305"/>
      <c r="AQ77" s="305"/>
      <c r="AR77" s="306"/>
      <c r="AS77" s="307"/>
      <c r="AT77" s="301"/>
      <c r="AU77" s="306"/>
      <c r="AV77" s="297"/>
      <c r="AW77" s="299"/>
      <c r="AX77" s="299"/>
      <c r="AY77" s="299"/>
      <c r="AZ77" s="299"/>
      <c r="BA77" s="297"/>
      <c r="BB77" s="297"/>
      <c r="BC77" s="299"/>
      <c r="BD77" s="308"/>
      <c r="BE77" s="299"/>
      <c r="BF77" s="307"/>
      <c r="BG77" s="307"/>
      <c r="BH77" s="307"/>
      <c r="BI77" s="298"/>
      <c r="BJ77" s="298"/>
      <c r="BK77" s="298"/>
      <c r="BL77" s="298"/>
      <c r="BM77" s="316"/>
      <c r="BN77" s="327" t="str">
        <f t="shared" si="11"/>
        <v/>
      </c>
    </row>
    <row r="78" spans="1:66" s="64" customFormat="1" x14ac:dyDescent="0.25">
      <c r="A78" s="296"/>
      <c r="B78" s="297"/>
      <c r="C78" s="298"/>
      <c r="D78" s="299"/>
      <c r="E78" s="242" t="str">
        <f t="shared" si="9"/>
        <v xml:space="preserve"> </v>
      </c>
      <c r="F78" s="253" t="str">
        <f t="shared" ca="1" si="10"/>
        <v/>
      </c>
      <c r="G78" s="297"/>
      <c r="H78" s="300"/>
      <c r="I78" s="297"/>
      <c r="J78" s="297"/>
      <c r="K78" s="297"/>
      <c r="L78" s="301"/>
      <c r="M78" s="297"/>
      <c r="N78" s="297"/>
      <c r="O78" s="297"/>
      <c r="P78" s="302"/>
      <c r="Q78" s="303"/>
      <c r="R78" s="309"/>
      <c r="S78" s="299"/>
      <c r="T78" s="304"/>
      <c r="U78" s="304"/>
      <c r="V78" s="304"/>
      <c r="W78" s="304"/>
      <c r="X78" s="304"/>
      <c r="Y78" s="304"/>
      <c r="Z78" s="304"/>
      <c r="AA78" s="304"/>
      <c r="AB78" s="304"/>
      <c r="AC78" s="304"/>
      <c r="AD78" s="304"/>
      <c r="AE78" s="304"/>
      <c r="AF78" s="304"/>
      <c r="AG78" s="304"/>
      <c r="AH78" s="304"/>
      <c r="AI78" s="304"/>
      <c r="AJ78" s="304"/>
      <c r="AK78" s="304"/>
      <c r="AL78" s="304"/>
      <c r="AM78" s="304"/>
      <c r="AN78" s="304"/>
      <c r="AO78" s="305"/>
      <c r="AP78" s="305"/>
      <c r="AQ78" s="305"/>
      <c r="AR78" s="306"/>
      <c r="AS78" s="307"/>
      <c r="AT78" s="301"/>
      <c r="AU78" s="306"/>
      <c r="AV78" s="297"/>
      <c r="AW78" s="299"/>
      <c r="AX78" s="299"/>
      <c r="AY78" s="299"/>
      <c r="AZ78" s="299"/>
      <c r="BA78" s="297"/>
      <c r="BB78" s="297"/>
      <c r="BC78" s="299"/>
      <c r="BD78" s="308"/>
      <c r="BE78" s="299"/>
      <c r="BF78" s="307"/>
      <c r="BG78" s="307"/>
      <c r="BH78" s="307"/>
      <c r="BI78" s="298"/>
      <c r="BJ78" s="298"/>
      <c r="BK78" s="298"/>
      <c r="BL78" s="298"/>
      <c r="BM78" s="316"/>
      <c r="BN78" s="327" t="str">
        <f t="shared" si="11"/>
        <v/>
      </c>
    </row>
    <row r="79" spans="1:66" s="64" customFormat="1" x14ac:dyDescent="0.25">
      <c r="A79" s="296"/>
      <c r="B79" s="297"/>
      <c r="C79" s="298"/>
      <c r="D79" s="299"/>
      <c r="E79" s="242" t="str">
        <f t="shared" si="9"/>
        <v xml:space="preserve"> </v>
      </c>
      <c r="F79" s="253" t="str">
        <f t="shared" ca="1" si="10"/>
        <v/>
      </c>
      <c r="G79" s="297"/>
      <c r="H79" s="300"/>
      <c r="I79" s="297"/>
      <c r="J79" s="297"/>
      <c r="K79" s="297"/>
      <c r="L79" s="301"/>
      <c r="M79" s="297"/>
      <c r="N79" s="297"/>
      <c r="O79" s="297"/>
      <c r="P79" s="302"/>
      <c r="Q79" s="303"/>
      <c r="R79" s="309"/>
      <c r="S79" s="299"/>
      <c r="T79" s="304"/>
      <c r="U79" s="304"/>
      <c r="V79" s="304"/>
      <c r="W79" s="304"/>
      <c r="X79" s="304"/>
      <c r="Y79" s="304"/>
      <c r="Z79" s="304"/>
      <c r="AA79" s="304"/>
      <c r="AB79" s="304"/>
      <c r="AC79" s="304"/>
      <c r="AD79" s="304"/>
      <c r="AE79" s="304"/>
      <c r="AF79" s="304"/>
      <c r="AG79" s="304"/>
      <c r="AH79" s="304"/>
      <c r="AI79" s="304"/>
      <c r="AJ79" s="304"/>
      <c r="AK79" s="304"/>
      <c r="AL79" s="304"/>
      <c r="AM79" s="304"/>
      <c r="AN79" s="304"/>
      <c r="AO79" s="305"/>
      <c r="AP79" s="305"/>
      <c r="AQ79" s="305"/>
      <c r="AR79" s="306"/>
      <c r="AS79" s="307"/>
      <c r="AT79" s="301"/>
      <c r="AU79" s="306"/>
      <c r="AV79" s="297"/>
      <c r="AW79" s="299"/>
      <c r="AX79" s="299"/>
      <c r="AY79" s="299"/>
      <c r="AZ79" s="299"/>
      <c r="BA79" s="297"/>
      <c r="BB79" s="297"/>
      <c r="BC79" s="299"/>
      <c r="BD79" s="308"/>
      <c r="BE79" s="299"/>
      <c r="BF79" s="307"/>
      <c r="BG79" s="307"/>
      <c r="BH79" s="307"/>
      <c r="BI79" s="298"/>
      <c r="BJ79" s="298"/>
      <c r="BK79" s="298"/>
      <c r="BL79" s="298"/>
      <c r="BM79" s="316"/>
      <c r="BN79" s="327" t="str">
        <f t="shared" si="11"/>
        <v/>
      </c>
    </row>
    <row r="80" spans="1:66" s="64" customFormat="1" x14ac:dyDescent="0.25">
      <c r="A80" s="296"/>
      <c r="B80" s="297"/>
      <c r="C80" s="298"/>
      <c r="D80" s="299"/>
      <c r="E80" s="242" t="str">
        <f t="shared" si="9"/>
        <v xml:space="preserve"> </v>
      </c>
      <c r="F80" s="253" t="str">
        <f t="shared" ca="1" si="10"/>
        <v/>
      </c>
      <c r="G80" s="297"/>
      <c r="H80" s="300"/>
      <c r="I80" s="297"/>
      <c r="J80" s="297"/>
      <c r="K80" s="297"/>
      <c r="L80" s="301"/>
      <c r="M80" s="297"/>
      <c r="N80" s="297"/>
      <c r="O80" s="297"/>
      <c r="P80" s="302"/>
      <c r="Q80" s="303"/>
      <c r="R80" s="309"/>
      <c r="S80" s="299"/>
      <c r="T80" s="304"/>
      <c r="U80" s="304"/>
      <c r="V80" s="304"/>
      <c r="W80" s="304"/>
      <c r="X80" s="304"/>
      <c r="Y80" s="304"/>
      <c r="Z80" s="304"/>
      <c r="AA80" s="304"/>
      <c r="AB80" s="304"/>
      <c r="AC80" s="304"/>
      <c r="AD80" s="304"/>
      <c r="AE80" s="304"/>
      <c r="AF80" s="304"/>
      <c r="AG80" s="304"/>
      <c r="AH80" s="304"/>
      <c r="AI80" s="304"/>
      <c r="AJ80" s="304"/>
      <c r="AK80" s="304"/>
      <c r="AL80" s="304"/>
      <c r="AM80" s="304"/>
      <c r="AN80" s="304"/>
      <c r="AO80" s="305"/>
      <c r="AP80" s="305"/>
      <c r="AQ80" s="305"/>
      <c r="AR80" s="306"/>
      <c r="AS80" s="307"/>
      <c r="AT80" s="301"/>
      <c r="AU80" s="306"/>
      <c r="AV80" s="297"/>
      <c r="AW80" s="299"/>
      <c r="AX80" s="299"/>
      <c r="AY80" s="299"/>
      <c r="AZ80" s="299"/>
      <c r="BA80" s="297"/>
      <c r="BB80" s="297"/>
      <c r="BC80" s="299"/>
      <c r="BD80" s="308"/>
      <c r="BE80" s="299"/>
      <c r="BF80" s="307"/>
      <c r="BG80" s="307"/>
      <c r="BH80" s="307"/>
      <c r="BI80" s="298"/>
      <c r="BJ80" s="298"/>
      <c r="BK80" s="298"/>
      <c r="BL80" s="298"/>
      <c r="BM80" s="316"/>
      <c r="BN80" s="327" t="str">
        <f t="shared" si="11"/>
        <v/>
      </c>
    </row>
    <row r="81" spans="1:66" s="64" customFormat="1" x14ac:dyDescent="0.25">
      <c r="A81" s="296"/>
      <c r="B81" s="297"/>
      <c r="C81" s="298"/>
      <c r="D81" s="299"/>
      <c r="E81" s="242" t="str">
        <f t="shared" si="9"/>
        <v xml:space="preserve"> </v>
      </c>
      <c r="F81" s="253" t="str">
        <f t="shared" ca="1" si="10"/>
        <v/>
      </c>
      <c r="G81" s="297"/>
      <c r="H81" s="300"/>
      <c r="I81" s="297"/>
      <c r="J81" s="297"/>
      <c r="K81" s="297"/>
      <c r="L81" s="301"/>
      <c r="M81" s="297"/>
      <c r="N81" s="297"/>
      <c r="O81" s="297"/>
      <c r="P81" s="302"/>
      <c r="Q81" s="303"/>
      <c r="R81" s="309"/>
      <c r="S81" s="299"/>
      <c r="T81" s="304"/>
      <c r="U81" s="304"/>
      <c r="V81" s="304"/>
      <c r="W81" s="304"/>
      <c r="X81" s="304"/>
      <c r="Y81" s="304"/>
      <c r="Z81" s="304"/>
      <c r="AA81" s="304"/>
      <c r="AB81" s="304"/>
      <c r="AC81" s="304"/>
      <c r="AD81" s="304"/>
      <c r="AE81" s="304"/>
      <c r="AF81" s="304"/>
      <c r="AG81" s="304"/>
      <c r="AH81" s="304"/>
      <c r="AI81" s="304"/>
      <c r="AJ81" s="304"/>
      <c r="AK81" s="304"/>
      <c r="AL81" s="304"/>
      <c r="AM81" s="304"/>
      <c r="AN81" s="304"/>
      <c r="AO81" s="305"/>
      <c r="AP81" s="305"/>
      <c r="AQ81" s="305"/>
      <c r="AR81" s="306"/>
      <c r="AS81" s="307"/>
      <c r="AT81" s="301"/>
      <c r="AU81" s="306"/>
      <c r="AV81" s="297"/>
      <c r="AW81" s="299"/>
      <c r="AX81" s="299"/>
      <c r="AY81" s="299"/>
      <c r="AZ81" s="299"/>
      <c r="BA81" s="297"/>
      <c r="BB81" s="297"/>
      <c r="BC81" s="299"/>
      <c r="BD81" s="308"/>
      <c r="BE81" s="299"/>
      <c r="BF81" s="307"/>
      <c r="BG81" s="307"/>
      <c r="BH81" s="307"/>
      <c r="BI81" s="298"/>
      <c r="BJ81" s="298"/>
      <c r="BK81" s="298"/>
      <c r="BL81" s="298"/>
      <c r="BM81" s="316"/>
      <c r="BN81" s="327" t="str">
        <f t="shared" si="11"/>
        <v/>
      </c>
    </row>
    <row r="82" spans="1:66" s="64" customFormat="1" x14ac:dyDescent="0.25">
      <c r="A82" s="296"/>
      <c r="B82" s="297"/>
      <c r="C82" s="298"/>
      <c r="D82" s="299"/>
      <c r="E82" s="242" t="str">
        <f t="shared" si="9"/>
        <v xml:space="preserve"> </v>
      </c>
      <c r="F82" s="253" t="str">
        <f t="shared" ca="1" si="10"/>
        <v/>
      </c>
      <c r="G82" s="297"/>
      <c r="H82" s="300"/>
      <c r="I82" s="297"/>
      <c r="J82" s="297"/>
      <c r="K82" s="297"/>
      <c r="L82" s="301"/>
      <c r="M82" s="297"/>
      <c r="N82" s="297"/>
      <c r="O82" s="297"/>
      <c r="P82" s="302"/>
      <c r="Q82" s="303"/>
      <c r="R82" s="309"/>
      <c r="S82" s="299"/>
      <c r="T82" s="304"/>
      <c r="U82" s="304"/>
      <c r="V82" s="304"/>
      <c r="W82" s="304"/>
      <c r="X82" s="304"/>
      <c r="Y82" s="304"/>
      <c r="Z82" s="304"/>
      <c r="AA82" s="304"/>
      <c r="AB82" s="304"/>
      <c r="AC82" s="304"/>
      <c r="AD82" s="304"/>
      <c r="AE82" s="304"/>
      <c r="AF82" s="304"/>
      <c r="AG82" s="304"/>
      <c r="AH82" s="304"/>
      <c r="AI82" s="304"/>
      <c r="AJ82" s="304"/>
      <c r="AK82" s="304"/>
      <c r="AL82" s="304"/>
      <c r="AM82" s="304"/>
      <c r="AN82" s="304"/>
      <c r="AO82" s="305"/>
      <c r="AP82" s="305"/>
      <c r="AQ82" s="305"/>
      <c r="AR82" s="306"/>
      <c r="AS82" s="307"/>
      <c r="AT82" s="301"/>
      <c r="AU82" s="306"/>
      <c r="AV82" s="297"/>
      <c r="AW82" s="299"/>
      <c r="AX82" s="299"/>
      <c r="AY82" s="299"/>
      <c r="AZ82" s="299"/>
      <c r="BA82" s="297"/>
      <c r="BB82" s="297"/>
      <c r="BC82" s="299"/>
      <c r="BD82" s="308"/>
      <c r="BE82" s="299"/>
      <c r="BF82" s="307"/>
      <c r="BG82" s="307"/>
      <c r="BH82" s="307"/>
      <c r="BI82" s="298"/>
      <c r="BJ82" s="298"/>
      <c r="BK82" s="298"/>
      <c r="BL82" s="298"/>
      <c r="BM82" s="316"/>
      <c r="BN82" s="327" t="str">
        <f t="shared" si="11"/>
        <v/>
      </c>
    </row>
    <row r="83" spans="1:66" s="64" customFormat="1" x14ac:dyDescent="0.25">
      <c r="A83" s="296"/>
      <c r="B83" s="297"/>
      <c r="C83" s="298"/>
      <c r="D83" s="299"/>
      <c r="E83" s="242" t="str">
        <f t="shared" si="9"/>
        <v xml:space="preserve"> </v>
      </c>
      <c r="F83" s="253" t="str">
        <f t="shared" ca="1" si="10"/>
        <v/>
      </c>
      <c r="G83" s="297"/>
      <c r="H83" s="300"/>
      <c r="I83" s="297"/>
      <c r="J83" s="297"/>
      <c r="K83" s="297"/>
      <c r="L83" s="301"/>
      <c r="M83" s="297"/>
      <c r="N83" s="297"/>
      <c r="O83" s="297"/>
      <c r="P83" s="302"/>
      <c r="Q83" s="303"/>
      <c r="R83" s="309"/>
      <c r="S83" s="299"/>
      <c r="T83" s="304"/>
      <c r="U83" s="304"/>
      <c r="V83" s="304"/>
      <c r="W83" s="304"/>
      <c r="X83" s="304"/>
      <c r="Y83" s="304"/>
      <c r="Z83" s="304"/>
      <c r="AA83" s="304"/>
      <c r="AB83" s="304"/>
      <c r="AC83" s="304"/>
      <c r="AD83" s="304"/>
      <c r="AE83" s="304"/>
      <c r="AF83" s="304"/>
      <c r="AG83" s="304"/>
      <c r="AH83" s="304"/>
      <c r="AI83" s="304"/>
      <c r="AJ83" s="304"/>
      <c r="AK83" s="304"/>
      <c r="AL83" s="304"/>
      <c r="AM83" s="304"/>
      <c r="AN83" s="304"/>
      <c r="AO83" s="305"/>
      <c r="AP83" s="305"/>
      <c r="AQ83" s="305"/>
      <c r="AR83" s="306"/>
      <c r="AS83" s="307"/>
      <c r="AT83" s="301"/>
      <c r="AU83" s="306"/>
      <c r="AV83" s="297"/>
      <c r="AW83" s="299"/>
      <c r="AX83" s="299"/>
      <c r="AY83" s="299"/>
      <c r="AZ83" s="299"/>
      <c r="BA83" s="297"/>
      <c r="BB83" s="297"/>
      <c r="BC83" s="299"/>
      <c r="BD83" s="308"/>
      <c r="BE83" s="299"/>
      <c r="BF83" s="307"/>
      <c r="BG83" s="307"/>
      <c r="BH83" s="307"/>
      <c r="BI83" s="298"/>
      <c r="BJ83" s="298"/>
      <c r="BK83" s="298"/>
      <c r="BL83" s="298"/>
      <c r="BM83" s="316"/>
      <c r="BN83" s="327" t="str">
        <f t="shared" si="11"/>
        <v/>
      </c>
    </row>
    <row r="84" spans="1:66" s="64" customFormat="1" x14ac:dyDescent="0.25">
      <c r="A84" s="296"/>
      <c r="B84" s="297"/>
      <c r="C84" s="298"/>
      <c r="D84" s="299"/>
      <c r="E84" s="242" t="str">
        <f t="shared" si="9"/>
        <v xml:space="preserve"> </v>
      </c>
      <c r="F84" s="253" t="str">
        <f t="shared" ca="1" si="10"/>
        <v/>
      </c>
      <c r="G84" s="297"/>
      <c r="H84" s="300"/>
      <c r="I84" s="297"/>
      <c r="J84" s="297"/>
      <c r="K84" s="297"/>
      <c r="L84" s="301"/>
      <c r="M84" s="297"/>
      <c r="N84" s="297"/>
      <c r="O84" s="297"/>
      <c r="P84" s="302"/>
      <c r="Q84" s="303"/>
      <c r="R84" s="309"/>
      <c r="S84" s="299"/>
      <c r="T84" s="304"/>
      <c r="U84" s="304"/>
      <c r="V84" s="304"/>
      <c r="W84" s="304"/>
      <c r="X84" s="304"/>
      <c r="Y84" s="304"/>
      <c r="Z84" s="304"/>
      <c r="AA84" s="304"/>
      <c r="AB84" s="304"/>
      <c r="AC84" s="304"/>
      <c r="AD84" s="304"/>
      <c r="AE84" s="304"/>
      <c r="AF84" s="304"/>
      <c r="AG84" s="304"/>
      <c r="AH84" s="304"/>
      <c r="AI84" s="304"/>
      <c r="AJ84" s="304"/>
      <c r="AK84" s="304"/>
      <c r="AL84" s="304"/>
      <c r="AM84" s="304"/>
      <c r="AN84" s="304"/>
      <c r="AO84" s="305"/>
      <c r="AP84" s="305"/>
      <c r="AQ84" s="305"/>
      <c r="AR84" s="306"/>
      <c r="AS84" s="307"/>
      <c r="AT84" s="301"/>
      <c r="AU84" s="306"/>
      <c r="AV84" s="297"/>
      <c r="AW84" s="299"/>
      <c r="AX84" s="299"/>
      <c r="AY84" s="299"/>
      <c r="AZ84" s="299"/>
      <c r="BA84" s="297"/>
      <c r="BB84" s="297"/>
      <c r="BC84" s="299"/>
      <c r="BD84" s="308"/>
      <c r="BE84" s="299"/>
      <c r="BF84" s="307"/>
      <c r="BG84" s="307"/>
      <c r="BH84" s="307"/>
      <c r="BI84" s="298"/>
      <c r="BJ84" s="298"/>
      <c r="BK84" s="298"/>
      <c r="BL84" s="298"/>
      <c r="BM84" s="316"/>
      <c r="BN84" s="327" t="str">
        <f t="shared" si="11"/>
        <v/>
      </c>
    </row>
    <row r="85" spans="1:66" s="64" customFormat="1" x14ac:dyDescent="0.25">
      <c r="A85" s="296"/>
      <c r="B85" s="297"/>
      <c r="C85" s="298"/>
      <c r="D85" s="299"/>
      <c r="E85" s="242" t="str">
        <f t="shared" si="9"/>
        <v xml:space="preserve"> </v>
      </c>
      <c r="F85" s="253" t="str">
        <f t="shared" ca="1" si="10"/>
        <v/>
      </c>
      <c r="G85" s="297"/>
      <c r="H85" s="300"/>
      <c r="I85" s="297"/>
      <c r="J85" s="297"/>
      <c r="K85" s="297"/>
      <c r="L85" s="301"/>
      <c r="M85" s="297"/>
      <c r="N85" s="297"/>
      <c r="O85" s="297"/>
      <c r="P85" s="302"/>
      <c r="Q85" s="303"/>
      <c r="R85" s="309"/>
      <c r="S85" s="299"/>
      <c r="T85" s="304"/>
      <c r="U85" s="304"/>
      <c r="V85" s="304"/>
      <c r="W85" s="304"/>
      <c r="X85" s="304"/>
      <c r="Y85" s="304"/>
      <c r="Z85" s="304"/>
      <c r="AA85" s="304"/>
      <c r="AB85" s="304"/>
      <c r="AC85" s="304"/>
      <c r="AD85" s="304"/>
      <c r="AE85" s="304"/>
      <c r="AF85" s="304"/>
      <c r="AG85" s="304"/>
      <c r="AH85" s="304"/>
      <c r="AI85" s="304"/>
      <c r="AJ85" s="304"/>
      <c r="AK85" s="304"/>
      <c r="AL85" s="304"/>
      <c r="AM85" s="304"/>
      <c r="AN85" s="304"/>
      <c r="AO85" s="305"/>
      <c r="AP85" s="305"/>
      <c r="AQ85" s="305"/>
      <c r="AR85" s="306"/>
      <c r="AS85" s="307"/>
      <c r="AT85" s="301"/>
      <c r="AU85" s="306"/>
      <c r="AV85" s="297"/>
      <c r="AW85" s="299"/>
      <c r="AX85" s="299"/>
      <c r="AY85" s="299"/>
      <c r="AZ85" s="299"/>
      <c r="BA85" s="297"/>
      <c r="BB85" s="297"/>
      <c r="BC85" s="299"/>
      <c r="BD85" s="308"/>
      <c r="BE85" s="299"/>
      <c r="BF85" s="307"/>
      <c r="BG85" s="307"/>
      <c r="BH85" s="307"/>
      <c r="BI85" s="298"/>
      <c r="BJ85" s="298"/>
      <c r="BK85" s="298"/>
      <c r="BL85" s="298"/>
      <c r="BM85" s="316"/>
      <c r="BN85" s="327" t="str">
        <f t="shared" si="11"/>
        <v/>
      </c>
    </row>
    <row r="86" spans="1:66" s="64" customFormat="1" x14ac:dyDescent="0.25">
      <c r="A86" s="296"/>
      <c r="B86" s="297"/>
      <c r="C86" s="298"/>
      <c r="D86" s="299"/>
      <c r="E86" s="242" t="str">
        <f t="shared" si="9"/>
        <v xml:space="preserve"> </v>
      </c>
      <c r="F86" s="253" t="str">
        <f t="shared" ca="1" si="10"/>
        <v/>
      </c>
      <c r="G86" s="297"/>
      <c r="H86" s="300"/>
      <c r="I86" s="297"/>
      <c r="J86" s="297"/>
      <c r="K86" s="297"/>
      <c r="L86" s="301"/>
      <c r="M86" s="297"/>
      <c r="N86" s="297"/>
      <c r="O86" s="297"/>
      <c r="P86" s="302"/>
      <c r="Q86" s="303"/>
      <c r="R86" s="309"/>
      <c r="S86" s="299"/>
      <c r="T86" s="304"/>
      <c r="U86" s="304"/>
      <c r="V86" s="304"/>
      <c r="W86" s="304"/>
      <c r="X86" s="304"/>
      <c r="Y86" s="304"/>
      <c r="Z86" s="304"/>
      <c r="AA86" s="304"/>
      <c r="AB86" s="304"/>
      <c r="AC86" s="304"/>
      <c r="AD86" s="304"/>
      <c r="AE86" s="304"/>
      <c r="AF86" s="304"/>
      <c r="AG86" s="304"/>
      <c r="AH86" s="304"/>
      <c r="AI86" s="304"/>
      <c r="AJ86" s="304"/>
      <c r="AK86" s="304"/>
      <c r="AL86" s="304"/>
      <c r="AM86" s="304"/>
      <c r="AN86" s="304"/>
      <c r="AO86" s="305"/>
      <c r="AP86" s="305"/>
      <c r="AQ86" s="305"/>
      <c r="AR86" s="306"/>
      <c r="AS86" s="307"/>
      <c r="AT86" s="301"/>
      <c r="AU86" s="306"/>
      <c r="AV86" s="297"/>
      <c r="AW86" s="299"/>
      <c r="AX86" s="299"/>
      <c r="AY86" s="299"/>
      <c r="AZ86" s="299"/>
      <c r="BA86" s="297"/>
      <c r="BB86" s="297"/>
      <c r="BC86" s="299"/>
      <c r="BD86" s="308"/>
      <c r="BE86" s="299"/>
      <c r="BF86" s="307"/>
      <c r="BG86" s="307"/>
      <c r="BH86" s="307"/>
      <c r="BI86" s="298"/>
      <c r="BJ86" s="298"/>
      <c r="BK86" s="298"/>
      <c r="BL86" s="298"/>
      <c r="BM86" s="316"/>
      <c r="BN86" s="327" t="str">
        <f t="shared" si="11"/>
        <v/>
      </c>
    </row>
    <row r="87" spans="1:66" s="64" customFormat="1" x14ac:dyDescent="0.25">
      <c r="A87" s="296"/>
      <c r="B87" s="297"/>
      <c r="C87" s="298"/>
      <c r="D87" s="299"/>
      <c r="E87" s="242" t="str">
        <f t="shared" si="9"/>
        <v xml:space="preserve"> </v>
      </c>
      <c r="F87" s="253" t="str">
        <f t="shared" ca="1" si="10"/>
        <v/>
      </c>
      <c r="G87" s="297"/>
      <c r="H87" s="300"/>
      <c r="I87" s="297"/>
      <c r="J87" s="297"/>
      <c r="K87" s="297"/>
      <c r="L87" s="301"/>
      <c r="M87" s="297"/>
      <c r="N87" s="297"/>
      <c r="O87" s="297"/>
      <c r="P87" s="302"/>
      <c r="Q87" s="303"/>
      <c r="R87" s="309"/>
      <c r="S87" s="299"/>
      <c r="T87" s="304"/>
      <c r="U87" s="304"/>
      <c r="V87" s="304"/>
      <c r="W87" s="304"/>
      <c r="X87" s="304"/>
      <c r="Y87" s="304"/>
      <c r="Z87" s="304"/>
      <c r="AA87" s="304"/>
      <c r="AB87" s="304"/>
      <c r="AC87" s="304"/>
      <c r="AD87" s="304"/>
      <c r="AE87" s="304"/>
      <c r="AF87" s="304"/>
      <c r="AG87" s="304"/>
      <c r="AH87" s="304"/>
      <c r="AI87" s="304"/>
      <c r="AJ87" s="304"/>
      <c r="AK87" s="304"/>
      <c r="AL87" s="304"/>
      <c r="AM87" s="304"/>
      <c r="AN87" s="304"/>
      <c r="AO87" s="305"/>
      <c r="AP87" s="305"/>
      <c r="AQ87" s="305"/>
      <c r="AR87" s="306"/>
      <c r="AS87" s="307"/>
      <c r="AT87" s="301"/>
      <c r="AU87" s="306"/>
      <c r="AV87" s="297"/>
      <c r="AW87" s="299"/>
      <c r="AX87" s="299"/>
      <c r="AY87" s="299"/>
      <c r="AZ87" s="299"/>
      <c r="BA87" s="297"/>
      <c r="BB87" s="297"/>
      <c r="BC87" s="299"/>
      <c r="BD87" s="308"/>
      <c r="BE87" s="299"/>
      <c r="BF87" s="307"/>
      <c r="BG87" s="307"/>
      <c r="BH87" s="307"/>
      <c r="BI87" s="298"/>
      <c r="BJ87" s="298"/>
      <c r="BK87" s="298"/>
      <c r="BL87" s="298"/>
      <c r="BM87" s="316"/>
      <c r="BN87" s="327" t="str">
        <f t="shared" si="11"/>
        <v/>
      </c>
    </row>
    <row r="88" spans="1:66" s="64" customFormat="1" x14ac:dyDescent="0.25">
      <c r="A88" s="296"/>
      <c r="B88" s="297"/>
      <c r="C88" s="298"/>
      <c r="D88" s="299"/>
      <c r="E88" s="242" t="str">
        <f t="shared" si="9"/>
        <v xml:space="preserve"> </v>
      </c>
      <c r="F88" s="253" t="str">
        <f t="shared" ca="1" si="10"/>
        <v/>
      </c>
      <c r="G88" s="297"/>
      <c r="H88" s="300"/>
      <c r="I88" s="297"/>
      <c r="J88" s="297"/>
      <c r="K88" s="297"/>
      <c r="L88" s="301"/>
      <c r="M88" s="297"/>
      <c r="N88" s="297"/>
      <c r="O88" s="297"/>
      <c r="P88" s="302"/>
      <c r="Q88" s="303"/>
      <c r="R88" s="309"/>
      <c r="S88" s="299"/>
      <c r="T88" s="304"/>
      <c r="U88" s="304"/>
      <c r="V88" s="304"/>
      <c r="W88" s="304"/>
      <c r="X88" s="304"/>
      <c r="Y88" s="304"/>
      <c r="Z88" s="304"/>
      <c r="AA88" s="304"/>
      <c r="AB88" s="304"/>
      <c r="AC88" s="304"/>
      <c r="AD88" s="304"/>
      <c r="AE88" s="304"/>
      <c r="AF88" s="304"/>
      <c r="AG88" s="304"/>
      <c r="AH88" s="304"/>
      <c r="AI88" s="304"/>
      <c r="AJ88" s="304"/>
      <c r="AK88" s="304"/>
      <c r="AL88" s="304"/>
      <c r="AM88" s="304"/>
      <c r="AN88" s="304"/>
      <c r="AO88" s="305"/>
      <c r="AP88" s="305"/>
      <c r="AQ88" s="305"/>
      <c r="AR88" s="306"/>
      <c r="AS88" s="307"/>
      <c r="AT88" s="301"/>
      <c r="AU88" s="306"/>
      <c r="AV88" s="297"/>
      <c r="AW88" s="299"/>
      <c r="AX88" s="299"/>
      <c r="AY88" s="299"/>
      <c r="AZ88" s="299"/>
      <c r="BA88" s="297"/>
      <c r="BB88" s="297"/>
      <c r="BC88" s="299"/>
      <c r="BD88" s="308"/>
      <c r="BE88" s="299"/>
      <c r="BF88" s="307"/>
      <c r="BG88" s="307"/>
      <c r="BH88" s="307"/>
      <c r="BI88" s="298"/>
      <c r="BJ88" s="298"/>
      <c r="BK88" s="298"/>
      <c r="BL88" s="298"/>
      <c r="BM88" s="316"/>
      <c r="BN88" s="327" t="str">
        <f t="shared" si="11"/>
        <v/>
      </c>
    </row>
    <row r="89" spans="1:66" s="64" customFormat="1" x14ac:dyDescent="0.25">
      <c r="A89" s="296"/>
      <c r="B89" s="297"/>
      <c r="C89" s="298"/>
      <c r="D89" s="299"/>
      <c r="E89" s="242" t="str">
        <f t="shared" si="9"/>
        <v xml:space="preserve"> </v>
      </c>
      <c r="F89" s="253" t="str">
        <f t="shared" ca="1" si="10"/>
        <v/>
      </c>
      <c r="G89" s="297"/>
      <c r="H89" s="300"/>
      <c r="I89" s="297"/>
      <c r="J89" s="297"/>
      <c r="K89" s="297"/>
      <c r="L89" s="301"/>
      <c r="M89" s="297"/>
      <c r="N89" s="297"/>
      <c r="O89" s="297"/>
      <c r="P89" s="302"/>
      <c r="Q89" s="303"/>
      <c r="R89" s="309"/>
      <c r="S89" s="299"/>
      <c r="T89" s="304"/>
      <c r="U89" s="304"/>
      <c r="V89" s="304"/>
      <c r="W89" s="304"/>
      <c r="X89" s="304"/>
      <c r="Y89" s="304"/>
      <c r="Z89" s="304"/>
      <c r="AA89" s="304"/>
      <c r="AB89" s="304"/>
      <c r="AC89" s="304"/>
      <c r="AD89" s="304"/>
      <c r="AE89" s="304"/>
      <c r="AF89" s="304"/>
      <c r="AG89" s="304"/>
      <c r="AH89" s="304"/>
      <c r="AI89" s="304"/>
      <c r="AJ89" s="304"/>
      <c r="AK89" s="304"/>
      <c r="AL89" s="304"/>
      <c r="AM89" s="304"/>
      <c r="AN89" s="304"/>
      <c r="AO89" s="305"/>
      <c r="AP89" s="305"/>
      <c r="AQ89" s="305"/>
      <c r="AR89" s="306"/>
      <c r="AS89" s="307"/>
      <c r="AT89" s="301"/>
      <c r="AU89" s="306"/>
      <c r="AV89" s="297"/>
      <c r="AW89" s="299"/>
      <c r="AX89" s="299"/>
      <c r="AY89" s="299"/>
      <c r="AZ89" s="299"/>
      <c r="BA89" s="297"/>
      <c r="BB89" s="297"/>
      <c r="BC89" s="299"/>
      <c r="BD89" s="308"/>
      <c r="BE89" s="299"/>
      <c r="BF89" s="307"/>
      <c r="BG89" s="307"/>
      <c r="BH89" s="307"/>
      <c r="BI89" s="298"/>
      <c r="BJ89" s="298"/>
      <c r="BK89" s="298"/>
      <c r="BL89" s="298"/>
      <c r="BM89" s="316"/>
      <c r="BN89" s="327" t="str">
        <f t="shared" si="11"/>
        <v/>
      </c>
    </row>
    <row r="90" spans="1:66" s="64" customFormat="1" x14ac:dyDescent="0.25">
      <c r="A90" s="296"/>
      <c r="B90" s="297"/>
      <c r="C90" s="298"/>
      <c r="D90" s="299"/>
      <c r="E90" s="242" t="str">
        <f t="shared" si="9"/>
        <v xml:space="preserve"> </v>
      </c>
      <c r="F90" s="253" t="str">
        <f t="shared" ca="1" si="10"/>
        <v/>
      </c>
      <c r="G90" s="297"/>
      <c r="H90" s="300"/>
      <c r="I90" s="297"/>
      <c r="J90" s="297"/>
      <c r="K90" s="297"/>
      <c r="L90" s="301"/>
      <c r="M90" s="297"/>
      <c r="N90" s="297"/>
      <c r="O90" s="297"/>
      <c r="P90" s="302"/>
      <c r="Q90" s="303"/>
      <c r="R90" s="309"/>
      <c r="S90" s="299"/>
      <c r="T90" s="304"/>
      <c r="U90" s="304"/>
      <c r="V90" s="304"/>
      <c r="W90" s="304"/>
      <c r="X90" s="304"/>
      <c r="Y90" s="304"/>
      <c r="Z90" s="304"/>
      <c r="AA90" s="304"/>
      <c r="AB90" s="304"/>
      <c r="AC90" s="304"/>
      <c r="AD90" s="304"/>
      <c r="AE90" s="304"/>
      <c r="AF90" s="304"/>
      <c r="AG90" s="304"/>
      <c r="AH90" s="304"/>
      <c r="AI90" s="304"/>
      <c r="AJ90" s="304"/>
      <c r="AK90" s="304"/>
      <c r="AL90" s="304"/>
      <c r="AM90" s="304"/>
      <c r="AN90" s="304"/>
      <c r="AO90" s="305"/>
      <c r="AP90" s="305"/>
      <c r="AQ90" s="305"/>
      <c r="AR90" s="306"/>
      <c r="AS90" s="307"/>
      <c r="AT90" s="301"/>
      <c r="AU90" s="306"/>
      <c r="AV90" s="297"/>
      <c r="AW90" s="299"/>
      <c r="AX90" s="299"/>
      <c r="AY90" s="299"/>
      <c r="AZ90" s="299"/>
      <c r="BA90" s="297"/>
      <c r="BB90" s="297"/>
      <c r="BC90" s="299"/>
      <c r="BD90" s="308"/>
      <c r="BE90" s="299"/>
      <c r="BF90" s="307"/>
      <c r="BG90" s="307"/>
      <c r="BH90" s="307"/>
      <c r="BI90" s="298"/>
      <c r="BJ90" s="298"/>
      <c r="BK90" s="298"/>
      <c r="BL90" s="298"/>
      <c r="BM90" s="316"/>
      <c r="BN90" s="327" t="str">
        <f t="shared" si="11"/>
        <v/>
      </c>
    </row>
    <row r="91" spans="1:66" s="64" customFormat="1" x14ac:dyDescent="0.25">
      <c r="A91" s="296"/>
      <c r="B91" s="297"/>
      <c r="C91" s="298"/>
      <c r="D91" s="299"/>
      <c r="E91" s="242" t="str">
        <f t="shared" si="9"/>
        <v xml:space="preserve"> </v>
      </c>
      <c r="F91" s="253" t="str">
        <f t="shared" ca="1" si="10"/>
        <v/>
      </c>
      <c r="G91" s="297"/>
      <c r="H91" s="300"/>
      <c r="I91" s="297"/>
      <c r="J91" s="297"/>
      <c r="K91" s="297"/>
      <c r="L91" s="301"/>
      <c r="M91" s="297"/>
      <c r="N91" s="297"/>
      <c r="O91" s="297"/>
      <c r="P91" s="302"/>
      <c r="Q91" s="303"/>
      <c r="R91" s="309"/>
      <c r="S91" s="299"/>
      <c r="T91" s="304"/>
      <c r="U91" s="304"/>
      <c r="V91" s="304"/>
      <c r="W91" s="304"/>
      <c r="X91" s="304"/>
      <c r="Y91" s="304"/>
      <c r="Z91" s="304"/>
      <c r="AA91" s="304"/>
      <c r="AB91" s="304"/>
      <c r="AC91" s="304"/>
      <c r="AD91" s="304"/>
      <c r="AE91" s="304"/>
      <c r="AF91" s="304"/>
      <c r="AG91" s="304"/>
      <c r="AH91" s="304"/>
      <c r="AI91" s="304"/>
      <c r="AJ91" s="304"/>
      <c r="AK91" s="304"/>
      <c r="AL91" s="304"/>
      <c r="AM91" s="304"/>
      <c r="AN91" s="304"/>
      <c r="AO91" s="305"/>
      <c r="AP91" s="305"/>
      <c r="AQ91" s="305"/>
      <c r="AR91" s="306"/>
      <c r="AS91" s="307"/>
      <c r="AT91" s="301"/>
      <c r="AU91" s="306"/>
      <c r="AV91" s="297"/>
      <c r="AW91" s="299"/>
      <c r="AX91" s="299"/>
      <c r="AY91" s="299"/>
      <c r="AZ91" s="299"/>
      <c r="BA91" s="297"/>
      <c r="BB91" s="297"/>
      <c r="BC91" s="299"/>
      <c r="BD91" s="308"/>
      <c r="BE91" s="299"/>
      <c r="BF91" s="307"/>
      <c r="BG91" s="307"/>
      <c r="BH91" s="307"/>
      <c r="BI91" s="298"/>
      <c r="BJ91" s="298"/>
      <c r="BK91" s="298"/>
      <c r="BL91" s="298"/>
      <c r="BM91" s="316"/>
      <c r="BN91" s="327" t="str">
        <f t="shared" si="11"/>
        <v/>
      </c>
    </row>
    <row r="92" spans="1:66" s="64" customFormat="1" x14ac:dyDescent="0.25">
      <c r="A92" s="296"/>
      <c r="B92" s="297"/>
      <c r="C92" s="298"/>
      <c r="D92" s="299"/>
      <c r="E92" s="242" t="str">
        <f t="shared" si="9"/>
        <v xml:space="preserve"> </v>
      </c>
      <c r="F92" s="253" t="str">
        <f t="shared" ca="1" si="10"/>
        <v/>
      </c>
      <c r="G92" s="297"/>
      <c r="H92" s="300"/>
      <c r="I92" s="297"/>
      <c r="J92" s="297"/>
      <c r="K92" s="297"/>
      <c r="L92" s="301"/>
      <c r="M92" s="297"/>
      <c r="N92" s="297"/>
      <c r="O92" s="297"/>
      <c r="P92" s="302"/>
      <c r="Q92" s="303"/>
      <c r="R92" s="309"/>
      <c r="S92" s="299"/>
      <c r="T92" s="304"/>
      <c r="U92" s="304"/>
      <c r="V92" s="304"/>
      <c r="W92" s="304"/>
      <c r="X92" s="304"/>
      <c r="Y92" s="304"/>
      <c r="Z92" s="304"/>
      <c r="AA92" s="304"/>
      <c r="AB92" s="304"/>
      <c r="AC92" s="304"/>
      <c r="AD92" s="304"/>
      <c r="AE92" s="304"/>
      <c r="AF92" s="304"/>
      <c r="AG92" s="304"/>
      <c r="AH92" s="304"/>
      <c r="AI92" s="304"/>
      <c r="AJ92" s="304"/>
      <c r="AK92" s="304"/>
      <c r="AL92" s="304"/>
      <c r="AM92" s="304"/>
      <c r="AN92" s="304"/>
      <c r="AO92" s="305"/>
      <c r="AP92" s="305"/>
      <c r="AQ92" s="305"/>
      <c r="AR92" s="306"/>
      <c r="AS92" s="307"/>
      <c r="AT92" s="301"/>
      <c r="AU92" s="306"/>
      <c r="AV92" s="297"/>
      <c r="AW92" s="299"/>
      <c r="AX92" s="299"/>
      <c r="AY92" s="299"/>
      <c r="AZ92" s="299"/>
      <c r="BA92" s="297"/>
      <c r="BB92" s="297"/>
      <c r="BC92" s="299"/>
      <c r="BD92" s="308"/>
      <c r="BE92" s="299"/>
      <c r="BF92" s="307"/>
      <c r="BG92" s="307"/>
      <c r="BH92" s="307"/>
      <c r="BI92" s="298"/>
      <c r="BJ92" s="298"/>
      <c r="BK92" s="298"/>
      <c r="BL92" s="298"/>
      <c r="BM92" s="316"/>
      <c r="BN92" s="327" t="str">
        <f t="shared" si="11"/>
        <v/>
      </c>
    </row>
    <row r="93" spans="1:66" s="64" customFormat="1" x14ac:dyDescent="0.25">
      <c r="A93" s="296"/>
      <c r="B93" s="297"/>
      <c r="C93" s="298"/>
      <c r="D93" s="299"/>
      <c r="E93" s="242" t="str">
        <f t="shared" si="9"/>
        <v xml:space="preserve"> </v>
      </c>
      <c r="F93" s="253" t="str">
        <f t="shared" ca="1" si="10"/>
        <v/>
      </c>
      <c r="G93" s="297"/>
      <c r="H93" s="300"/>
      <c r="I93" s="297"/>
      <c r="J93" s="297"/>
      <c r="K93" s="297"/>
      <c r="L93" s="301"/>
      <c r="M93" s="297"/>
      <c r="N93" s="297"/>
      <c r="O93" s="297"/>
      <c r="P93" s="302"/>
      <c r="Q93" s="303"/>
      <c r="R93" s="309"/>
      <c r="S93" s="299"/>
      <c r="T93" s="304"/>
      <c r="U93" s="304"/>
      <c r="V93" s="304"/>
      <c r="W93" s="304"/>
      <c r="X93" s="304"/>
      <c r="Y93" s="304"/>
      <c r="Z93" s="304"/>
      <c r="AA93" s="304"/>
      <c r="AB93" s="304"/>
      <c r="AC93" s="304"/>
      <c r="AD93" s="304"/>
      <c r="AE93" s="304"/>
      <c r="AF93" s="304"/>
      <c r="AG93" s="304"/>
      <c r="AH93" s="304"/>
      <c r="AI93" s="304"/>
      <c r="AJ93" s="304"/>
      <c r="AK93" s="304"/>
      <c r="AL93" s="304"/>
      <c r="AM93" s="304"/>
      <c r="AN93" s="304"/>
      <c r="AO93" s="305"/>
      <c r="AP93" s="305"/>
      <c r="AQ93" s="305"/>
      <c r="AR93" s="306"/>
      <c r="AS93" s="307"/>
      <c r="AT93" s="301"/>
      <c r="AU93" s="306"/>
      <c r="AV93" s="297"/>
      <c r="AW93" s="299"/>
      <c r="AX93" s="299"/>
      <c r="AY93" s="299"/>
      <c r="AZ93" s="299"/>
      <c r="BA93" s="297"/>
      <c r="BB93" s="297"/>
      <c r="BC93" s="299"/>
      <c r="BD93" s="308"/>
      <c r="BE93" s="299"/>
      <c r="BF93" s="307"/>
      <c r="BG93" s="307"/>
      <c r="BH93" s="307"/>
      <c r="BI93" s="298"/>
      <c r="BJ93" s="298"/>
      <c r="BK93" s="298"/>
      <c r="BL93" s="298"/>
      <c r="BM93" s="316"/>
      <c r="BN93" s="327" t="str">
        <f t="shared" si="11"/>
        <v/>
      </c>
    </row>
    <row r="94" spans="1:66" s="64" customFormat="1" x14ac:dyDescent="0.25">
      <c r="A94" s="296"/>
      <c r="B94" s="297"/>
      <c r="C94" s="298"/>
      <c r="D94" s="299"/>
      <c r="E94" s="242" t="str">
        <f t="shared" si="9"/>
        <v xml:space="preserve"> </v>
      </c>
      <c r="F94" s="253" t="str">
        <f t="shared" ca="1" si="10"/>
        <v/>
      </c>
      <c r="G94" s="297"/>
      <c r="H94" s="300"/>
      <c r="I94" s="297"/>
      <c r="J94" s="297"/>
      <c r="K94" s="297"/>
      <c r="L94" s="301"/>
      <c r="M94" s="297"/>
      <c r="N94" s="297"/>
      <c r="O94" s="297"/>
      <c r="P94" s="302"/>
      <c r="Q94" s="303"/>
      <c r="R94" s="309"/>
      <c r="S94" s="299"/>
      <c r="T94" s="304"/>
      <c r="U94" s="304"/>
      <c r="V94" s="304"/>
      <c r="W94" s="304"/>
      <c r="X94" s="304"/>
      <c r="Y94" s="304"/>
      <c r="Z94" s="304"/>
      <c r="AA94" s="304"/>
      <c r="AB94" s="304"/>
      <c r="AC94" s="304"/>
      <c r="AD94" s="304"/>
      <c r="AE94" s="304"/>
      <c r="AF94" s="304"/>
      <c r="AG94" s="304"/>
      <c r="AH94" s="304"/>
      <c r="AI94" s="304"/>
      <c r="AJ94" s="304"/>
      <c r="AK94" s="304"/>
      <c r="AL94" s="304"/>
      <c r="AM94" s="304"/>
      <c r="AN94" s="304"/>
      <c r="AO94" s="305"/>
      <c r="AP94" s="305"/>
      <c r="AQ94" s="305"/>
      <c r="AR94" s="306"/>
      <c r="AS94" s="307"/>
      <c r="AT94" s="301"/>
      <c r="AU94" s="306"/>
      <c r="AV94" s="297"/>
      <c r="AW94" s="299"/>
      <c r="AX94" s="299"/>
      <c r="AY94" s="299"/>
      <c r="AZ94" s="299"/>
      <c r="BA94" s="297"/>
      <c r="BB94" s="297"/>
      <c r="BC94" s="299"/>
      <c r="BD94" s="308"/>
      <c r="BE94" s="299"/>
      <c r="BF94" s="307"/>
      <c r="BG94" s="307"/>
      <c r="BH94" s="307"/>
      <c r="BI94" s="298"/>
      <c r="BJ94" s="298"/>
      <c r="BK94" s="298"/>
      <c r="BL94" s="298"/>
      <c r="BM94" s="316"/>
      <c r="BN94" s="327" t="str">
        <f t="shared" si="11"/>
        <v/>
      </c>
    </row>
    <row r="95" spans="1:66" s="64" customFormat="1" x14ac:dyDescent="0.25">
      <c r="A95" s="296"/>
      <c r="B95" s="297"/>
      <c r="C95" s="298"/>
      <c r="D95" s="299"/>
      <c r="E95" s="242" t="str">
        <f t="shared" si="9"/>
        <v xml:space="preserve"> </v>
      </c>
      <c r="F95" s="253" t="str">
        <f t="shared" ca="1" si="10"/>
        <v/>
      </c>
      <c r="G95" s="297"/>
      <c r="H95" s="300"/>
      <c r="I95" s="297"/>
      <c r="J95" s="297"/>
      <c r="K95" s="297"/>
      <c r="L95" s="301"/>
      <c r="M95" s="297"/>
      <c r="N95" s="297"/>
      <c r="O95" s="297"/>
      <c r="P95" s="302"/>
      <c r="Q95" s="303"/>
      <c r="R95" s="309"/>
      <c r="S95" s="299"/>
      <c r="T95" s="304"/>
      <c r="U95" s="304"/>
      <c r="V95" s="304"/>
      <c r="W95" s="304"/>
      <c r="X95" s="304"/>
      <c r="Y95" s="304"/>
      <c r="Z95" s="304"/>
      <c r="AA95" s="304"/>
      <c r="AB95" s="304"/>
      <c r="AC95" s="304"/>
      <c r="AD95" s="304"/>
      <c r="AE95" s="304"/>
      <c r="AF95" s="304"/>
      <c r="AG95" s="304"/>
      <c r="AH95" s="304"/>
      <c r="AI95" s="304"/>
      <c r="AJ95" s="304"/>
      <c r="AK95" s="304"/>
      <c r="AL95" s="304"/>
      <c r="AM95" s="304"/>
      <c r="AN95" s="304"/>
      <c r="AO95" s="305"/>
      <c r="AP95" s="305"/>
      <c r="AQ95" s="305"/>
      <c r="AR95" s="306"/>
      <c r="AS95" s="307"/>
      <c r="AT95" s="301"/>
      <c r="AU95" s="306"/>
      <c r="AV95" s="297"/>
      <c r="AW95" s="299"/>
      <c r="AX95" s="299"/>
      <c r="AY95" s="299"/>
      <c r="AZ95" s="299"/>
      <c r="BA95" s="297"/>
      <c r="BB95" s="297"/>
      <c r="BC95" s="299"/>
      <c r="BD95" s="308"/>
      <c r="BE95" s="299"/>
      <c r="BF95" s="307"/>
      <c r="BG95" s="307"/>
      <c r="BH95" s="307"/>
      <c r="BI95" s="298"/>
      <c r="BJ95" s="298"/>
      <c r="BK95" s="298"/>
      <c r="BL95" s="298"/>
      <c r="BM95" s="316"/>
      <c r="BN95" s="327" t="str">
        <f t="shared" si="11"/>
        <v/>
      </c>
    </row>
    <row r="96" spans="1:66" s="64" customFormat="1" x14ac:dyDescent="0.25">
      <c r="A96" s="296"/>
      <c r="B96" s="297"/>
      <c r="C96" s="298"/>
      <c r="D96" s="299"/>
      <c r="E96" s="242" t="str">
        <f t="shared" si="9"/>
        <v xml:space="preserve"> </v>
      </c>
      <c r="F96" s="253" t="str">
        <f t="shared" ca="1" si="10"/>
        <v/>
      </c>
      <c r="G96" s="297"/>
      <c r="H96" s="300"/>
      <c r="I96" s="297"/>
      <c r="J96" s="297"/>
      <c r="K96" s="297"/>
      <c r="L96" s="301"/>
      <c r="M96" s="297"/>
      <c r="N96" s="297"/>
      <c r="O96" s="297"/>
      <c r="P96" s="302"/>
      <c r="Q96" s="303"/>
      <c r="R96" s="309"/>
      <c r="S96" s="299"/>
      <c r="T96" s="304"/>
      <c r="U96" s="304"/>
      <c r="V96" s="304"/>
      <c r="W96" s="304"/>
      <c r="X96" s="304"/>
      <c r="Y96" s="304"/>
      <c r="Z96" s="304"/>
      <c r="AA96" s="304"/>
      <c r="AB96" s="304"/>
      <c r="AC96" s="304"/>
      <c r="AD96" s="304"/>
      <c r="AE96" s="304"/>
      <c r="AF96" s="304"/>
      <c r="AG96" s="304"/>
      <c r="AH96" s="304"/>
      <c r="AI96" s="304"/>
      <c r="AJ96" s="304"/>
      <c r="AK96" s="304"/>
      <c r="AL96" s="304"/>
      <c r="AM96" s="304"/>
      <c r="AN96" s="304"/>
      <c r="AO96" s="305"/>
      <c r="AP96" s="305"/>
      <c r="AQ96" s="305"/>
      <c r="AR96" s="306"/>
      <c r="AS96" s="307"/>
      <c r="AT96" s="301"/>
      <c r="AU96" s="306"/>
      <c r="AV96" s="297"/>
      <c r="AW96" s="299"/>
      <c r="AX96" s="299"/>
      <c r="AY96" s="299"/>
      <c r="AZ96" s="299"/>
      <c r="BA96" s="297"/>
      <c r="BB96" s="297"/>
      <c r="BC96" s="299"/>
      <c r="BD96" s="308"/>
      <c r="BE96" s="299"/>
      <c r="BF96" s="307"/>
      <c r="BG96" s="307"/>
      <c r="BH96" s="307"/>
      <c r="BI96" s="298"/>
      <c r="BJ96" s="298"/>
      <c r="BK96" s="298"/>
      <c r="BL96" s="298"/>
      <c r="BM96" s="316"/>
      <c r="BN96" s="327" t="str">
        <f t="shared" si="11"/>
        <v/>
      </c>
    </row>
    <row r="97" spans="1:66" s="64" customFormat="1" x14ac:dyDescent="0.25">
      <c r="A97" s="296"/>
      <c r="B97" s="297"/>
      <c r="C97" s="298"/>
      <c r="D97" s="299"/>
      <c r="E97" s="242" t="str">
        <f t="shared" si="9"/>
        <v xml:space="preserve"> </v>
      </c>
      <c r="F97" s="253" t="str">
        <f t="shared" ca="1" si="10"/>
        <v/>
      </c>
      <c r="G97" s="297"/>
      <c r="H97" s="300"/>
      <c r="I97" s="297"/>
      <c r="J97" s="297"/>
      <c r="K97" s="297"/>
      <c r="L97" s="301"/>
      <c r="M97" s="297"/>
      <c r="N97" s="297"/>
      <c r="O97" s="297"/>
      <c r="P97" s="302"/>
      <c r="Q97" s="303"/>
      <c r="R97" s="309"/>
      <c r="S97" s="299"/>
      <c r="T97" s="304"/>
      <c r="U97" s="304"/>
      <c r="V97" s="304"/>
      <c r="W97" s="304"/>
      <c r="X97" s="304"/>
      <c r="Y97" s="304"/>
      <c r="Z97" s="304"/>
      <c r="AA97" s="304"/>
      <c r="AB97" s="304"/>
      <c r="AC97" s="304"/>
      <c r="AD97" s="304"/>
      <c r="AE97" s="304"/>
      <c r="AF97" s="304"/>
      <c r="AG97" s="304"/>
      <c r="AH97" s="304"/>
      <c r="AI97" s="304"/>
      <c r="AJ97" s="304"/>
      <c r="AK97" s="304"/>
      <c r="AL97" s="304"/>
      <c r="AM97" s="304"/>
      <c r="AN97" s="304"/>
      <c r="AO97" s="305"/>
      <c r="AP97" s="305"/>
      <c r="AQ97" s="305"/>
      <c r="AR97" s="306"/>
      <c r="AS97" s="307"/>
      <c r="AT97" s="301"/>
      <c r="AU97" s="306"/>
      <c r="AV97" s="297"/>
      <c r="AW97" s="299"/>
      <c r="AX97" s="299"/>
      <c r="AY97" s="299"/>
      <c r="AZ97" s="299"/>
      <c r="BA97" s="297"/>
      <c r="BB97" s="297"/>
      <c r="BC97" s="299"/>
      <c r="BD97" s="308"/>
      <c r="BE97" s="299"/>
      <c r="BF97" s="307"/>
      <c r="BG97" s="307"/>
      <c r="BH97" s="307"/>
      <c r="BI97" s="298"/>
      <c r="BJ97" s="298"/>
      <c r="BK97" s="298"/>
      <c r="BL97" s="298"/>
      <c r="BM97" s="316"/>
      <c r="BN97" s="327" t="str">
        <f t="shared" si="11"/>
        <v/>
      </c>
    </row>
    <row r="98" spans="1:66" s="64" customFormat="1" x14ac:dyDescent="0.25">
      <c r="A98" s="296"/>
      <c r="B98" s="297"/>
      <c r="C98" s="298"/>
      <c r="D98" s="299"/>
      <c r="E98" s="242" t="str">
        <f t="shared" si="9"/>
        <v xml:space="preserve"> </v>
      </c>
      <c r="F98" s="253" t="str">
        <f t="shared" ca="1" si="10"/>
        <v/>
      </c>
      <c r="G98" s="297"/>
      <c r="H98" s="300"/>
      <c r="I98" s="297"/>
      <c r="J98" s="297"/>
      <c r="K98" s="297"/>
      <c r="L98" s="301"/>
      <c r="M98" s="297"/>
      <c r="N98" s="297"/>
      <c r="O98" s="297"/>
      <c r="P98" s="302"/>
      <c r="Q98" s="303"/>
      <c r="R98" s="309"/>
      <c r="S98" s="299"/>
      <c r="T98" s="304"/>
      <c r="U98" s="304"/>
      <c r="V98" s="304"/>
      <c r="W98" s="304"/>
      <c r="X98" s="304"/>
      <c r="Y98" s="304"/>
      <c r="Z98" s="304"/>
      <c r="AA98" s="304"/>
      <c r="AB98" s="304"/>
      <c r="AC98" s="304"/>
      <c r="AD98" s="304"/>
      <c r="AE98" s="304"/>
      <c r="AF98" s="304"/>
      <c r="AG98" s="304"/>
      <c r="AH98" s="304"/>
      <c r="AI98" s="304"/>
      <c r="AJ98" s="304"/>
      <c r="AK98" s="304"/>
      <c r="AL98" s="304"/>
      <c r="AM98" s="304"/>
      <c r="AN98" s="304"/>
      <c r="AO98" s="305"/>
      <c r="AP98" s="305"/>
      <c r="AQ98" s="305"/>
      <c r="AR98" s="306"/>
      <c r="AS98" s="307"/>
      <c r="AT98" s="301"/>
      <c r="AU98" s="306"/>
      <c r="AV98" s="297"/>
      <c r="AW98" s="299"/>
      <c r="AX98" s="299"/>
      <c r="AY98" s="299"/>
      <c r="AZ98" s="299"/>
      <c r="BA98" s="297"/>
      <c r="BB98" s="297"/>
      <c r="BC98" s="299"/>
      <c r="BD98" s="308"/>
      <c r="BE98" s="299"/>
      <c r="BF98" s="307"/>
      <c r="BG98" s="307"/>
      <c r="BH98" s="307"/>
      <c r="BI98" s="298"/>
      <c r="BJ98" s="298"/>
      <c r="BK98" s="298"/>
      <c r="BL98" s="298"/>
      <c r="BM98" s="316"/>
      <c r="BN98" s="327" t="str">
        <f t="shared" si="11"/>
        <v/>
      </c>
    </row>
    <row r="99" spans="1:66" s="64" customFormat="1" x14ac:dyDescent="0.25">
      <c r="A99" s="296"/>
      <c r="B99" s="297"/>
      <c r="C99" s="298"/>
      <c r="D99" s="299"/>
      <c r="E99" s="242" t="str">
        <f t="shared" si="9"/>
        <v xml:space="preserve"> </v>
      </c>
      <c r="F99" s="253" t="str">
        <f t="shared" ca="1" si="10"/>
        <v/>
      </c>
      <c r="G99" s="297"/>
      <c r="H99" s="300"/>
      <c r="I99" s="297"/>
      <c r="J99" s="297"/>
      <c r="K99" s="297"/>
      <c r="L99" s="301"/>
      <c r="M99" s="297"/>
      <c r="N99" s="297"/>
      <c r="O99" s="297"/>
      <c r="P99" s="302"/>
      <c r="Q99" s="303"/>
      <c r="R99" s="309"/>
      <c r="S99" s="299"/>
      <c r="T99" s="304"/>
      <c r="U99" s="304"/>
      <c r="V99" s="304"/>
      <c r="W99" s="304"/>
      <c r="X99" s="304"/>
      <c r="Y99" s="304"/>
      <c r="Z99" s="304"/>
      <c r="AA99" s="304"/>
      <c r="AB99" s="304"/>
      <c r="AC99" s="304"/>
      <c r="AD99" s="304"/>
      <c r="AE99" s="304"/>
      <c r="AF99" s="304"/>
      <c r="AG99" s="304"/>
      <c r="AH99" s="304"/>
      <c r="AI99" s="304"/>
      <c r="AJ99" s="304"/>
      <c r="AK99" s="304"/>
      <c r="AL99" s="304"/>
      <c r="AM99" s="304"/>
      <c r="AN99" s="304"/>
      <c r="AO99" s="305"/>
      <c r="AP99" s="305"/>
      <c r="AQ99" s="305"/>
      <c r="AR99" s="306"/>
      <c r="AS99" s="307"/>
      <c r="AT99" s="301"/>
      <c r="AU99" s="306"/>
      <c r="AV99" s="297"/>
      <c r="AW99" s="299"/>
      <c r="AX99" s="299"/>
      <c r="AY99" s="299"/>
      <c r="AZ99" s="299"/>
      <c r="BA99" s="297"/>
      <c r="BB99" s="297"/>
      <c r="BC99" s="299"/>
      <c r="BD99" s="308"/>
      <c r="BE99" s="299"/>
      <c r="BF99" s="307"/>
      <c r="BG99" s="307"/>
      <c r="BH99" s="307"/>
      <c r="BI99" s="298"/>
      <c r="BJ99" s="298"/>
      <c r="BK99" s="298"/>
      <c r="BL99" s="298"/>
      <c r="BM99" s="316"/>
      <c r="BN99" s="327" t="str">
        <f t="shared" si="11"/>
        <v/>
      </c>
    </row>
    <row r="100" spans="1:66" s="64" customFormat="1" x14ac:dyDescent="0.25">
      <c r="A100" s="296"/>
      <c r="B100" s="297"/>
      <c r="C100" s="298"/>
      <c r="D100" s="299"/>
      <c r="E100" s="242" t="str">
        <f t="shared" si="9"/>
        <v xml:space="preserve"> </v>
      </c>
      <c r="F100" s="253" t="str">
        <f t="shared" ca="1" si="10"/>
        <v/>
      </c>
      <c r="G100" s="297"/>
      <c r="H100" s="300"/>
      <c r="I100" s="297"/>
      <c r="J100" s="297"/>
      <c r="K100" s="297"/>
      <c r="L100" s="301"/>
      <c r="M100" s="297"/>
      <c r="N100" s="297"/>
      <c r="O100" s="297"/>
      <c r="P100" s="302"/>
      <c r="Q100" s="303"/>
      <c r="R100" s="309"/>
      <c r="S100" s="299"/>
      <c r="T100" s="304"/>
      <c r="U100" s="304"/>
      <c r="V100" s="304"/>
      <c r="W100" s="304"/>
      <c r="X100" s="304"/>
      <c r="Y100" s="304"/>
      <c r="Z100" s="304"/>
      <c r="AA100" s="304"/>
      <c r="AB100" s="304"/>
      <c r="AC100" s="304"/>
      <c r="AD100" s="304"/>
      <c r="AE100" s="304"/>
      <c r="AF100" s="304"/>
      <c r="AG100" s="304"/>
      <c r="AH100" s="304"/>
      <c r="AI100" s="304"/>
      <c r="AJ100" s="304"/>
      <c r="AK100" s="304"/>
      <c r="AL100" s="304"/>
      <c r="AM100" s="304"/>
      <c r="AN100" s="304"/>
      <c r="AO100" s="305"/>
      <c r="AP100" s="305"/>
      <c r="AQ100" s="305"/>
      <c r="AR100" s="306"/>
      <c r="AS100" s="307"/>
      <c r="AT100" s="301"/>
      <c r="AU100" s="306"/>
      <c r="AV100" s="297"/>
      <c r="AW100" s="299"/>
      <c r="AX100" s="299"/>
      <c r="AY100" s="299"/>
      <c r="AZ100" s="299"/>
      <c r="BA100" s="297"/>
      <c r="BB100" s="297"/>
      <c r="BC100" s="299"/>
      <c r="BD100" s="308"/>
      <c r="BE100" s="299"/>
      <c r="BF100" s="307"/>
      <c r="BG100" s="307"/>
      <c r="BH100" s="307"/>
      <c r="BI100" s="298"/>
      <c r="BJ100" s="298"/>
      <c r="BK100" s="298"/>
      <c r="BL100" s="298"/>
      <c r="BM100" s="316"/>
      <c r="BN100" s="327" t="str">
        <f t="shared" si="11"/>
        <v/>
      </c>
    </row>
    <row r="101" spans="1:66" s="64" customFormat="1" x14ac:dyDescent="0.25">
      <c r="A101" s="296"/>
      <c r="B101" s="297"/>
      <c r="C101" s="298"/>
      <c r="D101" s="299"/>
      <c r="E101" s="242" t="str">
        <f t="shared" si="9"/>
        <v xml:space="preserve"> </v>
      </c>
      <c r="F101" s="253" t="str">
        <f t="shared" ca="1" si="10"/>
        <v/>
      </c>
      <c r="G101" s="297"/>
      <c r="H101" s="300"/>
      <c r="I101" s="297"/>
      <c r="J101" s="297"/>
      <c r="K101" s="297"/>
      <c r="L101" s="301"/>
      <c r="M101" s="297"/>
      <c r="N101" s="297"/>
      <c r="O101" s="297"/>
      <c r="P101" s="302"/>
      <c r="Q101" s="303"/>
      <c r="R101" s="309"/>
      <c r="S101" s="299"/>
      <c r="T101" s="304"/>
      <c r="U101" s="304"/>
      <c r="V101" s="304"/>
      <c r="W101" s="304"/>
      <c r="X101" s="304"/>
      <c r="Y101" s="304"/>
      <c r="Z101" s="304"/>
      <c r="AA101" s="304"/>
      <c r="AB101" s="304"/>
      <c r="AC101" s="304"/>
      <c r="AD101" s="304"/>
      <c r="AE101" s="304"/>
      <c r="AF101" s="304"/>
      <c r="AG101" s="304"/>
      <c r="AH101" s="304"/>
      <c r="AI101" s="304"/>
      <c r="AJ101" s="304"/>
      <c r="AK101" s="304"/>
      <c r="AL101" s="304"/>
      <c r="AM101" s="304"/>
      <c r="AN101" s="304"/>
      <c r="AO101" s="305"/>
      <c r="AP101" s="305"/>
      <c r="AQ101" s="305"/>
      <c r="AR101" s="306"/>
      <c r="AS101" s="307"/>
      <c r="AT101" s="301"/>
      <c r="AU101" s="306"/>
      <c r="AV101" s="297"/>
      <c r="AW101" s="299"/>
      <c r="AX101" s="299"/>
      <c r="AY101" s="299"/>
      <c r="AZ101" s="299"/>
      <c r="BA101" s="297"/>
      <c r="BB101" s="297"/>
      <c r="BC101" s="299"/>
      <c r="BD101" s="308"/>
      <c r="BE101" s="299"/>
      <c r="BF101" s="307"/>
      <c r="BG101" s="307"/>
      <c r="BH101" s="307"/>
      <c r="BI101" s="298"/>
      <c r="BJ101" s="298"/>
      <c r="BK101" s="298"/>
      <c r="BL101" s="298"/>
      <c r="BM101" s="316"/>
      <c r="BN101" s="327" t="str">
        <f t="shared" si="11"/>
        <v/>
      </c>
    </row>
    <row r="102" spans="1:66" s="64" customFormat="1" x14ac:dyDescent="0.25">
      <c r="A102" s="296"/>
      <c r="B102" s="297"/>
      <c r="C102" s="298"/>
      <c r="D102" s="299"/>
      <c r="E102" s="242" t="str">
        <f t="shared" ref="E102:E133" si="12">CONCATENATE($J102," ",$I102)</f>
        <v xml:space="preserve"> </v>
      </c>
      <c r="F102" s="253" t="str">
        <f t="shared" ref="F102:F133" ca="1" si="13">IF(L102="","",DATEDIF(L102,TODAY(),"Y"))</f>
        <v/>
      </c>
      <c r="G102" s="297"/>
      <c r="H102" s="300"/>
      <c r="I102" s="297"/>
      <c r="J102" s="297"/>
      <c r="K102" s="297"/>
      <c r="L102" s="301"/>
      <c r="M102" s="297"/>
      <c r="N102" s="297"/>
      <c r="O102" s="297"/>
      <c r="P102" s="302"/>
      <c r="Q102" s="303"/>
      <c r="R102" s="309"/>
      <c r="S102" s="299"/>
      <c r="T102" s="304"/>
      <c r="U102" s="304"/>
      <c r="V102" s="304"/>
      <c r="W102" s="304"/>
      <c r="X102" s="304"/>
      <c r="Y102" s="304"/>
      <c r="Z102" s="304"/>
      <c r="AA102" s="304"/>
      <c r="AB102" s="304"/>
      <c r="AC102" s="304"/>
      <c r="AD102" s="304"/>
      <c r="AE102" s="304"/>
      <c r="AF102" s="304"/>
      <c r="AG102" s="304"/>
      <c r="AH102" s="304"/>
      <c r="AI102" s="304"/>
      <c r="AJ102" s="304"/>
      <c r="AK102" s="304"/>
      <c r="AL102" s="304"/>
      <c r="AM102" s="304"/>
      <c r="AN102" s="304"/>
      <c r="AO102" s="305"/>
      <c r="AP102" s="305"/>
      <c r="AQ102" s="305"/>
      <c r="AR102" s="306"/>
      <c r="AS102" s="307"/>
      <c r="AT102" s="301"/>
      <c r="AU102" s="306"/>
      <c r="AV102" s="297"/>
      <c r="AW102" s="299"/>
      <c r="AX102" s="299"/>
      <c r="AY102" s="299"/>
      <c r="AZ102" s="299"/>
      <c r="BA102" s="297"/>
      <c r="BB102" s="297"/>
      <c r="BC102" s="299"/>
      <c r="BD102" s="308"/>
      <c r="BE102" s="299"/>
      <c r="BF102" s="307"/>
      <c r="BG102" s="307"/>
      <c r="BH102" s="307"/>
      <c r="BI102" s="298"/>
      <c r="BJ102" s="298"/>
      <c r="BK102" s="298"/>
      <c r="BL102" s="298"/>
      <c r="BM102" s="316"/>
      <c r="BN102" s="327" t="str">
        <f t="shared" ref="BN102:BN133" si="14">CONCATENATE(LEFT($J102), LEFT($I102))</f>
        <v/>
      </c>
    </row>
    <row r="103" spans="1:66" s="64" customFormat="1" x14ac:dyDescent="0.25">
      <c r="A103" s="296"/>
      <c r="B103" s="297"/>
      <c r="C103" s="298"/>
      <c r="D103" s="299"/>
      <c r="E103" s="242" t="str">
        <f t="shared" si="12"/>
        <v xml:space="preserve"> </v>
      </c>
      <c r="F103" s="253" t="str">
        <f t="shared" ca="1" si="13"/>
        <v/>
      </c>
      <c r="G103" s="297"/>
      <c r="H103" s="300"/>
      <c r="I103" s="297"/>
      <c r="J103" s="297"/>
      <c r="K103" s="297"/>
      <c r="L103" s="301"/>
      <c r="M103" s="297"/>
      <c r="N103" s="297"/>
      <c r="O103" s="297"/>
      <c r="P103" s="302"/>
      <c r="Q103" s="303"/>
      <c r="R103" s="309"/>
      <c r="S103" s="299"/>
      <c r="T103" s="304"/>
      <c r="U103" s="304"/>
      <c r="V103" s="304"/>
      <c r="W103" s="304"/>
      <c r="X103" s="304"/>
      <c r="Y103" s="304"/>
      <c r="Z103" s="304"/>
      <c r="AA103" s="304"/>
      <c r="AB103" s="304"/>
      <c r="AC103" s="304"/>
      <c r="AD103" s="304"/>
      <c r="AE103" s="304"/>
      <c r="AF103" s="304"/>
      <c r="AG103" s="304"/>
      <c r="AH103" s="304"/>
      <c r="AI103" s="304"/>
      <c r="AJ103" s="304"/>
      <c r="AK103" s="304"/>
      <c r="AL103" s="304"/>
      <c r="AM103" s="304"/>
      <c r="AN103" s="304"/>
      <c r="AO103" s="305"/>
      <c r="AP103" s="305"/>
      <c r="AQ103" s="305"/>
      <c r="AR103" s="306"/>
      <c r="AS103" s="307"/>
      <c r="AT103" s="301"/>
      <c r="AU103" s="306"/>
      <c r="AV103" s="297"/>
      <c r="AW103" s="299"/>
      <c r="AX103" s="299"/>
      <c r="AY103" s="299"/>
      <c r="AZ103" s="299"/>
      <c r="BA103" s="297"/>
      <c r="BB103" s="297"/>
      <c r="BC103" s="299"/>
      <c r="BD103" s="308"/>
      <c r="BE103" s="299"/>
      <c r="BF103" s="307"/>
      <c r="BG103" s="307"/>
      <c r="BH103" s="307"/>
      <c r="BI103" s="298"/>
      <c r="BJ103" s="298"/>
      <c r="BK103" s="298"/>
      <c r="BL103" s="298"/>
      <c r="BM103" s="316"/>
      <c r="BN103" s="327" t="str">
        <f t="shared" si="14"/>
        <v/>
      </c>
    </row>
    <row r="104" spans="1:66" s="64" customFormat="1" x14ac:dyDescent="0.25">
      <c r="A104" s="296"/>
      <c r="B104" s="297"/>
      <c r="C104" s="298"/>
      <c r="D104" s="299"/>
      <c r="E104" s="242" t="str">
        <f t="shared" si="12"/>
        <v xml:space="preserve"> </v>
      </c>
      <c r="F104" s="253" t="str">
        <f t="shared" ca="1" si="13"/>
        <v/>
      </c>
      <c r="G104" s="297"/>
      <c r="H104" s="300"/>
      <c r="I104" s="297"/>
      <c r="J104" s="297"/>
      <c r="K104" s="297"/>
      <c r="L104" s="301"/>
      <c r="M104" s="297"/>
      <c r="N104" s="297"/>
      <c r="O104" s="297"/>
      <c r="P104" s="302"/>
      <c r="Q104" s="303"/>
      <c r="R104" s="309"/>
      <c r="S104" s="299"/>
      <c r="T104" s="304"/>
      <c r="U104" s="304"/>
      <c r="V104" s="304"/>
      <c r="W104" s="304"/>
      <c r="X104" s="304"/>
      <c r="Y104" s="304"/>
      <c r="Z104" s="304"/>
      <c r="AA104" s="304"/>
      <c r="AB104" s="304"/>
      <c r="AC104" s="304"/>
      <c r="AD104" s="304"/>
      <c r="AE104" s="304"/>
      <c r="AF104" s="304"/>
      <c r="AG104" s="304"/>
      <c r="AH104" s="304"/>
      <c r="AI104" s="304"/>
      <c r="AJ104" s="304"/>
      <c r="AK104" s="304"/>
      <c r="AL104" s="304"/>
      <c r="AM104" s="304"/>
      <c r="AN104" s="304"/>
      <c r="AO104" s="305"/>
      <c r="AP104" s="305"/>
      <c r="AQ104" s="305"/>
      <c r="AR104" s="306"/>
      <c r="AS104" s="307"/>
      <c r="AT104" s="301"/>
      <c r="AU104" s="306"/>
      <c r="AV104" s="297"/>
      <c r="AW104" s="299"/>
      <c r="AX104" s="299"/>
      <c r="AY104" s="299"/>
      <c r="AZ104" s="299"/>
      <c r="BA104" s="297"/>
      <c r="BB104" s="297"/>
      <c r="BC104" s="299"/>
      <c r="BD104" s="308"/>
      <c r="BE104" s="299"/>
      <c r="BF104" s="307"/>
      <c r="BG104" s="307"/>
      <c r="BH104" s="307"/>
      <c r="BI104" s="298"/>
      <c r="BJ104" s="298"/>
      <c r="BK104" s="298"/>
      <c r="BL104" s="298"/>
      <c r="BM104" s="316"/>
      <c r="BN104" s="327" t="str">
        <f t="shared" si="14"/>
        <v/>
      </c>
    </row>
    <row r="105" spans="1:66" s="64" customFormat="1" x14ac:dyDescent="0.25">
      <c r="A105" s="296"/>
      <c r="B105" s="297"/>
      <c r="C105" s="298"/>
      <c r="D105" s="299"/>
      <c r="E105" s="242" t="str">
        <f t="shared" si="12"/>
        <v xml:space="preserve"> </v>
      </c>
      <c r="F105" s="253" t="str">
        <f t="shared" ca="1" si="13"/>
        <v/>
      </c>
      <c r="G105" s="297"/>
      <c r="H105" s="300"/>
      <c r="I105" s="297"/>
      <c r="J105" s="297"/>
      <c r="K105" s="297"/>
      <c r="L105" s="301"/>
      <c r="M105" s="297"/>
      <c r="N105" s="297"/>
      <c r="O105" s="297"/>
      <c r="P105" s="302"/>
      <c r="Q105" s="303"/>
      <c r="R105" s="309"/>
      <c r="S105" s="299"/>
      <c r="T105" s="304"/>
      <c r="U105" s="304"/>
      <c r="V105" s="304"/>
      <c r="W105" s="304"/>
      <c r="X105" s="304"/>
      <c r="Y105" s="304"/>
      <c r="Z105" s="304"/>
      <c r="AA105" s="304"/>
      <c r="AB105" s="304"/>
      <c r="AC105" s="304"/>
      <c r="AD105" s="304"/>
      <c r="AE105" s="304"/>
      <c r="AF105" s="304"/>
      <c r="AG105" s="304"/>
      <c r="AH105" s="304"/>
      <c r="AI105" s="304"/>
      <c r="AJ105" s="304"/>
      <c r="AK105" s="304"/>
      <c r="AL105" s="304"/>
      <c r="AM105" s="304"/>
      <c r="AN105" s="304"/>
      <c r="AO105" s="305"/>
      <c r="AP105" s="305"/>
      <c r="AQ105" s="305"/>
      <c r="AR105" s="306"/>
      <c r="AS105" s="307"/>
      <c r="AT105" s="301"/>
      <c r="AU105" s="306"/>
      <c r="AV105" s="297"/>
      <c r="AW105" s="299"/>
      <c r="AX105" s="299"/>
      <c r="AY105" s="299"/>
      <c r="AZ105" s="299"/>
      <c r="BA105" s="297"/>
      <c r="BB105" s="297"/>
      <c r="BC105" s="299"/>
      <c r="BD105" s="308"/>
      <c r="BE105" s="299"/>
      <c r="BF105" s="307"/>
      <c r="BG105" s="307"/>
      <c r="BH105" s="307"/>
      <c r="BI105" s="298"/>
      <c r="BJ105" s="298"/>
      <c r="BK105" s="298"/>
      <c r="BL105" s="298"/>
      <c r="BM105" s="316"/>
      <c r="BN105" s="327" t="str">
        <f t="shared" si="14"/>
        <v/>
      </c>
    </row>
    <row r="106" spans="1:66" s="64" customFormat="1" x14ac:dyDescent="0.25">
      <c r="A106" s="296"/>
      <c r="B106" s="297"/>
      <c r="C106" s="298"/>
      <c r="D106" s="299"/>
      <c r="E106" s="242" t="str">
        <f t="shared" si="12"/>
        <v xml:space="preserve"> </v>
      </c>
      <c r="F106" s="253" t="str">
        <f t="shared" ca="1" si="13"/>
        <v/>
      </c>
      <c r="G106" s="297"/>
      <c r="H106" s="300"/>
      <c r="I106" s="297"/>
      <c r="J106" s="297"/>
      <c r="K106" s="297"/>
      <c r="L106" s="301"/>
      <c r="M106" s="297"/>
      <c r="N106" s="297"/>
      <c r="O106" s="297"/>
      <c r="P106" s="302"/>
      <c r="Q106" s="303"/>
      <c r="R106" s="309"/>
      <c r="S106" s="299"/>
      <c r="T106" s="304"/>
      <c r="U106" s="304"/>
      <c r="V106" s="304"/>
      <c r="W106" s="304"/>
      <c r="X106" s="304"/>
      <c r="Y106" s="304"/>
      <c r="Z106" s="304"/>
      <c r="AA106" s="304"/>
      <c r="AB106" s="304"/>
      <c r="AC106" s="304"/>
      <c r="AD106" s="304"/>
      <c r="AE106" s="304"/>
      <c r="AF106" s="304"/>
      <c r="AG106" s="304"/>
      <c r="AH106" s="304"/>
      <c r="AI106" s="304"/>
      <c r="AJ106" s="304"/>
      <c r="AK106" s="304"/>
      <c r="AL106" s="304"/>
      <c r="AM106" s="304"/>
      <c r="AN106" s="304"/>
      <c r="AO106" s="305"/>
      <c r="AP106" s="305"/>
      <c r="AQ106" s="305"/>
      <c r="AR106" s="306"/>
      <c r="AS106" s="307"/>
      <c r="AT106" s="301"/>
      <c r="AU106" s="306"/>
      <c r="AV106" s="297"/>
      <c r="AW106" s="299"/>
      <c r="AX106" s="299"/>
      <c r="AY106" s="299"/>
      <c r="AZ106" s="299"/>
      <c r="BA106" s="297"/>
      <c r="BB106" s="297"/>
      <c r="BC106" s="299"/>
      <c r="BD106" s="308"/>
      <c r="BE106" s="299"/>
      <c r="BF106" s="307"/>
      <c r="BG106" s="307"/>
      <c r="BH106" s="307"/>
      <c r="BI106" s="298"/>
      <c r="BJ106" s="298"/>
      <c r="BK106" s="298"/>
      <c r="BL106" s="298"/>
      <c r="BM106" s="316"/>
      <c r="BN106" s="327" t="str">
        <f t="shared" si="14"/>
        <v/>
      </c>
    </row>
    <row r="107" spans="1:66" s="64" customFormat="1" x14ac:dyDescent="0.25">
      <c r="A107" s="296"/>
      <c r="B107" s="297"/>
      <c r="C107" s="298"/>
      <c r="D107" s="299"/>
      <c r="E107" s="242" t="str">
        <f t="shared" si="12"/>
        <v xml:space="preserve"> </v>
      </c>
      <c r="F107" s="253" t="str">
        <f t="shared" ca="1" si="13"/>
        <v/>
      </c>
      <c r="G107" s="297"/>
      <c r="H107" s="300"/>
      <c r="I107" s="297"/>
      <c r="J107" s="297"/>
      <c r="K107" s="297"/>
      <c r="L107" s="301"/>
      <c r="M107" s="297"/>
      <c r="N107" s="297"/>
      <c r="O107" s="297"/>
      <c r="P107" s="302"/>
      <c r="Q107" s="303"/>
      <c r="R107" s="309"/>
      <c r="S107" s="299"/>
      <c r="T107" s="304"/>
      <c r="U107" s="304"/>
      <c r="V107" s="304"/>
      <c r="W107" s="304"/>
      <c r="X107" s="304"/>
      <c r="Y107" s="304"/>
      <c r="Z107" s="304"/>
      <c r="AA107" s="304"/>
      <c r="AB107" s="304"/>
      <c r="AC107" s="304"/>
      <c r="AD107" s="304"/>
      <c r="AE107" s="304"/>
      <c r="AF107" s="304"/>
      <c r="AG107" s="304"/>
      <c r="AH107" s="304"/>
      <c r="AI107" s="304"/>
      <c r="AJ107" s="304"/>
      <c r="AK107" s="304"/>
      <c r="AL107" s="304"/>
      <c r="AM107" s="304"/>
      <c r="AN107" s="304"/>
      <c r="AO107" s="305"/>
      <c r="AP107" s="305"/>
      <c r="AQ107" s="305"/>
      <c r="AR107" s="306"/>
      <c r="AS107" s="307"/>
      <c r="AT107" s="301"/>
      <c r="AU107" s="306"/>
      <c r="AV107" s="297"/>
      <c r="AW107" s="299"/>
      <c r="AX107" s="299"/>
      <c r="AY107" s="299"/>
      <c r="AZ107" s="299"/>
      <c r="BA107" s="297"/>
      <c r="BB107" s="297"/>
      <c r="BC107" s="299"/>
      <c r="BD107" s="308"/>
      <c r="BE107" s="299"/>
      <c r="BF107" s="307"/>
      <c r="BG107" s="307"/>
      <c r="BH107" s="307"/>
      <c r="BI107" s="298"/>
      <c r="BJ107" s="298"/>
      <c r="BK107" s="298"/>
      <c r="BL107" s="298"/>
      <c r="BM107" s="316"/>
      <c r="BN107" s="327" t="str">
        <f t="shared" si="14"/>
        <v/>
      </c>
    </row>
    <row r="108" spans="1:66" s="64" customFormat="1" x14ac:dyDescent="0.25">
      <c r="A108" s="296"/>
      <c r="B108" s="297"/>
      <c r="C108" s="298"/>
      <c r="D108" s="299"/>
      <c r="E108" s="242" t="str">
        <f t="shared" si="12"/>
        <v xml:space="preserve"> </v>
      </c>
      <c r="F108" s="253" t="str">
        <f t="shared" ca="1" si="13"/>
        <v/>
      </c>
      <c r="G108" s="297"/>
      <c r="H108" s="300"/>
      <c r="I108" s="297"/>
      <c r="J108" s="297"/>
      <c r="K108" s="297"/>
      <c r="L108" s="301"/>
      <c r="M108" s="297"/>
      <c r="N108" s="297"/>
      <c r="O108" s="297"/>
      <c r="P108" s="302"/>
      <c r="Q108" s="303"/>
      <c r="R108" s="309"/>
      <c r="S108" s="299"/>
      <c r="T108" s="304"/>
      <c r="U108" s="304"/>
      <c r="V108" s="304"/>
      <c r="W108" s="304"/>
      <c r="X108" s="304"/>
      <c r="Y108" s="304"/>
      <c r="Z108" s="304"/>
      <c r="AA108" s="304"/>
      <c r="AB108" s="304"/>
      <c r="AC108" s="304"/>
      <c r="AD108" s="304"/>
      <c r="AE108" s="304"/>
      <c r="AF108" s="304"/>
      <c r="AG108" s="304"/>
      <c r="AH108" s="304"/>
      <c r="AI108" s="304"/>
      <c r="AJ108" s="304"/>
      <c r="AK108" s="304"/>
      <c r="AL108" s="304"/>
      <c r="AM108" s="304"/>
      <c r="AN108" s="304"/>
      <c r="AO108" s="305"/>
      <c r="AP108" s="305"/>
      <c r="AQ108" s="305"/>
      <c r="AR108" s="306"/>
      <c r="AS108" s="307"/>
      <c r="AT108" s="301"/>
      <c r="AU108" s="306"/>
      <c r="AV108" s="297"/>
      <c r="AW108" s="299"/>
      <c r="AX108" s="299"/>
      <c r="AY108" s="299"/>
      <c r="AZ108" s="299"/>
      <c r="BA108" s="297"/>
      <c r="BB108" s="297"/>
      <c r="BC108" s="299"/>
      <c r="BD108" s="308"/>
      <c r="BE108" s="299"/>
      <c r="BF108" s="307"/>
      <c r="BG108" s="307"/>
      <c r="BH108" s="307"/>
      <c r="BI108" s="298"/>
      <c r="BJ108" s="298"/>
      <c r="BK108" s="298"/>
      <c r="BL108" s="298"/>
      <c r="BM108" s="316"/>
      <c r="BN108" s="327" t="str">
        <f t="shared" si="14"/>
        <v/>
      </c>
    </row>
    <row r="109" spans="1:66" s="64" customFormat="1" x14ac:dyDescent="0.25">
      <c r="A109" s="296"/>
      <c r="B109" s="297"/>
      <c r="C109" s="298"/>
      <c r="D109" s="299"/>
      <c r="E109" s="242" t="str">
        <f t="shared" si="12"/>
        <v xml:space="preserve"> </v>
      </c>
      <c r="F109" s="253" t="str">
        <f t="shared" ca="1" si="13"/>
        <v/>
      </c>
      <c r="G109" s="297"/>
      <c r="H109" s="300"/>
      <c r="I109" s="297"/>
      <c r="J109" s="297"/>
      <c r="K109" s="297"/>
      <c r="L109" s="301"/>
      <c r="M109" s="297"/>
      <c r="N109" s="297"/>
      <c r="O109" s="297"/>
      <c r="P109" s="302"/>
      <c r="Q109" s="303"/>
      <c r="R109" s="309"/>
      <c r="S109" s="299"/>
      <c r="T109" s="304"/>
      <c r="U109" s="304"/>
      <c r="V109" s="304"/>
      <c r="W109" s="304"/>
      <c r="X109" s="304"/>
      <c r="Y109" s="304"/>
      <c r="Z109" s="304"/>
      <c r="AA109" s="304"/>
      <c r="AB109" s="304"/>
      <c r="AC109" s="304"/>
      <c r="AD109" s="304"/>
      <c r="AE109" s="304"/>
      <c r="AF109" s="304"/>
      <c r="AG109" s="304"/>
      <c r="AH109" s="304"/>
      <c r="AI109" s="304"/>
      <c r="AJ109" s="304"/>
      <c r="AK109" s="304"/>
      <c r="AL109" s="304"/>
      <c r="AM109" s="304"/>
      <c r="AN109" s="304"/>
      <c r="AO109" s="305"/>
      <c r="AP109" s="305"/>
      <c r="AQ109" s="305"/>
      <c r="AR109" s="306"/>
      <c r="AS109" s="307"/>
      <c r="AT109" s="301"/>
      <c r="AU109" s="306"/>
      <c r="AV109" s="297"/>
      <c r="AW109" s="299"/>
      <c r="AX109" s="299"/>
      <c r="AY109" s="299"/>
      <c r="AZ109" s="299"/>
      <c r="BA109" s="297"/>
      <c r="BB109" s="297"/>
      <c r="BC109" s="299"/>
      <c r="BD109" s="308"/>
      <c r="BE109" s="299"/>
      <c r="BF109" s="307"/>
      <c r="BG109" s="307"/>
      <c r="BH109" s="307"/>
      <c r="BI109" s="298"/>
      <c r="BJ109" s="298"/>
      <c r="BK109" s="298"/>
      <c r="BL109" s="298"/>
      <c r="BM109" s="316"/>
      <c r="BN109" s="327" t="str">
        <f t="shared" si="14"/>
        <v/>
      </c>
    </row>
    <row r="110" spans="1:66" s="64" customFormat="1" x14ac:dyDescent="0.25">
      <c r="A110" s="296"/>
      <c r="B110" s="297"/>
      <c r="C110" s="298"/>
      <c r="D110" s="299"/>
      <c r="E110" s="242" t="str">
        <f t="shared" si="12"/>
        <v xml:space="preserve"> </v>
      </c>
      <c r="F110" s="253" t="str">
        <f t="shared" ca="1" si="13"/>
        <v/>
      </c>
      <c r="G110" s="297"/>
      <c r="H110" s="300"/>
      <c r="I110" s="297"/>
      <c r="J110" s="297"/>
      <c r="K110" s="297"/>
      <c r="L110" s="301"/>
      <c r="M110" s="297"/>
      <c r="N110" s="297"/>
      <c r="O110" s="297"/>
      <c r="P110" s="302"/>
      <c r="Q110" s="303"/>
      <c r="R110" s="309"/>
      <c r="S110" s="299"/>
      <c r="T110" s="304"/>
      <c r="U110" s="304"/>
      <c r="V110" s="304"/>
      <c r="W110" s="304"/>
      <c r="X110" s="304"/>
      <c r="Y110" s="304"/>
      <c r="Z110" s="304"/>
      <c r="AA110" s="304"/>
      <c r="AB110" s="304"/>
      <c r="AC110" s="304"/>
      <c r="AD110" s="304"/>
      <c r="AE110" s="304"/>
      <c r="AF110" s="304"/>
      <c r="AG110" s="304"/>
      <c r="AH110" s="304"/>
      <c r="AI110" s="304"/>
      <c r="AJ110" s="304"/>
      <c r="AK110" s="304"/>
      <c r="AL110" s="304"/>
      <c r="AM110" s="304"/>
      <c r="AN110" s="304"/>
      <c r="AO110" s="305"/>
      <c r="AP110" s="305"/>
      <c r="AQ110" s="305"/>
      <c r="AR110" s="306"/>
      <c r="AS110" s="307"/>
      <c r="AT110" s="301"/>
      <c r="AU110" s="306"/>
      <c r="AV110" s="297"/>
      <c r="AW110" s="299"/>
      <c r="AX110" s="299"/>
      <c r="AY110" s="299"/>
      <c r="AZ110" s="299"/>
      <c r="BA110" s="297"/>
      <c r="BB110" s="297"/>
      <c r="BC110" s="299"/>
      <c r="BD110" s="308"/>
      <c r="BE110" s="299"/>
      <c r="BF110" s="307"/>
      <c r="BG110" s="307"/>
      <c r="BH110" s="307"/>
      <c r="BI110" s="298"/>
      <c r="BJ110" s="298"/>
      <c r="BK110" s="298"/>
      <c r="BL110" s="298"/>
      <c r="BM110" s="316"/>
      <c r="BN110" s="327" t="str">
        <f t="shared" si="14"/>
        <v/>
      </c>
    </row>
    <row r="111" spans="1:66" s="64" customFormat="1" x14ac:dyDescent="0.25">
      <c r="A111" s="296"/>
      <c r="B111" s="297"/>
      <c r="C111" s="298"/>
      <c r="D111" s="299"/>
      <c r="E111" s="242" t="str">
        <f t="shared" si="12"/>
        <v xml:space="preserve"> </v>
      </c>
      <c r="F111" s="253" t="str">
        <f t="shared" ca="1" si="13"/>
        <v/>
      </c>
      <c r="G111" s="297"/>
      <c r="H111" s="300"/>
      <c r="I111" s="297"/>
      <c r="J111" s="297"/>
      <c r="K111" s="297"/>
      <c r="L111" s="301"/>
      <c r="M111" s="297"/>
      <c r="N111" s="297"/>
      <c r="O111" s="297"/>
      <c r="P111" s="302"/>
      <c r="Q111" s="303"/>
      <c r="R111" s="309"/>
      <c r="S111" s="299"/>
      <c r="T111" s="304"/>
      <c r="U111" s="304"/>
      <c r="V111" s="304"/>
      <c r="W111" s="304"/>
      <c r="X111" s="304"/>
      <c r="Y111" s="304"/>
      <c r="Z111" s="304"/>
      <c r="AA111" s="304"/>
      <c r="AB111" s="304"/>
      <c r="AC111" s="304"/>
      <c r="AD111" s="304"/>
      <c r="AE111" s="304"/>
      <c r="AF111" s="304"/>
      <c r="AG111" s="304"/>
      <c r="AH111" s="304"/>
      <c r="AI111" s="304"/>
      <c r="AJ111" s="304"/>
      <c r="AK111" s="304"/>
      <c r="AL111" s="304"/>
      <c r="AM111" s="304"/>
      <c r="AN111" s="304"/>
      <c r="AO111" s="305"/>
      <c r="AP111" s="305"/>
      <c r="AQ111" s="305"/>
      <c r="AR111" s="306"/>
      <c r="AS111" s="307"/>
      <c r="AT111" s="301"/>
      <c r="AU111" s="306"/>
      <c r="AV111" s="297"/>
      <c r="AW111" s="299"/>
      <c r="AX111" s="299"/>
      <c r="AY111" s="299"/>
      <c r="AZ111" s="299"/>
      <c r="BA111" s="297"/>
      <c r="BB111" s="297"/>
      <c r="BC111" s="299"/>
      <c r="BD111" s="308"/>
      <c r="BE111" s="299"/>
      <c r="BF111" s="307"/>
      <c r="BG111" s="307"/>
      <c r="BH111" s="307"/>
      <c r="BI111" s="298"/>
      <c r="BJ111" s="298"/>
      <c r="BK111" s="298"/>
      <c r="BL111" s="298"/>
      <c r="BM111" s="316"/>
      <c r="BN111" s="327" t="str">
        <f t="shared" si="14"/>
        <v/>
      </c>
    </row>
    <row r="112" spans="1:66" s="64" customFormat="1" x14ac:dyDescent="0.25">
      <c r="A112" s="296"/>
      <c r="B112" s="297"/>
      <c r="C112" s="298"/>
      <c r="D112" s="299"/>
      <c r="E112" s="242" t="str">
        <f t="shared" si="12"/>
        <v xml:space="preserve"> </v>
      </c>
      <c r="F112" s="253" t="str">
        <f t="shared" ca="1" si="13"/>
        <v/>
      </c>
      <c r="G112" s="297"/>
      <c r="H112" s="300"/>
      <c r="I112" s="297"/>
      <c r="J112" s="297"/>
      <c r="K112" s="297"/>
      <c r="L112" s="301"/>
      <c r="M112" s="297"/>
      <c r="N112" s="297"/>
      <c r="O112" s="297"/>
      <c r="P112" s="302"/>
      <c r="Q112" s="303"/>
      <c r="R112" s="309"/>
      <c r="S112" s="299"/>
      <c r="T112" s="304"/>
      <c r="U112" s="304"/>
      <c r="V112" s="304"/>
      <c r="W112" s="304"/>
      <c r="X112" s="304"/>
      <c r="Y112" s="304"/>
      <c r="Z112" s="304"/>
      <c r="AA112" s="304"/>
      <c r="AB112" s="304"/>
      <c r="AC112" s="304"/>
      <c r="AD112" s="304"/>
      <c r="AE112" s="304"/>
      <c r="AF112" s="304"/>
      <c r="AG112" s="304"/>
      <c r="AH112" s="304"/>
      <c r="AI112" s="304"/>
      <c r="AJ112" s="304"/>
      <c r="AK112" s="304"/>
      <c r="AL112" s="304"/>
      <c r="AM112" s="304"/>
      <c r="AN112" s="304"/>
      <c r="AO112" s="305"/>
      <c r="AP112" s="305"/>
      <c r="AQ112" s="305"/>
      <c r="AR112" s="306"/>
      <c r="AS112" s="307"/>
      <c r="AT112" s="301"/>
      <c r="AU112" s="306"/>
      <c r="AV112" s="297"/>
      <c r="AW112" s="299"/>
      <c r="AX112" s="299"/>
      <c r="AY112" s="299"/>
      <c r="AZ112" s="299"/>
      <c r="BA112" s="297"/>
      <c r="BB112" s="297"/>
      <c r="BC112" s="299"/>
      <c r="BD112" s="308"/>
      <c r="BE112" s="299"/>
      <c r="BF112" s="307"/>
      <c r="BG112" s="307"/>
      <c r="BH112" s="307"/>
      <c r="BI112" s="298"/>
      <c r="BJ112" s="298"/>
      <c r="BK112" s="298"/>
      <c r="BL112" s="298"/>
      <c r="BM112" s="316"/>
      <c r="BN112" s="327" t="str">
        <f t="shared" si="14"/>
        <v/>
      </c>
    </row>
    <row r="113" spans="1:66" s="64" customFormat="1" x14ac:dyDescent="0.25">
      <c r="A113" s="296"/>
      <c r="B113" s="297"/>
      <c r="C113" s="298"/>
      <c r="D113" s="299"/>
      <c r="E113" s="242" t="str">
        <f t="shared" si="12"/>
        <v xml:space="preserve"> </v>
      </c>
      <c r="F113" s="253" t="str">
        <f t="shared" ca="1" si="13"/>
        <v/>
      </c>
      <c r="G113" s="297"/>
      <c r="H113" s="300"/>
      <c r="I113" s="297"/>
      <c r="J113" s="297"/>
      <c r="K113" s="297"/>
      <c r="L113" s="301"/>
      <c r="M113" s="297"/>
      <c r="N113" s="297"/>
      <c r="O113" s="297"/>
      <c r="P113" s="302"/>
      <c r="Q113" s="303"/>
      <c r="R113" s="309"/>
      <c r="S113" s="299"/>
      <c r="T113" s="304"/>
      <c r="U113" s="304"/>
      <c r="V113" s="304"/>
      <c r="W113" s="304"/>
      <c r="X113" s="304"/>
      <c r="Y113" s="304"/>
      <c r="Z113" s="304"/>
      <c r="AA113" s="304"/>
      <c r="AB113" s="304"/>
      <c r="AC113" s="304"/>
      <c r="AD113" s="304"/>
      <c r="AE113" s="304"/>
      <c r="AF113" s="304"/>
      <c r="AG113" s="304"/>
      <c r="AH113" s="304"/>
      <c r="AI113" s="304"/>
      <c r="AJ113" s="304"/>
      <c r="AK113" s="304"/>
      <c r="AL113" s="304"/>
      <c r="AM113" s="304"/>
      <c r="AN113" s="304"/>
      <c r="AO113" s="305"/>
      <c r="AP113" s="305"/>
      <c r="AQ113" s="305"/>
      <c r="AR113" s="306"/>
      <c r="AS113" s="307"/>
      <c r="AT113" s="301"/>
      <c r="AU113" s="306"/>
      <c r="AV113" s="297"/>
      <c r="AW113" s="299"/>
      <c r="AX113" s="299"/>
      <c r="AY113" s="299"/>
      <c r="AZ113" s="299"/>
      <c r="BA113" s="297"/>
      <c r="BB113" s="297"/>
      <c r="BC113" s="299"/>
      <c r="BD113" s="308"/>
      <c r="BE113" s="299"/>
      <c r="BF113" s="307"/>
      <c r="BG113" s="307"/>
      <c r="BH113" s="307"/>
      <c r="BI113" s="298"/>
      <c r="BJ113" s="298"/>
      <c r="BK113" s="298"/>
      <c r="BL113" s="298"/>
      <c r="BM113" s="316"/>
      <c r="BN113" s="327" t="str">
        <f t="shared" si="14"/>
        <v/>
      </c>
    </row>
    <row r="114" spans="1:66" s="64" customFormat="1" x14ac:dyDescent="0.25">
      <c r="A114" s="296"/>
      <c r="B114" s="297"/>
      <c r="C114" s="298"/>
      <c r="D114" s="299"/>
      <c r="E114" s="242" t="str">
        <f t="shared" si="12"/>
        <v xml:space="preserve"> </v>
      </c>
      <c r="F114" s="253" t="str">
        <f t="shared" ca="1" si="13"/>
        <v/>
      </c>
      <c r="G114" s="297"/>
      <c r="H114" s="300"/>
      <c r="I114" s="297"/>
      <c r="J114" s="297"/>
      <c r="K114" s="297"/>
      <c r="L114" s="301"/>
      <c r="M114" s="297"/>
      <c r="N114" s="297"/>
      <c r="O114" s="297"/>
      <c r="P114" s="302"/>
      <c r="Q114" s="303"/>
      <c r="R114" s="309"/>
      <c r="S114" s="299"/>
      <c r="T114" s="304"/>
      <c r="U114" s="304"/>
      <c r="V114" s="304"/>
      <c r="W114" s="304"/>
      <c r="X114" s="304"/>
      <c r="Y114" s="304"/>
      <c r="Z114" s="304"/>
      <c r="AA114" s="304"/>
      <c r="AB114" s="304"/>
      <c r="AC114" s="304"/>
      <c r="AD114" s="304"/>
      <c r="AE114" s="304"/>
      <c r="AF114" s="304"/>
      <c r="AG114" s="304"/>
      <c r="AH114" s="304"/>
      <c r="AI114" s="304"/>
      <c r="AJ114" s="304"/>
      <c r="AK114" s="304"/>
      <c r="AL114" s="304"/>
      <c r="AM114" s="304"/>
      <c r="AN114" s="304"/>
      <c r="AO114" s="305"/>
      <c r="AP114" s="305"/>
      <c r="AQ114" s="305"/>
      <c r="AR114" s="306"/>
      <c r="AS114" s="307"/>
      <c r="AT114" s="301"/>
      <c r="AU114" s="306"/>
      <c r="AV114" s="297"/>
      <c r="AW114" s="299"/>
      <c r="AX114" s="299"/>
      <c r="AY114" s="299"/>
      <c r="AZ114" s="299"/>
      <c r="BA114" s="297"/>
      <c r="BB114" s="297"/>
      <c r="BC114" s="299"/>
      <c r="BD114" s="308"/>
      <c r="BE114" s="299"/>
      <c r="BF114" s="307"/>
      <c r="BG114" s="307"/>
      <c r="BH114" s="307"/>
      <c r="BI114" s="298"/>
      <c r="BJ114" s="298"/>
      <c r="BK114" s="298"/>
      <c r="BL114" s="298"/>
      <c r="BM114" s="316"/>
      <c r="BN114" s="327" t="str">
        <f t="shared" si="14"/>
        <v/>
      </c>
    </row>
    <row r="115" spans="1:66" s="64" customFormat="1" x14ac:dyDescent="0.25">
      <c r="A115" s="296"/>
      <c r="B115" s="297"/>
      <c r="C115" s="298"/>
      <c r="D115" s="299"/>
      <c r="E115" s="242" t="str">
        <f t="shared" si="12"/>
        <v xml:space="preserve"> </v>
      </c>
      <c r="F115" s="253" t="str">
        <f t="shared" ca="1" si="13"/>
        <v/>
      </c>
      <c r="G115" s="297"/>
      <c r="H115" s="300"/>
      <c r="I115" s="297"/>
      <c r="J115" s="297"/>
      <c r="K115" s="297"/>
      <c r="L115" s="301"/>
      <c r="M115" s="297"/>
      <c r="N115" s="297"/>
      <c r="O115" s="297"/>
      <c r="P115" s="302"/>
      <c r="Q115" s="303"/>
      <c r="R115" s="309"/>
      <c r="S115" s="299"/>
      <c r="T115" s="304"/>
      <c r="U115" s="304"/>
      <c r="V115" s="304"/>
      <c r="W115" s="304"/>
      <c r="X115" s="304"/>
      <c r="Y115" s="304"/>
      <c r="Z115" s="304"/>
      <c r="AA115" s="304"/>
      <c r="AB115" s="304"/>
      <c r="AC115" s="304"/>
      <c r="AD115" s="304"/>
      <c r="AE115" s="304"/>
      <c r="AF115" s="304"/>
      <c r="AG115" s="304"/>
      <c r="AH115" s="304"/>
      <c r="AI115" s="304"/>
      <c r="AJ115" s="304"/>
      <c r="AK115" s="304"/>
      <c r="AL115" s="304"/>
      <c r="AM115" s="304"/>
      <c r="AN115" s="304"/>
      <c r="AO115" s="305"/>
      <c r="AP115" s="305"/>
      <c r="AQ115" s="305"/>
      <c r="AR115" s="306"/>
      <c r="AS115" s="307"/>
      <c r="AT115" s="301"/>
      <c r="AU115" s="306"/>
      <c r="AV115" s="297"/>
      <c r="AW115" s="299"/>
      <c r="AX115" s="299"/>
      <c r="AY115" s="299"/>
      <c r="AZ115" s="299"/>
      <c r="BA115" s="297"/>
      <c r="BB115" s="297"/>
      <c r="BC115" s="299"/>
      <c r="BD115" s="308"/>
      <c r="BE115" s="299"/>
      <c r="BF115" s="307"/>
      <c r="BG115" s="307"/>
      <c r="BH115" s="307"/>
      <c r="BI115" s="298"/>
      <c r="BJ115" s="298"/>
      <c r="BK115" s="298"/>
      <c r="BL115" s="298"/>
      <c r="BM115" s="316"/>
      <c r="BN115" s="327" t="str">
        <f t="shared" si="14"/>
        <v/>
      </c>
    </row>
    <row r="116" spans="1:66" s="64" customFormat="1" x14ac:dyDescent="0.25">
      <c r="A116" s="296"/>
      <c r="B116" s="297"/>
      <c r="C116" s="298"/>
      <c r="D116" s="299"/>
      <c r="E116" s="242" t="str">
        <f t="shared" si="12"/>
        <v xml:space="preserve"> </v>
      </c>
      <c r="F116" s="253" t="str">
        <f t="shared" ca="1" si="13"/>
        <v/>
      </c>
      <c r="G116" s="297"/>
      <c r="H116" s="300"/>
      <c r="I116" s="297"/>
      <c r="J116" s="297"/>
      <c r="K116" s="297"/>
      <c r="L116" s="301"/>
      <c r="M116" s="297"/>
      <c r="N116" s="297"/>
      <c r="O116" s="297"/>
      <c r="P116" s="302"/>
      <c r="Q116" s="303"/>
      <c r="R116" s="309"/>
      <c r="S116" s="299"/>
      <c r="T116" s="304"/>
      <c r="U116" s="304"/>
      <c r="V116" s="304"/>
      <c r="W116" s="304"/>
      <c r="X116" s="304"/>
      <c r="Y116" s="304"/>
      <c r="Z116" s="304"/>
      <c r="AA116" s="304"/>
      <c r="AB116" s="304"/>
      <c r="AC116" s="304"/>
      <c r="AD116" s="304"/>
      <c r="AE116" s="304"/>
      <c r="AF116" s="304"/>
      <c r="AG116" s="304"/>
      <c r="AH116" s="304"/>
      <c r="AI116" s="304"/>
      <c r="AJ116" s="304"/>
      <c r="AK116" s="304"/>
      <c r="AL116" s="304"/>
      <c r="AM116" s="304"/>
      <c r="AN116" s="304"/>
      <c r="AO116" s="305"/>
      <c r="AP116" s="305"/>
      <c r="AQ116" s="305"/>
      <c r="AR116" s="306"/>
      <c r="AS116" s="307"/>
      <c r="AT116" s="301"/>
      <c r="AU116" s="306"/>
      <c r="AV116" s="297"/>
      <c r="AW116" s="299"/>
      <c r="AX116" s="299"/>
      <c r="AY116" s="299"/>
      <c r="AZ116" s="299"/>
      <c r="BA116" s="297"/>
      <c r="BB116" s="297"/>
      <c r="BC116" s="299"/>
      <c r="BD116" s="308"/>
      <c r="BE116" s="299"/>
      <c r="BF116" s="307"/>
      <c r="BG116" s="307"/>
      <c r="BH116" s="307"/>
      <c r="BI116" s="298"/>
      <c r="BJ116" s="298"/>
      <c r="BK116" s="298"/>
      <c r="BL116" s="298"/>
      <c r="BM116" s="316"/>
      <c r="BN116" s="327" t="str">
        <f t="shared" si="14"/>
        <v/>
      </c>
    </row>
    <row r="117" spans="1:66" s="64" customFormat="1" x14ac:dyDescent="0.25">
      <c r="A117" s="296"/>
      <c r="B117" s="297"/>
      <c r="C117" s="298"/>
      <c r="D117" s="299"/>
      <c r="E117" s="242" t="str">
        <f t="shared" si="12"/>
        <v xml:space="preserve"> </v>
      </c>
      <c r="F117" s="253" t="str">
        <f t="shared" ca="1" si="13"/>
        <v/>
      </c>
      <c r="G117" s="297"/>
      <c r="H117" s="300"/>
      <c r="I117" s="297"/>
      <c r="J117" s="297"/>
      <c r="K117" s="297"/>
      <c r="L117" s="301"/>
      <c r="M117" s="297"/>
      <c r="N117" s="297"/>
      <c r="O117" s="297"/>
      <c r="P117" s="302"/>
      <c r="Q117" s="303"/>
      <c r="R117" s="309"/>
      <c r="S117" s="299"/>
      <c r="T117" s="304"/>
      <c r="U117" s="304"/>
      <c r="V117" s="304"/>
      <c r="W117" s="304"/>
      <c r="X117" s="304"/>
      <c r="Y117" s="304"/>
      <c r="Z117" s="304"/>
      <c r="AA117" s="304"/>
      <c r="AB117" s="304"/>
      <c r="AC117" s="304"/>
      <c r="AD117" s="304"/>
      <c r="AE117" s="304"/>
      <c r="AF117" s="304"/>
      <c r="AG117" s="304"/>
      <c r="AH117" s="304"/>
      <c r="AI117" s="304"/>
      <c r="AJ117" s="304"/>
      <c r="AK117" s="304"/>
      <c r="AL117" s="304"/>
      <c r="AM117" s="304"/>
      <c r="AN117" s="304"/>
      <c r="AO117" s="305"/>
      <c r="AP117" s="305"/>
      <c r="AQ117" s="305"/>
      <c r="AR117" s="306"/>
      <c r="AS117" s="307"/>
      <c r="AT117" s="301"/>
      <c r="AU117" s="306"/>
      <c r="AV117" s="297"/>
      <c r="AW117" s="299"/>
      <c r="AX117" s="299"/>
      <c r="AY117" s="299"/>
      <c r="AZ117" s="299"/>
      <c r="BA117" s="297"/>
      <c r="BB117" s="297"/>
      <c r="BC117" s="299"/>
      <c r="BD117" s="308"/>
      <c r="BE117" s="299"/>
      <c r="BF117" s="307"/>
      <c r="BG117" s="307"/>
      <c r="BH117" s="307"/>
      <c r="BI117" s="298"/>
      <c r="BJ117" s="298"/>
      <c r="BK117" s="298"/>
      <c r="BL117" s="298"/>
      <c r="BM117" s="316"/>
      <c r="BN117" s="327" t="str">
        <f t="shared" si="14"/>
        <v/>
      </c>
    </row>
    <row r="118" spans="1:66" s="64" customFormat="1" x14ac:dyDescent="0.25">
      <c r="A118" s="296"/>
      <c r="B118" s="297"/>
      <c r="C118" s="298"/>
      <c r="D118" s="299"/>
      <c r="E118" s="242" t="str">
        <f t="shared" si="12"/>
        <v xml:space="preserve"> </v>
      </c>
      <c r="F118" s="253" t="str">
        <f t="shared" ca="1" si="13"/>
        <v/>
      </c>
      <c r="G118" s="297"/>
      <c r="H118" s="300"/>
      <c r="I118" s="297"/>
      <c r="J118" s="297"/>
      <c r="K118" s="297"/>
      <c r="L118" s="301"/>
      <c r="M118" s="297"/>
      <c r="N118" s="297"/>
      <c r="O118" s="297"/>
      <c r="P118" s="302"/>
      <c r="Q118" s="303"/>
      <c r="R118" s="309"/>
      <c r="S118" s="299"/>
      <c r="T118" s="304"/>
      <c r="U118" s="304"/>
      <c r="V118" s="304"/>
      <c r="W118" s="304"/>
      <c r="X118" s="304"/>
      <c r="Y118" s="304"/>
      <c r="Z118" s="304"/>
      <c r="AA118" s="304"/>
      <c r="AB118" s="304"/>
      <c r="AC118" s="304"/>
      <c r="AD118" s="304"/>
      <c r="AE118" s="304"/>
      <c r="AF118" s="304"/>
      <c r="AG118" s="304"/>
      <c r="AH118" s="304"/>
      <c r="AI118" s="304"/>
      <c r="AJ118" s="304"/>
      <c r="AK118" s="304"/>
      <c r="AL118" s="304"/>
      <c r="AM118" s="304"/>
      <c r="AN118" s="304"/>
      <c r="AO118" s="305"/>
      <c r="AP118" s="305"/>
      <c r="AQ118" s="305"/>
      <c r="AR118" s="306"/>
      <c r="AS118" s="307"/>
      <c r="AT118" s="301"/>
      <c r="AU118" s="306"/>
      <c r="AV118" s="297"/>
      <c r="AW118" s="299"/>
      <c r="AX118" s="299"/>
      <c r="AY118" s="299"/>
      <c r="AZ118" s="299"/>
      <c r="BA118" s="297"/>
      <c r="BB118" s="297"/>
      <c r="BC118" s="299"/>
      <c r="BD118" s="308"/>
      <c r="BE118" s="299"/>
      <c r="BF118" s="307"/>
      <c r="BG118" s="307"/>
      <c r="BH118" s="307"/>
      <c r="BI118" s="298"/>
      <c r="BJ118" s="298"/>
      <c r="BK118" s="298"/>
      <c r="BL118" s="298"/>
      <c r="BM118" s="316"/>
      <c r="BN118" s="327" t="str">
        <f t="shared" si="14"/>
        <v/>
      </c>
    </row>
    <row r="119" spans="1:66" s="64" customFormat="1" x14ac:dyDescent="0.25">
      <c r="A119" s="296"/>
      <c r="B119" s="297"/>
      <c r="C119" s="298"/>
      <c r="D119" s="299"/>
      <c r="E119" s="242" t="str">
        <f t="shared" si="12"/>
        <v xml:space="preserve"> </v>
      </c>
      <c r="F119" s="253" t="str">
        <f t="shared" ca="1" si="13"/>
        <v/>
      </c>
      <c r="G119" s="297"/>
      <c r="H119" s="300"/>
      <c r="I119" s="297"/>
      <c r="J119" s="297"/>
      <c r="K119" s="297"/>
      <c r="L119" s="301"/>
      <c r="M119" s="297"/>
      <c r="N119" s="297"/>
      <c r="O119" s="297"/>
      <c r="P119" s="302"/>
      <c r="Q119" s="303"/>
      <c r="R119" s="309"/>
      <c r="S119" s="299"/>
      <c r="T119" s="304"/>
      <c r="U119" s="304"/>
      <c r="V119" s="304"/>
      <c r="W119" s="304"/>
      <c r="X119" s="304"/>
      <c r="Y119" s="304"/>
      <c r="Z119" s="304"/>
      <c r="AA119" s="304"/>
      <c r="AB119" s="304"/>
      <c r="AC119" s="304"/>
      <c r="AD119" s="304"/>
      <c r="AE119" s="304"/>
      <c r="AF119" s="304"/>
      <c r="AG119" s="304"/>
      <c r="AH119" s="304"/>
      <c r="AI119" s="304"/>
      <c r="AJ119" s="304"/>
      <c r="AK119" s="304"/>
      <c r="AL119" s="304"/>
      <c r="AM119" s="304"/>
      <c r="AN119" s="304"/>
      <c r="AO119" s="305"/>
      <c r="AP119" s="305"/>
      <c r="AQ119" s="305"/>
      <c r="AR119" s="306"/>
      <c r="AS119" s="307"/>
      <c r="AT119" s="301"/>
      <c r="AU119" s="306"/>
      <c r="AV119" s="297"/>
      <c r="AW119" s="299"/>
      <c r="AX119" s="299"/>
      <c r="AY119" s="299"/>
      <c r="AZ119" s="299"/>
      <c r="BA119" s="297"/>
      <c r="BB119" s="297"/>
      <c r="BC119" s="299"/>
      <c r="BD119" s="308"/>
      <c r="BE119" s="299"/>
      <c r="BF119" s="307"/>
      <c r="BG119" s="307"/>
      <c r="BH119" s="307"/>
      <c r="BI119" s="298"/>
      <c r="BJ119" s="298"/>
      <c r="BK119" s="298"/>
      <c r="BL119" s="298"/>
      <c r="BM119" s="316"/>
      <c r="BN119" s="327" t="str">
        <f t="shared" si="14"/>
        <v/>
      </c>
    </row>
    <row r="120" spans="1:66" s="64" customFormat="1" x14ac:dyDescent="0.25">
      <c r="A120" s="296"/>
      <c r="B120" s="297"/>
      <c r="C120" s="298"/>
      <c r="D120" s="299"/>
      <c r="E120" s="242" t="str">
        <f t="shared" si="12"/>
        <v xml:space="preserve"> </v>
      </c>
      <c r="F120" s="253" t="str">
        <f t="shared" ca="1" si="13"/>
        <v/>
      </c>
      <c r="G120" s="297"/>
      <c r="H120" s="300"/>
      <c r="I120" s="297"/>
      <c r="J120" s="297"/>
      <c r="K120" s="297"/>
      <c r="L120" s="301"/>
      <c r="M120" s="297"/>
      <c r="N120" s="297"/>
      <c r="O120" s="297"/>
      <c r="P120" s="302"/>
      <c r="Q120" s="303"/>
      <c r="R120" s="309"/>
      <c r="S120" s="299"/>
      <c r="T120" s="304"/>
      <c r="U120" s="304"/>
      <c r="V120" s="304"/>
      <c r="W120" s="304"/>
      <c r="X120" s="304"/>
      <c r="Y120" s="304"/>
      <c r="Z120" s="304"/>
      <c r="AA120" s="304"/>
      <c r="AB120" s="304"/>
      <c r="AC120" s="304"/>
      <c r="AD120" s="304"/>
      <c r="AE120" s="304"/>
      <c r="AF120" s="304"/>
      <c r="AG120" s="304"/>
      <c r="AH120" s="304"/>
      <c r="AI120" s="304"/>
      <c r="AJ120" s="304"/>
      <c r="AK120" s="304"/>
      <c r="AL120" s="304"/>
      <c r="AM120" s="304"/>
      <c r="AN120" s="304"/>
      <c r="AO120" s="305"/>
      <c r="AP120" s="305"/>
      <c r="AQ120" s="305"/>
      <c r="AR120" s="306"/>
      <c r="AS120" s="307"/>
      <c r="AT120" s="301"/>
      <c r="AU120" s="306"/>
      <c r="AV120" s="297"/>
      <c r="AW120" s="299"/>
      <c r="AX120" s="299"/>
      <c r="AY120" s="299"/>
      <c r="AZ120" s="299"/>
      <c r="BA120" s="297"/>
      <c r="BB120" s="297"/>
      <c r="BC120" s="299"/>
      <c r="BD120" s="308"/>
      <c r="BE120" s="299"/>
      <c r="BF120" s="307"/>
      <c r="BG120" s="307"/>
      <c r="BH120" s="307"/>
      <c r="BI120" s="298"/>
      <c r="BJ120" s="298"/>
      <c r="BK120" s="298"/>
      <c r="BL120" s="298"/>
      <c r="BM120" s="316"/>
      <c r="BN120" s="327" t="str">
        <f t="shared" si="14"/>
        <v/>
      </c>
    </row>
    <row r="121" spans="1:66" s="64" customFormat="1" x14ac:dyDescent="0.25">
      <c r="A121" s="296"/>
      <c r="B121" s="297"/>
      <c r="C121" s="298"/>
      <c r="D121" s="299"/>
      <c r="E121" s="242" t="str">
        <f t="shared" si="12"/>
        <v xml:space="preserve"> </v>
      </c>
      <c r="F121" s="253" t="str">
        <f t="shared" ca="1" si="13"/>
        <v/>
      </c>
      <c r="G121" s="297"/>
      <c r="H121" s="300"/>
      <c r="I121" s="297"/>
      <c r="J121" s="297"/>
      <c r="K121" s="297"/>
      <c r="L121" s="301"/>
      <c r="M121" s="297"/>
      <c r="N121" s="297"/>
      <c r="O121" s="297"/>
      <c r="P121" s="302"/>
      <c r="Q121" s="303"/>
      <c r="R121" s="309"/>
      <c r="S121" s="299"/>
      <c r="T121" s="304"/>
      <c r="U121" s="304"/>
      <c r="V121" s="304"/>
      <c r="W121" s="304"/>
      <c r="X121" s="304"/>
      <c r="Y121" s="304"/>
      <c r="Z121" s="304"/>
      <c r="AA121" s="304"/>
      <c r="AB121" s="304"/>
      <c r="AC121" s="304"/>
      <c r="AD121" s="304"/>
      <c r="AE121" s="304"/>
      <c r="AF121" s="304"/>
      <c r="AG121" s="304"/>
      <c r="AH121" s="304"/>
      <c r="AI121" s="304"/>
      <c r="AJ121" s="304"/>
      <c r="AK121" s="304"/>
      <c r="AL121" s="304"/>
      <c r="AM121" s="304"/>
      <c r="AN121" s="304"/>
      <c r="AO121" s="305"/>
      <c r="AP121" s="305"/>
      <c r="AQ121" s="305"/>
      <c r="AR121" s="306"/>
      <c r="AS121" s="307"/>
      <c r="AT121" s="301"/>
      <c r="AU121" s="306"/>
      <c r="AV121" s="297"/>
      <c r="AW121" s="299"/>
      <c r="AX121" s="299"/>
      <c r="AY121" s="299"/>
      <c r="AZ121" s="299"/>
      <c r="BA121" s="297"/>
      <c r="BB121" s="297"/>
      <c r="BC121" s="299"/>
      <c r="BD121" s="308"/>
      <c r="BE121" s="299"/>
      <c r="BF121" s="307"/>
      <c r="BG121" s="307"/>
      <c r="BH121" s="307"/>
      <c r="BI121" s="298"/>
      <c r="BJ121" s="298"/>
      <c r="BK121" s="298"/>
      <c r="BL121" s="298"/>
      <c r="BM121" s="316"/>
      <c r="BN121" s="327" t="str">
        <f t="shared" si="14"/>
        <v/>
      </c>
    </row>
    <row r="122" spans="1:66" s="64" customFormat="1" x14ac:dyDescent="0.25">
      <c r="A122" s="296"/>
      <c r="B122" s="297"/>
      <c r="C122" s="298"/>
      <c r="D122" s="299"/>
      <c r="E122" s="242" t="str">
        <f t="shared" si="12"/>
        <v xml:space="preserve"> </v>
      </c>
      <c r="F122" s="253" t="str">
        <f t="shared" ca="1" si="13"/>
        <v/>
      </c>
      <c r="G122" s="297"/>
      <c r="H122" s="300"/>
      <c r="I122" s="297"/>
      <c r="J122" s="297"/>
      <c r="K122" s="297"/>
      <c r="L122" s="301"/>
      <c r="M122" s="297"/>
      <c r="N122" s="297"/>
      <c r="O122" s="297"/>
      <c r="P122" s="302"/>
      <c r="Q122" s="303"/>
      <c r="R122" s="309"/>
      <c r="S122" s="299"/>
      <c r="T122" s="304"/>
      <c r="U122" s="304"/>
      <c r="V122" s="304"/>
      <c r="W122" s="304"/>
      <c r="X122" s="304"/>
      <c r="Y122" s="304"/>
      <c r="Z122" s="304"/>
      <c r="AA122" s="304"/>
      <c r="AB122" s="304"/>
      <c r="AC122" s="304"/>
      <c r="AD122" s="304"/>
      <c r="AE122" s="304"/>
      <c r="AF122" s="304"/>
      <c r="AG122" s="304"/>
      <c r="AH122" s="304"/>
      <c r="AI122" s="304"/>
      <c r="AJ122" s="304"/>
      <c r="AK122" s="304"/>
      <c r="AL122" s="304"/>
      <c r="AM122" s="304"/>
      <c r="AN122" s="304"/>
      <c r="AO122" s="305"/>
      <c r="AP122" s="305"/>
      <c r="AQ122" s="305"/>
      <c r="AR122" s="306"/>
      <c r="AS122" s="307"/>
      <c r="AT122" s="301"/>
      <c r="AU122" s="306"/>
      <c r="AV122" s="297"/>
      <c r="AW122" s="299"/>
      <c r="AX122" s="299"/>
      <c r="AY122" s="299"/>
      <c r="AZ122" s="299"/>
      <c r="BA122" s="297"/>
      <c r="BB122" s="297"/>
      <c r="BC122" s="299"/>
      <c r="BD122" s="308"/>
      <c r="BE122" s="299"/>
      <c r="BF122" s="307"/>
      <c r="BG122" s="307"/>
      <c r="BH122" s="307"/>
      <c r="BI122" s="298"/>
      <c r="BJ122" s="298"/>
      <c r="BK122" s="298"/>
      <c r="BL122" s="298"/>
      <c r="BM122" s="316"/>
      <c r="BN122" s="327" t="str">
        <f t="shared" si="14"/>
        <v/>
      </c>
    </row>
    <row r="123" spans="1:66" s="64" customFormat="1" x14ac:dyDescent="0.25">
      <c r="A123" s="296"/>
      <c r="B123" s="297"/>
      <c r="C123" s="298"/>
      <c r="D123" s="299"/>
      <c r="E123" s="242" t="str">
        <f t="shared" si="12"/>
        <v xml:space="preserve"> </v>
      </c>
      <c r="F123" s="253" t="str">
        <f t="shared" ca="1" si="13"/>
        <v/>
      </c>
      <c r="G123" s="297"/>
      <c r="H123" s="300"/>
      <c r="I123" s="297"/>
      <c r="J123" s="297"/>
      <c r="K123" s="297"/>
      <c r="L123" s="301"/>
      <c r="M123" s="297"/>
      <c r="N123" s="297"/>
      <c r="O123" s="297"/>
      <c r="P123" s="302"/>
      <c r="Q123" s="303"/>
      <c r="R123" s="309"/>
      <c r="S123" s="299"/>
      <c r="T123" s="304"/>
      <c r="U123" s="304"/>
      <c r="V123" s="304"/>
      <c r="W123" s="304"/>
      <c r="X123" s="304"/>
      <c r="Y123" s="304"/>
      <c r="Z123" s="304"/>
      <c r="AA123" s="304"/>
      <c r="AB123" s="304"/>
      <c r="AC123" s="304"/>
      <c r="AD123" s="304"/>
      <c r="AE123" s="304"/>
      <c r="AF123" s="304"/>
      <c r="AG123" s="304"/>
      <c r="AH123" s="304"/>
      <c r="AI123" s="304"/>
      <c r="AJ123" s="304"/>
      <c r="AK123" s="304"/>
      <c r="AL123" s="304"/>
      <c r="AM123" s="304"/>
      <c r="AN123" s="304"/>
      <c r="AO123" s="305"/>
      <c r="AP123" s="305"/>
      <c r="AQ123" s="305"/>
      <c r="AR123" s="306"/>
      <c r="AS123" s="307"/>
      <c r="AT123" s="301"/>
      <c r="AU123" s="306"/>
      <c r="AV123" s="297"/>
      <c r="AW123" s="299"/>
      <c r="AX123" s="299"/>
      <c r="AY123" s="299"/>
      <c r="AZ123" s="299"/>
      <c r="BA123" s="297"/>
      <c r="BB123" s="297"/>
      <c r="BC123" s="299"/>
      <c r="BD123" s="308"/>
      <c r="BE123" s="299"/>
      <c r="BF123" s="307"/>
      <c r="BG123" s="307"/>
      <c r="BH123" s="307"/>
      <c r="BI123" s="298"/>
      <c r="BJ123" s="298"/>
      <c r="BK123" s="298"/>
      <c r="BL123" s="298"/>
      <c r="BM123" s="316"/>
      <c r="BN123" s="327" t="str">
        <f t="shared" si="14"/>
        <v/>
      </c>
    </row>
    <row r="124" spans="1:66" s="64" customFormat="1" x14ac:dyDescent="0.25">
      <c r="A124" s="296"/>
      <c r="B124" s="297"/>
      <c r="C124" s="298"/>
      <c r="D124" s="299"/>
      <c r="E124" s="242" t="str">
        <f t="shared" si="12"/>
        <v xml:space="preserve"> </v>
      </c>
      <c r="F124" s="253" t="str">
        <f t="shared" ca="1" si="13"/>
        <v/>
      </c>
      <c r="G124" s="297"/>
      <c r="H124" s="300"/>
      <c r="I124" s="297"/>
      <c r="J124" s="297"/>
      <c r="K124" s="297"/>
      <c r="L124" s="301"/>
      <c r="M124" s="297"/>
      <c r="N124" s="297"/>
      <c r="O124" s="297"/>
      <c r="P124" s="302"/>
      <c r="Q124" s="303"/>
      <c r="R124" s="309"/>
      <c r="S124" s="299"/>
      <c r="T124" s="304"/>
      <c r="U124" s="304"/>
      <c r="V124" s="304"/>
      <c r="W124" s="304"/>
      <c r="X124" s="304"/>
      <c r="Y124" s="304"/>
      <c r="Z124" s="304"/>
      <c r="AA124" s="304"/>
      <c r="AB124" s="304"/>
      <c r="AC124" s="304"/>
      <c r="AD124" s="304"/>
      <c r="AE124" s="304"/>
      <c r="AF124" s="304"/>
      <c r="AG124" s="304"/>
      <c r="AH124" s="304"/>
      <c r="AI124" s="304"/>
      <c r="AJ124" s="304"/>
      <c r="AK124" s="304"/>
      <c r="AL124" s="304"/>
      <c r="AM124" s="304"/>
      <c r="AN124" s="304"/>
      <c r="AO124" s="305"/>
      <c r="AP124" s="305"/>
      <c r="AQ124" s="305"/>
      <c r="AR124" s="306"/>
      <c r="AS124" s="307"/>
      <c r="AT124" s="301"/>
      <c r="AU124" s="306"/>
      <c r="AV124" s="297"/>
      <c r="AW124" s="299"/>
      <c r="AX124" s="299"/>
      <c r="AY124" s="299"/>
      <c r="AZ124" s="299"/>
      <c r="BA124" s="297"/>
      <c r="BB124" s="297"/>
      <c r="BC124" s="299"/>
      <c r="BD124" s="308"/>
      <c r="BE124" s="299"/>
      <c r="BF124" s="307"/>
      <c r="BG124" s="307"/>
      <c r="BH124" s="307"/>
      <c r="BI124" s="298"/>
      <c r="BJ124" s="298"/>
      <c r="BK124" s="298"/>
      <c r="BL124" s="298"/>
      <c r="BM124" s="316"/>
      <c r="BN124" s="327" t="str">
        <f t="shared" si="14"/>
        <v/>
      </c>
    </row>
    <row r="125" spans="1:66" s="64" customFormat="1" x14ac:dyDescent="0.25">
      <c r="A125" s="296"/>
      <c r="B125" s="297"/>
      <c r="C125" s="298"/>
      <c r="D125" s="299"/>
      <c r="E125" s="242" t="str">
        <f t="shared" si="12"/>
        <v xml:space="preserve"> </v>
      </c>
      <c r="F125" s="253" t="str">
        <f t="shared" ca="1" si="13"/>
        <v/>
      </c>
      <c r="G125" s="297"/>
      <c r="H125" s="300"/>
      <c r="I125" s="297"/>
      <c r="J125" s="297"/>
      <c r="K125" s="297"/>
      <c r="L125" s="301"/>
      <c r="M125" s="297"/>
      <c r="N125" s="297"/>
      <c r="O125" s="297"/>
      <c r="P125" s="302"/>
      <c r="Q125" s="303"/>
      <c r="R125" s="309"/>
      <c r="S125" s="299"/>
      <c r="T125" s="304"/>
      <c r="U125" s="304"/>
      <c r="V125" s="304"/>
      <c r="W125" s="304"/>
      <c r="X125" s="304"/>
      <c r="Y125" s="304"/>
      <c r="Z125" s="304"/>
      <c r="AA125" s="304"/>
      <c r="AB125" s="304"/>
      <c r="AC125" s="304"/>
      <c r="AD125" s="304"/>
      <c r="AE125" s="304"/>
      <c r="AF125" s="304"/>
      <c r="AG125" s="304"/>
      <c r="AH125" s="304"/>
      <c r="AI125" s="304"/>
      <c r="AJ125" s="304"/>
      <c r="AK125" s="304"/>
      <c r="AL125" s="304"/>
      <c r="AM125" s="304"/>
      <c r="AN125" s="304"/>
      <c r="AO125" s="305"/>
      <c r="AP125" s="305"/>
      <c r="AQ125" s="305"/>
      <c r="AR125" s="306"/>
      <c r="AS125" s="307"/>
      <c r="AT125" s="301"/>
      <c r="AU125" s="306"/>
      <c r="AV125" s="297"/>
      <c r="AW125" s="299"/>
      <c r="AX125" s="299"/>
      <c r="AY125" s="299"/>
      <c r="AZ125" s="299"/>
      <c r="BA125" s="297"/>
      <c r="BB125" s="297"/>
      <c r="BC125" s="299"/>
      <c r="BD125" s="308"/>
      <c r="BE125" s="299"/>
      <c r="BF125" s="307"/>
      <c r="BG125" s="307"/>
      <c r="BH125" s="307"/>
      <c r="BI125" s="298"/>
      <c r="BJ125" s="298"/>
      <c r="BK125" s="298"/>
      <c r="BL125" s="298"/>
      <c r="BM125" s="316"/>
      <c r="BN125" s="327" t="str">
        <f t="shared" si="14"/>
        <v/>
      </c>
    </row>
    <row r="126" spans="1:66" s="64" customFormat="1" x14ac:dyDescent="0.25">
      <c r="A126" s="296"/>
      <c r="B126" s="297"/>
      <c r="C126" s="298"/>
      <c r="D126" s="299"/>
      <c r="E126" s="242" t="str">
        <f t="shared" si="12"/>
        <v xml:space="preserve"> </v>
      </c>
      <c r="F126" s="253" t="str">
        <f t="shared" ca="1" si="13"/>
        <v/>
      </c>
      <c r="G126" s="297"/>
      <c r="H126" s="300"/>
      <c r="I126" s="297"/>
      <c r="J126" s="297"/>
      <c r="K126" s="297"/>
      <c r="L126" s="301"/>
      <c r="M126" s="297"/>
      <c r="N126" s="297"/>
      <c r="O126" s="297"/>
      <c r="P126" s="302"/>
      <c r="Q126" s="303"/>
      <c r="R126" s="309"/>
      <c r="S126" s="299"/>
      <c r="T126" s="304"/>
      <c r="U126" s="304"/>
      <c r="V126" s="304"/>
      <c r="W126" s="304"/>
      <c r="X126" s="304"/>
      <c r="Y126" s="304"/>
      <c r="Z126" s="304"/>
      <c r="AA126" s="304"/>
      <c r="AB126" s="304"/>
      <c r="AC126" s="304"/>
      <c r="AD126" s="304"/>
      <c r="AE126" s="304"/>
      <c r="AF126" s="304"/>
      <c r="AG126" s="304"/>
      <c r="AH126" s="304"/>
      <c r="AI126" s="304"/>
      <c r="AJ126" s="304"/>
      <c r="AK126" s="304"/>
      <c r="AL126" s="304"/>
      <c r="AM126" s="304"/>
      <c r="AN126" s="304"/>
      <c r="AO126" s="305"/>
      <c r="AP126" s="305"/>
      <c r="AQ126" s="305"/>
      <c r="AR126" s="306"/>
      <c r="AS126" s="307"/>
      <c r="AT126" s="301"/>
      <c r="AU126" s="306"/>
      <c r="AV126" s="297"/>
      <c r="AW126" s="299"/>
      <c r="AX126" s="299"/>
      <c r="AY126" s="299"/>
      <c r="AZ126" s="299"/>
      <c r="BA126" s="297"/>
      <c r="BB126" s="297"/>
      <c r="BC126" s="299"/>
      <c r="BD126" s="308"/>
      <c r="BE126" s="299"/>
      <c r="BF126" s="307"/>
      <c r="BG126" s="307"/>
      <c r="BH126" s="307"/>
      <c r="BI126" s="298"/>
      <c r="BJ126" s="298"/>
      <c r="BK126" s="298"/>
      <c r="BL126" s="298"/>
      <c r="BM126" s="316"/>
      <c r="BN126" s="327" t="str">
        <f t="shared" si="14"/>
        <v/>
      </c>
    </row>
    <row r="127" spans="1:66" s="64" customFormat="1" x14ac:dyDescent="0.25">
      <c r="A127" s="296"/>
      <c r="B127" s="297"/>
      <c r="C127" s="298"/>
      <c r="D127" s="299"/>
      <c r="E127" s="242" t="str">
        <f t="shared" si="12"/>
        <v xml:space="preserve"> </v>
      </c>
      <c r="F127" s="253" t="str">
        <f t="shared" ca="1" si="13"/>
        <v/>
      </c>
      <c r="G127" s="297"/>
      <c r="H127" s="300"/>
      <c r="I127" s="297"/>
      <c r="J127" s="297"/>
      <c r="K127" s="297"/>
      <c r="L127" s="301"/>
      <c r="M127" s="297"/>
      <c r="N127" s="297"/>
      <c r="O127" s="297"/>
      <c r="P127" s="302"/>
      <c r="Q127" s="303"/>
      <c r="R127" s="309"/>
      <c r="S127" s="299"/>
      <c r="T127" s="304"/>
      <c r="U127" s="304"/>
      <c r="V127" s="304"/>
      <c r="W127" s="304"/>
      <c r="X127" s="304"/>
      <c r="Y127" s="304"/>
      <c r="Z127" s="304"/>
      <c r="AA127" s="304"/>
      <c r="AB127" s="304"/>
      <c r="AC127" s="304"/>
      <c r="AD127" s="304"/>
      <c r="AE127" s="304"/>
      <c r="AF127" s="304"/>
      <c r="AG127" s="304"/>
      <c r="AH127" s="304"/>
      <c r="AI127" s="304"/>
      <c r="AJ127" s="304"/>
      <c r="AK127" s="304"/>
      <c r="AL127" s="304"/>
      <c r="AM127" s="304"/>
      <c r="AN127" s="304"/>
      <c r="AO127" s="305"/>
      <c r="AP127" s="305"/>
      <c r="AQ127" s="305"/>
      <c r="AR127" s="306"/>
      <c r="AS127" s="307"/>
      <c r="AT127" s="301"/>
      <c r="AU127" s="306"/>
      <c r="AV127" s="297"/>
      <c r="AW127" s="299"/>
      <c r="AX127" s="299"/>
      <c r="AY127" s="299"/>
      <c r="AZ127" s="299"/>
      <c r="BA127" s="297"/>
      <c r="BB127" s="297"/>
      <c r="BC127" s="299"/>
      <c r="BD127" s="308"/>
      <c r="BE127" s="299"/>
      <c r="BF127" s="307"/>
      <c r="BG127" s="307"/>
      <c r="BH127" s="307"/>
      <c r="BI127" s="298"/>
      <c r="BJ127" s="298"/>
      <c r="BK127" s="298"/>
      <c r="BL127" s="298"/>
      <c r="BM127" s="316"/>
      <c r="BN127" s="327" t="str">
        <f t="shared" si="14"/>
        <v/>
      </c>
    </row>
    <row r="128" spans="1:66" s="64" customFormat="1" x14ac:dyDescent="0.25">
      <c r="A128" s="296"/>
      <c r="B128" s="297"/>
      <c r="C128" s="298"/>
      <c r="D128" s="299"/>
      <c r="E128" s="242" t="str">
        <f t="shared" si="12"/>
        <v xml:space="preserve"> </v>
      </c>
      <c r="F128" s="253" t="str">
        <f t="shared" ca="1" si="13"/>
        <v/>
      </c>
      <c r="G128" s="297"/>
      <c r="H128" s="300"/>
      <c r="I128" s="297"/>
      <c r="J128" s="297"/>
      <c r="K128" s="297"/>
      <c r="L128" s="301"/>
      <c r="M128" s="297"/>
      <c r="N128" s="297"/>
      <c r="O128" s="297"/>
      <c r="P128" s="302"/>
      <c r="Q128" s="303"/>
      <c r="R128" s="309"/>
      <c r="S128" s="299"/>
      <c r="T128" s="304"/>
      <c r="U128" s="304"/>
      <c r="V128" s="304"/>
      <c r="W128" s="304"/>
      <c r="X128" s="304"/>
      <c r="Y128" s="304"/>
      <c r="Z128" s="304"/>
      <c r="AA128" s="304"/>
      <c r="AB128" s="304"/>
      <c r="AC128" s="304"/>
      <c r="AD128" s="304"/>
      <c r="AE128" s="304"/>
      <c r="AF128" s="304"/>
      <c r="AG128" s="304"/>
      <c r="AH128" s="304"/>
      <c r="AI128" s="304"/>
      <c r="AJ128" s="304"/>
      <c r="AK128" s="304"/>
      <c r="AL128" s="304"/>
      <c r="AM128" s="304"/>
      <c r="AN128" s="304"/>
      <c r="AO128" s="305"/>
      <c r="AP128" s="305"/>
      <c r="AQ128" s="305"/>
      <c r="AR128" s="306"/>
      <c r="AS128" s="307"/>
      <c r="AT128" s="301"/>
      <c r="AU128" s="306"/>
      <c r="AV128" s="297"/>
      <c r="AW128" s="299"/>
      <c r="AX128" s="299"/>
      <c r="AY128" s="299"/>
      <c r="AZ128" s="299"/>
      <c r="BA128" s="297"/>
      <c r="BB128" s="297"/>
      <c r="BC128" s="299"/>
      <c r="BD128" s="308"/>
      <c r="BE128" s="299"/>
      <c r="BF128" s="307"/>
      <c r="BG128" s="307"/>
      <c r="BH128" s="307"/>
      <c r="BI128" s="298"/>
      <c r="BJ128" s="298"/>
      <c r="BK128" s="298"/>
      <c r="BL128" s="298"/>
      <c r="BM128" s="316"/>
      <c r="BN128" s="327" t="str">
        <f t="shared" si="14"/>
        <v/>
      </c>
    </row>
    <row r="129" spans="1:66" s="64" customFormat="1" x14ac:dyDescent="0.25">
      <c r="A129" s="296"/>
      <c r="B129" s="297"/>
      <c r="C129" s="298"/>
      <c r="D129" s="299"/>
      <c r="E129" s="242" t="str">
        <f t="shared" si="12"/>
        <v xml:space="preserve"> </v>
      </c>
      <c r="F129" s="253" t="str">
        <f t="shared" ca="1" si="13"/>
        <v/>
      </c>
      <c r="G129" s="297"/>
      <c r="H129" s="300"/>
      <c r="I129" s="297"/>
      <c r="J129" s="297"/>
      <c r="K129" s="297"/>
      <c r="L129" s="301"/>
      <c r="M129" s="297"/>
      <c r="N129" s="297"/>
      <c r="O129" s="297"/>
      <c r="P129" s="302"/>
      <c r="Q129" s="303"/>
      <c r="R129" s="309"/>
      <c r="S129" s="299"/>
      <c r="T129" s="304"/>
      <c r="U129" s="304"/>
      <c r="V129" s="304"/>
      <c r="W129" s="304"/>
      <c r="X129" s="304"/>
      <c r="Y129" s="304"/>
      <c r="Z129" s="304"/>
      <c r="AA129" s="304"/>
      <c r="AB129" s="304"/>
      <c r="AC129" s="304"/>
      <c r="AD129" s="304"/>
      <c r="AE129" s="304"/>
      <c r="AF129" s="304"/>
      <c r="AG129" s="304"/>
      <c r="AH129" s="304"/>
      <c r="AI129" s="304"/>
      <c r="AJ129" s="304"/>
      <c r="AK129" s="304"/>
      <c r="AL129" s="304"/>
      <c r="AM129" s="304"/>
      <c r="AN129" s="304"/>
      <c r="AO129" s="305"/>
      <c r="AP129" s="305"/>
      <c r="AQ129" s="305"/>
      <c r="AR129" s="306"/>
      <c r="AS129" s="307"/>
      <c r="AT129" s="301"/>
      <c r="AU129" s="306"/>
      <c r="AV129" s="297"/>
      <c r="AW129" s="299"/>
      <c r="AX129" s="299"/>
      <c r="AY129" s="299"/>
      <c r="AZ129" s="299"/>
      <c r="BA129" s="297"/>
      <c r="BB129" s="297"/>
      <c r="BC129" s="299"/>
      <c r="BD129" s="308"/>
      <c r="BE129" s="299"/>
      <c r="BF129" s="307"/>
      <c r="BG129" s="307"/>
      <c r="BH129" s="307"/>
      <c r="BI129" s="298"/>
      <c r="BJ129" s="298"/>
      <c r="BK129" s="298"/>
      <c r="BL129" s="298"/>
      <c r="BM129" s="316"/>
      <c r="BN129" s="327" t="str">
        <f t="shared" si="14"/>
        <v/>
      </c>
    </row>
    <row r="130" spans="1:66" s="64" customFormat="1" x14ac:dyDescent="0.25">
      <c r="A130" s="296"/>
      <c r="B130" s="297"/>
      <c r="C130" s="298"/>
      <c r="D130" s="299"/>
      <c r="E130" s="242" t="str">
        <f t="shared" si="12"/>
        <v xml:space="preserve"> </v>
      </c>
      <c r="F130" s="253" t="str">
        <f t="shared" ca="1" si="13"/>
        <v/>
      </c>
      <c r="G130" s="297"/>
      <c r="H130" s="300"/>
      <c r="I130" s="297"/>
      <c r="J130" s="297"/>
      <c r="K130" s="297"/>
      <c r="L130" s="301"/>
      <c r="M130" s="297"/>
      <c r="N130" s="297"/>
      <c r="O130" s="297"/>
      <c r="P130" s="302"/>
      <c r="Q130" s="303"/>
      <c r="R130" s="309"/>
      <c r="S130" s="299"/>
      <c r="T130" s="304"/>
      <c r="U130" s="304"/>
      <c r="V130" s="304"/>
      <c r="W130" s="304"/>
      <c r="X130" s="304"/>
      <c r="Y130" s="304"/>
      <c r="Z130" s="304"/>
      <c r="AA130" s="304"/>
      <c r="AB130" s="304"/>
      <c r="AC130" s="304"/>
      <c r="AD130" s="304"/>
      <c r="AE130" s="304"/>
      <c r="AF130" s="304"/>
      <c r="AG130" s="304"/>
      <c r="AH130" s="304"/>
      <c r="AI130" s="304"/>
      <c r="AJ130" s="304"/>
      <c r="AK130" s="304"/>
      <c r="AL130" s="304"/>
      <c r="AM130" s="304"/>
      <c r="AN130" s="304"/>
      <c r="AO130" s="305"/>
      <c r="AP130" s="305"/>
      <c r="AQ130" s="305"/>
      <c r="AR130" s="306"/>
      <c r="AS130" s="307"/>
      <c r="AT130" s="301"/>
      <c r="AU130" s="306"/>
      <c r="AV130" s="297"/>
      <c r="AW130" s="299"/>
      <c r="AX130" s="299"/>
      <c r="AY130" s="299"/>
      <c r="AZ130" s="299"/>
      <c r="BA130" s="297"/>
      <c r="BB130" s="297"/>
      <c r="BC130" s="299"/>
      <c r="BD130" s="308"/>
      <c r="BE130" s="299"/>
      <c r="BF130" s="307"/>
      <c r="BG130" s="307"/>
      <c r="BH130" s="307"/>
      <c r="BI130" s="298"/>
      <c r="BJ130" s="298"/>
      <c r="BK130" s="298"/>
      <c r="BL130" s="298"/>
      <c r="BM130" s="316"/>
      <c r="BN130" s="327" t="str">
        <f t="shared" si="14"/>
        <v/>
      </c>
    </row>
    <row r="131" spans="1:66" s="64" customFormat="1" x14ac:dyDescent="0.25">
      <c r="A131" s="296"/>
      <c r="B131" s="297"/>
      <c r="C131" s="298"/>
      <c r="D131" s="299"/>
      <c r="E131" s="242" t="str">
        <f t="shared" si="12"/>
        <v xml:space="preserve"> </v>
      </c>
      <c r="F131" s="253" t="str">
        <f t="shared" ca="1" si="13"/>
        <v/>
      </c>
      <c r="G131" s="297"/>
      <c r="H131" s="300"/>
      <c r="I131" s="297"/>
      <c r="J131" s="297"/>
      <c r="K131" s="297"/>
      <c r="L131" s="301"/>
      <c r="M131" s="297"/>
      <c r="N131" s="297"/>
      <c r="O131" s="297"/>
      <c r="P131" s="302"/>
      <c r="Q131" s="303"/>
      <c r="R131" s="309"/>
      <c r="S131" s="299"/>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5"/>
      <c r="AP131" s="305"/>
      <c r="AQ131" s="305"/>
      <c r="AR131" s="306"/>
      <c r="AS131" s="307"/>
      <c r="AT131" s="301"/>
      <c r="AU131" s="306"/>
      <c r="AV131" s="297"/>
      <c r="AW131" s="299"/>
      <c r="AX131" s="299"/>
      <c r="AY131" s="299"/>
      <c r="AZ131" s="299"/>
      <c r="BA131" s="297"/>
      <c r="BB131" s="297"/>
      <c r="BC131" s="299"/>
      <c r="BD131" s="308"/>
      <c r="BE131" s="299"/>
      <c r="BF131" s="307"/>
      <c r="BG131" s="307"/>
      <c r="BH131" s="307"/>
      <c r="BI131" s="298"/>
      <c r="BJ131" s="298"/>
      <c r="BK131" s="298"/>
      <c r="BL131" s="298"/>
      <c r="BM131" s="316"/>
      <c r="BN131" s="327" t="str">
        <f t="shared" si="14"/>
        <v/>
      </c>
    </row>
    <row r="132" spans="1:66" s="64" customFormat="1" x14ac:dyDescent="0.25">
      <c r="A132" s="296"/>
      <c r="B132" s="297"/>
      <c r="C132" s="298"/>
      <c r="D132" s="299"/>
      <c r="E132" s="242" t="str">
        <f t="shared" si="12"/>
        <v xml:space="preserve"> </v>
      </c>
      <c r="F132" s="253" t="str">
        <f t="shared" ca="1" si="13"/>
        <v/>
      </c>
      <c r="G132" s="297"/>
      <c r="H132" s="300"/>
      <c r="I132" s="297"/>
      <c r="J132" s="297"/>
      <c r="K132" s="297"/>
      <c r="L132" s="301"/>
      <c r="M132" s="297"/>
      <c r="N132" s="297"/>
      <c r="O132" s="297"/>
      <c r="P132" s="302"/>
      <c r="Q132" s="303"/>
      <c r="R132" s="309"/>
      <c r="S132" s="299"/>
      <c r="T132" s="304"/>
      <c r="U132" s="304"/>
      <c r="V132" s="304"/>
      <c r="W132" s="304"/>
      <c r="X132" s="304"/>
      <c r="Y132" s="304"/>
      <c r="Z132" s="304"/>
      <c r="AA132" s="304"/>
      <c r="AB132" s="304"/>
      <c r="AC132" s="304"/>
      <c r="AD132" s="304"/>
      <c r="AE132" s="304"/>
      <c r="AF132" s="304"/>
      <c r="AG132" s="304"/>
      <c r="AH132" s="304"/>
      <c r="AI132" s="304"/>
      <c r="AJ132" s="304"/>
      <c r="AK132" s="304"/>
      <c r="AL132" s="304"/>
      <c r="AM132" s="304"/>
      <c r="AN132" s="304"/>
      <c r="AO132" s="305"/>
      <c r="AP132" s="305"/>
      <c r="AQ132" s="305"/>
      <c r="AR132" s="306"/>
      <c r="AS132" s="307"/>
      <c r="AT132" s="301"/>
      <c r="AU132" s="306"/>
      <c r="AV132" s="297"/>
      <c r="AW132" s="299"/>
      <c r="AX132" s="299"/>
      <c r="AY132" s="299"/>
      <c r="AZ132" s="299"/>
      <c r="BA132" s="297"/>
      <c r="BB132" s="297"/>
      <c r="BC132" s="299"/>
      <c r="BD132" s="308"/>
      <c r="BE132" s="299"/>
      <c r="BF132" s="307"/>
      <c r="BG132" s="307"/>
      <c r="BH132" s="307"/>
      <c r="BI132" s="298"/>
      <c r="BJ132" s="298"/>
      <c r="BK132" s="298"/>
      <c r="BL132" s="298"/>
      <c r="BM132" s="316"/>
      <c r="BN132" s="327" t="str">
        <f t="shared" si="14"/>
        <v/>
      </c>
    </row>
    <row r="133" spans="1:66" s="64" customFormat="1" x14ac:dyDescent="0.25">
      <c r="A133" s="296"/>
      <c r="B133" s="297"/>
      <c r="C133" s="298"/>
      <c r="D133" s="299"/>
      <c r="E133" s="242" t="str">
        <f t="shared" si="12"/>
        <v xml:space="preserve"> </v>
      </c>
      <c r="F133" s="253" t="str">
        <f t="shared" ca="1" si="13"/>
        <v/>
      </c>
      <c r="G133" s="297"/>
      <c r="H133" s="300"/>
      <c r="I133" s="297"/>
      <c r="J133" s="297"/>
      <c r="K133" s="297"/>
      <c r="L133" s="301"/>
      <c r="M133" s="297"/>
      <c r="N133" s="297"/>
      <c r="O133" s="297"/>
      <c r="P133" s="302"/>
      <c r="Q133" s="303"/>
      <c r="R133" s="309"/>
      <c r="S133" s="299"/>
      <c r="T133" s="304"/>
      <c r="U133" s="304"/>
      <c r="V133" s="304"/>
      <c r="W133" s="304"/>
      <c r="X133" s="304"/>
      <c r="Y133" s="304"/>
      <c r="Z133" s="304"/>
      <c r="AA133" s="304"/>
      <c r="AB133" s="304"/>
      <c r="AC133" s="304"/>
      <c r="AD133" s="304"/>
      <c r="AE133" s="304"/>
      <c r="AF133" s="304"/>
      <c r="AG133" s="304"/>
      <c r="AH133" s="304"/>
      <c r="AI133" s="304"/>
      <c r="AJ133" s="304"/>
      <c r="AK133" s="304"/>
      <c r="AL133" s="304"/>
      <c r="AM133" s="304"/>
      <c r="AN133" s="304"/>
      <c r="AO133" s="305"/>
      <c r="AP133" s="305"/>
      <c r="AQ133" s="305"/>
      <c r="AR133" s="306"/>
      <c r="AS133" s="307"/>
      <c r="AT133" s="301"/>
      <c r="AU133" s="306"/>
      <c r="AV133" s="297"/>
      <c r="AW133" s="299"/>
      <c r="AX133" s="299"/>
      <c r="AY133" s="299"/>
      <c r="AZ133" s="299"/>
      <c r="BA133" s="297"/>
      <c r="BB133" s="297"/>
      <c r="BC133" s="299"/>
      <c r="BD133" s="308"/>
      <c r="BE133" s="299"/>
      <c r="BF133" s="307"/>
      <c r="BG133" s="307"/>
      <c r="BH133" s="307"/>
      <c r="BI133" s="298"/>
      <c r="BJ133" s="298"/>
      <c r="BK133" s="298"/>
      <c r="BL133" s="298"/>
      <c r="BM133" s="316"/>
      <c r="BN133" s="327" t="str">
        <f t="shared" si="14"/>
        <v/>
      </c>
    </row>
    <row r="134" spans="1:66" s="64" customFormat="1" x14ac:dyDescent="0.25">
      <c r="A134" s="296"/>
      <c r="B134" s="297"/>
      <c r="C134" s="298"/>
      <c r="D134" s="299"/>
      <c r="E134" s="242" t="str">
        <f t="shared" ref="E134:E165" si="15">CONCATENATE($J134," ",$I134)</f>
        <v xml:space="preserve"> </v>
      </c>
      <c r="F134" s="253" t="str">
        <f t="shared" ref="F134:F165" ca="1" si="16">IF(L134="","",DATEDIF(L134,TODAY(),"Y"))</f>
        <v/>
      </c>
      <c r="G134" s="297"/>
      <c r="H134" s="300"/>
      <c r="I134" s="297"/>
      <c r="J134" s="297"/>
      <c r="K134" s="297"/>
      <c r="L134" s="301"/>
      <c r="M134" s="297"/>
      <c r="N134" s="297"/>
      <c r="O134" s="297"/>
      <c r="P134" s="302"/>
      <c r="Q134" s="303"/>
      <c r="R134" s="309"/>
      <c r="S134" s="299"/>
      <c r="T134" s="304"/>
      <c r="U134" s="304"/>
      <c r="V134" s="304"/>
      <c r="W134" s="304"/>
      <c r="X134" s="304"/>
      <c r="Y134" s="304"/>
      <c r="Z134" s="304"/>
      <c r="AA134" s="304"/>
      <c r="AB134" s="304"/>
      <c r="AC134" s="304"/>
      <c r="AD134" s="304"/>
      <c r="AE134" s="304"/>
      <c r="AF134" s="304"/>
      <c r="AG134" s="304"/>
      <c r="AH134" s="304"/>
      <c r="AI134" s="304"/>
      <c r="AJ134" s="304"/>
      <c r="AK134" s="304"/>
      <c r="AL134" s="304"/>
      <c r="AM134" s="304"/>
      <c r="AN134" s="304"/>
      <c r="AO134" s="305"/>
      <c r="AP134" s="305"/>
      <c r="AQ134" s="305"/>
      <c r="AR134" s="306"/>
      <c r="AS134" s="307"/>
      <c r="AT134" s="301"/>
      <c r="AU134" s="306"/>
      <c r="AV134" s="297"/>
      <c r="AW134" s="299"/>
      <c r="AX134" s="299"/>
      <c r="AY134" s="299"/>
      <c r="AZ134" s="299"/>
      <c r="BA134" s="297"/>
      <c r="BB134" s="297"/>
      <c r="BC134" s="299"/>
      <c r="BD134" s="308"/>
      <c r="BE134" s="299"/>
      <c r="BF134" s="307"/>
      <c r="BG134" s="307"/>
      <c r="BH134" s="307"/>
      <c r="BI134" s="298"/>
      <c r="BJ134" s="298"/>
      <c r="BK134" s="298"/>
      <c r="BL134" s="298"/>
      <c r="BM134" s="316"/>
      <c r="BN134" s="327" t="str">
        <f t="shared" ref="BN134:BN165" si="17">CONCATENATE(LEFT($J134), LEFT($I134))</f>
        <v/>
      </c>
    </row>
    <row r="135" spans="1:66" s="64" customFormat="1" x14ac:dyDescent="0.25">
      <c r="A135" s="296"/>
      <c r="B135" s="297"/>
      <c r="C135" s="298"/>
      <c r="D135" s="299"/>
      <c r="E135" s="242" t="str">
        <f t="shared" si="15"/>
        <v xml:space="preserve"> </v>
      </c>
      <c r="F135" s="253" t="str">
        <f t="shared" ca="1" si="16"/>
        <v/>
      </c>
      <c r="G135" s="297"/>
      <c r="H135" s="300"/>
      <c r="I135" s="297"/>
      <c r="J135" s="297"/>
      <c r="K135" s="297"/>
      <c r="L135" s="301"/>
      <c r="M135" s="297"/>
      <c r="N135" s="297"/>
      <c r="O135" s="297"/>
      <c r="P135" s="302"/>
      <c r="Q135" s="303"/>
      <c r="R135" s="309"/>
      <c r="S135" s="299"/>
      <c r="T135" s="304"/>
      <c r="U135" s="304"/>
      <c r="V135" s="304"/>
      <c r="W135" s="304"/>
      <c r="X135" s="304"/>
      <c r="Y135" s="304"/>
      <c r="Z135" s="304"/>
      <c r="AA135" s="304"/>
      <c r="AB135" s="304"/>
      <c r="AC135" s="304"/>
      <c r="AD135" s="304"/>
      <c r="AE135" s="304"/>
      <c r="AF135" s="304"/>
      <c r="AG135" s="304"/>
      <c r="AH135" s="304"/>
      <c r="AI135" s="304"/>
      <c r="AJ135" s="304"/>
      <c r="AK135" s="304"/>
      <c r="AL135" s="304"/>
      <c r="AM135" s="304"/>
      <c r="AN135" s="304"/>
      <c r="AO135" s="305"/>
      <c r="AP135" s="305"/>
      <c r="AQ135" s="305"/>
      <c r="AR135" s="306"/>
      <c r="AS135" s="307"/>
      <c r="AT135" s="301"/>
      <c r="AU135" s="306"/>
      <c r="AV135" s="297"/>
      <c r="AW135" s="299"/>
      <c r="AX135" s="299"/>
      <c r="AY135" s="299"/>
      <c r="AZ135" s="299"/>
      <c r="BA135" s="297"/>
      <c r="BB135" s="297"/>
      <c r="BC135" s="299"/>
      <c r="BD135" s="308"/>
      <c r="BE135" s="299"/>
      <c r="BF135" s="307"/>
      <c r="BG135" s="307"/>
      <c r="BH135" s="307"/>
      <c r="BI135" s="298"/>
      <c r="BJ135" s="298"/>
      <c r="BK135" s="298"/>
      <c r="BL135" s="298"/>
      <c r="BM135" s="316"/>
      <c r="BN135" s="327" t="str">
        <f t="shared" si="17"/>
        <v/>
      </c>
    </row>
    <row r="136" spans="1:66" s="64" customFormat="1" x14ac:dyDescent="0.25">
      <c r="A136" s="296"/>
      <c r="B136" s="297"/>
      <c r="C136" s="298"/>
      <c r="D136" s="299"/>
      <c r="E136" s="242" t="str">
        <f t="shared" si="15"/>
        <v xml:space="preserve"> </v>
      </c>
      <c r="F136" s="253" t="str">
        <f t="shared" ca="1" si="16"/>
        <v/>
      </c>
      <c r="G136" s="297"/>
      <c r="H136" s="300"/>
      <c r="I136" s="297"/>
      <c r="J136" s="297"/>
      <c r="K136" s="297"/>
      <c r="L136" s="301"/>
      <c r="M136" s="297"/>
      <c r="N136" s="297"/>
      <c r="O136" s="297"/>
      <c r="P136" s="302"/>
      <c r="Q136" s="303"/>
      <c r="R136" s="309"/>
      <c r="S136" s="299"/>
      <c r="T136" s="304"/>
      <c r="U136" s="304"/>
      <c r="V136" s="304"/>
      <c r="W136" s="304"/>
      <c r="X136" s="304"/>
      <c r="Y136" s="304"/>
      <c r="Z136" s="304"/>
      <c r="AA136" s="304"/>
      <c r="AB136" s="304"/>
      <c r="AC136" s="304"/>
      <c r="AD136" s="304"/>
      <c r="AE136" s="304"/>
      <c r="AF136" s="304"/>
      <c r="AG136" s="304"/>
      <c r="AH136" s="304"/>
      <c r="AI136" s="304"/>
      <c r="AJ136" s="304"/>
      <c r="AK136" s="304"/>
      <c r="AL136" s="304"/>
      <c r="AM136" s="304"/>
      <c r="AN136" s="304"/>
      <c r="AO136" s="305"/>
      <c r="AP136" s="305"/>
      <c r="AQ136" s="305"/>
      <c r="AR136" s="306"/>
      <c r="AS136" s="307"/>
      <c r="AT136" s="301"/>
      <c r="AU136" s="306"/>
      <c r="AV136" s="297"/>
      <c r="AW136" s="299"/>
      <c r="AX136" s="299"/>
      <c r="AY136" s="299"/>
      <c r="AZ136" s="299"/>
      <c r="BA136" s="297"/>
      <c r="BB136" s="297"/>
      <c r="BC136" s="299"/>
      <c r="BD136" s="308"/>
      <c r="BE136" s="299"/>
      <c r="BF136" s="307"/>
      <c r="BG136" s="307"/>
      <c r="BH136" s="307"/>
      <c r="BI136" s="298"/>
      <c r="BJ136" s="298"/>
      <c r="BK136" s="298"/>
      <c r="BL136" s="298"/>
      <c r="BM136" s="316"/>
      <c r="BN136" s="327" t="str">
        <f t="shared" si="17"/>
        <v/>
      </c>
    </row>
    <row r="137" spans="1:66" s="64" customFormat="1" x14ac:dyDescent="0.25">
      <c r="A137" s="296"/>
      <c r="B137" s="297"/>
      <c r="C137" s="298"/>
      <c r="D137" s="299"/>
      <c r="E137" s="242" t="str">
        <f t="shared" si="15"/>
        <v xml:space="preserve"> </v>
      </c>
      <c r="F137" s="253" t="str">
        <f t="shared" ca="1" si="16"/>
        <v/>
      </c>
      <c r="G137" s="297"/>
      <c r="H137" s="300"/>
      <c r="I137" s="297"/>
      <c r="J137" s="297"/>
      <c r="K137" s="297"/>
      <c r="L137" s="301"/>
      <c r="M137" s="297"/>
      <c r="N137" s="297"/>
      <c r="O137" s="297"/>
      <c r="P137" s="302"/>
      <c r="Q137" s="303"/>
      <c r="R137" s="309"/>
      <c r="S137" s="299"/>
      <c r="T137" s="304"/>
      <c r="U137" s="304"/>
      <c r="V137" s="304"/>
      <c r="W137" s="304"/>
      <c r="X137" s="304"/>
      <c r="Y137" s="304"/>
      <c r="Z137" s="304"/>
      <c r="AA137" s="304"/>
      <c r="AB137" s="304"/>
      <c r="AC137" s="304"/>
      <c r="AD137" s="304"/>
      <c r="AE137" s="304"/>
      <c r="AF137" s="304"/>
      <c r="AG137" s="304"/>
      <c r="AH137" s="304"/>
      <c r="AI137" s="304"/>
      <c r="AJ137" s="304"/>
      <c r="AK137" s="304"/>
      <c r="AL137" s="304"/>
      <c r="AM137" s="304"/>
      <c r="AN137" s="304"/>
      <c r="AO137" s="305"/>
      <c r="AP137" s="305"/>
      <c r="AQ137" s="305"/>
      <c r="AR137" s="306"/>
      <c r="AS137" s="307"/>
      <c r="AT137" s="301"/>
      <c r="AU137" s="306"/>
      <c r="AV137" s="297"/>
      <c r="AW137" s="299"/>
      <c r="AX137" s="299"/>
      <c r="AY137" s="299"/>
      <c r="AZ137" s="299"/>
      <c r="BA137" s="297"/>
      <c r="BB137" s="297"/>
      <c r="BC137" s="299"/>
      <c r="BD137" s="308"/>
      <c r="BE137" s="299"/>
      <c r="BF137" s="307"/>
      <c r="BG137" s="307"/>
      <c r="BH137" s="307"/>
      <c r="BI137" s="298"/>
      <c r="BJ137" s="298"/>
      <c r="BK137" s="298"/>
      <c r="BL137" s="298"/>
      <c r="BM137" s="316"/>
      <c r="BN137" s="327" t="str">
        <f t="shared" si="17"/>
        <v/>
      </c>
    </row>
    <row r="138" spans="1:66" s="64" customFormat="1" x14ac:dyDescent="0.25">
      <c r="A138" s="296"/>
      <c r="B138" s="297"/>
      <c r="C138" s="298"/>
      <c r="D138" s="299"/>
      <c r="E138" s="242" t="str">
        <f t="shared" si="15"/>
        <v xml:space="preserve"> </v>
      </c>
      <c r="F138" s="253" t="str">
        <f t="shared" ca="1" si="16"/>
        <v/>
      </c>
      <c r="G138" s="297"/>
      <c r="H138" s="300"/>
      <c r="I138" s="297"/>
      <c r="J138" s="297"/>
      <c r="K138" s="297"/>
      <c r="L138" s="301"/>
      <c r="M138" s="297"/>
      <c r="N138" s="297"/>
      <c r="O138" s="297"/>
      <c r="P138" s="302"/>
      <c r="Q138" s="303"/>
      <c r="R138" s="309"/>
      <c r="S138" s="299"/>
      <c r="T138" s="304"/>
      <c r="U138" s="304"/>
      <c r="V138" s="304"/>
      <c r="W138" s="304"/>
      <c r="X138" s="304"/>
      <c r="Y138" s="304"/>
      <c r="Z138" s="304"/>
      <c r="AA138" s="304"/>
      <c r="AB138" s="304"/>
      <c r="AC138" s="304"/>
      <c r="AD138" s="304"/>
      <c r="AE138" s="304"/>
      <c r="AF138" s="304"/>
      <c r="AG138" s="304"/>
      <c r="AH138" s="304"/>
      <c r="AI138" s="304"/>
      <c r="AJ138" s="304"/>
      <c r="AK138" s="304"/>
      <c r="AL138" s="304"/>
      <c r="AM138" s="304"/>
      <c r="AN138" s="304"/>
      <c r="AO138" s="305"/>
      <c r="AP138" s="305"/>
      <c r="AQ138" s="305"/>
      <c r="AR138" s="306"/>
      <c r="AS138" s="307"/>
      <c r="AT138" s="301"/>
      <c r="AU138" s="306"/>
      <c r="AV138" s="297"/>
      <c r="AW138" s="299"/>
      <c r="AX138" s="299"/>
      <c r="AY138" s="299"/>
      <c r="AZ138" s="299"/>
      <c r="BA138" s="297"/>
      <c r="BB138" s="297"/>
      <c r="BC138" s="299"/>
      <c r="BD138" s="308"/>
      <c r="BE138" s="299"/>
      <c r="BF138" s="307"/>
      <c r="BG138" s="307"/>
      <c r="BH138" s="307"/>
      <c r="BI138" s="298"/>
      <c r="BJ138" s="298"/>
      <c r="BK138" s="298"/>
      <c r="BL138" s="298"/>
      <c r="BM138" s="316"/>
      <c r="BN138" s="327" t="str">
        <f t="shared" si="17"/>
        <v/>
      </c>
    </row>
    <row r="139" spans="1:66" s="64" customFormat="1" x14ac:dyDescent="0.25">
      <c r="A139" s="296"/>
      <c r="B139" s="297"/>
      <c r="C139" s="298"/>
      <c r="D139" s="299"/>
      <c r="E139" s="242" t="str">
        <f t="shared" si="15"/>
        <v xml:space="preserve"> </v>
      </c>
      <c r="F139" s="253" t="str">
        <f t="shared" ca="1" si="16"/>
        <v/>
      </c>
      <c r="G139" s="297"/>
      <c r="H139" s="300"/>
      <c r="I139" s="297"/>
      <c r="J139" s="297"/>
      <c r="K139" s="297"/>
      <c r="L139" s="301"/>
      <c r="M139" s="297"/>
      <c r="N139" s="297"/>
      <c r="O139" s="297"/>
      <c r="P139" s="302"/>
      <c r="Q139" s="303"/>
      <c r="R139" s="309"/>
      <c r="S139" s="299"/>
      <c r="T139" s="304"/>
      <c r="U139" s="304"/>
      <c r="V139" s="304"/>
      <c r="W139" s="304"/>
      <c r="X139" s="304"/>
      <c r="Y139" s="304"/>
      <c r="Z139" s="304"/>
      <c r="AA139" s="304"/>
      <c r="AB139" s="304"/>
      <c r="AC139" s="304"/>
      <c r="AD139" s="304"/>
      <c r="AE139" s="304"/>
      <c r="AF139" s="304"/>
      <c r="AG139" s="304"/>
      <c r="AH139" s="304"/>
      <c r="AI139" s="304"/>
      <c r="AJ139" s="304"/>
      <c r="AK139" s="304"/>
      <c r="AL139" s="304"/>
      <c r="AM139" s="304"/>
      <c r="AN139" s="304"/>
      <c r="AO139" s="305"/>
      <c r="AP139" s="305"/>
      <c r="AQ139" s="305"/>
      <c r="AR139" s="306"/>
      <c r="AS139" s="307"/>
      <c r="AT139" s="301"/>
      <c r="AU139" s="306"/>
      <c r="AV139" s="297"/>
      <c r="AW139" s="299"/>
      <c r="AX139" s="299"/>
      <c r="AY139" s="299"/>
      <c r="AZ139" s="299"/>
      <c r="BA139" s="297"/>
      <c r="BB139" s="297"/>
      <c r="BC139" s="299"/>
      <c r="BD139" s="308"/>
      <c r="BE139" s="299"/>
      <c r="BF139" s="307"/>
      <c r="BG139" s="307"/>
      <c r="BH139" s="307"/>
      <c r="BI139" s="298"/>
      <c r="BJ139" s="298"/>
      <c r="BK139" s="298"/>
      <c r="BL139" s="298"/>
      <c r="BM139" s="316"/>
      <c r="BN139" s="327" t="str">
        <f t="shared" si="17"/>
        <v/>
      </c>
    </row>
    <row r="140" spans="1:66" s="64" customFormat="1" x14ac:dyDescent="0.25">
      <c r="A140" s="296"/>
      <c r="B140" s="297"/>
      <c r="C140" s="298"/>
      <c r="D140" s="299"/>
      <c r="E140" s="242" t="str">
        <f t="shared" si="15"/>
        <v xml:space="preserve"> </v>
      </c>
      <c r="F140" s="253" t="str">
        <f t="shared" ca="1" si="16"/>
        <v/>
      </c>
      <c r="G140" s="297"/>
      <c r="H140" s="300"/>
      <c r="I140" s="297"/>
      <c r="J140" s="297"/>
      <c r="K140" s="297"/>
      <c r="L140" s="301"/>
      <c r="M140" s="297"/>
      <c r="N140" s="297"/>
      <c r="O140" s="297"/>
      <c r="P140" s="302"/>
      <c r="Q140" s="303"/>
      <c r="R140" s="309"/>
      <c r="S140" s="299"/>
      <c r="T140" s="304"/>
      <c r="U140" s="304"/>
      <c r="V140" s="304"/>
      <c r="W140" s="304"/>
      <c r="X140" s="304"/>
      <c r="Y140" s="304"/>
      <c r="Z140" s="304"/>
      <c r="AA140" s="304"/>
      <c r="AB140" s="304"/>
      <c r="AC140" s="304"/>
      <c r="AD140" s="304"/>
      <c r="AE140" s="304"/>
      <c r="AF140" s="304"/>
      <c r="AG140" s="304"/>
      <c r="AH140" s="304"/>
      <c r="AI140" s="304"/>
      <c r="AJ140" s="304"/>
      <c r="AK140" s="304"/>
      <c r="AL140" s="304"/>
      <c r="AM140" s="304"/>
      <c r="AN140" s="304"/>
      <c r="AO140" s="305"/>
      <c r="AP140" s="305"/>
      <c r="AQ140" s="305"/>
      <c r="AR140" s="306"/>
      <c r="AS140" s="307"/>
      <c r="AT140" s="301"/>
      <c r="AU140" s="306"/>
      <c r="AV140" s="297"/>
      <c r="AW140" s="299"/>
      <c r="AX140" s="299"/>
      <c r="AY140" s="299"/>
      <c r="AZ140" s="299"/>
      <c r="BA140" s="297"/>
      <c r="BB140" s="297"/>
      <c r="BC140" s="299"/>
      <c r="BD140" s="308"/>
      <c r="BE140" s="299"/>
      <c r="BF140" s="307"/>
      <c r="BG140" s="307"/>
      <c r="BH140" s="307"/>
      <c r="BI140" s="298"/>
      <c r="BJ140" s="298"/>
      <c r="BK140" s="298"/>
      <c r="BL140" s="298"/>
      <c r="BM140" s="316"/>
      <c r="BN140" s="327" t="str">
        <f t="shared" si="17"/>
        <v/>
      </c>
    </row>
    <row r="141" spans="1:66" s="64" customFormat="1" x14ac:dyDescent="0.25">
      <c r="A141" s="296"/>
      <c r="B141" s="297"/>
      <c r="C141" s="298"/>
      <c r="D141" s="299"/>
      <c r="E141" s="242" t="str">
        <f t="shared" si="15"/>
        <v xml:space="preserve"> </v>
      </c>
      <c r="F141" s="253" t="str">
        <f t="shared" ca="1" si="16"/>
        <v/>
      </c>
      <c r="G141" s="297"/>
      <c r="H141" s="300"/>
      <c r="I141" s="297"/>
      <c r="J141" s="297"/>
      <c r="K141" s="297"/>
      <c r="L141" s="301"/>
      <c r="M141" s="297"/>
      <c r="N141" s="297"/>
      <c r="O141" s="297"/>
      <c r="P141" s="302"/>
      <c r="Q141" s="303"/>
      <c r="R141" s="309"/>
      <c r="S141" s="299"/>
      <c r="T141" s="304"/>
      <c r="U141" s="304"/>
      <c r="V141" s="304"/>
      <c r="W141" s="304"/>
      <c r="X141" s="304"/>
      <c r="Y141" s="304"/>
      <c r="Z141" s="304"/>
      <c r="AA141" s="304"/>
      <c r="AB141" s="304"/>
      <c r="AC141" s="304"/>
      <c r="AD141" s="304"/>
      <c r="AE141" s="304"/>
      <c r="AF141" s="304"/>
      <c r="AG141" s="304"/>
      <c r="AH141" s="304"/>
      <c r="AI141" s="304"/>
      <c r="AJ141" s="304"/>
      <c r="AK141" s="304"/>
      <c r="AL141" s="304"/>
      <c r="AM141" s="304"/>
      <c r="AN141" s="304"/>
      <c r="AO141" s="305"/>
      <c r="AP141" s="305"/>
      <c r="AQ141" s="305"/>
      <c r="AR141" s="306"/>
      <c r="AS141" s="307"/>
      <c r="AT141" s="301"/>
      <c r="AU141" s="306"/>
      <c r="AV141" s="297"/>
      <c r="AW141" s="299"/>
      <c r="AX141" s="299"/>
      <c r="AY141" s="299"/>
      <c r="AZ141" s="299"/>
      <c r="BA141" s="297"/>
      <c r="BB141" s="297"/>
      <c r="BC141" s="299"/>
      <c r="BD141" s="308"/>
      <c r="BE141" s="299"/>
      <c r="BF141" s="307"/>
      <c r="BG141" s="307"/>
      <c r="BH141" s="307"/>
      <c r="BI141" s="298"/>
      <c r="BJ141" s="298"/>
      <c r="BK141" s="298"/>
      <c r="BL141" s="298"/>
      <c r="BM141" s="316"/>
      <c r="BN141" s="327" t="str">
        <f t="shared" si="17"/>
        <v/>
      </c>
    </row>
    <row r="142" spans="1:66" s="64" customFormat="1" x14ac:dyDescent="0.25">
      <c r="A142" s="296"/>
      <c r="B142" s="297"/>
      <c r="C142" s="298"/>
      <c r="D142" s="299"/>
      <c r="E142" s="242" t="str">
        <f t="shared" si="15"/>
        <v xml:space="preserve"> </v>
      </c>
      <c r="F142" s="253" t="str">
        <f t="shared" ca="1" si="16"/>
        <v/>
      </c>
      <c r="G142" s="297"/>
      <c r="H142" s="300"/>
      <c r="I142" s="297"/>
      <c r="J142" s="297"/>
      <c r="K142" s="297"/>
      <c r="L142" s="301"/>
      <c r="M142" s="297"/>
      <c r="N142" s="297"/>
      <c r="O142" s="297"/>
      <c r="P142" s="302"/>
      <c r="Q142" s="303"/>
      <c r="R142" s="309"/>
      <c r="S142" s="299"/>
      <c r="T142" s="304"/>
      <c r="U142" s="304"/>
      <c r="V142" s="304"/>
      <c r="W142" s="304"/>
      <c r="X142" s="304"/>
      <c r="Y142" s="304"/>
      <c r="Z142" s="304"/>
      <c r="AA142" s="304"/>
      <c r="AB142" s="304"/>
      <c r="AC142" s="304"/>
      <c r="AD142" s="304"/>
      <c r="AE142" s="304"/>
      <c r="AF142" s="304"/>
      <c r="AG142" s="304"/>
      <c r="AH142" s="304"/>
      <c r="AI142" s="304"/>
      <c r="AJ142" s="304"/>
      <c r="AK142" s="304"/>
      <c r="AL142" s="304"/>
      <c r="AM142" s="304"/>
      <c r="AN142" s="304"/>
      <c r="AO142" s="305"/>
      <c r="AP142" s="305"/>
      <c r="AQ142" s="305"/>
      <c r="AR142" s="306"/>
      <c r="AS142" s="307"/>
      <c r="AT142" s="301"/>
      <c r="AU142" s="306"/>
      <c r="AV142" s="297"/>
      <c r="AW142" s="299"/>
      <c r="AX142" s="299"/>
      <c r="AY142" s="299"/>
      <c r="AZ142" s="299"/>
      <c r="BA142" s="297"/>
      <c r="BB142" s="297"/>
      <c r="BC142" s="299"/>
      <c r="BD142" s="308"/>
      <c r="BE142" s="299"/>
      <c r="BF142" s="307"/>
      <c r="BG142" s="307"/>
      <c r="BH142" s="307"/>
      <c r="BI142" s="298"/>
      <c r="BJ142" s="298"/>
      <c r="BK142" s="298"/>
      <c r="BL142" s="298"/>
      <c r="BM142" s="316"/>
      <c r="BN142" s="327" t="str">
        <f t="shared" si="17"/>
        <v/>
      </c>
    </row>
    <row r="143" spans="1:66" s="64" customFormat="1" x14ac:dyDescent="0.25">
      <c r="A143" s="296"/>
      <c r="B143" s="297"/>
      <c r="C143" s="298"/>
      <c r="D143" s="299"/>
      <c r="E143" s="242" t="str">
        <f t="shared" si="15"/>
        <v xml:space="preserve"> </v>
      </c>
      <c r="F143" s="253" t="str">
        <f t="shared" ca="1" si="16"/>
        <v/>
      </c>
      <c r="G143" s="297"/>
      <c r="H143" s="300"/>
      <c r="I143" s="297"/>
      <c r="J143" s="297"/>
      <c r="K143" s="297"/>
      <c r="L143" s="301"/>
      <c r="M143" s="297"/>
      <c r="N143" s="297"/>
      <c r="O143" s="297"/>
      <c r="P143" s="302"/>
      <c r="Q143" s="303"/>
      <c r="R143" s="309"/>
      <c r="S143" s="299"/>
      <c r="T143" s="304"/>
      <c r="U143" s="304"/>
      <c r="V143" s="304"/>
      <c r="W143" s="304"/>
      <c r="X143" s="304"/>
      <c r="Y143" s="304"/>
      <c r="Z143" s="304"/>
      <c r="AA143" s="304"/>
      <c r="AB143" s="304"/>
      <c r="AC143" s="304"/>
      <c r="AD143" s="304"/>
      <c r="AE143" s="304"/>
      <c r="AF143" s="304"/>
      <c r="AG143" s="304"/>
      <c r="AH143" s="304"/>
      <c r="AI143" s="304"/>
      <c r="AJ143" s="304"/>
      <c r="AK143" s="304"/>
      <c r="AL143" s="304"/>
      <c r="AM143" s="304"/>
      <c r="AN143" s="304"/>
      <c r="AO143" s="305"/>
      <c r="AP143" s="305"/>
      <c r="AQ143" s="305"/>
      <c r="AR143" s="306"/>
      <c r="AS143" s="307"/>
      <c r="AT143" s="301"/>
      <c r="AU143" s="306"/>
      <c r="AV143" s="297"/>
      <c r="AW143" s="299"/>
      <c r="AX143" s="299"/>
      <c r="AY143" s="299"/>
      <c r="AZ143" s="299"/>
      <c r="BA143" s="297"/>
      <c r="BB143" s="297"/>
      <c r="BC143" s="299"/>
      <c r="BD143" s="308"/>
      <c r="BE143" s="299"/>
      <c r="BF143" s="307"/>
      <c r="BG143" s="307"/>
      <c r="BH143" s="307"/>
      <c r="BI143" s="298"/>
      <c r="BJ143" s="298"/>
      <c r="BK143" s="298"/>
      <c r="BL143" s="298"/>
      <c r="BM143" s="316"/>
      <c r="BN143" s="327" t="str">
        <f t="shared" si="17"/>
        <v/>
      </c>
    </row>
    <row r="144" spans="1:66" s="64" customFormat="1" x14ac:dyDescent="0.25">
      <c r="A144" s="296"/>
      <c r="B144" s="297"/>
      <c r="C144" s="298"/>
      <c r="D144" s="299"/>
      <c r="E144" s="242" t="str">
        <f t="shared" si="15"/>
        <v xml:space="preserve"> </v>
      </c>
      <c r="F144" s="253" t="str">
        <f t="shared" ca="1" si="16"/>
        <v/>
      </c>
      <c r="G144" s="297"/>
      <c r="H144" s="300"/>
      <c r="I144" s="297"/>
      <c r="J144" s="297"/>
      <c r="K144" s="297"/>
      <c r="L144" s="301"/>
      <c r="M144" s="297"/>
      <c r="N144" s="297"/>
      <c r="O144" s="297"/>
      <c r="P144" s="302"/>
      <c r="Q144" s="303"/>
      <c r="R144" s="309"/>
      <c r="S144" s="299"/>
      <c r="T144" s="304"/>
      <c r="U144" s="304"/>
      <c r="V144" s="304"/>
      <c r="W144" s="304"/>
      <c r="X144" s="304"/>
      <c r="Y144" s="304"/>
      <c r="Z144" s="304"/>
      <c r="AA144" s="304"/>
      <c r="AB144" s="304"/>
      <c r="AC144" s="304"/>
      <c r="AD144" s="304"/>
      <c r="AE144" s="304"/>
      <c r="AF144" s="304"/>
      <c r="AG144" s="304"/>
      <c r="AH144" s="304"/>
      <c r="AI144" s="304"/>
      <c r="AJ144" s="304"/>
      <c r="AK144" s="304"/>
      <c r="AL144" s="304"/>
      <c r="AM144" s="304"/>
      <c r="AN144" s="304"/>
      <c r="AO144" s="305"/>
      <c r="AP144" s="305"/>
      <c r="AQ144" s="305"/>
      <c r="AR144" s="306"/>
      <c r="AS144" s="307"/>
      <c r="AT144" s="301"/>
      <c r="AU144" s="306"/>
      <c r="AV144" s="297"/>
      <c r="AW144" s="299"/>
      <c r="AX144" s="299"/>
      <c r="AY144" s="299"/>
      <c r="AZ144" s="299"/>
      <c r="BA144" s="297"/>
      <c r="BB144" s="297"/>
      <c r="BC144" s="299"/>
      <c r="BD144" s="308"/>
      <c r="BE144" s="299"/>
      <c r="BF144" s="307"/>
      <c r="BG144" s="307"/>
      <c r="BH144" s="307"/>
      <c r="BI144" s="298"/>
      <c r="BJ144" s="298"/>
      <c r="BK144" s="298"/>
      <c r="BL144" s="298"/>
      <c r="BM144" s="316"/>
      <c r="BN144" s="327" t="str">
        <f t="shared" si="17"/>
        <v/>
      </c>
    </row>
    <row r="145" spans="1:66" s="64" customFormat="1" x14ac:dyDescent="0.25">
      <c r="A145" s="296"/>
      <c r="B145" s="297"/>
      <c r="C145" s="298"/>
      <c r="D145" s="299"/>
      <c r="E145" s="242" t="str">
        <f t="shared" si="15"/>
        <v xml:space="preserve"> </v>
      </c>
      <c r="F145" s="253" t="str">
        <f t="shared" ca="1" si="16"/>
        <v/>
      </c>
      <c r="G145" s="297"/>
      <c r="H145" s="300"/>
      <c r="I145" s="297"/>
      <c r="J145" s="297"/>
      <c r="K145" s="297"/>
      <c r="L145" s="301"/>
      <c r="M145" s="297"/>
      <c r="N145" s="297"/>
      <c r="O145" s="297"/>
      <c r="P145" s="302"/>
      <c r="Q145" s="303"/>
      <c r="R145" s="309"/>
      <c r="S145" s="299"/>
      <c r="T145" s="304"/>
      <c r="U145" s="304"/>
      <c r="V145" s="304"/>
      <c r="W145" s="304"/>
      <c r="X145" s="304"/>
      <c r="Y145" s="304"/>
      <c r="Z145" s="304"/>
      <c r="AA145" s="304"/>
      <c r="AB145" s="304"/>
      <c r="AC145" s="304"/>
      <c r="AD145" s="304"/>
      <c r="AE145" s="304"/>
      <c r="AF145" s="304"/>
      <c r="AG145" s="304"/>
      <c r="AH145" s="304"/>
      <c r="AI145" s="304"/>
      <c r="AJ145" s="304"/>
      <c r="AK145" s="304"/>
      <c r="AL145" s="304"/>
      <c r="AM145" s="304"/>
      <c r="AN145" s="304"/>
      <c r="AO145" s="305"/>
      <c r="AP145" s="305"/>
      <c r="AQ145" s="305"/>
      <c r="AR145" s="306"/>
      <c r="AS145" s="307"/>
      <c r="AT145" s="301"/>
      <c r="AU145" s="306"/>
      <c r="AV145" s="297"/>
      <c r="AW145" s="299"/>
      <c r="AX145" s="299"/>
      <c r="AY145" s="299"/>
      <c r="AZ145" s="299"/>
      <c r="BA145" s="297"/>
      <c r="BB145" s="297"/>
      <c r="BC145" s="299"/>
      <c r="BD145" s="308"/>
      <c r="BE145" s="299"/>
      <c r="BF145" s="307"/>
      <c r="BG145" s="307"/>
      <c r="BH145" s="307"/>
      <c r="BI145" s="298"/>
      <c r="BJ145" s="298"/>
      <c r="BK145" s="298"/>
      <c r="BL145" s="298"/>
      <c r="BM145" s="316"/>
      <c r="BN145" s="327" t="str">
        <f t="shared" si="17"/>
        <v/>
      </c>
    </row>
    <row r="146" spans="1:66" s="64" customFormat="1" x14ac:dyDescent="0.25">
      <c r="A146" s="296"/>
      <c r="B146" s="297"/>
      <c r="C146" s="298"/>
      <c r="D146" s="299"/>
      <c r="E146" s="242" t="str">
        <f t="shared" si="15"/>
        <v xml:space="preserve"> </v>
      </c>
      <c r="F146" s="253" t="str">
        <f t="shared" ca="1" si="16"/>
        <v/>
      </c>
      <c r="G146" s="297"/>
      <c r="H146" s="300"/>
      <c r="I146" s="297"/>
      <c r="J146" s="297"/>
      <c r="K146" s="297"/>
      <c r="L146" s="301"/>
      <c r="M146" s="297"/>
      <c r="N146" s="297"/>
      <c r="O146" s="297"/>
      <c r="P146" s="302"/>
      <c r="Q146" s="303"/>
      <c r="R146" s="309"/>
      <c r="S146" s="299"/>
      <c r="T146" s="304"/>
      <c r="U146" s="304"/>
      <c r="V146" s="304"/>
      <c r="W146" s="304"/>
      <c r="X146" s="304"/>
      <c r="Y146" s="304"/>
      <c r="Z146" s="304"/>
      <c r="AA146" s="304"/>
      <c r="AB146" s="304"/>
      <c r="AC146" s="304"/>
      <c r="AD146" s="304"/>
      <c r="AE146" s="304"/>
      <c r="AF146" s="304"/>
      <c r="AG146" s="304"/>
      <c r="AH146" s="304"/>
      <c r="AI146" s="304"/>
      <c r="AJ146" s="304"/>
      <c r="AK146" s="304"/>
      <c r="AL146" s="304"/>
      <c r="AM146" s="304"/>
      <c r="AN146" s="304"/>
      <c r="AO146" s="305"/>
      <c r="AP146" s="305"/>
      <c r="AQ146" s="305"/>
      <c r="AR146" s="306"/>
      <c r="AS146" s="307"/>
      <c r="AT146" s="301"/>
      <c r="AU146" s="306"/>
      <c r="AV146" s="297"/>
      <c r="AW146" s="299"/>
      <c r="AX146" s="299"/>
      <c r="AY146" s="299"/>
      <c r="AZ146" s="299"/>
      <c r="BA146" s="297"/>
      <c r="BB146" s="297"/>
      <c r="BC146" s="299"/>
      <c r="BD146" s="308"/>
      <c r="BE146" s="299"/>
      <c r="BF146" s="307"/>
      <c r="BG146" s="307"/>
      <c r="BH146" s="307"/>
      <c r="BI146" s="298"/>
      <c r="BJ146" s="298"/>
      <c r="BK146" s="298"/>
      <c r="BL146" s="298"/>
      <c r="BM146" s="316"/>
      <c r="BN146" s="327" t="str">
        <f t="shared" si="17"/>
        <v/>
      </c>
    </row>
    <row r="147" spans="1:66" s="64" customFormat="1" x14ac:dyDescent="0.25">
      <c r="A147" s="296"/>
      <c r="B147" s="297"/>
      <c r="C147" s="298"/>
      <c r="D147" s="299"/>
      <c r="E147" s="242" t="str">
        <f t="shared" si="15"/>
        <v xml:space="preserve"> </v>
      </c>
      <c r="F147" s="253" t="str">
        <f t="shared" ca="1" si="16"/>
        <v/>
      </c>
      <c r="G147" s="297"/>
      <c r="H147" s="300"/>
      <c r="I147" s="297"/>
      <c r="J147" s="297"/>
      <c r="K147" s="297"/>
      <c r="L147" s="301"/>
      <c r="M147" s="297"/>
      <c r="N147" s="297"/>
      <c r="O147" s="297"/>
      <c r="P147" s="302"/>
      <c r="Q147" s="303"/>
      <c r="R147" s="309"/>
      <c r="S147" s="299"/>
      <c r="T147" s="304"/>
      <c r="U147" s="304"/>
      <c r="V147" s="304"/>
      <c r="W147" s="304"/>
      <c r="X147" s="304"/>
      <c r="Y147" s="304"/>
      <c r="Z147" s="304"/>
      <c r="AA147" s="304"/>
      <c r="AB147" s="304"/>
      <c r="AC147" s="304"/>
      <c r="AD147" s="304"/>
      <c r="AE147" s="304"/>
      <c r="AF147" s="304"/>
      <c r="AG147" s="304"/>
      <c r="AH147" s="304"/>
      <c r="AI147" s="304"/>
      <c r="AJ147" s="304"/>
      <c r="AK147" s="304"/>
      <c r="AL147" s="304"/>
      <c r="AM147" s="304"/>
      <c r="AN147" s="304"/>
      <c r="AO147" s="305"/>
      <c r="AP147" s="305"/>
      <c r="AQ147" s="305"/>
      <c r="AR147" s="306"/>
      <c r="AS147" s="307"/>
      <c r="AT147" s="301"/>
      <c r="AU147" s="306"/>
      <c r="AV147" s="297"/>
      <c r="AW147" s="299"/>
      <c r="AX147" s="299"/>
      <c r="AY147" s="299"/>
      <c r="AZ147" s="299"/>
      <c r="BA147" s="297"/>
      <c r="BB147" s="297"/>
      <c r="BC147" s="299"/>
      <c r="BD147" s="308"/>
      <c r="BE147" s="299"/>
      <c r="BF147" s="307"/>
      <c r="BG147" s="307"/>
      <c r="BH147" s="307"/>
      <c r="BI147" s="298"/>
      <c r="BJ147" s="298"/>
      <c r="BK147" s="298"/>
      <c r="BL147" s="298"/>
      <c r="BM147" s="316"/>
      <c r="BN147" s="327" t="str">
        <f t="shared" si="17"/>
        <v/>
      </c>
    </row>
    <row r="148" spans="1:66" s="64" customFormat="1" x14ac:dyDescent="0.25">
      <c r="A148" s="296"/>
      <c r="B148" s="297"/>
      <c r="C148" s="298"/>
      <c r="D148" s="299"/>
      <c r="E148" s="242" t="str">
        <f t="shared" si="15"/>
        <v xml:space="preserve"> </v>
      </c>
      <c r="F148" s="253" t="str">
        <f t="shared" ca="1" si="16"/>
        <v/>
      </c>
      <c r="G148" s="297"/>
      <c r="H148" s="300"/>
      <c r="I148" s="297"/>
      <c r="J148" s="297"/>
      <c r="K148" s="297"/>
      <c r="L148" s="301"/>
      <c r="M148" s="297"/>
      <c r="N148" s="297"/>
      <c r="O148" s="297"/>
      <c r="P148" s="302"/>
      <c r="Q148" s="303"/>
      <c r="R148" s="309"/>
      <c r="S148" s="299"/>
      <c r="T148" s="304"/>
      <c r="U148" s="304"/>
      <c r="V148" s="304"/>
      <c r="W148" s="304"/>
      <c r="X148" s="304"/>
      <c r="Y148" s="304"/>
      <c r="Z148" s="304"/>
      <c r="AA148" s="304"/>
      <c r="AB148" s="304"/>
      <c r="AC148" s="304"/>
      <c r="AD148" s="304"/>
      <c r="AE148" s="304"/>
      <c r="AF148" s="304"/>
      <c r="AG148" s="304"/>
      <c r="AH148" s="304"/>
      <c r="AI148" s="304"/>
      <c r="AJ148" s="304"/>
      <c r="AK148" s="304"/>
      <c r="AL148" s="304"/>
      <c r="AM148" s="304"/>
      <c r="AN148" s="304"/>
      <c r="AO148" s="305"/>
      <c r="AP148" s="305"/>
      <c r="AQ148" s="305"/>
      <c r="AR148" s="306"/>
      <c r="AS148" s="307"/>
      <c r="AT148" s="301"/>
      <c r="AU148" s="306"/>
      <c r="AV148" s="297"/>
      <c r="AW148" s="299"/>
      <c r="AX148" s="299"/>
      <c r="AY148" s="299"/>
      <c r="AZ148" s="299"/>
      <c r="BA148" s="297"/>
      <c r="BB148" s="297"/>
      <c r="BC148" s="299"/>
      <c r="BD148" s="308"/>
      <c r="BE148" s="299"/>
      <c r="BF148" s="307"/>
      <c r="BG148" s="307"/>
      <c r="BH148" s="307"/>
      <c r="BI148" s="298"/>
      <c r="BJ148" s="298"/>
      <c r="BK148" s="298"/>
      <c r="BL148" s="298"/>
      <c r="BM148" s="316"/>
      <c r="BN148" s="327" t="str">
        <f t="shared" si="17"/>
        <v/>
      </c>
    </row>
    <row r="149" spans="1:66" s="64" customFormat="1" x14ac:dyDescent="0.25">
      <c r="A149" s="296"/>
      <c r="B149" s="297"/>
      <c r="C149" s="298"/>
      <c r="D149" s="299"/>
      <c r="E149" s="242" t="str">
        <f t="shared" si="15"/>
        <v xml:space="preserve"> </v>
      </c>
      <c r="F149" s="253" t="str">
        <f t="shared" ca="1" si="16"/>
        <v/>
      </c>
      <c r="G149" s="297"/>
      <c r="H149" s="300"/>
      <c r="I149" s="297"/>
      <c r="J149" s="297"/>
      <c r="K149" s="297"/>
      <c r="L149" s="301"/>
      <c r="M149" s="297"/>
      <c r="N149" s="297"/>
      <c r="O149" s="297"/>
      <c r="P149" s="302"/>
      <c r="Q149" s="303"/>
      <c r="R149" s="309"/>
      <c r="S149" s="299"/>
      <c r="T149" s="304"/>
      <c r="U149" s="304"/>
      <c r="V149" s="304"/>
      <c r="W149" s="304"/>
      <c r="X149" s="304"/>
      <c r="Y149" s="304"/>
      <c r="Z149" s="304"/>
      <c r="AA149" s="304"/>
      <c r="AB149" s="304"/>
      <c r="AC149" s="304"/>
      <c r="AD149" s="304"/>
      <c r="AE149" s="304"/>
      <c r="AF149" s="304"/>
      <c r="AG149" s="304"/>
      <c r="AH149" s="304"/>
      <c r="AI149" s="304"/>
      <c r="AJ149" s="304"/>
      <c r="AK149" s="304"/>
      <c r="AL149" s="304"/>
      <c r="AM149" s="304"/>
      <c r="AN149" s="304"/>
      <c r="AO149" s="305"/>
      <c r="AP149" s="305"/>
      <c r="AQ149" s="305"/>
      <c r="AR149" s="306"/>
      <c r="AS149" s="307"/>
      <c r="AT149" s="301"/>
      <c r="AU149" s="306"/>
      <c r="AV149" s="297"/>
      <c r="AW149" s="299"/>
      <c r="AX149" s="299"/>
      <c r="AY149" s="299"/>
      <c r="AZ149" s="299"/>
      <c r="BA149" s="297"/>
      <c r="BB149" s="297"/>
      <c r="BC149" s="299"/>
      <c r="BD149" s="308"/>
      <c r="BE149" s="299"/>
      <c r="BF149" s="307"/>
      <c r="BG149" s="307"/>
      <c r="BH149" s="307"/>
      <c r="BI149" s="298"/>
      <c r="BJ149" s="298"/>
      <c r="BK149" s="298"/>
      <c r="BL149" s="298"/>
      <c r="BM149" s="316"/>
      <c r="BN149" s="327" t="str">
        <f t="shared" si="17"/>
        <v/>
      </c>
    </row>
    <row r="150" spans="1:66" s="64" customFormat="1" x14ac:dyDescent="0.25">
      <c r="A150" s="296"/>
      <c r="B150" s="297"/>
      <c r="C150" s="298"/>
      <c r="D150" s="299"/>
      <c r="E150" s="242" t="str">
        <f t="shared" si="15"/>
        <v xml:space="preserve"> </v>
      </c>
      <c r="F150" s="253" t="str">
        <f t="shared" ca="1" si="16"/>
        <v/>
      </c>
      <c r="G150" s="297"/>
      <c r="H150" s="300"/>
      <c r="I150" s="297"/>
      <c r="J150" s="297"/>
      <c r="K150" s="297"/>
      <c r="L150" s="301"/>
      <c r="M150" s="297"/>
      <c r="N150" s="297"/>
      <c r="O150" s="297"/>
      <c r="P150" s="302"/>
      <c r="Q150" s="303"/>
      <c r="R150" s="309"/>
      <c r="S150" s="299"/>
      <c r="T150" s="304"/>
      <c r="U150" s="304"/>
      <c r="V150" s="304"/>
      <c r="W150" s="304"/>
      <c r="X150" s="304"/>
      <c r="Y150" s="304"/>
      <c r="Z150" s="304"/>
      <c r="AA150" s="304"/>
      <c r="AB150" s="304"/>
      <c r="AC150" s="304"/>
      <c r="AD150" s="304"/>
      <c r="AE150" s="304"/>
      <c r="AF150" s="304"/>
      <c r="AG150" s="304"/>
      <c r="AH150" s="304"/>
      <c r="AI150" s="304"/>
      <c r="AJ150" s="304"/>
      <c r="AK150" s="304"/>
      <c r="AL150" s="304"/>
      <c r="AM150" s="304"/>
      <c r="AN150" s="304"/>
      <c r="AO150" s="305"/>
      <c r="AP150" s="305"/>
      <c r="AQ150" s="305"/>
      <c r="AR150" s="306"/>
      <c r="AS150" s="307"/>
      <c r="AT150" s="301"/>
      <c r="AU150" s="306"/>
      <c r="AV150" s="297"/>
      <c r="AW150" s="299"/>
      <c r="AX150" s="299"/>
      <c r="AY150" s="299"/>
      <c r="AZ150" s="299"/>
      <c r="BA150" s="297"/>
      <c r="BB150" s="297"/>
      <c r="BC150" s="299"/>
      <c r="BD150" s="308"/>
      <c r="BE150" s="299"/>
      <c r="BF150" s="307"/>
      <c r="BG150" s="307"/>
      <c r="BH150" s="307"/>
      <c r="BI150" s="298"/>
      <c r="BJ150" s="298"/>
      <c r="BK150" s="298"/>
      <c r="BL150" s="298"/>
      <c r="BM150" s="316"/>
      <c r="BN150" s="327" t="str">
        <f t="shared" si="17"/>
        <v/>
      </c>
    </row>
    <row r="151" spans="1:66" s="64" customFormat="1" x14ac:dyDescent="0.25">
      <c r="A151" s="296"/>
      <c r="B151" s="297"/>
      <c r="C151" s="298"/>
      <c r="D151" s="299"/>
      <c r="E151" s="242" t="str">
        <f t="shared" si="15"/>
        <v xml:space="preserve"> </v>
      </c>
      <c r="F151" s="253" t="str">
        <f t="shared" ca="1" si="16"/>
        <v/>
      </c>
      <c r="G151" s="297"/>
      <c r="H151" s="300"/>
      <c r="I151" s="297"/>
      <c r="J151" s="297"/>
      <c r="K151" s="297"/>
      <c r="L151" s="301"/>
      <c r="M151" s="297"/>
      <c r="N151" s="297"/>
      <c r="O151" s="297"/>
      <c r="P151" s="302"/>
      <c r="Q151" s="303"/>
      <c r="R151" s="309"/>
      <c r="S151" s="299"/>
      <c r="T151" s="304"/>
      <c r="U151" s="304"/>
      <c r="V151" s="304"/>
      <c r="W151" s="304"/>
      <c r="X151" s="304"/>
      <c r="Y151" s="304"/>
      <c r="Z151" s="304"/>
      <c r="AA151" s="304"/>
      <c r="AB151" s="304"/>
      <c r="AC151" s="304"/>
      <c r="AD151" s="304"/>
      <c r="AE151" s="304"/>
      <c r="AF151" s="304"/>
      <c r="AG151" s="304"/>
      <c r="AH151" s="304"/>
      <c r="AI151" s="304"/>
      <c r="AJ151" s="304"/>
      <c r="AK151" s="304"/>
      <c r="AL151" s="304"/>
      <c r="AM151" s="304"/>
      <c r="AN151" s="304"/>
      <c r="AO151" s="305"/>
      <c r="AP151" s="305"/>
      <c r="AQ151" s="305"/>
      <c r="AR151" s="306"/>
      <c r="AS151" s="307"/>
      <c r="AT151" s="301"/>
      <c r="AU151" s="306"/>
      <c r="AV151" s="297"/>
      <c r="AW151" s="299"/>
      <c r="AX151" s="299"/>
      <c r="AY151" s="299"/>
      <c r="AZ151" s="299"/>
      <c r="BA151" s="297"/>
      <c r="BB151" s="297"/>
      <c r="BC151" s="299"/>
      <c r="BD151" s="308"/>
      <c r="BE151" s="299"/>
      <c r="BF151" s="307"/>
      <c r="BG151" s="307"/>
      <c r="BH151" s="307"/>
      <c r="BI151" s="298"/>
      <c r="BJ151" s="298"/>
      <c r="BK151" s="298"/>
      <c r="BL151" s="298"/>
      <c r="BM151" s="316"/>
      <c r="BN151" s="327" t="str">
        <f t="shared" si="17"/>
        <v/>
      </c>
    </row>
    <row r="152" spans="1:66" s="64" customFormat="1" x14ac:dyDescent="0.25">
      <c r="A152" s="296"/>
      <c r="B152" s="297"/>
      <c r="C152" s="298"/>
      <c r="D152" s="299"/>
      <c r="E152" s="242" t="str">
        <f t="shared" si="15"/>
        <v xml:space="preserve"> </v>
      </c>
      <c r="F152" s="253" t="str">
        <f t="shared" ca="1" si="16"/>
        <v/>
      </c>
      <c r="G152" s="297"/>
      <c r="H152" s="300"/>
      <c r="I152" s="297"/>
      <c r="J152" s="297"/>
      <c r="K152" s="297"/>
      <c r="L152" s="301"/>
      <c r="M152" s="297"/>
      <c r="N152" s="297"/>
      <c r="O152" s="297"/>
      <c r="P152" s="302"/>
      <c r="Q152" s="303"/>
      <c r="R152" s="309"/>
      <c r="S152" s="299"/>
      <c r="T152" s="304"/>
      <c r="U152" s="304"/>
      <c r="V152" s="304"/>
      <c r="W152" s="304"/>
      <c r="X152" s="304"/>
      <c r="Y152" s="304"/>
      <c r="Z152" s="304"/>
      <c r="AA152" s="304"/>
      <c r="AB152" s="304"/>
      <c r="AC152" s="304"/>
      <c r="AD152" s="304"/>
      <c r="AE152" s="304"/>
      <c r="AF152" s="304"/>
      <c r="AG152" s="304"/>
      <c r="AH152" s="304"/>
      <c r="AI152" s="304"/>
      <c r="AJ152" s="304"/>
      <c r="AK152" s="304"/>
      <c r="AL152" s="304"/>
      <c r="AM152" s="304"/>
      <c r="AN152" s="304"/>
      <c r="AO152" s="305"/>
      <c r="AP152" s="305"/>
      <c r="AQ152" s="305"/>
      <c r="AR152" s="306"/>
      <c r="AS152" s="307"/>
      <c r="AT152" s="301"/>
      <c r="AU152" s="306"/>
      <c r="AV152" s="297"/>
      <c r="AW152" s="299"/>
      <c r="AX152" s="299"/>
      <c r="AY152" s="299"/>
      <c r="AZ152" s="299"/>
      <c r="BA152" s="297"/>
      <c r="BB152" s="297"/>
      <c r="BC152" s="299"/>
      <c r="BD152" s="308"/>
      <c r="BE152" s="299"/>
      <c r="BF152" s="307"/>
      <c r="BG152" s="307"/>
      <c r="BH152" s="307"/>
      <c r="BI152" s="298"/>
      <c r="BJ152" s="298"/>
      <c r="BK152" s="298"/>
      <c r="BL152" s="298"/>
      <c r="BM152" s="316"/>
      <c r="BN152" s="327" t="str">
        <f t="shared" si="17"/>
        <v/>
      </c>
    </row>
    <row r="153" spans="1:66" s="64" customFormat="1" x14ac:dyDescent="0.25">
      <c r="A153" s="296"/>
      <c r="B153" s="297"/>
      <c r="C153" s="298"/>
      <c r="D153" s="299"/>
      <c r="E153" s="242" t="str">
        <f t="shared" si="15"/>
        <v xml:space="preserve"> </v>
      </c>
      <c r="F153" s="253" t="str">
        <f t="shared" ca="1" si="16"/>
        <v/>
      </c>
      <c r="G153" s="297"/>
      <c r="H153" s="300"/>
      <c r="I153" s="297"/>
      <c r="J153" s="297"/>
      <c r="K153" s="297"/>
      <c r="L153" s="301"/>
      <c r="M153" s="297"/>
      <c r="N153" s="297"/>
      <c r="O153" s="297"/>
      <c r="P153" s="302"/>
      <c r="Q153" s="303"/>
      <c r="R153" s="309"/>
      <c r="S153" s="299"/>
      <c r="T153" s="304"/>
      <c r="U153" s="304"/>
      <c r="V153" s="304"/>
      <c r="W153" s="304"/>
      <c r="X153" s="304"/>
      <c r="Y153" s="304"/>
      <c r="Z153" s="304"/>
      <c r="AA153" s="304"/>
      <c r="AB153" s="304"/>
      <c r="AC153" s="304"/>
      <c r="AD153" s="304"/>
      <c r="AE153" s="304"/>
      <c r="AF153" s="304"/>
      <c r="AG153" s="304"/>
      <c r="AH153" s="304"/>
      <c r="AI153" s="304"/>
      <c r="AJ153" s="304"/>
      <c r="AK153" s="304"/>
      <c r="AL153" s="304"/>
      <c r="AM153" s="304"/>
      <c r="AN153" s="304"/>
      <c r="AO153" s="305"/>
      <c r="AP153" s="305"/>
      <c r="AQ153" s="305"/>
      <c r="AR153" s="306"/>
      <c r="AS153" s="307"/>
      <c r="AT153" s="301"/>
      <c r="AU153" s="306"/>
      <c r="AV153" s="297"/>
      <c r="AW153" s="299"/>
      <c r="AX153" s="299"/>
      <c r="AY153" s="299"/>
      <c r="AZ153" s="299"/>
      <c r="BA153" s="297"/>
      <c r="BB153" s="297"/>
      <c r="BC153" s="299"/>
      <c r="BD153" s="308"/>
      <c r="BE153" s="299"/>
      <c r="BF153" s="307"/>
      <c r="BG153" s="307"/>
      <c r="BH153" s="307"/>
      <c r="BI153" s="298"/>
      <c r="BJ153" s="298"/>
      <c r="BK153" s="298"/>
      <c r="BL153" s="298"/>
      <c r="BM153" s="316"/>
      <c r="BN153" s="327" t="str">
        <f t="shared" si="17"/>
        <v/>
      </c>
    </row>
    <row r="154" spans="1:66" s="64" customFormat="1" x14ac:dyDescent="0.25">
      <c r="A154" s="296"/>
      <c r="B154" s="297"/>
      <c r="C154" s="298"/>
      <c r="D154" s="299"/>
      <c r="E154" s="242" t="str">
        <f t="shared" si="15"/>
        <v xml:space="preserve"> </v>
      </c>
      <c r="F154" s="253" t="str">
        <f t="shared" ca="1" si="16"/>
        <v/>
      </c>
      <c r="G154" s="297"/>
      <c r="H154" s="300"/>
      <c r="I154" s="297"/>
      <c r="J154" s="297"/>
      <c r="K154" s="297"/>
      <c r="L154" s="301"/>
      <c r="M154" s="297"/>
      <c r="N154" s="297"/>
      <c r="O154" s="297"/>
      <c r="P154" s="302"/>
      <c r="Q154" s="303"/>
      <c r="R154" s="309"/>
      <c r="S154" s="299"/>
      <c r="T154" s="304"/>
      <c r="U154" s="304"/>
      <c r="V154" s="304"/>
      <c r="W154" s="304"/>
      <c r="X154" s="304"/>
      <c r="Y154" s="304"/>
      <c r="Z154" s="304"/>
      <c r="AA154" s="304"/>
      <c r="AB154" s="304"/>
      <c r="AC154" s="304"/>
      <c r="AD154" s="304"/>
      <c r="AE154" s="304"/>
      <c r="AF154" s="304"/>
      <c r="AG154" s="304"/>
      <c r="AH154" s="304"/>
      <c r="AI154" s="304"/>
      <c r="AJ154" s="304"/>
      <c r="AK154" s="304"/>
      <c r="AL154" s="304"/>
      <c r="AM154" s="304"/>
      <c r="AN154" s="304"/>
      <c r="AO154" s="305"/>
      <c r="AP154" s="305"/>
      <c r="AQ154" s="305"/>
      <c r="AR154" s="306"/>
      <c r="AS154" s="307"/>
      <c r="AT154" s="301"/>
      <c r="AU154" s="306"/>
      <c r="AV154" s="297"/>
      <c r="AW154" s="299"/>
      <c r="AX154" s="299"/>
      <c r="AY154" s="299"/>
      <c r="AZ154" s="299"/>
      <c r="BA154" s="297"/>
      <c r="BB154" s="297"/>
      <c r="BC154" s="299"/>
      <c r="BD154" s="308"/>
      <c r="BE154" s="299"/>
      <c r="BF154" s="307"/>
      <c r="BG154" s="307"/>
      <c r="BH154" s="307"/>
      <c r="BI154" s="298"/>
      <c r="BJ154" s="298"/>
      <c r="BK154" s="298"/>
      <c r="BL154" s="298"/>
      <c r="BM154" s="316"/>
      <c r="BN154" s="327" t="str">
        <f t="shared" si="17"/>
        <v/>
      </c>
    </row>
    <row r="155" spans="1:66" s="64" customFormat="1" x14ac:dyDescent="0.25">
      <c r="A155" s="296"/>
      <c r="B155" s="297"/>
      <c r="C155" s="298"/>
      <c r="D155" s="299"/>
      <c r="E155" s="242" t="str">
        <f t="shared" si="15"/>
        <v xml:space="preserve"> </v>
      </c>
      <c r="F155" s="253" t="str">
        <f t="shared" ca="1" si="16"/>
        <v/>
      </c>
      <c r="G155" s="297"/>
      <c r="H155" s="300"/>
      <c r="I155" s="297"/>
      <c r="J155" s="297"/>
      <c r="K155" s="297"/>
      <c r="L155" s="301"/>
      <c r="M155" s="297"/>
      <c r="N155" s="297"/>
      <c r="O155" s="297"/>
      <c r="P155" s="302"/>
      <c r="Q155" s="303"/>
      <c r="R155" s="309"/>
      <c r="S155" s="299"/>
      <c r="T155" s="304"/>
      <c r="U155" s="304"/>
      <c r="V155" s="304"/>
      <c r="W155" s="304"/>
      <c r="X155" s="304"/>
      <c r="Y155" s="304"/>
      <c r="Z155" s="304"/>
      <c r="AA155" s="304"/>
      <c r="AB155" s="304"/>
      <c r="AC155" s="304"/>
      <c r="AD155" s="304"/>
      <c r="AE155" s="304"/>
      <c r="AF155" s="304"/>
      <c r="AG155" s="304"/>
      <c r="AH155" s="304"/>
      <c r="AI155" s="304"/>
      <c r="AJ155" s="304"/>
      <c r="AK155" s="304"/>
      <c r="AL155" s="304"/>
      <c r="AM155" s="304"/>
      <c r="AN155" s="304"/>
      <c r="AO155" s="305"/>
      <c r="AP155" s="305"/>
      <c r="AQ155" s="305"/>
      <c r="AR155" s="306"/>
      <c r="AS155" s="307"/>
      <c r="AT155" s="301"/>
      <c r="AU155" s="306"/>
      <c r="AV155" s="297"/>
      <c r="AW155" s="299"/>
      <c r="AX155" s="299"/>
      <c r="AY155" s="299"/>
      <c r="AZ155" s="299"/>
      <c r="BA155" s="297"/>
      <c r="BB155" s="297"/>
      <c r="BC155" s="299"/>
      <c r="BD155" s="308"/>
      <c r="BE155" s="299"/>
      <c r="BF155" s="307"/>
      <c r="BG155" s="307"/>
      <c r="BH155" s="307"/>
      <c r="BI155" s="298"/>
      <c r="BJ155" s="298"/>
      <c r="BK155" s="298"/>
      <c r="BL155" s="298"/>
      <c r="BM155" s="316"/>
      <c r="BN155" s="327" t="str">
        <f t="shared" si="17"/>
        <v/>
      </c>
    </row>
    <row r="156" spans="1:66" s="64" customFormat="1" x14ac:dyDescent="0.25">
      <c r="A156" s="296"/>
      <c r="B156" s="297"/>
      <c r="C156" s="298"/>
      <c r="D156" s="299"/>
      <c r="E156" s="242" t="str">
        <f t="shared" si="15"/>
        <v xml:space="preserve"> </v>
      </c>
      <c r="F156" s="253" t="str">
        <f t="shared" ca="1" si="16"/>
        <v/>
      </c>
      <c r="G156" s="297"/>
      <c r="H156" s="300"/>
      <c r="I156" s="297"/>
      <c r="J156" s="297"/>
      <c r="K156" s="297"/>
      <c r="L156" s="301"/>
      <c r="M156" s="297"/>
      <c r="N156" s="297"/>
      <c r="O156" s="297"/>
      <c r="P156" s="302"/>
      <c r="Q156" s="303"/>
      <c r="R156" s="309"/>
      <c r="S156" s="299"/>
      <c r="T156" s="304"/>
      <c r="U156" s="304"/>
      <c r="V156" s="304"/>
      <c r="W156" s="304"/>
      <c r="X156" s="304"/>
      <c r="Y156" s="304"/>
      <c r="Z156" s="304"/>
      <c r="AA156" s="304"/>
      <c r="AB156" s="304"/>
      <c r="AC156" s="304"/>
      <c r="AD156" s="304"/>
      <c r="AE156" s="304"/>
      <c r="AF156" s="304"/>
      <c r="AG156" s="304"/>
      <c r="AH156" s="304"/>
      <c r="AI156" s="304"/>
      <c r="AJ156" s="304"/>
      <c r="AK156" s="304"/>
      <c r="AL156" s="304"/>
      <c r="AM156" s="304"/>
      <c r="AN156" s="304"/>
      <c r="AO156" s="305"/>
      <c r="AP156" s="305"/>
      <c r="AQ156" s="305"/>
      <c r="AR156" s="306"/>
      <c r="AS156" s="307"/>
      <c r="AT156" s="301"/>
      <c r="AU156" s="306"/>
      <c r="AV156" s="297"/>
      <c r="AW156" s="299"/>
      <c r="AX156" s="299"/>
      <c r="AY156" s="299"/>
      <c r="AZ156" s="299"/>
      <c r="BA156" s="297"/>
      <c r="BB156" s="297"/>
      <c r="BC156" s="299"/>
      <c r="BD156" s="308"/>
      <c r="BE156" s="299"/>
      <c r="BF156" s="307"/>
      <c r="BG156" s="307"/>
      <c r="BH156" s="307"/>
      <c r="BI156" s="298"/>
      <c r="BJ156" s="298"/>
      <c r="BK156" s="298"/>
      <c r="BL156" s="298"/>
      <c r="BM156" s="316"/>
      <c r="BN156" s="327" t="str">
        <f t="shared" si="17"/>
        <v/>
      </c>
    </row>
    <row r="157" spans="1:66" s="64" customFormat="1" x14ac:dyDescent="0.25">
      <c r="A157" s="296"/>
      <c r="B157" s="297"/>
      <c r="C157" s="298"/>
      <c r="D157" s="299"/>
      <c r="E157" s="242" t="str">
        <f t="shared" si="15"/>
        <v xml:space="preserve"> </v>
      </c>
      <c r="F157" s="253" t="str">
        <f t="shared" ca="1" si="16"/>
        <v/>
      </c>
      <c r="G157" s="297"/>
      <c r="H157" s="300"/>
      <c r="I157" s="297"/>
      <c r="J157" s="297"/>
      <c r="K157" s="297"/>
      <c r="L157" s="301"/>
      <c r="M157" s="297"/>
      <c r="N157" s="297"/>
      <c r="O157" s="297"/>
      <c r="P157" s="302"/>
      <c r="Q157" s="303"/>
      <c r="R157" s="309"/>
      <c r="S157" s="299"/>
      <c r="T157" s="304"/>
      <c r="U157" s="304"/>
      <c r="V157" s="304"/>
      <c r="W157" s="304"/>
      <c r="X157" s="304"/>
      <c r="Y157" s="304"/>
      <c r="Z157" s="304"/>
      <c r="AA157" s="304"/>
      <c r="AB157" s="304"/>
      <c r="AC157" s="304"/>
      <c r="AD157" s="304"/>
      <c r="AE157" s="304"/>
      <c r="AF157" s="304"/>
      <c r="AG157" s="304"/>
      <c r="AH157" s="304"/>
      <c r="AI157" s="304"/>
      <c r="AJ157" s="304"/>
      <c r="AK157" s="304"/>
      <c r="AL157" s="304"/>
      <c r="AM157" s="304"/>
      <c r="AN157" s="304"/>
      <c r="AO157" s="305"/>
      <c r="AP157" s="305"/>
      <c r="AQ157" s="305"/>
      <c r="AR157" s="306"/>
      <c r="AS157" s="307"/>
      <c r="AT157" s="301"/>
      <c r="AU157" s="306"/>
      <c r="AV157" s="297"/>
      <c r="AW157" s="299"/>
      <c r="AX157" s="299"/>
      <c r="AY157" s="299"/>
      <c r="AZ157" s="299"/>
      <c r="BA157" s="297"/>
      <c r="BB157" s="297"/>
      <c r="BC157" s="299"/>
      <c r="BD157" s="308"/>
      <c r="BE157" s="299"/>
      <c r="BF157" s="307"/>
      <c r="BG157" s="307"/>
      <c r="BH157" s="307"/>
      <c r="BI157" s="298"/>
      <c r="BJ157" s="298"/>
      <c r="BK157" s="298"/>
      <c r="BL157" s="298"/>
      <c r="BM157" s="316"/>
      <c r="BN157" s="327" t="str">
        <f t="shared" si="17"/>
        <v/>
      </c>
    </row>
    <row r="158" spans="1:66" s="64" customFormat="1" x14ac:dyDescent="0.25">
      <c r="A158" s="296"/>
      <c r="B158" s="297"/>
      <c r="C158" s="298"/>
      <c r="D158" s="299"/>
      <c r="E158" s="242" t="str">
        <f t="shared" si="15"/>
        <v xml:space="preserve"> </v>
      </c>
      <c r="F158" s="253" t="str">
        <f t="shared" ca="1" si="16"/>
        <v/>
      </c>
      <c r="G158" s="297"/>
      <c r="H158" s="300"/>
      <c r="I158" s="297"/>
      <c r="J158" s="297"/>
      <c r="K158" s="297"/>
      <c r="L158" s="301"/>
      <c r="M158" s="297"/>
      <c r="N158" s="297"/>
      <c r="O158" s="297"/>
      <c r="P158" s="302"/>
      <c r="Q158" s="303"/>
      <c r="R158" s="309"/>
      <c r="S158" s="299"/>
      <c r="T158" s="304"/>
      <c r="U158" s="304"/>
      <c r="V158" s="304"/>
      <c r="W158" s="304"/>
      <c r="X158" s="304"/>
      <c r="Y158" s="304"/>
      <c r="Z158" s="304"/>
      <c r="AA158" s="304"/>
      <c r="AB158" s="304"/>
      <c r="AC158" s="304"/>
      <c r="AD158" s="304"/>
      <c r="AE158" s="304"/>
      <c r="AF158" s="304"/>
      <c r="AG158" s="304"/>
      <c r="AH158" s="304"/>
      <c r="AI158" s="304"/>
      <c r="AJ158" s="304"/>
      <c r="AK158" s="304"/>
      <c r="AL158" s="304"/>
      <c r="AM158" s="304"/>
      <c r="AN158" s="304"/>
      <c r="AO158" s="305"/>
      <c r="AP158" s="305"/>
      <c r="AQ158" s="305"/>
      <c r="AR158" s="306"/>
      <c r="AS158" s="307"/>
      <c r="AT158" s="301"/>
      <c r="AU158" s="306"/>
      <c r="AV158" s="297"/>
      <c r="AW158" s="299"/>
      <c r="AX158" s="299"/>
      <c r="AY158" s="299"/>
      <c r="AZ158" s="299"/>
      <c r="BA158" s="297"/>
      <c r="BB158" s="297"/>
      <c r="BC158" s="299"/>
      <c r="BD158" s="308"/>
      <c r="BE158" s="299"/>
      <c r="BF158" s="307"/>
      <c r="BG158" s="307"/>
      <c r="BH158" s="307"/>
      <c r="BI158" s="298"/>
      <c r="BJ158" s="298"/>
      <c r="BK158" s="298"/>
      <c r="BL158" s="298"/>
      <c r="BM158" s="316"/>
      <c r="BN158" s="327" t="str">
        <f t="shared" si="17"/>
        <v/>
      </c>
    </row>
    <row r="159" spans="1:66" s="64" customFormat="1" x14ac:dyDescent="0.25">
      <c r="A159" s="296"/>
      <c r="B159" s="297"/>
      <c r="C159" s="298"/>
      <c r="D159" s="299"/>
      <c r="E159" s="242" t="str">
        <f t="shared" si="15"/>
        <v xml:space="preserve"> </v>
      </c>
      <c r="F159" s="253" t="str">
        <f t="shared" ca="1" si="16"/>
        <v/>
      </c>
      <c r="G159" s="297"/>
      <c r="H159" s="300"/>
      <c r="I159" s="297"/>
      <c r="J159" s="297"/>
      <c r="K159" s="297"/>
      <c r="L159" s="301"/>
      <c r="M159" s="297"/>
      <c r="N159" s="297"/>
      <c r="O159" s="297"/>
      <c r="P159" s="302"/>
      <c r="Q159" s="303"/>
      <c r="R159" s="309"/>
      <c r="S159" s="299"/>
      <c r="T159" s="304"/>
      <c r="U159" s="304"/>
      <c r="V159" s="304"/>
      <c r="W159" s="304"/>
      <c r="X159" s="304"/>
      <c r="Y159" s="304"/>
      <c r="Z159" s="304"/>
      <c r="AA159" s="304"/>
      <c r="AB159" s="304"/>
      <c r="AC159" s="304"/>
      <c r="AD159" s="304"/>
      <c r="AE159" s="304"/>
      <c r="AF159" s="304"/>
      <c r="AG159" s="304"/>
      <c r="AH159" s="304"/>
      <c r="AI159" s="304"/>
      <c r="AJ159" s="304"/>
      <c r="AK159" s="304"/>
      <c r="AL159" s="304"/>
      <c r="AM159" s="304"/>
      <c r="AN159" s="304"/>
      <c r="AO159" s="305"/>
      <c r="AP159" s="305"/>
      <c r="AQ159" s="305"/>
      <c r="AR159" s="306"/>
      <c r="AS159" s="307"/>
      <c r="AT159" s="301"/>
      <c r="AU159" s="306"/>
      <c r="AV159" s="297"/>
      <c r="AW159" s="299"/>
      <c r="AX159" s="299"/>
      <c r="AY159" s="299"/>
      <c r="AZ159" s="299"/>
      <c r="BA159" s="297"/>
      <c r="BB159" s="297"/>
      <c r="BC159" s="299"/>
      <c r="BD159" s="308"/>
      <c r="BE159" s="299"/>
      <c r="BF159" s="307"/>
      <c r="BG159" s="307"/>
      <c r="BH159" s="307"/>
      <c r="BI159" s="298"/>
      <c r="BJ159" s="298"/>
      <c r="BK159" s="298"/>
      <c r="BL159" s="298"/>
      <c r="BM159" s="316"/>
      <c r="BN159" s="327" t="str">
        <f t="shared" si="17"/>
        <v/>
      </c>
    </row>
    <row r="160" spans="1:66" s="64" customFormat="1" x14ac:dyDescent="0.25">
      <c r="A160" s="296"/>
      <c r="B160" s="297"/>
      <c r="C160" s="298"/>
      <c r="D160" s="299"/>
      <c r="E160" s="242" t="str">
        <f t="shared" si="15"/>
        <v xml:space="preserve"> </v>
      </c>
      <c r="F160" s="253" t="str">
        <f t="shared" ca="1" si="16"/>
        <v/>
      </c>
      <c r="G160" s="297"/>
      <c r="H160" s="300"/>
      <c r="I160" s="297"/>
      <c r="J160" s="297"/>
      <c r="K160" s="297"/>
      <c r="L160" s="301"/>
      <c r="M160" s="297"/>
      <c r="N160" s="297"/>
      <c r="O160" s="297"/>
      <c r="P160" s="302"/>
      <c r="Q160" s="303"/>
      <c r="R160" s="309"/>
      <c r="S160" s="299"/>
      <c r="T160" s="304"/>
      <c r="U160" s="304"/>
      <c r="V160" s="304"/>
      <c r="W160" s="304"/>
      <c r="X160" s="304"/>
      <c r="Y160" s="304"/>
      <c r="Z160" s="304"/>
      <c r="AA160" s="304"/>
      <c r="AB160" s="304"/>
      <c r="AC160" s="304"/>
      <c r="AD160" s="304"/>
      <c r="AE160" s="304"/>
      <c r="AF160" s="304"/>
      <c r="AG160" s="304"/>
      <c r="AH160" s="304"/>
      <c r="AI160" s="304"/>
      <c r="AJ160" s="304"/>
      <c r="AK160" s="304"/>
      <c r="AL160" s="304"/>
      <c r="AM160" s="304"/>
      <c r="AN160" s="304"/>
      <c r="AO160" s="305"/>
      <c r="AP160" s="305"/>
      <c r="AQ160" s="305"/>
      <c r="AR160" s="306"/>
      <c r="AS160" s="307"/>
      <c r="AT160" s="301"/>
      <c r="AU160" s="306"/>
      <c r="AV160" s="297"/>
      <c r="AW160" s="299"/>
      <c r="AX160" s="299"/>
      <c r="AY160" s="299"/>
      <c r="AZ160" s="299"/>
      <c r="BA160" s="297"/>
      <c r="BB160" s="297"/>
      <c r="BC160" s="299"/>
      <c r="BD160" s="308"/>
      <c r="BE160" s="299"/>
      <c r="BF160" s="307"/>
      <c r="BG160" s="307"/>
      <c r="BH160" s="307"/>
      <c r="BI160" s="298"/>
      <c r="BJ160" s="298"/>
      <c r="BK160" s="298"/>
      <c r="BL160" s="298"/>
      <c r="BM160" s="316"/>
      <c r="BN160" s="327" t="str">
        <f t="shared" si="17"/>
        <v/>
      </c>
    </row>
    <row r="161" spans="1:66" s="64" customFormat="1" x14ac:dyDescent="0.25">
      <c r="A161" s="296"/>
      <c r="B161" s="297"/>
      <c r="C161" s="298"/>
      <c r="D161" s="299"/>
      <c r="E161" s="242" t="str">
        <f t="shared" si="15"/>
        <v xml:space="preserve"> </v>
      </c>
      <c r="F161" s="253" t="str">
        <f t="shared" ca="1" si="16"/>
        <v/>
      </c>
      <c r="G161" s="297"/>
      <c r="H161" s="300"/>
      <c r="I161" s="297"/>
      <c r="J161" s="297"/>
      <c r="K161" s="297"/>
      <c r="L161" s="301"/>
      <c r="M161" s="297"/>
      <c r="N161" s="297"/>
      <c r="O161" s="297"/>
      <c r="P161" s="302"/>
      <c r="Q161" s="303"/>
      <c r="R161" s="309"/>
      <c r="S161" s="299"/>
      <c r="T161" s="304"/>
      <c r="U161" s="304"/>
      <c r="V161" s="304"/>
      <c r="W161" s="304"/>
      <c r="X161" s="304"/>
      <c r="Y161" s="304"/>
      <c r="Z161" s="304"/>
      <c r="AA161" s="304"/>
      <c r="AB161" s="304"/>
      <c r="AC161" s="304"/>
      <c r="AD161" s="304"/>
      <c r="AE161" s="304"/>
      <c r="AF161" s="304"/>
      <c r="AG161" s="304"/>
      <c r="AH161" s="304"/>
      <c r="AI161" s="304"/>
      <c r="AJ161" s="304"/>
      <c r="AK161" s="304"/>
      <c r="AL161" s="304"/>
      <c r="AM161" s="304"/>
      <c r="AN161" s="304"/>
      <c r="AO161" s="305"/>
      <c r="AP161" s="305"/>
      <c r="AQ161" s="305"/>
      <c r="AR161" s="306"/>
      <c r="AS161" s="307"/>
      <c r="AT161" s="301"/>
      <c r="AU161" s="306"/>
      <c r="AV161" s="297"/>
      <c r="AW161" s="299"/>
      <c r="AX161" s="299"/>
      <c r="AY161" s="299"/>
      <c r="AZ161" s="299"/>
      <c r="BA161" s="297"/>
      <c r="BB161" s="297"/>
      <c r="BC161" s="299"/>
      <c r="BD161" s="308"/>
      <c r="BE161" s="299"/>
      <c r="BF161" s="307"/>
      <c r="BG161" s="307"/>
      <c r="BH161" s="307"/>
      <c r="BI161" s="298"/>
      <c r="BJ161" s="298"/>
      <c r="BK161" s="298"/>
      <c r="BL161" s="298"/>
      <c r="BM161" s="316"/>
      <c r="BN161" s="327" t="str">
        <f t="shared" si="17"/>
        <v/>
      </c>
    </row>
    <row r="162" spans="1:66" s="64" customFormat="1" x14ac:dyDescent="0.25">
      <c r="A162" s="296"/>
      <c r="B162" s="297"/>
      <c r="C162" s="298"/>
      <c r="D162" s="299"/>
      <c r="E162" s="242" t="str">
        <f t="shared" si="15"/>
        <v xml:space="preserve"> </v>
      </c>
      <c r="F162" s="253" t="str">
        <f t="shared" ca="1" si="16"/>
        <v/>
      </c>
      <c r="G162" s="297"/>
      <c r="H162" s="300"/>
      <c r="I162" s="297"/>
      <c r="J162" s="297"/>
      <c r="K162" s="297"/>
      <c r="L162" s="301"/>
      <c r="M162" s="297"/>
      <c r="N162" s="297"/>
      <c r="O162" s="297"/>
      <c r="P162" s="302"/>
      <c r="Q162" s="303"/>
      <c r="R162" s="309"/>
      <c r="S162" s="299"/>
      <c r="T162" s="304"/>
      <c r="U162" s="304"/>
      <c r="V162" s="304"/>
      <c r="W162" s="304"/>
      <c r="X162" s="304"/>
      <c r="Y162" s="304"/>
      <c r="Z162" s="304"/>
      <c r="AA162" s="304"/>
      <c r="AB162" s="304"/>
      <c r="AC162" s="304"/>
      <c r="AD162" s="304"/>
      <c r="AE162" s="304"/>
      <c r="AF162" s="304"/>
      <c r="AG162" s="304"/>
      <c r="AH162" s="304"/>
      <c r="AI162" s="304"/>
      <c r="AJ162" s="304"/>
      <c r="AK162" s="304"/>
      <c r="AL162" s="304"/>
      <c r="AM162" s="304"/>
      <c r="AN162" s="304"/>
      <c r="AO162" s="305"/>
      <c r="AP162" s="305"/>
      <c r="AQ162" s="305"/>
      <c r="AR162" s="306"/>
      <c r="AS162" s="307"/>
      <c r="AT162" s="301"/>
      <c r="AU162" s="306"/>
      <c r="AV162" s="297"/>
      <c r="AW162" s="299"/>
      <c r="AX162" s="299"/>
      <c r="AY162" s="299"/>
      <c r="AZ162" s="299"/>
      <c r="BA162" s="297"/>
      <c r="BB162" s="297"/>
      <c r="BC162" s="299"/>
      <c r="BD162" s="308"/>
      <c r="BE162" s="299"/>
      <c r="BF162" s="307"/>
      <c r="BG162" s="307"/>
      <c r="BH162" s="307"/>
      <c r="BI162" s="298"/>
      <c r="BJ162" s="298"/>
      <c r="BK162" s="298"/>
      <c r="BL162" s="298"/>
      <c r="BM162" s="316"/>
      <c r="BN162" s="327" t="str">
        <f t="shared" si="17"/>
        <v/>
      </c>
    </row>
    <row r="163" spans="1:66" s="64" customFormat="1" x14ac:dyDescent="0.25">
      <c r="A163" s="296"/>
      <c r="B163" s="297"/>
      <c r="C163" s="298"/>
      <c r="D163" s="299"/>
      <c r="E163" s="242" t="str">
        <f t="shared" si="15"/>
        <v xml:space="preserve"> </v>
      </c>
      <c r="F163" s="253" t="str">
        <f t="shared" ca="1" si="16"/>
        <v/>
      </c>
      <c r="G163" s="297"/>
      <c r="H163" s="300"/>
      <c r="I163" s="297"/>
      <c r="J163" s="297"/>
      <c r="K163" s="297"/>
      <c r="L163" s="301"/>
      <c r="M163" s="297"/>
      <c r="N163" s="297"/>
      <c r="O163" s="297"/>
      <c r="P163" s="302"/>
      <c r="Q163" s="303"/>
      <c r="R163" s="309"/>
      <c r="S163" s="299"/>
      <c r="T163" s="304"/>
      <c r="U163" s="304"/>
      <c r="V163" s="304"/>
      <c r="W163" s="304"/>
      <c r="X163" s="304"/>
      <c r="Y163" s="304"/>
      <c r="Z163" s="304"/>
      <c r="AA163" s="304"/>
      <c r="AB163" s="304"/>
      <c r="AC163" s="304"/>
      <c r="AD163" s="304"/>
      <c r="AE163" s="304"/>
      <c r="AF163" s="304"/>
      <c r="AG163" s="304"/>
      <c r="AH163" s="304"/>
      <c r="AI163" s="304"/>
      <c r="AJ163" s="304"/>
      <c r="AK163" s="304"/>
      <c r="AL163" s="304"/>
      <c r="AM163" s="304"/>
      <c r="AN163" s="304"/>
      <c r="AO163" s="305"/>
      <c r="AP163" s="305"/>
      <c r="AQ163" s="305"/>
      <c r="AR163" s="306"/>
      <c r="AS163" s="307"/>
      <c r="AT163" s="301"/>
      <c r="AU163" s="306"/>
      <c r="AV163" s="297"/>
      <c r="AW163" s="299"/>
      <c r="AX163" s="299"/>
      <c r="AY163" s="299"/>
      <c r="AZ163" s="299"/>
      <c r="BA163" s="297"/>
      <c r="BB163" s="297"/>
      <c r="BC163" s="299"/>
      <c r="BD163" s="308"/>
      <c r="BE163" s="299"/>
      <c r="BF163" s="307"/>
      <c r="BG163" s="307"/>
      <c r="BH163" s="307"/>
      <c r="BI163" s="298"/>
      <c r="BJ163" s="298"/>
      <c r="BK163" s="298"/>
      <c r="BL163" s="298"/>
      <c r="BM163" s="316"/>
      <c r="BN163" s="327" t="str">
        <f t="shared" si="17"/>
        <v/>
      </c>
    </row>
    <row r="164" spans="1:66" s="64" customFormat="1" x14ac:dyDescent="0.25">
      <c r="A164" s="296"/>
      <c r="B164" s="297"/>
      <c r="C164" s="298"/>
      <c r="D164" s="299"/>
      <c r="E164" s="242" t="str">
        <f t="shared" si="15"/>
        <v xml:space="preserve"> </v>
      </c>
      <c r="F164" s="253" t="str">
        <f t="shared" ca="1" si="16"/>
        <v/>
      </c>
      <c r="G164" s="297"/>
      <c r="H164" s="300"/>
      <c r="I164" s="297"/>
      <c r="J164" s="297"/>
      <c r="K164" s="297"/>
      <c r="L164" s="301"/>
      <c r="M164" s="297"/>
      <c r="N164" s="297"/>
      <c r="O164" s="297"/>
      <c r="P164" s="302"/>
      <c r="Q164" s="303"/>
      <c r="R164" s="309"/>
      <c r="S164" s="299"/>
      <c r="T164" s="304"/>
      <c r="U164" s="304"/>
      <c r="V164" s="304"/>
      <c r="W164" s="304"/>
      <c r="X164" s="304"/>
      <c r="Y164" s="304"/>
      <c r="Z164" s="304"/>
      <c r="AA164" s="304"/>
      <c r="AB164" s="304"/>
      <c r="AC164" s="304"/>
      <c r="AD164" s="304"/>
      <c r="AE164" s="304"/>
      <c r="AF164" s="304"/>
      <c r="AG164" s="304"/>
      <c r="AH164" s="304"/>
      <c r="AI164" s="304"/>
      <c r="AJ164" s="304"/>
      <c r="AK164" s="304"/>
      <c r="AL164" s="304"/>
      <c r="AM164" s="304"/>
      <c r="AN164" s="304"/>
      <c r="AO164" s="305"/>
      <c r="AP164" s="305"/>
      <c r="AQ164" s="305"/>
      <c r="AR164" s="306"/>
      <c r="AS164" s="307"/>
      <c r="AT164" s="301"/>
      <c r="AU164" s="306"/>
      <c r="AV164" s="297"/>
      <c r="AW164" s="299"/>
      <c r="AX164" s="299"/>
      <c r="AY164" s="299"/>
      <c r="AZ164" s="299"/>
      <c r="BA164" s="297"/>
      <c r="BB164" s="297"/>
      <c r="BC164" s="299"/>
      <c r="BD164" s="308"/>
      <c r="BE164" s="299"/>
      <c r="BF164" s="307"/>
      <c r="BG164" s="307"/>
      <c r="BH164" s="307"/>
      <c r="BI164" s="298"/>
      <c r="BJ164" s="298"/>
      <c r="BK164" s="298"/>
      <c r="BL164" s="298"/>
      <c r="BM164" s="316"/>
      <c r="BN164" s="327" t="str">
        <f t="shared" si="17"/>
        <v/>
      </c>
    </row>
    <row r="165" spans="1:66" s="64" customFormat="1" x14ac:dyDescent="0.25">
      <c r="A165" s="296"/>
      <c r="B165" s="297"/>
      <c r="C165" s="298"/>
      <c r="D165" s="299"/>
      <c r="E165" s="242" t="str">
        <f t="shared" si="15"/>
        <v xml:space="preserve"> </v>
      </c>
      <c r="F165" s="253" t="str">
        <f t="shared" ca="1" si="16"/>
        <v/>
      </c>
      <c r="G165" s="297"/>
      <c r="H165" s="300"/>
      <c r="I165" s="297"/>
      <c r="J165" s="297"/>
      <c r="K165" s="297"/>
      <c r="L165" s="301"/>
      <c r="M165" s="297"/>
      <c r="N165" s="297"/>
      <c r="O165" s="297"/>
      <c r="P165" s="302"/>
      <c r="Q165" s="303"/>
      <c r="R165" s="309"/>
      <c r="S165" s="299"/>
      <c r="T165" s="304"/>
      <c r="U165" s="304"/>
      <c r="V165" s="304"/>
      <c r="W165" s="304"/>
      <c r="X165" s="304"/>
      <c r="Y165" s="304"/>
      <c r="Z165" s="304"/>
      <c r="AA165" s="304"/>
      <c r="AB165" s="304"/>
      <c r="AC165" s="304"/>
      <c r="AD165" s="304"/>
      <c r="AE165" s="304"/>
      <c r="AF165" s="304"/>
      <c r="AG165" s="304"/>
      <c r="AH165" s="304"/>
      <c r="AI165" s="304"/>
      <c r="AJ165" s="304"/>
      <c r="AK165" s="304"/>
      <c r="AL165" s="304"/>
      <c r="AM165" s="304"/>
      <c r="AN165" s="304"/>
      <c r="AO165" s="305"/>
      <c r="AP165" s="305"/>
      <c r="AQ165" s="305"/>
      <c r="AR165" s="306"/>
      <c r="AS165" s="307"/>
      <c r="AT165" s="301"/>
      <c r="AU165" s="306"/>
      <c r="AV165" s="297"/>
      <c r="AW165" s="299"/>
      <c r="AX165" s="299"/>
      <c r="AY165" s="299"/>
      <c r="AZ165" s="299"/>
      <c r="BA165" s="297"/>
      <c r="BB165" s="297"/>
      <c r="BC165" s="299"/>
      <c r="BD165" s="308"/>
      <c r="BE165" s="299"/>
      <c r="BF165" s="307"/>
      <c r="BG165" s="307"/>
      <c r="BH165" s="307"/>
      <c r="BI165" s="298"/>
      <c r="BJ165" s="298"/>
      <c r="BK165" s="298"/>
      <c r="BL165" s="298"/>
      <c r="BM165" s="316"/>
      <c r="BN165" s="327" t="str">
        <f t="shared" si="17"/>
        <v/>
      </c>
    </row>
    <row r="166" spans="1:66" s="64" customFormat="1" x14ac:dyDescent="0.25">
      <c r="A166" s="296"/>
      <c r="B166" s="297"/>
      <c r="C166" s="298"/>
      <c r="D166" s="299"/>
      <c r="E166" s="242" t="str">
        <f t="shared" ref="E166:E200" si="18">CONCATENATE($J166," ",$I166)</f>
        <v xml:space="preserve"> </v>
      </c>
      <c r="F166" s="253" t="str">
        <f t="shared" ref="F166:F200" ca="1" si="19">IF(L166="","",DATEDIF(L166,TODAY(),"Y"))</f>
        <v/>
      </c>
      <c r="G166" s="297"/>
      <c r="H166" s="300"/>
      <c r="I166" s="297"/>
      <c r="J166" s="297"/>
      <c r="K166" s="297"/>
      <c r="L166" s="301"/>
      <c r="M166" s="297"/>
      <c r="N166" s="297"/>
      <c r="O166" s="297"/>
      <c r="P166" s="302"/>
      <c r="Q166" s="303"/>
      <c r="R166" s="309"/>
      <c r="S166" s="299"/>
      <c r="T166" s="304"/>
      <c r="U166" s="304"/>
      <c r="V166" s="304"/>
      <c r="W166" s="304"/>
      <c r="X166" s="304"/>
      <c r="Y166" s="304"/>
      <c r="Z166" s="304"/>
      <c r="AA166" s="304"/>
      <c r="AB166" s="304"/>
      <c r="AC166" s="304"/>
      <c r="AD166" s="304"/>
      <c r="AE166" s="304"/>
      <c r="AF166" s="304"/>
      <c r="AG166" s="304"/>
      <c r="AH166" s="304"/>
      <c r="AI166" s="304"/>
      <c r="AJ166" s="304"/>
      <c r="AK166" s="304"/>
      <c r="AL166" s="304"/>
      <c r="AM166" s="304"/>
      <c r="AN166" s="304"/>
      <c r="AO166" s="305"/>
      <c r="AP166" s="305"/>
      <c r="AQ166" s="305"/>
      <c r="AR166" s="306"/>
      <c r="AS166" s="307"/>
      <c r="AT166" s="301"/>
      <c r="AU166" s="306"/>
      <c r="AV166" s="297"/>
      <c r="AW166" s="299"/>
      <c r="AX166" s="299"/>
      <c r="AY166" s="299"/>
      <c r="AZ166" s="299"/>
      <c r="BA166" s="297"/>
      <c r="BB166" s="297"/>
      <c r="BC166" s="299"/>
      <c r="BD166" s="308"/>
      <c r="BE166" s="299"/>
      <c r="BF166" s="307"/>
      <c r="BG166" s="307"/>
      <c r="BH166" s="307"/>
      <c r="BI166" s="298"/>
      <c r="BJ166" s="298"/>
      <c r="BK166" s="298"/>
      <c r="BL166" s="298"/>
      <c r="BM166" s="316"/>
      <c r="BN166" s="327" t="str">
        <f t="shared" ref="BN166:BN200" si="20">CONCATENATE(LEFT($J166), LEFT($I166))</f>
        <v/>
      </c>
    </row>
    <row r="167" spans="1:66" s="64" customFormat="1" x14ac:dyDescent="0.25">
      <c r="A167" s="296"/>
      <c r="B167" s="297"/>
      <c r="C167" s="298"/>
      <c r="D167" s="299"/>
      <c r="E167" s="242" t="str">
        <f t="shared" si="18"/>
        <v xml:space="preserve"> </v>
      </c>
      <c r="F167" s="253" t="str">
        <f t="shared" ca="1" si="19"/>
        <v/>
      </c>
      <c r="G167" s="297"/>
      <c r="H167" s="300"/>
      <c r="I167" s="297"/>
      <c r="J167" s="297"/>
      <c r="K167" s="297"/>
      <c r="L167" s="301"/>
      <c r="M167" s="297"/>
      <c r="N167" s="297"/>
      <c r="O167" s="297"/>
      <c r="P167" s="302"/>
      <c r="Q167" s="303"/>
      <c r="R167" s="309"/>
      <c r="S167" s="299"/>
      <c r="T167" s="304"/>
      <c r="U167" s="304"/>
      <c r="V167" s="304"/>
      <c r="W167" s="304"/>
      <c r="X167" s="304"/>
      <c r="Y167" s="304"/>
      <c r="Z167" s="304"/>
      <c r="AA167" s="304"/>
      <c r="AB167" s="304"/>
      <c r="AC167" s="304"/>
      <c r="AD167" s="304"/>
      <c r="AE167" s="304"/>
      <c r="AF167" s="304"/>
      <c r="AG167" s="304"/>
      <c r="AH167" s="304"/>
      <c r="AI167" s="304"/>
      <c r="AJ167" s="304"/>
      <c r="AK167" s="304"/>
      <c r="AL167" s="304"/>
      <c r="AM167" s="304"/>
      <c r="AN167" s="304"/>
      <c r="AO167" s="305"/>
      <c r="AP167" s="305"/>
      <c r="AQ167" s="305"/>
      <c r="AR167" s="306"/>
      <c r="AS167" s="307"/>
      <c r="AT167" s="301"/>
      <c r="AU167" s="306"/>
      <c r="AV167" s="297"/>
      <c r="AW167" s="299"/>
      <c r="AX167" s="299"/>
      <c r="AY167" s="299"/>
      <c r="AZ167" s="299"/>
      <c r="BA167" s="297"/>
      <c r="BB167" s="297"/>
      <c r="BC167" s="299"/>
      <c r="BD167" s="308"/>
      <c r="BE167" s="299"/>
      <c r="BF167" s="307"/>
      <c r="BG167" s="307"/>
      <c r="BH167" s="307"/>
      <c r="BI167" s="298"/>
      <c r="BJ167" s="298"/>
      <c r="BK167" s="298"/>
      <c r="BL167" s="298"/>
      <c r="BM167" s="316"/>
      <c r="BN167" s="327" t="str">
        <f t="shared" si="20"/>
        <v/>
      </c>
    </row>
    <row r="168" spans="1:66" s="64" customFormat="1" x14ac:dyDescent="0.25">
      <c r="A168" s="296"/>
      <c r="B168" s="297"/>
      <c r="C168" s="298"/>
      <c r="D168" s="299"/>
      <c r="E168" s="242" t="str">
        <f t="shared" si="18"/>
        <v xml:space="preserve"> </v>
      </c>
      <c r="F168" s="253" t="str">
        <f t="shared" ca="1" si="19"/>
        <v/>
      </c>
      <c r="G168" s="297"/>
      <c r="H168" s="300"/>
      <c r="I168" s="297"/>
      <c r="J168" s="297"/>
      <c r="K168" s="297"/>
      <c r="L168" s="301"/>
      <c r="M168" s="297"/>
      <c r="N168" s="297"/>
      <c r="O168" s="297"/>
      <c r="P168" s="302"/>
      <c r="Q168" s="303"/>
      <c r="R168" s="309"/>
      <c r="S168" s="299"/>
      <c r="T168" s="304"/>
      <c r="U168" s="304"/>
      <c r="V168" s="304"/>
      <c r="W168" s="304"/>
      <c r="X168" s="304"/>
      <c r="Y168" s="304"/>
      <c r="Z168" s="304"/>
      <c r="AA168" s="304"/>
      <c r="AB168" s="304"/>
      <c r="AC168" s="304"/>
      <c r="AD168" s="304"/>
      <c r="AE168" s="304"/>
      <c r="AF168" s="304"/>
      <c r="AG168" s="304"/>
      <c r="AH168" s="304"/>
      <c r="AI168" s="304"/>
      <c r="AJ168" s="304"/>
      <c r="AK168" s="304"/>
      <c r="AL168" s="304"/>
      <c r="AM168" s="304"/>
      <c r="AN168" s="304"/>
      <c r="AO168" s="305"/>
      <c r="AP168" s="305"/>
      <c r="AQ168" s="305"/>
      <c r="AR168" s="306"/>
      <c r="AS168" s="307"/>
      <c r="AT168" s="301"/>
      <c r="AU168" s="306"/>
      <c r="AV168" s="297"/>
      <c r="AW168" s="299"/>
      <c r="AX168" s="299"/>
      <c r="AY168" s="299"/>
      <c r="AZ168" s="299"/>
      <c r="BA168" s="297"/>
      <c r="BB168" s="297"/>
      <c r="BC168" s="299"/>
      <c r="BD168" s="308"/>
      <c r="BE168" s="299"/>
      <c r="BF168" s="307"/>
      <c r="BG168" s="307"/>
      <c r="BH168" s="307"/>
      <c r="BI168" s="298"/>
      <c r="BJ168" s="298"/>
      <c r="BK168" s="298"/>
      <c r="BL168" s="298"/>
      <c r="BM168" s="316"/>
      <c r="BN168" s="327" t="str">
        <f t="shared" si="20"/>
        <v/>
      </c>
    </row>
    <row r="169" spans="1:66" s="64" customFormat="1" x14ac:dyDescent="0.25">
      <c r="A169" s="296"/>
      <c r="B169" s="297"/>
      <c r="C169" s="298"/>
      <c r="D169" s="299"/>
      <c r="E169" s="242" t="str">
        <f t="shared" si="18"/>
        <v xml:space="preserve"> </v>
      </c>
      <c r="F169" s="253" t="str">
        <f t="shared" ca="1" si="19"/>
        <v/>
      </c>
      <c r="G169" s="297"/>
      <c r="H169" s="300"/>
      <c r="I169" s="297"/>
      <c r="J169" s="297"/>
      <c r="K169" s="297"/>
      <c r="L169" s="301"/>
      <c r="M169" s="297"/>
      <c r="N169" s="297"/>
      <c r="O169" s="297"/>
      <c r="P169" s="302"/>
      <c r="Q169" s="303"/>
      <c r="R169" s="309"/>
      <c r="S169" s="299"/>
      <c r="T169" s="304"/>
      <c r="U169" s="304"/>
      <c r="V169" s="304"/>
      <c r="W169" s="304"/>
      <c r="X169" s="304"/>
      <c r="Y169" s="304"/>
      <c r="Z169" s="304"/>
      <c r="AA169" s="304"/>
      <c r="AB169" s="304"/>
      <c r="AC169" s="304"/>
      <c r="AD169" s="304"/>
      <c r="AE169" s="304"/>
      <c r="AF169" s="304"/>
      <c r="AG169" s="304"/>
      <c r="AH169" s="304"/>
      <c r="AI169" s="304"/>
      <c r="AJ169" s="304"/>
      <c r="AK169" s="304"/>
      <c r="AL169" s="304"/>
      <c r="AM169" s="304"/>
      <c r="AN169" s="304"/>
      <c r="AO169" s="305"/>
      <c r="AP169" s="305"/>
      <c r="AQ169" s="305"/>
      <c r="AR169" s="306"/>
      <c r="AS169" s="307"/>
      <c r="AT169" s="301"/>
      <c r="AU169" s="306"/>
      <c r="AV169" s="297"/>
      <c r="AW169" s="299"/>
      <c r="AX169" s="299"/>
      <c r="AY169" s="299"/>
      <c r="AZ169" s="299"/>
      <c r="BA169" s="297"/>
      <c r="BB169" s="297"/>
      <c r="BC169" s="299"/>
      <c r="BD169" s="308"/>
      <c r="BE169" s="299"/>
      <c r="BF169" s="307"/>
      <c r="BG169" s="307"/>
      <c r="BH169" s="307"/>
      <c r="BI169" s="298"/>
      <c r="BJ169" s="298"/>
      <c r="BK169" s="298"/>
      <c r="BL169" s="298"/>
      <c r="BM169" s="316"/>
      <c r="BN169" s="327" t="str">
        <f t="shared" si="20"/>
        <v/>
      </c>
    </row>
    <row r="170" spans="1:66" s="64" customFormat="1" x14ac:dyDescent="0.25">
      <c r="A170" s="296"/>
      <c r="B170" s="297"/>
      <c r="C170" s="298"/>
      <c r="D170" s="299"/>
      <c r="E170" s="242" t="str">
        <f t="shared" si="18"/>
        <v xml:space="preserve"> </v>
      </c>
      <c r="F170" s="253" t="str">
        <f t="shared" ca="1" si="19"/>
        <v/>
      </c>
      <c r="G170" s="297"/>
      <c r="H170" s="300"/>
      <c r="I170" s="297"/>
      <c r="J170" s="297"/>
      <c r="K170" s="297"/>
      <c r="L170" s="301"/>
      <c r="M170" s="297"/>
      <c r="N170" s="297"/>
      <c r="O170" s="297"/>
      <c r="P170" s="302"/>
      <c r="Q170" s="303"/>
      <c r="R170" s="309"/>
      <c r="S170" s="299"/>
      <c r="T170" s="304"/>
      <c r="U170" s="304"/>
      <c r="V170" s="304"/>
      <c r="W170" s="304"/>
      <c r="X170" s="304"/>
      <c r="Y170" s="304"/>
      <c r="Z170" s="304"/>
      <c r="AA170" s="304"/>
      <c r="AB170" s="304"/>
      <c r="AC170" s="304"/>
      <c r="AD170" s="304"/>
      <c r="AE170" s="304"/>
      <c r="AF170" s="304"/>
      <c r="AG170" s="304"/>
      <c r="AH170" s="304"/>
      <c r="AI170" s="304"/>
      <c r="AJ170" s="304"/>
      <c r="AK170" s="304"/>
      <c r="AL170" s="304"/>
      <c r="AM170" s="304"/>
      <c r="AN170" s="304"/>
      <c r="AO170" s="305"/>
      <c r="AP170" s="305"/>
      <c r="AQ170" s="305"/>
      <c r="AR170" s="306"/>
      <c r="AS170" s="307"/>
      <c r="AT170" s="301"/>
      <c r="AU170" s="306"/>
      <c r="AV170" s="297"/>
      <c r="AW170" s="299"/>
      <c r="AX170" s="299"/>
      <c r="AY170" s="299"/>
      <c r="AZ170" s="299"/>
      <c r="BA170" s="297"/>
      <c r="BB170" s="297"/>
      <c r="BC170" s="299"/>
      <c r="BD170" s="308"/>
      <c r="BE170" s="299"/>
      <c r="BF170" s="307"/>
      <c r="BG170" s="307"/>
      <c r="BH170" s="307"/>
      <c r="BI170" s="298"/>
      <c r="BJ170" s="298"/>
      <c r="BK170" s="298"/>
      <c r="BL170" s="298"/>
      <c r="BM170" s="316"/>
      <c r="BN170" s="327" t="str">
        <f t="shared" si="20"/>
        <v/>
      </c>
    </row>
    <row r="171" spans="1:66" s="64" customFormat="1" x14ac:dyDescent="0.25">
      <c r="A171" s="296"/>
      <c r="B171" s="297"/>
      <c r="C171" s="298"/>
      <c r="D171" s="299"/>
      <c r="E171" s="242" t="str">
        <f t="shared" si="18"/>
        <v xml:space="preserve"> </v>
      </c>
      <c r="F171" s="253" t="str">
        <f t="shared" ca="1" si="19"/>
        <v/>
      </c>
      <c r="G171" s="297"/>
      <c r="H171" s="300"/>
      <c r="I171" s="297"/>
      <c r="J171" s="297"/>
      <c r="K171" s="297"/>
      <c r="L171" s="301"/>
      <c r="M171" s="297"/>
      <c r="N171" s="297"/>
      <c r="O171" s="297"/>
      <c r="P171" s="302"/>
      <c r="Q171" s="303"/>
      <c r="R171" s="309"/>
      <c r="S171" s="299"/>
      <c r="T171" s="304"/>
      <c r="U171" s="304"/>
      <c r="V171" s="304"/>
      <c r="W171" s="304"/>
      <c r="X171" s="304"/>
      <c r="Y171" s="304"/>
      <c r="Z171" s="304"/>
      <c r="AA171" s="304"/>
      <c r="AB171" s="304"/>
      <c r="AC171" s="304"/>
      <c r="AD171" s="304"/>
      <c r="AE171" s="304"/>
      <c r="AF171" s="304"/>
      <c r="AG171" s="304"/>
      <c r="AH171" s="304"/>
      <c r="AI171" s="304"/>
      <c r="AJ171" s="304"/>
      <c r="AK171" s="304"/>
      <c r="AL171" s="304"/>
      <c r="AM171" s="304"/>
      <c r="AN171" s="304"/>
      <c r="AO171" s="305"/>
      <c r="AP171" s="305"/>
      <c r="AQ171" s="305"/>
      <c r="AR171" s="306"/>
      <c r="AS171" s="307"/>
      <c r="AT171" s="301"/>
      <c r="AU171" s="306"/>
      <c r="AV171" s="297"/>
      <c r="AW171" s="299"/>
      <c r="AX171" s="299"/>
      <c r="AY171" s="299"/>
      <c r="AZ171" s="299"/>
      <c r="BA171" s="297"/>
      <c r="BB171" s="297"/>
      <c r="BC171" s="299"/>
      <c r="BD171" s="308"/>
      <c r="BE171" s="299"/>
      <c r="BF171" s="307"/>
      <c r="BG171" s="307"/>
      <c r="BH171" s="307"/>
      <c r="BI171" s="298"/>
      <c r="BJ171" s="298"/>
      <c r="BK171" s="298"/>
      <c r="BL171" s="298"/>
      <c r="BM171" s="316"/>
      <c r="BN171" s="327" t="str">
        <f t="shared" si="20"/>
        <v/>
      </c>
    </row>
    <row r="172" spans="1:66" s="64" customFormat="1" x14ac:dyDescent="0.25">
      <c r="A172" s="296"/>
      <c r="B172" s="297"/>
      <c r="C172" s="298"/>
      <c r="D172" s="299"/>
      <c r="E172" s="242" t="str">
        <f t="shared" si="18"/>
        <v xml:space="preserve"> </v>
      </c>
      <c r="F172" s="253" t="str">
        <f t="shared" ca="1" si="19"/>
        <v/>
      </c>
      <c r="G172" s="297"/>
      <c r="H172" s="300"/>
      <c r="I172" s="297"/>
      <c r="J172" s="297"/>
      <c r="K172" s="297"/>
      <c r="L172" s="301"/>
      <c r="M172" s="297"/>
      <c r="N172" s="297"/>
      <c r="O172" s="297"/>
      <c r="P172" s="302"/>
      <c r="Q172" s="303"/>
      <c r="R172" s="309"/>
      <c r="S172" s="299"/>
      <c r="T172" s="304"/>
      <c r="U172" s="304"/>
      <c r="V172" s="304"/>
      <c r="W172" s="304"/>
      <c r="X172" s="304"/>
      <c r="Y172" s="304"/>
      <c r="Z172" s="304"/>
      <c r="AA172" s="304"/>
      <c r="AB172" s="304"/>
      <c r="AC172" s="304"/>
      <c r="AD172" s="304"/>
      <c r="AE172" s="304"/>
      <c r="AF172" s="304"/>
      <c r="AG172" s="304"/>
      <c r="AH172" s="304"/>
      <c r="AI172" s="304"/>
      <c r="AJ172" s="304"/>
      <c r="AK172" s="304"/>
      <c r="AL172" s="304"/>
      <c r="AM172" s="304"/>
      <c r="AN172" s="304"/>
      <c r="AO172" s="305"/>
      <c r="AP172" s="305"/>
      <c r="AQ172" s="305"/>
      <c r="AR172" s="306"/>
      <c r="AS172" s="307"/>
      <c r="AT172" s="301"/>
      <c r="AU172" s="306"/>
      <c r="AV172" s="297"/>
      <c r="AW172" s="299"/>
      <c r="AX172" s="299"/>
      <c r="AY172" s="299"/>
      <c r="AZ172" s="299"/>
      <c r="BA172" s="297"/>
      <c r="BB172" s="297"/>
      <c r="BC172" s="299"/>
      <c r="BD172" s="308"/>
      <c r="BE172" s="299"/>
      <c r="BF172" s="307"/>
      <c r="BG172" s="307"/>
      <c r="BH172" s="307"/>
      <c r="BI172" s="298"/>
      <c r="BJ172" s="298"/>
      <c r="BK172" s="298"/>
      <c r="BL172" s="298"/>
      <c r="BM172" s="316"/>
      <c r="BN172" s="327" t="str">
        <f t="shared" si="20"/>
        <v/>
      </c>
    </row>
    <row r="173" spans="1:66" s="64" customFormat="1" x14ac:dyDescent="0.25">
      <c r="A173" s="296"/>
      <c r="B173" s="297"/>
      <c r="C173" s="298"/>
      <c r="D173" s="299"/>
      <c r="E173" s="242" t="str">
        <f t="shared" si="18"/>
        <v xml:space="preserve"> </v>
      </c>
      <c r="F173" s="253" t="str">
        <f t="shared" ca="1" si="19"/>
        <v/>
      </c>
      <c r="G173" s="297"/>
      <c r="H173" s="300"/>
      <c r="I173" s="297"/>
      <c r="J173" s="297"/>
      <c r="K173" s="297"/>
      <c r="L173" s="301"/>
      <c r="M173" s="297"/>
      <c r="N173" s="297"/>
      <c r="O173" s="297"/>
      <c r="P173" s="302"/>
      <c r="Q173" s="303"/>
      <c r="R173" s="309"/>
      <c r="S173" s="299"/>
      <c r="T173" s="304"/>
      <c r="U173" s="304"/>
      <c r="V173" s="304"/>
      <c r="W173" s="304"/>
      <c r="X173" s="304"/>
      <c r="Y173" s="304"/>
      <c r="Z173" s="304"/>
      <c r="AA173" s="304"/>
      <c r="AB173" s="304"/>
      <c r="AC173" s="304"/>
      <c r="AD173" s="304"/>
      <c r="AE173" s="304"/>
      <c r="AF173" s="304"/>
      <c r="AG173" s="304"/>
      <c r="AH173" s="304"/>
      <c r="AI173" s="304"/>
      <c r="AJ173" s="304"/>
      <c r="AK173" s="304"/>
      <c r="AL173" s="304"/>
      <c r="AM173" s="304"/>
      <c r="AN173" s="304"/>
      <c r="AO173" s="305"/>
      <c r="AP173" s="305"/>
      <c r="AQ173" s="305"/>
      <c r="AR173" s="306"/>
      <c r="AS173" s="307"/>
      <c r="AT173" s="301"/>
      <c r="AU173" s="306"/>
      <c r="AV173" s="297"/>
      <c r="AW173" s="299"/>
      <c r="AX173" s="299"/>
      <c r="AY173" s="299"/>
      <c r="AZ173" s="299"/>
      <c r="BA173" s="297"/>
      <c r="BB173" s="297"/>
      <c r="BC173" s="299"/>
      <c r="BD173" s="308"/>
      <c r="BE173" s="299"/>
      <c r="BF173" s="307"/>
      <c r="BG173" s="307"/>
      <c r="BH173" s="307"/>
      <c r="BI173" s="298"/>
      <c r="BJ173" s="298"/>
      <c r="BK173" s="298"/>
      <c r="BL173" s="298"/>
      <c r="BM173" s="316"/>
      <c r="BN173" s="327" t="str">
        <f t="shared" si="20"/>
        <v/>
      </c>
    </row>
    <row r="174" spans="1:66" s="64" customFormat="1" x14ac:dyDescent="0.25">
      <c r="A174" s="296"/>
      <c r="B174" s="297"/>
      <c r="C174" s="298"/>
      <c r="D174" s="299"/>
      <c r="E174" s="242" t="str">
        <f t="shared" si="18"/>
        <v xml:space="preserve"> </v>
      </c>
      <c r="F174" s="253" t="str">
        <f t="shared" ca="1" si="19"/>
        <v/>
      </c>
      <c r="G174" s="297"/>
      <c r="H174" s="300"/>
      <c r="I174" s="297"/>
      <c r="J174" s="297"/>
      <c r="K174" s="297"/>
      <c r="L174" s="301"/>
      <c r="M174" s="297"/>
      <c r="N174" s="297"/>
      <c r="O174" s="297"/>
      <c r="P174" s="302"/>
      <c r="Q174" s="303"/>
      <c r="R174" s="309"/>
      <c r="S174" s="299"/>
      <c r="T174" s="304"/>
      <c r="U174" s="304"/>
      <c r="V174" s="304"/>
      <c r="W174" s="304"/>
      <c r="X174" s="304"/>
      <c r="Y174" s="304"/>
      <c r="Z174" s="304"/>
      <c r="AA174" s="304"/>
      <c r="AB174" s="304"/>
      <c r="AC174" s="304"/>
      <c r="AD174" s="304"/>
      <c r="AE174" s="304"/>
      <c r="AF174" s="304"/>
      <c r="AG174" s="304"/>
      <c r="AH174" s="304"/>
      <c r="AI174" s="304"/>
      <c r="AJ174" s="304"/>
      <c r="AK174" s="304"/>
      <c r="AL174" s="304"/>
      <c r="AM174" s="304"/>
      <c r="AN174" s="304"/>
      <c r="AO174" s="305"/>
      <c r="AP174" s="305"/>
      <c r="AQ174" s="305"/>
      <c r="AR174" s="306"/>
      <c r="AS174" s="307"/>
      <c r="AT174" s="301"/>
      <c r="AU174" s="306"/>
      <c r="AV174" s="297"/>
      <c r="AW174" s="299"/>
      <c r="AX174" s="299"/>
      <c r="AY174" s="299"/>
      <c r="AZ174" s="299"/>
      <c r="BA174" s="297"/>
      <c r="BB174" s="297"/>
      <c r="BC174" s="299"/>
      <c r="BD174" s="308"/>
      <c r="BE174" s="299"/>
      <c r="BF174" s="307"/>
      <c r="BG174" s="307"/>
      <c r="BH174" s="307"/>
      <c r="BI174" s="298"/>
      <c r="BJ174" s="298"/>
      <c r="BK174" s="298"/>
      <c r="BL174" s="298"/>
      <c r="BM174" s="316"/>
      <c r="BN174" s="327" t="str">
        <f t="shared" si="20"/>
        <v/>
      </c>
    </row>
    <row r="175" spans="1:66" s="64" customFormat="1" x14ac:dyDescent="0.25">
      <c r="A175" s="296"/>
      <c r="B175" s="297"/>
      <c r="C175" s="298"/>
      <c r="D175" s="299"/>
      <c r="E175" s="242" t="str">
        <f t="shared" si="18"/>
        <v xml:space="preserve"> </v>
      </c>
      <c r="F175" s="253" t="str">
        <f t="shared" ca="1" si="19"/>
        <v/>
      </c>
      <c r="G175" s="297"/>
      <c r="H175" s="300"/>
      <c r="I175" s="297"/>
      <c r="J175" s="297"/>
      <c r="K175" s="297"/>
      <c r="L175" s="301"/>
      <c r="M175" s="297"/>
      <c r="N175" s="297"/>
      <c r="O175" s="297"/>
      <c r="P175" s="302"/>
      <c r="Q175" s="303"/>
      <c r="R175" s="309"/>
      <c r="S175" s="299"/>
      <c r="T175" s="304"/>
      <c r="U175" s="304"/>
      <c r="V175" s="304"/>
      <c r="W175" s="304"/>
      <c r="X175" s="304"/>
      <c r="Y175" s="304"/>
      <c r="Z175" s="304"/>
      <c r="AA175" s="304"/>
      <c r="AB175" s="304"/>
      <c r="AC175" s="304"/>
      <c r="AD175" s="304"/>
      <c r="AE175" s="304"/>
      <c r="AF175" s="304"/>
      <c r="AG175" s="304"/>
      <c r="AH175" s="304"/>
      <c r="AI175" s="304"/>
      <c r="AJ175" s="304"/>
      <c r="AK175" s="304"/>
      <c r="AL175" s="304"/>
      <c r="AM175" s="304"/>
      <c r="AN175" s="304"/>
      <c r="AO175" s="305"/>
      <c r="AP175" s="305"/>
      <c r="AQ175" s="305"/>
      <c r="AR175" s="306"/>
      <c r="AS175" s="307"/>
      <c r="AT175" s="301"/>
      <c r="AU175" s="306"/>
      <c r="AV175" s="297"/>
      <c r="AW175" s="299"/>
      <c r="AX175" s="299"/>
      <c r="AY175" s="299"/>
      <c r="AZ175" s="299"/>
      <c r="BA175" s="297"/>
      <c r="BB175" s="297"/>
      <c r="BC175" s="299"/>
      <c r="BD175" s="308"/>
      <c r="BE175" s="299"/>
      <c r="BF175" s="307"/>
      <c r="BG175" s="307"/>
      <c r="BH175" s="307"/>
      <c r="BI175" s="298"/>
      <c r="BJ175" s="298"/>
      <c r="BK175" s="298"/>
      <c r="BL175" s="298"/>
      <c r="BM175" s="316"/>
      <c r="BN175" s="327" t="str">
        <f t="shared" si="20"/>
        <v/>
      </c>
    </row>
    <row r="176" spans="1:66" s="64" customFormat="1" x14ac:dyDescent="0.25">
      <c r="A176" s="296"/>
      <c r="B176" s="297"/>
      <c r="C176" s="298"/>
      <c r="D176" s="299"/>
      <c r="E176" s="242" t="str">
        <f t="shared" si="18"/>
        <v xml:space="preserve"> </v>
      </c>
      <c r="F176" s="253" t="str">
        <f t="shared" ca="1" si="19"/>
        <v/>
      </c>
      <c r="G176" s="297"/>
      <c r="H176" s="300"/>
      <c r="I176" s="297"/>
      <c r="J176" s="297"/>
      <c r="K176" s="297"/>
      <c r="L176" s="301"/>
      <c r="M176" s="297"/>
      <c r="N176" s="297"/>
      <c r="O176" s="297"/>
      <c r="P176" s="302"/>
      <c r="Q176" s="303"/>
      <c r="R176" s="309"/>
      <c r="S176" s="299"/>
      <c r="T176" s="304"/>
      <c r="U176" s="304"/>
      <c r="V176" s="304"/>
      <c r="W176" s="304"/>
      <c r="X176" s="304"/>
      <c r="Y176" s="304"/>
      <c r="Z176" s="304"/>
      <c r="AA176" s="304"/>
      <c r="AB176" s="304"/>
      <c r="AC176" s="304"/>
      <c r="AD176" s="304"/>
      <c r="AE176" s="304"/>
      <c r="AF176" s="304"/>
      <c r="AG176" s="304"/>
      <c r="AH176" s="304"/>
      <c r="AI176" s="304"/>
      <c r="AJ176" s="304"/>
      <c r="AK176" s="304"/>
      <c r="AL176" s="304"/>
      <c r="AM176" s="304"/>
      <c r="AN176" s="304"/>
      <c r="AO176" s="305"/>
      <c r="AP176" s="305"/>
      <c r="AQ176" s="305"/>
      <c r="AR176" s="306"/>
      <c r="AS176" s="307"/>
      <c r="AT176" s="301"/>
      <c r="AU176" s="306"/>
      <c r="AV176" s="297"/>
      <c r="AW176" s="299"/>
      <c r="AX176" s="299"/>
      <c r="AY176" s="299"/>
      <c r="AZ176" s="299"/>
      <c r="BA176" s="297"/>
      <c r="BB176" s="297"/>
      <c r="BC176" s="299"/>
      <c r="BD176" s="308"/>
      <c r="BE176" s="299"/>
      <c r="BF176" s="307"/>
      <c r="BG176" s="307"/>
      <c r="BH176" s="307"/>
      <c r="BI176" s="298"/>
      <c r="BJ176" s="298"/>
      <c r="BK176" s="298"/>
      <c r="BL176" s="298"/>
      <c r="BM176" s="316"/>
      <c r="BN176" s="327" t="str">
        <f t="shared" si="20"/>
        <v/>
      </c>
    </row>
    <row r="177" spans="1:66" s="64" customFormat="1" x14ac:dyDescent="0.25">
      <c r="A177" s="296"/>
      <c r="B177" s="297"/>
      <c r="C177" s="298"/>
      <c r="D177" s="299"/>
      <c r="E177" s="242" t="str">
        <f t="shared" si="18"/>
        <v xml:space="preserve"> </v>
      </c>
      <c r="F177" s="253" t="str">
        <f t="shared" ca="1" si="19"/>
        <v/>
      </c>
      <c r="G177" s="297"/>
      <c r="H177" s="300"/>
      <c r="I177" s="297"/>
      <c r="J177" s="297"/>
      <c r="K177" s="297"/>
      <c r="L177" s="301"/>
      <c r="M177" s="297"/>
      <c r="N177" s="297"/>
      <c r="O177" s="297"/>
      <c r="P177" s="302"/>
      <c r="Q177" s="303"/>
      <c r="R177" s="309"/>
      <c r="S177" s="299"/>
      <c r="T177" s="304"/>
      <c r="U177" s="304"/>
      <c r="V177" s="304"/>
      <c r="W177" s="304"/>
      <c r="X177" s="304"/>
      <c r="Y177" s="304"/>
      <c r="Z177" s="304"/>
      <c r="AA177" s="304"/>
      <c r="AB177" s="304"/>
      <c r="AC177" s="304"/>
      <c r="AD177" s="304"/>
      <c r="AE177" s="304"/>
      <c r="AF177" s="304"/>
      <c r="AG177" s="304"/>
      <c r="AH177" s="304"/>
      <c r="AI177" s="304"/>
      <c r="AJ177" s="304"/>
      <c r="AK177" s="304"/>
      <c r="AL177" s="304"/>
      <c r="AM177" s="304"/>
      <c r="AN177" s="304"/>
      <c r="AO177" s="305"/>
      <c r="AP177" s="305"/>
      <c r="AQ177" s="305"/>
      <c r="AR177" s="306"/>
      <c r="AS177" s="307"/>
      <c r="AT177" s="301"/>
      <c r="AU177" s="306"/>
      <c r="AV177" s="297"/>
      <c r="AW177" s="299"/>
      <c r="AX177" s="299"/>
      <c r="AY177" s="299"/>
      <c r="AZ177" s="299"/>
      <c r="BA177" s="297"/>
      <c r="BB177" s="297"/>
      <c r="BC177" s="299"/>
      <c r="BD177" s="308"/>
      <c r="BE177" s="299"/>
      <c r="BF177" s="307"/>
      <c r="BG177" s="307"/>
      <c r="BH177" s="307"/>
      <c r="BI177" s="298"/>
      <c r="BJ177" s="298"/>
      <c r="BK177" s="298"/>
      <c r="BL177" s="298"/>
      <c r="BM177" s="316"/>
      <c r="BN177" s="327" t="str">
        <f t="shared" si="20"/>
        <v/>
      </c>
    </row>
    <row r="178" spans="1:66" s="64" customFormat="1" x14ac:dyDescent="0.25">
      <c r="A178" s="296"/>
      <c r="B178" s="297"/>
      <c r="C178" s="298"/>
      <c r="D178" s="299"/>
      <c r="E178" s="242" t="str">
        <f t="shared" si="18"/>
        <v xml:space="preserve"> </v>
      </c>
      <c r="F178" s="253" t="str">
        <f t="shared" ca="1" si="19"/>
        <v/>
      </c>
      <c r="G178" s="297"/>
      <c r="H178" s="300"/>
      <c r="I178" s="297"/>
      <c r="J178" s="297"/>
      <c r="K178" s="297"/>
      <c r="L178" s="301"/>
      <c r="M178" s="297"/>
      <c r="N178" s="297"/>
      <c r="O178" s="297"/>
      <c r="P178" s="302"/>
      <c r="Q178" s="303"/>
      <c r="R178" s="309"/>
      <c r="S178" s="299"/>
      <c r="T178" s="304"/>
      <c r="U178" s="304"/>
      <c r="V178" s="304"/>
      <c r="W178" s="304"/>
      <c r="X178" s="304"/>
      <c r="Y178" s="304"/>
      <c r="Z178" s="304"/>
      <c r="AA178" s="304"/>
      <c r="AB178" s="304"/>
      <c r="AC178" s="304"/>
      <c r="AD178" s="304"/>
      <c r="AE178" s="304"/>
      <c r="AF178" s="304"/>
      <c r="AG178" s="304"/>
      <c r="AH178" s="304"/>
      <c r="AI178" s="304"/>
      <c r="AJ178" s="304"/>
      <c r="AK178" s="304"/>
      <c r="AL178" s="304"/>
      <c r="AM178" s="304"/>
      <c r="AN178" s="304"/>
      <c r="AO178" s="305"/>
      <c r="AP178" s="305"/>
      <c r="AQ178" s="305"/>
      <c r="AR178" s="306"/>
      <c r="AS178" s="307"/>
      <c r="AT178" s="301"/>
      <c r="AU178" s="306"/>
      <c r="AV178" s="297"/>
      <c r="AW178" s="299"/>
      <c r="AX178" s="299"/>
      <c r="AY178" s="299"/>
      <c r="AZ178" s="299"/>
      <c r="BA178" s="297"/>
      <c r="BB178" s="297"/>
      <c r="BC178" s="299"/>
      <c r="BD178" s="308"/>
      <c r="BE178" s="299"/>
      <c r="BF178" s="307"/>
      <c r="BG178" s="307"/>
      <c r="BH178" s="307"/>
      <c r="BI178" s="298"/>
      <c r="BJ178" s="298"/>
      <c r="BK178" s="298"/>
      <c r="BL178" s="298"/>
      <c r="BM178" s="316"/>
      <c r="BN178" s="327" t="str">
        <f t="shared" si="20"/>
        <v/>
      </c>
    </row>
    <row r="179" spans="1:66" s="64" customFormat="1" x14ac:dyDescent="0.25">
      <c r="A179" s="296"/>
      <c r="B179" s="297"/>
      <c r="C179" s="298"/>
      <c r="D179" s="299"/>
      <c r="E179" s="242" t="str">
        <f t="shared" si="18"/>
        <v xml:space="preserve"> </v>
      </c>
      <c r="F179" s="253" t="str">
        <f t="shared" ca="1" si="19"/>
        <v/>
      </c>
      <c r="G179" s="297"/>
      <c r="H179" s="300"/>
      <c r="I179" s="297"/>
      <c r="J179" s="297"/>
      <c r="K179" s="297"/>
      <c r="L179" s="301"/>
      <c r="M179" s="297"/>
      <c r="N179" s="297"/>
      <c r="O179" s="297"/>
      <c r="P179" s="302"/>
      <c r="Q179" s="303"/>
      <c r="R179" s="309"/>
      <c r="S179" s="299"/>
      <c r="T179" s="304"/>
      <c r="U179" s="304"/>
      <c r="V179" s="304"/>
      <c r="W179" s="304"/>
      <c r="X179" s="304"/>
      <c r="Y179" s="304"/>
      <c r="Z179" s="304"/>
      <c r="AA179" s="304"/>
      <c r="AB179" s="304"/>
      <c r="AC179" s="304"/>
      <c r="AD179" s="304"/>
      <c r="AE179" s="304"/>
      <c r="AF179" s="304"/>
      <c r="AG179" s="304"/>
      <c r="AH179" s="304"/>
      <c r="AI179" s="304"/>
      <c r="AJ179" s="304"/>
      <c r="AK179" s="304"/>
      <c r="AL179" s="304"/>
      <c r="AM179" s="304"/>
      <c r="AN179" s="304"/>
      <c r="AO179" s="305"/>
      <c r="AP179" s="305"/>
      <c r="AQ179" s="305"/>
      <c r="AR179" s="306"/>
      <c r="AS179" s="307"/>
      <c r="AT179" s="301"/>
      <c r="AU179" s="306"/>
      <c r="AV179" s="297"/>
      <c r="AW179" s="299"/>
      <c r="AX179" s="299"/>
      <c r="AY179" s="299"/>
      <c r="AZ179" s="299"/>
      <c r="BA179" s="297"/>
      <c r="BB179" s="297"/>
      <c r="BC179" s="299"/>
      <c r="BD179" s="308"/>
      <c r="BE179" s="299"/>
      <c r="BF179" s="307"/>
      <c r="BG179" s="307"/>
      <c r="BH179" s="307"/>
      <c r="BI179" s="298"/>
      <c r="BJ179" s="298"/>
      <c r="BK179" s="298"/>
      <c r="BL179" s="298"/>
      <c r="BM179" s="316"/>
      <c r="BN179" s="327" t="str">
        <f t="shared" si="20"/>
        <v/>
      </c>
    </row>
    <row r="180" spans="1:66" s="64" customFormat="1" x14ac:dyDescent="0.25">
      <c r="A180" s="296"/>
      <c r="B180" s="297"/>
      <c r="C180" s="298"/>
      <c r="D180" s="299"/>
      <c r="E180" s="242" t="str">
        <f t="shared" si="18"/>
        <v xml:space="preserve"> </v>
      </c>
      <c r="F180" s="253" t="str">
        <f t="shared" ca="1" si="19"/>
        <v/>
      </c>
      <c r="G180" s="297"/>
      <c r="H180" s="300"/>
      <c r="I180" s="297"/>
      <c r="J180" s="297"/>
      <c r="K180" s="297"/>
      <c r="L180" s="301"/>
      <c r="M180" s="297"/>
      <c r="N180" s="297"/>
      <c r="O180" s="297"/>
      <c r="P180" s="302"/>
      <c r="Q180" s="303"/>
      <c r="R180" s="309"/>
      <c r="S180" s="299"/>
      <c r="T180" s="304"/>
      <c r="U180" s="304"/>
      <c r="V180" s="304"/>
      <c r="W180" s="304"/>
      <c r="X180" s="304"/>
      <c r="Y180" s="304"/>
      <c r="Z180" s="304"/>
      <c r="AA180" s="304"/>
      <c r="AB180" s="304"/>
      <c r="AC180" s="304"/>
      <c r="AD180" s="304"/>
      <c r="AE180" s="304"/>
      <c r="AF180" s="304"/>
      <c r="AG180" s="304"/>
      <c r="AH180" s="304"/>
      <c r="AI180" s="304"/>
      <c r="AJ180" s="304"/>
      <c r="AK180" s="304"/>
      <c r="AL180" s="304"/>
      <c r="AM180" s="304"/>
      <c r="AN180" s="304"/>
      <c r="AO180" s="305"/>
      <c r="AP180" s="305"/>
      <c r="AQ180" s="305"/>
      <c r="AR180" s="306"/>
      <c r="AS180" s="307"/>
      <c r="AT180" s="301"/>
      <c r="AU180" s="306"/>
      <c r="AV180" s="297"/>
      <c r="AW180" s="299"/>
      <c r="AX180" s="299"/>
      <c r="AY180" s="299"/>
      <c r="AZ180" s="299"/>
      <c r="BA180" s="297"/>
      <c r="BB180" s="297"/>
      <c r="BC180" s="299"/>
      <c r="BD180" s="308"/>
      <c r="BE180" s="299"/>
      <c r="BF180" s="307"/>
      <c r="BG180" s="307"/>
      <c r="BH180" s="307"/>
      <c r="BI180" s="298"/>
      <c r="BJ180" s="298"/>
      <c r="BK180" s="298"/>
      <c r="BL180" s="298"/>
      <c r="BM180" s="316"/>
      <c r="BN180" s="327" t="str">
        <f t="shared" si="20"/>
        <v/>
      </c>
    </row>
    <row r="181" spans="1:66" s="64" customFormat="1" x14ac:dyDescent="0.25">
      <c r="A181" s="296"/>
      <c r="B181" s="297"/>
      <c r="C181" s="298"/>
      <c r="D181" s="299"/>
      <c r="E181" s="242" t="str">
        <f t="shared" si="18"/>
        <v xml:space="preserve"> </v>
      </c>
      <c r="F181" s="253" t="str">
        <f t="shared" ca="1" si="19"/>
        <v/>
      </c>
      <c r="G181" s="297"/>
      <c r="H181" s="300"/>
      <c r="I181" s="297"/>
      <c r="J181" s="297"/>
      <c r="K181" s="297"/>
      <c r="L181" s="301"/>
      <c r="M181" s="297"/>
      <c r="N181" s="297"/>
      <c r="O181" s="297"/>
      <c r="P181" s="302"/>
      <c r="Q181" s="303"/>
      <c r="R181" s="309"/>
      <c r="S181" s="299"/>
      <c r="T181" s="304"/>
      <c r="U181" s="304"/>
      <c r="V181" s="304"/>
      <c r="W181" s="304"/>
      <c r="X181" s="304"/>
      <c r="Y181" s="304"/>
      <c r="Z181" s="304"/>
      <c r="AA181" s="304"/>
      <c r="AB181" s="304"/>
      <c r="AC181" s="304"/>
      <c r="AD181" s="304"/>
      <c r="AE181" s="304"/>
      <c r="AF181" s="304"/>
      <c r="AG181" s="304"/>
      <c r="AH181" s="304"/>
      <c r="AI181" s="304"/>
      <c r="AJ181" s="304"/>
      <c r="AK181" s="304"/>
      <c r="AL181" s="304"/>
      <c r="AM181" s="304"/>
      <c r="AN181" s="304"/>
      <c r="AO181" s="305"/>
      <c r="AP181" s="305"/>
      <c r="AQ181" s="305"/>
      <c r="AR181" s="306"/>
      <c r="AS181" s="307"/>
      <c r="AT181" s="301"/>
      <c r="AU181" s="306"/>
      <c r="AV181" s="297"/>
      <c r="AW181" s="299"/>
      <c r="AX181" s="299"/>
      <c r="AY181" s="299"/>
      <c r="AZ181" s="299"/>
      <c r="BA181" s="297"/>
      <c r="BB181" s="297"/>
      <c r="BC181" s="299"/>
      <c r="BD181" s="308"/>
      <c r="BE181" s="299"/>
      <c r="BF181" s="307"/>
      <c r="BG181" s="307"/>
      <c r="BH181" s="307"/>
      <c r="BI181" s="298"/>
      <c r="BJ181" s="298"/>
      <c r="BK181" s="298"/>
      <c r="BL181" s="298"/>
      <c r="BM181" s="316"/>
      <c r="BN181" s="327" t="str">
        <f t="shared" si="20"/>
        <v/>
      </c>
    </row>
    <row r="182" spans="1:66" s="64" customFormat="1" x14ac:dyDescent="0.25">
      <c r="A182" s="296"/>
      <c r="B182" s="297"/>
      <c r="C182" s="298"/>
      <c r="D182" s="299"/>
      <c r="E182" s="242" t="str">
        <f t="shared" si="18"/>
        <v xml:space="preserve"> </v>
      </c>
      <c r="F182" s="253" t="str">
        <f t="shared" ca="1" si="19"/>
        <v/>
      </c>
      <c r="G182" s="297"/>
      <c r="H182" s="300"/>
      <c r="I182" s="297"/>
      <c r="J182" s="297"/>
      <c r="K182" s="297"/>
      <c r="L182" s="301"/>
      <c r="M182" s="297"/>
      <c r="N182" s="297"/>
      <c r="O182" s="297"/>
      <c r="P182" s="302"/>
      <c r="Q182" s="303"/>
      <c r="R182" s="309"/>
      <c r="S182" s="299"/>
      <c r="T182" s="304"/>
      <c r="U182" s="304"/>
      <c r="V182" s="304"/>
      <c r="W182" s="304"/>
      <c r="X182" s="304"/>
      <c r="Y182" s="304"/>
      <c r="Z182" s="304"/>
      <c r="AA182" s="304"/>
      <c r="AB182" s="304"/>
      <c r="AC182" s="304"/>
      <c r="AD182" s="304"/>
      <c r="AE182" s="304"/>
      <c r="AF182" s="304"/>
      <c r="AG182" s="304"/>
      <c r="AH182" s="304"/>
      <c r="AI182" s="304"/>
      <c r="AJ182" s="304"/>
      <c r="AK182" s="304"/>
      <c r="AL182" s="304"/>
      <c r="AM182" s="304"/>
      <c r="AN182" s="304"/>
      <c r="AO182" s="305"/>
      <c r="AP182" s="305"/>
      <c r="AQ182" s="305"/>
      <c r="AR182" s="306"/>
      <c r="AS182" s="307"/>
      <c r="AT182" s="301"/>
      <c r="AU182" s="306"/>
      <c r="AV182" s="297"/>
      <c r="AW182" s="299"/>
      <c r="AX182" s="299"/>
      <c r="AY182" s="299"/>
      <c r="AZ182" s="299"/>
      <c r="BA182" s="297"/>
      <c r="BB182" s="297"/>
      <c r="BC182" s="299"/>
      <c r="BD182" s="308"/>
      <c r="BE182" s="299"/>
      <c r="BF182" s="307"/>
      <c r="BG182" s="307"/>
      <c r="BH182" s="307"/>
      <c r="BI182" s="298"/>
      <c r="BJ182" s="298"/>
      <c r="BK182" s="298"/>
      <c r="BL182" s="298"/>
      <c r="BM182" s="316"/>
      <c r="BN182" s="327" t="str">
        <f t="shared" si="20"/>
        <v/>
      </c>
    </row>
    <row r="183" spans="1:66" s="64" customFormat="1" x14ac:dyDescent="0.25">
      <c r="A183" s="296"/>
      <c r="B183" s="297"/>
      <c r="C183" s="298"/>
      <c r="D183" s="299"/>
      <c r="E183" s="242" t="str">
        <f t="shared" si="18"/>
        <v xml:space="preserve"> </v>
      </c>
      <c r="F183" s="253" t="str">
        <f t="shared" ca="1" si="19"/>
        <v/>
      </c>
      <c r="G183" s="297"/>
      <c r="H183" s="300"/>
      <c r="I183" s="297"/>
      <c r="J183" s="297"/>
      <c r="K183" s="297"/>
      <c r="L183" s="301"/>
      <c r="M183" s="297"/>
      <c r="N183" s="297"/>
      <c r="O183" s="297"/>
      <c r="P183" s="302"/>
      <c r="Q183" s="303"/>
      <c r="R183" s="309"/>
      <c r="S183" s="299"/>
      <c r="T183" s="304"/>
      <c r="U183" s="304"/>
      <c r="V183" s="304"/>
      <c r="W183" s="304"/>
      <c r="X183" s="304"/>
      <c r="Y183" s="304"/>
      <c r="Z183" s="304"/>
      <c r="AA183" s="304"/>
      <c r="AB183" s="304"/>
      <c r="AC183" s="304"/>
      <c r="AD183" s="304"/>
      <c r="AE183" s="304"/>
      <c r="AF183" s="304"/>
      <c r="AG183" s="304"/>
      <c r="AH183" s="304"/>
      <c r="AI183" s="304"/>
      <c r="AJ183" s="304"/>
      <c r="AK183" s="304"/>
      <c r="AL183" s="304"/>
      <c r="AM183" s="304"/>
      <c r="AN183" s="304"/>
      <c r="AO183" s="305"/>
      <c r="AP183" s="305"/>
      <c r="AQ183" s="305"/>
      <c r="AR183" s="306"/>
      <c r="AS183" s="307"/>
      <c r="AT183" s="301"/>
      <c r="AU183" s="306"/>
      <c r="AV183" s="297"/>
      <c r="AW183" s="299"/>
      <c r="AX183" s="299"/>
      <c r="AY183" s="299"/>
      <c r="AZ183" s="299"/>
      <c r="BA183" s="297"/>
      <c r="BB183" s="297"/>
      <c r="BC183" s="299"/>
      <c r="BD183" s="308"/>
      <c r="BE183" s="299"/>
      <c r="BF183" s="307"/>
      <c r="BG183" s="307"/>
      <c r="BH183" s="307"/>
      <c r="BI183" s="298"/>
      <c r="BJ183" s="298"/>
      <c r="BK183" s="298"/>
      <c r="BL183" s="298"/>
      <c r="BM183" s="316"/>
      <c r="BN183" s="327" t="str">
        <f t="shared" si="20"/>
        <v/>
      </c>
    </row>
    <row r="184" spans="1:66" s="64" customFormat="1" x14ac:dyDescent="0.25">
      <c r="A184" s="296"/>
      <c r="B184" s="297"/>
      <c r="C184" s="298"/>
      <c r="D184" s="299"/>
      <c r="E184" s="242" t="str">
        <f t="shared" si="18"/>
        <v xml:space="preserve"> </v>
      </c>
      <c r="F184" s="253" t="str">
        <f t="shared" ca="1" si="19"/>
        <v/>
      </c>
      <c r="G184" s="297"/>
      <c r="H184" s="300"/>
      <c r="I184" s="297"/>
      <c r="J184" s="297"/>
      <c r="K184" s="297"/>
      <c r="L184" s="301"/>
      <c r="M184" s="297"/>
      <c r="N184" s="297"/>
      <c r="O184" s="297"/>
      <c r="P184" s="302"/>
      <c r="Q184" s="303"/>
      <c r="R184" s="309"/>
      <c r="S184" s="299"/>
      <c r="T184" s="304"/>
      <c r="U184" s="304"/>
      <c r="V184" s="304"/>
      <c r="W184" s="304"/>
      <c r="X184" s="304"/>
      <c r="Y184" s="304"/>
      <c r="Z184" s="304"/>
      <c r="AA184" s="304"/>
      <c r="AB184" s="304"/>
      <c r="AC184" s="304"/>
      <c r="AD184" s="304"/>
      <c r="AE184" s="304"/>
      <c r="AF184" s="304"/>
      <c r="AG184" s="304"/>
      <c r="AH184" s="304"/>
      <c r="AI184" s="304"/>
      <c r="AJ184" s="304"/>
      <c r="AK184" s="304"/>
      <c r="AL184" s="304"/>
      <c r="AM184" s="304"/>
      <c r="AN184" s="304"/>
      <c r="AO184" s="305"/>
      <c r="AP184" s="305"/>
      <c r="AQ184" s="305"/>
      <c r="AR184" s="306"/>
      <c r="AS184" s="307"/>
      <c r="AT184" s="301"/>
      <c r="AU184" s="306"/>
      <c r="AV184" s="297"/>
      <c r="AW184" s="299"/>
      <c r="AX184" s="299"/>
      <c r="AY184" s="299"/>
      <c r="AZ184" s="299"/>
      <c r="BA184" s="297"/>
      <c r="BB184" s="297"/>
      <c r="BC184" s="299"/>
      <c r="BD184" s="308"/>
      <c r="BE184" s="299"/>
      <c r="BF184" s="307"/>
      <c r="BG184" s="307"/>
      <c r="BH184" s="307"/>
      <c r="BI184" s="298"/>
      <c r="BJ184" s="298"/>
      <c r="BK184" s="298"/>
      <c r="BL184" s="298"/>
      <c r="BM184" s="316"/>
      <c r="BN184" s="327" t="str">
        <f t="shared" si="20"/>
        <v/>
      </c>
    </row>
    <row r="185" spans="1:66" s="64" customFormat="1" x14ac:dyDescent="0.25">
      <c r="A185" s="296"/>
      <c r="B185" s="297"/>
      <c r="C185" s="298"/>
      <c r="D185" s="299"/>
      <c r="E185" s="242" t="str">
        <f t="shared" si="18"/>
        <v xml:space="preserve"> </v>
      </c>
      <c r="F185" s="253" t="str">
        <f t="shared" ca="1" si="19"/>
        <v/>
      </c>
      <c r="G185" s="297"/>
      <c r="H185" s="300"/>
      <c r="I185" s="297"/>
      <c r="J185" s="297"/>
      <c r="K185" s="297"/>
      <c r="L185" s="301"/>
      <c r="M185" s="297"/>
      <c r="N185" s="297"/>
      <c r="O185" s="297"/>
      <c r="P185" s="302"/>
      <c r="Q185" s="303"/>
      <c r="R185" s="309"/>
      <c r="S185" s="299"/>
      <c r="T185" s="304"/>
      <c r="U185" s="304"/>
      <c r="V185" s="304"/>
      <c r="W185" s="304"/>
      <c r="X185" s="304"/>
      <c r="Y185" s="304"/>
      <c r="Z185" s="304"/>
      <c r="AA185" s="304"/>
      <c r="AB185" s="304"/>
      <c r="AC185" s="304"/>
      <c r="AD185" s="304"/>
      <c r="AE185" s="304"/>
      <c r="AF185" s="304"/>
      <c r="AG185" s="304"/>
      <c r="AH185" s="304"/>
      <c r="AI185" s="304"/>
      <c r="AJ185" s="304"/>
      <c r="AK185" s="304"/>
      <c r="AL185" s="304"/>
      <c r="AM185" s="304"/>
      <c r="AN185" s="304"/>
      <c r="AO185" s="305"/>
      <c r="AP185" s="305"/>
      <c r="AQ185" s="305"/>
      <c r="AR185" s="306"/>
      <c r="AS185" s="307"/>
      <c r="AT185" s="301"/>
      <c r="AU185" s="306"/>
      <c r="AV185" s="297"/>
      <c r="AW185" s="299"/>
      <c r="AX185" s="299"/>
      <c r="AY185" s="299"/>
      <c r="AZ185" s="299"/>
      <c r="BA185" s="297"/>
      <c r="BB185" s="297"/>
      <c r="BC185" s="299"/>
      <c r="BD185" s="308"/>
      <c r="BE185" s="299"/>
      <c r="BF185" s="307"/>
      <c r="BG185" s="307"/>
      <c r="BH185" s="307"/>
      <c r="BI185" s="298"/>
      <c r="BJ185" s="298"/>
      <c r="BK185" s="298"/>
      <c r="BL185" s="298"/>
      <c r="BM185" s="316"/>
      <c r="BN185" s="327" t="str">
        <f t="shared" si="20"/>
        <v/>
      </c>
    </row>
    <row r="186" spans="1:66" s="64" customFormat="1" x14ac:dyDescent="0.25">
      <c r="A186" s="296"/>
      <c r="B186" s="297"/>
      <c r="C186" s="298"/>
      <c r="D186" s="299"/>
      <c r="E186" s="242" t="str">
        <f t="shared" si="18"/>
        <v xml:space="preserve"> </v>
      </c>
      <c r="F186" s="253" t="str">
        <f t="shared" ca="1" si="19"/>
        <v/>
      </c>
      <c r="G186" s="297"/>
      <c r="H186" s="300"/>
      <c r="I186" s="297"/>
      <c r="J186" s="297"/>
      <c r="K186" s="297"/>
      <c r="L186" s="301"/>
      <c r="M186" s="297"/>
      <c r="N186" s="297"/>
      <c r="O186" s="297"/>
      <c r="P186" s="302"/>
      <c r="Q186" s="303"/>
      <c r="R186" s="309"/>
      <c r="S186" s="299"/>
      <c r="T186" s="304"/>
      <c r="U186" s="304"/>
      <c r="V186" s="304"/>
      <c r="W186" s="304"/>
      <c r="X186" s="304"/>
      <c r="Y186" s="304"/>
      <c r="Z186" s="304"/>
      <c r="AA186" s="304"/>
      <c r="AB186" s="304"/>
      <c r="AC186" s="304"/>
      <c r="AD186" s="304"/>
      <c r="AE186" s="304"/>
      <c r="AF186" s="304"/>
      <c r="AG186" s="304"/>
      <c r="AH186" s="304"/>
      <c r="AI186" s="304"/>
      <c r="AJ186" s="304"/>
      <c r="AK186" s="304"/>
      <c r="AL186" s="304"/>
      <c r="AM186" s="304"/>
      <c r="AN186" s="304"/>
      <c r="AO186" s="305"/>
      <c r="AP186" s="305"/>
      <c r="AQ186" s="305"/>
      <c r="AR186" s="306"/>
      <c r="AS186" s="307"/>
      <c r="AT186" s="301"/>
      <c r="AU186" s="306"/>
      <c r="AV186" s="297"/>
      <c r="AW186" s="299"/>
      <c r="AX186" s="299"/>
      <c r="AY186" s="299"/>
      <c r="AZ186" s="299"/>
      <c r="BA186" s="297"/>
      <c r="BB186" s="297"/>
      <c r="BC186" s="299"/>
      <c r="BD186" s="308"/>
      <c r="BE186" s="299"/>
      <c r="BF186" s="307"/>
      <c r="BG186" s="307"/>
      <c r="BH186" s="307"/>
      <c r="BI186" s="298"/>
      <c r="BJ186" s="298"/>
      <c r="BK186" s="298"/>
      <c r="BL186" s="298"/>
      <c r="BM186" s="316"/>
      <c r="BN186" s="327" t="str">
        <f t="shared" si="20"/>
        <v/>
      </c>
    </row>
    <row r="187" spans="1:66" s="64" customFormat="1" x14ac:dyDescent="0.25">
      <c r="A187" s="296"/>
      <c r="B187" s="297"/>
      <c r="C187" s="298"/>
      <c r="D187" s="299"/>
      <c r="E187" s="242" t="str">
        <f t="shared" si="18"/>
        <v xml:space="preserve"> </v>
      </c>
      <c r="F187" s="253" t="str">
        <f t="shared" ca="1" si="19"/>
        <v/>
      </c>
      <c r="G187" s="297"/>
      <c r="H187" s="300"/>
      <c r="I187" s="297"/>
      <c r="J187" s="297"/>
      <c r="K187" s="297"/>
      <c r="L187" s="301"/>
      <c r="M187" s="297"/>
      <c r="N187" s="297"/>
      <c r="O187" s="297"/>
      <c r="P187" s="302"/>
      <c r="Q187" s="303"/>
      <c r="R187" s="309"/>
      <c r="S187" s="299"/>
      <c r="T187" s="304"/>
      <c r="U187" s="304"/>
      <c r="V187" s="304"/>
      <c r="W187" s="304"/>
      <c r="X187" s="304"/>
      <c r="Y187" s="304"/>
      <c r="Z187" s="304"/>
      <c r="AA187" s="304"/>
      <c r="AB187" s="304"/>
      <c r="AC187" s="304"/>
      <c r="AD187" s="304"/>
      <c r="AE187" s="304"/>
      <c r="AF187" s="304"/>
      <c r="AG187" s="304"/>
      <c r="AH187" s="304"/>
      <c r="AI187" s="304"/>
      <c r="AJ187" s="304"/>
      <c r="AK187" s="304"/>
      <c r="AL187" s="304"/>
      <c r="AM187" s="304"/>
      <c r="AN187" s="304"/>
      <c r="AO187" s="305"/>
      <c r="AP187" s="305"/>
      <c r="AQ187" s="305"/>
      <c r="AR187" s="306"/>
      <c r="AS187" s="307"/>
      <c r="AT187" s="301"/>
      <c r="AU187" s="306"/>
      <c r="AV187" s="297"/>
      <c r="AW187" s="299"/>
      <c r="AX187" s="299"/>
      <c r="AY187" s="299"/>
      <c r="AZ187" s="299"/>
      <c r="BA187" s="297"/>
      <c r="BB187" s="297"/>
      <c r="BC187" s="299"/>
      <c r="BD187" s="308"/>
      <c r="BE187" s="299"/>
      <c r="BF187" s="307"/>
      <c r="BG187" s="307"/>
      <c r="BH187" s="307"/>
      <c r="BI187" s="298"/>
      <c r="BJ187" s="298"/>
      <c r="BK187" s="298"/>
      <c r="BL187" s="298"/>
      <c r="BM187" s="316"/>
      <c r="BN187" s="327" t="str">
        <f t="shared" si="20"/>
        <v/>
      </c>
    </row>
    <row r="188" spans="1:66" s="64" customFormat="1" x14ac:dyDescent="0.25">
      <c r="A188" s="296"/>
      <c r="B188" s="297"/>
      <c r="C188" s="298"/>
      <c r="D188" s="299"/>
      <c r="E188" s="242" t="str">
        <f t="shared" si="18"/>
        <v xml:space="preserve"> </v>
      </c>
      <c r="F188" s="253" t="str">
        <f t="shared" ca="1" si="19"/>
        <v/>
      </c>
      <c r="G188" s="297"/>
      <c r="H188" s="300"/>
      <c r="I188" s="297"/>
      <c r="J188" s="297"/>
      <c r="K188" s="297"/>
      <c r="L188" s="301"/>
      <c r="M188" s="297"/>
      <c r="N188" s="297"/>
      <c r="O188" s="297"/>
      <c r="P188" s="302"/>
      <c r="Q188" s="303"/>
      <c r="R188" s="309"/>
      <c r="S188" s="299"/>
      <c r="T188" s="304"/>
      <c r="U188" s="304"/>
      <c r="V188" s="304"/>
      <c r="W188" s="304"/>
      <c r="X188" s="304"/>
      <c r="Y188" s="304"/>
      <c r="Z188" s="304"/>
      <c r="AA188" s="304"/>
      <c r="AB188" s="304"/>
      <c r="AC188" s="304"/>
      <c r="AD188" s="304"/>
      <c r="AE188" s="304"/>
      <c r="AF188" s="304"/>
      <c r="AG188" s="304"/>
      <c r="AH188" s="304"/>
      <c r="AI188" s="304"/>
      <c r="AJ188" s="304"/>
      <c r="AK188" s="304"/>
      <c r="AL188" s="304"/>
      <c r="AM188" s="304"/>
      <c r="AN188" s="304"/>
      <c r="AO188" s="305"/>
      <c r="AP188" s="305"/>
      <c r="AQ188" s="305"/>
      <c r="AR188" s="306"/>
      <c r="AS188" s="307"/>
      <c r="AT188" s="301"/>
      <c r="AU188" s="306"/>
      <c r="AV188" s="297"/>
      <c r="AW188" s="299"/>
      <c r="AX188" s="299"/>
      <c r="AY188" s="299"/>
      <c r="AZ188" s="299"/>
      <c r="BA188" s="297"/>
      <c r="BB188" s="297"/>
      <c r="BC188" s="299"/>
      <c r="BD188" s="308"/>
      <c r="BE188" s="299"/>
      <c r="BF188" s="307"/>
      <c r="BG188" s="307"/>
      <c r="BH188" s="307"/>
      <c r="BI188" s="298"/>
      <c r="BJ188" s="298"/>
      <c r="BK188" s="298"/>
      <c r="BL188" s="298"/>
      <c r="BM188" s="316"/>
      <c r="BN188" s="327" t="str">
        <f t="shared" si="20"/>
        <v/>
      </c>
    </row>
    <row r="189" spans="1:66" s="64" customFormat="1" x14ac:dyDescent="0.25">
      <c r="A189" s="296"/>
      <c r="B189" s="297"/>
      <c r="C189" s="298"/>
      <c r="D189" s="299"/>
      <c r="E189" s="242" t="str">
        <f t="shared" si="18"/>
        <v xml:space="preserve"> </v>
      </c>
      <c r="F189" s="253" t="str">
        <f t="shared" ca="1" si="19"/>
        <v/>
      </c>
      <c r="G189" s="297"/>
      <c r="H189" s="300"/>
      <c r="I189" s="297"/>
      <c r="J189" s="297"/>
      <c r="K189" s="297"/>
      <c r="L189" s="301"/>
      <c r="M189" s="297"/>
      <c r="N189" s="297"/>
      <c r="O189" s="297"/>
      <c r="P189" s="302"/>
      <c r="Q189" s="303"/>
      <c r="R189" s="309"/>
      <c r="S189" s="299"/>
      <c r="T189" s="304"/>
      <c r="U189" s="304"/>
      <c r="V189" s="304"/>
      <c r="W189" s="304"/>
      <c r="X189" s="304"/>
      <c r="Y189" s="304"/>
      <c r="Z189" s="304"/>
      <c r="AA189" s="304"/>
      <c r="AB189" s="304"/>
      <c r="AC189" s="304"/>
      <c r="AD189" s="304"/>
      <c r="AE189" s="304"/>
      <c r="AF189" s="304"/>
      <c r="AG189" s="304"/>
      <c r="AH189" s="304"/>
      <c r="AI189" s="304"/>
      <c r="AJ189" s="304"/>
      <c r="AK189" s="304"/>
      <c r="AL189" s="304"/>
      <c r="AM189" s="304"/>
      <c r="AN189" s="304"/>
      <c r="AO189" s="305"/>
      <c r="AP189" s="305"/>
      <c r="AQ189" s="305"/>
      <c r="AR189" s="306"/>
      <c r="AS189" s="307"/>
      <c r="AT189" s="301"/>
      <c r="AU189" s="306"/>
      <c r="AV189" s="297"/>
      <c r="AW189" s="299"/>
      <c r="AX189" s="299"/>
      <c r="AY189" s="299"/>
      <c r="AZ189" s="299"/>
      <c r="BA189" s="297"/>
      <c r="BB189" s="297"/>
      <c r="BC189" s="299"/>
      <c r="BD189" s="308"/>
      <c r="BE189" s="299"/>
      <c r="BF189" s="307"/>
      <c r="BG189" s="307"/>
      <c r="BH189" s="307"/>
      <c r="BI189" s="298"/>
      <c r="BJ189" s="298"/>
      <c r="BK189" s="298"/>
      <c r="BL189" s="298"/>
      <c r="BM189" s="316"/>
      <c r="BN189" s="327" t="str">
        <f t="shared" si="20"/>
        <v/>
      </c>
    </row>
    <row r="190" spans="1:66" s="64" customFormat="1" x14ac:dyDescent="0.25">
      <c r="A190" s="296"/>
      <c r="B190" s="297"/>
      <c r="C190" s="298"/>
      <c r="D190" s="299"/>
      <c r="E190" s="242" t="str">
        <f t="shared" si="18"/>
        <v xml:space="preserve"> </v>
      </c>
      <c r="F190" s="253" t="str">
        <f t="shared" ca="1" si="19"/>
        <v/>
      </c>
      <c r="G190" s="297"/>
      <c r="H190" s="300"/>
      <c r="I190" s="297"/>
      <c r="J190" s="297"/>
      <c r="K190" s="297"/>
      <c r="L190" s="301"/>
      <c r="M190" s="297"/>
      <c r="N190" s="297"/>
      <c r="O190" s="297"/>
      <c r="P190" s="302"/>
      <c r="Q190" s="303"/>
      <c r="R190" s="309"/>
      <c r="S190" s="299"/>
      <c r="T190" s="304"/>
      <c r="U190" s="304"/>
      <c r="V190" s="304"/>
      <c r="W190" s="304"/>
      <c r="X190" s="304"/>
      <c r="Y190" s="304"/>
      <c r="Z190" s="304"/>
      <c r="AA190" s="304"/>
      <c r="AB190" s="304"/>
      <c r="AC190" s="304"/>
      <c r="AD190" s="304"/>
      <c r="AE190" s="304"/>
      <c r="AF190" s="304"/>
      <c r="AG190" s="304"/>
      <c r="AH190" s="304"/>
      <c r="AI190" s="304"/>
      <c r="AJ190" s="304"/>
      <c r="AK190" s="304"/>
      <c r="AL190" s="304"/>
      <c r="AM190" s="304"/>
      <c r="AN190" s="304"/>
      <c r="AO190" s="305"/>
      <c r="AP190" s="305"/>
      <c r="AQ190" s="305"/>
      <c r="AR190" s="306"/>
      <c r="AS190" s="307"/>
      <c r="AT190" s="301"/>
      <c r="AU190" s="306"/>
      <c r="AV190" s="297"/>
      <c r="AW190" s="299"/>
      <c r="AX190" s="299"/>
      <c r="AY190" s="299"/>
      <c r="AZ190" s="299"/>
      <c r="BA190" s="297"/>
      <c r="BB190" s="297"/>
      <c r="BC190" s="299"/>
      <c r="BD190" s="308"/>
      <c r="BE190" s="299"/>
      <c r="BF190" s="307"/>
      <c r="BG190" s="307"/>
      <c r="BH190" s="307"/>
      <c r="BI190" s="298"/>
      <c r="BJ190" s="298"/>
      <c r="BK190" s="298"/>
      <c r="BL190" s="298"/>
      <c r="BM190" s="316"/>
      <c r="BN190" s="327" t="str">
        <f t="shared" si="20"/>
        <v/>
      </c>
    </row>
    <row r="191" spans="1:66" s="64" customFormat="1" x14ac:dyDescent="0.25">
      <c r="A191" s="296"/>
      <c r="B191" s="297"/>
      <c r="C191" s="298"/>
      <c r="D191" s="299"/>
      <c r="E191" s="242" t="str">
        <f t="shared" si="18"/>
        <v xml:space="preserve"> </v>
      </c>
      <c r="F191" s="253" t="str">
        <f t="shared" ca="1" si="19"/>
        <v/>
      </c>
      <c r="G191" s="297"/>
      <c r="H191" s="300"/>
      <c r="I191" s="297"/>
      <c r="J191" s="297"/>
      <c r="K191" s="297"/>
      <c r="L191" s="301"/>
      <c r="M191" s="297"/>
      <c r="N191" s="297"/>
      <c r="O191" s="297"/>
      <c r="P191" s="302"/>
      <c r="Q191" s="303"/>
      <c r="R191" s="309"/>
      <c r="S191" s="299"/>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5"/>
      <c r="AP191" s="305"/>
      <c r="AQ191" s="305"/>
      <c r="AR191" s="306"/>
      <c r="AS191" s="307"/>
      <c r="AT191" s="301"/>
      <c r="AU191" s="306"/>
      <c r="AV191" s="297"/>
      <c r="AW191" s="299"/>
      <c r="AX191" s="299"/>
      <c r="AY191" s="299"/>
      <c r="AZ191" s="299"/>
      <c r="BA191" s="297"/>
      <c r="BB191" s="297"/>
      <c r="BC191" s="299"/>
      <c r="BD191" s="308"/>
      <c r="BE191" s="299"/>
      <c r="BF191" s="307"/>
      <c r="BG191" s="307"/>
      <c r="BH191" s="307"/>
      <c r="BI191" s="298"/>
      <c r="BJ191" s="298"/>
      <c r="BK191" s="298"/>
      <c r="BL191" s="298"/>
      <c r="BM191" s="316"/>
      <c r="BN191" s="327" t="str">
        <f t="shared" si="20"/>
        <v/>
      </c>
    </row>
    <row r="192" spans="1:66" s="64" customFormat="1" x14ac:dyDescent="0.25">
      <c r="A192" s="296"/>
      <c r="B192" s="297"/>
      <c r="C192" s="298"/>
      <c r="D192" s="299"/>
      <c r="E192" s="242" t="str">
        <f t="shared" si="18"/>
        <v xml:space="preserve"> </v>
      </c>
      <c r="F192" s="253" t="str">
        <f t="shared" ca="1" si="19"/>
        <v/>
      </c>
      <c r="G192" s="297"/>
      <c r="H192" s="300"/>
      <c r="I192" s="297"/>
      <c r="J192" s="297"/>
      <c r="K192" s="297"/>
      <c r="L192" s="301"/>
      <c r="M192" s="297"/>
      <c r="N192" s="297"/>
      <c r="O192" s="297"/>
      <c r="P192" s="302"/>
      <c r="Q192" s="303"/>
      <c r="R192" s="309"/>
      <c r="S192" s="299"/>
      <c r="T192" s="304"/>
      <c r="U192" s="304"/>
      <c r="V192" s="304"/>
      <c r="W192" s="304"/>
      <c r="X192" s="304"/>
      <c r="Y192" s="304"/>
      <c r="Z192" s="304"/>
      <c r="AA192" s="304"/>
      <c r="AB192" s="304"/>
      <c r="AC192" s="304"/>
      <c r="AD192" s="304"/>
      <c r="AE192" s="304"/>
      <c r="AF192" s="304"/>
      <c r="AG192" s="304"/>
      <c r="AH192" s="304"/>
      <c r="AI192" s="304"/>
      <c r="AJ192" s="304"/>
      <c r="AK192" s="304"/>
      <c r="AL192" s="304"/>
      <c r="AM192" s="304"/>
      <c r="AN192" s="304"/>
      <c r="AO192" s="305"/>
      <c r="AP192" s="305"/>
      <c r="AQ192" s="305"/>
      <c r="AR192" s="306"/>
      <c r="AS192" s="307"/>
      <c r="AT192" s="301"/>
      <c r="AU192" s="306"/>
      <c r="AV192" s="297"/>
      <c r="AW192" s="299"/>
      <c r="AX192" s="299"/>
      <c r="AY192" s="299"/>
      <c r="AZ192" s="299"/>
      <c r="BA192" s="297"/>
      <c r="BB192" s="297"/>
      <c r="BC192" s="299"/>
      <c r="BD192" s="308"/>
      <c r="BE192" s="299"/>
      <c r="BF192" s="307"/>
      <c r="BG192" s="307"/>
      <c r="BH192" s="307"/>
      <c r="BI192" s="298"/>
      <c r="BJ192" s="298"/>
      <c r="BK192" s="298"/>
      <c r="BL192" s="298"/>
      <c r="BM192" s="316"/>
      <c r="BN192" s="327" t="str">
        <f t="shared" si="20"/>
        <v/>
      </c>
    </row>
    <row r="193" spans="1:66" s="64" customFormat="1" x14ac:dyDescent="0.25">
      <c r="A193" s="296"/>
      <c r="B193" s="297"/>
      <c r="C193" s="298"/>
      <c r="D193" s="299"/>
      <c r="E193" s="242" t="str">
        <f t="shared" si="18"/>
        <v xml:space="preserve"> </v>
      </c>
      <c r="F193" s="253" t="str">
        <f t="shared" ca="1" si="19"/>
        <v/>
      </c>
      <c r="G193" s="297"/>
      <c r="H193" s="300"/>
      <c r="I193" s="297"/>
      <c r="J193" s="297"/>
      <c r="K193" s="297"/>
      <c r="L193" s="301"/>
      <c r="M193" s="297"/>
      <c r="N193" s="297"/>
      <c r="O193" s="297"/>
      <c r="P193" s="302"/>
      <c r="Q193" s="303"/>
      <c r="R193" s="309"/>
      <c r="S193" s="299"/>
      <c r="T193" s="304"/>
      <c r="U193" s="304"/>
      <c r="V193" s="304"/>
      <c r="W193" s="304"/>
      <c r="X193" s="304"/>
      <c r="Y193" s="304"/>
      <c r="Z193" s="304"/>
      <c r="AA193" s="304"/>
      <c r="AB193" s="304"/>
      <c r="AC193" s="304"/>
      <c r="AD193" s="304"/>
      <c r="AE193" s="304"/>
      <c r="AF193" s="304"/>
      <c r="AG193" s="304"/>
      <c r="AH193" s="304"/>
      <c r="AI193" s="304"/>
      <c r="AJ193" s="304"/>
      <c r="AK193" s="304"/>
      <c r="AL193" s="304"/>
      <c r="AM193" s="304"/>
      <c r="AN193" s="304"/>
      <c r="AO193" s="305"/>
      <c r="AP193" s="305"/>
      <c r="AQ193" s="305"/>
      <c r="AR193" s="306"/>
      <c r="AS193" s="307"/>
      <c r="AT193" s="301"/>
      <c r="AU193" s="306"/>
      <c r="AV193" s="297"/>
      <c r="AW193" s="299"/>
      <c r="AX193" s="299"/>
      <c r="AY193" s="299"/>
      <c r="AZ193" s="299"/>
      <c r="BA193" s="297"/>
      <c r="BB193" s="297"/>
      <c r="BC193" s="299"/>
      <c r="BD193" s="308"/>
      <c r="BE193" s="299"/>
      <c r="BF193" s="307"/>
      <c r="BG193" s="307"/>
      <c r="BH193" s="307"/>
      <c r="BI193" s="298"/>
      <c r="BJ193" s="298"/>
      <c r="BK193" s="298"/>
      <c r="BL193" s="298"/>
      <c r="BM193" s="316"/>
      <c r="BN193" s="327" t="str">
        <f t="shared" si="20"/>
        <v/>
      </c>
    </row>
    <row r="194" spans="1:66" s="64" customFormat="1" x14ac:dyDescent="0.25">
      <c r="A194" s="296"/>
      <c r="B194" s="297"/>
      <c r="C194" s="298"/>
      <c r="D194" s="299"/>
      <c r="E194" s="242" t="str">
        <f t="shared" si="18"/>
        <v xml:space="preserve"> </v>
      </c>
      <c r="F194" s="253" t="str">
        <f t="shared" ca="1" si="19"/>
        <v/>
      </c>
      <c r="G194" s="297"/>
      <c r="H194" s="300"/>
      <c r="I194" s="297"/>
      <c r="J194" s="297"/>
      <c r="K194" s="297"/>
      <c r="L194" s="301"/>
      <c r="M194" s="297"/>
      <c r="N194" s="297"/>
      <c r="O194" s="297"/>
      <c r="P194" s="302"/>
      <c r="Q194" s="303"/>
      <c r="R194" s="309"/>
      <c r="S194" s="299"/>
      <c r="T194" s="304"/>
      <c r="U194" s="304"/>
      <c r="V194" s="304"/>
      <c r="W194" s="304"/>
      <c r="X194" s="304"/>
      <c r="Y194" s="304"/>
      <c r="Z194" s="304"/>
      <c r="AA194" s="304"/>
      <c r="AB194" s="304"/>
      <c r="AC194" s="304"/>
      <c r="AD194" s="304"/>
      <c r="AE194" s="304"/>
      <c r="AF194" s="304"/>
      <c r="AG194" s="304"/>
      <c r="AH194" s="304"/>
      <c r="AI194" s="304"/>
      <c r="AJ194" s="304"/>
      <c r="AK194" s="304"/>
      <c r="AL194" s="304"/>
      <c r="AM194" s="304"/>
      <c r="AN194" s="304"/>
      <c r="AO194" s="305"/>
      <c r="AP194" s="305"/>
      <c r="AQ194" s="305"/>
      <c r="AR194" s="306"/>
      <c r="AS194" s="307"/>
      <c r="AT194" s="301"/>
      <c r="AU194" s="306"/>
      <c r="AV194" s="297"/>
      <c r="AW194" s="299"/>
      <c r="AX194" s="299"/>
      <c r="AY194" s="299"/>
      <c r="AZ194" s="299"/>
      <c r="BA194" s="297"/>
      <c r="BB194" s="297"/>
      <c r="BC194" s="299"/>
      <c r="BD194" s="308"/>
      <c r="BE194" s="299"/>
      <c r="BF194" s="307"/>
      <c r="BG194" s="307"/>
      <c r="BH194" s="307"/>
      <c r="BI194" s="298"/>
      <c r="BJ194" s="298"/>
      <c r="BK194" s="298"/>
      <c r="BL194" s="298"/>
      <c r="BM194" s="316"/>
      <c r="BN194" s="327" t="str">
        <f t="shared" si="20"/>
        <v/>
      </c>
    </row>
    <row r="195" spans="1:66" s="64" customFormat="1" x14ac:dyDescent="0.25">
      <c r="A195" s="296"/>
      <c r="B195" s="297"/>
      <c r="C195" s="298"/>
      <c r="D195" s="299"/>
      <c r="E195" s="242" t="str">
        <f t="shared" si="18"/>
        <v xml:space="preserve"> </v>
      </c>
      <c r="F195" s="253" t="str">
        <f t="shared" ca="1" si="19"/>
        <v/>
      </c>
      <c r="G195" s="297"/>
      <c r="H195" s="300"/>
      <c r="I195" s="297"/>
      <c r="J195" s="297"/>
      <c r="K195" s="297"/>
      <c r="L195" s="301"/>
      <c r="M195" s="297"/>
      <c r="N195" s="297"/>
      <c r="O195" s="297"/>
      <c r="P195" s="302"/>
      <c r="Q195" s="303"/>
      <c r="R195" s="309"/>
      <c r="S195" s="299"/>
      <c r="T195" s="304"/>
      <c r="U195" s="304"/>
      <c r="V195" s="304"/>
      <c r="W195" s="304"/>
      <c r="X195" s="304"/>
      <c r="Y195" s="304"/>
      <c r="Z195" s="304"/>
      <c r="AA195" s="304"/>
      <c r="AB195" s="304"/>
      <c r="AC195" s="304"/>
      <c r="AD195" s="304"/>
      <c r="AE195" s="304"/>
      <c r="AF195" s="304"/>
      <c r="AG195" s="304"/>
      <c r="AH195" s="304"/>
      <c r="AI195" s="304"/>
      <c r="AJ195" s="304"/>
      <c r="AK195" s="304"/>
      <c r="AL195" s="304"/>
      <c r="AM195" s="304"/>
      <c r="AN195" s="304"/>
      <c r="AO195" s="305"/>
      <c r="AP195" s="305"/>
      <c r="AQ195" s="305"/>
      <c r="AR195" s="306"/>
      <c r="AS195" s="307"/>
      <c r="AT195" s="301"/>
      <c r="AU195" s="306"/>
      <c r="AV195" s="297"/>
      <c r="AW195" s="299"/>
      <c r="AX195" s="299"/>
      <c r="AY195" s="299"/>
      <c r="AZ195" s="299"/>
      <c r="BA195" s="297"/>
      <c r="BB195" s="297"/>
      <c r="BC195" s="299"/>
      <c r="BD195" s="308"/>
      <c r="BE195" s="299"/>
      <c r="BF195" s="307"/>
      <c r="BG195" s="307"/>
      <c r="BH195" s="307"/>
      <c r="BI195" s="298"/>
      <c r="BJ195" s="298"/>
      <c r="BK195" s="298"/>
      <c r="BL195" s="298"/>
      <c r="BM195" s="316"/>
      <c r="BN195" s="327" t="str">
        <f t="shared" si="20"/>
        <v/>
      </c>
    </row>
    <row r="196" spans="1:66" s="64" customFormat="1" x14ac:dyDescent="0.25">
      <c r="A196" s="296"/>
      <c r="B196" s="297"/>
      <c r="C196" s="298"/>
      <c r="D196" s="299"/>
      <c r="E196" s="242" t="str">
        <f t="shared" si="18"/>
        <v xml:space="preserve"> </v>
      </c>
      <c r="F196" s="253" t="str">
        <f t="shared" ca="1" si="19"/>
        <v/>
      </c>
      <c r="G196" s="297"/>
      <c r="H196" s="300"/>
      <c r="I196" s="297"/>
      <c r="J196" s="297"/>
      <c r="K196" s="297"/>
      <c r="L196" s="301"/>
      <c r="M196" s="297"/>
      <c r="N196" s="297"/>
      <c r="O196" s="297"/>
      <c r="P196" s="302"/>
      <c r="Q196" s="303"/>
      <c r="R196" s="309"/>
      <c r="S196" s="299"/>
      <c r="T196" s="304"/>
      <c r="U196" s="304"/>
      <c r="V196" s="304"/>
      <c r="W196" s="304"/>
      <c r="X196" s="304"/>
      <c r="Y196" s="304"/>
      <c r="Z196" s="304"/>
      <c r="AA196" s="304"/>
      <c r="AB196" s="304"/>
      <c r="AC196" s="304"/>
      <c r="AD196" s="304"/>
      <c r="AE196" s="304"/>
      <c r="AF196" s="304"/>
      <c r="AG196" s="304"/>
      <c r="AH196" s="304"/>
      <c r="AI196" s="304"/>
      <c r="AJ196" s="304"/>
      <c r="AK196" s="304"/>
      <c r="AL196" s="304"/>
      <c r="AM196" s="304"/>
      <c r="AN196" s="304"/>
      <c r="AO196" s="305"/>
      <c r="AP196" s="305"/>
      <c r="AQ196" s="305"/>
      <c r="AR196" s="306"/>
      <c r="AS196" s="307"/>
      <c r="AT196" s="301"/>
      <c r="AU196" s="306"/>
      <c r="AV196" s="297"/>
      <c r="AW196" s="299"/>
      <c r="AX196" s="299"/>
      <c r="AY196" s="299"/>
      <c r="AZ196" s="299"/>
      <c r="BA196" s="297"/>
      <c r="BB196" s="297"/>
      <c r="BC196" s="299"/>
      <c r="BD196" s="308"/>
      <c r="BE196" s="299"/>
      <c r="BF196" s="307"/>
      <c r="BG196" s="307"/>
      <c r="BH196" s="307"/>
      <c r="BI196" s="298"/>
      <c r="BJ196" s="298"/>
      <c r="BK196" s="298"/>
      <c r="BL196" s="298"/>
      <c r="BM196" s="316"/>
      <c r="BN196" s="327" t="str">
        <f t="shared" si="20"/>
        <v/>
      </c>
    </row>
    <row r="197" spans="1:66" s="64" customFormat="1" x14ac:dyDescent="0.25">
      <c r="A197" s="296"/>
      <c r="B197" s="297"/>
      <c r="C197" s="298"/>
      <c r="D197" s="299"/>
      <c r="E197" s="242" t="str">
        <f t="shared" si="18"/>
        <v xml:space="preserve"> </v>
      </c>
      <c r="F197" s="253" t="str">
        <f t="shared" ca="1" si="19"/>
        <v/>
      </c>
      <c r="G197" s="297"/>
      <c r="H197" s="300"/>
      <c r="I197" s="297"/>
      <c r="J197" s="297"/>
      <c r="K197" s="297"/>
      <c r="L197" s="301"/>
      <c r="M197" s="297"/>
      <c r="N197" s="297"/>
      <c r="O197" s="297"/>
      <c r="P197" s="302"/>
      <c r="Q197" s="303"/>
      <c r="R197" s="309"/>
      <c r="S197" s="299"/>
      <c r="T197" s="304"/>
      <c r="U197" s="304"/>
      <c r="V197" s="304"/>
      <c r="W197" s="304"/>
      <c r="X197" s="304"/>
      <c r="Y197" s="304"/>
      <c r="Z197" s="304"/>
      <c r="AA197" s="304"/>
      <c r="AB197" s="304"/>
      <c r="AC197" s="304"/>
      <c r="AD197" s="304"/>
      <c r="AE197" s="304"/>
      <c r="AF197" s="304"/>
      <c r="AG197" s="304"/>
      <c r="AH197" s="304"/>
      <c r="AI197" s="304"/>
      <c r="AJ197" s="304"/>
      <c r="AK197" s="304"/>
      <c r="AL197" s="304"/>
      <c r="AM197" s="304"/>
      <c r="AN197" s="304"/>
      <c r="AO197" s="305"/>
      <c r="AP197" s="305"/>
      <c r="AQ197" s="305"/>
      <c r="AR197" s="306"/>
      <c r="AS197" s="307"/>
      <c r="AT197" s="301"/>
      <c r="AU197" s="306"/>
      <c r="AV197" s="297"/>
      <c r="AW197" s="299"/>
      <c r="AX197" s="299"/>
      <c r="AY197" s="299"/>
      <c r="AZ197" s="299"/>
      <c r="BA197" s="297"/>
      <c r="BB197" s="297"/>
      <c r="BC197" s="299"/>
      <c r="BD197" s="308"/>
      <c r="BE197" s="299"/>
      <c r="BF197" s="307"/>
      <c r="BG197" s="307"/>
      <c r="BH197" s="307"/>
      <c r="BI197" s="298"/>
      <c r="BJ197" s="298"/>
      <c r="BK197" s="298"/>
      <c r="BL197" s="298"/>
      <c r="BM197" s="316"/>
      <c r="BN197" s="327" t="str">
        <f t="shared" si="20"/>
        <v/>
      </c>
    </row>
    <row r="198" spans="1:66" s="64" customFormat="1" x14ac:dyDescent="0.25">
      <c r="A198" s="296"/>
      <c r="B198" s="297"/>
      <c r="C198" s="298"/>
      <c r="D198" s="299"/>
      <c r="E198" s="242" t="str">
        <f t="shared" si="18"/>
        <v xml:space="preserve"> </v>
      </c>
      <c r="F198" s="253" t="str">
        <f t="shared" ca="1" si="19"/>
        <v/>
      </c>
      <c r="G198" s="297"/>
      <c r="H198" s="300"/>
      <c r="I198" s="297"/>
      <c r="J198" s="297"/>
      <c r="K198" s="297"/>
      <c r="L198" s="301"/>
      <c r="M198" s="297"/>
      <c r="N198" s="297"/>
      <c r="O198" s="297"/>
      <c r="P198" s="302"/>
      <c r="Q198" s="303"/>
      <c r="R198" s="309"/>
      <c r="S198" s="299"/>
      <c r="T198" s="304"/>
      <c r="U198" s="304"/>
      <c r="V198" s="304"/>
      <c r="W198" s="304"/>
      <c r="X198" s="304"/>
      <c r="Y198" s="304"/>
      <c r="Z198" s="304"/>
      <c r="AA198" s="304"/>
      <c r="AB198" s="304"/>
      <c r="AC198" s="304"/>
      <c r="AD198" s="304"/>
      <c r="AE198" s="304"/>
      <c r="AF198" s="304"/>
      <c r="AG198" s="304"/>
      <c r="AH198" s="304"/>
      <c r="AI198" s="304"/>
      <c r="AJ198" s="304"/>
      <c r="AK198" s="304"/>
      <c r="AL198" s="304"/>
      <c r="AM198" s="304"/>
      <c r="AN198" s="304"/>
      <c r="AO198" s="305"/>
      <c r="AP198" s="305"/>
      <c r="AQ198" s="305"/>
      <c r="AR198" s="306"/>
      <c r="AS198" s="307"/>
      <c r="AT198" s="301"/>
      <c r="AU198" s="306"/>
      <c r="AV198" s="297"/>
      <c r="AW198" s="299"/>
      <c r="AX198" s="299"/>
      <c r="AY198" s="299"/>
      <c r="AZ198" s="299"/>
      <c r="BA198" s="297"/>
      <c r="BB198" s="297"/>
      <c r="BC198" s="299"/>
      <c r="BD198" s="308"/>
      <c r="BE198" s="299"/>
      <c r="BF198" s="307"/>
      <c r="BG198" s="307"/>
      <c r="BH198" s="307"/>
      <c r="BI198" s="298"/>
      <c r="BJ198" s="298"/>
      <c r="BK198" s="298"/>
      <c r="BL198" s="298"/>
      <c r="BM198" s="316"/>
      <c r="BN198" s="327" t="str">
        <f t="shared" si="20"/>
        <v/>
      </c>
    </row>
    <row r="199" spans="1:66" s="64" customFormat="1" x14ac:dyDescent="0.25">
      <c r="A199" s="296"/>
      <c r="B199" s="297"/>
      <c r="C199" s="298"/>
      <c r="D199" s="299"/>
      <c r="E199" s="242" t="str">
        <f t="shared" si="18"/>
        <v xml:space="preserve"> </v>
      </c>
      <c r="F199" s="253" t="str">
        <f t="shared" ca="1" si="19"/>
        <v/>
      </c>
      <c r="G199" s="297"/>
      <c r="H199" s="300"/>
      <c r="I199" s="297"/>
      <c r="J199" s="297"/>
      <c r="K199" s="297"/>
      <c r="L199" s="301"/>
      <c r="M199" s="297"/>
      <c r="N199" s="297"/>
      <c r="O199" s="297"/>
      <c r="P199" s="302"/>
      <c r="Q199" s="303"/>
      <c r="R199" s="309"/>
      <c r="S199" s="299"/>
      <c r="T199" s="304"/>
      <c r="U199" s="304"/>
      <c r="V199" s="304"/>
      <c r="W199" s="304"/>
      <c r="X199" s="304"/>
      <c r="Y199" s="304"/>
      <c r="Z199" s="304"/>
      <c r="AA199" s="304"/>
      <c r="AB199" s="304"/>
      <c r="AC199" s="304"/>
      <c r="AD199" s="304"/>
      <c r="AE199" s="304"/>
      <c r="AF199" s="304"/>
      <c r="AG199" s="304"/>
      <c r="AH199" s="304"/>
      <c r="AI199" s="304"/>
      <c r="AJ199" s="304"/>
      <c r="AK199" s="304"/>
      <c r="AL199" s="304"/>
      <c r="AM199" s="304"/>
      <c r="AN199" s="304"/>
      <c r="AO199" s="305"/>
      <c r="AP199" s="305"/>
      <c r="AQ199" s="305"/>
      <c r="AR199" s="306"/>
      <c r="AS199" s="307"/>
      <c r="AT199" s="301"/>
      <c r="AU199" s="306"/>
      <c r="AV199" s="297"/>
      <c r="AW199" s="299"/>
      <c r="AX199" s="299"/>
      <c r="AY199" s="299"/>
      <c r="AZ199" s="299"/>
      <c r="BA199" s="297"/>
      <c r="BB199" s="297"/>
      <c r="BC199" s="299"/>
      <c r="BD199" s="308"/>
      <c r="BE199" s="299"/>
      <c r="BF199" s="307"/>
      <c r="BG199" s="307"/>
      <c r="BH199" s="307"/>
      <c r="BI199" s="298"/>
      <c r="BJ199" s="298"/>
      <c r="BK199" s="298"/>
      <c r="BL199" s="298"/>
      <c r="BM199" s="316"/>
      <c r="BN199" s="327" t="str">
        <f t="shared" si="20"/>
        <v/>
      </c>
    </row>
    <row r="200" spans="1:66" s="64" customFormat="1" x14ac:dyDescent="0.25">
      <c r="A200" s="296"/>
      <c r="B200" s="297"/>
      <c r="C200" s="298"/>
      <c r="D200" s="299"/>
      <c r="E200" s="242" t="str">
        <f t="shared" si="18"/>
        <v xml:space="preserve"> </v>
      </c>
      <c r="F200" s="253" t="str">
        <f t="shared" ca="1" si="19"/>
        <v/>
      </c>
      <c r="G200" s="297"/>
      <c r="H200" s="300"/>
      <c r="I200" s="297"/>
      <c r="J200" s="297"/>
      <c r="K200" s="297"/>
      <c r="L200" s="301"/>
      <c r="M200" s="297"/>
      <c r="N200" s="297"/>
      <c r="O200" s="297"/>
      <c r="P200" s="302"/>
      <c r="Q200" s="303"/>
      <c r="R200" s="309"/>
      <c r="S200" s="299"/>
      <c r="T200" s="304"/>
      <c r="U200" s="304"/>
      <c r="V200" s="304"/>
      <c r="W200" s="304"/>
      <c r="X200" s="304"/>
      <c r="Y200" s="304"/>
      <c r="Z200" s="304"/>
      <c r="AA200" s="304"/>
      <c r="AB200" s="304"/>
      <c r="AC200" s="304"/>
      <c r="AD200" s="304"/>
      <c r="AE200" s="304"/>
      <c r="AF200" s="304"/>
      <c r="AG200" s="304"/>
      <c r="AH200" s="304"/>
      <c r="AI200" s="304"/>
      <c r="AJ200" s="304"/>
      <c r="AK200" s="304"/>
      <c r="AL200" s="304"/>
      <c r="AM200" s="304"/>
      <c r="AN200" s="304"/>
      <c r="AO200" s="305"/>
      <c r="AP200" s="305"/>
      <c r="AQ200" s="305"/>
      <c r="AR200" s="306"/>
      <c r="AS200" s="307"/>
      <c r="AT200" s="301"/>
      <c r="AU200" s="306"/>
      <c r="AV200" s="297"/>
      <c r="AW200" s="299"/>
      <c r="AX200" s="299"/>
      <c r="AY200" s="299"/>
      <c r="AZ200" s="299"/>
      <c r="BA200" s="297"/>
      <c r="BB200" s="297"/>
      <c r="BC200" s="299"/>
      <c r="BD200" s="308"/>
      <c r="BE200" s="299"/>
      <c r="BF200" s="307"/>
      <c r="BG200" s="307"/>
      <c r="BH200" s="307"/>
      <c r="BI200" s="298"/>
      <c r="BJ200" s="298"/>
      <c r="BK200" s="298"/>
      <c r="BL200" s="298"/>
      <c r="BM200" s="316"/>
      <c r="BN200" s="327" t="str">
        <f t="shared" si="20"/>
        <v/>
      </c>
    </row>
  </sheetData>
  <sheetProtection algorithmName="SHA-512" hashValue="S0eJVcO4bYT0oPmGLOUmxI6HUYIBsXAeE3cMX1ngmzGRnSKqTJFusrdaKQqVAWbePEtjdfaxqYXS+i8zUfBDLg==" saltValue="5t1tZpHtimrIYPLQiN+szQ==" spinCount="100000" sheet="1" objects="1" scenarios="1" formatCells="0" formatColumns="0" formatRows="0" sort="0" autoFilter="0"/>
  <protectedRanges>
    <protectedRange sqref="A5:BN200" name="LLJAN11"/>
    <protectedRange sqref="R6:S12" name="Range1_1_8"/>
    <protectedRange sqref="Q13:S35 Q6:Q12" name="Range1_1_7"/>
    <protectedRange sqref="Q36:S100" name="Range1_11"/>
    <protectedRange sqref="I6:P6 K7:O35 I7:J100 P7:P56" name="Range1_1_6"/>
    <protectedRange sqref="K57:P100 K36:O56" name="Range1_10"/>
    <protectedRange sqref="G6:G30" name="Range1_1_5"/>
    <protectedRange sqref="G31:G95" name="Range1_6"/>
    <protectedRange sqref="A6:D35" name="Range1_1_2"/>
    <protectedRange sqref="A36:D128" name="Range1_3"/>
    <protectedRange sqref="H6:H35 T6:BM35 E6:F200" name="Range1_1"/>
    <protectedRange sqref="A129:D200 H36:H95 G96:H100 T36:BI100 G101:BI200 BJ36:BM200 A5:BM5" name="Range1"/>
  </protectedRanges>
  <autoFilter ref="A5:BN20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33" showButton="0"/>
    <filterColumn colId="34" showButton="0"/>
    <filterColumn colId="35" showButton="0"/>
    <filterColumn colId="36" showButton="0"/>
    <filterColumn colId="37" showButton="0"/>
    <filterColumn colId="38" showButton="0"/>
    <sortState ref="A6:BN200">
      <sortCondition ref="B5:B200"/>
    </sortState>
  </autoFilter>
  <dataConsolidate/>
  <mergeCells count="8">
    <mergeCell ref="T5:AN5"/>
    <mergeCell ref="BJ4:BM4"/>
    <mergeCell ref="AV4:AW4"/>
    <mergeCell ref="B2:B4"/>
    <mergeCell ref="G3:H3"/>
    <mergeCell ref="G2:H2"/>
    <mergeCell ref="G4:H4"/>
    <mergeCell ref="BF4:BH4"/>
  </mergeCells>
  <conditionalFormatting sqref="BJ2:BL3 BI2:BI4">
    <cfRule type="duplicateValues" dxfId="10057" priority="667"/>
  </conditionalFormatting>
  <conditionalFormatting sqref="E6:E200">
    <cfRule type="duplicateValues" dxfId="10056" priority="4823171"/>
  </conditionalFormatting>
  <conditionalFormatting sqref="AX6:BA8 BB6:BB9 AX10:BB10 AR11:AR19 T36:AO55 G101:AR200 AU11:BH19 BD6:BH10 AS6:AS19 AU22:BI22 AR22:AS22 AR24:AR55 AU24:BH200 AS24:AS200 A129:C200 E36:E200 E20:E21 E23 H36:H95 G96:H100 T56:AR100 BI24:BM28 BJ21:BM22 BI36:BM200 BI6:BM19 F6:F200">
    <cfRule type="expression" dxfId="10055" priority="664">
      <formula>$B6 = "Probable"</formula>
    </cfRule>
    <cfRule type="expression" dxfId="10054" priority="665">
      <formula>$B6 = "High-Risk Contact"</formula>
    </cfRule>
    <cfRule type="expression" dxfId="10053" priority="666">
      <formula>$B6 = "Confirmed"</formula>
    </cfRule>
  </conditionalFormatting>
  <conditionalFormatting sqref="BI36:BI200">
    <cfRule type="expression" dxfId="10052" priority="639">
      <formula>ISNUMBER(SEARCH("No", $A36))</formula>
    </cfRule>
  </conditionalFormatting>
  <conditionalFormatting sqref="AP36:AQ55">
    <cfRule type="expression" dxfId="10051" priority="636">
      <formula>$B36 = "Probable"</formula>
    </cfRule>
    <cfRule type="expression" dxfId="10050" priority="637">
      <formula>$B36 = "High-Risk Contact"</formula>
    </cfRule>
    <cfRule type="expression" dxfId="10049" priority="638">
      <formula>$B36 = "Confirmed"</formula>
    </cfRule>
  </conditionalFormatting>
  <conditionalFormatting sqref="BJ34:BM35 BI29:BI35 AX9 H34:H35 T34:AO35 E6:E200">
    <cfRule type="expression" dxfId="10048" priority="624">
      <formula>$B6 = "Probable"</formula>
    </cfRule>
    <cfRule type="expression" dxfId="10047" priority="625">
      <formula>$B6 = "High-Risk Contact"</formula>
    </cfRule>
    <cfRule type="expression" dxfId="10046" priority="626">
      <formula>$B6 = "Confirmed"</formula>
    </cfRule>
  </conditionalFormatting>
  <conditionalFormatting sqref="BJ29:BM33 T29:AO33 H29:H33">
    <cfRule type="expression" dxfId="10045" priority="617">
      <formula>$B29 = "Probable"</formula>
    </cfRule>
    <cfRule type="expression" dxfId="10044" priority="618">
      <formula>$B29 = "High-Risk Contact"</formula>
    </cfRule>
    <cfRule type="expression" dxfId="10043" priority="619">
      <formula>$B29 = "Confirmed"</formula>
    </cfRule>
  </conditionalFormatting>
  <conditionalFormatting sqref="BI29:BI35">
    <cfRule type="expression" dxfId="10042" priority="613">
      <formula>ISNUMBER(SEARCH("No", $A29))</formula>
    </cfRule>
  </conditionalFormatting>
  <conditionalFormatting sqref="AP29:AQ35">
    <cfRule type="expression" dxfId="10041" priority="610">
      <formula>$B29 = "Probable"</formula>
    </cfRule>
    <cfRule type="expression" dxfId="10040" priority="611">
      <formula>$B29 = "High-Risk Contact"</formula>
    </cfRule>
    <cfRule type="expression" dxfId="10039" priority="612">
      <formula>$B29 = "Confirmed"</formula>
    </cfRule>
  </conditionalFormatting>
  <conditionalFormatting sqref="AO7:AO10 H6:H10">
    <cfRule type="expression" dxfId="10038" priority="600">
      <formula>$B6 = "Probable"</formula>
    </cfRule>
    <cfRule type="expression" dxfId="10037" priority="601">
      <formula>$B6 = "High-Risk Contact"</formula>
    </cfRule>
    <cfRule type="expression" dxfId="10036" priority="602">
      <formula>$B6 = "Confirmed"</formula>
    </cfRule>
  </conditionalFormatting>
  <conditionalFormatting sqref="AO6">
    <cfRule type="expression" dxfId="10035" priority="597">
      <formula>$B6 = "Probable"</formula>
    </cfRule>
    <cfRule type="expression" dxfId="10034" priority="598">
      <formula>$B6 = "High-Risk Contact"</formula>
    </cfRule>
    <cfRule type="expression" dxfId="10033" priority="599">
      <formula>$B6 = "Confirmed"</formula>
    </cfRule>
  </conditionalFormatting>
  <conditionalFormatting sqref="AP6:AQ10">
    <cfRule type="expression" dxfId="10032" priority="594">
      <formula>$B6 = "Probable"</formula>
    </cfRule>
    <cfRule type="expression" dxfId="10031" priority="595">
      <formula>$B6 = "High-Risk Contact"</formula>
    </cfRule>
    <cfRule type="expression" dxfId="10030" priority="596">
      <formula>$B6 = "Confirmed"</formula>
    </cfRule>
  </conditionalFormatting>
  <conditionalFormatting sqref="W6:AN6">
    <cfRule type="expression" dxfId="10029" priority="546">
      <formula>$B6 = "Probable"</formula>
    </cfRule>
    <cfRule type="expression" dxfId="10028" priority="547">
      <formula>$B6 = "High-Risk Contact"</formula>
    </cfRule>
    <cfRule type="expression" dxfId="10027" priority="548">
      <formula>$B6 = "Confirmed"</formula>
    </cfRule>
  </conditionalFormatting>
  <conditionalFormatting sqref="T6:V6">
    <cfRule type="expression" dxfId="10026" priority="543">
      <formula>$B6 = "Probable"</formula>
    </cfRule>
    <cfRule type="expression" dxfId="10025" priority="544">
      <formula>$B6 = "High-Risk Contact"</formula>
    </cfRule>
    <cfRule type="expression" dxfId="10024" priority="545">
      <formula>$B6 = "Confirmed"</formula>
    </cfRule>
  </conditionalFormatting>
  <conditionalFormatting sqref="T7:AN7">
    <cfRule type="expression" dxfId="10023" priority="540">
      <formula>$B7 = "Probable"</formula>
    </cfRule>
    <cfRule type="expression" dxfId="10022" priority="541">
      <formula>$B7 = "High-Risk Contact"</formula>
    </cfRule>
    <cfRule type="expression" dxfId="10021" priority="542">
      <formula>$B7 = "Confirmed"</formula>
    </cfRule>
  </conditionalFormatting>
  <conditionalFormatting sqref="AM9:AN9">
    <cfRule type="expression" dxfId="10020" priority="537">
      <formula>$B9 = "Probable"</formula>
    </cfRule>
    <cfRule type="expression" dxfId="10019" priority="538">
      <formula>$B9 = "High-Risk Contact"</formula>
    </cfRule>
    <cfRule type="expression" dxfId="10018" priority="539">
      <formula>$B9 = "Confirmed"</formula>
    </cfRule>
  </conditionalFormatting>
  <conditionalFormatting sqref="T8:U8">
    <cfRule type="expression" dxfId="10017" priority="534">
      <formula>$B8 = "Probable"</formula>
    </cfRule>
    <cfRule type="expression" dxfId="10016" priority="535">
      <formula>$B8 = "High-Risk Contact"</formula>
    </cfRule>
    <cfRule type="expression" dxfId="10015" priority="536">
      <formula>$B8 = "Confirmed"</formula>
    </cfRule>
  </conditionalFormatting>
  <conditionalFormatting sqref="W8:AN8">
    <cfRule type="expression" dxfId="10014" priority="531">
      <formula>$B8 = "Probable"</formula>
    </cfRule>
    <cfRule type="expression" dxfId="10013" priority="532">
      <formula>$B8 = "High-Risk Contact"</formula>
    </cfRule>
    <cfRule type="expression" dxfId="10012" priority="533">
      <formula>$B8 = "Confirmed"</formula>
    </cfRule>
  </conditionalFormatting>
  <conditionalFormatting sqref="V8">
    <cfRule type="expression" dxfId="10011" priority="528">
      <formula>$B8 = "Probable"</formula>
    </cfRule>
    <cfRule type="expression" dxfId="10010" priority="529">
      <formula>$B8 = "High-Risk Contact"</formula>
    </cfRule>
    <cfRule type="expression" dxfId="10009" priority="530">
      <formula>$B8 = "Confirmed"</formula>
    </cfRule>
  </conditionalFormatting>
  <conditionalFormatting sqref="T10:W10 AC10:AN10">
    <cfRule type="expression" dxfId="10008" priority="525">
      <formula>$B10 = "Probable"</formula>
    </cfRule>
    <cfRule type="expression" dxfId="10007" priority="526">
      <formula>$B10 = "High-Risk Contact"</formula>
    </cfRule>
    <cfRule type="expression" dxfId="10006" priority="527">
      <formula>$B10 = "Confirmed"</formula>
    </cfRule>
  </conditionalFormatting>
  <conditionalFormatting sqref="U9:AL9">
    <cfRule type="expression" dxfId="10005" priority="522">
      <formula>$B9 = "Probable"</formula>
    </cfRule>
    <cfRule type="expression" dxfId="10004" priority="523">
      <formula>$B9 = "High-Risk Contact"</formula>
    </cfRule>
    <cfRule type="expression" dxfId="10003" priority="524">
      <formula>$B9 = "Confirmed"</formula>
    </cfRule>
  </conditionalFormatting>
  <conditionalFormatting sqref="T9">
    <cfRule type="expression" dxfId="10002" priority="519">
      <formula>$B9 = "Probable"</formula>
    </cfRule>
    <cfRule type="expression" dxfId="10001" priority="520">
      <formula>$B9 = "High-Risk Contact"</formula>
    </cfRule>
    <cfRule type="expression" dxfId="10000" priority="521">
      <formula>$B9 = "Confirmed"</formula>
    </cfRule>
  </conditionalFormatting>
  <conditionalFormatting sqref="X10:AB10">
    <cfRule type="expression" dxfId="9999" priority="516">
      <formula>$B10 = "Probable"</formula>
    </cfRule>
    <cfRule type="expression" dxfId="9998" priority="517">
      <formula>$B10 = "High-Risk Contact"</formula>
    </cfRule>
    <cfRule type="expression" dxfId="9997" priority="518">
      <formula>$B10 = "Confirmed"</formula>
    </cfRule>
  </conditionalFormatting>
  <conditionalFormatting sqref="AR7">
    <cfRule type="expression" dxfId="9996" priority="513">
      <formula>$B7 = "Probable"</formula>
    </cfRule>
    <cfRule type="expression" dxfId="9995" priority="514">
      <formula>$B7 = "High-Risk Contact"</formula>
    </cfRule>
    <cfRule type="expression" dxfId="9994" priority="515">
      <formula>$B7 = "Confirmed"</formula>
    </cfRule>
  </conditionalFormatting>
  <conditionalFormatting sqref="AR6">
    <cfRule type="expression" dxfId="9993" priority="510">
      <formula>$B6 = "Probable"</formula>
    </cfRule>
    <cfRule type="expression" dxfId="9992" priority="511">
      <formula>$B6 = "High-Risk Contact"</formula>
    </cfRule>
    <cfRule type="expression" dxfId="9991" priority="512">
      <formula>$B6 = "Confirmed"</formula>
    </cfRule>
  </conditionalFormatting>
  <conditionalFormatting sqref="AR9">
    <cfRule type="expression" dxfId="9990" priority="507">
      <formula>$B9 = "Probable"</formula>
    </cfRule>
    <cfRule type="expression" dxfId="9989" priority="508">
      <formula>$B9 = "High-Risk Contact"</formula>
    </cfRule>
    <cfRule type="expression" dxfId="9988" priority="509">
      <formula>$B9 = "Confirmed"</formula>
    </cfRule>
  </conditionalFormatting>
  <conditionalFormatting sqref="AR8">
    <cfRule type="expression" dxfId="9987" priority="504">
      <formula>$B8 = "Probable"</formula>
    </cfRule>
    <cfRule type="expression" dxfId="9986" priority="505">
      <formula>$B8 = "High-Risk Contact"</formula>
    </cfRule>
    <cfRule type="expression" dxfId="9985" priority="506">
      <formula>$B8 = "Confirmed"</formula>
    </cfRule>
  </conditionalFormatting>
  <conditionalFormatting sqref="AR10">
    <cfRule type="expression" dxfId="9984" priority="501">
      <formula>$B10 = "Probable"</formula>
    </cfRule>
    <cfRule type="expression" dxfId="9983" priority="502">
      <formula>$B10 = "High-Risk Contact"</formula>
    </cfRule>
    <cfRule type="expression" dxfId="9982" priority="503">
      <formula>$B10 = "Confirmed"</formula>
    </cfRule>
  </conditionalFormatting>
  <conditionalFormatting sqref="AU7">
    <cfRule type="expression" dxfId="9981" priority="498">
      <formula>$B7 = "Probable"</formula>
    </cfRule>
    <cfRule type="expression" dxfId="9980" priority="499">
      <formula>$B7 = "High-Risk Contact"</formula>
    </cfRule>
    <cfRule type="expression" dxfId="9979" priority="500">
      <formula>$B7 = "Confirmed"</formula>
    </cfRule>
  </conditionalFormatting>
  <conditionalFormatting sqref="AU6">
    <cfRule type="expression" dxfId="9978" priority="495">
      <formula>$B6 = "Probable"</formula>
    </cfRule>
    <cfRule type="expression" dxfId="9977" priority="496">
      <formula>$B6 = "High-Risk Contact"</formula>
    </cfRule>
    <cfRule type="expression" dxfId="9976" priority="497">
      <formula>$B6 = "Confirmed"</formula>
    </cfRule>
  </conditionalFormatting>
  <conditionalFormatting sqref="AU9">
    <cfRule type="expression" dxfId="9975" priority="492">
      <formula>$B9 = "Probable"</formula>
    </cfRule>
    <cfRule type="expression" dxfId="9974" priority="493">
      <formula>$B9 = "High-Risk Contact"</formula>
    </cfRule>
    <cfRule type="expression" dxfId="9973" priority="494">
      <formula>$B9 = "Confirmed"</formula>
    </cfRule>
  </conditionalFormatting>
  <conditionalFormatting sqref="AU8">
    <cfRule type="expression" dxfId="9972" priority="489">
      <formula>$B8 = "Probable"</formula>
    </cfRule>
    <cfRule type="expression" dxfId="9971" priority="490">
      <formula>$B8 = "High-Risk Contact"</formula>
    </cfRule>
    <cfRule type="expression" dxfId="9970" priority="491">
      <formula>$B8 = "Confirmed"</formula>
    </cfRule>
  </conditionalFormatting>
  <conditionalFormatting sqref="AU10">
    <cfRule type="expression" dxfId="9969" priority="486">
      <formula>$B10 = "Probable"</formula>
    </cfRule>
    <cfRule type="expression" dxfId="9968" priority="487">
      <formula>$B10 = "High-Risk Contact"</formula>
    </cfRule>
    <cfRule type="expression" dxfId="9967" priority="488">
      <formula>$B10 = "Confirmed"</formula>
    </cfRule>
  </conditionalFormatting>
  <conditionalFormatting sqref="AV7">
    <cfRule type="expression" dxfId="9966" priority="456">
      <formula>$B7 = "Probable"</formula>
    </cfRule>
    <cfRule type="expression" dxfId="9965" priority="457">
      <formula>$B7 = "High-Risk Contact"</formula>
    </cfRule>
    <cfRule type="expression" dxfId="9964" priority="458">
      <formula>$B7 = "Confirmed"</formula>
    </cfRule>
  </conditionalFormatting>
  <conditionalFormatting sqref="AV6">
    <cfRule type="expression" dxfId="9963" priority="453">
      <formula>$B6 = "Probable"</formula>
    </cfRule>
    <cfRule type="expression" dxfId="9962" priority="454">
      <formula>$B6 = "High-Risk Contact"</formula>
    </cfRule>
    <cfRule type="expression" dxfId="9961" priority="455">
      <formula>$B6 = "Confirmed"</formula>
    </cfRule>
  </conditionalFormatting>
  <conditionalFormatting sqref="AV9">
    <cfRule type="expression" dxfId="9960" priority="450">
      <formula>$B9 = "Probable"</formula>
    </cfRule>
    <cfRule type="expression" dxfId="9959" priority="451">
      <formula>$B9 = "High-Risk Contact"</formula>
    </cfRule>
    <cfRule type="expression" dxfId="9958" priority="452">
      <formula>$B9 = "Confirmed"</formula>
    </cfRule>
  </conditionalFormatting>
  <conditionalFormatting sqref="AV8">
    <cfRule type="expression" dxfId="9957" priority="447">
      <formula>$B8 = "Probable"</formula>
    </cfRule>
    <cfRule type="expression" dxfId="9956" priority="448">
      <formula>$B8 = "High-Risk Contact"</formula>
    </cfRule>
    <cfRule type="expression" dxfId="9955" priority="449">
      <formula>$B8 = "Confirmed"</formula>
    </cfRule>
  </conditionalFormatting>
  <conditionalFormatting sqref="AV10">
    <cfRule type="expression" dxfId="9954" priority="444">
      <formula>$B10 = "Probable"</formula>
    </cfRule>
    <cfRule type="expression" dxfId="9953" priority="445">
      <formula>$B10 = "High-Risk Contact"</formula>
    </cfRule>
    <cfRule type="expression" dxfId="9952" priority="446">
      <formula>$B10 = "Confirmed"</formula>
    </cfRule>
  </conditionalFormatting>
  <conditionalFormatting sqref="AW7">
    <cfRule type="expression" dxfId="9951" priority="441">
      <formula>$B7 = "Probable"</formula>
    </cfRule>
    <cfRule type="expression" dxfId="9950" priority="442">
      <formula>$B7 = "High-Risk Contact"</formula>
    </cfRule>
    <cfRule type="expression" dxfId="9949" priority="443">
      <formula>$B7 = "Confirmed"</formula>
    </cfRule>
  </conditionalFormatting>
  <conditionalFormatting sqref="AW6">
    <cfRule type="expression" dxfId="9948" priority="438">
      <formula>$B6 = "Probable"</formula>
    </cfRule>
    <cfRule type="expression" dxfId="9947" priority="439">
      <formula>$B6 = "High-Risk Contact"</formula>
    </cfRule>
    <cfRule type="expression" dxfId="9946" priority="440">
      <formula>$B6 = "Confirmed"</formula>
    </cfRule>
  </conditionalFormatting>
  <conditionalFormatting sqref="AW9">
    <cfRule type="expression" dxfId="9945" priority="435">
      <formula>$B9 = "Probable"</formula>
    </cfRule>
    <cfRule type="expression" dxfId="9944" priority="436">
      <formula>$B9 = "High-Risk Contact"</formula>
    </cfRule>
    <cfRule type="expression" dxfId="9943" priority="437">
      <formula>$B9 = "Confirmed"</formula>
    </cfRule>
  </conditionalFormatting>
  <conditionalFormatting sqref="AW8">
    <cfRule type="expression" dxfId="9942" priority="432">
      <formula>$B8 = "Probable"</formula>
    </cfRule>
    <cfRule type="expression" dxfId="9941" priority="433">
      <formula>$B8 = "High-Risk Contact"</formula>
    </cfRule>
    <cfRule type="expression" dxfId="9940" priority="434">
      <formula>$B8 = "Confirmed"</formula>
    </cfRule>
  </conditionalFormatting>
  <conditionalFormatting sqref="AW10">
    <cfRule type="expression" dxfId="9939" priority="429">
      <formula>$B10 = "Probable"</formula>
    </cfRule>
    <cfRule type="expression" dxfId="9938" priority="430">
      <formula>$B10 = "High-Risk Contact"</formula>
    </cfRule>
    <cfRule type="expression" dxfId="9937" priority="431">
      <formula>$B10 = "Confirmed"</formula>
    </cfRule>
  </conditionalFormatting>
  <conditionalFormatting sqref="AY9:BA9">
    <cfRule type="expression" dxfId="9936" priority="426">
      <formula>$B9 = "Probable"</formula>
    </cfRule>
    <cfRule type="expression" dxfId="9935" priority="427">
      <formula>$B9 = "High-Risk Contact"</formula>
    </cfRule>
    <cfRule type="expression" dxfId="9934" priority="428">
      <formula>$B9 = "Confirmed"</formula>
    </cfRule>
  </conditionalFormatting>
  <conditionalFormatting sqref="BC6:BC7">
    <cfRule type="expression" dxfId="9933" priority="423">
      <formula>$B6 = "Probable"</formula>
    </cfRule>
    <cfRule type="expression" dxfId="9932" priority="424">
      <formula>$B6 = "High-Risk Contact"</formula>
    </cfRule>
    <cfRule type="expression" dxfId="9931" priority="425">
      <formula>$B6 = "Confirmed"</formula>
    </cfRule>
  </conditionalFormatting>
  <conditionalFormatting sqref="BC9">
    <cfRule type="expression" dxfId="9930" priority="420">
      <formula>$B9 = "Probable"</formula>
    </cfRule>
    <cfRule type="expression" dxfId="9929" priority="421">
      <formula>$B9 = "High-Risk Contact"</formula>
    </cfRule>
    <cfRule type="expression" dxfId="9928" priority="422">
      <formula>$B9 = "Confirmed"</formula>
    </cfRule>
  </conditionalFormatting>
  <conditionalFormatting sqref="BC8">
    <cfRule type="expression" dxfId="9927" priority="417">
      <formula>$B8 = "Probable"</formula>
    </cfRule>
    <cfRule type="expression" dxfId="9926" priority="418">
      <formula>$B8 = "High-Risk Contact"</formula>
    </cfRule>
    <cfRule type="expression" dxfId="9925" priority="419">
      <formula>$B8 = "Confirmed"</formula>
    </cfRule>
  </conditionalFormatting>
  <conditionalFormatting sqref="BC10">
    <cfRule type="expression" dxfId="9924" priority="414">
      <formula>$B10 = "Probable"</formula>
    </cfRule>
    <cfRule type="expression" dxfId="9923" priority="415">
      <formula>$B10 = "High-Risk Contact"</formula>
    </cfRule>
    <cfRule type="expression" dxfId="9922" priority="416">
      <formula>$B10 = "Confirmed"</formula>
    </cfRule>
  </conditionalFormatting>
  <conditionalFormatting sqref="T13:AO19 E22 E24:E200 H11:H19 AO12 E6:E19">
    <cfRule type="expression" dxfId="9921" priority="374">
      <formula>$B6 = "Probable"</formula>
    </cfRule>
    <cfRule type="expression" dxfId="9920" priority="375">
      <formula>$B6 = "High-Risk Contact"</formula>
    </cfRule>
    <cfRule type="expression" dxfId="9919" priority="376">
      <formula>$B6 = "Confirmed"</formula>
    </cfRule>
  </conditionalFormatting>
  <conditionalFormatting sqref="AO11">
    <cfRule type="expression" dxfId="9918" priority="371">
      <formula>$B11 = "Probable"</formula>
    </cfRule>
    <cfRule type="expression" dxfId="9917" priority="372">
      <formula>$B11 = "High-Risk Contact"</formula>
    </cfRule>
    <cfRule type="expression" dxfId="9916" priority="373">
      <formula>$B11 = "Confirmed"</formula>
    </cfRule>
  </conditionalFormatting>
  <conditionalFormatting sqref="T11:AN12">
    <cfRule type="expression" dxfId="9915" priority="368">
      <formula>$B11 = "Probable"</formula>
    </cfRule>
    <cfRule type="expression" dxfId="9914" priority="369">
      <formula>$B11 = "High-Risk Contact"</formula>
    </cfRule>
    <cfRule type="expression" dxfId="9913" priority="370">
      <formula>$B11 = "Confirmed"</formula>
    </cfRule>
  </conditionalFormatting>
  <conditionalFormatting sqref="T20:AO20 H20">
    <cfRule type="expression" dxfId="9912" priority="295">
      <formula>$B20 = "Probable"</formula>
    </cfRule>
    <cfRule type="expression" dxfId="9911" priority="296">
      <formula>$B20 = "High-Risk Contact"</formula>
    </cfRule>
    <cfRule type="expression" dxfId="9910" priority="297">
      <formula>$B20 = "Confirmed"</formula>
    </cfRule>
  </conditionalFormatting>
  <conditionalFormatting sqref="T22:AO22 H22 T24:AO28 H24:H28">
    <cfRule type="expression" dxfId="9909" priority="361">
      <formula>$B22 = "Probable"</formula>
    </cfRule>
    <cfRule type="expression" dxfId="9908" priority="362">
      <formula>$B22 = "High-Risk Contact"</formula>
    </cfRule>
    <cfRule type="expression" dxfId="9907" priority="363">
      <formula>$B22 = "Confirmed"</formula>
    </cfRule>
  </conditionalFormatting>
  <conditionalFormatting sqref="BI22 BI24:BI28">
    <cfRule type="expression" dxfId="9906" priority="357">
      <formula>ISNUMBER(SEARCH("No", $A22))</formula>
    </cfRule>
  </conditionalFormatting>
  <conditionalFormatting sqref="AP11:AQ19 AP22:AQ22 AP24:AQ28">
    <cfRule type="expression" dxfId="9905" priority="354">
      <formula>$B11 = "Probable"</formula>
    </cfRule>
    <cfRule type="expression" dxfId="9904" priority="355">
      <formula>$B11 = "High-Risk Contact"</formula>
    </cfRule>
    <cfRule type="expression" dxfId="9903" priority="356">
      <formula>$B11 = "Confirmed"</formula>
    </cfRule>
  </conditionalFormatting>
  <conditionalFormatting sqref="AT6:AT7 AT18:AT19 AT30:AT31 AT42:AT43 AT54:AT55 AT66:AT67 AT78:AT79 AT90:AT91 AT102:AT103 AT114:AT115 AT126:AT127 AT138:AT139 AT150:AT151 AT162:AT163 AT174:AT175 AT186:AT187 AT198:AT199">
    <cfRule type="expression" dxfId="9902" priority="341">
      <formula>$B6 = "Probable"</formula>
    </cfRule>
    <cfRule type="expression" dxfId="9901" priority="342">
      <formula>$B6 = "High-Risk Contact"</formula>
    </cfRule>
    <cfRule type="expression" dxfId="9900" priority="343">
      <formula>$B6 = "Confirmed"</formula>
    </cfRule>
  </conditionalFormatting>
  <conditionalFormatting sqref="AT9 AT33 AT45 AT57 AT69 AT81 AT93 AT105 AT117 AT129 AT141 AT153 AT165 AT177 AT189">
    <cfRule type="expression" dxfId="9899" priority="338">
      <formula>$B9 = "Probable"</formula>
    </cfRule>
    <cfRule type="expression" dxfId="9898" priority="339">
      <formula>$B9 = "High-Risk Contact"</formula>
    </cfRule>
    <cfRule type="expression" dxfId="9897" priority="340">
      <formula>$B9 = "Confirmed"</formula>
    </cfRule>
  </conditionalFormatting>
  <conditionalFormatting sqref="AT8 AT32 AT44 AT56 AT68 AT80 AT92 AT104 AT116 AT128 AT140 AT152 AT164 AT176 AT188 AT200">
    <cfRule type="expression" dxfId="9896" priority="335">
      <formula>$B8 = "Probable"</formula>
    </cfRule>
    <cfRule type="expression" dxfId="9895" priority="336">
      <formula>$B8 = "High-Risk Contact"</formula>
    </cfRule>
    <cfRule type="expression" dxfId="9894" priority="337">
      <formula>$B8 = "Confirmed"</formula>
    </cfRule>
  </conditionalFormatting>
  <conditionalFormatting sqref="AT10 AT22 AT34 AT46 AT58 AT70 AT82 AT94 AT106 AT118 AT130 AT142 AT154 AT166 AT178 AT190">
    <cfRule type="expression" dxfId="9893" priority="332">
      <formula>$B10 = "Probable"</formula>
    </cfRule>
    <cfRule type="expression" dxfId="9892" priority="333">
      <formula>$B10 = "High-Risk Contact"</formula>
    </cfRule>
    <cfRule type="expression" dxfId="9891" priority="334">
      <formula>$B10 = "Confirmed"</formula>
    </cfRule>
  </conditionalFormatting>
  <conditionalFormatting sqref="AT11:AT17 AT24:AT29 AT35:AT41 AT47:AT53 AT59:AT65 AT71:AT77 AT83:AT89 AT95:AT101 AT107:AT113 AT119:AT125 AT131:AT137 AT143:AT149 AT155:AT161 AT167:AT173 AT179:AT185 AT191:AT197">
    <cfRule type="expression" dxfId="9890" priority="329">
      <formula>$B11 = "Probable"</formula>
    </cfRule>
    <cfRule type="expression" dxfId="9889" priority="330">
      <formula>$B11 = "High-Risk Contact"</formula>
    </cfRule>
    <cfRule type="expression" dxfId="9888" priority="331">
      <formula>$B11 = "Confirmed"</formula>
    </cfRule>
  </conditionalFormatting>
  <conditionalFormatting sqref="AR20:AS20 AU20:BM20">
    <cfRule type="expression" dxfId="9887" priority="302">
      <formula>$B20 = "Probable"</formula>
    </cfRule>
    <cfRule type="expression" dxfId="9886" priority="303">
      <formula>$B20 = "High-Risk Contact"</formula>
    </cfRule>
    <cfRule type="expression" dxfId="9885" priority="304">
      <formula>$B20 = "Confirmed"</formula>
    </cfRule>
  </conditionalFormatting>
  <conditionalFormatting sqref="AP20:AQ20">
    <cfRule type="expression" dxfId="9884" priority="292">
      <formula>$B20 = "Probable"</formula>
    </cfRule>
    <cfRule type="expression" dxfId="9883" priority="293">
      <formula>$B20 = "High-Risk Contact"</formula>
    </cfRule>
    <cfRule type="expression" dxfId="9882" priority="294">
      <formula>$B20 = "Confirmed"</formula>
    </cfRule>
  </conditionalFormatting>
  <conditionalFormatting sqref="AT20">
    <cfRule type="expression" dxfId="9881" priority="286">
      <formula>$B20 = "Probable"</formula>
    </cfRule>
    <cfRule type="expression" dxfId="9880" priority="287">
      <formula>$B20 = "High-Risk Contact"</formula>
    </cfRule>
    <cfRule type="expression" dxfId="9879" priority="288">
      <formula>$B20 = "Confirmed"</formula>
    </cfRule>
  </conditionalFormatting>
  <conditionalFormatting sqref="AU21:BI21 AR21:AS21">
    <cfRule type="expression" dxfId="9878" priority="279">
      <formula>$B21 = "Probable"</formula>
    </cfRule>
    <cfRule type="expression" dxfId="9877" priority="280">
      <formula>$B21 = "High-Risk Contact"</formula>
    </cfRule>
    <cfRule type="expression" dxfId="9876" priority="281">
      <formula>$B21 = "Confirmed"</formula>
    </cfRule>
  </conditionalFormatting>
  <conditionalFormatting sqref="T21:AO21 H21">
    <cfRule type="expression" dxfId="9875" priority="272">
      <formula>$B21 = "Probable"</formula>
    </cfRule>
    <cfRule type="expression" dxfId="9874" priority="273">
      <formula>$B21 = "High-Risk Contact"</formula>
    </cfRule>
    <cfRule type="expression" dxfId="9873" priority="274">
      <formula>$B21 = "Confirmed"</formula>
    </cfRule>
  </conditionalFormatting>
  <conditionalFormatting sqref="AP21:AQ21">
    <cfRule type="expression" dxfId="9872" priority="269">
      <formula>$B21 = "Probable"</formula>
    </cfRule>
    <cfRule type="expression" dxfId="9871" priority="270">
      <formula>$B21 = "High-Risk Contact"</formula>
    </cfRule>
    <cfRule type="expression" dxfId="9870" priority="271">
      <formula>$B21 = "Confirmed"</formula>
    </cfRule>
  </conditionalFormatting>
  <conditionalFormatting sqref="AT21">
    <cfRule type="expression" dxfId="9869" priority="263">
      <formula>$B21 = "Probable"</formula>
    </cfRule>
    <cfRule type="expression" dxfId="9868" priority="264">
      <formula>$B21 = "High-Risk Contact"</formula>
    </cfRule>
    <cfRule type="expression" dxfId="9867" priority="265">
      <formula>$B21 = "Confirmed"</formula>
    </cfRule>
  </conditionalFormatting>
  <conditionalFormatting sqref="AR23:AS23 AU23:BM23">
    <cfRule type="expression" dxfId="9866" priority="256">
      <formula>$B23 = "Probable"</formula>
    </cfRule>
    <cfRule type="expression" dxfId="9865" priority="257">
      <formula>$B23 = "High-Risk Contact"</formula>
    </cfRule>
    <cfRule type="expression" dxfId="9864" priority="258">
      <formula>$B23 = "Confirmed"</formula>
    </cfRule>
  </conditionalFormatting>
  <conditionalFormatting sqref="T23:AO23 H23">
    <cfRule type="expression" dxfId="9863" priority="249">
      <formula>$B23 = "Probable"</formula>
    </cfRule>
    <cfRule type="expression" dxfId="9862" priority="250">
      <formula>$B23 = "High-Risk Contact"</formula>
    </cfRule>
    <cfRule type="expression" dxfId="9861" priority="251">
      <formula>$B23 = "Confirmed"</formula>
    </cfRule>
  </conditionalFormatting>
  <conditionalFormatting sqref="AP23:AQ23">
    <cfRule type="expression" dxfId="9860" priority="246">
      <formula>$B23 = "Probable"</formula>
    </cfRule>
    <cfRule type="expression" dxfId="9859" priority="247">
      <formula>$B23 = "High-Risk Contact"</formula>
    </cfRule>
    <cfRule type="expression" dxfId="9858" priority="248">
      <formula>$B23 = "Confirmed"</formula>
    </cfRule>
  </conditionalFormatting>
  <conditionalFormatting sqref="AT23">
    <cfRule type="expression" dxfId="9857" priority="240">
      <formula>$B23 = "Probable"</formula>
    </cfRule>
    <cfRule type="expression" dxfId="9856" priority="241">
      <formula>$B23 = "High-Risk Contact"</formula>
    </cfRule>
    <cfRule type="expression" dxfId="9855" priority="242">
      <formula>$B23 = "Confirmed"</formula>
    </cfRule>
  </conditionalFormatting>
  <conditionalFormatting sqref="D129:D200">
    <cfRule type="expression" dxfId="9854" priority="237">
      <formula>AND($D129&lt;&gt; "",OR($D129=$S129,$D129&lt;$S129))</formula>
    </cfRule>
  </conditionalFormatting>
  <conditionalFormatting sqref="A36:C128 A11:C11 A20:C21 A23:C23">
    <cfRule type="expression" dxfId="9853" priority="233">
      <formula>$B11 = "Probable"</formula>
    </cfRule>
    <cfRule type="expression" dxfId="9852" priority="234">
      <formula>$B11 = "High-Risk Contact"</formula>
    </cfRule>
    <cfRule type="expression" dxfId="9851" priority="235">
      <formula>$B11 = "Confirmed"</formula>
    </cfRule>
  </conditionalFormatting>
  <conditionalFormatting sqref="A34:C35 A6:B8 A29:A33">
    <cfRule type="expression" dxfId="9850" priority="230">
      <formula>$B6 = "Probable"</formula>
    </cfRule>
    <cfRule type="expression" dxfId="9849" priority="231">
      <formula>$B6 = "High-Risk Contact"</formula>
    </cfRule>
    <cfRule type="expression" dxfId="9848" priority="232">
      <formula>$B6 = "Confirmed"</formula>
    </cfRule>
  </conditionalFormatting>
  <conditionalFormatting sqref="B29:C33">
    <cfRule type="expression" dxfId="9847" priority="227">
      <formula>$B29 = "Probable"</formula>
    </cfRule>
    <cfRule type="expression" dxfId="9846" priority="228">
      <formula>$B29 = "High-Risk Contact"</formula>
    </cfRule>
    <cfRule type="expression" dxfId="9845" priority="229">
      <formula>$B29 = "Confirmed"</formula>
    </cfRule>
  </conditionalFormatting>
  <conditionalFormatting sqref="A9:A10">
    <cfRule type="expression" dxfId="9844" priority="224">
      <formula>$B9 = "Probable"</formula>
    </cfRule>
    <cfRule type="expression" dxfId="9843" priority="225">
      <formula>$B9 = "High-Risk Contact"</formula>
    </cfRule>
    <cfRule type="expression" dxfId="9842" priority="226">
      <formula>$B9 = "Confirmed"</formula>
    </cfRule>
  </conditionalFormatting>
  <conditionalFormatting sqref="B9:B10">
    <cfRule type="expression" dxfId="9841" priority="221">
      <formula>$B9 = "Probable"</formula>
    </cfRule>
    <cfRule type="expression" dxfId="9840" priority="222">
      <formula>$B9 = "High-Risk Contact"</formula>
    </cfRule>
    <cfRule type="expression" dxfId="9839" priority="223">
      <formula>$B9 = "Confirmed"</formula>
    </cfRule>
  </conditionalFormatting>
  <conditionalFormatting sqref="C6:C7">
    <cfRule type="expression" dxfId="9838" priority="218">
      <formula>$B6 = "Probable"</formula>
    </cfRule>
    <cfRule type="expression" dxfId="9837" priority="219">
      <formula>$B6 = "High-Risk Contact"</formula>
    </cfRule>
    <cfRule type="expression" dxfId="9836" priority="220">
      <formula>$B6 = "Confirmed"</formula>
    </cfRule>
  </conditionalFormatting>
  <conditionalFormatting sqref="C9">
    <cfRule type="expression" dxfId="9835" priority="215">
      <formula>$B9 = "Probable"</formula>
    </cfRule>
    <cfRule type="expression" dxfId="9834" priority="216">
      <formula>$B9 = "High-Risk Contact"</formula>
    </cfRule>
    <cfRule type="expression" dxfId="9833" priority="217">
      <formula>$B9 = "Confirmed"</formula>
    </cfRule>
  </conditionalFormatting>
  <conditionalFormatting sqref="C8">
    <cfRule type="expression" dxfId="9832" priority="212">
      <formula>$B8 = "Probable"</formula>
    </cfRule>
    <cfRule type="expression" dxfId="9831" priority="213">
      <formula>$B8 = "High-Risk Contact"</formula>
    </cfRule>
    <cfRule type="expression" dxfId="9830" priority="214">
      <formula>$B8 = "Confirmed"</formula>
    </cfRule>
  </conditionalFormatting>
  <conditionalFormatting sqref="C10">
    <cfRule type="expression" dxfId="9829" priority="209">
      <formula>$B10 = "Probable"</formula>
    </cfRule>
    <cfRule type="expression" dxfId="9828" priority="210">
      <formula>$B10 = "High-Risk Contact"</formula>
    </cfRule>
    <cfRule type="expression" dxfId="9827" priority="211">
      <formula>$B10 = "Confirmed"</formula>
    </cfRule>
  </conditionalFormatting>
  <conditionalFormatting sqref="A12:C13 A22 A19:C19 C14:C18 A24:A28">
    <cfRule type="expression" dxfId="9826" priority="206">
      <formula>$B12 = "Probable"</formula>
    </cfRule>
    <cfRule type="expression" dxfId="9825" priority="207">
      <formula>$B12 = "High-Risk Contact"</formula>
    </cfRule>
    <cfRule type="expression" dxfId="9824" priority="208">
      <formula>$B12 = "Confirmed"</formula>
    </cfRule>
  </conditionalFormatting>
  <conditionalFormatting sqref="B22:C22 B24:C28">
    <cfRule type="expression" dxfId="9823" priority="203">
      <formula>$B22 = "Probable"</formula>
    </cfRule>
    <cfRule type="expression" dxfId="9822" priority="204">
      <formula>$B22 = "High-Risk Contact"</formula>
    </cfRule>
    <cfRule type="expression" dxfId="9821" priority="205">
      <formula>$B22 = "Confirmed"</formula>
    </cfRule>
  </conditionalFormatting>
  <conditionalFormatting sqref="A14:A18">
    <cfRule type="expression" dxfId="9820" priority="200">
      <formula>$B14 = "Probable"</formula>
    </cfRule>
    <cfRule type="expression" dxfId="9819" priority="201">
      <formula>$B14 = "High-Risk Contact"</formula>
    </cfRule>
    <cfRule type="expression" dxfId="9818" priority="202">
      <formula>$B14 = "Confirmed"</formula>
    </cfRule>
  </conditionalFormatting>
  <conditionalFormatting sqref="B14:B18">
    <cfRule type="expression" dxfId="9817" priority="197">
      <formula>$B14 = "Probable"</formula>
    </cfRule>
    <cfRule type="expression" dxfId="9816" priority="198">
      <formula>$B14 = "High-Risk Contact"</formula>
    </cfRule>
    <cfRule type="expression" dxfId="9815" priority="199">
      <formula>$B14 = "Confirmed"</formula>
    </cfRule>
  </conditionalFormatting>
  <conditionalFormatting sqref="D20">
    <cfRule type="expression" dxfId="9814" priority="195">
      <formula>$B20 = "Probable"</formula>
    </cfRule>
    <cfRule type="expression" dxfId="9813" priority="196">
      <formula>$B20 = "Confirmed"</formula>
    </cfRule>
  </conditionalFormatting>
  <conditionalFormatting sqref="D21">
    <cfRule type="expression" dxfId="9812" priority="193">
      <formula>$B21 = "Probable"</formula>
    </cfRule>
    <cfRule type="expression" dxfId="9811" priority="194">
      <formula>$B21 = "Confirmed"</formula>
    </cfRule>
  </conditionalFormatting>
  <conditionalFormatting sqref="D23">
    <cfRule type="expression" dxfId="9810" priority="191">
      <formula>$B23 = "Probable"</formula>
    </cfRule>
    <cfRule type="expression" dxfId="9809" priority="192">
      <formula>$B23 = "Confirmed"</formula>
    </cfRule>
  </conditionalFormatting>
  <conditionalFormatting sqref="D6:D128">
    <cfRule type="expression" dxfId="9808" priority="190">
      <formula>AND($D6&lt;&gt; "",OR($D6=$S6,$D6&lt;$S6))</formula>
    </cfRule>
  </conditionalFormatting>
  <conditionalFormatting sqref="G31:G95">
    <cfRule type="expression" dxfId="9807" priority="187">
      <formula>$B31 = "Probable"</formula>
    </cfRule>
    <cfRule type="expression" dxfId="9806" priority="188">
      <formula>$B31 = "High-Risk Contact"</formula>
    </cfRule>
    <cfRule type="expression" dxfId="9805" priority="189">
      <formula>$B31 = "Confirmed"</formula>
    </cfRule>
  </conditionalFormatting>
  <conditionalFormatting sqref="G29:G30">
    <cfRule type="expression" dxfId="9804" priority="184">
      <formula>$B29 = "Probable"</formula>
    </cfRule>
    <cfRule type="expression" dxfId="9803" priority="185">
      <formula>$B29 = "High-Risk Contact"</formula>
    </cfRule>
    <cfRule type="expression" dxfId="9802" priority="186">
      <formula>$B29 = "Confirmed"</formula>
    </cfRule>
  </conditionalFormatting>
  <conditionalFormatting sqref="G24:G28">
    <cfRule type="expression" dxfId="9801" priority="181">
      <formula>$B24 = "Probable"</formula>
    </cfRule>
    <cfRule type="expression" dxfId="9800" priority="182">
      <formula>$B24 = "High-Risk Contact"</formula>
    </cfRule>
    <cfRule type="expression" dxfId="9799" priority="183">
      <formula>$B24 = "Confirmed"</formula>
    </cfRule>
  </conditionalFormatting>
  <conditionalFormatting sqref="G6:G14">
    <cfRule type="expression" dxfId="9798" priority="178">
      <formula>$B6 = "Probable"</formula>
    </cfRule>
    <cfRule type="expression" dxfId="9797" priority="179">
      <formula>$B6 = "High-Risk Contact"</formula>
    </cfRule>
    <cfRule type="expression" dxfId="9796" priority="180">
      <formula>$B6 = "Confirmed"</formula>
    </cfRule>
  </conditionalFormatting>
  <conditionalFormatting sqref="G15">
    <cfRule type="expression" dxfId="9795" priority="172">
      <formula>$B15 = "Probable"</formula>
    </cfRule>
    <cfRule type="expression" dxfId="9794" priority="173">
      <formula>$B15 = "High-Risk Contact"</formula>
    </cfRule>
    <cfRule type="expression" dxfId="9793" priority="174">
      <formula>$B15 = "Confirmed"</formula>
    </cfRule>
  </conditionalFormatting>
  <conditionalFormatting sqref="G17 G19:G23">
    <cfRule type="expression" dxfId="9792" priority="175">
      <formula>$B17 = "Probable"</formula>
    </cfRule>
    <cfRule type="expression" dxfId="9791" priority="176">
      <formula>$B17 = "High-Risk Contact"</formula>
    </cfRule>
    <cfRule type="expression" dxfId="9790" priority="177">
      <formula>$B17 = "Confirmed"</formula>
    </cfRule>
  </conditionalFormatting>
  <conditionalFormatting sqref="G16">
    <cfRule type="expression" dxfId="9789" priority="169">
      <formula>$B16 = "Probable"</formula>
    </cfRule>
    <cfRule type="expression" dxfId="9788" priority="170">
      <formula>$B16 = "High-Risk Contact"</formula>
    </cfRule>
    <cfRule type="expression" dxfId="9787" priority="171">
      <formula>$B16 = "Confirmed"</formula>
    </cfRule>
  </conditionalFormatting>
  <conditionalFormatting sqref="G18">
    <cfRule type="expression" dxfId="9786" priority="166">
      <formula>$B18 = "Probable"</formula>
    </cfRule>
    <cfRule type="expression" dxfId="9785" priority="167">
      <formula>$B18 = "High-Risk Contact"</formula>
    </cfRule>
    <cfRule type="expression" dxfId="9784" priority="168">
      <formula>$B18 = "Confirmed"</formula>
    </cfRule>
  </conditionalFormatting>
  <conditionalFormatting sqref="K57:P100 L6:P6 K36:O56 P7:P56">
    <cfRule type="expression" dxfId="9783" priority="154">
      <formula>$B6 = "Probable"</formula>
    </cfRule>
    <cfRule type="expression" dxfId="9782" priority="155">
      <formula>$B6 = "High-Risk Contact"</formula>
    </cfRule>
    <cfRule type="expression" dxfId="9781" priority="156">
      <formula>$B6 = "Confirmed"</formula>
    </cfRule>
  </conditionalFormatting>
  <conditionalFormatting sqref="K34:O35">
    <cfRule type="expression" dxfId="9780" priority="151">
      <formula>$B34 = "Probable"</formula>
    </cfRule>
    <cfRule type="expression" dxfId="9779" priority="152">
      <formula>$B34 = "High-Risk Contact"</formula>
    </cfRule>
    <cfRule type="expression" dxfId="9778" priority="153">
      <formula>$B34 = "Confirmed"</formula>
    </cfRule>
  </conditionalFormatting>
  <conditionalFormatting sqref="K29:O33">
    <cfRule type="expression" dxfId="9777" priority="148">
      <formula>$B29 = "Probable"</formula>
    </cfRule>
    <cfRule type="expression" dxfId="9776" priority="149">
      <formula>$B29 = "High-Risk Contact"</formula>
    </cfRule>
    <cfRule type="expression" dxfId="9775" priority="150">
      <formula>$B29 = "Confirmed"</formula>
    </cfRule>
  </conditionalFormatting>
  <conditionalFormatting sqref="K6:K10">
    <cfRule type="expression" dxfId="9774" priority="145">
      <formula>$B6 = "Probable"</formula>
    </cfRule>
    <cfRule type="expression" dxfId="9773" priority="146">
      <formula>$B6 = "High-Risk Contact"</formula>
    </cfRule>
    <cfRule type="expression" dxfId="9772" priority="147">
      <formula>$B6 = "Confirmed"</formula>
    </cfRule>
  </conditionalFormatting>
  <conditionalFormatting sqref="I6:J100">
    <cfRule type="expression" dxfId="9771" priority="142">
      <formula>$B6 = "Probable"</formula>
    </cfRule>
    <cfRule type="expression" dxfId="9770" priority="143">
      <formula>$B6 = "High-Risk Contact"</formula>
    </cfRule>
    <cfRule type="expression" dxfId="9769" priority="144">
      <formula>$B6 = "Confirmed"</formula>
    </cfRule>
  </conditionalFormatting>
  <conditionalFormatting sqref="L7:O7">
    <cfRule type="expression" dxfId="9768" priority="136">
      <formula>$B7 = "Probable"</formula>
    </cfRule>
    <cfRule type="expression" dxfId="9767" priority="137">
      <formula>$B7 = "High-Risk Contact"</formula>
    </cfRule>
    <cfRule type="expression" dxfId="9766" priority="138">
      <formula>$B7 = "Confirmed"</formula>
    </cfRule>
  </conditionalFormatting>
  <conditionalFormatting sqref="L9:O9">
    <cfRule type="expression" dxfId="9765" priority="133">
      <formula>$B9 = "Probable"</formula>
    </cfRule>
    <cfRule type="expression" dxfId="9764" priority="134">
      <formula>$B9 = "High-Risk Contact"</formula>
    </cfRule>
    <cfRule type="expression" dxfId="9763" priority="135">
      <formula>$B9 = "Confirmed"</formula>
    </cfRule>
  </conditionalFormatting>
  <conditionalFormatting sqref="L8:O8">
    <cfRule type="expression" dxfId="9762" priority="130">
      <formula>$B8 = "Probable"</formula>
    </cfRule>
    <cfRule type="expression" dxfId="9761" priority="131">
      <formula>$B8 = "High-Risk Contact"</formula>
    </cfRule>
    <cfRule type="expression" dxfId="9760" priority="132">
      <formula>$B8 = "Confirmed"</formula>
    </cfRule>
  </conditionalFormatting>
  <conditionalFormatting sqref="L10:O10">
    <cfRule type="expression" dxfId="9759" priority="127">
      <formula>$B10 = "Probable"</formula>
    </cfRule>
    <cfRule type="expression" dxfId="9758" priority="128">
      <formula>$B10 = "High-Risk Contact"</formula>
    </cfRule>
    <cfRule type="expression" dxfId="9757" priority="129">
      <formula>$B10 = "Confirmed"</formula>
    </cfRule>
  </conditionalFormatting>
  <conditionalFormatting sqref="M11:N11 M12:O19 K11:L19">
    <cfRule type="expression" dxfId="9756" priority="124">
      <formula>$B11 = "Probable"</formula>
    </cfRule>
    <cfRule type="expression" dxfId="9755" priority="125">
      <formula>$B11 = "High-Risk Contact"</formula>
    </cfRule>
    <cfRule type="expression" dxfId="9754" priority="126">
      <formula>$B11 = "Confirmed"</formula>
    </cfRule>
  </conditionalFormatting>
  <conditionalFormatting sqref="K20:O20">
    <cfRule type="expression" dxfId="9753" priority="115">
      <formula>$B20 = "Probable"</formula>
    </cfRule>
    <cfRule type="expression" dxfId="9752" priority="116">
      <formula>$B20 = "High-Risk Contact"</formula>
    </cfRule>
    <cfRule type="expression" dxfId="9751" priority="117">
      <formula>$B20 = "Confirmed"</formula>
    </cfRule>
  </conditionalFormatting>
  <conditionalFormatting sqref="K22:O22 K24:O28">
    <cfRule type="expression" dxfId="9750" priority="121">
      <formula>$B22 = "Probable"</formula>
    </cfRule>
    <cfRule type="expression" dxfId="9749" priority="122">
      <formula>$B22 = "High-Risk Contact"</formula>
    </cfRule>
    <cfRule type="expression" dxfId="9748" priority="123">
      <formula>$B22 = "Confirmed"</formula>
    </cfRule>
  </conditionalFormatting>
  <conditionalFormatting sqref="O11">
    <cfRule type="expression" dxfId="9747" priority="118">
      <formula>$B11 = "Probable"</formula>
    </cfRule>
    <cfRule type="expression" dxfId="9746" priority="119">
      <formula>$B11 = "High-Risk Contact"</formula>
    </cfRule>
    <cfRule type="expression" dxfId="9745" priority="120">
      <formula>$B11 = "Confirmed"</formula>
    </cfRule>
  </conditionalFormatting>
  <conditionalFormatting sqref="K21:O21">
    <cfRule type="expression" dxfId="9744" priority="112">
      <formula>$B21 = "Probable"</formula>
    </cfRule>
    <cfRule type="expression" dxfId="9743" priority="113">
      <formula>$B21 = "High-Risk Contact"</formula>
    </cfRule>
    <cfRule type="expression" dxfId="9742" priority="114">
      <formula>$B21 = "Confirmed"</formula>
    </cfRule>
  </conditionalFormatting>
  <conditionalFormatting sqref="K23:O23">
    <cfRule type="expression" dxfId="9741" priority="109">
      <formula>$B23 = "Probable"</formula>
    </cfRule>
    <cfRule type="expression" dxfId="9740" priority="110">
      <formula>$B23 = "High-Risk Contact"</formula>
    </cfRule>
    <cfRule type="expression" dxfId="9739" priority="111">
      <formula>$B23 = "Confirmed"</formula>
    </cfRule>
  </conditionalFormatting>
  <conditionalFormatting sqref="Q36:S100 Q6">
    <cfRule type="expression" dxfId="9738" priority="106">
      <formula>$B6 = "Probable"</formula>
    </cfRule>
    <cfRule type="expression" dxfId="9737" priority="107">
      <formula>$B6 = "High-Risk Contact"</formula>
    </cfRule>
    <cfRule type="expression" dxfId="9736" priority="108">
      <formula>$B6 = "Confirmed"</formula>
    </cfRule>
  </conditionalFormatting>
  <conditionalFormatting sqref="Q34:S35">
    <cfRule type="expression" dxfId="9735" priority="103">
      <formula>$B34 = "Probable"</formula>
    </cfRule>
    <cfRule type="expression" dxfId="9734" priority="104">
      <formula>$B34 = "High-Risk Contact"</formula>
    </cfRule>
    <cfRule type="expression" dxfId="9733" priority="105">
      <formula>$B34 = "Confirmed"</formula>
    </cfRule>
  </conditionalFormatting>
  <conditionalFormatting sqref="S29:S33 Q29:Q33">
    <cfRule type="expression" dxfId="9732" priority="100">
      <formula>$B29 = "Probable"</formula>
    </cfRule>
    <cfRule type="expression" dxfId="9731" priority="101">
      <formula>$B29 = "High-Risk Contact"</formula>
    </cfRule>
    <cfRule type="expression" dxfId="9730" priority="102">
      <formula>$B29 = "Confirmed"</formula>
    </cfRule>
  </conditionalFormatting>
  <conditionalFormatting sqref="R29:R33">
    <cfRule type="expression" dxfId="9729" priority="97">
      <formula>$B29 = "Probable"</formula>
    </cfRule>
    <cfRule type="expression" dxfId="9728" priority="98">
      <formula>$B29 = "High-Risk Contact"</formula>
    </cfRule>
    <cfRule type="expression" dxfId="9727" priority="99">
      <formula>$B29 = "Confirmed"</formula>
    </cfRule>
  </conditionalFormatting>
  <conditionalFormatting sqref="Q7">
    <cfRule type="expression" dxfId="9726" priority="94">
      <formula>$B7 = "Probable"</formula>
    </cfRule>
    <cfRule type="expression" dxfId="9725" priority="95">
      <formula>$B7 = "High-Risk Contact"</formula>
    </cfRule>
    <cfRule type="expression" dxfId="9724" priority="96">
      <formula>$B7 = "Confirmed"</formula>
    </cfRule>
  </conditionalFormatting>
  <conditionalFormatting sqref="Q9">
    <cfRule type="expression" dxfId="9723" priority="91">
      <formula>$B9 = "Probable"</formula>
    </cfRule>
    <cfRule type="expression" dxfId="9722" priority="92">
      <formula>$B9 = "High-Risk Contact"</formula>
    </cfRule>
    <cfRule type="expression" dxfId="9721" priority="93">
      <formula>$B9 = "Confirmed"</formula>
    </cfRule>
  </conditionalFormatting>
  <conditionalFormatting sqref="Q8">
    <cfRule type="expression" dxfId="9720" priority="88">
      <formula>$B8 = "Probable"</formula>
    </cfRule>
    <cfRule type="expression" dxfId="9719" priority="89">
      <formula>$B8 = "High-Risk Contact"</formula>
    </cfRule>
    <cfRule type="expression" dxfId="9718" priority="90">
      <formula>$B8 = "Confirmed"</formula>
    </cfRule>
  </conditionalFormatting>
  <conditionalFormatting sqref="Q10">
    <cfRule type="expression" dxfId="9717" priority="85">
      <formula>$B10 = "Probable"</formula>
    </cfRule>
    <cfRule type="expression" dxfId="9716" priority="86">
      <formula>$B10 = "High-Risk Contact"</formula>
    </cfRule>
    <cfRule type="expression" dxfId="9715" priority="87">
      <formula>$B10 = "Confirmed"</formula>
    </cfRule>
  </conditionalFormatting>
  <conditionalFormatting sqref="S13:S19 Q11:Q19">
    <cfRule type="expression" dxfId="9714" priority="61">
      <formula>$B11 = "Probable"</formula>
    </cfRule>
    <cfRule type="expression" dxfId="9713" priority="62">
      <formula>$B11 = "High-Risk Contact"</formula>
    </cfRule>
    <cfRule type="expression" dxfId="9712" priority="63">
      <formula>$B11 = "Confirmed"</formula>
    </cfRule>
  </conditionalFormatting>
  <conditionalFormatting sqref="S20 Q20">
    <cfRule type="expression" dxfId="9711" priority="46">
      <formula>$B20 = "Probable"</formula>
    </cfRule>
    <cfRule type="expression" dxfId="9710" priority="47">
      <formula>$B20 = "High-Risk Contact"</formula>
    </cfRule>
    <cfRule type="expression" dxfId="9709" priority="48">
      <formula>$B20 = "Confirmed"</formula>
    </cfRule>
  </conditionalFormatting>
  <conditionalFormatting sqref="S22 Q22 S24:S28 Q24:Q28">
    <cfRule type="expression" dxfId="9708" priority="55">
      <formula>$B22 = "Probable"</formula>
    </cfRule>
    <cfRule type="expression" dxfId="9707" priority="56">
      <formula>$B22 = "High-Risk Contact"</formula>
    </cfRule>
    <cfRule type="expression" dxfId="9706" priority="57">
      <formula>$B22 = "Confirmed"</formula>
    </cfRule>
  </conditionalFormatting>
  <conditionalFormatting sqref="R22 R24:R28">
    <cfRule type="expression" dxfId="9705" priority="52">
      <formula>$B22 = "Probable"</formula>
    </cfRule>
    <cfRule type="expression" dxfId="9704" priority="53">
      <formula>$B22 = "High-Risk Contact"</formula>
    </cfRule>
    <cfRule type="expression" dxfId="9703" priority="54">
      <formula>$B22 = "Confirmed"</formula>
    </cfRule>
  </conditionalFormatting>
  <conditionalFormatting sqref="R13:R19">
    <cfRule type="expression" dxfId="9702" priority="49">
      <formula>$B13 = "Probable"</formula>
    </cfRule>
    <cfRule type="expression" dxfId="9701" priority="50">
      <formula>$B13 = "High-Risk Contact"</formula>
    </cfRule>
    <cfRule type="expression" dxfId="9700" priority="51">
      <formula>$B13 = "Confirmed"</formula>
    </cfRule>
  </conditionalFormatting>
  <conditionalFormatting sqref="R20">
    <cfRule type="expression" dxfId="9699" priority="43">
      <formula>$B20 = "Probable"</formula>
    </cfRule>
    <cfRule type="expression" dxfId="9698" priority="44">
      <formula>$B20 = "High-Risk Contact"</formula>
    </cfRule>
    <cfRule type="expression" dxfId="9697" priority="45">
      <formula>$B20 = "Confirmed"</formula>
    </cfRule>
  </conditionalFormatting>
  <conditionalFormatting sqref="S21 Q21">
    <cfRule type="expression" dxfId="9696" priority="40">
      <formula>$B21 = "Probable"</formula>
    </cfRule>
    <cfRule type="expression" dxfId="9695" priority="41">
      <formula>$B21 = "High-Risk Contact"</formula>
    </cfRule>
    <cfRule type="expression" dxfId="9694" priority="42">
      <formula>$B21 = "Confirmed"</formula>
    </cfRule>
  </conditionalFormatting>
  <conditionalFormatting sqref="R21">
    <cfRule type="expression" dxfId="9693" priority="37">
      <formula>$B21 = "Probable"</formula>
    </cfRule>
    <cfRule type="expression" dxfId="9692" priority="38">
      <formula>$B21 = "High-Risk Contact"</formula>
    </cfRule>
    <cfRule type="expression" dxfId="9691" priority="39">
      <formula>$B21 = "Confirmed"</formula>
    </cfRule>
  </conditionalFormatting>
  <conditionalFormatting sqref="S23 Q23">
    <cfRule type="expression" dxfId="9690" priority="34">
      <formula>$B23 = "Probable"</formula>
    </cfRule>
    <cfRule type="expression" dxfId="9689" priority="35">
      <formula>$B23 = "High-Risk Contact"</formula>
    </cfRule>
    <cfRule type="expression" dxfId="9688" priority="36">
      <formula>$B23 = "Confirmed"</formula>
    </cfRule>
  </conditionalFormatting>
  <conditionalFormatting sqref="R23">
    <cfRule type="expression" dxfId="9687" priority="31">
      <formula>$B23 = "Probable"</formula>
    </cfRule>
    <cfRule type="expression" dxfId="9686" priority="32">
      <formula>$B23 = "High-Risk Contact"</formula>
    </cfRule>
    <cfRule type="expression" dxfId="9685" priority="33">
      <formula>$B23 = "Confirmed"</formula>
    </cfRule>
  </conditionalFormatting>
  <conditionalFormatting sqref="S7">
    <cfRule type="expression" dxfId="9684" priority="28">
      <formula>$B7 = "Probable"</formula>
    </cfRule>
    <cfRule type="expression" dxfId="9683" priority="29">
      <formula>$B7 = "High-Risk Contact"</formula>
    </cfRule>
    <cfRule type="expression" dxfId="9682" priority="30">
      <formula>$B7 = "Confirmed"</formula>
    </cfRule>
  </conditionalFormatting>
  <conditionalFormatting sqref="S6">
    <cfRule type="expression" dxfId="9681" priority="25">
      <formula>$B6 = "Probable"</formula>
    </cfRule>
    <cfRule type="expression" dxfId="9680" priority="26">
      <formula>$B6 = "High-Risk Contact"</formula>
    </cfRule>
    <cfRule type="expression" dxfId="9679" priority="27">
      <formula>$B6 = "Confirmed"</formula>
    </cfRule>
  </conditionalFormatting>
  <conditionalFormatting sqref="S9">
    <cfRule type="expression" dxfId="9678" priority="22">
      <formula>$B9 = "Probable"</formula>
    </cfRule>
    <cfRule type="expression" dxfId="9677" priority="23">
      <formula>$B9 = "High-Risk Contact"</formula>
    </cfRule>
    <cfRule type="expression" dxfId="9676" priority="24">
      <formula>$B9 = "Confirmed"</formula>
    </cfRule>
  </conditionalFormatting>
  <conditionalFormatting sqref="S8">
    <cfRule type="expression" dxfId="9675" priority="19">
      <formula>$B8 = "Probable"</formula>
    </cfRule>
    <cfRule type="expression" dxfId="9674" priority="20">
      <formula>$B8 = "High-Risk Contact"</formula>
    </cfRule>
    <cfRule type="expression" dxfId="9673" priority="21">
      <formula>$B8 = "Confirmed"</formula>
    </cfRule>
  </conditionalFormatting>
  <conditionalFormatting sqref="S10">
    <cfRule type="expression" dxfId="9672" priority="16">
      <formula>$B10 = "Probable"</formula>
    </cfRule>
    <cfRule type="expression" dxfId="9671" priority="17">
      <formula>$B10 = "High-Risk Contact"</formula>
    </cfRule>
    <cfRule type="expression" dxfId="9670" priority="18">
      <formula>$B10 = "Confirmed"</formula>
    </cfRule>
  </conditionalFormatting>
  <conditionalFormatting sqref="R10">
    <cfRule type="expression" dxfId="9669" priority="13">
      <formula>$B10 = "Probable"</formula>
    </cfRule>
    <cfRule type="expression" dxfId="9668" priority="14">
      <formula>$B10 = "High-Risk Contact"</formula>
    </cfRule>
    <cfRule type="expression" dxfId="9667" priority="15">
      <formula>$B10 = "Confirmed"</formula>
    </cfRule>
  </conditionalFormatting>
  <conditionalFormatting sqref="R6:R9">
    <cfRule type="expression" dxfId="9666" priority="10">
      <formula>$B6 = "Probable"</formula>
    </cfRule>
    <cfRule type="expression" dxfId="9665" priority="11">
      <formula>$B6 = "High-Risk Contact"</formula>
    </cfRule>
    <cfRule type="expression" dxfId="9664" priority="12">
      <formula>$B6 = "Confirmed"</formula>
    </cfRule>
  </conditionalFormatting>
  <conditionalFormatting sqref="S12">
    <cfRule type="expression" dxfId="9663" priority="7">
      <formula>$B12 = "Probable"</formula>
    </cfRule>
    <cfRule type="expression" dxfId="9662" priority="8">
      <formula>$B12 = "High-Risk Contact"</formula>
    </cfRule>
    <cfRule type="expression" dxfId="9661" priority="9">
      <formula>$B12 = "Confirmed"</formula>
    </cfRule>
  </conditionalFormatting>
  <conditionalFormatting sqref="S11">
    <cfRule type="expression" dxfId="9660" priority="4">
      <formula>$B11 = "Probable"</formula>
    </cfRule>
    <cfRule type="expression" dxfId="9659" priority="5">
      <formula>$B11 = "High-Risk Contact"</formula>
    </cfRule>
    <cfRule type="expression" dxfId="9658" priority="6">
      <formula>$B11 = "Confirmed"</formula>
    </cfRule>
  </conditionalFormatting>
  <conditionalFormatting sqref="R11:R12">
    <cfRule type="expression" dxfId="9657" priority="1">
      <formula>$B11 = "Probable"</formula>
    </cfRule>
    <cfRule type="expression" dxfId="9656" priority="2">
      <formula>$B11 = "High-Risk Contact"</formula>
    </cfRule>
    <cfRule type="expression" dxfId="9655" priority="3">
      <formula>$B11 = "Confirmed"</formula>
    </cfRule>
  </conditionalFormatting>
  <dataValidations count="1">
    <dataValidation type="list" allowBlank="1" showInputMessage="1" showErrorMessage="1" sqref="BF6:BH200">
      <formula1>"Yes,No"</formula1>
    </dataValidation>
  </dataValidations>
  <pageMargins left="9.8425196850393706E-2" right="9.8425196850393706E-2" top="9.8425196850393706E-2" bottom="9.8425196850393706E-2" header="0" footer="0"/>
  <pageSetup scale="19" fitToHeight="0" orientation="landscape" r:id="rId1"/>
  <legacy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'Data Validation'!$H$2:$H$10</xm:f>
          </x14:formula1>
          <xm:sqref>AO6:AO203</xm:sqref>
        </x14:dataValidation>
        <x14:dataValidation type="list" allowBlank="1" showInputMessage="1" showErrorMessage="1">
          <x14:formula1>
            <xm:f>'Data Validation'!$U$2:$U$6</xm:f>
          </x14:formula1>
          <xm:sqref>AP6:AP200</xm:sqref>
        </x14:dataValidation>
        <x14:dataValidation type="list" allowBlank="1" showInputMessage="1" showErrorMessage="1">
          <x14:formula1>
            <xm:f>'Data Validation'!$V$2:$V$7</xm:f>
          </x14:formula1>
          <xm:sqref>AQ6:AQ200</xm:sqref>
        </x14:dataValidation>
        <x14:dataValidation type="list" allowBlank="1" showInputMessage="1" showErrorMessage="1">
          <x14:formula1>
            <xm:f>'Data Validation'!$Y$2:$Y$7</xm:f>
          </x14:formula1>
          <xm:sqref>AS6:AS207</xm:sqref>
        </x14:dataValidation>
        <x14:dataValidation type="list" allowBlank="1" showInputMessage="1" showErrorMessage="1">
          <x14:formula1>
            <xm:f>'Data Validation'!$X$2:$X$3</xm:f>
          </x14:formula1>
          <xm:sqref>AV6:AV200</xm:sqref>
        </x14:dataValidation>
        <x14:dataValidation type="list" allowBlank="1" showInputMessage="1" showErrorMessage="1">
          <x14:formula1>
            <xm:f>'Data Validation'!$R$2:$R$21</xm:f>
          </x14:formula1>
          <xm:sqref>BE6:BE201</xm:sqref>
        </x14:dataValidation>
        <x14:dataValidation type="list" allowBlank="1" showInputMessage="1" showErrorMessage="1">
          <x14:formula1>
            <xm:f>'Data Validation'!$D$2:$D$5</xm:f>
          </x14:formula1>
          <xm:sqref>BB6:BB200</xm:sqref>
        </x14:dataValidation>
        <x14:dataValidation type="list" allowBlank="1" showInputMessage="1" showErrorMessage="1">
          <x14:formula1>
            <xm:f>'Data Validation'!$E$2:$E$5</xm:f>
          </x14:formula1>
          <xm:sqref>BD6:BD200</xm:sqref>
        </x14:dataValidation>
        <x14:dataValidation type="list" allowBlank="1" showInputMessage="1" showErrorMessage="1">
          <x14:formula1>
            <xm:f>'Data Validation'!$W$2:$W$3</xm:f>
          </x14:formula1>
          <xm:sqref>A6:A200</xm:sqref>
        </x14:dataValidation>
        <x14:dataValidation type="list" allowBlank="1" showInputMessage="1" showErrorMessage="1">
          <x14:formula1>
            <xm:f>'Data Validation'!$B$2:$B$7</xm:f>
          </x14:formula1>
          <xm:sqref>B6:B200</xm:sqref>
        </x14:dataValidation>
        <x14:dataValidation type="list" allowBlank="1" showInputMessage="1" showErrorMessage="1">
          <x14:formula1>
            <xm:f>'Data Validation'!$C$2:$C$4</xm:f>
          </x14:formula1>
          <xm:sqref>G6:G200</xm:sqref>
        </x14:dataValidation>
        <x14:dataValidation type="list" allowBlank="1" showInputMessage="1" showErrorMessage="1">
          <x14:formula1>
            <xm:f>'Data Validation'!$A$2:$A$6</xm:f>
          </x14:formula1>
          <xm:sqref>K6:K200</xm:sqref>
        </x14:dataValidation>
        <x14:dataValidation type="list" allowBlank="1" showInputMessage="1" showErrorMessage="1">
          <x14:formula1>
            <xm:f>'Data Validation'!$O$2:$O$5</xm:f>
          </x14:formula1>
          <xm:sqref>AX6:AX200</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CC1038"/>
  <sheetViews>
    <sheetView zoomScaleNormal="100" workbookViewId="0">
      <pane xSplit="2" ySplit="4" topLeftCell="C5" activePane="bottomRight" state="frozen"/>
      <selection pane="topRight" activeCell="C1" sqref="C1"/>
      <selection pane="bottomLeft" activeCell="A5" sqref="A5"/>
      <selection pane="bottomRight" activeCell="C1" sqref="C1"/>
    </sheetView>
  </sheetViews>
  <sheetFormatPr defaultRowHeight="15" x14ac:dyDescent="0.25"/>
  <cols>
    <col min="1" max="1" width="8.81640625" customWidth="1"/>
    <col min="2" max="2" width="13.54296875" customWidth="1"/>
    <col min="3" max="3" width="18.26953125" customWidth="1"/>
    <col min="4" max="27" width="3.7265625" customWidth="1"/>
    <col min="28" max="28" width="3.54296875" bestFit="1" customWidth="1"/>
    <col min="29" max="81" width="3.7265625" customWidth="1"/>
  </cols>
  <sheetData>
    <row r="1" spans="1:81" ht="16.2" thickTop="1" x14ac:dyDescent="0.3">
      <c r="A1" s="65" t="s">
        <v>143</v>
      </c>
      <c r="B1" s="81" t="s">
        <v>145</v>
      </c>
    </row>
    <row r="2" spans="1:81" s="67" customFormat="1" ht="15.6" x14ac:dyDescent="0.3">
      <c r="A2" s="66" t="s">
        <v>144</v>
      </c>
      <c r="B2" s="80" t="s">
        <v>165</v>
      </c>
      <c r="C2" s="68">
        <f>MIN('Data entry'!R6:R200)-15</f>
        <v>-15</v>
      </c>
      <c r="D2" s="68">
        <f>D4</f>
        <v>-14</v>
      </c>
      <c r="E2" s="68">
        <f t="shared" ref="E2:BP2" si="0">E4</f>
        <v>-13</v>
      </c>
      <c r="F2" s="68">
        <f t="shared" si="0"/>
        <v>-12</v>
      </c>
      <c r="G2" s="68">
        <f t="shared" si="0"/>
        <v>-11</v>
      </c>
      <c r="H2" s="68">
        <f t="shared" si="0"/>
        <v>-10</v>
      </c>
      <c r="I2" s="68">
        <f t="shared" si="0"/>
        <v>-9</v>
      </c>
      <c r="J2" s="68">
        <f t="shared" si="0"/>
        <v>-8</v>
      </c>
      <c r="K2" s="68">
        <f t="shared" si="0"/>
        <v>-7</v>
      </c>
      <c r="L2" s="68">
        <f t="shared" si="0"/>
        <v>-6</v>
      </c>
      <c r="M2" s="68">
        <f t="shared" si="0"/>
        <v>-5</v>
      </c>
      <c r="N2" s="68">
        <f t="shared" si="0"/>
        <v>-4</v>
      </c>
      <c r="O2" s="68">
        <f t="shared" si="0"/>
        <v>-3</v>
      </c>
      <c r="P2" s="68">
        <f t="shared" si="0"/>
        <v>-2</v>
      </c>
      <c r="Q2" s="68">
        <f t="shared" si="0"/>
        <v>-1</v>
      </c>
      <c r="R2" s="68">
        <f t="shared" si="0"/>
        <v>0</v>
      </c>
      <c r="S2" s="68">
        <f t="shared" si="0"/>
        <v>1</v>
      </c>
      <c r="T2" s="68">
        <f t="shared" si="0"/>
        <v>2</v>
      </c>
      <c r="U2" s="68">
        <f t="shared" si="0"/>
        <v>3</v>
      </c>
      <c r="V2" s="68">
        <f t="shared" si="0"/>
        <v>4</v>
      </c>
      <c r="W2" s="68">
        <f t="shared" si="0"/>
        <v>5</v>
      </c>
      <c r="X2" s="68">
        <f t="shared" si="0"/>
        <v>6</v>
      </c>
      <c r="Y2" s="68">
        <f t="shared" si="0"/>
        <v>7</v>
      </c>
      <c r="Z2" s="68">
        <f t="shared" si="0"/>
        <v>8</v>
      </c>
      <c r="AA2" s="68">
        <f t="shared" si="0"/>
        <v>9</v>
      </c>
      <c r="AB2" s="68">
        <f t="shared" si="0"/>
        <v>10</v>
      </c>
      <c r="AC2" s="68">
        <f t="shared" si="0"/>
        <v>11</v>
      </c>
      <c r="AD2" s="68">
        <f t="shared" si="0"/>
        <v>12</v>
      </c>
      <c r="AE2" s="68">
        <f t="shared" si="0"/>
        <v>13</v>
      </c>
      <c r="AF2" s="68">
        <f t="shared" si="0"/>
        <v>14</v>
      </c>
      <c r="AG2" s="68">
        <f t="shared" si="0"/>
        <v>15</v>
      </c>
      <c r="AH2" s="68">
        <f t="shared" si="0"/>
        <v>16</v>
      </c>
      <c r="AI2" s="68">
        <f t="shared" si="0"/>
        <v>17</v>
      </c>
      <c r="AJ2" s="68">
        <f t="shared" si="0"/>
        <v>18</v>
      </c>
      <c r="AK2" s="68">
        <f t="shared" si="0"/>
        <v>19</v>
      </c>
      <c r="AL2" s="68">
        <f t="shared" si="0"/>
        <v>20</v>
      </c>
      <c r="AM2" s="68">
        <f t="shared" si="0"/>
        <v>21</v>
      </c>
      <c r="AN2" s="68">
        <f t="shared" si="0"/>
        <v>22</v>
      </c>
      <c r="AO2" s="68">
        <f t="shared" si="0"/>
        <v>23</v>
      </c>
      <c r="AP2" s="68">
        <f t="shared" si="0"/>
        <v>24</v>
      </c>
      <c r="AQ2" s="68">
        <f t="shared" si="0"/>
        <v>25</v>
      </c>
      <c r="AR2" s="68">
        <f t="shared" si="0"/>
        <v>26</v>
      </c>
      <c r="AS2" s="68">
        <f t="shared" si="0"/>
        <v>27</v>
      </c>
      <c r="AT2" s="68">
        <f t="shared" si="0"/>
        <v>28</v>
      </c>
      <c r="AU2" s="68">
        <f t="shared" si="0"/>
        <v>29</v>
      </c>
      <c r="AV2" s="68">
        <f t="shared" si="0"/>
        <v>30</v>
      </c>
      <c r="AW2" s="68">
        <f t="shared" si="0"/>
        <v>31</v>
      </c>
      <c r="AX2" s="68">
        <f t="shared" si="0"/>
        <v>32</v>
      </c>
      <c r="AY2" s="68">
        <f t="shared" si="0"/>
        <v>33</v>
      </c>
      <c r="AZ2" s="68">
        <f t="shared" si="0"/>
        <v>34</v>
      </c>
      <c r="BA2" s="68">
        <f t="shared" si="0"/>
        <v>35</v>
      </c>
      <c r="BB2" s="68">
        <f t="shared" si="0"/>
        <v>36</v>
      </c>
      <c r="BC2" s="68">
        <f t="shared" si="0"/>
        <v>37</v>
      </c>
      <c r="BD2" s="68">
        <f t="shared" si="0"/>
        <v>38</v>
      </c>
      <c r="BE2" s="68">
        <f t="shared" si="0"/>
        <v>39</v>
      </c>
      <c r="BF2" s="68">
        <f t="shared" si="0"/>
        <v>40</v>
      </c>
      <c r="BG2" s="68">
        <f t="shared" si="0"/>
        <v>41</v>
      </c>
      <c r="BH2" s="68">
        <f t="shared" si="0"/>
        <v>42</v>
      </c>
      <c r="BI2" s="68">
        <f t="shared" si="0"/>
        <v>43</v>
      </c>
      <c r="BJ2" s="68">
        <f t="shared" si="0"/>
        <v>44</v>
      </c>
      <c r="BK2" s="68">
        <f t="shared" si="0"/>
        <v>45</v>
      </c>
      <c r="BL2" s="68">
        <f t="shared" si="0"/>
        <v>46</v>
      </c>
      <c r="BM2" s="68">
        <f t="shared" si="0"/>
        <v>47</v>
      </c>
      <c r="BN2" s="68">
        <f t="shared" si="0"/>
        <v>48</v>
      </c>
      <c r="BO2" s="68">
        <f t="shared" si="0"/>
        <v>49</v>
      </c>
      <c r="BP2" s="68">
        <f t="shared" si="0"/>
        <v>50</v>
      </c>
      <c r="BQ2" s="68">
        <f t="shared" ref="BQ2:CC2" si="1">BQ4</f>
        <v>51</v>
      </c>
      <c r="BR2" s="68">
        <f t="shared" si="1"/>
        <v>52</v>
      </c>
      <c r="BS2" s="68">
        <f t="shared" si="1"/>
        <v>53</v>
      </c>
      <c r="BT2" s="68">
        <f t="shared" si="1"/>
        <v>54</v>
      </c>
      <c r="BU2" s="68">
        <f t="shared" si="1"/>
        <v>55</v>
      </c>
      <c r="BV2" s="68">
        <f t="shared" si="1"/>
        <v>56</v>
      </c>
      <c r="BW2" s="68">
        <f t="shared" si="1"/>
        <v>57</v>
      </c>
      <c r="BX2" s="68">
        <f t="shared" si="1"/>
        <v>58</v>
      </c>
      <c r="BY2" s="68">
        <f t="shared" si="1"/>
        <v>59</v>
      </c>
      <c r="BZ2" s="100">
        <f t="shared" si="1"/>
        <v>60</v>
      </c>
      <c r="CA2" s="68">
        <f t="shared" si="1"/>
        <v>61</v>
      </c>
      <c r="CB2" s="68">
        <f t="shared" si="1"/>
        <v>62</v>
      </c>
      <c r="CC2" s="68">
        <f t="shared" si="1"/>
        <v>63</v>
      </c>
    </row>
    <row r="3" spans="1:81" s="69" customFormat="1" ht="13.2" x14ac:dyDescent="0.25">
      <c r="C3" s="74">
        <f>C4</f>
        <v>-15</v>
      </c>
      <c r="D3" s="70">
        <f t="shared" ref="D3:BO3" si="2">D4</f>
        <v>-14</v>
      </c>
      <c r="E3" s="70">
        <f t="shared" si="2"/>
        <v>-13</v>
      </c>
      <c r="F3" s="70">
        <f t="shared" si="2"/>
        <v>-12</v>
      </c>
      <c r="G3" s="70">
        <f t="shared" si="2"/>
        <v>-11</v>
      </c>
      <c r="H3" s="70">
        <f t="shared" si="2"/>
        <v>-10</v>
      </c>
      <c r="I3" s="70">
        <f t="shared" si="2"/>
        <v>-9</v>
      </c>
      <c r="J3" s="70">
        <f t="shared" si="2"/>
        <v>-8</v>
      </c>
      <c r="K3" s="70">
        <f t="shared" si="2"/>
        <v>-7</v>
      </c>
      <c r="L3" s="70">
        <f t="shared" si="2"/>
        <v>-6</v>
      </c>
      <c r="M3" s="70">
        <f t="shared" si="2"/>
        <v>-5</v>
      </c>
      <c r="N3" s="70">
        <f t="shared" si="2"/>
        <v>-4</v>
      </c>
      <c r="O3" s="70">
        <f t="shared" si="2"/>
        <v>-3</v>
      </c>
      <c r="P3" s="70">
        <f t="shared" si="2"/>
        <v>-2</v>
      </c>
      <c r="Q3" s="70">
        <f t="shared" si="2"/>
        <v>-1</v>
      </c>
      <c r="R3" s="70">
        <f t="shared" si="2"/>
        <v>0</v>
      </c>
      <c r="S3" s="70">
        <f t="shared" si="2"/>
        <v>1</v>
      </c>
      <c r="T3" s="70">
        <f t="shared" si="2"/>
        <v>2</v>
      </c>
      <c r="U3" s="70">
        <f t="shared" si="2"/>
        <v>3</v>
      </c>
      <c r="V3" s="70">
        <f t="shared" si="2"/>
        <v>4</v>
      </c>
      <c r="W3" s="70">
        <f t="shared" si="2"/>
        <v>5</v>
      </c>
      <c r="X3" s="70">
        <f t="shared" si="2"/>
        <v>6</v>
      </c>
      <c r="Y3" s="70">
        <f t="shared" si="2"/>
        <v>7</v>
      </c>
      <c r="Z3" s="70">
        <f t="shared" si="2"/>
        <v>8</v>
      </c>
      <c r="AA3" s="70">
        <f t="shared" si="2"/>
        <v>9</v>
      </c>
      <c r="AB3" s="70">
        <f t="shared" si="2"/>
        <v>10</v>
      </c>
      <c r="AC3" s="70">
        <f t="shared" si="2"/>
        <v>11</v>
      </c>
      <c r="AD3" s="70">
        <f t="shared" si="2"/>
        <v>12</v>
      </c>
      <c r="AE3" s="70">
        <f t="shared" si="2"/>
        <v>13</v>
      </c>
      <c r="AF3" s="70">
        <f t="shared" si="2"/>
        <v>14</v>
      </c>
      <c r="AG3" s="70">
        <f t="shared" si="2"/>
        <v>15</v>
      </c>
      <c r="AH3" s="70">
        <f t="shared" si="2"/>
        <v>16</v>
      </c>
      <c r="AI3" s="70">
        <f t="shared" si="2"/>
        <v>17</v>
      </c>
      <c r="AJ3" s="70">
        <f t="shared" si="2"/>
        <v>18</v>
      </c>
      <c r="AK3" s="70">
        <f t="shared" si="2"/>
        <v>19</v>
      </c>
      <c r="AL3" s="70">
        <f t="shared" si="2"/>
        <v>20</v>
      </c>
      <c r="AM3" s="70">
        <f t="shared" si="2"/>
        <v>21</v>
      </c>
      <c r="AN3" s="70">
        <f t="shared" si="2"/>
        <v>22</v>
      </c>
      <c r="AO3" s="70">
        <f t="shared" si="2"/>
        <v>23</v>
      </c>
      <c r="AP3" s="70">
        <f t="shared" si="2"/>
        <v>24</v>
      </c>
      <c r="AQ3" s="70">
        <f t="shared" si="2"/>
        <v>25</v>
      </c>
      <c r="AR3" s="70">
        <f t="shared" si="2"/>
        <v>26</v>
      </c>
      <c r="AS3" s="70">
        <f t="shared" si="2"/>
        <v>27</v>
      </c>
      <c r="AT3" s="70">
        <f t="shared" si="2"/>
        <v>28</v>
      </c>
      <c r="AU3" s="70">
        <f t="shared" si="2"/>
        <v>29</v>
      </c>
      <c r="AV3" s="70">
        <f t="shared" si="2"/>
        <v>30</v>
      </c>
      <c r="AW3" s="70">
        <f t="shared" si="2"/>
        <v>31</v>
      </c>
      <c r="AX3" s="70">
        <f t="shared" si="2"/>
        <v>32</v>
      </c>
      <c r="AY3" s="70">
        <f t="shared" si="2"/>
        <v>33</v>
      </c>
      <c r="AZ3" s="70">
        <f t="shared" si="2"/>
        <v>34</v>
      </c>
      <c r="BA3" s="70">
        <f t="shared" si="2"/>
        <v>35</v>
      </c>
      <c r="BB3" s="70">
        <f t="shared" si="2"/>
        <v>36</v>
      </c>
      <c r="BC3" s="70">
        <f t="shared" si="2"/>
        <v>37</v>
      </c>
      <c r="BD3" s="70">
        <f t="shared" si="2"/>
        <v>38</v>
      </c>
      <c r="BE3" s="70">
        <f t="shared" si="2"/>
        <v>39</v>
      </c>
      <c r="BF3" s="70">
        <f t="shared" si="2"/>
        <v>40</v>
      </c>
      <c r="BG3" s="70">
        <f t="shared" si="2"/>
        <v>41</v>
      </c>
      <c r="BH3" s="70">
        <f t="shared" si="2"/>
        <v>42</v>
      </c>
      <c r="BI3" s="70">
        <f t="shared" si="2"/>
        <v>43</v>
      </c>
      <c r="BJ3" s="70">
        <f t="shared" si="2"/>
        <v>44</v>
      </c>
      <c r="BK3" s="70">
        <f t="shared" si="2"/>
        <v>45</v>
      </c>
      <c r="BL3" s="70">
        <f t="shared" si="2"/>
        <v>46</v>
      </c>
      <c r="BM3" s="70">
        <f t="shared" si="2"/>
        <v>47</v>
      </c>
      <c r="BN3" s="70">
        <f t="shared" si="2"/>
        <v>48</v>
      </c>
      <c r="BO3" s="70">
        <f t="shared" si="2"/>
        <v>49</v>
      </c>
      <c r="BP3" s="70">
        <f t="shared" ref="BP3:CC3" si="3">BP4</f>
        <v>50</v>
      </c>
      <c r="BQ3" s="70">
        <f t="shared" si="3"/>
        <v>51</v>
      </c>
      <c r="BR3" s="70">
        <f t="shared" si="3"/>
        <v>52</v>
      </c>
      <c r="BS3" s="70">
        <f t="shared" si="3"/>
        <v>53</v>
      </c>
      <c r="BT3" s="70">
        <f t="shared" si="3"/>
        <v>54</v>
      </c>
      <c r="BU3" s="70">
        <f t="shared" si="3"/>
        <v>55</v>
      </c>
      <c r="BV3" s="70">
        <f t="shared" si="3"/>
        <v>56</v>
      </c>
      <c r="BW3" s="70">
        <f t="shared" si="3"/>
        <v>57</v>
      </c>
      <c r="BX3" s="70">
        <f t="shared" si="3"/>
        <v>58</v>
      </c>
      <c r="BY3" s="70">
        <f t="shared" si="3"/>
        <v>59</v>
      </c>
      <c r="BZ3" s="70">
        <f t="shared" si="3"/>
        <v>60</v>
      </c>
      <c r="CA3" s="70">
        <f t="shared" si="3"/>
        <v>61</v>
      </c>
      <c r="CB3" s="70">
        <f t="shared" si="3"/>
        <v>62</v>
      </c>
      <c r="CC3" s="70">
        <f t="shared" si="3"/>
        <v>63</v>
      </c>
    </row>
    <row r="4" spans="1:81" s="71" customFormat="1" ht="15.6" thickBot="1" x14ac:dyDescent="0.3">
      <c r="A4" s="615" t="s">
        <v>166</v>
      </c>
      <c r="B4" s="616"/>
      <c r="C4" s="75">
        <f>C2</f>
        <v>-15</v>
      </c>
      <c r="D4" s="71">
        <f>C4+1</f>
        <v>-14</v>
      </c>
      <c r="E4" s="71">
        <f t="shared" ref="E4:BP4" si="4">D4+1</f>
        <v>-13</v>
      </c>
      <c r="F4" s="71">
        <f t="shared" si="4"/>
        <v>-12</v>
      </c>
      <c r="G4" s="71">
        <f t="shared" si="4"/>
        <v>-11</v>
      </c>
      <c r="H4" s="71">
        <f t="shared" si="4"/>
        <v>-10</v>
      </c>
      <c r="I4" s="71">
        <f t="shared" si="4"/>
        <v>-9</v>
      </c>
      <c r="J4" s="71">
        <f t="shared" si="4"/>
        <v>-8</v>
      </c>
      <c r="K4" s="71">
        <f t="shared" si="4"/>
        <v>-7</v>
      </c>
      <c r="L4" s="71">
        <f t="shared" si="4"/>
        <v>-6</v>
      </c>
      <c r="M4" s="71">
        <f t="shared" si="4"/>
        <v>-5</v>
      </c>
      <c r="N4" s="71">
        <f t="shared" si="4"/>
        <v>-4</v>
      </c>
      <c r="O4" s="71">
        <f t="shared" si="4"/>
        <v>-3</v>
      </c>
      <c r="P4" s="71">
        <f t="shared" si="4"/>
        <v>-2</v>
      </c>
      <c r="Q4" s="71">
        <f t="shared" si="4"/>
        <v>-1</v>
      </c>
      <c r="R4" s="71">
        <f t="shared" si="4"/>
        <v>0</v>
      </c>
      <c r="S4" s="71">
        <f t="shared" si="4"/>
        <v>1</v>
      </c>
      <c r="T4" s="71">
        <f t="shared" si="4"/>
        <v>2</v>
      </c>
      <c r="U4" s="71">
        <f t="shared" si="4"/>
        <v>3</v>
      </c>
      <c r="V4" s="71">
        <f t="shared" si="4"/>
        <v>4</v>
      </c>
      <c r="W4" s="71">
        <f t="shared" si="4"/>
        <v>5</v>
      </c>
      <c r="X4" s="71">
        <f t="shared" si="4"/>
        <v>6</v>
      </c>
      <c r="Y4" s="71">
        <f t="shared" si="4"/>
        <v>7</v>
      </c>
      <c r="Z4" s="71">
        <f t="shared" si="4"/>
        <v>8</v>
      </c>
      <c r="AA4" s="71">
        <f t="shared" si="4"/>
        <v>9</v>
      </c>
      <c r="AB4" s="71">
        <f t="shared" si="4"/>
        <v>10</v>
      </c>
      <c r="AC4" s="71">
        <f t="shared" si="4"/>
        <v>11</v>
      </c>
      <c r="AD4" s="71">
        <f t="shared" si="4"/>
        <v>12</v>
      </c>
      <c r="AE4" s="71">
        <f t="shared" si="4"/>
        <v>13</v>
      </c>
      <c r="AF4" s="71">
        <f t="shared" si="4"/>
        <v>14</v>
      </c>
      <c r="AG4" s="71">
        <f t="shared" si="4"/>
        <v>15</v>
      </c>
      <c r="AH4" s="71">
        <f t="shared" si="4"/>
        <v>16</v>
      </c>
      <c r="AI4" s="71">
        <f t="shared" si="4"/>
        <v>17</v>
      </c>
      <c r="AJ4" s="71">
        <f t="shared" si="4"/>
        <v>18</v>
      </c>
      <c r="AK4" s="71">
        <f t="shared" si="4"/>
        <v>19</v>
      </c>
      <c r="AL4" s="71">
        <f t="shared" si="4"/>
        <v>20</v>
      </c>
      <c r="AM4" s="71">
        <f t="shared" si="4"/>
        <v>21</v>
      </c>
      <c r="AN4" s="71">
        <f t="shared" si="4"/>
        <v>22</v>
      </c>
      <c r="AO4" s="71">
        <f t="shared" si="4"/>
        <v>23</v>
      </c>
      <c r="AP4" s="71">
        <f t="shared" si="4"/>
        <v>24</v>
      </c>
      <c r="AQ4" s="79">
        <f t="shared" si="4"/>
        <v>25</v>
      </c>
      <c r="AR4" s="71">
        <f t="shared" si="4"/>
        <v>26</v>
      </c>
      <c r="AS4" s="71">
        <f t="shared" si="4"/>
        <v>27</v>
      </c>
      <c r="AT4" s="71">
        <f t="shared" si="4"/>
        <v>28</v>
      </c>
      <c r="AU4" s="71">
        <f t="shared" si="4"/>
        <v>29</v>
      </c>
      <c r="AV4" s="71">
        <f t="shared" si="4"/>
        <v>30</v>
      </c>
      <c r="AW4" s="71">
        <f t="shared" si="4"/>
        <v>31</v>
      </c>
      <c r="AX4" s="71">
        <f t="shared" si="4"/>
        <v>32</v>
      </c>
      <c r="AY4" s="71">
        <f t="shared" si="4"/>
        <v>33</v>
      </c>
      <c r="AZ4" s="71">
        <f t="shared" si="4"/>
        <v>34</v>
      </c>
      <c r="BA4" s="71">
        <f t="shared" si="4"/>
        <v>35</v>
      </c>
      <c r="BB4" s="71">
        <f t="shared" si="4"/>
        <v>36</v>
      </c>
      <c r="BC4" s="79">
        <f t="shared" si="4"/>
        <v>37</v>
      </c>
      <c r="BD4" s="71">
        <f t="shared" si="4"/>
        <v>38</v>
      </c>
      <c r="BE4" s="71">
        <f t="shared" si="4"/>
        <v>39</v>
      </c>
      <c r="BF4" s="71">
        <f t="shared" si="4"/>
        <v>40</v>
      </c>
      <c r="BG4" s="71">
        <f t="shared" si="4"/>
        <v>41</v>
      </c>
      <c r="BH4" s="79">
        <f t="shared" si="4"/>
        <v>42</v>
      </c>
      <c r="BI4" s="71">
        <f t="shared" si="4"/>
        <v>43</v>
      </c>
      <c r="BJ4" s="71">
        <f t="shared" si="4"/>
        <v>44</v>
      </c>
      <c r="BK4" s="71">
        <f t="shared" si="4"/>
        <v>45</v>
      </c>
      <c r="BL4" s="71">
        <f t="shared" si="4"/>
        <v>46</v>
      </c>
      <c r="BM4" s="71">
        <f t="shared" si="4"/>
        <v>47</v>
      </c>
      <c r="BN4" s="71">
        <f t="shared" si="4"/>
        <v>48</v>
      </c>
      <c r="BO4" s="71">
        <f t="shared" si="4"/>
        <v>49</v>
      </c>
      <c r="BP4" s="79">
        <f t="shared" si="4"/>
        <v>50</v>
      </c>
      <c r="BQ4" s="79">
        <f t="shared" ref="BQ4:CC4" si="5">BP4+1</f>
        <v>51</v>
      </c>
      <c r="BR4" s="71">
        <f t="shared" si="5"/>
        <v>52</v>
      </c>
      <c r="BS4" s="71">
        <f t="shared" si="5"/>
        <v>53</v>
      </c>
      <c r="BT4" s="71">
        <f t="shared" si="5"/>
        <v>54</v>
      </c>
      <c r="BU4" s="79">
        <f t="shared" si="5"/>
        <v>55</v>
      </c>
      <c r="BV4" s="71">
        <f t="shared" si="5"/>
        <v>56</v>
      </c>
      <c r="BW4" s="71">
        <f t="shared" si="5"/>
        <v>57</v>
      </c>
      <c r="BX4" s="79">
        <f t="shared" si="5"/>
        <v>58</v>
      </c>
      <c r="BY4" s="71">
        <f t="shared" si="5"/>
        <v>59</v>
      </c>
      <c r="BZ4" s="71">
        <f t="shared" si="5"/>
        <v>60</v>
      </c>
      <c r="CA4" s="71">
        <f t="shared" si="5"/>
        <v>61</v>
      </c>
      <c r="CB4" s="71">
        <f t="shared" si="5"/>
        <v>62</v>
      </c>
      <c r="CC4" s="71">
        <f t="shared" si="5"/>
        <v>63</v>
      </c>
    </row>
    <row r="5" spans="1:81" s="72" customFormat="1" ht="15.6" thickTop="1" x14ac:dyDescent="0.25">
      <c r="A5" s="612" t="str">
        <f>CONCATENATE(LEFT('Data entry'!J6), LEFT('Data entry'!I6), ", ", 'Data entry'!BK6)</f>
        <v xml:space="preserve">, </v>
      </c>
      <c r="B5" s="612"/>
      <c r="C5" s="76"/>
    </row>
    <row r="6" spans="1:81" s="25" customFormat="1" x14ac:dyDescent="0.25">
      <c r="A6" s="610" t="str">
        <f>CONCATENATE('Data entry'!B6, ", ", 'Data entry'!AO6, ", ", 'Data entry'!AR6)</f>
        <v xml:space="preserve">, , </v>
      </c>
      <c r="B6" s="610"/>
      <c r="C6" s="77"/>
      <c r="Q6" s="25" t="str">
        <f>IF(AND(Q4='Data entry'!R6,OR('Data entry'!B6="Confirmed",'Data entry'!B6="Probable")),"sx","")</f>
        <v/>
      </c>
      <c r="R6" s="25" t="str">
        <f>IF(AND(R$4='Data entry'!$R$6, OR('Data entry'!$B$6="Confirmed",'Data entry'!$B$6="Probable")),"sx","")</f>
        <v/>
      </c>
      <c r="S6" s="25" t="str">
        <f>IF(AND(S$4='Data entry'!$R$6, OR('Data entry'!$B$6="Confirmed",'Data entry'!$B$6="Probable")),"sx","")</f>
        <v/>
      </c>
      <c r="T6" s="25" t="str">
        <f>IF(AND(T$4='Data entry'!$R$6, OR('Data entry'!$B$6="Confirmed",'Data entry'!$B$6="Probable")),"sx","")</f>
        <v/>
      </c>
      <c r="U6" s="25" t="str">
        <f>IF(AND(U$4='Data entry'!$R$6, OR('Data entry'!$B$6="Confirmed",'Data entry'!$B$6="Probable")),"sx","")</f>
        <v/>
      </c>
      <c r="V6" s="25" t="str">
        <f>IF(AND(V$4='Data entry'!$R$6, OR('Data entry'!$B$6="Confirmed",'Data entry'!$B$6="Probable")),"sx","")</f>
        <v/>
      </c>
      <c r="W6" s="25" t="str">
        <f>IF(AND(W$4='Data entry'!$R$6, OR('Data entry'!$B$6="Confirmed",'Data entry'!$B$6="Probable")),"sx","")</f>
        <v/>
      </c>
      <c r="X6" s="25" t="str">
        <f>IF(AND(X$4='Data entry'!$R$6, OR('Data entry'!$B$6="Confirmed",'Data entry'!$B$6="Probable")),"sx","")</f>
        <v/>
      </c>
      <c r="Y6" s="25" t="str">
        <f>IF(AND(Y$4='Data entry'!$R$6, OR('Data entry'!$B$6="Confirmed",'Data entry'!$B$6="Probable")),"sx","")</f>
        <v/>
      </c>
      <c r="Z6" s="25" t="str">
        <f>IF(AND(Z$4='Data entry'!$R$6, OR('Data entry'!$B$6="Confirmed",'Data entry'!$B$6="Probable")),"sx","")</f>
        <v/>
      </c>
      <c r="AA6" s="25" t="str">
        <f>IF(AND(AA$4='Data entry'!$R$6, OR('Data entry'!$B$6="Confirmed",'Data entry'!$B$6="Probable")),"sx","")</f>
        <v/>
      </c>
      <c r="AB6" s="25" t="str">
        <f>IF(AND(AB$4='Data entry'!$R$6, OR('Data entry'!$B$6="Confirmed",'Data entry'!$B$6="Probable")),"sx","")</f>
        <v/>
      </c>
      <c r="AC6" s="25" t="str">
        <f>IF(AND(AC$4='Data entry'!$R$6, OR('Data entry'!$B$6="Confirmed",'Data entry'!$B$6="Probable")),"sx","")</f>
        <v/>
      </c>
      <c r="AD6" s="25" t="str">
        <f>IF(AND(AD$4='Data entry'!$R$6, OR('Data entry'!$B$6="Confirmed",'Data entry'!$B$6="Probable")),"sx","")</f>
        <v/>
      </c>
      <c r="AE6" s="25" t="str">
        <f>IF(AND(AE$4='Data entry'!$R$6, OR('Data entry'!$B$6="Confirmed",'Data entry'!$B$6="Probable")),"sx","")</f>
        <v/>
      </c>
      <c r="AF6" s="25" t="str">
        <f>IF(AND(AF$4='Data entry'!$R$6, OR('Data entry'!$B$6="Confirmed",'Data entry'!$B$6="Probable")),"sx","")</f>
        <v/>
      </c>
      <c r="AG6" s="25" t="str">
        <f>IF(AND(AG$4='Data entry'!$R$6, OR('Data entry'!$B$6="Confirmed",'Data entry'!$B$6="Probable")),"sx","")</f>
        <v/>
      </c>
      <c r="AH6" s="25" t="str">
        <f>IF(AND(AH$4='Data entry'!$R$6, OR('Data entry'!$B$6="Confirmed",'Data entry'!$B$6="Probable")),"sx","")</f>
        <v/>
      </c>
      <c r="AI6" s="25" t="str">
        <f>IF(AND(AI$4='Data entry'!$R$6, OR('Data entry'!$B$6="Confirmed",'Data entry'!$B$6="Probable")),"sx","")</f>
        <v/>
      </c>
      <c r="AJ6" s="25" t="str">
        <f>IF(AND(AJ$4='Data entry'!$R$6, OR('Data entry'!$B$6="Confirmed",'Data entry'!$B$6="Probable")),"sx","")</f>
        <v/>
      </c>
      <c r="AK6" s="25" t="str">
        <f>IF(AND(AK$4='Data entry'!$R$6, OR('Data entry'!$B$6="Confirmed",'Data entry'!$B$6="Probable")),"sx","")</f>
        <v/>
      </c>
      <c r="AL6" s="25" t="str">
        <f>IF(AND(AL$4='Data entry'!$R$6, OR('Data entry'!$B$6="Confirmed",'Data entry'!$B$6="Probable")),"sx","")</f>
        <v/>
      </c>
      <c r="AM6" s="25" t="str">
        <f>IF(AND(AM$4='Data entry'!$R$6, OR('Data entry'!$B$6="Confirmed",'Data entry'!$B$6="Probable")),"sx","")</f>
        <v/>
      </c>
      <c r="AN6" s="25" t="str">
        <f>IF(AND(AN$4='Data entry'!$R$6, OR('Data entry'!$B$6="Confirmed",'Data entry'!$B$6="Probable")),"sx","")</f>
        <v/>
      </c>
      <c r="AO6" s="25" t="str">
        <f>IF(AND(AO$4='Data entry'!$R$6, OR('Data entry'!$B$6="Confirmed",'Data entry'!$B$6="Probable")),"sx","")</f>
        <v/>
      </c>
      <c r="AP6" s="25" t="str">
        <f>IF(AND(AP$4='Data entry'!$R$6, OR('Data entry'!$B$6="Confirmed",'Data entry'!$B$6="Probable")),"sx","")</f>
        <v/>
      </c>
      <c r="AQ6" s="25" t="str">
        <f>IF(AND(AQ$4='Data entry'!$R$6, OR('Data entry'!$B$6="Confirmed",'Data entry'!$B$6="Probable")),"sx","")</f>
        <v/>
      </c>
      <c r="AR6" s="25" t="str">
        <f>IF(AND(AR$4='Data entry'!$R$6, OR('Data entry'!$B$6="Confirmed",'Data entry'!$B$6="Probable")),"sx","")</f>
        <v/>
      </c>
      <c r="AS6" s="25" t="str">
        <f>IF(AND(AS$4='Data entry'!$R$6, OR('Data entry'!$B$6="Confirmed",'Data entry'!$B$6="Probable")),"sx","")</f>
        <v/>
      </c>
      <c r="AT6" s="25" t="str">
        <f>IF(AND(AT$4='Data entry'!$R$6, OR('Data entry'!$B$6="Confirmed",'Data entry'!$B$6="Probable")),"sx","")</f>
        <v/>
      </c>
      <c r="AU6" s="25" t="str">
        <f>IF(AND(AU$4='Data entry'!$R$6, OR('Data entry'!$B$6="Confirmed",'Data entry'!$B$6="Probable")),"sx","")</f>
        <v/>
      </c>
      <c r="AV6" s="25" t="str">
        <f>IF(AND(AV$4='Data entry'!$R$6, OR('Data entry'!$B$6="Confirmed",'Data entry'!$B$6="Probable")),"sx","")</f>
        <v/>
      </c>
      <c r="AW6" s="25" t="str">
        <f>IF(AND(AW$4='Data entry'!$R$6, OR('Data entry'!$B$6="Confirmed",'Data entry'!$B$6="Probable")),"sx","")</f>
        <v/>
      </c>
      <c r="AX6" s="25" t="str">
        <f>IF(AND(AX$4='Data entry'!$R$6, OR('Data entry'!$B$6="Confirmed",'Data entry'!$B$6="Probable")),"sx","")</f>
        <v/>
      </c>
      <c r="AY6" s="25" t="str">
        <f>IF(AND(AY$4='Data entry'!$R$6, OR('Data entry'!$B$6="Confirmed",'Data entry'!$B$6="Probable")),"sx","")</f>
        <v/>
      </c>
      <c r="AZ6" s="25" t="str">
        <f>IF(AND(AZ$4='Data entry'!$R$6, OR('Data entry'!$B$6="Confirmed",'Data entry'!$B$6="Probable")),"sx","")</f>
        <v/>
      </c>
      <c r="BA6" s="25" t="str">
        <f>IF(AND(BA$4='Data entry'!$R$6, OR('Data entry'!$B$6="Confirmed",'Data entry'!$B$6="Probable")),"sx","")</f>
        <v/>
      </c>
      <c r="BB6" s="25" t="str">
        <f>IF(AND(BB$4='Data entry'!$R$6, OR('Data entry'!$B$6="Confirmed",'Data entry'!$B$6="Probable")),"sx","")</f>
        <v/>
      </c>
      <c r="BC6" s="25" t="str">
        <f>IF(AND(BC$4='Data entry'!$R$6, OR('Data entry'!$B$6="Confirmed",'Data entry'!$B$6="Probable")),"sx","")</f>
        <v/>
      </c>
      <c r="BD6" s="25" t="str">
        <f>IF(AND(BD$4='Data entry'!$R$6, OR('Data entry'!$B$6="Confirmed",'Data entry'!$B$6="Probable")),"sx","")</f>
        <v/>
      </c>
      <c r="BE6" s="25" t="str">
        <f>IF(AND(BE$4='Data entry'!$R$6, OR('Data entry'!$B$6="Confirmed",'Data entry'!$B$6="Probable")),"sx","")</f>
        <v/>
      </c>
      <c r="BF6" s="25" t="str">
        <f>IF(AND(BF$4='Data entry'!$R$6, OR('Data entry'!$B$6="Confirmed",'Data entry'!$B$6="Probable")),"sx","")</f>
        <v/>
      </c>
      <c r="BG6" s="25" t="str">
        <f>IF(AND(BG$4='Data entry'!$R$6, OR('Data entry'!$B$6="Confirmed",'Data entry'!$B$6="Probable")),"sx","")</f>
        <v/>
      </c>
      <c r="BH6" s="25" t="str">
        <f>IF(AND(BH$4='Data entry'!$R$6, OR('Data entry'!$B$6="Confirmed",'Data entry'!$B$6="Probable")),"sx","")</f>
        <v/>
      </c>
      <c r="BI6" s="25" t="str">
        <f>IF(AND(BI$4='Data entry'!$R$6, OR('Data entry'!$B$6="Confirmed",'Data entry'!$B$6="Probable")),"sx","")</f>
        <v/>
      </c>
      <c r="BJ6" s="25" t="str">
        <f>IF(AND(BJ$4='Data entry'!$R$6, OR('Data entry'!$B$6="Confirmed",'Data entry'!$B$6="Probable")),"sx","")</f>
        <v/>
      </c>
      <c r="BK6" s="25" t="str">
        <f>IF(AND(BK$4='Data entry'!$R$6, OR('Data entry'!$B$6="Confirmed",'Data entry'!$B$6="Probable")),"sx","")</f>
        <v/>
      </c>
      <c r="BL6" s="25" t="str">
        <f>IF(AND(BL$4='Data entry'!$R$6, OR('Data entry'!$B$6="Confirmed",'Data entry'!$B$6="Probable")),"sx","")</f>
        <v/>
      </c>
      <c r="BM6" s="25" t="str">
        <f>IF(AND(BM$4='Data entry'!$R$6, OR('Data entry'!$B$6="Confirmed",'Data entry'!$B$6="Probable")),"sx","")</f>
        <v/>
      </c>
      <c r="BN6" s="25" t="str">
        <f>IF(AND(BN$4='Data entry'!$R$6, OR('Data entry'!$B$6="Confirmed",'Data entry'!$B$6="Probable")),"sx","")</f>
        <v/>
      </c>
      <c r="BO6" s="25" t="str">
        <f>IF(AND(BO$4='Data entry'!$R$6, OR('Data entry'!$B$6="Confirmed",'Data entry'!$B$6="Probable")),"sx","")</f>
        <v/>
      </c>
      <c r="BP6" s="25" t="str">
        <f>IF(AND(BP$4='Data entry'!$R$6, OR('Data entry'!$B$6="Confirmed",'Data entry'!$B$6="Probable")),"sx","")</f>
        <v/>
      </c>
      <c r="BQ6" s="25" t="str">
        <f>IF(AND(BQ$4='Data entry'!$R$6, OR('Data entry'!$B$6="Confirmed",'Data entry'!$B$6="Probable")),"sx","")</f>
        <v/>
      </c>
      <c r="BR6" s="25" t="str">
        <f>IF(AND(BR$4='Data entry'!$R$6, OR('Data entry'!$B$6="Confirmed",'Data entry'!$B$6="Probable")),"sx","")</f>
        <v/>
      </c>
      <c r="BS6" s="25" t="str">
        <f>IF(AND(BS$4='Data entry'!$R$6, OR('Data entry'!$B$6="Confirmed",'Data entry'!$B$6="Probable")),"sx","")</f>
        <v/>
      </c>
      <c r="BT6" s="25" t="str">
        <f>IF(AND(BT$4='Data entry'!$R$6, OR('Data entry'!$B$6="Confirmed",'Data entry'!$B$6="Probable")),"sx","")</f>
        <v/>
      </c>
      <c r="BU6" s="25" t="str">
        <f>IF(AND(BU$4='Data entry'!$R$6, OR('Data entry'!$B$6="Confirmed",'Data entry'!$B$6="Probable")),"sx","")</f>
        <v/>
      </c>
      <c r="BV6" s="25" t="str">
        <f>IF(AND(BV$4='Data entry'!$R$6, OR('Data entry'!$B$6="Confirmed",'Data entry'!$B$6="Probable")),"sx","")</f>
        <v/>
      </c>
      <c r="BW6" s="25" t="str">
        <f>IF(AND(BW$4='Data entry'!$R$6, OR('Data entry'!$B$6="Confirmed",'Data entry'!$B$6="Probable")),"sx","")</f>
        <v/>
      </c>
      <c r="BX6" s="25" t="str">
        <f>IF(AND(BX$4='Data entry'!$R$6, OR('Data entry'!$B$6="Confirmed",'Data entry'!$B$6="Probable")),"sx","")</f>
        <v/>
      </c>
      <c r="BY6" s="25" t="str">
        <f>IF(AND(BY$4='Data entry'!$R$6, OR('Data entry'!$B$6="Confirmed",'Data entry'!$B$6="Probable")),"sx","")</f>
        <v/>
      </c>
      <c r="BZ6" s="25" t="str">
        <f>IF(AND(BZ$4='Data entry'!$R$6, OR('Data entry'!$B$6="Confirmed",'Data entry'!$B$6="Probable")),"sx","")</f>
        <v/>
      </c>
      <c r="CA6" s="25" t="str">
        <f>IF(AND(CA$4='Data entry'!$R$6, OR('Data entry'!$B$6="Confirmed",'Data entry'!$B$6="Probable")),"sx","")</f>
        <v/>
      </c>
      <c r="CB6" s="25" t="str">
        <f>IF(AND(CB$4='Data entry'!$R$6, OR('Data entry'!$B$6="Confirmed",'Data entry'!$B$6="Probable")),"sx","")</f>
        <v/>
      </c>
      <c r="CC6" s="25" t="str">
        <f>IF(AND(CC$4='Data entry'!$R$6, OR('Data entry'!$B$6="Confirmed",'Data entry'!$B$6="Probable")),"sx","")</f>
        <v/>
      </c>
    </row>
    <row r="7" spans="1:81" s="73" customFormat="1" ht="2.25" customHeight="1" thickBot="1" x14ac:dyDescent="0.3">
      <c r="A7" s="613"/>
      <c r="B7" s="614"/>
      <c r="C7" s="78"/>
    </row>
    <row r="8" spans="1:81" s="72" customFormat="1" ht="15.6" thickTop="1" x14ac:dyDescent="0.25">
      <c r="A8" s="612" t="str">
        <f>CONCATENATE(LEFT('Data entry'!J7), LEFT('Data entry'!I7))</f>
        <v/>
      </c>
      <c r="B8" s="612"/>
      <c r="C8" s="76"/>
    </row>
    <row r="9" spans="1:81" s="25" customFormat="1" x14ac:dyDescent="0.25">
      <c r="A9" s="610" t="str">
        <f>CONCATENATE('Data entry'!B7, ", ", 'Data entry'!AO7, ", ", 'Data entry'!AR7)</f>
        <v xml:space="preserve">, , </v>
      </c>
      <c r="B9" s="610"/>
      <c r="C9" s="77"/>
      <c r="Q9" s="25" t="str">
        <f>IF(AND(Q$4='Data entry'!$R$7, OR('Data entry'!$B$7="Confirmed",'Data entry'!$B$7="Probable")),"sx","")</f>
        <v/>
      </c>
      <c r="R9" s="25" t="str">
        <f>IF(AND(R$4='Data entry'!$R$7, OR('Data entry'!$B$7="Confirmed",'Data entry'!$B$7="Probable")),"sx","")</f>
        <v/>
      </c>
      <c r="S9" s="25" t="str">
        <f>IF(AND(S$4='Data entry'!$R$7, OR('Data entry'!$B$7="Confirmed",'Data entry'!$B$7="Probable")),"sx","")</f>
        <v/>
      </c>
      <c r="T9" s="25" t="str">
        <f>IF(AND(T$4='Data entry'!$R$7, OR('Data entry'!$B$7="Confirmed",'Data entry'!$B$7="Probable")),"sx","")</f>
        <v/>
      </c>
      <c r="U9" s="25" t="str">
        <f>IF(AND(U$4='Data entry'!$R$7, OR('Data entry'!$B$7="Confirmed",'Data entry'!$B$7="Probable")),"sx","")</f>
        <v/>
      </c>
      <c r="V9" s="25" t="str">
        <f>IF(AND(V$4='Data entry'!$R$7, OR('Data entry'!$B$7="Confirmed",'Data entry'!$B$7="Probable")),"sx","")</f>
        <v/>
      </c>
      <c r="W9" s="25" t="str">
        <f>IF(AND(W$4='Data entry'!$R$7, OR('Data entry'!$B$7="Confirmed",'Data entry'!$B$7="Probable")),"sx","")</f>
        <v/>
      </c>
      <c r="X9" s="25" t="str">
        <f>IF(AND(X$4='Data entry'!$R$7, OR('Data entry'!$B$7="Confirmed",'Data entry'!$B$7="Probable")),"sx","")</f>
        <v/>
      </c>
      <c r="Y9" s="25" t="str">
        <f>IF(AND(Y$4='Data entry'!$R$7, OR('Data entry'!$B$7="Confirmed",'Data entry'!$B$7="Probable")),"sx","")</f>
        <v/>
      </c>
      <c r="Z9" s="25" t="str">
        <f>IF(AND(Z$4='Data entry'!$R$7, OR('Data entry'!$B$7="Confirmed",'Data entry'!$B$7="Probable")),"sx","")</f>
        <v/>
      </c>
      <c r="AA9" s="25" t="str">
        <f>IF(AND(AA$4='Data entry'!$R$7, OR('Data entry'!$B$7="Confirmed",'Data entry'!$B$7="Probable")),"sx","")</f>
        <v/>
      </c>
      <c r="AB9" s="25" t="str">
        <f>IF(AND(AB$4='Data entry'!$R$7, OR('Data entry'!$B$7="Confirmed",'Data entry'!$B$7="Probable")),"sx","")</f>
        <v/>
      </c>
      <c r="AC9" s="25" t="str">
        <f>IF(AND(AC$4='Data entry'!$R$7, OR('Data entry'!$B$7="Confirmed",'Data entry'!$B$7="Probable")),"sx","")</f>
        <v/>
      </c>
      <c r="AD9" s="25" t="str">
        <f>IF(AND(AD$4='Data entry'!$R$7, OR('Data entry'!$B$7="Confirmed",'Data entry'!$B$7="Probable")),"sx","")</f>
        <v/>
      </c>
      <c r="AE9" s="25" t="str">
        <f>IF(AND(AE$4='Data entry'!$R$7, OR('Data entry'!$B$7="Confirmed",'Data entry'!$B$7="Probable")),"sx","")</f>
        <v/>
      </c>
      <c r="AF9" s="25" t="str">
        <f>IF(AND(AF$4='Data entry'!$R$7, OR('Data entry'!$B$7="Confirmed",'Data entry'!$B$7="Probable")),"sx","")</f>
        <v/>
      </c>
      <c r="AG9" s="25" t="str">
        <f>IF(AND(AG$4='Data entry'!$R$7, OR('Data entry'!$B$7="Confirmed",'Data entry'!$B$7="Probable")),"sx","")</f>
        <v/>
      </c>
      <c r="AH9" s="25" t="str">
        <f>IF(AND(AH$4='Data entry'!$R$7, OR('Data entry'!$B$7="Confirmed",'Data entry'!$B$7="Probable")),"sx","")</f>
        <v/>
      </c>
      <c r="AI9" s="25" t="str">
        <f>IF(AND(AI$4='Data entry'!$R$7, OR('Data entry'!$B$7="Confirmed",'Data entry'!$B$7="Probable")),"sx","")</f>
        <v/>
      </c>
      <c r="AJ9" s="25" t="str">
        <f>IF(AND(AJ$4='Data entry'!$R$7, OR('Data entry'!$B$7="Confirmed",'Data entry'!$B$7="Probable")),"sx","")</f>
        <v/>
      </c>
      <c r="AK9" s="25" t="str">
        <f>IF(AND(AK$4='Data entry'!$R$7, OR('Data entry'!$B$7="Confirmed",'Data entry'!$B$7="Probable")),"sx","")</f>
        <v/>
      </c>
      <c r="AL9" s="25" t="str">
        <f>IF(AND(AL$4='Data entry'!$R$7, OR('Data entry'!$B$7="Confirmed",'Data entry'!$B$7="Probable")),"sx","")</f>
        <v/>
      </c>
      <c r="AM9" s="25" t="str">
        <f>IF(AND(AM$4='Data entry'!$R$7, OR('Data entry'!$B$7="Confirmed",'Data entry'!$B$7="Probable")),"sx","")</f>
        <v/>
      </c>
      <c r="AN9" s="25" t="str">
        <f>IF(AND(AN$4='Data entry'!$R$7, OR('Data entry'!$B$7="Confirmed",'Data entry'!$B$7="Probable")),"sx","")</f>
        <v/>
      </c>
      <c r="AO9" s="25" t="str">
        <f>IF(AND(AO$4='Data entry'!$R$7, OR('Data entry'!$B$7="Confirmed",'Data entry'!$B$7="Probable")),"sx","")</f>
        <v/>
      </c>
      <c r="AP9" s="25" t="str">
        <f>IF(AND(AP$4='Data entry'!$R$7, OR('Data entry'!$B$7="Confirmed",'Data entry'!$B$7="Probable")),"sx","")</f>
        <v/>
      </c>
      <c r="AQ9" s="25" t="str">
        <f>IF(AND(AQ$4='Data entry'!$R$7, OR('Data entry'!$B$7="Confirmed",'Data entry'!$B$7="Probable")),"sx","")</f>
        <v/>
      </c>
      <c r="AR9" s="25" t="str">
        <f>IF(AND(AR$4='Data entry'!$R$7, OR('Data entry'!$B$7="Confirmed",'Data entry'!$B$7="Probable")),"sx","")</f>
        <v/>
      </c>
      <c r="AS9" s="25" t="str">
        <f>IF(AND(AS$4='Data entry'!$R$7, OR('Data entry'!$B$7="Confirmed",'Data entry'!$B$7="Probable")),"sx","")</f>
        <v/>
      </c>
      <c r="AT9" s="25" t="str">
        <f>IF(AND(AT$4='Data entry'!$R$7, OR('Data entry'!$B$7="Confirmed",'Data entry'!$B$7="Probable")),"sx","")</f>
        <v/>
      </c>
      <c r="AU9" s="25" t="str">
        <f>IF(AND(AU$4='Data entry'!$R$7, OR('Data entry'!$B$7="Confirmed",'Data entry'!$B$7="Probable")),"sx","")</f>
        <v/>
      </c>
      <c r="AV9" s="25" t="str">
        <f>IF(AND(AV$4='Data entry'!$R$7, OR('Data entry'!$B$7="Confirmed",'Data entry'!$B$7="Probable")),"sx","")</f>
        <v/>
      </c>
      <c r="AW9" s="25" t="str">
        <f>IF(AND(AW$4='Data entry'!$R$7, OR('Data entry'!$B$7="Confirmed",'Data entry'!$B$7="Probable")),"sx","")</f>
        <v/>
      </c>
      <c r="AX9" s="25" t="str">
        <f>IF(AND(AX$4='Data entry'!$R$7, OR('Data entry'!$B$7="Confirmed",'Data entry'!$B$7="Probable")),"sx","")</f>
        <v/>
      </c>
      <c r="AY9" s="25" t="str">
        <f>IF(AND(AY$4='Data entry'!$R$7, OR('Data entry'!$B$7="Confirmed",'Data entry'!$B$7="Probable")),"sx","")</f>
        <v/>
      </c>
      <c r="AZ9" s="25" t="str">
        <f>IF(AND(AZ$4='Data entry'!$R$7, OR('Data entry'!$B$7="Confirmed",'Data entry'!$B$7="Probable")),"sx","")</f>
        <v/>
      </c>
      <c r="BA9" s="25" t="str">
        <f>IF(AND(BA$4='Data entry'!$R$7, OR('Data entry'!$B$7="Confirmed",'Data entry'!$B$7="Probable")),"sx","")</f>
        <v/>
      </c>
      <c r="BB9" s="25" t="str">
        <f>IF(AND(BB$4='Data entry'!$R$7, OR('Data entry'!$B$7="Confirmed",'Data entry'!$B$7="Probable")),"sx","")</f>
        <v/>
      </c>
      <c r="BC9" s="25" t="str">
        <f>IF(AND(BC$4='Data entry'!$R$7, OR('Data entry'!$B$7="Confirmed",'Data entry'!$B$7="Probable")),"sx","")</f>
        <v/>
      </c>
      <c r="BD9" s="25" t="str">
        <f>IF(AND(BD$4='Data entry'!$R$7, OR('Data entry'!$B$7="Confirmed",'Data entry'!$B$7="Probable")),"sx","")</f>
        <v/>
      </c>
      <c r="BE9" s="25" t="str">
        <f>IF(AND(BE$4='Data entry'!$R$7, OR('Data entry'!$B$7="Confirmed",'Data entry'!$B$7="Probable")),"sx","")</f>
        <v/>
      </c>
      <c r="BF9" s="25" t="str">
        <f>IF(AND(BF$4='Data entry'!$R$7, OR('Data entry'!$B$7="Confirmed",'Data entry'!$B$7="Probable")),"sx","")</f>
        <v/>
      </c>
      <c r="BG9" s="25" t="str">
        <f>IF(AND(BG$4='Data entry'!$R$7, OR('Data entry'!$B$7="Confirmed",'Data entry'!$B$7="Probable")),"sx","")</f>
        <v/>
      </c>
      <c r="BH9" s="25" t="str">
        <f>IF(AND(BH$4='Data entry'!$R$7, OR('Data entry'!$B$7="Confirmed",'Data entry'!$B$7="Probable")),"sx","")</f>
        <v/>
      </c>
      <c r="BI9" s="25" t="str">
        <f>IF(AND(BI$4='Data entry'!$R$7, OR('Data entry'!$B$7="Confirmed",'Data entry'!$B$7="Probable")),"sx","")</f>
        <v/>
      </c>
      <c r="BJ9" s="25" t="str">
        <f>IF(AND(BJ$4='Data entry'!$R$7, OR('Data entry'!$B$7="Confirmed",'Data entry'!$B$7="Probable")),"sx","")</f>
        <v/>
      </c>
      <c r="BK9" s="25" t="str">
        <f>IF(AND(BK$4='Data entry'!$R$7, OR('Data entry'!$B$7="Confirmed",'Data entry'!$B$7="Probable")),"sx","")</f>
        <v/>
      </c>
      <c r="BL9" s="25" t="str">
        <f>IF(AND(BL$4='Data entry'!$R$7, OR('Data entry'!$B$7="Confirmed",'Data entry'!$B$7="Probable")),"sx","")</f>
        <v/>
      </c>
      <c r="BM9" s="25" t="str">
        <f>IF(AND(BM$4='Data entry'!$R$7, OR('Data entry'!$B$7="Confirmed",'Data entry'!$B$7="Probable")),"sx","")</f>
        <v/>
      </c>
      <c r="BN9" s="25" t="str">
        <f>IF(AND(BN$4='Data entry'!$R$7, OR('Data entry'!$B$7="Confirmed",'Data entry'!$B$7="Probable")),"sx","")</f>
        <v/>
      </c>
      <c r="BO9" s="25" t="str">
        <f>IF(AND(BO$4='Data entry'!$R$7, OR('Data entry'!$B$7="Confirmed",'Data entry'!$B$7="Probable")),"sx","")</f>
        <v/>
      </c>
      <c r="BP9" s="25" t="str">
        <f>IF(AND(BP$4='Data entry'!$R$7, OR('Data entry'!$B$7="Confirmed",'Data entry'!$B$7="Probable")),"sx","")</f>
        <v/>
      </c>
      <c r="BQ9" s="25" t="str">
        <f>IF(AND(BQ$4='Data entry'!$R$7, OR('Data entry'!$B$7="Confirmed",'Data entry'!$B$7="Probable")),"sx","")</f>
        <v/>
      </c>
      <c r="BR9" s="25" t="str">
        <f>IF(AND(BR$4='Data entry'!$R$7, OR('Data entry'!$B$7="Confirmed",'Data entry'!$B$7="Probable")),"sx","")</f>
        <v/>
      </c>
      <c r="BS9" s="25" t="str">
        <f>IF(AND(BS$4='Data entry'!$R$7, OR('Data entry'!$B$7="Confirmed",'Data entry'!$B$7="Probable")),"sx","")</f>
        <v/>
      </c>
      <c r="BT9" s="25" t="str">
        <f>IF(AND(BT$4='Data entry'!$R$7, OR('Data entry'!$B$7="Confirmed",'Data entry'!$B$7="Probable")),"sx","")</f>
        <v/>
      </c>
      <c r="BU9" s="25" t="str">
        <f>IF(AND(BU$4='Data entry'!$R$7, OR('Data entry'!$B$7="Confirmed",'Data entry'!$B$7="Probable")),"sx","")</f>
        <v/>
      </c>
      <c r="BV9" s="25" t="str">
        <f>IF(AND(BV$4='Data entry'!$R$7, OR('Data entry'!$B$7="Confirmed",'Data entry'!$B$7="Probable")),"sx","")</f>
        <v/>
      </c>
      <c r="BW9" s="25" t="str">
        <f>IF(AND(BW$4='Data entry'!$R$7, OR('Data entry'!$B$7="Confirmed",'Data entry'!$B$7="Probable")),"sx","")</f>
        <v/>
      </c>
      <c r="BX9" s="25" t="str">
        <f>IF(AND(BX$4='Data entry'!$R$7, OR('Data entry'!$B$7="Confirmed",'Data entry'!$B$7="Probable")),"sx","")</f>
        <v/>
      </c>
      <c r="BY9" s="25" t="str">
        <f>IF(AND(BY$4='Data entry'!$R$7, OR('Data entry'!$B$7="Confirmed",'Data entry'!$B$7="Probable")),"sx","")</f>
        <v/>
      </c>
      <c r="BZ9" s="25" t="str">
        <f>IF(AND(BZ$4='Data entry'!$R$7, OR('Data entry'!$B$7="Confirmed",'Data entry'!$B$7="Probable")),"sx","")</f>
        <v/>
      </c>
      <c r="CA9" s="25" t="str">
        <f>IF(AND(CA$4='Data entry'!$R$7, OR('Data entry'!$B$7="Confirmed",'Data entry'!$B$7="Probable")),"sx","")</f>
        <v/>
      </c>
      <c r="CB9" s="25" t="str">
        <f>IF(AND(CB$4='Data entry'!$R$7, OR('Data entry'!$B$7="Confirmed",'Data entry'!$B$7="Probable")),"sx","")</f>
        <v/>
      </c>
      <c r="CC9" s="25" t="str">
        <f>IF(AND(CC$4='Data entry'!$R$7, OR('Data entry'!$B$7="Confirmed",'Data entry'!$B$7="Probable")),"sx","")</f>
        <v/>
      </c>
    </row>
    <row r="10" spans="1:81" s="73" customFormat="1" ht="2.25" customHeight="1" thickBot="1" x14ac:dyDescent="0.3">
      <c r="A10" s="613"/>
      <c r="B10" s="614"/>
      <c r="C10" s="78"/>
    </row>
    <row r="11" spans="1:81" s="72" customFormat="1" ht="15.6" thickTop="1" x14ac:dyDescent="0.25">
      <c r="A11" s="612" t="str">
        <f>CONCATENATE(LEFT('Data entry'!J8), LEFT('Data entry'!I8))</f>
        <v/>
      </c>
      <c r="B11" s="612"/>
      <c r="C11" s="76"/>
    </row>
    <row r="12" spans="1:81" s="25" customFormat="1" x14ac:dyDescent="0.25">
      <c r="A12" s="610" t="str">
        <f>CONCATENATE('Data entry'!B8, ", ", 'Data entry'!AO8, ", ", 'Data entry'!AR8)</f>
        <v xml:space="preserve">, , </v>
      </c>
      <c r="B12" s="610"/>
      <c r="C12" s="77"/>
      <c r="Q12" s="25" t="str">
        <f>IF(AND(Q$4='Data entry'!$R$8, OR('Data entry'!$B$8="Confirmed",'Data entry'!$B$8="Probable")),"sx","")</f>
        <v/>
      </c>
      <c r="R12" s="25" t="str">
        <f>IF(AND(R$4='Data entry'!$R$8, OR('Data entry'!$B$8="Confirmed",'Data entry'!$B$8="Probable")),"sx","")</f>
        <v/>
      </c>
      <c r="S12" s="25" t="str">
        <f>IF(AND(S$4='Data entry'!$R$8, OR('Data entry'!$B$8="Confirmed",'Data entry'!$B$8="Probable")),"sx","")</f>
        <v/>
      </c>
      <c r="T12" s="25" t="str">
        <f>IF(AND(T$4='Data entry'!$R$8, OR('Data entry'!$B$8="Confirmed",'Data entry'!$B$8="Probable")),"sx","")</f>
        <v/>
      </c>
      <c r="U12" s="25" t="str">
        <f>IF(AND(U$4='Data entry'!$R$8, OR('Data entry'!$B$8="Confirmed",'Data entry'!$B$8="Probable")),"sx","")</f>
        <v/>
      </c>
      <c r="V12" s="25" t="str">
        <f>IF(AND(V$4='Data entry'!$R$8, OR('Data entry'!$B$8="Confirmed",'Data entry'!$B$8="Probable")),"sx","")</f>
        <v/>
      </c>
      <c r="W12" s="25" t="str">
        <f>IF(AND(W$4='Data entry'!$R$8, OR('Data entry'!$B$8="Confirmed",'Data entry'!$B$8="Probable")),"sx","")</f>
        <v/>
      </c>
      <c r="X12" s="25" t="str">
        <f>IF(AND(X$4='Data entry'!$R$8, OR('Data entry'!$B$8="Confirmed",'Data entry'!$B$8="Probable")),"sx","")</f>
        <v/>
      </c>
      <c r="Y12" s="25" t="str">
        <f>IF(AND(Y$4='Data entry'!$R$8, OR('Data entry'!$B$8="Confirmed",'Data entry'!$B$8="Probable")),"sx","")</f>
        <v/>
      </c>
      <c r="Z12" s="25" t="str">
        <f>IF(AND(Z$4='Data entry'!$R$8, OR('Data entry'!$B$8="Confirmed",'Data entry'!$B$8="Probable")),"sx","")</f>
        <v/>
      </c>
      <c r="AA12" s="25" t="str">
        <f>IF(AND(AA$4='Data entry'!$R$8, OR('Data entry'!$B$8="Confirmed",'Data entry'!$B$8="Probable")),"sx","")</f>
        <v/>
      </c>
      <c r="AB12" s="25" t="str">
        <f>IF(AND(AB$4='Data entry'!$R$8, OR('Data entry'!$B$8="Confirmed",'Data entry'!$B$8="Probable")),"sx","")</f>
        <v/>
      </c>
      <c r="AC12" s="25" t="str">
        <f>IF(AND(AC$4='Data entry'!$R$8, OR('Data entry'!$B$8="Confirmed",'Data entry'!$B$8="Probable")),"sx","")</f>
        <v/>
      </c>
      <c r="AD12" s="25" t="str">
        <f>IF(AND(AD$4='Data entry'!$R$8, OR('Data entry'!$B$8="Confirmed",'Data entry'!$B$8="Probable")),"sx","")</f>
        <v/>
      </c>
      <c r="AE12" s="25" t="str">
        <f>IF(AND(AE$4='Data entry'!$R$8, OR('Data entry'!$B$8="Confirmed",'Data entry'!$B$8="Probable")),"sx","")</f>
        <v/>
      </c>
      <c r="AF12" s="25" t="str">
        <f>IF(AND(AF$4='Data entry'!$R$8, OR('Data entry'!$B$8="Confirmed",'Data entry'!$B$8="Probable")),"sx","")</f>
        <v/>
      </c>
      <c r="AG12" s="25" t="str">
        <f>IF(AND(AG$4='Data entry'!$R$8, OR('Data entry'!$B$8="Confirmed",'Data entry'!$B$8="Probable")),"sx","")</f>
        <v/>
      </c>
      <c r="AH12" s="25" t="str">
        <f>IF(AND(AH$4='Data entry'!$R$8, OR('Data entry'!$B$8="Confirmed",'Data entry'!$B$8="Probable")),"sx","")</f>
        <v/>
      </c>
      <c r="AI12" s="25" t="str">
        <f>IF(AND(AI$4='Data entry'!$R$8, OR('Data entry'!$B$8="Confirmed",'Data entry'!$B$8="Probable")),"sx","")</f>
        <v/>
      </c>
      <c r="AJ12" s="25" t="str">
        <f>IF(AND(AJ$4='Data entry'!$R$8, OR('Data entry'!$B$8="Confirmed",'Data entry'!$B$8="Probable")),"sx","")</f>
        <v/>
      </c>
      <c r="AK12" s="25" t="str">
        <f>IF(AND(AK$4='Data entry'!$R$8, OR('Data entry'!$B$8="Confirmed",'Data entry'!$B$8="Probable")),"sx","")</f>
        <v/>
      </c>
      <c r="AL12" s="25" t="str">
        <f>IF(AND(AL$4='Data entry'!$R$8, OR('Data entry'!$B$8="Confirmed",'Data entry'!$B$8="Probable")),"sx","")</f>
        <v/>
      </c>
      <c r="AM12" s="25" t="str">
        <f>IF(AND(AM$4='Data entry'!$R$8, OR('Data entry'!$B$8="Confirmed",'Data entry'!$B$8="Probable")),"sx","")</f>
        <v/>
      </c>
      <c r="AN12" s="25" t="str">
        <f>IF(AND(AN$4='Data entry'!$R$8, OR('Data entry'!$B$8="Confirmed",'Data entry'!$B$8="Probable")),"sx","")</f>
        <v/>
      </c>
      <c r="AO12" s="25" t="str">
        <f>IF(AND(AO$4='Data entry'!$R$8, OR('Data entry'!$B$8="Confirmed",'Data entry'!$B$8="Probable")),"sx","")</f>
        <v/>
      </c>
      <c r="AP12" s="25" t="str">
        <f>IF(AND(AP$4='Data entry'!$R$8, OR('Data entry'!$B$8="Confirmed",'Data entry'!$B$8="Probable")),"sx","")</f>
        <v/>
      </c>
      <c r="AQ12" s="25" t="str">
        <f>IF(AND(AQ$4='Data entry'!$R$8, OR('Data entry'!$B$8="Confirmed",'Data entry'!$B$8="Probable")),"sx","")</f>
        <v/>
      </c>
      <c r="AR12" s="25" t="str">
        <f>IF(AND(AR$4='Data entry'!$R$8, OR('Data entry'!$B$8="Confirmed",'Data entry'!$B$8="Probable")),"sx","")</f>
        <v/>
      </c>
      <c r="AS12" s="25" t="str">
        <f>IF(AND(AS$4='Data entry'!$R$8, OR('Data entry'!$B$8="Confirmed",'Data entry'!$B$8="Probable")),"sx","")</f>
        <v/>
      </c>
      <c r="AT12" s="25" t="str">
        <f>IF(AND(AT$4='Data entry'!$R$8, OR('Data entry'!$B$8="Confirmed",'Data entry'!$B$8="Probable")),"sx","")</f>
        <v/>
      </c>
      <c r="AU12" s="25" t="str">
        <f>IF(AND(AU$4='Data entry'!$R$8, OR('Data entry'!$B$8="Confirmed",'Data entry'!$B$8="Probable")),"sx","")</f>
        <v/>
      </c>
      <c r="AV12" s="25" t="str">
        <f>IF(AND(AV$4='Data entry'!$R$8, OR('Data entry'!$B$8="Confirmed",'Data entry'!$B$8="Probable")),"sx","")</f>
        <v/>
      </c>
      <c r="AW12" s="25" t="str">
        <f>IF(AND(AW$4='Data entry'!$R$8, OR('Data entry'!$B$8="Confirmed",'Data entry'!$B$8="Probable")),"sx","")</f>
        <v/>
      </c>
      <c r="AX12" s="25" t="str">
        <f>IF(AND(AX$4='Data entry'!$R$8, OR('Data entry'!$B$8="Confirmed",'Data entry'!$B$8="Probable")),"sx","")</f>
        <v/>
      </c>
      <c r="AY12" s="25" t="str">
        <f>IF(AND(AY$4='Data entry'!$R$8, OR('Data entry'!$B$8="Confirmed",'Data entry'!$B$8="Probable")),"sx","")</f>
        <v/>
      </c>
      <c r="AZ12" s="25" t="str">
        <f>IF(AND(AZ$4='Data entry'!$R$8, OR('Data entry'!$B$8="Confirmed",'Data entry'!$B$8="Probable")),"sx","")</f>
        <v/>
      </c>
      <c r="BA12" s="25" t="str">
        <f>IF(AND(BA$4='Data entry'!$R$8, OR('Data entry'!$B$8="Confirmed",'Data entry'!$B$8="Probable")),"sx","")</f>
        <v/>
      </c>
      <c r="BB12" s="25" t="str">
        <f>IF(AND(BB$4='Data entry'!$R$8, OR('Data entry'!$B$8="Confirmed",'Data entry'!$B$8="Probable")),"sx","")</f>
        <v/>
      </c>
      <c r="BC12" s="25" t="str">
        <f>IF(AND(BC$4='Data entry'!$R$8, OR('Data entry'!$B$8="Confirmed",'Data entry'!$B$8="Probable")),"sx","")</f>
        <v/>
      </c>
      <c r="BD12" s="25" t="str">
        <f>IF(AND(BD$4='Data entry'!$R$8, OR('Data entry'!$B$8="Confirmed",'Data entry'!$B$8="Probable")),"sx","")</f>
        <v/>
      </c>
      <c r="BE12" s="25" t="str">
        <f>IF(AND(BE$4='Data entry'!$R$8, OR('Data entry'!$B$8="Confirmed",'Data entry'!$B$8="Probable")),"sx","")</f>
        <v/>
      </c>
      <c r="BF12" s="25" t="str">
        <f>IF(AND(BF$4='Data entry'!$R$8, OR('Data entry'!$B$8="Confirmed",'Data entry'!$B$8="Probable")),"sx","")</f>
        <v/>
      </c>
      <c r="BG12" s="25" t="str">
        <f>IF(AND(BG$4='Data entry'!$R$8, OR('Data entry'!$B$8="Confirmed",'Data entry'!$B$8="Probable")),"sx","")</f>
        <v/>
      </c>
      <c r="BH12" s="25" t="str">
        <f>IF(AND(BH$4='Data entry'!$R$8, OR('Data entry'!$B$8="Confirmed",'Data entry'!$B$8="Probable")),"sx","")</f>
        <v/>
      </c>
      <c r="BI12" s="25" t="str">
        <f>IF(AND(BI$4='Data entry'!$R$8, OR('Data entry'!$B$8="Confirmed",'Data entry'!$B$8="Probable")),"sx","")</f>
        <v/>
      </c>
      <c r="BJ12" s="25" t="str">
        <f>IF(AND(BJ$4='Data entry'!$R$8, OR('Data entry'!$B$8="Confirmed",'Data entry'!$B$8="Probable")),"sx","")</f>
        <v/>
      </c>
      <c r="BK12" s="25" t="str">
        <f>IF(AND(BK$4='Data entry'!$R$8, OR('Data entry'!$B$8="Confirmed",'Data entry'!$B$8="Probable")),"sx","")</f>
        <v/>
      </c>
      <c r="BL12" s="25" t="str">
        <f>IF(AND(BL$4='Data entry'!$R$8, OR('Data entry'!$B$8="Confirmed",'Data entry'!$B$8="Probable")),"sx","")</f>
        <v/>
      </c>
      <c r="BM12" s="25" t="str">
        <f>IF(AND(BM$4='Data entry'!$R$8, OR('Data entry'!$B$8="Confirmed",'Data entry'!$B$8="Probable")),"sx","")</f>
        <v/>
      </c>
      <c r="BN12" s="25" t="str">
        <f>IF(AND(BN$4='Data entry'!$R$8, OR('Data entry'!$B$8="Confirmed",'Data entry'!$B$8="Probable")),"sx","")</f>
        <v/>
      </c>
      <c r="BO12" s="25" t="str">
        <f>IF(AND(BO$4='Data entry'!$R$8, OR('Data entry'!$B$8="Confirmed",'Data entry'!$B$8="Probable")),"sx","")</f>
        <v/>
      </c>
      <c r="BP12" s="25" t="str">
        <f>IF(AND(BP$4='Data entry'!$R$8, OR('Data entry'!$B$8="Confirmed",'Data entry'!$B$8="Probable")),"sx","")</f>
        <v/>
      </c>
      <c r="BQ12" s="25" t="str">
        <f>IF(AND(BQ$4='Data entry'!$R$8, OR('Data entry'!$B$8="Confirmed",'Data entry'!$B$8="Probable")),"sx","")</f>
        <v/>
      </c>
      <c r="BR12" s="25" t="str">
        <f>IF(AND(BR$4='Data entry'!$R$8, OR('Data entry'!$B$8="Confirmed",'Data entry'!$B$8="Probable")),"sx","")</f>
        <v/>
      </c>
      <c r="BS12" s="25" t="str">
        <f>IF(AND(BS$4='Data entry'!$R$8, OR('Data entry'!$B$8="Confirmed",'Data entry'!$B$8="Probable")),"sx","")</f>
        <v/>
      </c>
      <c r="BT12" s="25" t="str">
        <f>IF(AND(BT$4='Data entry'!$R$8, OR('Data entry'!$B$8="Confirmed",'Data entry'!$B$8="Probable")),"sx","")</f>
        <v/>
      </c>
      <c r="BU12" s="25" t="str">
        <f>IF(AND(BU$4='Data entry'!$R$8, OR('Data entry'!$B$8="Confirmed",'Data entry'!$B$8="Probable")),"sx","")</f>
        <v/>
      </c>
      <c r="BV12" s="25" t="str">
        <f>IF(AND(BV$4='Data entry'!$R$8, OR('Data entry'!$B$8="Confirmed",'Data entry'!$B$8="Probable")),"sx","")</f>
        <v/>
      </c>
      <c r="BW12" s="25" t="str">
        <f>IF(AND(BW$4='Data entry'!$R$8, OR('Data entry'!$B$8="Confirmed",'Data entry'!$B$8="Probable")),"sx","")</f>
        <v/>
      </c>
      <c r="BX12" s="25" t="str">
        <f>IF(AND(BX$4='Data entry'!$R$8, OR('Data entry'!$B$8="Confirmed",'Data entry'!$B$8="Probable")),"sx","")</f>
        <v/>
      </c>
      <c r="BY12" s="25" t="str">
        <f>IF(AND(BY$4='Data entry'!$R$8, OR('Data entry'!$B$8="Confirmed",'Data entry'!$B$8="Probable")),"sx","")</f>
        <v/>
      </c>
      <c r="BZ12" s="25" t="str">
        <f>IF(AND(BZ$4='Data entry'!$R$8, OR('Data entry'!$B$8="Confirmed",'Data entry'!$B$8="Probable")),"sx","")</f>
        <v/>
      </c>
      <c r="CA12" s="25" t="str">
        <f>IF(AND(CA$4='Data entry'!$R$8, OR('Data entry'!$B$8="Confirmed",'Data entry'!$B$8="Probable")),"sx","")</f>
        <v/>
      </c>
      <c r="CB12" s="25" t="str">
        <f>IF(AND(CB$4='Data entry'!$R$8, OR('Data entry'!$B$8="Confirmed",'Data entry'!$B$8="Probable")),"sx","")</f>
        <v/>
      </c>
      <c r="CC12" s="25" t="str">
        <f>IF(AND(CC$4='Data entry'!$R$8, OR('Data entry'!$B$8="Confirmed",'Data entry'!$B$8="Probable")),"sx","")</f>
        <v/>
      </c>
    </row>
    <row r="13" spans="1:81" s="73" customFormat="1" ht="2.25" customHeight="1" thickBot="1" x14ac:dyDescent="0.3">
      <c r="A13" s="613"/>
      <c r="B13" s="614"/>
      <c r="C13" s="78"/>
    </row>
    <row r="14" spans="1:81" s="72" customFormat="1" ht="15.6" thickTop="1" x14ac:dyDescent="0.25">
      <c r="A14" s="612" t="str">
        <f>CONCATENATE(LEFT('Data entry'!J9), LEFT('Data entry'!I9))</f>
        <v/>
      </c>
      <c r="B14" s="612"/>
      <c r="C14" s="76"/>
    </row>
    <row r="15" spans="1:81" s="25" customFormat="1" x14ac:dyDescent="0.25">
      <c r="A15" s="610" t="str">
        <f>CONCATENATE('Data entry'!B9, ", ", 'Data entry'!AO9, ", ", 'Data entry'!AR9)</f>
        <v xml:space="preserve">, , </v>
      </c>
      <c r="B15" s="610"/>
      <c r="C15" s="77"/>
      <c r="Q15" s="25" t="str">
        <f>IF(AND(Q$4='Data entry'!$R$9, OR('Data entry'!$B$9="Confirmed",'Data entry'!$B$9="Probable")),"sx","")</f>
        <v/>
      </c>
      <c r="R15" s="25" t="str">
        <f>IF(AND(R$4='Data entry'!$R$9, OR('Data entry'!$B$9="Confirmed",'Data entry'!$B$9="Probable")),"sx","")</f>
        <v/>
      </c>
      <c r="S15" s="25" t="str">
        <f>IF(AND(S$4='Data entry'!$R$9, OR('Data entry'!$B$9="Confirmed",'Data entry'!$B$9="Probable")),"sx","")</f>
        <v/>
      </c>
      <c r="T15" s="25" t="str">
        <f>IF(AND(T$4='Data entry'!$R$9, OR('Data entry'!$B$9="Confirmed",'Data entry'!$B$9="Probable")),"sx","")</f>
        <v/>
      </c>
      <c r="U15" s="25" t="str">
        <f>IF(AND(U$4='Data entry'!$R$9, OR('Data entry'!$B$9="Confirmed",'Data entry'!$B$9="Probable")),"sx","")</f>
        <v/>
      </c>
      <c r="V15" s="25" t="str">
        <f>IF(AND(V$4='Data entry'!$R$9, OR('Data entry'!$B$9="Confirmed",'Data entry'!$B$9="Probable")),"sx","")</f>
        <v/>
      </c>
      <c r="W15" s="25" t="str">
        <f>IF(AND(W$4='Data entry'!$R$9, OR('Data entry'!$B$9="Confirmed",'Data entry'!$B$9="Probable")),"sx","")</f>
        <v/>
      </c>
      <c r="X15" s="25" t="str">
        <f>IF(AND(X$4='Data entry'!$R$9, OR('Data entry'!$B$9="Confirmed",'Data entry'!$B$9="Probable")),"sx","")</f>
        <v/>
      </c>
      <c r="Y15" s="25" t="str">
        <f>IF(AND(Y$4='Data entry'!$R$9, OR('Data entry'!$B$9="Confirmed",'Data entry'!$B$9="Probable")),"sx","")</f>
        <v/>
      </c>
      <c r="Z15" s="25" t="str">
        <f>IF(AND(Z$4='Data entry'!$R$9, OR('Data entry'!$B$9="Confirmed",'Data entry'!$B$9="Probable")),"sx","")</f>
        <v/>
      </c>
      <c r="AA15" s="25" t="str">
        <f>IF(AND(AA$4='Data entry'!$R$9, OR('Data entry'!$B$9="Confirmed",'Data entry'!$B$9="Probable")),"sx","")</f>
        <v/>
      </c>
      <c r="AB15" s="25" t="str">
        <f>IF(AND(AB$4='Data entry'!$R$9, OR('Data entry'!$B$9="Confirmed",'Data entry'!$B$9="Probable")),"sx","")</f>
        <v/>
      </c>
      <c r="AC15" s="25" t="str">
        <f>IF(AND(AC$4='Data entry'!$R$9, OR('Data entry'!$B$9="Confirmed",'Data entry'!$B$9="Probable")),"sx","")</f>
        <v/>
      </c>
      <c r="AD15" s="25" t="str">
        <f>IF(AND(AD$4='Data entry'!$R$9, OR('Data entry'!$B$9="Confirmed",'Data entry'!$B$9="Probable")),"sx","")</f>
        <v/>
      </c>
      <c r="AE15" s="25" t="str">
        <f>IF(AND(AE$4='Data entry'!$R$9, OR('Data entry'!$B$9="Confirmed",'Data entry'!$B$9="Probable")),"sx","")</f>
        <v/>
      </c>
      <c r="AF15" s="25" t="str">
        <f>IF(AND(AF$4='Data entry'!$R$9, OR('Data entry'!$B$9="Confirmed",'Data entry'!$B$9="Probable")),"sx","")</f>
        <v/>
      </c>
      <c r="AG15" s="25" t="str">
        <f>IF(AND(AG$4='Data entry'!$R$9, OR('Data entry'!$B$9="Confirmed",'Data entry'!$B$9="Probable")),"sx","")</f>
        <v/>
      </c>
      <c r="AH15" s="25" t="str">
        <f>IF(AND(AH$4='Data entry'!$R$9, OR('Data entry'!$B$9="Confirmed",'Data entry'!$B$9="Probable")),"sx","")</f>
        <v/>
      </c>
      <c r="AI15" s="25" t="str">
        <f>IF(AND(AI$4='Data entry'!$R$9, OR('Data entry'!$B$9="Confirmed",'Data entry'!$B$9="Probable")),"sx","")</f>
        <v/>
      </c>
      <c r="AJ15" s="25" t="str">
        <f>IF(AND(AJ$4='Data entry'!$R$9, OR('Data entry'!$B$9="Confirmed",'Data entry'!$B$9="Probable")),"sx","")</f>
        <v/>
      </c>
      <c r="AK15" s="25" t="str">
        <f>IF(AND(AK$4='Data entry'!$R$9, OR('Data entry'!$B$9="Confirmed",'Data entry'!$B$9="Probable")),"sx","")</f>
        <v/>
      </c>
      <c r="AL15" s="25" t="str">
        <f>IF(AND(AL$4='Data entry'!$R$9, OR('Data entry'!$B$9="Confirmed",'Data entry'!$B$9="Probable")),"sx","")</f>
        <v/>
      </c>
      <c r="AM15" s="25" t="str">
        <f>IF(AND(AM$4='Data entry'!$R$9, OR('Data entry'!$B$9="Confirmed",'Data entry'!$B$9="Probable")),"sx","")</f>
        <v/>
      </c>
      <c r="AN15" s="25" t="str">
        <f>IF(AND(AN$4='Data entry'!$R$9, OR('Data entry'!$B$9="Confirmed",'Data entry'!$B$9="Probable")),"sx","")</f>
        <v/>
      </c>
      <c r="AO15" s="25" t="str">
        <f>IF(AND(AO$4='Data entry'!$R$9, OR('Data entry'!$B$9="Confirmed",'Data entry'!$B$9="Probable")),"sx","")</f>
        <v/>
      </c>
      <c r="AP15" s="25" t="str">
        <f>IF(AND(AP$4='Data entry'!$R$9, OR('Data entry'!$B$9="Confirmed",'Data entry'!$B$9="Probable")),"sx","")</f>
        <v/>
      </c>
      <c r="AQ15" s="25" t="str">
        <f>IF(AND(AQ$4='Data entry'!$R$9, OR('Data entry'!$B$9="Confirmed",'Data entry'!$B$9="Probable")),"sx","")</f>
        <v/>
      </c>
      <c r="AR15" s="25" t="str">
        <f>IF(AND(AR$4='Data entry'!$R$9, OR('Data entry'!$B$9="Confirmed",'Data entry'!$B$9="Probable")),"sx","")</f>
        <v/>
      </c>
      <c r="AS15" s="25" t="str">
        <f>IF(AND(AS$4='Data entry'!$R$9, OR('Data entry'!$B$9="Confirmed",'Data entry'!$B$9="Probable")),"sx","")</f>
        <v/>
      </c>
      <c r="AT15" s="25" t="str">
        <f>IF(AND(AT$4='Data entry'!$R$9, OR('Data entry'!$B$9="Confirmed",'Data entry'!$B$9="Probable")),"sx","")</f>
        <v/>
      </c>
      <c r="AU15" s="25" t="str">
        <f>IF(AND(AU$4='Data entry'!$R$9, OR('Data entry'!$B$9="Confirmed",'Data entry'!$B$9="Probable")),"sx","")</f>
        <v/>
      </c>
      <c r="AV15" s="25" t="str">
        <f>IF(AND(AV$4='Data entry'!$R$9, OR('Data entry'!$B$9="Confirmed",'Data entry'!$B$9="Probable")),"sx","")</f>
        <v/>
      </c>
      <c r="AW15" s="25" t="str">
        <f>IF(AND(AW$4='Data entry'!$R$9, OR('Data entry'!$B$9="Confirmed",'Data entry'!$B$9="Probable")),"sx","")</f>
        <v/>
      </c>
      <c r="AX15" s="25" t="str">
        <f>IF(AND(AX$4='Data entry'!$R$9, OR('Data entry'!$B$9="Confirmed",'Data entry'!$B$9="Probable")),"sx","")</f>
        <v/>
      </c>
      <c r="AY15" s="25" t="str">
        <f>IF(AND(AY$4='Data entry'!$R$9, OR('Data entry'!$B$9="Confirmed",'Data entry'!$B$9="Probable")),"sx","")</f>
        <v/>
      </c>
      <c r="AZ15" s="25" t="str">
        <f>IF(AND(AZ$4='Data entry'!$R$9, OR('Data entry'!$B$9="Confirmed",'Data entry'!$B$9="Probable")),"sx","")</f>
        <v/>
      </c>
      <c r="BA15" s="25" t="str">
        <f>IF(AND(BA$4='Data entry'!$R$9, OR('Data entry'!$B$9="Confirmed",'Data entry'!$B$9="Probable")),"sx","")</f>
        <v/>
      </c>
      <c r="BB15" s="25" t="str">
        <f>IF(AND(BB$4='Data entry'!$R$9, OR('Data entry'!$B$9="Confirmed",'Data entry'!$B$9="Probable")),"sx","")</f>
        <v/>
      </c>
      <c r="BC15" s="25" t="str">
        <f>IF(AND(BC$4='Data entry'!$R$9, OR('Data entry'!$B$9="Confirmed",'Data entry'!$B$9="Probable")),"sx","")</f>
        <v/>
      </c>
      <c r="BD15" s="25" t="str">
        <f>IF(AND(BD$4='Data entry'!$R$9, OR('Data entry'!$B$9="Confirmed",'Data entry'!$B$9="Probable")),"sx","")</f>
        <v/>
      </c>
      <c r="BE15" s="25" t="str">
        <f>IF(AND(BE$4='Data entry'!$R$9, OR('Data entry'!$B$9="Confirmed",'Data entry'!$B$9="Probable")),"sx","")</f>
        <v/>
      </c>
      <c r="BF15" s="25" t="str">
        <f>IF(AND(BF$4='Data entry'!$R$9, OR('Data entry'!$B$9="Confirmed",'Data entry'!$B$9="Probable")),"sx","")</f>
        <v/>
      </c>
      <c r="BG15" s="25" t="str">
        <f>IF(AND(BG$4='Data entry'!$R$9, OR('Data entry'!$B$9="Confirmed",'Data entry'!$B$9="Probable")),"sx","")</f>
        <v/>
      </c>
      <c r="BH15" s="25" t="str">
        <f>IF(AND(BH$4='Data entry'!$R$9, OR('Data entry'!$B$9="Confirmed",'Data entry'!$B$9="Probable")),"sx","")</f>
        <v/>
      </c>
      <c r="BI15" s="25" t="str">
        <f>IF(AND(BI$4='Data entry'!$R$9, OR('Data entry'!$B$9="Confirmed",'Data entry'!$B$9="Probable")),"sx","")</f>
        <v/>
      </c>
      <c r="BJ15" s="25" t="str">
        <f>IF(AND(BJ$4='Data entry'!$R$9, OR('Data entry'!$B$9="Confirmed",'Data entry'!$B$9="Probable")),"sx","")</f>
        <v/>
      </c>
      <c r="BK15" s="25" t="str">
        <f>IF(AND(BK$4='Data entry'!$R$9, OR('Data entry'!$B$9="Confirmed",'Data entry'!$B$9="Probable")),"sx","")</f>
        <v/>
      </c>
      <c r="BL15" s="25" t="str">
        <f>IF(AND(BL$4='Data entry'!$R$9, OR('Data entry'!$B$9="Confirmed",'Data entry'!$B$9="Probable")),"sx","")</f>
        <v/>
      </c>
      <c r="BM15" s="25" t="str">
        <f>IF(AND(BM$4='Data entry'!$R$9, OR('Data entry'!$B$9="Confirmed",'Data entry'!$B$9="Probable")),"sx","")</f>
        <v/>
      </c>
      <c r="BN15" s="25" t="str">
        <f>IF(AND(BN$4='Data entry'!$R$9, OR('Data entry'!$B$9="Confirmed",'Data entry'!$B$9="Probable")),"sx","")</f>
        <v/>
      </c>
      <c r="BO15" s="25" t="str">
        <f>IF(AND(BO$4='Data entry'!$R$9, OR('Data entry'!$B$9="Confirmed",'Data entry'!$B$9="Probable")),"sx","")</f>
        <v/>
      </c>
      <c r="BP15" s="25" t="str">
        <f>IF(AND(BP$4='Data entry'!$R$9, OR('Data entry'!$B$9="Confirmed",'Data entry'!$B$9="Probable")),"sx","")</f>
        <v/>
      </c>
      <c r="BQ15" s="25" t="str">
        <f>IF(AND(BQ$4='Data entry'!$R$9, OR('Data entry'!$B$9="Confirmed",'Data entry'!$B$9="Probable")),"sx","")</f>
        <v/>
      </c>
      <c r="BR15" s="25" t="str">
        <f>IF(AND(BR$4='Data entry'!$R$9, OR('Data entry'!$B$9="Confirmed",'Data entry'!$B$9="Probable")),"sx","")</f>
        <v/>
      </c>
      <c r="BS15" s="25" t="str">
        <f>IF(AND(BS$4='Data entry'!$R$9, OR('Data entry'!$B$9="Confirmed",'Data entry'!$B$9="Probable")),"sx","")</f>
        <v/>
      </c>
      <c r="BT15" s="25" t="str">
        <f>IF(AND(BT$4='Data entry'!$R$9, OR('Data entry'!$B$9="Confirmed",'Data entry'!$B$9="Probable")),"sx","")</f>
        <v/>
      </c>
      <c r="BU15" s="25" t="str">
        <f>IF(AND(BU$4='Data entry'!$R$9, OR('Data entry'!$B$9="Confirmed",'Data entry'!$B$9="Probable")),"sx","")</f>
        <v/>
      </c>
      <c r="BV15" s="25" t="str">
        <f>IF(AND(BV$4='Data entry'!$R$9, OR('Data entry'!$B$9="Confirmed",'Data entry'!$B$9="Probable")),"sx","")</f>
        <v/>
      </c>
      <c r="BW15" s="25" t="str">
        <f>IF(AND(BW$4='Data entry'!$R$9, OR('Data entry'!$B$9="Confirmed",'Data entry'!$B$9="Probable")),"sx","")</f>
        <v/>
      </c>
      <c r="BX15" s="25" t="str">
        <f>IF(AND(BX$4='Data entry'!$R$9, OR('Data entry'!$B$9="Confirmed",'Data entry'!$B$9="Probable")),"sx","")</f>
        <v/>
      </c>
      <c r="BY15" s="25" t="str">
        <f>IF(AND(BY$4='Data entry'!$R$9, OR('Data entry'!$B$9="Confirmed",'Data entry'!$B$9="Probable")),"sx","")</f>
        <v/>
      </c>
      <c r="BZ15" s="25" t="str">
        <f>IF(AND(BZ$4='Data entry'!$R$9, OR('Data entry'!$B$9="Confirmed",'Data entry'!$B$9="Probable")),"sx","")</f>
        <v/>
      </c>
      <c r="CA15" s="25" t="str">
        <f>IF(AND(CA$4='Data entry'!$R$9, OR('Data entry'!$B$9="Confirmed",'Data entry'!$B$9="Probable")),"sx","")</f>
        <v/>
      </c>
      <c r="CB15" s="25" t="str">
        <f>IF(AND(CB$4='Data entry'!$R$9, OR('Data entry'!$B$9="Confirmed",'Data entry'!$B$9="Probable")),"sx","")</f>
        <v/>
      </c>
      <c r="CC15" s="25" t="str">
        <f>IF(AND(CC$4='Data entry'!$R$9, OR('Data entry'!$B$9="Confirmed",'Data entry'!$B$9="Probable")),"sx","")</f>
        <v/>
      </c>
    </row>
    <row r="16" spans="1:81" s="73" customFormat="1" ht="2.25" customHeight="1" thickBot="1" x14ac:dyDescent="0.3">
      <c r="A16" s="613"/>
      <c r="B16" s="614"/>
      <c r="C16" s="78"/>
    </row>
    <row r="17" spans="1:81" s="72" customFormat="1" ht="15.6" thickTop="1" x14ac:dyDescent="0.25">
      <c r="A17" s="612" t="str">
        <f>CONCATENATE(LEFT('Data entry'!J10), LEFT('Data entry'!I10))</f>
        <v/>
      </c>
      <c r="B17" s="612"/>
      <c r="C17" s="76"/>
    </row>
    <row r="18" spans="1:81" s="25" customFormat="1" x14ac:dyDescent="0.25">
      <c r="A18" s="610" t="str">
        <f>CONCATENATE('Data entry'!B10, ", ", 'Data entry'!AO10, ", ", 'Data entry'!AR10)</f>
        <v xml:space="preserve">, , </v>
      </c>
      <c r="B18" s="610"/>
      <c r="C18" s="77"/>
      <c r="Q18" s="25" t="str">
        <f>IF(AND(Q$4='Data entry'!$R$10, OR('Data entry'!$B$10="Confirmed",'Data entry'!$B$10="Probable")),"sx","")</f>
        <v/>
      </c>
      <c r="R18" s="25" t="str">
        <f>IF(AND(R$4='Data entry'!$R$10, OR('Data entry'!$B$10="Confirmed",'Data entry'!$B$10="Probable")),"sx","")</f>
        <v/>
      </c>
      <c r="S18" s="25" t="str">
        <f>IF(AND(S$4='Data entry'!$R$10, OR('Data entry'!$B$10="Confirmed",'Data entry'!$B$10="Probable")),"sx","")</f>
        <v/>
      </c>
      <c r="T18" s="25" t="str">
        <f>IF(AND(T$4='Data entry'!$R$10, OR('Data entry'!$B$10="Confirmed",'Data entry'!$B$10="Probable")),"sx","")</f>
        <v/>
      </c>
      <c r="U18" s="25" t="str">
        <f>IF(AND(U$4='Data entry'!$R$10, OR('Data entry'!$B$10="Confirmed",'Data entry'!$B$10="Probable")),"sx","")</f>
        <v/>
      </c>
      <c r="V18" s="25" t="str">
        <f>IF(AND(V$4='Data entry'!$R$10, OR('Data entry'!$B$10="Confirmed",'Data entry'!$B$10="Probable")),"sx","")</f>
        <v/>
      </c>
      <c r="W18" s="25" t="str">
        <f>IF(AND(W$4='Data entry'!$R$10, OR('Data entry'!$B$10="Confirmed",'Data entry'!$B$10="Probable")),"sx","")</f>
        <v/>
      </c>
      <c r="X18" s="25" t="str">
        <f>IF(AND(X$4='Data entry'!$R$10, OR('Data entry'!$B$10="Confirmed",'Data entry'!$B$10="Probable")),"sx","")</f>
        <v/>
      </c>
      <c r="Y18" s="25" t="str">
        <f>IF(AND(Y$4='Data entry'!$R$10, OR('Data entry'!$B$10="Confirmed",'Data entry'!$B$10="Probable")),"sx","")</f>
        <v/>
      </c>
      <c r="Z18" s="25" t="str">
        <f>IF(AND(Z$4='Data entry'!$R$10, OR('Data entry'!$B$10="Confirmed",'Data entry'!$B$10="Probable")),"sx","")</f>
        <v/>
      </c>
      <c r="AA18" s="25" t="str">
        <f>IF(AND(AA$4='Data entry'!$R$10, OR('Data entry'!$B$10="Confirmed",'Data entry'!$B$10="Probable")),"sx","")</f>
        <v/>
      </c>
      <c r="AB18" s="25" t="str">
        <f>IF(AND(AB$4='Data entry'!$R$10, OR('Data entry'!$B$10="Confirmed",'Data entry'!$B$10="Probable")),"sx","")</f>
        <v/>
      </c>
      <c r="AC18" s="25" t="str">
        <f>IF(AND(AC$4='Data entry'!$R$10, OR('Data entry'!$B$10="Confirmed",'Data entry'!$B$10="Probable")),"sx","")</f>
        <v/>
      </c>
      <c r="AD18" s="25" t="str">
        <f>IF(AND(AD$4='Data entry'!$R$10, OR('Data entry'!$B$10="Confirmed",'Data entry'!$B$10="Probable")),"sx","")</f>
        <v/>
      </c>
      <c r="AE18" s="25" t="str">
        <f>IF(AND(AE$4='Data entry'!$R$10, OR('Data entry'!$B$10="Confirmed",'Data entry'!$B$10="Probable")),"sx","")</f>
        <v/>
      </c>
      <c r="AF18" s="25" t="str">
        <f>IF(AND(AF$4='Data entry'!$R$10, OR('Data entry'!$B$10="Confirmed",'Data entry'!$B$10="Probable")),"sx","")</f>
        <v/>
      </c>
      <c r="AG18" s="25" t="str">
        <f>IF(AND(AG$4='Data entry'!$R$10, OR('Data entry'!$B$10="Confirmed",'Data entry'!$B$10="Probable")),"sx","")</f>
        <v/>
      </c>
      <c r="AH18" s="25" t="str">
        <f>IF(AND(AH$4='Data entry'!$R$10, OR('Data entry'!$B$10="Confirmed",'Data entry'!$B$10="Probable")),"sx","")</f>
        <v/>
      </c>
      <c r="AI18" s="25" t="str">
        <f>IF(AND(AI$4='Data entry'!$R$10, OR('Data entry'!$B$10="Confirmed",'Data entry'!$B$10="Probable")),"sx","")</f>
        <v/>
      </c>
      <c r="AJ18" s="25" t="str">
        <f>IF(AND(AJ$4='Data entry'!$R$10, OR('Data entry'!$B$10="Confirmed",'Data entry'!$B$10="Probable")),"sx","")</f>
        <v/>
      </c>
      <c r="AK18" s="25" t="str">
        <f>IF(AND(AK$4='Data entry'!$R$10, OR('Data entry'!$B$10="Confirmed",'Data entry'!$B$10="Probable")),"sx","")</f>
        <v/>
      </c>
      <c r="AL18" s="25" t="str">
        <f>IF(AND(AL$4='Data entry'!$R$10, OR('Data entry'!$B$10="Confirmed",'Data entry'!$B$10="Probable")),"sx","")</f>
        <v/>
      </c>
      <c r="AM18" s="25" t="str">
        <f>IF(AND(AM$4='Data entry'!$R$10, OR('Data entry'!$B$10="Confirmed",'Data entry'!$B$10="Probable")),"sx","")</f>
        <v/>
      </c>
      <c r="AN18" s="25" t="str">
        <f>IF(AND(AN$4='Data entry'!$R$10, OR('Data entry'!$B$10="Confirmed",'Data entry'!$B$10="Probable")),"sx","")</f>
        <v/>
      </c>
      <c r="AO18" s="25" t="str">
        <f>IF(AND(AO$4='Data entry'!$R$10, OR('Data entry'!$B$10="Confirmed",'Data entry'!$B$10="Probable")),"sx","")</f>
        <v/>
      </c>
      <c r="AP18" s="25" t="str">
        <f>IF(AND(AP$4='Data entry'!$R$10, OR('Data entry'!$B$10="Confirmed",'Data entry'!$B$10="Probable")),"sx","")</f>
        <v/>
      </c>
      <c r="AQ18" s="25" t="str">
        <f>IF(AND(AQ$4='Data entry'!$R$10, OR('Data entry'!$B$10="Confirmed",'Data entry'!$B$10="Probable")),"sx","")</f>
        <v/>
      </c>
      <c r="AR18" s="25" t="str">
        <f>IF(AND(AR$4='Data entry'!$R$10, OR('Data entry'!$B$10="Confirmed",'Data entry'!$B$10="Probable")),"sx","")</f>
        <v/>
      </c>
      <c r="AS18" s="25" t="str">
        <f>IF(AND(AS$4='Data entry'!$R$10, OR('Data entry'!$B$10="Confirmed",'Data entry'!$B$10="Probable")),"sx","")</f>
        <v/>
      </c>
      <c r="AT18" s="25" t="str">
        <f>IF(AND(AT$4='Data entry'!$R$10, OR('Data entry'!$B$10="Confirmed",'Data entry'!$B$10="Probable")),"sx","")</f>
        <v/>
      </c>
      <c r="AU18" s="25" t="str">
        <f>IF(AND(AU$4='Data entry'!$R$10, OR('Data entry'!$B$10="Confirmed",'Data entry'!$B$10="Probable")),"sx","")</f>
        <v/>
      </c>
      <c r="AV18" s="25" t="str">
        <f>IF(AND(AV$4='Data entry'!$R$10, OR('Data entry'!$B$10="Confirmed",'Data entry'!$B$10="Probable")),"sx","")</f>
        <v/>
      </c>
      <c r="AW18" s="25" t="str">
        <f>IF(AND(AW$4='Data entry'!$R$10, OR('Data entry'!$B$10="Confirmed",'Data entry'!$B$10="Probable")),"sx","")</f>
        <v/>
      </c>
      <c r="AX18" s="25" t="str">
        <f>IF(AND(AX$4='Data entry'!$R$10, OR('Data entry'!$B$10="Confirmed",'Data entry'!$B$10="Probable")),"sx","")</f>
        <v/>
      </c>
      <c r="AY18" s="25" t="str">
        <f>IF(AND(AY$4='Data entry'!$R$10, OR('Data entry'!$B$10="Confirmed",'Data entry'!$B$10="Probable")),"sx","")</f>
        <v/>
      </c>
      <c r="AZ18" s="25" t="str">
        <f>IF(AND(AZ$4='Data entry'!$R$10, OR('Data entry'!$B$10="Confirmed",'Data entry'!$B$10="Probable")),"sx","")</f>
        <v/>
      </c>
      <c r="BA18" s="25" t="str">
        <f>IF(AND(BA$4='Data entry'!$R$10, OR('Data entry'!$B$10="Confirmed",'Data entry'!$B$10="Probable")),"sx","")</f>
        <v/>
      </c>
      <c r="BB18" s="25" t="str">
        <f>IF(AND(BB$4='Data entry'!$R$10, OR('Data entry'!$B$10="Confirmed",'Data entry'!$B$10="Probable")),"sx","")</f>
        <v/>
      </c>
      <c r="BC18" s="25" t="str">
        <f>IF(AND(BC$4='Data entry'!$R$10, OR('Data entry'!$B$10="Confirmed",'Data entry'!$B$10="Probable")),"sx","")</f>
        <v/>
      </c>
      <c r="BD18" s="25" t="str">
        <f>IF(AND(BD$4='Data entry'!$R$10, OR('Data entry'!$B$10="Confirmed",'Data entry'!$B$10="Probable")),"sx","")</f>
        <v/>
      </c>
      <c r="BE18" s="25" t="str">
        <f>IF(AND(BE$4='Data entry'!$R$10, OR('Data entry'!$B$10="Confirmed",'Data entry'!$B$10="Probable")),"sx","")</f>
        <v/>
      </c>
      <c r="BF18" s="25" t="str">
        <f>IF(AND(BF$4='Data entry'!$R$10, OR('Data entry'!$B$10="Confirmed",'Data entry'!$B$10="Probable")),"sx","")</f>
        <v/>
      </c>
      <c r="BG18" s="25" t="str">
        <f>IF(AND(BG$4='Data entry'!$R$10, OR('Data entry'!$B$10="Confirmed",'Data entry'!$B$10="Probable")),"sx","")</f>
        <v/>
      </c>
      <c r="BH18" s="25" t="str">
        <f>IF(AND(BH$4='Data entry'!$R$10, OR('Data entry'!$B$10="Confirmed",'Data entry'!$B$10="Probable")),"sx","")</f>
        <v/>
      </c>
      <c r="BI18" s="25" t="str">
        <f>IF(AND(BI$4='Data entry'!$R$10, OR('Data entry'!$B$10="Confirmed",'Data entry'!$B$10="Probable")),"sx","")</f>
        <v/>
      </c>
      <c r="BJ18" s="25" t="str">
        <f>IF(AND(BJ$4='Data entry'!$R$10, OR('Data entry'!$B$10="Confirmed",'Data entry'!$B$10="Probable")),"sx","")</f>
        <v/>
      </c>
      <c r="BK18" s="25" t="str">
        <f>IF(AND(BK$4='Data entry'!$R$10, OR('Data entry'!$B$10="Confirmed",'Data entry'!$B$10="Probable")),"sx","")</f>
        <v/>
      </c>
      <c r="BL18" s="25" t="str">
        <f>IF(AND(BL$4='Data entry'!$R$10, OR('Data entry'!$B$10="Confirmed",'Data entry'!$B$10="Probable")),"sx","")</f>
        <v/>
      </c>
      <c r="BM18" s="25" t="str">
        <f>IF(AND(BM$4='Data entry'!$R$10, OR('Data entry'!$B$10="Confirmed",'Data entry'!$B$10="Probable")),"sx","")</f>
        <v/>
      </c>
      <c r="BN18" s="25" t="str">
        <f>IF(AND(BN$4='Data entry'!$R$10, OR('Data entry'!$B$10="Confirmed",'Data entry'!$B$10="Probable")),"sx","")</f>
        <v/>
      </c>
      <c r="BO18" s="25" t="str">
        <f>IF(AND(BO$4='Data entry'!$R$10, OR('Data entry'!$B$10="Confirmed",'Data entry'!$B$10="Probable")),"sx","")</f>
        <v/>
      </c>
      <c r="BP18" s="25" t="str">
        <f>IF(AND(BP$4='Data entry'!$R$10, OR('Data entry'!$B$10="Confirmed",'Data entry'!$B$10="Probable")),"sx","")</f>
        <v/>
      </c>
      <c r="BQ18" s="25" t="str">
        <f>IF(AND(BQ$4='Data entry'!$R$10, OR('Data entry'!$B$10="Confirmed",'Data entry'!$B$10="Probable")),"sx","")</f>
        <v/>
      </c>
      <c r="BR18" s="25" t="str">
        <f>IF(AND(BR$4='Data entry'!$R$10, OR('Data entry'!$B$10="Confirmed",'Data entry'!$B$10="Probable")),"sx","")</f>
        <v/>
      </c>
      <c r="BS18" s="25" t="str">
        <f>IF(AND(BS$4='Data entry'!$R$10, OR('Data entry'!$B$10="Confirmed",'Data entry'!$B$10="Probable")),"sx","")</f>
        <v/>
      </c>
      <c r="BT18" s="25" t="str">
        <f>IF(AND(BT$4='Data entry'!$R$10, OR('Data entry'!$B$10="Confirmed",'Data entry'!$B$10="Probable")),"sx","")</f>
        <v/>
      </c>
      <c r="BU18" s="25" t="str">
        <f>IF(AND(BU$4='Data entry'!$R$10, OR('Data entry'!$B$10="Confirmed",'Data entry'!$B$10="Probable")),"sx","")</f>
        <v/>
      </c>
      <c r="BV18" s="25" t="str">
        <f>IF(AND(BV$4='Data entry'!$R$10, OR('Data entry'!$B$10="Confirmed",'Data entry'!$B$10="Probable")),"sx","")</f>
        <v/>
      </c>
      <c r="BW18" s="25" t="str">
        <f>IF(AND(BW$4='Data entry'!$R$10, OR('Data entry'!$B$10="Confirmed",'Data entry'!$B$10="Probable")),"sx","")</f>
        <v/>
      </c>
      <c r="BX18" s="25" t="str">
        <f>IF(AND(BX$4='Data entry'!$R$10, OR('Data entry'!$B$10="Confirmed",'Data entry'!$B$10="Probable")),"sx","")</f>
        <v/>
      </c>
      <c r="BY18" s="25" t="str">
        <f>IF(AND(BY$4='Data entry'!$R$10, OR('Data entry'!$B$10="Confirmed",'Data entry'!$B$10="Probable")),"sx","")</f>
        <v/>
      </c>
      <c r="BZ18" s="25" t="str">
        <f>IF(AND(BZ$4='Data entry'!$R$10, OR('Data entry'!$B$10="Confirmed",'Data entry'!$B$10="Probable")),"sx","")</f>
        <v/>
      </c>
      <c r="CA18" s="25" t="str">
        <f>IF(AND(CA$4='Data entry'!$R$10, OR('Data entry'!$B$10="Confirmed",'Data entry'!$B$10="Probable")),"sx","")</f>
        <v/>
      </c>
      <c r="CB18" s="25" t="str">
        <f>IF(AND(CB$4='Data entry'!$R$10, OR('Data entry'!$B$10="Confirmed",'Data entry'!$B$10="Probable")),"sx","")</f>
        <v/>
      </c>
      <c r="CC18" s="25" t="str">
        <f>IF(AND(CC$4='Data entry'!$R$10, OR('Data entry'!$B$10="Confirmed",'Data entry'!$B$10="Probable")),"sx","")</f>
        <v/>
      </c>
    </row>
    <row r="19" spans="1:81" s="73" customFormat="1" ht="2.25" customHeight="1" thickBot="1" x14ac:dyDescent="0.3">
      <c r="A19" s="613"/>
      <c r="B19" s="614"/>
      <c r="C19" s="78"/>
    </row>
    <row r="20" spans="1:81" s="72" customFormat="1" ht="15.6" thickTop="1" x14ac:dyDescent="0.25">
      <c r="A20" s="612" t="str">
        <f>CONCATENATE(LEFT('Data entry'!J11), LEFT('Data entry'!I11))</f>
        <v/>
      </c>
      <c r="B20" s="612"/>
      <c r="C20" s="76"/>
    </row>
    <row r="21" spans="1:81" s="25" customFormat="1" x14ac:dyDescent="0.25">
      <c r="A21" s="610" t="str">
        <f>CONCATENATE('Data entry'!B11, ", ", 'Data entry'!AO11, ", ", 'Data entry'!AR11)</f>
        <v xml:space="preserve">, , </v>
      </c>
      <c r="B21" s="610"/>
      <c r="C21" s="77"/>
      <c r="Q21" s="25" t="str">
        <f>IF(AND(Q$4='Data entry'!$R$11, OR('Data entry'!$B$11="Confirmed",'Data entry'!$B$11="Probable")),"sx","")</f>
        <v/>
      </c>
      <c r="R21" s="25" t="str">
        <f>IF(AND(R$4='Data entry'!$R$11, OR('Data entry'!$B$11="Confirmed",'Data entry'!$B$11="Probable")),"sx","")</f>
        <v/>
      </c>
      <c r="S21" s="25" t="str">
        <f>IF(AND(S$4='Data entry'!$R$11, OR('Data entry'!$B$11="Confirmed",'Data entry'!$B$11="Probable")),"sx","")</f>
        <v/>
      </c>
      <c r="T21" s="25" t="str">
        <f>IF(AND(T$4='Data entry'!$R$11, OR('Data entry'!$B$11="Confirmed",'Data entry'!$B$11="Probable")),"sx","")</f>
        <v/>
      </c>
      <c r="U21" s="25" t="str">
        <f>IF(AND(U$4='Data entry'!$R$11, OR('Data entry'!$B$11="Confirmed",'Data entry'!$B$11="Probable")),"sx","")</f>
        <v/>
      </c>
      <c r="V21" s="25" t="str">
        <f>IF(AND(V$4='Data entry'!$R$11, OR('Data entry'!$B$11="Confirmed",'Data entry'!$B$11="Probable")),"sx","")</f>
        <v/>
      </c>
      <c r="W21" s="25" t="str">
        <f>IF(AND(W$4='Data entry'!$R$11, OR('Data entry'!$B$11="Confirmed",'Data entry'!$B$11="Probable")),"sx","")</f>
        <v/>
      </c>
      <c r="X21" s="25" t="str">
        <f>IF(AND(X$4='Data entry'!$R$11, OR('Data entry'!$B$11="Confirmed",'Data entry'!$B$11="Probable")),"sx","")</f>
        <v/>
      </c>
      <c r="Y21" s="25" t="str">
        <f>IF(AND(Y$4='Data entry'!$R$11, OR('Data entry'!$B$11="Confirmed",'Data entry'!$B$11="Probable")),"sx","")</f>
        <v/>
      </c>
      <c r="Z21" s="25" t="str">
        <f>IF(AND(Z$4='Data entry'!$R$11, OR('Data entry'!$B$11="Confirmed",'Data entry'!$B$11="Probable")),"sx","")</f>
        <v/>
      </c>
      <c r="AA21" s="25" t="str">
        <f>IF(AND(AA$4='Data entry'!$R$11, OR('Data entry'!$B$11="Confirmed",'Data entry'!$B$11="Probable")),"sx","")</f>
        <v/>
      </c>
      <c r="AB21" s="25" t="str">
        <f>IF(AND(AB$4='Data entry'!$R$11, OR('Data entry'!$B$11="Confirmed",'Data entry'!$B$11="Probable")),"sx","")</f>
        <v/>
      </c>
      <c r="AC21" s="25" t="str">
        <f>IF(AND(AC$4='Data entry'!$R$11, OR('Data entry'!$B$11="Confirmed",'Data entry'!$B$11="Probable")),"sx","")</f>
        <v/>
      </c>
      <c r="AD21" s="25" t="str">
        <f>IF(AND(AD$4='Data entry'!$R$11, OR('Data entry'!$B$11="Confirmed",'Data entry'!$B$11="Probable")),"sx","")</f>
        <v/>
      </c>
      <c r="AE21" s="25" t="str">
        <f>IF(AND(AE$4='Data entry'!$R$11, OR('Data entry'!$B$11="Confirmed",'Data entry'!$B$11="Probable")),"sx","")</f>
        <v/>
      </c>
      <c r="AF21" s="25" t="str">
        <f>IF(AND(AF$4='Data entry'!$R$11, OR('Data entry'!$B$11="Confirmed",'Data entry'!$B$11="Probable")),"sx","")</f>
        <v/>
      </c>
      <c r="AG21" s="25" t="str">
        <f>IF(AND(AG$4='Data entry'!$R$11, OR('Data entry'!$B$11="Confirmed",'Data entry'!$B$11="Probable")),"sx","")</f>
        <v/>
      </c>
      <c r="AH21" s="25" t="str">
        <f>IF(AND(AH$4='Data entry'!$R$11, OR('Data entry'!$B$11="Confirmed",'Data entry'!$B$11="Probable")),"sx","")</f>
        <v/>
      </c>
      <c r="AI21" s="25" t="str">
        <f>IF(AND(AI$4='Data entry'!$R$11, OR('Data entry'!$B$11="Confirmed",'Data entry'!$B$11="Probable")),"sx","")</f>
        <v/>
      </c>
      <c r="AJ21" s="25" t="str">
        <f>IF(AND(AJ$4='Data entry'!$R$11, OR('Data entry'!$B$11="Confirmed",'Data entry'!$B$11="Probable")),"sx","")</f>
        <v/>
      </c>
      <c r="AK21" s="25" t="str">
        <f>IF(AND(AK$4='Data entry'!$R$11, OR('Data entry'!$B$11="Confirmed",'Data entry'!$B$11="Probable")),"sx","")</f>
        <v/>
      </c>
      <c r="AL21" s="25" t="str">
        <f>IF(AND(AL$4='Data entry'!$R$11, OR('Data entry'!$B$11="Confirmed",'Data entry'!$B$11="Probable")),"sx","")</f>
        <v/>
      </c>
      <c r="AM21" s="25" t="str">
        <f>IF(AND(AM$4='Data entry'!$R$11, OR('Data entry'!$B$11="Confirmed",'Data entry'!$B$11="Probable")),"sx","")</f>
        <v/>
      </c>
      <c r="AN21" s="25" t="str">
        <f>IF(AND(AN$4='Data entry'!$R$11, OR('Data entry'!$B$11="Confirmed",'Data entry'!$B$11="Probable")),"sx","")</f>
        <v/>
      </c>
      <c r="AO21" s="25" t="str">
        <f>IF(AND(AO$4='Data entry'!$R$11, OR('Data entry'!$B$11="Confirmed",'Data entry'!$B$11="Probable")),"sx","")</f>
        <v/>
      </c>
      <c r="AP21" s="25" t="str">
        <f>IF(AND(AP$4='Data entry'!$R$11, OR('Data entry'!$B$11="Confirmed",'Data entry'!$B$11="Probable")),"sx","")</f>
        <v/>
      </c>
      <c r="AQ21" s="25" t="str">
        <f>IF(AND(AQ$4='Data entry'!$R$11, OR('Data entry'!$B$11="Confirmed",'Data entry'!$B$11="Probable")),"sx","")</f>
        <v/>
      </c>
      <c r="AR21" s="25" t="str">
        <f>IF(AND(AR$4='Data entry'!$R$11, OR('Data entry'!$B$11="Confirmed",'Data entry'!$B$11="Probable")),"sx","")</f>
        <v/>
      </c>
      <c r="AS21" s="25" t="str">
        <f>IF(AND(AS$4='Data entry'!$R$11, OR('Data entry'!$B$11="Confirmed",'Data entry'!$B$11="Probable")),"sx","")</f>
        <v/>
      </c>
      <c r="AT21" s="25" t="str">
        <f>IF(AND(AT$4='Data entry'!$R$11, OR('Data entry'!$B$11="Confirmed",'Data entry'!$B$11="Probable")),"sx","")</f>
        <v/>
      </c>
      <c r="AU21" s="25" t="str">
        <f>IF(AND(AU$4='Data entry'!$R$11, OR('Data entry'!$B$11="Confirmed",'Data entry'!$B$11="Probable")),"sx","")</f>
        <v/>
      </c>
      <c r="AV21" s="25" t="str">
        <f>IF(AND(AV$4='Data entry'!$R$11, OR('Data entry'!$B$11="Confirmed",'Data entry'!$B$11="Probable")),"sx","")</f>
        <v/>
      </c>
      <c r="AW21" s="25" t="str">
        <f>IF(AND(AW$4='Data entry'!$R$11, OR('Data entry'!$B$11="Confirmed",'Data entry'!$B$11="Probable")),"sx","")</f>
        <v/>
      </c>
      <c r="AX21" s="25" t="str">
        <f>IF(AND(AX$4='Data entry'!$R$11, OR('Data entry'!$B$11="Confirmed",'Data entry'!$B$11="Probable")),"sx","")</f>
        <v/>
      </c>
      <c r="AY21" s="25" t="str">
        <f>IF(AND(AY$4='Data entry'!$R$11, OR('Data entry'!$B$11="Confirmed",'Data entry'!$B$11="Probable")),"sx","")</f>
        <v/>
      </c>
      <c r="AZ21" s="25" t="str">
        <f>IF(AND(AZ$4='Data entry'!$R$11, OR('Data entry'!$B$11="Confirmed",'Data entry'!$B$11="Probable")),"sx","")</f>
        <v/>
      </c>
      <c r="BA21" s="25" t="str">
        <f>IF(AND(BA$4='Data entry'!$R$11, OR('Data entry'!$B$11="Confirmed",'Data entry'!$B$11="Probable")),"sx","")</f>
        <v/>
      </c>
      <c r="BB21" s="25" t="str">
        <f>IF(AND(BB$4='Data entry'!$R$11, OR('Data entry'!$B$11="Confirmed",'Data entry'!$B$11="Probable")),"sx","")</f>
        <v/>
      </c>
      <c r="BC21" s="25" t="str">
        <f>IF(AND(BC$4='Data entry'!$R$11, OR('Data entry'!$B$11="Confirmed",'Data entry'!$B$11="Probable")),"sx","")</f>
        <v/>
      </c>
      <c r="BD21" s="25" t="str">
        <f>IF(AND(BD$4='Data entry'!$R$11, OR('Data entry'!$B$11="Confirmed",'Data entry'!$B$11="Probable")),"sx","")</f>
        <v/>
      </c>
      <c r="BE21" s="25" t="str">
        <f>IF(AND(BE$4='Data entry'!$R$11, OR('Data entry'!$B$11="Confirmed",'Data entry'!$B$11="Probable")),"sx","")</f>
        <v/>
      </c>
      <c r="BF21" s="25" t="str">
        <f>IF(AND(BF$4='Data entry'!$R$11, OR('Data entry'!$B$11="Confirmed",'Data entry'!$B$11="Probable")),"sx","")</f>
        <v/>
      </c>
      <c r="BG21" s="25" t="str">
        <f>IF(AND(BG$4='Data entry'!$R$11, OR('Data entry'!$B$11="Confirmed",'Data entry'!$B$11="Probable")),"sx","")</f>
        <v/>
      </c>
      <c r="BH21" s="25" t="str">
        <f>IF(AND(BH$4='Data entry'!$R$11, OR('Data entry'!$B$11="Confirmed",'Data entry'!$B$11="Probable")),"sx","")</f>
        <v/>
      </c>
      <c r="BI21" s="25" t="str">
        <f>IF(AND(BI$4='Data entry'!$R$11, OR('Data entry'!$B$11="Confirmed",'Data entry'!$B$11="Probable")),"sx","")</f>
        <v/>
      </c>
      <c r="BJ21" s="25" t="str">
        <f>IF(AND(BJ$4='Data entry'!$R$11, OR('Data entry'!$B$11="Confirmed",'Data entry'!$B$11="Probable")),"sx","")</f>
        <v/>
      </c>
      <c r="BK21" s="25" t="str">
        <f>IF(AND(BK$4='Data entry'!$R$11, OR('Data entry'!$B$11="Confirmed",'Data entry'!$B$11="Probable")),"sx","")</f>
        <v/>
      </c>
      <c r="BL21" s="25" t="str">
        <f>IF(AND(BL$4='Data entry'!$R$11, OR('Data entry'!$B$11="Confirmed",'Data entry'!$B$11="Probable")),"sx","")</f>
        <v/>
      </c>
      <c r="BM21" s="25" t="str">
        <f>IF(AND(BM$4='Data entry'!$R$11, OR('Data entry'!$B$11="Confirmed",'Data entry'!$B$11="Probable")),"sx","")</f>
        <v/>
      </c>
      <c r="BN21" s="25" t="str">
        <f>IF(AND(BN$4='Data entry'!$R$11, OR('Data entry'!$B$11="Confirmed",'Data entry'!$B$11="Probable")),"sx","")</f>
        <v/>
      </c>
      <c r="BO21" s="25" t="str">
        <f>IF(AND(BO$4='Data entry'!$R$11, OR('Data entry'!$B$11="Confirmed",'Data entry'!$B$11="Probable")),"sx","")</f>
        <v/>
      </c>
      <c r="BP21" s="25" t="str">
        <f>IF(AND(BP$4='Data entry'!$R$11, OR('Data entry'!$B$11="Confirmed",'Data entry'!$B$11="Probable")),"sx","")</f>
        <v/>
      </c>
      <c r="BQ21" s="25" t="str">
        <f>IF(AND(BQ$4='Data entry'!$R$11, OR('Data entry'!$B$11="Confirmed",'Data entry'!$B$11="Probable")),"sx","")</f>
        <v/>
      </c>
      <c r="BR21" s="25" t="str">
        <f>IF(AND(BR$4='Data entry'!$R$11, OR('Data entry'!$B$11="Confirmed",'Data entry'!$B$11="Probable")),"sx","")</f>
        <v/>
      </c>
      <c r="BS21" s="25" t="str">
        <f>IF(AND(BS$4='Data entry'!$R$11, OR('Data entry'!$B$11="Confirmed",'Data entry'!$B$11="Probable")),"sx","")</f>
        <v/>
      </c>
      <c r="BT21" s="25" t="str">
        <f>IF(AND(BT$4='Data entry'!$R$11, OR('Data entry'!$B$11="Confirmed",'Data entry'!$B$11="Probable")),"sx","")</f>
        <v/>
      </c>
      <c r="BU21" s="25" t="str">
        <f>IF(AND(BU$4='Data entry'!$R$11, OR('Data entry'!$B$11="Confirmed",'Data entry'!$B$11="Probable")),"sx","")</f>
        <v/>
      </c>
      <c r="BV21" s="25" t="str">
        <f>IF(AND(BV$4='Data entry'!$R$11, OR('Data entry'!$B$11="Confirmed",'Data entry'!$B$11="Probable")),"sx","")</f>
        <v/>
      </c>
      <c r="BW21" s="25" t="str">
        <f>IF(AND(BW$4='Data entry'!$R$11, OR('Data entry'!$B$11="Confirmed",'Data entry'!$B$11="Probable")),"sx","")</f>
        <v/>
      </c>
      <c r="BX21" s="25" t="str">
        <f>IF(AND(BX$4='Data entry'!$R$11, OR('Data entry'!$B$11="Confirmed",'Data entry'!$B$11="Probable")),"sx","")</f>
        <v/>
      </c>
      <c r="BY21" s="25" t="str">
        <f>IF(AND(BY$4='Data entry'!$R$11, OR('Data entry'!$B$11="Confirmed",'Data entry'!$B$11="Probable")),"sx","")</f>
        <v/>
      </c>
      <c r="BZ21" s="25" t="str">
        <f>IF(AND(BZ$4='Data entry'!$R$11, OR('Data entry'!$B$11="Confirmed",'Data entry'!$B$11="Probable")),"sx","")</f>
        <v/>
      </c>
      <c r="CA21" s="25" t="str">
        <f>IF(AND(CA$4='Data entry'!$R$11, OR('Data entry'!$B$11="Confirmed",'Data entry'!$B$11="Probable")),"sx","")</f>
        <v/>
      </c>
      <c r="CB21" s="25" t="str">
        <f>IF(AND(CB$4='Data entry'!$R$11, OR('Data entry'!$B$11="Confirmed",'Data entry'!$B$11="Probable")),"sx","")</f>
        <v/>
      </c>
      <c r="CC21" s="25" t="str">
        <f>IF(AND(CC$4='Data entry'!$R$11, OR('Data entry'!$B$11="Confirmed",'Data entry'!$B$11="Probable")),"sx","")</f>
        <v/>
      </c>
    </row>
    <row r="22" spans="1:81" s="73" customFormat="1" ht="2.25" customHeight="1" thickBot="1" x14ac:dyDescent="0.3">
      <c r="A22" s="613"/>
      <c r="B22" s="614"/>
      <c r="C22" s="78"/>
    </row>
    <row r="23" spans="1:81" s="72" customFormat="1" ht="15.6" thickTop="1" x14ac:dyDescent="0.25">
      <c r="A23" s="612" t="str">
        <f>CONCATENATE(LEFT('Data entry'!J12), LEFT('Data entry'!I12))</f>
        <v/>
      </c>
      <c r="B23" s="612"/>
      <c r="C23" s="76"/>
    </row>
    <row r="24" spans="1:81" s="25" customFormat="1" x14ac:dyDescent="0.25">
      <c r="A24" s="610" t="str">
        <f>CONCATENATE('Data entry'!B12, ", ", 'Data entry'!AO12, ", ", 'Data entry'!AR12)</f>
        <v xml:space="preserve">, , </v>
      </c>
      <c r="B24" s="610"/>
      <c r="C24" s="77"/>
      <c r="Q24" s="25" t="str">
        <f>IF(AND(Q$4='Data entry'!$R$12, OR('Data entry'!$B$12="Confirmed",'Data entry'!$B$12="Probable")),"sx","")</f>
        <v/>
      </c>
      <c r="R24" s="25" t="str">
        <f>IF(AND(R$4='Data entry'!$R$12, OR('Data entry'!$B$12="Confirmed",'Data entry'!$B$12="Probable")),"sx","")</f>
        <v/>
      </c>
      <c r="S24" s="25" t="str">
        <f>IF(AND(S$4='Data entry'!$R$12, OR('Data entry'!$B$12="Confirmed",'Data entry'!$B$12="Probable")),"sx","")</f>
        <v/>
      </c>
      <c r="T24" s="25" t="str">
        <f>IF(AND(T$4='Data entry'!$R$12, OR('Data entry'!$B$12="Confirmed",'Data entry'!$B$12="Probable")),"sx","")</f>
        <v/>
      </c>
      <c r="U24" s="25" t="str">
        <f>IF(AND(U$4='Data entry'!$R$12, OR('Data entry'!$B$12="Confirmed",'Data entry'!$B$12="Probable")),"sx","")</f>
        <v/>
      </c>
      <c r="V24" s="25" t="str">
        <f>IF(AND(V$4='Data entry'!$R$12, OR('Data entry'!$B$12="Confirmed",'Data entry'!$B$12="Probable")),"sx","")</f>
        <v/>
      </c>
      <c r="W24" s="25" t="str">
        <f>IF(AND(W$4='Data entry'!$R$12, OR('Data entry'!$B$12="Confirmed",'Data entry'!$B$12="Probable")),"sx","")</f>
        <v/>
      </c>
      <c r="X24" s="25" t="str">
        <f>IF(AND(X$4='Data entry'!$R$12, OR('Data entry'!$B$12="Confirmed",'Data entry'!$B$12="Probable")),"sx","")</f>
        <v/>
      </c>
      <c r="Y24" s="25" t="str">
        <f>IF(AND(Y$4='Data entry'!$R$12, OR('Data entry'!$B$12="Confirmed",'Data entry'!$B$12="Probable")),"sx","")</f>
        <v/>
      </c>
      <c r="Z24" s="25" t="str">
        <f>IF(AND(Z$4='Data entry'!$R$12, OR('Data entry'!$B$12="Confirmed",'Data entry'!$B$12="Probable")),"sx","")</f>
        <v/>
      </c>
      <c r="AA24" s="25" t="str">
        <f>IF(AND(AA$4='Data entry'!$R$12, OR('Data entry'!$B$12="Confirmed",'Data entry'!$B$12="Probable")),"sx","")</f>
        <v/>
      </c>
      <c r="AB24" s="25" t="str">
        <f>IF(AND(AB$4='Data entry'!$R$12, OR('Data entry'!$B$12="Confirmed",'Data entry'!$B$12="Probable")),"sx","")</f>
        <v/>
      </c>
      <c r="AC24" s="25" t="str">
        <f>IF(AND(AC$4='Data entry'!$R$12, OR('Data entry'!$B$12="Confirmed",'Data entry'!$B$12="Probable")),"sx","")</f>
        <v/>
      </c>
      <c r="AD24" s="25" t="str">
        <f>IF(AND(AD$4='Data entry'!$R$12, OR('Data entry'!$B$12="Confirmed",'Data entry'!$B$12="Probable")),"sx","")</f>
        <v/>
      </c>
      <c r="AE24" s="25" t="str">
        <f>IF(AND(AE$4='Data entry'!$R$12, OR('Data entry'!$B$12="Confirmed",'Data entry'!$B$12="Probable")),"sx","")</f>
        <v/>
      </c>
      <c r="AF24" s="25" t="str">
        <f>IF(AND(AF$4='Data entry'!$R$12, OR('Data entry'!$B$12="Confirmed",'Data entry'!$B$12="Probable")),"sx","")</f>
        <v/>
      </c>
      <c r="AG24" s="25" t="str">
        <f>IF(AND(AG$4='Data entry'!$R$12, OR('Data entry'!$B$12="Confirmed",'Data entry'!$B$12="Probable")),"sx","")</f>
        <v/>
      </c>
      <c r="AH24" s="25" t="str">
        <f>IF(AND(AH$4='Data entry'!$R$12, OR('Data entry'!$B$12="Confirmed",'Data entry'!$B$12="Probable")),"sx","")</f>
        <v/>
      </c>
      <c r="AI24" s="25" t="str">
        <f>IF(AND(AI$4='Data entry'!$R$12, OR('Data entry'!$B$12="Confirmed",'Data entry'!$B$12="Probable")),"sx","")</f>
        <v/>
      </c>
      <c r="AJ24" s="25" t="str">
        <f>IF(AND(AJ$4='Data entry'!$R$12, OR('Data entry'!$B$12="Confirmed",'Data entry'!$B$12="Probable")),"sx","")</f>
        <v/>
      </c>
      <c r="AK24" s="25" t="str">
        <f>IF(AND(AK$4='Data entry'!$R$12, OR('Data entry'!$B$12="Confirmed",'Data entry'!$B$12="Probable")),"sx","")</f>
        <v/>
      </c>
      <c r="AL24" s="25" t="str">
        <f>IF(AND(AL$4='Data entry'!$R$12, OR('Data entry'!$B$12="Confirmed",'Data entry'!$B$12="Probable")),"sx","")</f>
        <v/>
      </c>
      <c r="AM24" s="25" t="str">
        <f>IF(AND(AM$4='Data entry'!$R$12, OR('Data entry'!$B$12="Confirmed",'Data entry'!$B$12="Probable")),"sx","")</f>
        <v/>
      </c>
      <c r="AN24" s="25" t="str">
        <f>IF(AND(AN$4='Data entry'!$R$12, OR('Data entry'!$B$12="Confirmed",'Data entry'!$B$12="Probable")),"sx","")</f>
        <v/>
      </c>
      <c r="AO24" s="25" t="str">
        <f>IF(AND(AO$4='Data entry'!$R$12, OR('Data entry'!$B$12="Confirmed",'Data entry'!$B$12="Probable")),"sx","")</f>
        <v/>
      </c>
      <c r="AP24" s="25" t="str">
        <f>IF(AND(AP$4='Data entry'!$R$12, OR('Data entry'!$B$12="Confirmed",'Data entry'!$B$12="Probable")),"sx","")</f>
        <v/>
      </c>
      <c r="AQ24" s="25" t="str">
        <f>IF(AND(AQ$4='Data entry'!$R$12, OR('Data entry'!$B$12="Confirmed",'Data entry'!$B$12="Probable")),"sx","")</f>
        <v/>
      </c>
      <c r="AR24" s="25" t="str">
        <f>IF(AND(AR$4='Data entry'!$R$12, OR('Data entry'!$B$12="Confirmed",'Data entry'!$B$12="Probable")),"sx","")</f>
        <v/>
      </c>
      <c r="AS24" s="25" t="str">
        <f>IF(AND(AS$4='Data entry'!$R$12, OR('Data entry'!$B$12="Confirmed",'Data entry'!$B$12="Probable")),"sx","")</f>
        <v/>
      </c>
      <c r="AT24" s="25" t="str">
        <f>IF(AND(AT$4='Data entry'!$R$12, OR('Data entry'!$B$12="Confirmed",'Data entry'!$B$12="Probable")),"sx","")</f>
        <v/>
      </c>
      <c r="AU24" s="25" t="str">
        <f>IF(AND(AU$4='Data entry'!$R$12, OR('Data entry'!$B$12="Confirmed",'Data entry'!$B$12="Probable")),"sx","")</f>
        <v/>
      </c>
      <c r="AV24" s="25" t="str">
        <f>IF(AND(AV$4='Data entry'!$R$12, OR('Data entry'!$B$12="Confirmed",'Data entry'!$B$12="Probable")),"sx","")</f>
        <v/>
      </c>
      <c r="AW24" s="25" t="str">
        <f>IF(AND(AW$4='Data entry'!$R$12, OR('Data entry'!$B$12="Confirmed",'Data entry'!$B$12="Probable")),"sx","")</f>
        <v/>
      </c>
      <c r="AX24" s="25" t="str">
        <f>IF(AND(AX$4='Data entry'!$R$12, OR('Data entry'!$B$12="Confirmed",'Data entry'!$B$12="Probable")),"sx","")</f>
        <v/>
      </c>
      <c r="AY24" s="25" t="str">
        <f>IF(AND(AY$4='Data entry'!$R$12, OR('Data entry'!$B$12="Confirmed",'Data entry'!$B$12="Probable")),"sx","")</f>
        <v/>
      </c>
      <c r="AZ24" s="25" t="str">
        <f>IF(AND(AZ$4='Data entry'!$R$12, OR('Data entry'!$B$12="Confirmed",'Data entry'!$B$12="Probable")),"sx","")</f>
        <v/>
      </c>
      <c r="BA24" s="25" t="str">
        <f>IF(AND(BA$4='Data entry'!$R$12, OR('Data entry'!$B$12="Confirmed",'Data entry'!$B$12="Probable")),"sx","")</f>
        <v/>
      </c>
      <c r="BB24" s="25" t="str">
        <f>IF(AND(BB$4='Data entry'!$R$12, OR('Data entry'!$B$12="Confirmed",'Data entry'!$B$12="Probable")),"sx","")</f>
        <v/>
      </c>
      <c r="BC24" s="25" t="str">
        <f>IF(AND(BC$4='Data entry'!$R$12, OR('Data entry'!$B$12="Confirmed",'Data entry'!$B$12="Probable")),"sx","")</f>
        <v/>
      </c>
      <c r="BD24" s="25" t="str">
        <f>IF(AND(BD$4='Data entry'!$R$12, OR('Data entry'!$B$12="Confirmed",'Data entry'!$B$12="Probable")),"sx","")</f>
        <v/>
      </c>
      <c r="BE24" s="25" t="str">
        <f>IF(AND(BE$4='Data entry'!$R$12, OR('Data entry'!$B$12="Confirmed",'Data entry'!$B$12="Probable")),"sx","")</f>
        <v/>
      </c>
      <c r="BF24" s="25" t="str">
        <f>IF(AND(BF$4='Data entry'!$R$12, OR('Data entry'!$B$12="Confirmed",'Data entry'!$B$12="Probable")),"sx","")</f>
        <v/>
      </c>
      <c r="BG24" s="25" t="str">
        <f>IF(AND(BG$4='Data entry'!$R$12, OR('Data entry'!$B$12="Confirmed",'Data entry'!$B$12="Probable")),"sx","")</f>
        <v/>
      </c>
      <c r="BH24" s="25" t="str">
        <f>IF(AND(BH$4='Data entry'!$R$12, OR('Data entry'!$B$12="Confirmed",'Data entry'!$B$12="Probable")),"sx","")</f>
        <v/>
      </c>
      <c r="BI24" s="25" t="str">
        <f>IF(AND(BI$4='Data entry'!$R$12, OR('Data entry'!$B$12="Confirmed",'Data entry'!$B$12="Probable")),"sx","")</f>
        <v/>
      </c>
      <c r="BJ24" s="25" t="str">
        <f>IF(AND(BJ$4='Data entry'!$R$12, OR('Data entry'!$B$12="Confirmed",'Data entry'!$B$12="Probable")),"sx","")</f>
        <v/>
      </c>
      <c r="BK24" s="25" t="str">
        <f>IF(AND(BK$4='Data entry'!$R$12, OR('Data entry'!$B$12="Confirmed",'Data entry'!$B$12="Probable")),"sx","")</f>
        <v/>
      </c>
      <c r="BL24" s="25" t="str">
        <f>IF(AND(BL$4='Data entry'!$R$12, OR('Data entry'!$B$12="Confirmed",'Data entry'!$B$12="Probable")),"sx","")</f>
        <v/>
      </c>
      <c r="BM24" s="25" t="str">
        <f>IF(AND(BM$4='Data entry'!$R$12, OR('Data entry'!$B$12="Confirmed",'Data entry'!$B$12="Probable")),"sx","")</f>
        <v/>
      </c>
      <c r="BN24" s="25" t="str">
        <f>IF(AND(BN$4='Data entry'!$R$12, OR('Data entry'!$B$12="Confirmed",'Data entry'!$B$12="Probable")),"sx","")</f>
        <v/>
      </c>
      <c r="BO24" s="25" t="str">
        <f>IF(AND(BO$4='Data entry'!$R$12, OR('Data entry'!$B$12="Confirmed",'Data entry'!$B$12="Probable")),"sx","")</f>
        <v/>
      </c>
      <c r="BP24" s="25" t="str">
        <f>IF(AND(BP$4='Data entry'!$R$12, OR('Data entry'!$B$12="Confirmed",'Data entry'!$B$12="Probable")),"sx","")</f>
        <v/>
      </c>
      <c r="BQ24" s="25" t="str">
        <f>IF(AND(BQ$4='Data entry'!$R$12, OR('Data entry'!$B$12="Confirmed",'Data entry'!$B$12="Probable")),"sx","")</f>
        <v/>
      </c>
      <c r="BR24" s="25" t="str">
        <f>IF(AND(BR$4='Data entry'!$R$12, OR('Data entry'!$B$12="Confirmed",'Data entry'!$B$12="Probable")),"sx","")</f>
        <v/>
      </c>
      <c r="BS24" s="25" t="str">
        <f>IF(AND(BS$4='Data entry'!$R$12, OR('Data entry'!$B$12="Confirmed",'Data entry'!$B$12="Probable")),"sx","")</f>
        <v/>
      </c>
      <c r="BT24" s="25" t="str">
        <f>IF(AND(BT$4='Data entry'!$R$12, OR('Data entry'!$B$12="Confirmed",'Data entry'!$B$12="Probable")),"sx","")</f>
        <v/>
      </c>
      <c r="BU24" s="25" t="str">
        <f>IF(AND(BU$4='Data entry'!$R$12, OR('Data entry'!$B$12="Confirmed",'Data entry'!$B$12="Probable")),"sx","")</f>
        <v/>
      </c>
      <c r="BV24" s="25" t="str">
        <f>IF(AND(BV$4='Data entry'!$R$12, OR('Data entry'!$B$12="Confirmed",'Data entry'!$B$12="Probable")),"sx","")</f>
        <v/>
      </c>
      <c r="BW24" s="25" t="str">
        <f>IF(AND(BW$4='Data entry'!$R$12, OR('Data entry'!$B$12="Confirmed",'Data entry'!$B$12="Probable")),"sx","")</f>
        <v/>
      </c>
      <c r="BX24" s="25" t="str">
        <f>IF(AND(BX$4='Data entry'!$R$12, OR('Data entry'!$B$12="Confirmed",'Data entry'!$B$12="Probable")),"sx","")</f>
        <v/>
      </c>
      <c r="BY24" s="25" t="str">
        <f>IF(AND(BY$4='Data entry'!$R$12, OR('Data entry'!$B$12="Confirmed",'Data entry'!$B$12="Probable")),"sx","")</f>
        <v/>
      </c>
      <c r="BZ24" s="25" t="str">
        <f>IF(AND(BZ$4='Data entry'!$R$12, OR('Data entry'!$B$12="Confirmed",'Data entry'!$B$12="Probable")),"sx","")</f>
        <v/>
      </c>
      <c r="CA24" s="25" t="str">
        <f>IF(AND(CA$4='Data entry'!$R$12, OR('Data entry'!$B$12="Confirmed",'Data entry'!$B$12="Probable")),"sx","")</f>
        <v/>
      </c>
      <c r="CB24" s="25" t="str">
        <f>IF(AND(CB$4='Data entry'!$R$12, OR('Data entry'!$B$12="Confirmed",'Data entry'!$B$12="Probable")),"sx","")</f>
        <v/>
      </c>
      <c r="CC24" s="25" t="str">
        <f>IF(AND(CC$4='Data entry'!$R$12, OR('Data entry'!$B$12="Confirmed",'Data entry'!$B$12="Probable")),"sx","")</f>
        <v/>
      </c>
    </row>
    <row r="25" spans="1:81" s="73" customFormat="1" ht="2.25" customHeight="1" thickBot="1" x14ac:dyDescent="0.3">
      <c r="A25" s="613"/>
      <c r="B25" s="614"/>
      <c r="C25" s="78"/>
    </row>
    <row r="26" spans="1:81" s="72" customFormat="1" ht="15.6" thickTop="1" x14ac:dyDescent="0.25">
      <c r="A26" s="612" t="str">
        <f>CONCATENATE(LEFT('Data entry'!J13), LEFT('Data entry'!I13))</f>
        <v/>
      </c>
      <c r="B26" s="612"/>
      <c r="C26" s="76"/>
    </row>
    <row r="27" spans="1:81" s="25" customFormat="1" x14ac:dyDescent="0.25">
      <c r="A27" s="610" t="str">
        <f>CONCATENATE('Data entry'!B13, ", ", 'Data entry'!AO13, ", ", 'Data entry'!AR13)</f>
        <v xml:space="preserve">, , </v>
      </c>
      <c r="B27" s="610"/>
      <c r="C27" s="104"/>
      <c r="D27" s="26"/>
      <c r="E27" s="26"/>
      <c r="F27" s="26"/>
      <c r="G27" s="26"/>
      <c r="H27" s="26"/>
      <c r="I27" s="26"/>
      <c r="J27" s="26"/>
      <c r="K27" s="26"/>
      <c r="L27" s="26"/>
      <c r="M27" s="26"/>
      <c r="N27" s="26"/>
      <c r="O27" s="26"/>
      <c r="P27" s="26"/>
      <c r="Q27" s="26" t="str">
        <f>IF(AND(Q$4='Data entry'!$R$13, OR('Data entry'!$B$13="Confirmed",'Data entry'!$B$13="Probable")),"sx","")</f>
        <v/>
      </c>
      <c r="R27" s="26" t="str">
        <f>IF(AND(R$4='Data entry'!$R$13, OR('Data entry'!$B$13="Confirmed",'Data entry'!$B$13="Probable")),"sx","")</f>
        <v/>
      </c>
      <c r="S27" s="26" t="str">
        <f>IF(AND(S$4='Data entry'!$R$13, OR('Data entry'!$B$13="Confirmed",'Data entry'!$B$13="Probable")),"sx","")</f>
        <v/>
      </c>
      <c r="T27" s="26" t="str">
        <f>IF(AND(T$4='Data entry'!$R$13, OR('Data entry'!$B$13="Confirmed",'Data entry'!$B$13="Probable")),"sx","")</f>
        <v/>
      </c>
      <c r="U27" s="26" t="str">
        <f>IF(AND(U$4='Data entry'!$R$13, OR('Data entry'!$B$13="Confirmed",'Data entry'!$B$13="Probable")),"sx","")</f>
        <v/>
      </c>
      <c r="V27" s="26" t="str">
        <f>IF(AND(V$4='Data entry'!$R$13, OR('Data entry'!$B$13="Confirmed",'Data entry'!$B$13="Probable")),"sx","")</f>
        <v/>
      </c>
      <c r="W27" s="26" t="str">
        <f>IF(AND(W$4='Data entry'!$R$13, OR('Data entry'!$B$13="Confirmed",'Data entry'!$B$13="Probable")),"sx","")</f>
        <v/>
      </c>
      <c r="X27" s="26" t="str">
        <f>IF(AND(X$4='Data entry'!$R$13, OR('Data entry'!$B$13="Confirmed",'Data entry'!$B$13="Probable")),"sx","")</f>
        <v/>
      </c>
      <c r="Y27" s="26" t="str">
        <f>IF(AND(Y$4='Data entry'!$R$13, OR('Data entry'!$B$13="Confirmed",'Data entry'!$B$13="Probable")),"sx","")</f>
        <v/>
      </c>
      <c r="Z27" s="26" t="str">
        <f>IF(AND(Z$4='Data entry'!$R$13, OR('Data entry'!$B$13="Confirmed",'Data entry'!$B$13="Probable")),"sx","")</f>
        <v/>
      </c>
      <c r="AA27" s="26" t="str">
        <f>IF(AND(AA$4='Data entry'!$R$13, OR('Data entry'!$B$13="Confirmed",'Data entry'!$B$13="Probable")),"sx","")</f>
        <v/>
      </c>
      <c r="AB27" s="26" t="str">
        <f>IF(AND(AB$4='Data entry'!$R$13, OR('Data entry'!$B$13="Confirmed",'Data entry'!$B$13="Probable")),"sx","")</f>
        <v/>
      </c>
      <c r="AC27" s="26" t="str">
        <f>IF(AND(AC$4='Data entry'!$R$13, OR('Data entry'!$B$13="Confirmed",'Data entry'!$B$13="Probable")),"sx","")</f>
        <v/>
      </c>
      <c r="AD27" s="26" t="str">
        <f>IF(AND(AD$4='Data entry'!$R$13, OR('Data entry'!$B$13="Confirmed",'Data entry'!$B$13="Probable")),"sx","")</f>
        <v/>
      </c>
      <c r="AE27" s="26" t="str">
        <f>IF(AND(AE$4='Data entry'!$R$13, OR('Data entry'!$B$13="Confirmed",'Data entry'!$B$13="Probable")),"sx","")</f>
        <v/>
      </c>
      <c r="AF27" s="26" t="str">
        <f>IF(AND(AF$4='Data entry'!$R$13, OR('Data entry'!$B$13="Confirmed",'Data entry'!$B$13="Probable")),"sx","")</f>
        <v/>
      </c>
      <c r="AG27" s="26" t="str">
        <f>IF(AND(AG$4='Data entry'!$R$13, OR('Data entry'!$B$13="Confirmed",'Data entry'!$B$13="Probable")),"sx","")</f>
        <v/>
      </c>
      <c r="AH27" s="26" t="str">
        <f>IF(AND(AH$4='Data entry'!$R$13, OR('Data entry'!$B$13="Confirmed",'Data entry'!$B$13="Probable")),"sx","")</f>
        <v/>
      </c>
      <c r="AI27" s="26" t="str">
        <f>IF(AND(AI$4='Data entry'!$R$13, OR('Data entry'!$B$13="Confirmed",'Data entry'!$B$13="Probable")),"sx","")</f>
        <v/>
      </c>
      <c r="AJ27" s="26" t="str">
        <f>IF(AND(AJ$4='Data entry'!$R$13, OR('Data entry'!$B$13="Confirmed",'Data entry'!$B$13="Probable")),"sx","")</f>
        <v/>
      </c>
      <c r="AK27" s="26" t="str">
        <f>IF(AND(AK$4='Data entry'!$R$13, OR('Data entry'!$B$13="Confirmed",'Data entry'!$B$13="Probable")),"sx","")</f>
        <v/>
      </c>
      <c r="AL27" s="26" t="str">
        <f>IF(AND(AL$4='Data entry'!$R$13, OR('Data entry'!$B$13="Confirmed",'Data entry'!$B$13="Probable")),"sx","")</f>
        <v/>
      </c>
      <c r="AM27" s="26" t="str">
        <f>IF(AND(AM$4='Data entry'!$R$13, OR('Data entry'!$B$13="Confirmed",'Data entry'!$B$13="Probable")),"sx","")</f>
        <v/>
      </c>
      <c r="AN27" s="26" t="str">
        <f>IF(AND(AN$4='Data entry'!$R$13, OR('Data entry'!$B$13="Confirmed",'Data entry'!$B$13="Probable")),"sx","")</f>
        <v/>
      </c>
      <c r="AO27" s="26" t="str">
        <f>IF(AND(AO$4='Data entry'!$R$13, OR('Data entry'!$B$13="Confirmed",'Data entry'!$B$13="Probable")),"sx","")</f>
        <v/>
      </c>
      <c r="AP27" s="26" t="str">
        <f>IF(AND(AP$4='Data entry'!$R$13, OR('Data entry'!$B$13="Confirmed",'Data entry'!$B$13="Probable")),"sx","")</f>
        <v/>
      </c>
      <c r="AQ27" s="26" t="str">
        <f>IF(AND(AQ$4='Data entry'!$R$13, OR('Data entry'!$B$13="Confirmed",'Data entry'!$B$13="Probable")),"sx","")</f>
        <v/>
      </c>
      <c r="AR27" s="26" t="str">
        <f>IF(AND(AR$4='Data entry'!$R$13, OR('Data entry'!$B$13="Confirmed",'Data entry'!$B$13="Probable")),"sx","")</f>
        <v/>
      </c>
      <c r="AS27" s="26" t="str">
        <f>IF(AND(AS$4='Data entry'!$R$13, OR('Data entry'!$B$13="Confirmed",'Data entry'!$B$13="Probable")),"sx","")</f>
        <v/>
      </c>
      <c r="AT27" s="26" t="str">
        <f>IF(AND(AT$4='Data entry'!$R$13, OR('Data entry'!$B$13="Confirmed",'Data entry'!$B$13="Probable")),"sx","")</f>
        <v/>
      </c>
      <c r="AU27" s="26" t="str">
        <f>IF(AND(AU$4='Data entry'!$R$13, OR('Data entry'!$B$13="Confirmed",'Data entry'!$B$13="Probable")),"sx","")</f>
        <v/>
      </c>
      <c r="AV27" s="26" t="str">
        <f>IF(AND(AV$4='Data entry'!$R$13, OR('Data entry'!$B$13="Confirmed",'Data entry'!$B$13="Probable")),"sx","")</f>
        <v/>
      </c>
      <c r="AW27" s="26" t="str">
        <f>IF(AND(AW$4='Data entry'!$R$13, OR('Data entry'!$B$13="Confirmed",'Data entry'!$B$13="Probable")),"sx","")</f>
        <v/>
      </c>
      <c r="AX27" s="26" t="str">
        <f>IF(AND(AX$4='Data entry'!$R$13, OR('Data entry'!$B$13="Confirmed",'Data entry'!$B$13="Probable")),"sx","")</f>
        <v/>
      </c>
      <c r="AY27" s="26" t="str">
        <f>IF(AND(AY$4='Data entry'!$R$13, OR('Data entry'!$B$13="Confirmed",'Data entry'!$B$13="Probable")),"sx","")</f>
        <v/>
      </c>
      <c r="AZ27" s="26" t="str">
        <f>IF(AND(AZ$4='Data entry'!$R$13, OR('Data entry'!$B$13="Confirmed",'Data entry'!$B$13="Probable")),"sx","")</f>
        <v/>
      </c>
      <c r="BA27" s="26" t="str">
        <f>IF(AND(BA$4='Data entry'!$R$13, OR('Data entry'!$B$13="Confirmed",'Data entry'!$B$13="Probable")),"sx","")</f>
        <v/>
      </c>
      <c r="BB27" s="26" t="str">
        <f>IF(AND(BB$4='Data entry'!$R$13, OR('Data entry'!$B$13="Confirmed",'Data entry'!$B$13="Probable")),"sx","")</f>
        <v/>
      </c>
      <c r="BC27" s="26" t="str">
        <f>IF(AND(BC$4='Data entry'!$R$13, OR('Data entry'!$B$13="Confirmed",'Data entry'!$B$13="Probable")),"sx","")</f>
        <v/>
      </c>
      <c r="BD27" s="26" t="str">
        <f>IF(AND(BD$4='Data entry'!$R$13, OR('Data entry'!$B$13="Confirmed",'Data entry'!$B$13="Probable")),"sx","")</f>
        <v/>
      </c>
      <c r="BE27" s="26" t="str">
        <f>IF(AND(BE$4='Data entry'!$R$13, OR('Data entry'!$B$13="Confirmed",'Data entry'!$B$13="Probable")),"sx","")</f>
        <v/>
      </c>
      <c r="BF27" s="26" t="str">
        <f>IF(AND(BF$4='Data entry'!$R$13, OR('Data entry'!$B$13="Confirmed",'Data entry'!$B$13="Probable")),"sx","")</f>
        <v/>
      </c>
      <c r="BG27" s="26" t="str">
        <f>IF(AND(BG$4='Data entry'!$R$13, OR('Data entry'!$B$13="Confirmed",'Data entry'!$B$13="Probable")),"sx","")</f>
        <v/>
      </c>
      <c r="BH27" s="26" t="str">
        <f>IF(AND(BH$4='Data entry'!$R$13, OR('Data entry'!$B$13="Confirmed",'Data entry'!$B$13="Probable")),"sx","")</f>
        <v/>
      </c>
      <c r="BI27" s="26" t="str">
        <f>IF(AND(BI$4='Data entry'!$R$13, OR('Data entry'!$B$13="Confirmed",'Data entry'!$B$13="Probable")),"sx","")</f>
        <v/>
      </c>
      <c r="BJ27" s="26" t="str">
        <f>IF(AND(BJ$4='Data entry'!$R$13, OR('Data entry'!$B$13="Confirmed",'Data entry'!$B$13="Probable")),"sx","")</f>
        <v/>
      </c>
      <c r="BK27" s="26" t="str">
        <f>IF(AND(BK$4='Data entry'!$R$13, OR('Data entry'!$B$13="Confirmed",'Data entry'!$B$13="Probable")),"sx","")</f>
        <v/>
      </c>
      <c r="BL27" s="26" t="str">
        <f>IF(AND(BL$4='Data entry'!$R$13, OR('Data entry'!$B$13="Confirmed",'Data entry'!$B$13="Probable")),"sx","")</f>
        <v/>
      </c>
      <c r="BM27" s="26" t="str">
        <f>IF(AND(BM$4='Data entry'!$R$13, OR('Data entry'!$B$13="Confirmed",'Data entry'!$B$13="Probable")),"sx","")</f>
        <v/>
      </c>
      <c r="BN27" s="26" t="str">
        <f>IF(AND(BN$4='Data entry'!$R$13, OR('Data entry'!$B$13="Confirmed",'Data entry'!$B$13="Probable")),"sx","")</f>
        <v/>
      </c>
      <c r="BO27" s="26" t="str">
        <f>IF(AND(BO$4='Data entry'!$R$13, OR('Data entry'!$B$13="Confirmed",'Data entry'!$B$13="Probable")),"sx","")</f>
        <v/>
      </c>
      <c r="BP27" s="26" t="str">
        <f>IF(AND(BP$4='Data entry'!$R$13, OR('Data entry'!$B$13="Confirmed",'Data entry'!$B$13="Probable")),"sx","")</f>
        <v/>
      </c>
      <c r="BQ27" s="26" t="str">
        <f>IF(AND(BQ$4='Data entry'!$R$13, OR('Data entry'!$B$13="Confirmed",'Data entry'!$B$13="Probable")),"sx","")</f>
        <v/>
      </c>
      <c r="BR27" s="26" t="str">
        <f>IF(AND(BR$4='Data entry'!$R$13, OR('Data entry'!$B$13="Confirmed",'Data entry'!$B$13="Probable")),"sx","")</f>
        <v/>
      </c>
      <c r="BS27" s="26" t="str">
        <f>IF(AND(BS$4='Data entry'!$R$13, OR('Data entry'!$B$13="Confirmed",'Data entry'!$B$13="Probable")),"sx","")</f>
        <v/>
      </c>
      <c r="BT27" s="26" t="str">
        <f>IF(AND(BT$4='Data entry'!$R$13, OR('Data entry'!$B$13="Confirmed",'Data entry'!$B$13="Probable")),"sx","")</f>
        <v/>
      </c>
      <c r="BU27" s="26" t="str">
        <f>IF(AND(BU$4='Data entry'!$R$13, OR('Data entry'!$B$13="Confirmed",'Data entry'!$B$13="Probable")),"sx","")</f>
        <v/>
      </c>
      <c r="BV27" s="26" t="str">
        <f>IF(AND(BV$4='Data entry'!$R$13, OR('Data entry'!$B$13="Confirmed",'Data entry'!$B$13="Probable")),"sx","")</f>
        <v/>
      </c>
      <c r="BW27" s="26" t="str">
        <f>IF(AND(BW$4='Data entry'!$R$13, OR('Data entry'!$B$13="Confirmed",'Data entry'!$B$13="Probable")),"sx","")</f>
        <v/>
      </c>
      <c r="BX27" s="26" t="str">
        <f>IF(AND(BX$4='Data entry'!$R$13, OR('Data entry'!$B$13="Confirmed",'Data entry'!$B$13="Probable")),"sx","")</f>
        <v/>
      </c>
      <c r="BY27" s="26" t="str">
        <f>IF(AND(BY$4='Data entry'!$R$13, OR('Data entry'!$B$13="Confirmed",'Data entry'!$B$13="Probable")),"sx","")</f>
        <v/>
      </c>
      <c r="BZ27" s="26" t="str">
        <f>IF(AND(BZ$4='Data entry'!$R$13, OR('Data entry'!$B$13="Confirmed",'Data entry'!$B$13="Probable")),"sx","")</f>
        <v/>
      </c>
      <c r="CA27" s="26" t="str">
        <f>IF(AND(CA$4='Data entry'!$R$13, OR('Data entry'!$B$13="Confirmed",'Data entry'!$B$13="Probable")),"sx","")</f>
        <v/>
      </c>
      <c r="CB27" s="26" t="str">
        <f>IF(AND(CB$4='Data entry'!$R$13, OR('Data entry'!$B$13="Confirmed",'Data entry'!$B$13="Probable")),"sx","")</f>
        <v/>
      </c>
      <c r="CC27" s="26" t="str">
        <f>IF(AND(CC$4='Data entry'!$R$13, OR('Data entry'!$B$13="Confirmed",'Data entry'!$B$13="Probable")),"sx","")</f>
        <v/>
      </c>
    </row>
    <row r="28" spans="1:81" s="73" customFormat="1" ht="2.25" customHeight="1" thickBot="1" x14ac:dyDescent="0.3">
      <c r="A28" s="613"/>
      <c r="B28" s="614"/>
      <c r="C28" s="78"/>
    </row>
    <row r="29" spans="1:81" s="72" customFormat="1" ht="15.6" thickTop="1" x14ac:dyDescent="0.25">
      <c r="A29" s="612" t="str">
        <f>CONCATENATE(LEFT('Data entry'!J14), LEFT('Data entry'!I14))</f>
        <v/>
      </c>
      <c r="B29" s="612"/>
      <c r="C29" s="76"/>
    </row>
    <row r="30" spans="1:81" s="25" customFormat="1" x14ac:dyDescent="0.25">
      <c r="A30" s="610" t="str">
        <f>CONCATENATE('Data entry'!B14, ", ", 'Data entry'!AO14, ", ", 'Data entry'!AR14)</f>
        <v xml:space="preserve">, , </v>
      </c>
      <c r="B30" s="610"/>
      <c r="C30" s="77"/>
      <c r="Q30" s="25" t="str">
        <f>IF(AND(Q$4='Data entry'!$R$14, OR('Data entry'!$B$14="Confirmed",'Data entry'!$B$14="Probable")),"sx","")</f>
        <v/>
      </c>
      <c r="R30" s="25" t="str">
        <f>IF(AND(R$4='Data entry'!$R$14, OR('Data entry'!$B$14="Confirmed",'Data entry'!$B$14="Probable")),"sx","")</f>
        <v/>
      </c>
      <c r="S30" s="25" t="str">
        <f>IF(AND(S$4='Data entry'!$R$14, OR('Data entry'!$B$14="Confirmed",'Data entry'!$B$14="Probable")),"sx","")</f>
        <v/>
      </c>
      <c r="T30" s="25" t="str">
        <f>IF(AND(T$4='Data entry'!$R$14, OR('Data entry'!$B$14="Confirmed",'Data entry'!$B$14="Probable")),"sx","")</f>
        <v/>
      </c>
      <c r="U30" s="25" t="str">
        <f>IF(AND(U$4='Data entry'!$R$14, OR('Data entry'!$B$14="Confirmed",'Data entry'!$B$14="Probable")),"sx","")</f>
        <v/>
      </c>
      <c r="V30" s="25" t="str">
        <f>IF(AND(V$4='Data entry'!$R$14, OR('Data entry'!$B$14="Confirmed",'Data entry'!$B$14="Probable")),"sx","")</f>
        <v/>
      </c>
      <c r="W30" s="25" t="str">
        <f>IF(AND(W$4='Data entry'!$R$14, OR('Data entry'!$B$14="Confirmed",'Data entry'!$B$14="Probable")),"sx","")</f>
        <v/>
      </c>
      <c r="X30" s="25" t="str">
        <f>IF(AND(X$4='Data entry'!$R$14, OR('Data entry'!$B$14="Confirmed",'Data entry'!$B$14="Probable")),"sx","")</f>
        <v/>
      </c>
      <c r="Y30" s="25" t="str">
        <f>IF(AND(Y$4='Data entry'!$R$14, OR('Data entry'!$B$14="Confirmed",'Data entry'!$B$14="Probable")),"sx","")</f>
        <v/>
      </c>
      <c r="Z30" s="25" t="str">
        <f>IF(AND(Z$4='Data entry'!$R$14, OR('Data entry'!$B$14="Confirmed",'Data entry'!$B$14="Probable")),"sx","")</f>
        <v/>
      </c>
      <c r="AA30" s="25" t="str">
        <f>IF(AND(AA$4='Data entry'!$R$14, OR('Data entry'!$B$14="Confirmed",'Data entry'!$B$14="Probable")),"sx","")</f>
        <v/>
      </c>
      <c r="AB30" s="25" t="str">
        <f>IF(AND(AB$4='Data entry'!$R$14, OR('Data entry'!$B$14="Confirmed",'Data entry'!$B$14="Probable")),"sx","")</f>
        <v/>
      </c>
      <c r="AC30" s="25" t="str">
        <f>IF(AND(AC$4='Data entry'!$R$14, OR('Data entry'!$B$14="Confirmed",'Data entry'!$B$14="Probable")),"sx","")</f>
        <v/>
      </c>
      <c r="AD30" s="25" t="str">
        <f>IF(AND(AD$4='Data entry'!$R$14, OR('Data entry'!$B$14="Confirmed",'Data entry'!$B$14="Probable")),"sx","")</f>
        <v/>
      </c>
      <c r="AE30" s="25" t="str">
        <f>IF(AND(AE$4='Data entry'!$R$14, OR('Data entry'!$B$14="Confirmed",'Data entry'!$B$14="Probable")),"sx","")</f>
        <v/>
      </c>
      <c r="AF30" s="25" t="str">
        <f>IF(AND(AF$4='Data entry'!$R$14, OR('Data entry'!$B$14="Confirmed",'Data entry'!$B$14="Probable")),"sx","")</f>
        <v/>
      </c>
      <c r="AG30" s="25" t="str">
        <f>IF(AND(AG$4='Data entry'!$R$14, OR('Data entry'!$B$14="Confirmed",'Data entry'!$B$14="Probable")),"sx","")</f>
        <v/>
      </c>
      <c r="AH30" s="25" t="str">
        <f>IF(AND(AH$4='Data entry'!$R$14, OR('Data entry'!$B$14="Confirmed",'Data entry'!$B$14="Probable")),"sx","")</f>
        <v/>
      </c>
      <c r="AI30" s="25" t="str">
        <f>IF(AND(AI$4='Data entry'!$R$14, OR('Data entry'!$B$14="Confirmed",'Data entry'!$B$14="Probable")),"sx","")</f>
        <v/>
      </c>
      <c r="AJ30" s="25" t="str">
        <f>IF(AND(AJ$4='Data entry'!$R$14, OR('Data entry'!$B$14="Confirmed",'Data entry'!$B$14="Probable")),"sx","")</f>
        <v/>
      </c>
      <c r="AK30" s="25" t="str">
        <f>IF(AND(AK$4='Data entry'!$R$14, OR('Data entry'!$B$14="Confirmed",'Data entry'!$B$14="Probable")),"sx","")</f>
        <v/>
      </c>
      <c r="AL30" s="25" t="str">
        <f>IF(AND(AL$4='Data entry'!$R$14, OR('Data entry'!$B$14="Confirmed",'Data entry'!$B$14="Probable")),"sx","")</f>
        <v/>
      </c>
      <c r="AM30" s="25" t="str">
        <f>IF(AND(AM$4='Data entry'!$R$14, OR('Data entry'!$B$14="Confirmed",'Data entry'!$B$14="Probable")),"sx","")</f>
        <v/>
      </c>
      <c r="AN30" s="25" t="str">
        <f>IF(AND(AN$4='Data entry'!$R$14, OR('Data entry'!$B$14="Confirmed",'Data entry'!$B$14="Probable")),"sx","")</f>
        <v/>
      </c>
      <c r="AO30" s="25" t="str">
        <f>IF(AND(AO$4='Data entry'!$R$14, OR('Data entry'!$B$14="Confirmed",'Data entry'!$B$14="Probable")),"sx","")</f>
        <v/>
      </c>
      <c r="AP30" s="25" t="str">
        <f>IF(AND(AP$4='Data entry'!$R$14, OR('Data entry'!$B$14="Confirmed",'Data entry'!$B$14="Probable")),"sx","")</f>
        <v/>
      </c>
      <c r="AQ30" s="25" t="str">
        <f>IF(AND(AQ$4='Data entry'!$R$14, OR('Data entry'!$B$14="Confirmed",'Data entry'!$B$14="Probable")),"sx","")</f>
        <v/>
      </c>
      <c r="AR30" s="25" t="str">
        <f>IF(AND(AR$4='Data entry'!$R$14, OR('Data entry'!$B$14="Confirmed",'Data entry'!$B$14="Probable")),"sx","")</f>
        <v/>
      </c>
      <c r="AS30" s="25" t="str">
        <f>IF(AND(AS$4='Data entry'!$R$14, OR('Data entry'!$B$14="Confirmed",'Data entry'!$B$14="Probable")),"sx","")</f>
        <v/>
      </c>
      <c r="AT30" s="25" t="str">
        <f>IF(AND(AT$4='Data entry'!$R$14, OR('Data entry'!$B$14="Confirmed",'Data entry'!$B$14="Probable")),"sx","")</f>
        <v/>
      </c>
      <c r="AU30" s="25" t="str">
        <f>IF(AND(AU$4='Data entry'!$R$14, OR('Data entry'!$B$14="Confirmed",'Data entry'!$B$14="Probable")),"sx","")</f>
        <v/>
      </c>
      <c r="AV30" s="25" t="str">
        <f>IF(AND(AV$4='Data entry'!$R$14, OR('Data entry'!$B$14="Confirmed",'Data entry'!$B$14="Probable")),"sx","")</f>
        <v/>
      </c>
      <c r="AW30" s="25" t="str">
        <f>IF(AND(AW$4='Data entry'!$R$14, OR('Data entry'!$B$14="Confirmed",'Data entry'!$B$14="Probable")),"sx","")</f>
        <v/>
      </c>
      <c r="AX30" s="25" t="str">
        <f>IF(AND(AX$4='Data entry'!$R$14, OR('Data entry'!$B$14="Confirmed",'Data entry'!$B$14="Probable")),"sx","")</f>
        <v/>
      </c>
      <c r="AY30" s="25" t="str">
        <f>IF(AND(AY$4='Data entry'!$R$14, OR('Data entry'!$B$14="Confirmed",'Data entry'!$B$14="Probable")),"sx","")</f>
        <v/>
      </c>
      <c r="AZ30" s="25" t="str">
        <f>IF(AND(AZ$4='Data entry'!$R$14, OR('Data entry'!$B$14="Confirmed",'Data entry'!$B$14="Probable")),"sx","")</f>
        <v/>
      </c>
      <c r="BA30" s="25" t="str">
        <f>IF(AND(BA$4='Data entry'!$R$14, OR('Data entry'!$B$14="Confirmed",'Data entry'!$B$14="Probable")),"sx","")</f>
        <v/>
      </c>
      <c r="BB30" s="25" t="str">
        <f>IF(AND(BB$4='Data entry'!$R$14, OR('Data entry'!$B$14="Confirmed",'Data entry'!$B$14="Probable")),"sx","")</f>
        <v/>
      </c>
      <c r="BC30" s="25" t="str">
        <f>IF(AND(BC$4='Data entry'!$R$14, OR('Data entry'!$B$14="Confirmed",'Data entry'!$B$14="Probable")),"sx","")</f>
        <v/>
      </c>
      <c r="BD30" s="25" t="str">
        <f>IF(AND(BD$4='Data entry'!$R$14, OR('Data entry'!$B$14="Confirmed",'Data entry'!$B$14="Probable")),"sx","")</f>
        <v/>
      </c>
      <c r="BE30" s="25" t="str">
        <f>IF(AND(BE$4='Data entry'!$R$14, OR('Data entry'!$B$14="Confirmed",'Data entry'!$B$14="Probable")),"sx","")</f>
        <v/>
      </c>
      <c r="BF30" s="25" t="str">
        <f>IF(AND(BF$4='Data entry'!$R$14, OR('Data entry'!$B$14="Confirmed",'Data entry'!$B$14="Probable")),"sx","")</f>
        <v/>
      </c>
      <c r="BG30" s="25" t="str">
        <f>IF(AND(BG$4='Data entry'!$R$14, OR('Data entry'!$B$14="Confirmed",'Data entry'!$B$14="Probable")),"sx","")</f>
        <v/>
      </c>
      <c r="BH30" s="25" t="str">
        <f>IF(AND(BH$4='Data entry'!$R$14, OR('Data entry'!$B$14="Confirmed",'Data entry'!$B$14="Probable")),"sx","")</f>
        <v/>
      </c>
      <c r="BI30" s="25" t="str">
        <f>IF(AND(BI$4='Data entry'!$R$14, OR('Data entry'!$B$14="Confirmed",'Data entry'!$B$14="Probable")),"sx","")</f>
        <v/>
      </c>
      <c r="BJ30" s="25" t="str">
        <f>IF(AND(BJ$4='Data entry'!$R$14, OR('Data entry'!$B$14="Confirmed",'Data entry'!$B$14="Probable")),"sx","")</f>
        <v/>
      </c>
      <c r="BK30" s="25" t="str">
        <f>IF(AND(BK$4='Data entry'!$R$14, OR('Data entry'!$B$14="Confirmed",'Data entry'!$B$14="Probable")),"sx","")</f>
        <v/>
      </c>
      <c r="BL30" s="25" t="str">
        <f>IF(AND(BL$4='Data entry'!$R$14, OR('Data entry'!$B$14="Confirmed",'Data entry'!$B$14="Probable")),"sx","")</f>
        <v/>
      </c>
      <c r="BM30" s="25" t="str">
        <f>IF(AND(BM$4='Data entry'!$R$14, OR('Data entry'!$B$14="Confirmed",'Data entry'!$B$14="Probable")),"sx","")</f>
        <v/>
      </c>
      <c r="BN30" s="25" t="str">
        <f>IF(AND(BN$4='Data entry'!$R$14, OR('Data entry'!$B$14="Confirmed",'Data entry'!$B$14="Probable")),"sx","")</f>
        <v/>
      </c>
      <c r="BO30" s="25" t="str">
        <f>IF(AND(BO$4='Data entry'!$R$14, OR('Data entry'!$B$14="Confirmed",'Data entry'!$B$14="Probable")),"sx","")</f>
        <v/>
      </c>
      <c r="BP30" s="25" t="str">
        <f>IF(AND(BP$4='Data entry'!$R$14, OR('Data entry'!$B$14="Confirmed",'Data entry'!$B$14="Probable")),"sx","")</f>
        <v/>
      </c>
      <c r="BQ30" s="25" t="str">
        <f>IF(AND(BQ$4='Data entry'!$R$14, OR('Data entry'!$B$14="Confirmed",'Data entry'!$B$14="Probable")),"sx","")</f>
        <v/>
      </c>
      <c r="BR30" s="25" t="str">
        <f>IF(AND(BR$4='Data entry'!$R$14, OR('Data entry'!$B$14="Confirmed",'Data entry'!$B$14="Probable")),"sx","")</f>
        <v/>
      </c>
      <c r="BS30" s="25" t="str">
        <f>IF(AND(BS$4='Data entry'!$R$14, OR('Data entry'!$B$14="Confirmed",'Data entry'!$B$14="Probable")),"sx","")</f>
        <v/>
      </c>
      <c r="BT30" s="25" t="str">
        <f>IF(AND(BT$4='Data entry'!$R$14, OR('Data entry'!$B$14="Confirmed",'Data entry'!$B$14="Probable")),"sx","")</f>
        <v/>
      </c>
      <c r="BU30" s="25" t="str">
        <f>IF(AND(BU$4='Data entry'!$R$14, OR('Data entry'!$B$14="Confirmed",'Data entry'!$B$14="Probable")),"sx","")</f>
        <v/>
      </c>
      <c r="BV30" s="25" t="str">
        <f>IF(AND(BV$4='Data entry'!$R$14, OR('Data entry'!$B$14="Confirmed",'Data entry'!$B$14="Probable")),"sx","")</f>
        <v/>
      </c>
      <c r="BW30" s="25" t="str">
        <f>IF(AND(BW$4='Data entry'!$R$14, OR('Data entry'!$B$14="Confirmed",'Data entry'!$B$14="Probable")),"sx","")</f>
        <v/>
      </c>
      <c r="BX30" s="25" t="str">
        <f>IF(AND(BX$4='Data entry'!$R$14, OR('Data entry'!$B$14="Confirmed",'Data entry'!$B$14="Probable")),"sx","")</f>
        <v/>
      </c>
      <c r="BY30" s="25" t="str">
        <f>IF(AND(BY$4='Data entry'!$R$14, OR('Data entry'!$B$14="Confirmed",'Data entry'!$B$14="Probable")),"sx","")</f>
        <v/>
      </c>
      <c r="BZ30" s="25" t="str">
        <f>IF(AND(BZ$4='Data entry'!$R$14, OR('Data entry'!$B$14="Confirmed",'Data entry'!$B$14="Probable")),"sx","")</f>
        <v/>
      </c>
      <c r="CA30" s="25" t="str">
        <f>IF(AND(CA$4='Data entry'!$R$14, OR('Data entry'!$B$14="Confirmed",'Data entry'!$B$14="Probable")),"sx","")</f>
        <v/>
      </c>
      <c r="CB30" s="25" t="str">
        <f>IF(AND(CB$4='Data entry'!$R$14, OR('Data entry'!$B$14="Confirmed",'Data entry'!$B$14="Probable")),"sx","")</f>
        <v/>
      </c>
      <c r="CC30" s="25" t="str">
        <f>IF(AND(CC$4='Data entry'!$R$14, OR('Data entry'!$B$14="Confirmed",'Data entry'!$B$14="Probable")),"sx","")</f>
        <v/>
      </c>
    </row>
    <row r="31" spans="1:81" s="73" customFormat="1" ht="2.25" customHeight="1" thickBot="1" x14ac:dyDescent="0.3">
      <c r="A31" s="613"/>
      <c r="B31" s="614"/>
      <c r="C31" s="78"/>
    </row>
    <row r="32" spans="1:81" s="72" customFormat="1" ht="15.6" thickTop="1" x14ac:dyDescent="0.25">
      <c r="A32" s="612" t="str">
        <f>CONCATENATE(LEFT('Data entry'!J15), LEFT('Data entry'!I15))</f>
        <v/>
      </c>
      <c r="B32" s="612"/>
      <c r="C32" s="76"/>
    </row>
    <row r="33" spans="1:81" s="25" customFormat="1" x14ac:dyDescent="0.25">
      <c r="A33" s="610" t="str">
        <f>CONCATENATE('Data entry'!B15, ", ", 'Data entry'!AO15, ", ", 'Data entry'!AR15)</f>
        <v xml:space="preserve">, , </v>
      </c>
      <c r="B33" s="610"/>
      <c r="C33" s="77"/>
      <c r="Q33" s="25" t="str">
        <f>IF(AND(Q$4='Data entry'!$R$15, OR('Data entry'!$B$15="Confirmed",'Data entry'!$B$15="Probable")),"sx","")</f>
        <v/>
      </c>
      <c r="R33" s="25" t="str">
        <f>IF(AND(R$4='Data entry'!$R$15, OR('Data entry'!$B$15="Confirmed",'Data entry'!$B$15="Probable")),"sx","")</f>
        <v/>
      </c>
      <c r="S33" s="25" t="str">
        <f>IF(AND(S$4='Data entry'!$R$15, OR('Data entry'!$B$15="Confirmed",'Data entry'!$B$15="Probable")),"sx","")</f>
        <v/>
      </c>
      <c r="T33" s="25" t="str">
        <f>IF(AND(T$4='Data entry'!$R$15, OR('Data entry'!$B$15="Confirmed",'Data entry'!$B$15="Probable")),"sx","")</f>
        <v/>
      </c>
      <c r="U33" s="25" t="str">
        <f>IF(AND(U$4='Data entry'!$R$15, OR('Data entry'!$B$15="Confirmed",'Data entry'!$B$15="Probable")),"sx","")</f>
        <v/>
      </c>
      <c r="V33" s="25" t="str">
        <f>IF(AND(V$4='Data entry'!$R$15, OR('Data entry'!$B$15="Confirmed",'Data entry'!$B$15="Probable")),"sx","")</f>
        <v/>
      </c>
      <c r="W33" s="25" t="str">
        <f>IF(AND(W$4='Data entry'!$R$15, OR('Data entry'!$B$15="Confirmed",'Data entry'!$B$15="Probable")),"sx","")</f>
        <v/>
      </c>
      <c r="X33" s="25" t="str">
        <f>IF(AND(X$4='Data entry'!$R$15, OR('Data entry'!$B$15="Confirmed",'Data entry'!$B$15="Probable")),"sx","")</f>
        <v/>
      </c>
      <c r="Y33" s="25" t="str">
        <f>IF(AND(Y$4='Data entry'!$R$15, OR('Data entry'!$B$15="Confirmed",'Data entry'!$B$15="Probable")),"sx","")</f>
        <v/>
      </c>
      <c r="Z33" s="25" t="str">
        <f>IF(AND(Z$4='Data entry'!$R$15, OR('Data entry'!$B$15="Confirmed",'Data entry'!$B$15="Probable")),"sx","")</f>
        <v/>
      </c>
      <c r="AA33" s="25" t="str">
        <f>IF(AND(AA$4='Data entry'!$R$15, OR('Data entry'!$B$15="Confirmed",'Data entry'!$B$15="Probable")),"sx","")</f>
        <v/>
      </c>
      <c r="AB33" s="25" t="str">
        <f>IF(AND(AB$4='Data entry'!$R$15, OR('Data entry'!$B$15="Confirmed",'Data entry'!$B$15="Probable")),"sx","")</f>
        <v/>
      </c>
      <c r="AC33" s="25" t="str">
        <f>IF(AND(AC$4='Data entry'!$R$15, OR('Data entry'!$B$15="Confirmed",'Data entry'!$B$15="Probable")),"sx","")</f>
        <v/>
      </c>
      <c r="AD33" s="25" t="str">
        <f>IF(AND(AD$4='Data entry'!$R$15, OR('Data entry'!$B$15="Confirmed",'Data entry'!$B$15="Probable")),"sx","")</f>
        <v/>
      </c>
      <c r="AE33" s="25" t="str">
        <f>IF(AND(AE$4='Data entry'!$R$15, OR('Data entry'!$B$15="Confirmed",'Data entry'!$B$15="Probable")),"sx","")</f>
        <v/>
      </c>
      <c r="AF33" s="25" t="str">
        <f>IF(AND(AF$4='Data entry'!$R$15, OR('Data entry'!$B$15="Confirmed",'Data entry'!$B$15="Probable")),"sx","")</f>
        <v/>
      </c>
      <c r="AG33" s="25" t="str">
        <f>IF(AND(AG$4='Data entry'!$R$15, OR('Data entry'!$B$15="Confirmed",'Data entry'!$B$15="Probable")),"sx","")</f>
        <v/>
      </c>
      <c r="AH33" s="25" t="str">
        <f>IF(AND(AH$4='Data entry'!$R$15, OR('Data entry'!$B$15="Confirmed",'Data entry'!$B$15="Probable")),"sx","")</f>
        <v/>
      </c>
      <c r="AI33" s="25" t="str">
        <f>IF(AND(AI$4='Data entry'!$R$15, OR('Data entry'!$B$15="Confirmed",'Data entry'!$B$15="Probable")),"sx","")</f>
        <v/>
      </c>
      <c r="AJ33" s="25" t="str">
        <f>IF(AND(AJ$4='Data entry'!$R$15, OR('Data entry'!$B$15="Confirmed",'Data entry'!$B$15="Probable")),"sx","")</f>
        <v/>
      </c>
      <c r="AK33" s="25" t="str">
        <f>IF(AND(AK$4='Data entry'!$R$15, OR('Data entry'!$B$15="Confirmed",'Data entry'!$B$15="Probable")),"sx","")</f>
        <v/>
      </c>
      <c r="AL33" s="25" t="str">
        <f>IF(AND(AL$4='Data entry'!$R$15, OR('Data entry'!$B$15="Confirmed",'Data entry'!$B$15="Probable")),"sx","")</f>
        <v/>
      </c>
      <c r="AM33" s="25" t="str">
        <f>IF(AND(AM$4='Data entry'!$R$15, OR('Data entry'!$B$15="Confirmed",'Data entry'!$B$15="Probable")),"sx","")</f>
        <v/>
      </c>
      <c r="AN33" s="25" t="str">
        <f>IF(AND(AN$4='Data entry'!$R$15, OR('Data entry'!$B$15="Confirmed",'Data entry'!$B$15="Probable")),"sx","")</f>
        <v/>
      </c>
      <c r="AO33" s="25" t="str">
        <f>IF(AND(AO$4='Data entry'!$R$15, OR('Data entry'!$B$15="Confirmed",'Data entry'!$B$15="Probable")),"sx","")</f>
        <v/>
      </c>
      <c r="AP33" s="25" t="str">
        <f>IF(AND(AP$4='Data entry'!$R$15, OR('Data entry'!$B$15="Confirmed",'Data entry'!$B$15="Probable")),"sx","")</f>
        <v/>
      </c>
      <c r="AQ33" s="25" t="str">
        <f>IF(AND(AQ$4='Data entry'!$R$15, OR('Data entry'!$B$15="Confirmed",'Data entry'!$B$15="Probable")),"sx","")</f>
        <v/>
      </c>
      <c r="AR33" s="25" t="str">
        <f>IF(AND(AR$4='Data entry'!$R$15, OR('Data entry'!$B$15="Confirmed",'Data entry'!$B$15="Probable")),"sx","")</f>
        <v/>
      </c>
      <c r="AS33" s="25" t="str">
        <f>IF(AND(AS$4='Data entry'!$R$15, OR('Data entry'!$B$15="Confirmed",'Data entry'!$B$15="Probable")),"sx","")</f>
        <v/>
      </c>
      <c r="AT33" s="25" t="str">
        <f>IF(AND(AT$4='Data entry'!$R$15, OR('Data entry'!$B$15="Confirmed",'Data entry'!$B$15="Probable")),"sx","")</f>
        <v/>
      </c>
      <c r="AU33" s="25" t="str">
        <f>IF(AND(AU$4='Data entry'!$R$15, OR('Data entry'!$B$15="Confirmed",'Data entry'!$B$15="Probable")),"sx","")</f>
        <v/>
      </c>
      <c r="AV33" s="25" t="str">
        <f>IF(AND(AV$4='Data entry'!$R$15, OR('Data entry'!$B$15="Confirmed",'Data entry'!$B$15="Probable")),"sx","")</f>
        <v/>
      </c>
      <c r="AW33" s="25" t="str">
        <f>IF(AND(AW$4='Data entry'!$R$15, OR('Data entry'!$B$15="Confirmed",'Data entry'!$B$15="Probable")),"sx","")</f>
        <v/>
      </c>
      <c r="AX33" s="25" t="str">
        <f>IF(AND(AX$4='Data entry'!$R$15, OR('Data entry'!$B$15="Confirmed",'Data entry'!$B$15="Probable")),"sx","")</f>
        <v/>
      </c>
      <c r="AY33" s="25" t="str">
        <f>IF(AND(AY$4='Data entry'!$R$15, OR('Data entry'!$B$15="Confirmed",'Data entry'!$B$15="Probable")),"sx","")</f>
        <v/>
      </c>
      <c r="AZ33" s="25" t="str">
        <f>IF(AND(AZ$4='Data entry'!$R$15, OR('Data entry'!$B$15="Confirmed",'Data entry'!$B$15="Probable")),"sx","")</f>
        <v/>
      </c>
      <c r="BA33" s="25" t="str">
        <f>IF(AND(BA$4='Data entry'!$R$15, OR('Data entry'!$B$15="Confirmed",'Data entry'!$B$15="Probable")),"sx","")</f>
        <v/>
      </c>
      <c r="BB33" s="25" t="str">
        <f>IF(AND(BB$4='Data entry'!$R$15, OR('Data entry'!$B$15="Confirmed",'Data entry'!$B$15="Probable")),"sx","")</f>
        <v/>
      </c>
      <c r="BC33" s="25" t="str">
        <f>IF(AND(BC$4='Data entry'!$R$15, OR('Data entry'!$B$15="Confirmed",'Data entry'!$B$15="Probable")),"sx","")</f>
        <v/>
      </c>
      <c r="BD33" s="25" t="str">
        <f>IF(AND(BD$4='Data entry'!$R$15, OR('Data entry'!$B$15="Confirmed",'Data entry'!$B$15="Probable")),"sx","")</f>
        <v/>
      </c>
      <c r="BE33" s="25" t="str">
        <f>IF(AND(BE$4='Data entry'!$R$15, OR('Data entry'!$B$15="Confirmed",'Data entry'!$B$15="Probable")),"sx","")</f>
        <v/>
      </c>
      <c r="BF33" s="25" t="str">
        <f>IF(AND(BF$4='Data entry'!$R$15, OR('Data entry'!$B$15="Confirmed",'Data entry'!$B$15="Probable")),"sx","")</f>
        <v/>
      </c>
      <c r="BG33" s="25" t="str">
        <f>IF(AND(BG$4='Data entry'!$R$15, OR('Data entry'!$B$15="Confirmed",'Data entry'!$B$15="Probable")),"sx","")</f>
        <v/>
      </c>
      <c r="BH33" s="25" t="str">
        <f>IF(AND(BH$4='Data entry'!$R$15, OR('Data entry'!$B$15="Confirmed",'Data entry'!$B$15="Probable")),"sx","")</f>
        <v/>
      </c>
      <c r="BI33" s="25" t="str">
        <f>IF(AND(BI$4='Data entry'!$R$15, OR('Data entry'!$B$15="Confirmed",'Data entry'!$B$15="Probable")),"sx","")</f>
        <v/>
      </c>
      <c r="BJ33" s="25" t="str">
        <f>IF(AND(BJ$4='Data entry'!$R$15, OR('Data entry'!$B$15="Confirmed",'Data entry'!$B$15="Probable")),"sx","")</f>
        <v/>
      </c>
      <c r="BK33" s="25" t="str">
        <f>IF(AND(BK$4='Data entry'!$R$15, OR('Data entry'!$B$15="Confirmed",'Data entry'!$B$15="Probable")),"sx","")</f>
        <v/>
      </c>
      <c r="BL33" s="25" t="str">
        <f>IF(AND(BL$4='Data entry'!$R$15, OR('Data entry'!$B$15="Confirmed",'Data entry'!$B$15="Probable")),"sx","")</f>
        <v/>
      </c>
      <c r="BM33" s="25" t="str">
        <f>IF(AND(BM$4='Data entry'!$R$15, OR('Data entry'!$B$15="Confirmed",'Data entry'!$B$15="Probable")),"sx","")</f>
        <v/>
      </c>
      <c r="BN33" s="25" t="str">
        <f>IF(AND(BN$4='Data entry'!$R$15, OR('Data entry'!$B$15="Confirmed",'Data entry'!$B$15="Probable")),"sx","")</f>
        <v/>
      </c>
      <c r="BO33" s="25" t="str">
        <f>IF(AND(BO$4='Data entry'!$R$15, OR('Data entry'!$B$15="Confirmed",'Data entry'!$B$15="Probable")),"sx","")</f>
        <v/>
      </c>
      <c r="BP33" s="25" t="str">
        <f>IF(AND(BP$4='Data entry'!$R$15, OR('Data entry'!$B$15="Confirmed",'Data entry'!$B$15="Probable")),"sx","")</f>
        <v/>
      </c>
      <c r="BQ33" s="25" t="str">
        <f>IF(AND(BQ$4='Data entry'!$R$15, OR('Data entry'!$B$15="Confirmed",'Data entry'!$B$15="Probable")),"sx","")</f>
        <v/>
      </c>
      <c r="BR33" s="25" t="str">
        <f>IF(AND(BR$4='Data entry'!$R$15, OR('Data entry'!$B$15="Confirmed",'Data entry'!$B$15="Probable")),"sx","")</f>
        <v/>
      </c>
      <c r="BS33" s="25" t="str">
        <f>IF(AND(BS$4='Data entry'!$R$15, OR('Data entry'!$B$15="Confirmed",'Data entry'!$B$15="Probable")),"sx","")</f>
        <v/>
      </c>
      <c r="BT33" s="25" t="str">
        <f>IF(AND(BT$4='Data entry'!$R$15, OR('Data entry'!$B$15="Confirmed",'Data entry'!$B$15="Probable")),"sx","")</f>
        <v/>
      </c>
      <c r="BU33" s="25" t="str">
        <f>IF(AND(BU$4='Data entry'!$R$15, OR('Data entry'!$B$15="Confirmed",'Data entry'!$B$15="Probable")),"sx","")</f>
        <v/>
      </c>
      <c r="BV33" s="25" t="str">
        <f>IF(AND(BV$4='Data entry'!$R$15, OR('Data entry'!$B$15="Confirmed",'Data entry'!$B$15="Probable")),"sx","")</f>
        <v/>
      </c>
      <c r="BW33" s="25" t="str">
        <f>IF(AND(BW$4='Data entry'!$R$15, OR('Data entry'!$B$15="Confirmed",'Data entry'!$B$15="Probable")),"sx","")</f>
        <v/>
      </c>
      <c r="BX33" s="25" t="str">
        <f>IF(AND(BX$4='Data entry'!$R$15, OR('Data entry'!$B$15="Confirmed",'Data entry'!$B$15="Probable")),"sx","")</f>
        <v/>
      </c>
      <c r="BY33" s="25" t="str">
        <f>IF(AND(BY$4='Data entry'!$R$15, OR('Data entry'!$B$15="Confirmed",'Data entry'!$B$15="Probable")),"sx","")</f>
        <v/>
      </c>
      <c r="BZ33" s="25" t="str">
        <f>IF(AND(BZ$4='Data entry'!$R$15, OR('Data entry'!$B$15="Confirmed",'Data entry'!$B$15="Probable")),"sx","")</f>
        <v/>
      </c>
      <c r="CA33" s="25" t="str">
        <f>IF(AND(CA$4='Data entry'!$R$15, OR('Data entry'!$B$15="Confirmed",'Data entry'!$B$15="Probable")),"sx","")</f>
        <v/>
      </c>
      <c r="CB33" s="25" t="str">
        <f>IF(AND(CB$4='Data entry'!$R$15, OR('Data entry'!$B$15="Confirmed",'Data entry'!$B$15="Probable")),"sx","")</f>
        <v/>
      </c>
      <c r="CC33" s="25" t="str">
        <f>IF(AND(CC$4='Data entry'!$R$15, OR('Data entry'!$B$15="Confirmed",'Data entry'!$B$15="Probable")),"sx","")</f>
        <v/>
      </c>
    </row>
    <row r="34" spans="1:81" s="73" customFormat="1" ht="2.25" customHeight="1" thickBot="1" x14ac:dyDescent="0.3">
      <c r="A34" s="613"/>
      <c r="B34" s="614"/>
      <c r="C34" s="78"/>
    </row>
    <row r="35" spans="1:81" s="72" customFormat="1" ht="15.6" thickTop="1" x14ac:dyDescent="0.25">
      <c r="A35" s="612" t="str">
        <f>CONCATENATE('Data entry'!J16, " ", 'Data entry'!I16)</f>
        <v xml:space="preserve"> </v>
      </c>
      <c r="B35" s="612"/>
      <c r="C35" s="76"/>
    </row>
    <row r="36" spans="1:81" s="25" customFormat="1" x14ac:dyDescent="0.25">
      <c r="A36" s="610" t="str">
        <f>CONCATENATE('Data entry'!B16, ", ", 'Data entry'!AO16, ", ", 'Data entry'!AR16)</f>
        <v xml:space="preserve">, , </v>
      </c>
      <c r="B36" s="610"/>
      <c r="C36" s="77"/>
      <c r="Q36" s="25" t="str">
        <f>IF(AND(Q$4='Data entry'!$R$16, OR('Data entry'!$B$16="Confirmed",'Data entry'!$B$16="Probable")),"sx","")</f>
        <v/>
      </c>
      <c r="R36" s="25" t="str">
        <f>IF(AND(R$4='Data entry'!$R$16, OR('Data entry'!$B$16="Confirmed",'Data entry'!$B$16="Probable")),"sx","")</f>
        <v/>
      </c>
      <c r="S36" s="25" t="str">
        <f>IF(AND(S$4='Data entry'!$R$16, OR('Data entry'!$B$16="Confirmed",'Data entry'!$B$16="Probable")),"sx","")</f>
        <v/>
      </c>
      <c r="T36" s="25" t="str">
        <f>IF(AND(T$4='Data entry'!$R$16, OR('Data entry'!$B$16="Confirmed",'Data entry'!$B$16="Probable")),"sx","")</f>
        <v/>
      </c>
      <c r="U36" s="25" t="str">
        <f>IF(AND(U$4='Data entry'!$R$16, OR('Data entry'!$B$16="Confirmed",'Data entry'!$B$16="Probable")),"sx","")</f>
        <v/>
      </c>
      <c r="V36" s="25" t="str">
        <f>IF(AND(V$4='Data entry'!$R$16, OR('Data entry'!$B$16="Confirmed",'Data entry'!$B$16="Probable")),"sx","")</f>
        <v/>
      </c>
      <c r="W36" s="25" t="str">
        <f>IF(AND(W$4='Data entry'!$R$16, OR('Data entry'!$B$16="Confirmed",'Data entry'!$B$16="Probable")),"sx","")</f>
        <v/>
      </c>
      <c r="X36" s="25" t="str">
        <f>IF(AND(X$4='Data entry'!$R$16, OR('Data entry'!$B$16="Confirmed",'Data entry'!$B$16="Probable")),"sx","")</f>
        <v/>
      </c>
      <c r="Y36" s="25" t="str">
        <f>IF(AND(Y$4='Data entry'!$R$16, OR('Data entry'!$B$16="Confirmed",'Data entry'!$B$16="Probable")),"sx","")</f>
        <v/>
      </c>
      <c r="Z36" s="25" t="str">
        <f>IF(AND(Z$4='Data entry'!$R$16, OR('Data entry'!$B$16="Confirmed",'Data entry'!$B$16="Probable")),"sx","")</f>
        <v/>
      </c>
      <c r="AA36" s="25" t="str">
        <f>IF(AND(AA$4='Data entry'!$R$16, OR('Data entry'!$B$16="Confirmed",'Data entry'!$B$16="Probable")),"sx","")</f>
        <v/>
      </c>
      <c r="AB36" s="25" t="str">
        <f>IF(AND(AB$4='Data entry'!$R$16, OR('Data entry'!$B$16="Confirmed",'Data entry'!$B$16="Probable")),"sx","")</f>
        <v/>
      </c>
      <c r="AC36" s="25" t="str">
        <f>IF(AND(AC$4='Data entry'!$R$16, OR('Data entry'!$B$16="Confirmed",'Data entry'!$B$16="Probable")),"sx","")</f>
        <v/>
      </c>
      <c r="AD36" s="25" t="str">
        <f>IF(AND(AD$4='Data entry'!$R$16, OR('Data entry'!$B$16="Confirmed",'Data entry'!$B$16="Probable")),"sx","")</f>
        <v/>
      </c>
      <c r="AE36" s="25" t="str">
        <f>IF(AND(AE$4='Data entry'!$R$16, OR('Data entry'!$B$16="Confirmed",'Data entry'!$B$16="Probable")),"sx","")</f>
        <v/>
      </c>
      <c r="AF36" s="25" t="str">
        <f>IF(AND(AF$4='Data entry'!$R$16, OR('Data entry'!$B$16="Confirmed",'Data entry'!$B$16="Probable")),"sx","")</f>
        <v/>
      </c>
      <c r="AG36" s="25" t="str">
        <f>IF(AND(AG$4='Data entry'!$R$16, OR('Data entry'!$B$16="Confirmed",'Data entry'!$B$16="Probable")),"sx","")</f>
        <v/>
      </c>
      <c r="AH36" s="25" t="str">
        <f>IF(AND(AH$4='Data entry'!$R$16, OR('Data entry'!$B$16="Confirmed",'Data entry'!$B$16="Probable")),"sx","")</f>
        <v/>
      </c>
      <c r="AI36" s="25" t="str">
        <f>IF(AND(AI$4='Data entry'!$R$16, OR('Data entry'!$B$16="Confirmed",'Data entry'!$B$16="Probable")),"sx","")</f>
        <v/>
      </c>
      <c r="AJ36" s="25" t="str">
        <f>IF(AND(AJ$4='Data entry'!$R$16, OR('Data entry'!$B$16="Confirmed",'Data entry'!$B$16="Probable")),"sx","")</f>
        <v/>
      </c>
      <c r="AK36" s="25" t="str">
        <f>IF(AND(AK$4='Data entry'!$R$16, OR('Data entry'!$B$16="Confirmed",'Data entry'!$B$16="Probable")),"sx","")</f>
        <v/>
      </c>
      <c r="AL36" s="25" t="str">
        <f>IF(AND(AL$4='Data entry'!$R$16, OR('Data entry'!$B$16="Confirmed",'Data entry'!$B$16="Probable")),"sx","")</f>
        <v/>
      </c>
      <c r="AM36" s="25" t="str">
        <f>IF(AND(AM$4='Data entry'!$R$16, OR('Data entry'!$B$16="Confirmed",'Data entry'!$B$16="Probable")),"sx","")</f>
        <v/>
      </c>
      <c r="AN36" s="25" t="str">
        <f>IF(AND(AN$4='Data entry'!$R$16, OR('Data entry'!$B$16="Confirmed",'Data entry'!$B$16="Probable")),"sx","")</f>
        <v/>
      </c>
      <c r="AO36" s="25" t="str">
        <f>IF(AND(AO$4='Data entry'!$R$16, OR('Data entry'!$B$16="Confirmed",'Data entry'!$B$16="Probable")),"sx","")</f>
        <v/>
      </c>
      <c r="AP36" s="25" t="str">
        <f>IF(AND(AP$4='Data entry'!$R$16, OR('Data entry'!$B$16="Confirmed",'Data entry'!$B$16="Probable")),"sx","")</f>
        <v/>
      </c>
      <c r="AQ36" s="25" t="str">
        <f>IF(AND(AQ$4='Data entry'!$R$16, OR('Data entry'!$B$16="Confirmed",'Data entry'!$B$16="Probable")),"sx","")</f>
        <v/>
      </c>
      <c r="AR36" s="25" t="str">
        <f>IF(AND(AR$4='Data entry'!$R$16, OR('Data entry'!$B$16="Confirmed",'Data entry'!$B$16="Probable")),"sx","")</f>
        <v/>
      </c>
      <c r="AS36" s="25" t="str">
        <f>IF(AND(AS$4='Data entry'!$R$16, OR('Data entry'!$B$16="Confirmed",'Data entry'!$B$16="Probable")),"sx","")</f>
        <v/>
      </c>
      <c r="AT36" s="25" t="str">
        <f>IF(AND(AT$4='Data entry'!$R$16, OR('Data entry'!$B$16="Confirmed",'Data entry'!$B$16="Probable")),"sx","")</f>
        <v/>
      </c>
      <c r="AU36" s="25" t="str">
        <f>IF(AND(AU$4='Data entry'!$R$16, OR('Data entry'!$B$16="Confirmed",'Data entry'!$B$16="Probable")),"sx","")</f>
        <v/>
      </c>
      <c r="AV36" s="25" t="str">
        <f>IF(AND(AV$4='Data entry'!$R$16, OR('Data entry'!$B$16="Confirmed",'Data entry'!$B$16="Probable")),"sx","")</f>
        <v/>
      </c>
      <c r="AW36" s="25" t="str">
        <f>IF(AND(AW$4='Data entry'!$R$16, OR('Data entry'!$B$16="Confirmed",'Data entry'!$B$16="Probable")),"sx","")</f>
        <v/>
      </c>
      <c r="AX36" s="25" t="str">
        <f>IF(AND(AX$4='Data entry'!$R$16, OR('Data entry'!$B$16="Confirmed",'Data entry'!$B$16="Probable")),"sx","")</f>
        <v/>
      </c>
      <c r="AY36" s="25" t="str">
        <f>IF(AND(AY$4='Data entry'!$R$16, OR('Data entry'!$B$16="Confirmed",'Data entry'!$B$16="Probable")),"sx","")</f>
        <v/>
      </c>
      <c r="AZ36" s="25" t="str">
        <f>IF(AND(AZ$4='Data entry'!$R$16, OR('Data entry'!$B$16="Confirmed",'Data entry'!$B$16="Probable")),"sx","")</f>
        <v/>
      </c>
      <c r="BA36" s="25" t="str">
        <f>IF(AND(BA$4='Data entry'!$R$16, OR('Data entry'!$B$16="Confirmed",'Data entry'!$B$16="Probable")),"sx","")</f>
        <v/>
      </c>
      <c r="BB36" s="25" t="str">
        <f>IF(AND(BB$4='Data entry'!$R$16, OR('Data entry'!$B$16="Confirmed",'Data entry'!$B$16="Probable")),"sx","")</f>
        <v/>
      </c>
      <c r="BC36" s="25" t="str">
        <f>IF(AND(BC$4='Data entry'!$R$16, OR('Data entry'!$B$16="Confirmed",'Data entry'!$B$16="Probable")),"sx","")</f>
        <v/>
      </c>
      <c r="BD36" s="25" t="str">
        <f>IF(AND(BD$4='Data entry'!$R$16, OR('Data entry'!$B$16="Confirmed",'Data entry'!$B$16="Probable")),"sx","")</f>
        <v/>
      </c>
      <c r="BE36" s="25" t="str">
        <f>IF(AND(BE$4='Data entry'!$R$16, OR('Data entry'!$B$16="Confirmed",'Data entry'!$B$16="Probable")),"sx","")</f>
        <v/>
      </c>
      <c r="BF36" s="25" t="str">
        <f>IF(AND(BF$4='Data entry'!$R$16, OR('Data entry'!$B$16="Confirmed",'Data entry'!$B$16="Probable")),"sx","")</f>
        <v/>
      </c>
      <c r="BG36" s="25" t="str">
        <f>IF(AND(BG$4='Data entry'!$R$16, OR('Data entry'!$B$16="Confirmed",'Data entry'!$B$16="Probable")),"sx","")</f>
        <v/>
      </c>
      <c r="BH36" s="25" t="str">
        <f>IF(AND(BH$4='Data entry'!$R$16, OR('Data entry'!$B$16="Confirmed",'Data entry'!$B$16="Probable")),"sx","")</f>
        <v/>
      </c>
      <c r="BI36" s="25" t="str">
        <f>IF(AND(BI$4='Data entry'!$R$16, OR('Data entry'!$B$16="Confirmed",'Data entry'!$B$16="Probable")),"sx","")</f>
        <v/>
      </c>
      <c r="BJ36" s="25" t="str">
        <f>IF(AND(BJ$4='Data entry'!$R$16, OR('Data entry'!$B$16="Confirmed",'Data entry'!$B$16="Probable")),"sx","")</f>
        <v/>
      </c>
      <c r="BK36" s="25" t="str">
        <f>IF(AND(BK$4='Data entry'!$R$16, OR('Data entry'!$B$16="Confirmed",'Data entry'!$B$16="Probable")),"sx","")</f>
        <v/>
      </c>
      <c r="BL36" s="25" t="str">
        <f>IF(AND(BL$4='Data entry'!$R$16, OR('Data entry'!$B$16="Confirmed",'Data entry'!$B$16="Probable")),"sx","")</f>
        <v/>
      </c>
      <c r="BM36" s="25" t="str">
        <f>IF(AND(BM$4='Data entry'!$R$16, OR('Data entry'!$B$16="Confirmed",'Data entry'!$B$16="Probable")),"sx","")</f>
        <v/>
      </c>
      <c r="BN36" s="25" t="str">
        <f>IF(AND(BN$4='Data entry'!$R$16, OR('Data entry'!$B$16="Confirmed",'Data entry'!$B$16="Probable")),"sx","")</f>
        <v/>
      </c>
      <c r="BO36" s="25" t="str">
        <f>IF(AND(BO$4='Data entry'!$R$16, OR('Data entry'!$B$16="Confirmed",'Data entry'!$B$16="Probable")),"sx","")</f>
        <v/>
      </c>
      <c r="BP36" s="25" t="str">
        <f>IF(AND(BP$4='Data entry'!$R$16, OR('Data entry'!$B$16="Confirmed",'Data entry'!$B$16="Probable")),"sx","")</f>
        <v/>
      </c>
      <c r="BQ36" s="25" t="str">
        <f>IF(AND(BQ$4='Data entry'!$R$16, OR('Data entry'!$B$16="Confirmed",'Data entry'!$B$16="Probable")),"sx","")</f>
        <v/>
      </c>
      <c r="BR36" s="25" t="str">
        <f>IF(AND(BR$4='Data entry'!$R$16, OR('Data entry'!$B$16="Confirmed",'Data entry'!$B$16="Probable")),"sx","")</f>
        <v/>
      </c>
      <c r="BS36" s="25" t="str">
        <f>IF(AND(BS$4='Data entry'!$R$16, OR('Data entry'!$B$16="Confirmed",'Data entry'!$B$16="Probable")),"sx","")</f>
        <v/>
      </c>
      <c r="BT36" s="25" t="str">
        <f>IF(AND(BT$4='Data entry'!$R$16, OR('Data entry'!$B$16="Confirmed",'Data entry'!$B$16="Probable")),"sx","")</f>
        <v/>
      </c>
      <c r="BU36" s="25" t="str">
        <f>IF(AND(BU$4='Data entry'!$R$16, OR('Data entry'!$B$16="Confirmed",'Data entry'!$B$16="Probable")),"sx","")</f>
        <v/>
      </c>
      <c r="BV36" s="25" t="str">
        <f>IF(AND(BV$4='Data entry'!$R$16, OR('Data entry'!$B$16="Confirmed",'Data entry'!$B$16="Probable")),"sx","")</f>
        <v/>
      </c>
      <c r="BW36" s="25" t="str">
        <f>IF(AND(BW$4='Data entry'!$R$16, OR('Data entry'!$B$16="Confirmed",'Data entry'!$B$16="Probable")),"sx","")</f>
        <v/>
      </c>
      <c r="BX36" s="25" t="str">
        <f>IF(AND(BX$4='Data entry'!$R$16, OR('Data entry'!$B$16="Confirmed",'Data entry'!$B$16="Probable")),"sx","")</f>
        <v/>
      </c>
      <c r="BY36" s="25" t="str">
        <f>IF(AND(BY$4='Data entry'!$R$16, OR('Data entry'!$B$16="Confirmed",'Data entry'!$B$16="Probable")),"sx","")</f>
        <v/>
      </c>
      <c r="BZ36" s="25" t="str">
        <f>IF(AND(BZ$4='Data entry'!$R$16, OR('Data entry'!$B$16="Confirmed",'Data entry'!$B$16="Probable")),"sx","")</f>
        <v/>
      </c>
      <c r="CA36" s="25" t="str">
        <f>IF(AND(CA$4='Data entry'!$R$16, OR('Data entry'!$B$16="Confirmed",'Data entry'!$B$16="Probable")),"sx","")</f>
        <v/>
      </c>
      <c r="CB36" s="25" t="str">
        <f>IF(AND(CB$4='Data entry'!$R$16, OR('Data entry'!$B$16="Confirmed",'Data entry'!$B$16="Probable")),"sx","")</f>
        <v/>
      </c>
      <c r="CC36" s="25" t="str">
        <f>IF(AND(CC$4='Data entry'!$R$16, OR('Data entry'!$B$16="Confirmed",'Data entry'!$B$16="Probable")),"sx","")</f>
        <v/>
      </c>
    </row>
    <row r="37" spans="1:81" s="73" customFormat="1" ht="2.25" customHeight="1" thickBot="1" x14ac:dyDescent="0.3">
      <c r="A37" s="613"/>
      <c r="B37" s="614"/>
      <c r="C37" s="78"/>
    </row>
    <row r="38" spans="1:81" s="72" customFormat="1" ht="15.6" thickTop="1" x14ac:dyDescent="0.25">
      <c r="A38" s="612" t="str">
        <f>CONCATENATE('Data entry'!J17, " ", 'Data entry'!I17)</f>
        <v xml:space="preserve"> </v>
      </c>
      <c r="B38" s="612"/>
      <c r="C38" s="76"/>
    </row>
    <row r="39" spans="1:81" s="25" customFormat="1" x14ac:dyDescent="0.25">
      <c r="A39" s="610" t="str">
        <f>CONCATENATE('Data entry'!B17, ", ", 'Data entry'!AO17, ", ", 'Data entry'!AR17)</f>
        <v xml:space="preserve">, , </v>
      </c>
      <c r="B39" s="610"/>
      <c r="C39" s="77"/>
      <c r="Q39" s="25" t="str">
        <f>IF(AND(Q$4='Data entry'!$R$17, OR('Data entry'!$B$17="Confirmed",'Data entry'!$B$17="Probable")),"sx","")</f>
        <v/>
      </c>
      <c r="R39" s="25" t="str">
        <f>IF(AND(R$4='Data entry'!$R$17, OR('Data entry'!$B$17="Confirmed",'Data entry'!$B$17="Probable")),"sx","")</f>
        <v/>
      </c>
      <c r="S39" s="25" t="str">
        <f>IF(AND(S$4='Data entry'!$R$17, OR('Data entry'!$B$17="Confirmed",'Data entry'!$B$17="Probable")),"sx","")</f>
        <v/>
      </c>
      <c r="T39" s="25" t="str">
        <f>IF(AND(T$4='Data entry'!$R$17, OR('Data entry'!$B$17="Confirmed",'Data entry'!$B$17="Probable")),"sx","")</f>
        <v/>
      </c>
      <c r="U39" s="25" t="str">
        <f>IF(AND(U$4='Data entry'!$R$17, OR('Data entry'!$B$17="Confirmed",'Data entry'!$B$17="Probable")),"sx","")</f>
        <v/>
      </c>
      <c r="V39" s="25" t="str">
        <f>IF(AND(V$4='Data entry'!$R$17, OR('Data entry'!$B$17="Confirmed",'Data entry'!$B$17="Probable")),"sx","")</f>
        <v/>
      </c>
      <c r="W39" s="25" t="str">
        <f>IF(AND(W$4='Data entry'!$R$17, OR('Data entry'!$B$17="Confirmed",'Data entry'!$B$17="Probable")),"sx","")</f>
        <v/>
      </c>
      <c r="X39" s="25" t="str">
        <f>IF(AND(X$4='Data entry'!$R$17, OR('Data entry'!$B$17="Confirmed",'Data entry'!$B$17="Probable")),"sx","")</f>
        <v/>
      </c>
      <c r="Y39" s="25" t="str">
        <f>IF(AND(Y$4='Data entry'!$R$17, OR('Data entry'!$B$17="Confirmed",'Data entry'!$B$17="Probable")),"sx","")</f>
        <v/>
      </c>
      <c r="Z39" s="25" t="str">
        <f>IF(AND(Z$4='Data entry'!$R$17, OR('Data entry'!$B$17="Confirmed",'Data entry'!$B$17="Probable")),"sx","")</f>
        <v/>
      </c>
      <c r="AA39" s="25" t="str">
        <f>IF(AND(AA$4='Data entry'!$R$17, OR('Data entry'!$B$17="Confirmed",'Data entry'!$B$17="Probable")),"sx","")</f>
        <v/>
      </c>
      <c r="AB39" s="25" t="str">
        <f>IF(AND(AB$4='Data entry'!$R$17, OR('Data entry'!$B$17="Confirmed",'Data entry'!$B$17="Probable")),"sx","")</f>
        <v/>
      </c>
      <c r="AC39" s="25" t="str">
        <f>IF(AND(AC$4='Data entry'!$R$17, OR('Data entry'!$B$17="Confirmed",'Data entry'!$B$17="Probable")),"sx","")</f>
        <v/>
      </c>
      <c r="AD39" s="25" t="str">
        <f>IF(AND(AD$4='Data entry'!$R$17, OR('Data entry'!$B$17="Confirmed",'Data entry'!$B$17="Probable")),"sx","")</f>
        <v/>
      </c>
      <c r="AE39" s="25" t="str">
        <f>IF(AND(AE$4='Data entry'!$R$17, OR('Data entry'!$B$17="Confirmed",'Data entry'!$B$17="Probable")),"sx","")</f>
        <v/>
      </c>
      <c r="AF39" s="25" t="str">
        <f>IF(AND(AF$4='Data entry'!$R$17, OR('Data entry'!$B$17="Confirmed",'Data entry'!$B$17="Probable")),"sx","")</f>
        <v/>
      </c>
      <c r="AG39" s="25" t="str">
        <f>IF(AND(AG$4='Data entry'!$R$17, OR('Data entry'!$B$17="Confirmed",'Data entry'!$B$17="Probable")),"sx","")</f>
        <v/>
      </c>
      <c r="AH39" s="25" t="str">
        <f>IF(AND(AH$4='Data entry'!$R$17, OR('Data entry'!$B$17="Confirmed",'Data entry'!$B$17="Probable")),"sx","")</f>
        <v/>
      </c>
      <c r="AI39" s="25" t="str">
        <f>IF(AND(AI$4='Data entry'!$R$17, OR('Data entry'!$B$17="Confirmed",'Data entry'!$B$17="Probable")),"sx","")</f>
        <v/>
      </c>
      <c r="AJ39" s="25" t="str">
        <f>IF(AND(AJ$4='Data entry'!$R$17, OR('Data entry'!$B$17="Confirmed",'Data entry'!$B$17="Probable")),"sx","")</f>
        <v/>
      </c>
      <c r="AK39" s="25" t="str">
        <f>IF(AND(AK$4='Data entry'!$R$17, OR('Data entry'!$B$17="Confirmed",'Data entry'!$B$17="Probable")),"sx","")</f>
        <v/>
      </c>
      <c r="AL39" s="25" t="str">
        <f>IF(AND(AL$4='Data entry'!$R$17, OR('Data entry'!$B$17="Confirmed",'Data entry'!$B$17="Probable")),"sx","")</f>
        <v/>
      </c>
      <c r="AM39" s="25" t="str">
        <f>IF(AND(AM$4='Data entry'!$R$17, OR('Data entry'!$B$17="Confirmed",'Data entry'!$B$17="Probable")),"sx","")</f>
        <v/>
      </c>
      <c r="AN39" s="25" t="str">
        <f>IF(AND(AN$4='Data entry'!$R$17, OR('Data entry'!$B$17="Confirmed",'Data entry'!$B$17="Probable")),"sx","")</f>
        <v/>
      </c>
      <c r="AO39" s="25" t="str">
        <f>IF(AND(AO$4='Data entry'!$R$17, OR('Data entry'!$B$17="Confirmed",'Data entry'!$B$17="Probable")),"sx","")</f>
        <v/>
      </c>
      <c r="AP39" s="25" t="str">
        <f>IF(AND(AP$4='Data entry'!$R$17, OR('Data entry'!$B$17="Confirmed",'Data entry'!$B$17="Probable")),"sx","")</f>
        <v/>
      </c>
      <c r="AQ39" s="25" t="str">
        <f>IF(AND(AQ$4='Data entry'!$R$17, OR('Data entry'!$B$17="Confirmed",'Data entry'!$B$17="Probable")),"sx","")</f>
        <v/>
      </c>
      <c r="AR39" s="25" t="str">
        <f>IF(AND(AR$4='Data entry'!$R$17, OR('Data entry'!$B$17="Confirmed",'Data entry'!$B$17="Probable")),"sx","")</f>
        <v/>
      </c>
      <c r="AS39" s="25" t="str">
        <f>IF(AND(AS$4='Data entry'!$R$17, OR('Data entry'!$B$17="Confirmed",'Data entry'!$B$17="Probable")),"sx","")</f>
        <v/>
      </c>
      <c r="AT39" s="25" t="str">
        <f>IF(AND(AT$4='Data entry'!$R$17, OR('Data entry'!$B$17="Confirmed",'Data entry'!$B$17="Probable")),"sx","")</f>
        <v/>
      </c>
      <c r="AU39" s="25" t="str">
        <f>IF(AND(AU$4='Data entry'!$R$17, OR('Data entry'!$B$17="Confirmed",'Data entry'!$B$17="Probable")),"sx","")</f>
        <v/>
      </c>
      <c r="AV39" s="25" t="str">
        <f>IF(AND(AV$4='Data entry'!$R$17, OR('Data entry'!$B$17="Confirmed",'Data entry'!$B$17="Probable")),"sx","")</f>
        <v/>
      </c>
      <c r="AW39" s="25" t="str">
        <f>IF(AND(AW$4='Data entry'!$R$17, OR('Data entry'!$B$17="Confirmed",'Data entry'!$B$17="Probable")),"sx","")</f>
        <v/>
      </c>
      <c r="AX39" s="25" t="str">
        <f>IF(AND(AX$4='Data entry'!$R$17, OR('Data entry'!$B$17="Confirmed",'Data entry'!$B$17="Probable")),"sx","")</f>
        <v/>
      </c>
      <c r="AY39" s="25" t="str">
        <f>IF(AND(AY$4='Data entry'!$R$17, OR('Data entry'!$B$17="Confirmed",'Data entry'!$B$17="Probable")),"sx","")</f>
        <v/>
      </c>
      <c r="AZ39" s="25" t="str">
        <f>IF(AND(AZ$4='Data entry'!$R$17, OR('Data entry'!$B$17="Confirmed",'Data entry'!$B$17="Probable")),"sx","")</f>
        <v/>
      </c>
      <c r="BA39" s="25" t="str">
        <f>IF(AND(BA$4='Data entry'!$R$17, OR('Data entry'!$B$17="Confirmed",'Data entry'!$B$17="Probable")),"sx","")</f>
        <v/>
      </c>
      <c r="BB39" s="25" t="str">
        <f>IF(AND(BB$4='Data entry'!$R$17, OR('Data entry'!$B$17="Confirmed",'Data entry'!$B$17="Probable")),"sx","")</f>
        <v/>
      </c>
      <c r="BC39" s="25" t="str">
        <f>IF(AND(BC$4='Data entry'!$R$17, OR('Data entry'!$B$17="Confirmed",'Data entry'!$B$17="Probable")),"sx","")</f>
        <v/>
      </c>
      <c r="BD39" s="25" t="str">
        <f>IF(AND(BD$4='Data entry'!$R$17, OR('Data entry'!$B$17="Confirmed",'Data entry'!$B$17="Probable")),"sx","")</f>
        <v/>
      </c>
      <c r="BE39" s="25" t="str">
        <f>IF(AND(BE$4='Data entry'!$R$17, OR('Data entry'!$B$17="Confirmed",'Data entry'!$B$17="Probable")),"sx","")</f>
        <v/>
      </c>
      <c r="BF39" s="25" t="str">
        <f>IF(AND(BF$4='Data entry'!$R$17, OR('Data entry'!$B$17="Confirmed",'Data entry'!$B$17="Probable")),"sx","")</f>
        <v/>
      </c>
      <c r="BG39" s="25" t="str">
        <f>IF(AND(BG$4='Data entry'!$R$17, OR('Data entry'!$B$17="Confirmed",'Data entry'!$B$17="Probable")),"sx","")</f>
        <v/>
      </c>
      <c r="BH39" s="25" t="str">
        <f>IF(AND(BH$4='Data entry'!$R$17, OR('Data entry'!$B$17="Confirmed",'Data entry'!$B$17="Probable")),"sx","")</f>
        <v/>
      </c>
      <c r="BI39" s="25" t="str">
        <f>IF(AND(BI$4='Data entry'!$R$17, OR('Data entry'!$B$17="Confirmed",'Data entry'!$B$17="Probable")),"sx","")</f>
        <v/>
      </c>
      <c r="BJ39" s="25" t="str">
        <f>IF(AND(BJ$4='Data entry'!$R$17, OR('Data entry'!$B$17="Confirmed",'Data entry'!$B$17="Probable")),"sx","")</f>
        <v/>
      </c>
      <c r="BK39" s="25" t="str">
        <f>IF(AND(BK$4='Data entry'!$R$17, OR('Data entry'!$B$17="Confirmed",'Data entry'!$B$17="Probable")),"sx","")</f>
        <v/>
      </c>
      <c r="BL39" s="25" t="str">
        <f>IF(AND(BL$4='Data entry'!$R$17, OR('Data entry'!$B$17="Confirmed",'Data entry'!$B$17="Probable")),"sx","")</f>
        <v/>
      </c>
      <c r="BM39" s="25" t="str">
        <f>IF(AND(BM$4='Data entry'!$R$17, OR('Data entry'!$B$17="Confirmed",'Data entry'!$B$17="Probable")),"sx","")</f>
        <v/>
      </c>
      <c r="BN39" s="25" t="str">
        <f>IF(AND(BN$4='Data entry'!$R$17, OR('Data entry'!$B$17="Confirmed",'Data entry'!$B$17="Probable")),"sx","")</f>
        <v/>
      </c>
      <c r="BO39" s="25" t="str">
        <f>IF(AND(BO$4='Data entry'!$R$17, OR('Data entry'!$B$17="Confirmed",'Data entry'!$B$17="Probable")),"sx","")</f>
        <v/>
      </c>
      <c r="BP39" s="25" t="str">
        <f>IF(AND(BP$4='Data entry'!$R$17, OR('Data entry'!$B$17="Confirmed",'Data entry'!$B$17="Probable")),"sx","")</f>
        <v/>
      </c>
      <c r="BQ39" s="25" t="str">
        <f>IF(AND(BQ$4='Data entry'!$R$17, OR('Data entry'!$B$17="Confirmed",'Data entry'!$B$17="Probable")),"sx","")</f>
        <v/>
      </c>
      <c r="BR39" s="25" t="str">
        <f>IF(AND(BR$4='Data entry'!$R$17, OR('Data entry'!$B$17="Confirmed",'Data entry'!$B$17="Probable")),"sx","")</f>
        <v/>
      </c>
      <c r="BS39" s="25" t="str">
        <f>IF(AND(BS$4='Data entry'!$R$17, OR('Data entry'!$B$17="Confirmed",'Data entry'!$B$17="Probable")),"sx","")</f>
        <v/>
      </c>
      <c r="BT39" s="25" t="str">
        <f>IF(AND(BT$4='Data entry'!$R$17, OR('Data entry'!$B$17="Confirmed",'Data entry'!$B$17="Probable")),"sx","")</f>
        <v/>
      </c>
      <c r="BU39" s="25" t="str">
        <f>IF(AND(BU$4='Data entry'!$R$17, OR('Data entry'!$B$17="Confirmed",'Data entry'!$B$17="Probable")),"sx","")</f>
        <v/>
      </c>
      <c r="BV39" s="25" t="str">
        <f>IF(AND(BV$4='Data entry'!$R$17, OR('Data entry'!$B$17="Confirmed",'Data entry'!$B$17="Probable")),"sx","")</f>
        <v/>
      </c>
      <c r="BW39" s="25" t="str">
        <f>IF(AND(BW$4='Data entry'!$R$17, OR('Data entry'!$B$17="Confirmed",'Data entry'!$B$17="Probable")),"sx","")</f>
        <v/>
      </c>
      <c r="BX39" s="25" t="str">
        <f>IF(AND(BX$4='Data entry'!$R$17, OR('Data entry'!$B$17="Confirmed",'Data entry'!$B$17="Probable")),"sx","")</f>
        <v/>
      </c>
      <c r="BY39" s="25" t="str">
        <f>IF(AND(BY$4='Data entry'!$R$17, OR('Data entry'!$B$17="Confirmed",'Data entry'!$B$17="Probable")),"sx","")</f>
        <v/>
      </c>
      <c r="BZ39" s="25" t="str">
        <f>IF(AND(BZ$4='Data entry'!$R$17, OR('Data entry'!$B$17="Confirmed",'Data entry'!$B$17="Probable")),"sx","")</f>
        <v/>
      </c>
      <c r="CA39" s="25" t="str">
        <f>IF(AND(CA$4='Data entry'!$R$17, OR('Data entry'!$B$17="Confirmed",'Data entry'!$B$17="Probable")),"sx","")</f>
        <v/>
      </c>
      <c r="CB39" s="25" t="str">
        <f>IF(AND(CB$4='Data entry'!$R$17, OR('Data entry'!$B$17="Confirmed",'Data entry'!$B$17="Probable")),"sx","")</f>
        <v/>
      </c>
      <c r="CC39" s="25" t="str">
        <f>IF(AND(CC$4='Data entry'!$R$17, OR('Data entry'!$B$17="Confirmed",'Data entry'!$B$17="Probable")),"sx","")</f>
        <v/>
      </c>
    </row>
    <row r="40" spans="1:81" s="73" customFormat="1" ht="2.25" customHeight="1" thickBot="1" x14ac:dyDescent="0.3">
      <c r="A40" s="613"/>
      <c r="B40" s="614"/>
      <c r="C40" s="78"/>
    </row>
    <row r="41" spans="1:81" s="72" customFormat="1" ht="15.6" thickTop="1" x14ac:dyDescent="0.25">
      <c r="A41" s="612" t="str">
        <f>CONCATENATE('Data entry'!J18, " ", 'Data entry'!I18)</f>
        <v xml:space="preserve"> </v>
      </c>
      <c r="B41" s="612"/>
      <c r="C41" s="76"/>
    </row>
    <row r="42" spans="1:81" s="25" customFormat="1" x14ac:dyDescent="0.25">
      <c r="A42" s="610" t="str">
        <f>CONCATENATE('Data entry'!B18, ", ", 'Data entry'!AO18, ", ", 'Data entry'!AR18)</f>
        <v xml:space="preserve">, , </v>
      </c>
      <c r="B42" s="610"/>
      <c r="C42" s="77"/>
      <c r="Q42" s="25" t="str">
        <f>IF(AND(Q$4='Data entry'!$R$18, OR('Data entry'!$B$18="Confirmed",'Data entry'!$B$18="Probable")),"sx","")</f>
        <v/>
      </c>
      <c r="R42" s="25" t="str">
        <f>IF(AND(R$4='Data entry'!$R$18, OR('Data entry'!$B$18="Confirmed",'Data entry'!$B$18="Probable")),"sx","")</f>
        <v/>
      </c>
      <c r="S42" s="25" t="str">
        <f>IF(AND(S$4='Data entry'!$R$18, OR('Data entry'!$B$18="Confirmed",'Data entry'!$B$18="Probable")),"sx","")</f>
        <v/>
      </c>
      <c r="T42" s="25" t="str">
        <f>IF(AND(T$4='Data entry'!$R$18, OR('Data entry'!$B$18="Confirmed",'Data entry'!$B$18="Probable")),"sx","")</f>
        <v/>
      </c>
      <c r="U42" s="25" t="str">
        <f>IF(AND(U$4='Data entry'!$R$18, OR('Data entry'!$B$18="Confirmed",'Data entry'!$B$18="Probable")),"sx","")</f>
        <v/>
      </c>
      <c r="V42" s="25" t="str">
        <f>IF(AND(V$4='Data entry'!$R$18, OR('Data entry'!$B$18="Confirmed",'Data entry'!$B$18="Probable")),"sx","")</f>
        <v/>
      </c>
      <c r="W42" s="25" t="str">
        <f>IF(AND(W$4='Data entry'!$R$18, OR('Data entry'!$B$18="Confirmed",'Data entry'!$B$18="Probable")),"sx","")</f>
        <v/>
      </c>
      <c r="X42" s="25" t="str">
        <f>IF(AND(X$4='Data entry'!$R$18, OR('Data entry'!$B$18="Confirmed",'Data entry'!$B$18="Probable")),"sx","")</f>
        <v/>
      </c>
      <c r="Y42" s="25" t="str">
        <f>IF(AND(Y$4='Data entry'!$R$18, OR('Data entry'!$B$18="Confirmed",'Data entry'!$B$18="Probable")),"sx","")</f>
        <v/>
      </c>
      <c r="Z42" s="25" t="str">
        <f>IF(AND(Z$4='Data entry'!$R$18, OR('Data entry'!$B$18="Confirmed",'Data entry'!$B$18="Probable")),"sx","")</f>
        <v/>
      </c>
      <c r="AA42" s="25" t="str">
        <f>IF(AND(AA$4='Data entry'!$R$18, OR('Data entry'!$B$18="Confirmed",'Data entry'!$B$18="Probable")),"sx","")</f>
        <v/>
      </c>
      <c r="AB42" s="25" t="str">
        <f>IF(AND(AB$4='Data entry'!$R$18, OR('Data entry'!$B$18="Confirmed",'Data entry'!$B$18="Probable")),"sx","")</f>
        <v/>
      </c>
      <c r="AC42" s="25" t="str">
        <f>IF(AND(AC$4='Data entry'!$R$18, OR('Data entry'!$B$18="Confirmed",'Data entry'!$B$18="Probable")),"sx","")</f>
        <v/>
      </c>
      <c r="AD42" s="25" t="str">
        <f>IF(AND(AD$4='Data entry'!$R$18, OR('Data entry'!$B$18="Confirmed",'Data entry'!$B$18="Probable")),"sx","")</f>
        <v/>
      </c>
      <c r="AE42" s="25" t="str">
        <f>IF(AND(AE$4='Data entry'!$R$18, OR('Data entry'!$B$18="Confirmed",'Data entry'!$B$18="Probable")),"sx","")</f>
        <v/>
      </c>
      <c r="AF42" s="25" t="str">
        <f>IF(AND(AF$4='Data entry'!$R$18, OR('Data entry'!$B$18="Confirmed",'Data entry'!$B$18="Probable")),"sx","")</f>
        <v/>
      </c>
      <c r="AG42" s="25" t="str">
        <f>IF(AND(AG$4='Data entry'!$R$18, OR('Data entry'!$B$18="Confirmed",'Data entry'!$B$18="Probable")),"sx","")</f>
        <v/>
      </c>
      <c r="AH42" s="25" t="str">
        <f>IF(AND(AH$4='Data entry'!$R$18, OR('Data entry'!$B$18="Confirmed",'Data entry'!$B$18="Probable")),"sx","")</f>
        <v/>
      </c>
      <c r="AI42" s="25" t="str">
        <f>IF(AND(AI$4='Data entry'!$R$18, OR('Data entry'!$B$18="Confirmed",'Data entry'!$B$18="Probable")),"sx","")</f>
        <v/>
      </c>
      <c r="AJ42" s="25" t="str">
        <f>IF(AND(AJ$4='Data entry'!$R$18, OR('Data entry'!$B$18="Confirmed",'Data entry'!$B$18="Probable")),"sx","")</f>
        <v/>
      </c>
      <c r="AK42" s="25" t="str">
        <f>IF(AND(AK$4='Data entry'!$R$18, OR('Data entry'!$B$18="Confirmed",'Data entry'!$B$18="Probable")),"sx","")</f>
        <v/>
      </c>
      <c r="AL42" s="25" t="str">
        <f>IF(AND(AL$4='Data entry'!$R$18, OR('Data entry'!$B$18="Confirmed",'Data entry'!$B$18="Probable")),"sx","")</f>
        <v/>
      </c>
      <c r="AM42" s="25" t="str">
        <f>IF(AND(AM$4='Data entry'!$R$18, OR('Data entry'!$B$18="Confirmed",'Data entry'!$B$18="Probable")),"sx","")</f>
        <v/>
      </c>
      <c r="AN42" s="25" t="str">
        <f>IF(AND(AN$4='Data entry'!$R$18, OR('Data entry'!$B$18="Confirmed",'Data entry'!$B$18="Probable")),"sx","")</f>
        <v/>
      </c>
      <c r="AO42" s="25" t="str">
        <f>IF(AND(AO$4='Data entry'!$R$18, OR('Data entry'!$B$18="Confirmed",'Data entry'!$B$18="Probable")),"sx","")</f>
        <v/>
      </c>
      <c r="AP42" s="25" t="str">
        <f>IF(AND(AP$4='Data entry'!$R$18, OR('Data entry'!$B$18="Confirmed",'Data entry'!$B$18="Probable")),"sx","")</f>
        <v/>
      </c>
      <c r="AQ42" s="25" t="str">
        <f>IF(AND(AQ$4='Data entry'!$R$18, OR('Data entry'!$B$18="Confirmed",'Data entry'!$B$18="Probable")),"sx","")</f>
        <v/>
      </c>
      <c r="AR42" s="25" t="str">
        <f>IF(AND(AR$4='Data entry'!$R$18, OR('Data entry'!$B$18="Confirmed",'Data entry'!$B$18="Probable")),"sx","")</f>
        <v/>
      </c>
      <c r="AS42" s="25" t="str">
        <f>IF(AND(AS$4='Data entry'!$R$18, OR('Data entry'!$B$18="Confirmed",'Data entry'!$B$18="Probable")),"sx","")</f>
        <v/>
      </c>
      <c r="AT42" s="25" t="str">
        <f>IF(AND(AT$4='Data entry'!$R$18, OR('Data entry'!$B$18="Confirmed",'Data entry'!$B$18="Probable")),"sx","")</f>
        <v/>
      </c>
      <c r="AU42" s="25" t="str">
        <f>IF(AND(AU$4='Data entry'!$R$18, OR('Data entry'!$B$18="Confirmed",'Data entry'!$B$18="Probable")),"sx","")</f>
        <v/>
      </c>
      <c r="AV42" s="25" t="str">
        <f>IF(AND(AV$4='Data entry'!$R$18, OR('Data entry'!$B$18="Confirmed",'Data entry'!$B$18="Probable")),"sx","")</f>
        <v/>
      </c>
      <c r="AW42" s="25" t="str">
        <f>IF(AND(AW$4='Data entry'!$R$18, OR('Data entry'!$B$18="Confirmed",'Data entry'!$B$18="Probable")),"sx","")</f>
        <v/>
      </c>
      <c r="AX42" s="25" t="str">
        <f>IF(AND(AX$4='Data entry'!$R$18, OR('Data entry'!$B$18="Confirmed",'Data entry'!$B$18="Probable")),"sx","")</f>
        <v/>
      </c>
      <c r="AY42" s="25" t="str">
        <f>IF(AND(AY$4='Data entry'!$R$18, OR('Data entry'!$B$18="Confirmed",'Data entry'!$B$18="Probable")),"sx","")</f>
        <v/>
      </c>
      <c r="AZ42" s="25" t="str">
        <f>IF(AND(AZ$4='Data entry'!$R$18, OR('Data entry'!$B$18="Confirmed",'Data entry'!$B$18="Probable")),"sx","")</f>
        <v/>
      </c>
      <c r="BA42" s="25" t="str">
        <f>IF(AND(BA$4='Data entry'!$R$18, OR('Data entry'!$B$18="Confirmed",'Data entry'!$B$18="Probable")),"sx","")</f>
        <v/>
      </c>
      <c r="BB42" s="25" t="str">
        <f>IF(AND(BB$4='Data entry'!$R$18, OR('Data entry'!$B$18="Confirmed",'Data entry'!$B$18="Probable")),"sx","")</f>
        <v/>
      </c>
      <c r="BC42" s="25" t="str">
        <f>IF(AND(BC$4='Data entry'!$R$18, OR('Data entry'!$B$18="Confirmed",'Data entry'!$B$18="Probable")),"sx","")</f>
        <v/>
      </c>
      <c r="BD42" s="25" t="str">
        <f>IF(AND(BD$4='Data entry'!$R$18, OR('Data entry'!$B$18="Confirmed",'Data entry'!$B$18="Probable")),"sx","")</f>
        <v/>
      </c>
      <c r="BE42" s="25" t="str">
        <f>IF(AND(BE$4='Data entry'!$R$18, OR('Data entry'!$B$18="Confirmed",'Data entry'!$B$18="Probable")),"sx","")</f>
        <v/>
      </c>
      <c r="BF42" s="25" t="str">
        <f>IF(AND(BF$4='Data entry'!$R$18, OR('Data entry'!$B$18="Confirmed",'Data entry'!$B$18="Probable")),"sx","")</f>
        <v/>
      </c>
      <c r="BG42" s="25" t="str">
        <f>IF(AND(BG$4='Data entry'!$R$18, OR('Data entry'!$B$18="Confirmed",'Data entry'!$B$18="Probable")),"sx","")</f>
        <v/>
      </c>
      <c r="BH42" s="25" t="str">
        <f>IF(AND(BH$4='Data entry'!$R$18, OR('Data entry'!$B$18="Confirmed",'Data entry'!$B$18="Probable")),"sx","")</f>
        <v/>
      </c>
      <c r="BI42" s="25" t="str">
        <f>IF(AND(BI$4='Data entry'!$R$18, OR('Data entry'!$B$18="Confirmed",'Data entry'!$B$18="Probable")),"sx","")</f>
        <v/>
      </c>
      <c r="BJ42" s="25" t="str">
        <f>IF(AND(BJ$4='Data entry'!$R$18, OR('Data entry'!$B$18="Confirmed",'Data entry'!$B$18="Probable")),"sx","")</f>
        <v/>
      </c>
      <c r="BK42" s="25" t="str">
        <f>IF(AND(BK$4='Data entry'!$R$18, OR('Data entry'!$B$18="Confirmed",'Data entry'!$B$18="Probable")),"sx","")</f>
        <v/>
      </c>
      <c r="BL42" s="25" t="str">
        <f>IF(AND(BL$4='Data entry'!$R$18, OR('Data entry'!$B$18="Confirmed",'Data entry'!$B$18="Probable")),"sx","")</f>
        <v/>
      </c>
      <c r="BM42" s="25" t="str">
        <f>IF(AND(BM$4='Data entry'!$R$18, OR('Data entry'!$B$18="Confirmed",'Data entry'!$B$18="Probable")),"sx","")</f>
        <v/>
      </c>
      <c r="BN42" s="25" t="str">
        <f>IF(AND(BN$4='Data entry'!$R$18, OR('Data entry'!$B$18="Confirmed",'Data entry'!$B$18="Probable")),"sx","")</f>
        <v/>
      </c>
      <c r="BO42" s="25" t="str">
        <f>IF(AND(BO$4='Data entry'!$R$18, OR('Data entry'!$B$18="Confirmed",'Data entry'!$B$18="Probable")),"sx","")</f>
        <v/>
      </c>
      <c r="BP42" s="25" t="str">
        <f>IF(AND(BP$4='Data entry'!$R$18, OR('Data entry'!$B$18="Confirmed",'Data entry'!$B$18="Probable")),"sx","")</f>
        <v/>
      </c>
      <c r="BQ42" s="25" t="str">
        <f>IF(AND(BQ$4='Data entry'!$R$18, OR('Data entry'!$B$18="Confirmed",'Data entry'!$B$18="Probable")),"sx","")</f>
        <v/>
      </c>
      <c r="BR42" s="25" t="str">
        <f>IF(AND(BR$4='Data entry'!$R$18, OR('Data entry'!$B$18="Confirmed",'Data entry'!$B$18="Probable")),"sx","")</f>
        <v/>
      </c>
      <c r="BS42" s="25" t="str">
        <f>IF(AND(BS$4='Data entry'!$R$18, OR('Data entry'!$B$18="Confirmed",'Data entry'!$B$18="Probable")),"sx","")</f>
        <v/>
      </c>
      <c r="BT42" s="25" t="str">
        <f>IF(AND(BT$4='Data entry'!$R$18, OR('Data entry'!$B$18="Confirmed",'Data entry'!$B$18="Probable")),"sx","")</f>
        <v/>
      </c>
      <c r="BU42" s="25" t="str">
        <f>IF(AND(BU$4='Data entry'!$R$18, OR('Data entry'!$B$18="Confirmed",'Data entry'!$B$18="Probable")),"sx","")</f>
        <v/>
      </c>
      <c r="BV42" s="25" t="str">
        <f>IF(AND(BV$4='Data entry'!$R$18, OR('Data entry'!$B$18="Confirmed",'Data entry'!$B$18="Probable")),"sx","")</f>
        <v/>
      </c>
      <c r="BW42" s="25" t="str">
        <f>IF(AND(BW$4='Data entry'!$R$18, OR('Data entry'!$B$18="Confirmed",'Data entry'!$B$18="Probable")),"sx","")</f>
        <v/>
      </c>
      <c r="BX42" s="25" t="str">
        <f>IF(AND(BX$4='Data entry'!$R$18, OR('Data entry'!$B$18="Confirmed",'Data entry'!$B$18="Probable")),"sx","")</f>
        <v/>
      </c>
      <c r="BY42" s="25" t="str">
        <f>IF(AND(BY$4='Data entry'!$R$18, OR('Data entry'!$B$18="Confirmed",'Data entry'!$B$18="Probable")),"sx","")</f>
        <v/>
      </c>
      <c r="BZ42" s="25" t="str">
        <f>IF(AND(BZ$4='Data entry'!$R$18, OR('Data entry'!$B$18="Confirmed",'Data entry'!$B$18="Probable")),"sx","")</f>
        <v/>
      </c>
      <c r="CA42" s="25" t="str">
        <f>IF(AND(CA$4='Data entry'!$R$18, OR('Data entry'!$B$18="Confirmed",'Data entry'!$B$18="Probable")),"sx","")</f>
        <v/>
      </c>
      <c r="CB42" s="25" t="str">
        <f>IF(AND(CB$4='Data entry'!$R$18, OR('Data entry'!$B$18="Confirmed",'Data entry'!$B$18="Probable")),"sx","")</f>
        <v/>
      </c>
      <c r="CC42" s="25" t="str">
        <f>IF(AND(CC$4='Data entry'!$R$18, OR('Data entry'!$B$18="Confirmed",'Data entry'!$B$18="Probable")),"sx","")</f>
        <v/>
      </c>
    </row>
    <row r="43" spans="1:81" s="73" customFormat="1" ht="2.25" customHeight="1" thickBot="1" x14ac:dyDescent="0.3">
      <c r="A43" s="613"/>
      <c r="B43" s="614"/>
      <c r="C43" s="78"/>
    </row>
    <row r="44" spans="1:81" s="72" customFormat="1" ht="15.6" thickTop="1" x14ac:dyDescent="0.25">
      <c r="A44" s="612" t="str">
        <f>CONCATENATE('Data entry'!J19, " ", 'Data entry'!I19)</f>
        <v xml:space="preserve"> </v>
      </c>
      <c r="B44" s="612"/>
      <c r="C44" s="76"/>
    </row>
    <row r="45" spans="1:81" s="25" customFormat="1" x14ac:dyDescent="0.25">
      <c r="A45" s="610" t="str">
        <f>CONCATENATE('Data entry'!B19, ", ", 'Data entry'!AO19, ", ", 'Data entry'!AR19)</f>
        <v xml:space="preserve">, , </v>
      </c>
      <c r="B45" s="610"/>
      <c r="C45" s="77"/>
      <c r="Q45" s="25" t="str">
        <f>IF(AND(Q$4='Data entry'!$R$19, OR('Data entry'!$B$19="Confirmed",'Data entry'!$B$19="Probable")),"sx","")</f>
        <v/>
      </c>
      <c r="R45" s="25" t="str">
        <f>IF(AND(R$4='Data entry'!$R$19, OR('Data entry'!$B$19="Confirmed",'Data entry'!$B$19="Probable")),"sx","")</f>
        <v/>
      </c>
      <c r="S45" s="25" t="str">
        <f>IF(AND(S$4='Data entry'!$R$19, OR('Data entry'!$B$19="Confirmed",'Data entry'!$B$19="Probable")),"sx","")</f>
        <v/>
      </c>
      <c r="T45" s="25" t="str">
        <f>IF(AND(T$4='Data entry'!$R$19, OR('Data entry'!$B$19="Confirmed",'Data entry'!$B$19="Probable")),"sx","")</f>
        <v/>
      </c>
      <c r="U45" s="25" t="str">
        <f>IF(AND(U$4='Data entry'!$R$19, OR('Data entry'!$B$19="Confirmed",'Data entry'!$B$19="Probable")),"sx","")</f>
        <v/>
      </c>
      <c r="V45" s="25" t="str">
        <f>IF(AND(V$4='Data entry'!$R$19, OR('Data entry'!$B$19="Confirmed",'Data entry'!$B$19="Probable")),"sx","")</f>
        <v/>
      </c>
      <c r="W45" s="25" t="str">
        <f>IF(AND(W$4='Data entry'!$R$19, OR('Data entry'!$B$19="Confirmed",'Data entry'!$B$19="Probable")),"sx","")</f>
        <v/>
      </c>
      <c r="X45" s="25" t="str">
        <f>IF(AND(X$4='Data entry'!$R$19, OR('Data entry'!$B$19="Confirmed",'Data entry'!$B$19="Probable")),"sx","")</f>
        <v/>
      </c>
      <c r="Y45" s="25" t="str">
        <f>IF(AND(Y$4='Data entry'!$R$19, OR('Data entry'!$B$19="Confirmed",'Data entry'!$B$19="Probable")),"sx","")</f>
        <v/>
      </c>
      <c r="Z45" s="25" t="str">
        <f>IF(AND(Z$4='Data entry'!$R$19, OR('Data entry'!$B$19="Confirmed",'Data entry'!$B$19="Probable")),"sx","")</f>
        <v/>
      </c>
      <c r="AA45" s="25" t="str">
        <f>IF(AND(AA$4='Data entry'!$R$19, OR('Data entry'!$B$19="Confirmed",'Data entry'!$B$19="Probable")),"sx","")</f>
        <v/>
      </c>
      <c r="AB45" s="25" t="str">
        <f>IF(AND(AB$4='Data entry'!$R$19, OR('Data entry'!$B$19="Confirmed",'Data entry'!$B$19="Probable")),"sx","")</f>
        <v/>
      </c>
      <c r="AC45" s="25" t="str">
        <f>IF(AND(AC$4='Data entry'!$R$19, OR('Data entry'!$B$19="Confirmed",'Data entry'!$B$19="Probable")),"sx","")</f>
        <v/>
      </c>
      <c r="AD45" s="25" t="str">
        <f>IF(AND(AD$4='Data entry'!$R$19, OR('Data entry'!$B$19="Confirmed",'Data entry'!$B$19="Probable")),"sx","")</f>
        <v/>
      </c>
      <c r="AE45" s="25" t="str">
        <f>IF(AND(AE$4='Data entry'!$R$19, OR('Data entry'!$B$19="Confirmed",'Data entry'!$B$19="Probable")),"sx","")</f>
        <v/>
      </c>
      <c r="AF45" s="25" t="str">
        <f>IF(AND(AF$4='Data entry'!$R$19, OR('Data entry'!$B$19="Confirmed",'Data entry'!$B$19="Probable")),"sx","")</f>
        <v/>
      </c>
      <c r="AG45" s="25" t="str">
        <f>IF(AND(AG$4='Data entry'!$R$19, OR('Data entry'!$B$19="Confirmed",'Data entry'!$B$19="Probable")),"sx","")</f>
        <v/>
      </c>
      <c r="AH45" s="25" t="str">
        <f>IF(AND(AH$4='Data entry'!$R$19, OR('Data entry'!$B$19="Confirmed",'Data entry'!$B$19="Probable")),"sx","")</f>
        <v/>
      </c>
      <c r="AI45" s="25" t="str">
        <f>IF(AND(AI$4='Data entry'!$R$19, OR('Data entry'!$B$19="Confirmed",'Data entry'!$B$19="Probable")),"sx","")</f>
        <v/>
      </c>
      <c r="AJ45" s="25" t="str">
        <f>IF(AND(AJ$4='Data entry'!$R$19, OR('Data entry'!$B$19="Confirmed",'Data entry'!$B$19="Probable")),"sx","")</f>
        <v/>
      </c>
      <c r="AK45" s="25" t="str">
        <f>IF(AND(AK$4='Data entry'!$R$19, OR('Data entry'!$B$19="Confirmed",'Data entry'!$B$19="Probable")),"sx","")</f>
        <v/>
      </c>
      <c r="AL45" s="25" t="str">
        <f>IF(AND(AL$4='Data entry'!$R$19, OR('Data entry'!$B$19="Confirmed",'Data entry'!$B$19="Probable")),"sx","")</f>
        <v/>
      </c>
      <c r="AM45" s="25" t="str">
        <f>IF(AND(AM$4='Data entry'!$R$19, OR('Data entry'!$B$19="Confirmed",'Data entry'!$B$19="Probable")),"sx","")</f>
        <v/>
      </c>
      <c r="AN45" s="25" t="str">
        <f>IF(AND(AN$4='Data entry'!$R$19, OR('Data entry'!$B$19="Confirmed",'Data entry'!$B$19="Probable")),"sx","")</f>
        <v/>
      </c>
      <c r="AO45" s="25" t="str">
        <f>IF(AND(AO$4='Data entry'!$R$19, OR('Data entry'!$B$19="Confirmed",'Data entry'!$B$19="Probable")),"sx","")</f>
        <v/>
      </c>
      <c r="AP45" s="25" t="str">
        <f>IF(AND(AP$4='Data entry'!$R$19, OR('Data entry'!$B$19="Confirmed",'Data entry'!$B$19="Probable")),"sx","")</f>
        <v/>
      </c>
      <c r="AQ45" s="25" t="str">
        <f>IF(AND(AQ$4='Data entry'!$R$19, OR('Data entry'!$B$19="Confirmed",'Data entry'!$B$19="Probable")),"sx","")</f>
        <v/>
      </c>
      <c r="AR45" s="25" t="str">
        <f>IF(AND(AR$4='Data entry'!$R$19, OR('Data entry'!$B$19="Confirmed",'Data entry'!$B$19="Probable")),"sx","")</f>
        <v/>
      </c>
      <c r="AS45" s="25" t="str">
        <f>IF(AND(AS$4='Data entry'!$R$19, OR('Data entry'!$B$19="Confirmed",'Data entry'!$B$19="Probable")),"sx","")</f>
        <v/>
      </c>
      <c r="AT45" s="25" t="str">
        <f>IF(AND(AT$4='Data entry'!$R$19, OR('Data entry'!$B$19="Confirmed",'Data entry'!$B$19="Probable")),"sx","")</f>
        <v/>
      </c>
      <c r="AU45" s="25" t="str">
        <f>IF(AND(AU$4='Data entry'!$R$19, OR('Data entry'!$B$19="Confirmed",'Data entry'!$B$19="Probable")),"sx","")</f>
        <v/>
      </c>
      <c r="AV45" s="25" t="str">
        <f>IF(AND(AV$4='Data entry'!$R$19, OR('Data entry'!$B$19="Confirmed",'Data entry'!$B$19="Probable")),"sx","")</f>
        <v/>
      </c>
      <c r="AW45" s="25" t="str">
        <f>IF(AND(AW$4='Data entry'!$R$19, OR('Data entry'!$B$19="Confirmed",'Data entry'!$B$19="Probable")),"sx","")</f>
        <v/>
      </c>
      <c r="AX45" s="25" t="str">
        <f>IF(AND(AX$4='Data entry'!$R$19, OR('Data entry'!$B$19="Confirmed",'Data entry'!$B$19="Probable")),"sx","")</f>
        <v/>
      </c>
      <c r="AY45" s="25" t="str">
        <f>IF(AND(AY$4='Data entry'!$R$19, OR('Data entry'!$B$19="Confirmed",'Data entry'!$B$19="Probable")),"sx","")</f>
        <v/>
      </c>
      <c r="AZ45" s="25" t="str">
        <f>IF(AND(AZ$4='Data entry'!$R$19, OR('Data entry'!$B$19="Confirmed",'Data entry'!$B$19="Probable")),"sx","")</f>
        <v/>
      </c>
      <c r="BA45" s="25" t="str">
        <f>IF(AND(BA$4='Data entry'!$R$19, OR('Data entry'!$B$19="Confirmed",'Data entry'!$B$19="Probable")),"sx","")</f>
        <v/>
      </c>
      <c r="BB45" s="25" t="str">
        <f>IF(AND(BB$4='Data entry'!$R$19, OR('Data entry'!$B$19="Confirmed",'Data entry'!$B$19="Probable")),"sx","")</f>
        <v/>
      </c>
      <c r="BC45" s="25" t="str">
        <f>IF(AND(BC$4='Data entry'!$R$19, OR('Data entry'!$B$19="Confirmed",'Data entry'!$B$19="Probable")),"sx","")</f>
        <v/>
      </c>
      <c r="BD45" s="25" t="str">
        <f>IF(AND(BD$4='Data entry'!$R$19, OR('Data entry'!$B$19="Confirmed",'Data entry'!$B$19="Probable")),"sx","")</f>
        <v/>
      </c>
      <c r="BE45" s="25" t="str">
        <f>IF(AND(BE$4='Data entry'!$R$19, OR('Data entry'!$B$19="Confirmed",'Data entry'!$B$19="Probable")),"sx","")</f>
        <v/>
      </c>
      <c r="BF45" s="25" t="str">
        <f>IF(AND(BF$4='Data entry'!$R$19, OR('Data entry'!$B$19="Confirmed",'Data entry'!$B$19="Probable")),"sx","")</f>
        <v/>
      </c>
      <c r="BG45" s="25" t="str">
        <f>IF(AND(BG$4='Data entry'!$R$19, OR('Data entry'!$B$19="Confirmed",'Data entry'!$B$19="Probable")),"sx","")</f>
        <v/>
      </c>
      <c r="BH45" s="25" t="str">
        <f>IF(AND(BH$4='Data entry'!$R$19, OR('Data entry'!$B$19="Confirmed",'Data entry'!$B$19="Probable")),"sx","")</f>
        <v/>
      </c>
      <c r="BI45" s="25" t="str">
        <f>IF(AND(BI$4='Data entry'!$R$19, OR('Data entry'!$B$19="Confirmed",'Data entry'!$B$19="Probable")),"sx","")</f>
        <v/>
      </c>
      <c r="BJ45" s="25" t="str">
        <f>IF(AND(BJ$4='Data entry'!$R$19, OR('Data entry'!$B$19="Confirmed",'Data entry'!$B$19="Probable")),"sx","")</f>
        <v/>
      </c>
      <c r="BK45" s="25" t="str">
        <f>IF(AND(BK$4='Data entry'!$R$19, OR('Data entry'!$B$19="Confirmed",'Data entry'!$B$19="Probable")),"sx","")</f>
        <v/>
      </c>
      <c r="BL45" s="25" t="str">
        <f>IF(AND(BL$4='Data entry'!$R$19, OR('Data entry'!$B$19="Confirmed",'Data entry'!$B$19="Probable")),"sx","")</f>
        <v/>
      </c>
      <c r="BM45" s="25" t="str">
        <f>IF(AND(BM$4='Data entry'!$R$19, OR('Data entry'!$B$19="Confirmed",'Data entry'!$B$19="Probable")),"sx","")</f>
        <v/>
      </c>
      <c r="BN45" s="25" t="str">
        <f>IF(AND(BN$4='Data entry'!$R$19, OR('Data entry'!$B$19="Confirmed",'Data entry'!$B$19="Probable")),"sx","")</f>
        <v/>
      </c>
      <c r="BO45" s="25" t="str">
        <f>IF(AND(BO$4='Data entry'!$R$19, OR('Data entry'!$B$19="Confirmed",'Data entry'!$B$19="Probable")),"sx","")</f>
        <v/>
      </c>
      <c r="BP45" s="25" t="str">
        <f>IF(AND(BP$4='Data entry'!$R$19, OR('Data entry'!$B$19="Confirmed",'Data entry'!$B$19="Probable")),"sx","")</f>
        <v/>
      </c>
      <c r="BQ45" s="25" t="str">
        <f>IF(AND(BQ$4='Data entry'!$R$19, OR('Data entry'!$B$19="Confirmed",'Data entry'!$B$19="Probable")),"sx","")</f>
        <v/>
      </c>
      <c r="BR45" s="25" t="str">
        <f>IF(AND(BR$4='Data entry'!$R$19, OR('Data entry'!$B$19="Confirmed",'Data entry'!$B$19="Probable")),"sx","")</f>
        <v/>
      </c>
      <c r="BS45" s="25" t="str">
        <f>IF(AND(BS$4='Data entry'!$R$19, OR('Data entry'!$B$19="Confirmed",'Data entry'!$B$19="Probable")),"sx","")</f>
        <v/>
      </c>
      <c r="BT45" s="25" t="str">
        <f>IF(AND(BT$4='Data entry'!$R$19, OR('Data entry'!$B$19="Confirmed",'Data entry'!$B$19="Probable")),"sx","")</f>
        <v/>
      </c>
      <c r="BU45" s="25" t="str">
        <f>IF(AND(BU$4='Data entry'!$R$19, OR('Data entry'!$B$19="Confirmed",'Data entry'!$B$19="Probable")),"sx","")</f>
        <v/>
      </c>
      <c r="BV45" s="25" t="str">
        <f>IF(AND(BV$4='Data entry'!$R$19, OR('Data entry'!$B$19="Confirmed",'Data entry'!$B$19="Probable")),"sx","")</f>
        <v/>
      </c>
      <c r="BW45" s="25" t="str">
        <f>IF(AND(BW$4='Data entry'!$R$19, OR('Data entry'!$B$19="Confirmed",'Data entry'!$B$19="Probable")),"sx","")</f>
        <v/>
      </c>
      <c r="BX45" s="25" t="str">
        <f>IF(AND(BX$4='Data entry'!$R$19, OR('Data entry'!$B$19="Confirmed",'Data entry'!$B$19="Probable")),"sx","")</f>
        <v/>
      </c>
      <c r="BY45" s="25" t="str">
        <f>IF(AND(BY$4='Data entry'!$R$19, OR('Data entry'!$B$19="Confirmed",'Data entry'!$B$19="Probable")),"sx","")</f>
        <v/>
      </c>
      <c r="BZ45" s="25" t="str">
        <f>IF(AND(BZ$4='Data entry'!$R$19, OR('Data entry'!$B$19="Confirmed",'Data entry'!$B$19="Probable")),"sx","")</f>
        <v/>
      </c>
      <c r="CA45" s="25" t="str">
        <f>IF(AND(CA$4='Data entry'!$R$19, OR('Data entry'!$B$19="Confirmed",'Data entry'!$B$19="Probable")),"sx","")</f>
        <v/>
      </c>
      <c r="CB45" s="25" t="str">
        <f>IF(AND(CB$4='Data entry'!$R$19, OR('Data entry'!$B$19="Confirmed",'Data entry'!$B$19="Probable")),"sx","")</f>
        <v/>
      </c>
      <c r="CC45" s="25" t="str">
        <f>IF(AND(CC$4='Data entry'!$R$19, OR('Data entry'!$B$19="Confirmed",'Data entry'!$B$19="Probable")),"sx","")</f>
        <v/>
      </c>
    </row>
    <row r="46" spans="1:81" s="73" customFormat="1" ht="2.25" customHeight="1" thickBot="1" x14ac:dyDescent="0.3">
      <c r="A46" s="613"/>
      <c r="B46" s="614"/>
      <c r="C46" s="78"/>
    </row>
    <row r="47" spans="1:81" s="72" customFormat="1" ht="15.6" thickTop="1" x14ac:dyDescent="0.25">
      <c r="A47" s="612" t="str">
        <f>CONCATENATE('Data entry'!J20, " ", 'Data entry'!I20)</f>
        <v xml:space="preserve"> </v>
      </c>
      <c r="B47" s="612"/>
      <c r="C47" s="76"/>
    </row>
    <row r="48" spans="1:81" s="25" customFormat="1" x14ac:dyDescent="0.25">
      <c r="A48" s="610" t="str">
        <f>CONCATENATE('Data entry'!B20, ", ", 'Data entry'!AO20, ", ", 'Data entry'!AR20)</f>
        <v xml:space="preserve">, , </v>
      </c>
      <c r="B48" s="610"/>
      <c r="C48" s="77"/>
      <c r="Q48" s="25" t="str">
        <f>IF(AND(Q$4='Data entry'!$R$20, OR('Data entry'!$B$20="Confirmed",'Data entry'!$B$20="Probable")),"sx","")</f>
        <v/>
      </c>
      <c r="R48" s="25" t="str">
        <f>IF(AND(R$4='Data entry'!$R$20, OR('Data entry'!$B$20="Confirmed",'Data entry'!$B$20="Probable")),"sx","")</f>
        <v/>
      </c>
      <c r="S48" s="25" t="str">
        <f>IF(AND(S$4='Data entry'!$R$20, OR('Data entry'!$B$20="Confirmed",'Data entry'!$B$20="Probable")),"sx","")</f>
        <v/>
      </c>
      <c r="T48" s="25" t="str">
        <f>IF(AND(T$4='Data entry'!$R$20, OR('Data entry'!$B$20="Confirmed",'Data entry'!$B$20="Probable")),"sx","")</f>
        <v/>
      </c>
      <c r="U48" s="25" t="str">
        <f>IF(AND(U$4='Data entry'!$R$20, OR('Data entry'!$B$20="Confirmed",'Data entry'!$B$20="Probable")),"sx","")</f>
        <v/>
      </c>
      <c r="V48" s="25" t="str">
        <f>IF(AND(V$4='Data entry'!$R$20, OR('Data entry'!$B$20="Confirmed",'Data entry'!$B$20="Probable")),"sx","")</f>
        <v/>
      </c>
      <c r="W48" s="25" t="str">
        <f>IF(AND(W$4='Data entry'!$R$20, OR('Data entry'!$B$20="Confirmed",'Data entry'!$B$20="Probable")),"sx","")</f>
        <v/>
      </c>
      <c r="X48" s="25" t="str">
        <f>IF(AND(X$4='Data entry'!$R$20, OR('Data entry'!$B$20="Confirmed",'Data entry'!$B$20="Probable")),"sx","")</f>
        <v/>
      </c>
      <c r="Y48" s="25" t="str">
        <f>IF(AND(Y$4='Data entry'!$R$20, OR('Data entry'!$B$20="Confirmed",'Data entry'!$B$20="Probable")),"sx","")</f>
        <v/>
      </c>
      <c r="Z48" s="25" t="str">
        <f>IF(AND(Z$4='Data entry'!$R$20, OR('Data entry'!$B$20="Confirmed",'Data entry'!$B$20="Probable")),"sx","")</f>
        <v/>
      </c>
      <c r="AA48" s="25" t="str">
        <f>IF(AND(AA$4='Data entry'!$R$20, OR('Data entry'!$B$20="Confirmed",'Data entry'!$B$20="Probable")),"sx","")</f>
        <v/>
      </c>
      <c r="AB48" s="25" t="str">
        <f>IF(AND(AB$4='Data entry'!$R$20, OR('Data entry'!$B$20="Confirmed",'Data entry'!$B$20="Probable")),"sx","")</f>
        <v/>
      </c>
      <c r="AC48" s="25" t="str">
        <f>IF(AND(AC$4='Data entry'!$R$20, OR('Data entry'!$B$20="Confirmed",'Data entry'!$B$20="Probable")),"sx","")</f>
        <v/>
      </c>
      <c r="AD48" s="25" t="str">
        <f>IF(AND(AD$4='Data entry'!$R$20, OR('Data entry'!$B$20="Confirmed",'Data entry'!$B$20="Probable")),"sx","")</f>
        <v/>
      </c>
      <c r="AE48" s="25" t="str">
        <f>IF(AND(AE$4='Data entry'!$R$20, OR('Data entry'!$B$20="Confirmed",'Data entry'!$B$20="Probable")),"sx","")</f>
        <v/>
      </c>
      <c r="AF48" s="25" t="str">
        <f>IF(AND(AF$4='Data entry'!$R$20, OR('Data entry'!$B$20="Confirmed",'Data entry'!$B$20="Probable")),"sx","")</f>
        <v/>
      </c>
      <c r="AG48" s="25" t="str">
        <f>IF(AND(AG$4='Data entry'!$R$20, OR('Data entry'!$B$20="Confirmed",'Data entry'!$B$20="Probable")),"sx","")</f>
        <v/>
      </c>
      <c r="AH48" s="25" t="str">
        <f>IF(AND(AH$4='Data entry'!$R$20, OR('Data entry'!$B$20="Confirmed",'Data entry'!$B$20="Probable")),"sx","")</f>
        <v/>
      </c>
      <c r="AI48" s="25" t="str">
        <f>IF(AND(AI$4='Data entry'!$R$20, OR('Data entry'!$B$20="Confirmed",'Data entry'!$B$20="Probable")),"sx","")</f>
        <v/>
      </c>
      <c r="AJ48" s="25" t="str">
        <f>IF(AND(AJ$4='Data entry'!$R$20, OR('Data entry'!$B$20="Confirmed",'Data entry'!$B$20="Probable")),"sx","")</f>
        <v/>
      </c>
      <c r="AK48" s="25" t="str">
        <f>IF(AND(AK$4='Data entry'!$R$20, OR('Data entry'!$B$20="Confirmed",'Data entry'!$B$20="Probable")),"sx","")</f>
        <v/>
      </c>
      <c r="AL48" s="25" t="str">
        <f>IF(AND(AL$4='Data entry'!$R$20, OR('Data entry'!$B$20="Confirmed",'Data entry'!$B$20="Probable")),"sx","")</f>
        <v/>
      </c>
      <c r="AM48" s="25" t="str">
        <f>IF(AND(AM$4='Data entry'!$R$20, OR('Data entry'!$B$20="Confirmed",'Data entry'!$B$20="Probable")),"sx","")</f>
        <v/>
      </c>
      <c r="AN48" s="25" t="str">
        <f>IF(AND(AN$4='Data entry'!$R$20, OR('Data entry'!$B$20="Confirmed",'Data entry'!$B$20="Probable")),"sx","")</f>
        <v/>
      </c>
      <c r="AO48" s="25" t="str">
        <f>IF(AND(AO$4='Data entry'!$R$20, OR('Data entry'!$B$20="Confirmed",'Data entry'!$B$20="Probable")),"sx","")</f>
        <v/>
      </c>
      <c r="AP48" s="25" t="str">
        <f>IF(AND(AP$4='Data entry'!$R$20, OR('Data entry'!$B$20="Confirmed",'Data entry'!$B$20="Probable")),"sx","")</f>
        <v/>
      </c>
      <c r="AQ48" s="25" t="str">
        <f>IF(AND(AQ$4='Data entry'!$R$20, OR('Data entry'!$B$20="Confirmed",'Data entry'!$B$20="Probable")),"sx","")</f>
        <v/>
      </c>
      <c r="AR48" s="25" t="str">
        <f>IF(AND(AR$4='Data entry'!$R$20, OR('Data entry'!$B$20="Confirmed",'Data entry'!$B$20="Probable")),"sx","")</f>
        <v/>
      </c>
      <c r="AS48" s="25" t="str">
        <f>IF(AND(AS$4='Data entry'!$R$20, OR('Data entry'!$B$20="Confirmed",'Data entry'!$B$20="Probable")),"sx","")</f>
        <v/>
      </c>
      <c r="AT48" s="25" t="str">
        <f>IF(AND(AT$4='Data entry'!$R$20, OR('Data entry'!$B$20="Confirmed",'Data entry'!$B$20="Probable")),"sx","")</f>
        <v/>
      </c>
      <c r="AU48" s="25" t="str">
        <f>IF(AND(AU$4='Data entry'!$R$20, OR('Data entry'!$B$20="Confirmed",'Data entry'!$B$20="Probable")),"sx","")</f>
        <v/>
      </c>
      <c r="AV48" s="25" t="str">
        <f>IF(AND(AV$4='Data entry'!$R$20, OR('Data entry'!$B$20="Confirmed",'Data entry'!$B$20="Probable")),"sx","")</f>
        <v/>
      </c>
      <c r="AW48" s="25" t="str">
        <f>IF(AND(AW$4='Data entry'!$R$20, OR('Data entry'!$B$20="Confirmed",'Data entry'!$B$20="Probable")),"sx","")</f>
        <v/>
      </c>
      <c r="AX48" s="25" t="str">
        <f>IF(AND(AX$4='Data entry'!$R$20, OR('Data entry'!$B$20="Confirmed",'Data entry'!$B$20="Probable")),"sx","")</f>
        <v/>
      </c>
      <c r="AY48" s="25" t="str">
        <f>IF(AND(AY$4='Data entry'!$R$20, OR('Data entry'!$B$20="Confirmed",'Data entry'!$B$20="Probable")),"sx","")</f>
        <v/>
      </c>
      <c r="AZ48" s="25" t="str">
        <f>IF(AND(AZ$4='Data entry'!$R$20, OR('Data entry'!$B$20="Confirmed",'Data entry'!$B$20="Probable")),"sx","")</f>
        <v/>
      </c>
      <c r="BA48" s="25" t="str">
        <f>IF(AND(BA$4='Data entry'!$R$20, OR('Data entry'!$B$20="Confirmed",'Data entry'!$B$20="Probable")),"sx","")</f>
        <v/>
      </c>
      <c r="BB48" s="25" t="str">
        <f>IF(AND(BB$4='Data entry'!$R$20, OR('Data entry'!$B$20="Confirmed",'Data entry'!$B$20="Probable")),"sx","")</f>
        <v/>
      </c>
      <c r="BC48" s="25" t="str">
        <f>IF(AND(BC$4='Data entry'!$R$20, OR('Data entry'!$B$20="Confirmed",'Data entry'!$B$20="Probable")),"sx","")</f>
        <v/>
      </c>
      <c r="BD48" s="25" t="str">
        <f>IF(AND(BD$4='Data entry'!$R$20, OR('Data entry'!$B$20="Confirmed",'Data entry'!$B$20="Probable")),"sx","")</f>
        <v/>
      </c>
      <c r="BE48" s="25" t="str">
        <f>IF(AND(BE$4='Data entry'!$R$20, OR('Data entry'!$B$20="Confirmed",'Data entry'!$B$20="Probable")),"sx","")</f>
        <v/>
      </c>
      <c r="BF48" s="25" t="str">
        <f>IF(AND(BF$4='Data entry'!$R$20, OR('Data entry'!$B$20="Confirmed",'Data entry'!$B$20="Probable")),"sx","")</f>
        <v/>
      </c>
      <c r="BG48" s="25" t="str">
        <f>IF(AND(BG$4='Data entry'!$R$20, OR('Data entry'!$B$20="Confirmed",'Data entry'!$B$20="Probable")),"sx","")</f>
        <v/>
      </c>
      <c r="BH48" s="25" t="str">
        <f>IF(AND(BH$4='Data entry'!$R$20, OR('Data entry'!$B$20="Confirmed",'Data entry'!$B$20="Probable")),"sx","")</f>
        <v/>
      </c>
      <c r="BI48" s="25" t="str">
        <f>IF(AND(BI$4='Data entry'!$R$20, OR('Data entry'!$B$20="Confirmed",'Data entry'!$B$20="Probable")),"sx","")</f>
        <v/>
      </c>
      <c r="BJ48" s="25" t="str">
        <f>IF(AND(BJ$4='Data entry'!$R$20, OR('Data entry'!$B$20="Confirmed",'Data entry'!$B$20="Probable")),"sx","")</f>
        <v/>
      </c>
      <c r="BK48" s="25" t="str">
        <f>IF(AND(BK$4='Data entry'!$R$20, OR('Data entry'!$B$20="Confirmed",'Data entry'!$B$20="Probable")),"sx","")</f>
        <v/>
      </c>
      <c r="BL48" s="25" t="str">
        <f>IF(AND(BL$4='Data entry'!$R$20, OR('Data entry'!$B$20="Confirmed",'Data entry'!$B$20="Probable")),"sx","")</f>
        <v/>
      </c>
      <c r="BM48" s="25" t="str">
        <f>IF(AND(BM$4='Data entry'!$R$20, OR('Data entry'!$B$20="Confirmed",'Data entry'!$B$20="Probable")),"sx","")</f>
        <v/>
      </c>
      <c r="BN48" s="25" t="str">
        <f>IF(AND(BN$4='Data entry'!$R$20, OR('Data entry'!$B$20="Confirmed",'Data entry'!$B$20="Probable")),"sx","")</f>
        <v/>
      </c>
      <c r="BO48" s="25" t="str">
        <f>IF(AND(BO$4='Data entry'!$R$20, OR('Data entry'!$B$20="Confirmed",'Data entry'!$B$20="Probable")),"sx","")</f>
        <v/>
      </c>
      <c r="BP48" s="25" t="str">
        <f>IF(AND(BP$4='Data entry'!$R$20, OR('Data entry'!$B$20="Confirmed",'Data entry'!$B$20="Probable")),"sx","")</f>
        <v/>
      </c>
      <c r="BQ48" s="25" t="str">
        <f>IF(AND(BQ$4='Data entry'!$R$20, OR('Data entry'!$B$20="Confirmed",'Data entry'!$B$20="Probable")),"sx","")</f>
        <v/>
      </c>
      <c r="BR48" s="25" t="str">
        <f>IF(AND(BR$4='Data entry'!$R$20, OR('Data entry'!$B$20="Confirmed",'Data entry'!$B$20="Probable")),"sx","")</f>
        <v/>
      </c>
      <c r="BS48" s="25" t="str">
        <f>IF(AND(BS$4='Data entry'!$R$20, OR('Data entry'!$B$20="Confirmed",'Data entry'!$B$20="Probable")),"sx","")</f>
        <v/>
      </c>
      <c r="BT48" s="25" t="str">
        <f>IF(AND(BT$4='Data entry'!$R$20, OR('Data entry'!$B$20="Confirmed",'Data entry'!$B$20="Probable")),"sx","")</f>
        <v/>
      </c>
      <c r="BU48" s="25" t="str">
        <f>IF(AND(BU$4='Data entry'!$R$20, OR('Data entry'!$B$20="Confirmed",'Data entry'!$B$20="Probable")),"sx","")</f>
        <v/>
      </c>
      <c r="BV48" s="25" t="str">
        <f>IF(AND(BV$4='Data entry'!$R$20, OR('Data entry'!$B$20="Confirmed",'Data entry'!$B$20="Probable")),"sx","")</f>
        <v/>
      </c>
      <c r="BW48" s="25" t="str">
        <f>IF(AND(BW$4='Data entry'!$R$20, OR('Data entry'!$B$20="Confirmed",'Data entry'!$B$20="Probable")),"sx","")</f>
        <v/>
      </c>
      <c r="BX48" s="25" t="str">
        <f>IF(AND(BX$4='Data entry'!$R$20, OR('Data entry'!$B$20="Confirmed",'Data entry'!$B$20="Probable")),"sx","")</f>
        <v/>
      </c>
      <c r="BY48" s="25" t="str">
        <f>IF(AND(BY$4='Data entry'!$R$20, OR('Data entry'!$B$20="Confirmed",'Data entry'!$B$20="Probable")),"sx","")</f>
        <v/>
      </c>
      <c r="BZ48" s="25" t="str">
        <f>IF(AND(BZ$4='Data entry'!$R$20, OR('Data entry'!$B$20="Confirmed",'Data entry'!$B$20="Probable")),"sx","")</f>
        <v/>
      </c>
      <c r="CA48" s="25" t="str">
        <f>IF(AND(CA$4='Data entry'!$R$20, OR('Data entry'!$B$20="Confirmed",'Data entry'!$B$20="Probable")),"sx","")</f>
        <v/>
      </c>
      <c r="CB48" s="25" t="str">
        <f>IF(AND(CB$4='Data entry'!$R$20, OR('Data entry'!$B$20="Confirmed",'Data entry'!$B$20="Probable")),"sx","")</f>
        <v/>
      </c>
      <c r="CC48" s="25" t="str">
        <f>IF(AND(CC$4='Data entry'!$R$20, OR('Data entry'!$B$20="Confirmed",'Data entry'!$B$20="Probable")),"sx","")</f>
        <v/>
      </c>
    </row>
    <row r="49" spans="1:81" s="73" customFormat="1" ht="2.25" customHeight="1" thickBot="1" x14ac:dyDescent="0.3">
      <c r="A49" s="613"/>
      <c r="B49" s="614"/>
      <c r="C49" s="78"/>
    </row>
    <row r="50" spans="1:81" s="72" customFormat="1" ht="15.6" thickTop="1" x14ac:dyDescent="0.25">
      <c r="A50" s="612" t="str">
        <f>CONCATENATE('Data entry'!J21, " ", 'Data entry'!I21)</f>
        <v xml:space="preserve"> </v>
      </c>
      <c r="B50" s="612"/>
      <c r="C50" s="76"/>
    </row>
    <row r="51" spans="1:81" s="25" customFormat="1" x14ac:dyDescent="0.25">
      <c r="A51" s="610" t="str">
        <f>CONCATENATE('Data entry'!B21, ", ", 'Data entry'!AO21, ", ", 'Data entry'!AR21)</f>
        <v xml:space="preserve">, , </v>
      </c>
      <c r="B51" s="610"/>
      <c r="C51" s="77"/>
      <c r="Q51" s="25" t="str">
        <f>IF(AND(Q$4='Data entry'!$R$21, OR('Data entry'!$B$21="Confirmed",'Data entry'!$B$21="Probable")),"sx","")</f>
        <v/>
      </c>
      <c r="R51" s="25" t="str">
        <f>IF(AND(R$4='Data entry'!$R$21, OR('Data entry'!$B$21="Confirmed",'Data entry'!$B$21="Probable")),"sx","")</f>
        <v/>
      </c>
      <c r="S51" s="25" t="str">
        <f>IF(AND(S$4='Data entry'!$R$21, OR('Data entry'!$B$21="Confirmed",'Data entry'!$B$21="Probable")),"sx","")</f>
        <v/>
      </c>
      <c r="T51" s="25" t="str">
        <f>IF(AND(T$4='Data entry'!$R$21, OR('Data entry'!$B$21="Confirmed",'Data entry'!$B$21="Probable")),"sx","")</f>
        <v/>
      </c>
      <c r="U51" s="25" t="str">
        <f>IF(AND(U$4='Data entry'!$R$21, OR('Data entry'!$B$21="Confirmed",'Data entry'!$B$21="Probable")),"sx","")</f>
        <v/>
      </c>
      <c r="V51" s="25" t="str">
        <f>IF(AND(V$4='Data entry'!$R$21, OR('Data entry'!$B$21="Confirmed",'Data entry'!$B$21="Probable")),"sx","")</f>
        <v/>
      </c>
      <c r="W51" s="25" t="str">
        <f>IF(AND(W$4='Data entry'!$R$21, OR('Data entry'!$B$21="Confirmed",'Data entry'!$B$21="Probable")),"sx","")</f>
        <v/>
      </c>
      <c r="X51" s="25" t="str">
        <f>IF(AND(X$4='Data entry'!$R$21, OR('Data entry'!$B$21="Confirmed",'Data entry'!$B$21="Probable")),"sx","")</f>
        <v/>
      </c>
      <c r="Y51" s="25" t="str">
        <f>IF(AND(Y$4='Data entry'!$R$21, OR('Data entry'!$B$21="Confirmed",'Data entry'!$B$21="Probable")),"sx","")</f>
        <v/>
      </c>
      <c r="Z51" s="25" t="str">
        <f>IF(AND(Z$4='Data entry'!$R$21, OR('Data entry'!$B$21="Confirmed",'Data entry'!$B$21="Probable")),"sx","")</f>
        <v/>
      </c>
      <c r="AA51" s="25" t="str">
        <f>IF(AND(AA$4='Data entry'!$R$21, OR('Data entry'!$B$21="Confirmed",'Data entry'!$B$21="Probable")),"sx","")</f>
        <v/>
      </c>
      <c r="AB51" s="25" t="str">
        <f>IF(AND(AB$4='Data entry'!$R$21, OR('Data entry'!$B$21="Confirmed",'Data entry'!$B$21="Probable")),"sx","")</f>
        <v/>
      </c>
      <c r="AC51" s="25" t="str">
        <f>IF(AND(AC$4='Data entry'!$R$21, OR('Data entry'!$B$21="Confirmed",'Data entry'!$B$21="Probable")),"sx","")</f>
        <v/>
      </c>
      <c r="AD51" s="25" t="str">
        <f>IF(AND(AD$4='Data entry'!$R$21, OR('Data entry'!$B$21="Confirmed",'Data entry'!$B$21="Probable")),"sx","")</f>
        <v/>
      </c>
      <c r="AE51" s="25" t="str">
        <f>IF(AND(AE$4='Data entry'!$R$21, OR('Data entry'!$B$21="Confirmed",'Data entry'!$B$21="Probable")),"sx","")</f>
        <v/>
      </c>
      <c r="AF51" s="25" t="str">
        <f>IF(AND(AF$4='Data entry'!$R$21, OR('Data entry'!$B$21="Confirmed",'Data entry'!$B$21="Probable")),"sx","")</f>
        <v/>
      </c>
      <c r="AG51" s="25" t="str">
        <f>IF(AND(AG$4='Data entry'!$R$21, OR('Data entry'!$B$21="Confirmed",'Data entry'!$B$21="Probable")),"sx","")</f>
        <v/>
      </c>
      <c r="AH51" s="25" t="str">
        <f>IF(AND(AH$4='Data entry'!$R$21, OR('Data entry'!$B$21="Confirmed",'Data entry'!$B$21="Probable")),"sx","")</f>
        <v/>
      </c>
      <c r="AI51" s="25" t="str">
        <f>IF(AND(AI$4='Data entry'!$R$21, OR('Data entry'!$B$21="Confirmed",'Data entry'!$B$21="Probable")),"sx","")</f>
        <v/>
      </c>
      <c r="AJ51" s="25" t="str">
        <f>IF(AND(AJ$4='Data entry'!$R$21, OR('Data entry'!$B$21="Confirmed",'Data entry'!$B$21="Probable")),"sx","")</f>
        <v/>
      </c>
      <c r="AK51" s="25" t="str">
        <f>IF(AND(AK$4='Data entry'!$R$21, OR('Data entry'!$B$21="Confirmed",'Data entry'!$B$21="Probable")),"sx","")</f>
        <v/>
      </c>
      <c r="AL51" s="25" t="str">
        <f>IF(AND(AL$4='Data entry'!$R$21, OR('Data entry'!$B$21="Confirmed",'Data entry'!$B$21="Probable")),"sx","")</f>
        <v/>
      </c>
      <c r="AM51" s="25" t="str">
        <f>IF(AND(AM$4='Data entry'!$R$21, OR('Data entry'!$B$21="Confirmed",'Data entry'!$B$21="Probable")),"sx","")</f>
        <v/>
      </c>
      <c r="AN51" s="25" t="str">
        <f>IF(AND(AN$4='Data entry'!$R$21, OR('Data entry'!$B$21="Confirmed",'Data entry'!$B$21="Probable")),"sx","")</f>
        <v/>
      </c>
      <c r="AO51" s="25" t="str">
        <f>IF(AND(AO$4='Data entry'!$R$21, OR('Data entry'!$B$21="Confirmed",'Data entry'!$B$21="Probable")),"sx","")</f>
        <v/>
      </c>
      <c r="AP51" s="25" t="str">
        <f>IF(AND(AP$4='Data entry'!$R$21, OR('Data entry'!$B$21="Confirmed",'Data entry'!$B$21="Probable")),"sx","")</f>
        <v/>
      </c>
      <c r="AQ51" s="25" t="str">
        <f>IF(AND(AQ$4='Data entry'!$R$21, OR('Data entry'!$B$21="Confirmed",'Data entry'!$B$21="Probable")),"sx","")</f>
        <v/>
      </c>
      <c r="AR51" s="25" t="str">
        <f>IF(AND(AR$4='Data entry'!$R$21, OR('Data entry'!$B$21="Confirmed",'Data entry'!$B$21="Probable")),"sx","")</f>
        <v/>
      </c>
      <c r="AS51" s="25" t="str">
        <f>IF(AND(AS$4='Data entry'!$R$21, OR('Data entry'!$B$21="Confirmed",'Data entry'!$B$21="Probable")),"sx","")</f>
        <v/>
      </c>
      <c r="AT51" s="25" t="str">
        <f>IF(AND(AT$4='Data entry'!$R$21, OR('Data entry'!$B$21="Confirmed",'Data entry'!$B$21="Probable")),"sx","")</f>
        <v/>
      </c>
      <c r="AU51" s="25" t="str">
        <f>IF(AND(AU$4='Data entry'!$R$21, OR('Data entry'!$B$21="Confirmed",'Data entry'!$B$21="Probable")),"sx","")</f>
        <v/>
      </c>
      <c r="AV51" s="25" t="str">
        <f>IF(AND(AV$4='Data entry'!$R$21, OR('Data entry'!$B$21="Confirmed",'Data entry'!$B$21="Probable")),"sx","")</f>
        <v/>
      </c>
      <c r="AW51" s="25" t="str">
        <f>IF(AND(AW$4='Data entry'!$R$21, OR('Data entry'!$B$21="Confirmed",'Data entry'!$B$21="Probable")),"sx","")</f>
        <v/>
      </c>
      <c r="AX51" s="25" t="str">
        <f>IF(AND(AX$4='Data entry'!$R$21, OR('Data entry'!$B$21="Confirmed",'Data entry'!$B$21="Probable")),"sx","")</f>
        <v/>
      </c>
      <c r="AY51" s="25" t="str">
        <f>IF(AND(AY$4='Data entry'!$R$21, OR('Data entry'!$B$21="Confirmed",'Data entry'!$B$21="Probable")),"sx","")</f>
        <v/>
      </c>
      <c r="AZ51" s="25" t="str">
        <f>IF(AND(AZ$4='Data entry'!$R$21, OR('Data entry'!$B$21="Confirmed",'Data entry'!$B$21="Probable")),"sx","")</f>
        <v/>
      </c>
      <c r="BA51" s="25" t="str">
        <f>IF(AND(BA$4='Data entry'!$R$21, OR('Data entry'!$B$21="Confirmed",'Data entry'!$B$21="Probable")),"sx","")</f>
        <v/>
      </c>
      <c r="BB51" s="25" t="str">
        <f>IF(AND(BB$4='Data entry'!$R$21, OR('Data entry'!$B$21="Confirmed",'Data entry'!$B$21="Probable")),"sx","")</f>
        <v/>
      </c>
      <c r="BC51" s="25" t="str">
        <f>IF(AND(BC$4='Data entry'!$R$21, OR('Data entry'!$B$21="Confirmed",'Data entry'!$B$21="Probable")),"sx","")</f>
        <v/>
      </c>
      <c r="BD51" s="25" t="str">
        <f>IF(AND(BD$4='Data entry'!$R$21, OR('Data entry'!$B$21="Confirmed",'Data entry'!$B$21="Probable")),"sx","")</f>
        <v/>
      </c>
      <c r="BE51" s="25" t="str">
        <f>IF(AND(BE$4='Data entry'!$R$21, OR('Data entry'!$B$21="Confirmed",'Data entry'!$B$21="Probable")),"sx","")</f>
        <v/>
      </c>
      <c r="BF51" s="25" t="str">
        <f>IF(AND(BF$4='Data entry'!$R$21, OR('Data entry'!$B$21="Confirmed",'Data entry'!$B$21="Probable")),"sx","")</f>
        <v/>
      </c>
      <c r="BG51" s="25" t="str">
        <f>IF(AND(BG$4='Data entry'!$R$21, OR('Data entry'!$B$21="Confirmed",'Data entry'!$B$21="Probable")),"sx","")</f>
        <v/>
      </c>
      <c r="BH51" s="25" t="str">
        <f>IF(AND(BH$4='Data entry'!$R$21, OR('Data entry'!$B$21="Confirmed",'Data entry'!$B$21="Probable")),"sx","")</f>
        <v/>
      </c>
      <c r="BI51" s="25" t="str">
        <f>IF(AND(BI$4='Data entry'!$R$21, OR('Data entry'!$B$21="Confirmed",'Data entry'!$B$21="Probable")),"sx","")</f>
        <v/>
      </c>
      <c r="BJ51" s="25" t="str">
        <f>IF(AND(BJ$4='Data entry'!$R$21, OR('Data entry'!$B$21="Confirmed",'Data entry'!$B$21="Probable")),"sx","")</f>
        <v/>
      </c>
      <c r="BK51" s="25" t="str">
        <f>IF(AND(BK$4='Data entry'!$R$21, OR('Data entry'!$B$21="Confirmed",'Data entry'!$B$21="Probable")),"sx","")</f>
        <v/>
      </c>
      <c r="BL51" s="25" t="str">
        <f>IF(AND(BL$4='Data entry'!$R$21, OR('Data entry'!$B$21="Confirmed",'Data entry'!$B$21="Probable")),"sx","")</f>
        <v/>
      </c>
      <c r="BM51" s="25" t="str">
        <f>IF(AND(BM$4='Data entry'!$R$21, OR('Data entry'!$B$21="Confirmed",'Data entry'!$B$21="Probable")),"sx","")</f>
        <v/>
      </c>
      <c r="BN51" s="25" t="str">
        <f>IF(AND(BN$4='Data entry'!$R$21, OR('Data entry'!$B$21="Confirmed",'Data entry'!$B$21="Probable")),"sx","")</f>
        <v/>
      </c>
      <c r="BO51" s="25" t="str">
        <f>IF(AND(BO$4='Data entry'!$R$21, OR('Data entry'!$B$21="Confirmed",'Data entry'!$B$21="Probable")),"sx","")</f>
        <v/>
      </c>
      <c r="BP51" s="25" t="str">
        <f>IF(AND(BP$4='Data entry'!$R$21, OR('Data entry'!$B$21="Confirmed",'Data entry'!$B$21="Probable")),"sx","")</f>
        <v/>
      </c>
      <c r="BQ51" s="25" t="str">
        <f>IF(AND(BQ$4='Data entry'!$R$21, OR('Data entry'!$B$21="Confirmed",'Data entry'!$B$21="Probable")),"sx","")</f>
        <v/>
      </c>
      <c r="BR51" s="25" t="str">
        <f>IF(AND(BR$4='Data entry'!$R$21, OR('Data entry'!$B$21="Confirmed",'Data entry'!$B$21="Probable")),"sx","")</f>
        <v/>
      </c>
      <c r="BS51" s="25" t="str">
        <f>IF(AND(BS$4='Data entry'!$R$21, OR('Data entry'!$B$21="Confirmed",'Data entry'!$B$21="Probable")),"sx","")</f>
        <v/>
      </c>
      <c r="BT51" s="25" t="str">
        <f>IF(AND(BT$4='Data entry'!$R$21, OR('Data entry'!$B$21="Confirmed",'Data entry'!$B$21="Probable")),"sx","")</f>
        <v/>
      </c>
      <c r="BU51" s="25" t="str">
        <f>IF(AND(BU$4='Data entry'!$R$21, OR('Data entry'!$B$21="Confirmed",'Data entry'!$B$21="Probable")),"sx","")</f>
        <v/>
      </c>
      <c r="BV51" s="25" t="str">
        <f>IF(AND(BV$4='Data entry'!$R$21, OR('Data entry'!$B$21="Confirmed",'Data entry'!$B$21="Probable")),"sx","")</f>
        <v/>
      </c>
      <c r="BW51" s="25" t="str">
        <f>IF(AND(BW$4='Data entry'!$R$21, OR('Data entry'!$B$21="Confirmed",'Data entry'!$B$21="Probable")),"sx","")</f>
        <v/>
      </c>
      <c r="BX51" s="25" t="str">
        <f>IF(AND(BX$4='Data entry'!$R$21, OR('Data entry'!$B$21="Confirmed",'Data entry'!$B$21="Probable")),"sx","")</f>
        <v/>
      </c>
      <c r="BY51" s="25" t="str">
        <f>IF(AND(BY$4='Data entry'!$R$21, OR('Data entry'!$B$21="Confirmed",'Data entry'!$B$21="Probable")),"sx","")</f>
        <v/>
      </c>
      <c r="BZ51" s="25" t="str">
        <f>IF(AND(BZ$4='Data entry'!$R$21, OR('Data entry'!$B$21="Confirmed",'Data entry'!$B$21="Probable")),"sx","")</f>
        <v/>
      </c>
      <c r="CA51" s="25" t="str">
        <f>IF(AND(CA$4='Data entry'!$R$21, OR('Data entry'!$B$21="Confirmed",'Data entry'!$B$21="Probable")),"sx","")</f>
        <v/>
      </c>
      <c r="CB51" s="25" t="str">
        <f>IF(AND(CB$4='Data entry'!$R$21, OR('Data entry'!$B$21="Confirmed",'Data entry'!$B$21="Probable")),"sx","")</f>
        <v/>
      </c>
      <c r="CC51" s="25" t="str">
        <f>IF(AND(CC$4='Data entry'!$R$21, OR('Data entry'!$B$21="Confirmed",'Data entry'!$B$21="Probable")),"sx","")</f>
        <v/>
      </c>
    </row>
    <row r="52" spans="1:81" s="73" customFormat="1" ht="2.25" customHeight="1" thickBot="1" x14ac:dyDescent="0.3">
      <c r="A52" s="613"/>
      <c r="B52" s="614"/>
      <c r="C52" s="78"/>
    </row>
    <row r="53" spans="1:81" s="72" customFormat="1" ht="15.6" thickTop="1" x14ac:dyDescent="0.25">
      <c r="A53" s="612" t="str">
        <f>CONCATENATE('Data entry'!J22, " ", 'Data entry'!I22)</f>
        <v xml:space="preserve"> </v>
      </c>
      <c r="B53" s="612"/>
      <c r="C53" s="76"/>
    </row>
    <row r="54" spans="1:81" s="25" customFormat="1" x14ac:dyDescent="0.25">
      <c r="A54" s="610" t="str">
        <f>CONCATENATE('Data entry'!B22, ", ", 'Data entry'!AO22, ", ", 'Data entry'!AR22)</f>
        <v xml:space="preserve">, , </v>
      </c>
      <c r="B54" s="610"/>
      <c r="C54" s="77"/>
      <c r="Q54" s="25" t="str">
        <f>IF(AND(Q$4='Data entry'!$R$22, OR('Data entry'!$B$22="Confirmed",'Data entry'!$B$22="Probable")),"sx","")</f>
        <v/>
      </c>
      <c r="R54" s="25" t="str">
        <f>IF(AND(R$4='Data entry'!$R$22, OR('Data entry'!$B$22="Confirmed",'Data entry'!$B$22="Probable")),"sx","")</f>
        <v/>
      </c>
      <c r="S54" s="25" t="str">
        <f>IF(AND(S$4='Data entry'!$R$22, OR('Data entry'!$B$22="Confirmed",'Data entry'!$B$22="Probable")),"sx","")</f>
        <v/>
      </c>
      <c r="T54" s="25" t="str">
        <f>IF(AND(T$4='Data entry'!$R$22, OR('Data entry'!$B$22="Confirmed",'Data entry'!$B$22="Probable")),"sx","")</f>
        <v/>
      </c>
      <c r="U54" s="25" t="str">
        <f>IF(AND(U$4='Data entry'!$R$22, OR('Data entry'!$B$22="Confirmed",'Data entry'!$B$22="Probable")),"sx","")</f>
        <v/>
      </c>
      <c r="V54" s="25" t="str">
        <f>IF(AND(V$4='Data entry'!$R$22, OR('Data entry'!$B$22="Confirmed",'Data entry'!$B$22="Probable")),"sx","")</f>
        <v/>
      </c>
      <c r="W54" s="25" t="str">
        <f>IF(AND(W$4='Data entry'!$R$22, OR('Data entry'!$B$22="Confirmed",'Data entry'!$B$22="Probable")),"sx","")</f>
        <v/>
      </c>
      <c r="X54" s="25" t="str">
        <f>IF(AND(X$4='Data entry'!$R$22, OR('Data entry'!$B$22="Confirmed",'Data entry'!$B$22="Probable")),"sx","")</f>
        <v/>
      </c>
      <c r="Y54" s="25" t="str">
        <f>IF(AND(Y$4='Data entry'!$R$22, OR('Data entry'!$B$22="Confirmed",'Data entry'!$B$22="Probable")),"sx","")</f>
        <v/>
      </c>
      <c r="Z54" s="25" t="str">
        <f>IF(AND(Z$4='Data entry'!$R$22, OR('Data entry'!$B$22="Confirmed",'Data entry'!$B$22="Probable")),"sx","")</f>
        <v/>
      </c>
      <c r="AA54" s="25" t="str">
        <f>IF(AND(AA$4='Data entry'!$R$22, OR('Data entry'!$B$22="Confirmed",'Data entry'!$B$22="Probable")),"sx","")</f>
        <v/>
      </c>
      <c r="AB54" s="25" t="str">
        <f>IF(AND(AB$4='Data entry'!$R$22, OR('Data entry'!$B$22="Confirmed",'Data entry'!$B$22="Probable")),"sx","")</f>
        <v/>
      </c>
      <c r="AC54" s="25" t="str">
        <f>IF(AND(AC$4='Data entry'!$R$22, OR('Data entry'!$B$22="Confirmed",'Data entry'!$B$22="Probable")),"sx","")</f>
        <v/>
      </c>
      <c r="AD54" s="25" t="str">
        <f>IF(AND(AD$4='Data entry'!$R$22, OR('Data entry'!$B$22="Confirmed",'Data entry'!$B$22="Probable")),"sx","")</f>
        <v/>
      </c>
      <c r="AE54" s="25" t="str">
        <f>IF(AND(AE$4='Data entry'!$R$22, OR('Data entry'!$B$22="Confirmed",'Data entry'!$B$22="Probable")),"sx","")</f>
        <v/>
      </c>
      <c r="AF54" s="25" t="str">
        <f>IF(AND(AF$4='Data entry'!$R$22, OR('Data entry'!$B$22="Confirmed",'Data entry'!$B$22="Probable")),"sx","")</f>
        <v/>
      </c>
      <c r="AG54" s="25" t="str">
        <f>IF(AND(AG$4='Data entry'!$R$22, OR('Data entry'!$B$22="Confirmed",'Data entry'!$B$22="Probable")),"sx","")</f>
        <v/>
      </c>
      <c r="AH54" s="25" t="str">
        <f>IF(AND(AH$4='Data entry'!$R$22, OR('Data entry'!$B$22="Confirmed",'Data entry'!$B$22="Probable")),"sx","")</f>
        <v/>
      </c>
      <c r="AI54" s="25" t="str">
        <f>IF(AND(AI$4='Data entry'!$R$22, OR('Data entry'!$B$22="Confirmed",'Data entry'!$B$22="Probable")),"sx","")</f>
        <v/>
      </c>
      <c r="AJ54" s="25" t="str">
        <f>IF(AND(AJ$4='Data entry'!$R$22, OR('Data entry'!$B$22="Confirmed",'Data entry'!$B$22="Probable")),"sx","")</f>
        <v/>
      </c>
      <c r="AK54" s="25" t="str">
        <f>IF(AND(AK$4='Data entry'!$R$22, OR('Data entry'!$B$22="Confirmed",'Data entry'!$B$22="Probable")),"sx","")</f>
        <v/>
      </c>
      <c r="AL54" s="25" t="str">
        <f>IF(AND(AL$4='Data entry'!$R$22, OR('Data entry'!$B$22="Confirmed",'Data entry'!$B$22="Probable")),"sx","")</f>
        <v/>
      </c>
      <c r="AM54" s="25" t="str">
        <f>IF(AND(AM$4='Data entry'!$R$22, OR('Data entry'!$B$22="Confirmed",'Data entry'!$B$22="Probable")),"sx","")</f>
        <v/>
      </c>
      <c r="AN54" s="25" t="str">
        <f>IF(AND(AN$4='Data entry'!$R$22, OR('Data entry'!$B$22="Confirmed",'Data entry'!$B$22="Probable")),"sx","")</f>
        <v/>
      </c>
      <c r="AO54" s="25" t="str">
        <f>IF(AND(AO$4='Data entry'!$R$22, OR('Data entry'!$B$22="Confirmed",'Data entry'!$B$22="Probable")),"sx","")</f>
        <v/>
      </c>
      <c r="AP54" s="25" t="str">
        <f>IF(AND(AP$4='Data entry'!$R$22, OR('Data entry'!$B$22="Confirmed",'Data entry'!$B$22="Probable")),"sx","")</f>
        <v/>
      </c>
      <c r="AQ54" s="25" t="str">
        <f>IF(AND(AQ$4='Data entry'!$R$22, OR('Data entry'!$B$22="Confirmed",'Data entry'!$B$22="Probable")),"sx","")</f>
        <v/>
      </c>
      <c r="AR54" s="25" t="str">
        <f>IF(AND(AR$4='Data entry'!$R$22, OR('Data entry'!$B$22="Confirmed",'Data entry'!$B$22="Probable")),"sx","")</f>
        <v/>
      </c>
      <c r="AS54" s="25" t="str">
        <f>IF(AND(AS$4='Data entry'!$R$22, OR('Data entry'!$B$22="Confirmed",'Data entry'!$B$22="Probable")),"sx","")</f>
        <v/>
      </c>
      <c r="AT54" s="25" t="str">
        <f>IF(AND(AT$4='Data entry'!$R$22, OR('Data entry'!$B$22="Confirmed",'Data entry'!$B$22="Probable")),"sx","")</f>
        <v/>
      </c>
      <c r="AU54" s="25" t="str">
        <f>IF(AND(AU$4='Data entry'!$R$22, OR('Data entry'!$B$22="Confirmed",'Data entry'!$B$22="Probable")),"sx","")</f>
        <v/>
      </c>
      <c r="AV54" s="25" t="str">
        <f>IF(AND(AV$4='Data entry'!$R$22, OR('Data entry'!$B$22="Confirmed",'Data entry'!$B$22="Probable")),"sx","")</f>
        <v/>
      </c>
      <c r="AW54" s="25" t="str">
        <f>IF(AND(AW$4='Data entry'!$R$22, OR('Data entry'!$B$22="Confirmed",'Data entry'!$B$22="Probable")),"sx","")</f>
        <v/>
      </c>
      <c r="AX54" s="25" t="str">
        <f>IF(AND(AX$4='Data entry'!$R$22, OR('Data entry'!$B$22="Confirmed",'Data entry'!$B$22="Probable")),"sx","")</f>
        <v/>
      </c>
      <c r="AY54" s="25" t="str">
        <f>IF(AND(AY$4='Data entry'!$R$22, OR('Data entry'!$B$22="Confirmed",'Data entry'!$B$22="Probable")),"sx","")</f>
        <v/>
      </c>
      <c r="AZ54" s="25" t="str">
        <f>IF(AND(AZ$4='Data entry'!$R$22, OR('Data entry'!$B$22="Confirmed",'Data entry'!$B$22="Probable")),"sx","")</f>
        <v/>
      </c>
      <c r="BA54" s="25" t="str">
        <f>IF(AND(BA$4='Data entry'!$R$22, OR('Data entry'!$B$22="Confirmed",'Data entry'!$B$22="Probable")),"sx","")</f>
        <v/>
      </c>
      <c r="BB54" s="25" t="str">
        <f>IF(AND(BB$4='Data entry'!$R$22, OR('Data entry'!$B$22="Confirmed",'Data entry'!$B$22="Probable")),"sx","")</f>
        <v/>
      </c>
      <c r="BC54" s="25" t="str">
        <f>IF(AND(BC$4='Data entry'!$R$22, OR('Data entry'!$B$22="Confirmed",'Data entry'!$B$22="Probable")),"sx","")</f>
        <v/>
      </c>
      <c r="BD54" s="25" t="str">
        <f>IF(AND(BD$4='Data entry'!$R$22, OR('Data entry'!$B$22="Confirmed",'Data entry'!$B$22="Probable")),"sx","")</f>
        <v/>
      </c>
      <c r="BE54" s="25" t="str">
        <f>IF(AND(BE$4='Data entry'!$R$22, OR('Data entry'!$B$22="Confirmed",'Data entry'!$B$22="Probable")),"sx","")</f>
        <v/>
      </c>
      <c r="BF54" s="25" t="str">
        <f>IF(AND(BF$4='Data entry'!$R$22, OR('Data entry'!$B$22="Confirmed",'Data entry'!$B$22="Probable")),"sx","")</f>
        <v/>
      </c>
      <c r="BG54" s="25" t="str">
        <f>IF(AND(BG$4='Data entry'!$R$22, OR('Data entry'!$B$22="Confirmed",'Data entry'!$B$22="Probable")),"sx","")</f>
        <v/>
      </c>
      <c r="BH54" s="25" t="str">
        <f>IF(AND(BH$4='Data entry'!$R$22, OR('Data entry'!$B$22="Confirmed",'Data entry'!$B$22="Probable")),"sx","")</f>
        <v/>
      </c>
      <c r="BI54" s="25" t="str">
        <f>IF(AND(BI$4='Data entry'!$R$22, OR('Data entry'!$B$22="Confirmed",'Data entry'!$B$22="Probable")),"sx","")</f>
        <v/>
      </c>
      <c r="BJ54" s="25" t="str">
        <f>IF(AND(BJ$4='Data entry'!$R$22, OR('Data entry'!$B$22="Confirmed",'Data entry'!$B$22="Probable")),"sx","")</f>
        <v/>
      </c>
      <c r="BK54" s="25" t="str">
        <f>IF(AND(BK$4='Data entry'!$R$22, OR('Data entry'!$B$22="Confirmed",'Data entry'!$B$22="Probable")),"sx","")</f>
        <v/>
      </c>
      <c r="BL54" s="25" t="str">
        <f>IF(AND(BL$4='Data entry'!$R$22, OR('Data entry'!$B$22="Confirmed",'Data entry'!$B$22="Probable")),"sx","")</f>
        <v/>
      </c>
      <c r="BM54" s="25" t="str">
        <f>IF(AND(BM$4='Data entry'!$R$22, OR('Data entry'!$B$22="Confirmed",'Data entry'!$B$22="Probable")),"sx","")</f>
        <v/>
      </c>
      <c r="BN54" s="25" t="str">
        <f>IF(AND(BN$4='Data entry'!$R$22, OR('Data entry'!$B$22="Confirmed",'Data entry'!$B$22="Probable")),"sx","")</f>
        <v/>
      </c>
      <c r="BO54" s="25" t="str">
        <f>IF(AND(BO$4='Data entry'!$R$22, OR('Data entry'!$B$22="Confirmed",'Data entry'!$B$22="Probable")),"sx","")</f>
        <v/>
      </c>
      <c r="BP54" s="25" t="str">
        <f>IF(AND(BP$4='Data entry'!$R$22, OR('Data entry'!$B$22="Confirmed",'Data entry'!$B$22="Probable")),"sx","")</f>
        <v/>
      </c>
      <c r="BQ54" s="25" t="str">
        <f>IF(AND(BQ$4='Data entry'!$R$22, OR('Data entry'!$B$22="Confirmed",'Data entry'!$B$22="Probable")),"sx","")</f>
        <v/>
      </c>
      <c r="BR54" s="25" t="str">
        <f>IF(AND(BR$4='Data entry'!$R$22, OR('Data entry'!$B$22="Confirmed",'Data entry'!$B$22="Probable")),"sx","")</f>
        <v/>
      </c>
      <c r="BS54" s="25" t="str">
        <f>IF(AND(BS$4='Data entry'!$R$22, OR('Data entry'!$B$22="Confirmed",'Data entry'!$B$22="Probable")),"sx","")</f>
        <v/>
      </c>
      <c r="BT54" s="25" t="str">
        <f>IF(AND(BT$4='Data entry'!$R$22, OR('Data entry'!$B$22="Confirmed",'Data entry'!$B$22="Probable")),"sx","")</f>
        <v/>
      </c>
      <c r="BU54" s="25" t="str">
        <f>IF(AND(BU$4='Data entry'!$R$22, OR('Data entry'!$B$22="Confirmed",'Data entry'!$B$22="Probable")),"sx","")</f>
        <v/>
      </c>
      <c r="BV54" s="25" t="str">
        <f>IF(AND(BV$4='Data entry'!$R$22, OR('Data entry'!$B$22="Confirmed",'Data entry'!$B$22="Probable")),"sx","")</f>
        <v/>
      </c>
      <c r="BW54" s="25" t="str">
        <f>IF(AND(BW$4='Data entry'!$R$22, OR('Data entry'!$B$22="Confirmed",'Data entry'!$B$22="Probable")),"sx","")</f>
        <v/>
      </c>
      <c r="BX54" s="25" t="str">
        <f>IF(AND(BX$4='Data entry'!$R$22, OR('Data entry'!$B$22="Confirmed",'Data entry'!$B$22="Probable")),"sx","")</f>
        <v/>
      </c>
      <c r="BY54" s="25" t="str">
        <f>IF(AND(BY$4='Data entry'!$R$22, OR('Data entry'!$B$22="Confirmed",'Data entry'!$B$22="Probable")),"sx","")</f>
        <v/>
      </c>
      <c r="BZ54" s="25" t="str">
        <f>IF(AND(BZ$4='Data entry'!$R$22, OR('Data entry'!$B$22="Confirmed",'Data entry'!$B$22="Probable")),"sx","")</f>
        <v/>
      </c>
      <c r="CA54" s="25" t="str">
        <f>IF(AND(CA$4='Data entry'!$R$22, OR('Data entry'!$B$22="Confirmed",'Data entry'!$B$22="Probable")),"sx","")</f>
        <v/>
      </c>
      <c r="CB54" s="25" t="str">
        <f>IF(AND(CB$4='Data entry'!$R$22, OR('Data entry'!$B$22="Confirmed",'Data entry'!$B$22="Probable")),"sx","")</f>
        <v/>
      </c>
      <c r="CC54" s="25" t="str">
        <f>IF(AND(CC$4='Data entry'!$R$22, OR('Data entry'!$B$22="Confirmed",'Data entry'!$B$22="Probable")),"sx","")</f>
        <v/>
      </c>
    </row>
    <row r="55" spans="1:81" s="73" customFormat="1" ht="2.25" customHeight="1" thickBot="1" x14ac:dyDescent="0.3">
      <c r="A55" s="613"/>
      <c r="B55" s="614"/>
      <c r="C55" s="78"/>
    </row>
    <row r="56" spans="1:81" s="72" customFormat="1" ht="15.6" thickTop="1" x14ac:dyDescent="0.25">
      <c r="A56" s="612" t="str">
        <f>CONCATENATE('Data entry'!J23, " ", 'Data entry'!I23)</f>
        <v xml:space="preserve"> </v>
      </c>
      <c r="B56" s="612"/>
      <c r="C56" s="76"/>
    </row>
    <row r="57" spans="1:81" s="25" customFormat="1" x14ac:dyDescent="0.25">
      <c r="A57" s="610" t="str">
        <f>CONCATENATE('Data entry'!B23, ", ", 'Data entry'!AO23, ", ", 'Data entry'!AR23)</f>
        <v xml:space="preserve">, , </v>
      </c>
      <c r="B57" s="610"/>
      <c r="C57" s="77"/>
      <c r="Q57" s="25" t="str">
        <f>IF(AND(Q$4='Data entry'!$R$23, OR('Data entry'!$B$23="Confirmed",'Data entry'!$B$23="Probable")),"sx","")</f>
        <v/>
      </c>
      <c r="R57" s="25" t="str">
        <f>IF(AND(R$4='Data entry'!$R$23, OR('Data entry'!$B$23="Confirmed",'Data entry'!$B$23="Probable")),"sx","")</f>
        <v/>
      </c>
      <c r="S57" s="25" t="str">
        <f>IF(AND(S$4='Data entry'!$R$23, OR('Data entry'!$B$23="Confirmed",'Data entry'!$B$23="Probable")),"sx","")</f>
        <v/>
      </c>
      <c r="T57" s="25" t="str">
        <f>IF(AND(T$4='Data entry'!$R$23, OR('Data entry'!$B$23="Confirmed",'Data entry'!$B$23="Probable")),"sx","")</f>
        <v/>
      </c>
      <c r="U57" s="25" t="str">
        <f>IF(AND(U$4='Data entry'!$R$23, OR('Data entry'!$B$23="Confirmed",'Data entry'!$B$23="Probable")),"sx","")</f>
        <v/>
      </c>
      <c r="V57" s="25" t="str">
        <f>IF(AND(V$4='Data entry'!$R$23, OR('Data entry'!$B$23="Confirmed",'Data entry'!$B$23="Probable")),"sx","")</f>
        <v/>
      </c>
      <c r="W57" s="25" t="str">
        <f>IF(AND(W$4='Data entry'!$R$23, OR('Data entry'!$B$23="Confirmed",'Data entry'!$B$23="Probable")),"sx","")</f>
        <v/>
      </c>
      <c r="X57" s="25" t="str">
        <f>IF(AND(X$4='Data entry'!$R$23, OR('Data entry'!$B$23="Confirmed",'Data entry'!$B$23="Probable")),"sx","")</f>
        <v/>
      </c>
      <c r="Y57" s="25" t="str">
        <f>IF(AND(Y$4='Data entry'!$R$23, OR('Data entry'!$B$23="Confirmed",'Data entry'!$B$23="Probable")),"sx","")</f>
        <v/>
      </c>
      <c r="Z57" s="25" t="str">
        <f>IF(AND(Z$4='Data entry'!$R$23, OR('Data entry'!$B$23="Confirmed",'Data entry'!$B$23="Probable")),"sx","")</f>
        <v/>
      </c>
      <c r="AA57" s="25" t="str">
        <f>IF(AND(AA$4='Data entry'!$R$23, OR('Data entry'!$B$23="Confirmed",'Data entry'!$B$23="Probable")),"sx","")</f>
        <v/>
      </c>
      <c r="AB57" s="25" t="str">
        <f>IF(AND(AB$4='Data entry'!$R$23, OR('Data entry'!$B$23="Confirmed",'Data entry'!$B$23="Probable")),"sx","")</f>
        <v/>
      </c>
      <c r="AC57" s="25" t="str">
        <f>IF(AND(AC$4='Data entry'!$R$23, OR('Data entry'!$B$23="Confirmed",'Data entry'!$B$23="Probable")),"sx","")</f>
        <v/>
      </c>
      <c r="AD57" s="25" t="str">
        <f>IF(AND(AD$4='Data entry'!$R$23, OR('Data entry'!$B$23="Confirmed",'Data entry'!$B$23="Probable")),"sx","")</f>
        <v/>
      </c>
      <c r="AE57" s="25" t="str">
        <f>IF(AND(AE$4='Data entry'!$R$23, OR('Data entry'!$B$23="Confirmed",'Data entry'!$B$23="Probable")),"sx","")</f>
        <v/>
      </c>
      <c r="AF57" s="25" t="str">
        <f>IF(AND(AF$4='Data entry'!$R$23, OR('Data entry'!$B$23="Confirmed",'Data entry'!$B$23="Probable")),"sx","")</f>
        <v/>
      </c>
      <c r="AG57" s="25" t="str">
        <f>IF(AND(AG$4='Data entry'!$R$23, OR('Data entry'!$B$23="Confirmed",'Data entry'!$B$23="Probable")),"sx","")</f>
        <v/>
      </c>
      <c r="AH57" s="25" t="str">
        <f>IF(AND(AH$4='Data entry'!$R$23, OR('Data entry'!$B$23="Confirmed",'Data entry'!$B$23="Probable")),"sx","")</f>
        <v/>
      </c>
      <c r="AI57" s="25" t="str">
        <f>IF(AND(AI$4='Data entry'!$R$23, OR('Data entry'!$B$23="Confirmed",'Data entry'!$B$23="Probable")),"sx","")</f>
        <v/>
      </c>
      <c r="AJ57" s="25" t="str">
        <f>IF(AND(AJ$4='Data entry'!$R$23, OR('Data entry'!$B$23="Confirmed",'Data entry'!$B$23="Probable")),"sx","")</f>
        <v/>
      </c>
      <c r="AK57" s="25" t="str">
        <f>IF(AND(AK$4='Data entry'!$R$23, OR('Data entry'!$B$23="Confirmed",'Data entry'!$B$23="Probable")),"sx","")</f>
        <v/>
      </c>
      <c r="AL57" s="25" t="str">
        <f>IF(AND(AL$4='Data entry'!$R$23, OR('Data entry'!$B$23="Confirmed",'Data entry'!$B$23="Probable")),"sx","")</f>
        <v/>
      </c>
      <c r="AM57" s="25" t="str">
        <f>IF(AND(AM$4='Data entry'!$R$23, OR('Data entry'!$B$23="Confirmed",'Data entry'!$B$23="Probable")),"sx","")</f>
        <v/>
      </c>
      <c r="AN57" s="25" t="str">
        <f>IF(AND(AN$4='Data entry'!$R$23, OR('Data entry'!$B$23="Confirmed",'Data entry'!$B$23="Probable")),"sx","")</f>
        <v/>
      </c>
      <c r="AO57" s="25" t="str">
        <f>IF(AND(AO$4='Data entry'!$R$23, OR('Data entry'!$B$23="Confirmed",'Data entry'!$B$23="Probable")),"sx","")</f>
        <v/>
      </c>
      <c r="AP57" s="25" t="str">
        <f>IF(AND(AP$4='Data entry'!$R$23, OR('Data entry'!$B$23="Confirmed",'Data entry'!$B$23="Probable")),"sx","")</f>
        <v/>
      </c>
      <c r="AQ57" s="25" t="str">
        <f>IF(AND(AQ$4='Data entry'!$R$23, OR('Data entry'!$B$23="Confirmed",'Data entry'!$B$23="Probable")),"sx","")</f>
        <v/>
      </c>
      <c r="AR57" s="25" t="str">
        <f>IF(AND(AR$4='Data entry'!$R$23, OR('Data entry'!$B$23="Confirmed",'Data entry'!$B$23="Probable")),"sx","")</f>
        <v/>
      </c>
      <c r="AS57" s="25" t="str">
        <f>IF(AND(AS$4='Data entry'!$R$23, OR('Data entry'!$B$23="Confirmed",'Data entry'!$B$23="Probable")),"sx","")</f>
        <v/>
      </c>
      <c r="AT57" s="25" t="str">
        <f>IF(AND(AT$4='Data entry'!$R$23, OR('Data entry'!$B$23="Confirmed",'Data entry'!$B$23="Probable")),"sx","")</f>
        <v/>
      </c>
      <c r="AU57" s="25" t="str">
        <f>IF(AND(AU$4='Data entry'!$R$23, OR('Data entry'!$B$23="Confirmed",'Data entry'!$B$23="Probable")),"sx","")</f>
        <v/>
      </c>
      <c r="AV57" s="25" t="str">
        <f>IF(AND(AV$4='Data entry'!$R$23, OR('Data entry'!$B$23="Confirmed",'Data entry'!$B$23="Probable")),"sx","")</f>
        <v/>
      </c>
      <c r="AW57" s="25" t="str">
        <f>IF(AND(AW$4='Data entry'!$R$23, OR('Data entry'!$B$23="Confirmed",'Data entry'!$B$23="Probable")),"sx","")</f>
        <v/>
      </c>
      <c r="AX57" s="25" t="str">
        <f>IF(AND(AX$4='Data entry'!$R$23, OR('Data entry'!$B$23="Confirmed",'Data entry'!$B$23="Probable")),"sx","")</f>
        <v/>
      </c>
      <c r="AY57" s="25" t="str">
        <f>IF(AND(AY$4='Data entry'!$R$23, OR('Data entry'!$B$23="Confirmed",'Data entry'!$B$23="Probable")),"sx","")</f>
        <v/>
      </c>
      <c r="AZ57" s="25" t="str">
        <f>IF(AND(AZ$4='Data entry'!$R$23, OR('Data entry'!$B$23="Confirmed",'Data entry'!$B$23="Probable")),"sx","")</f>
        <v/>
      </c>
      <c r="BA57" s="25" t="str">
        <f>IF(AND(BA$4='Data entry'!$R$23, OR('Data entry'!$B$23="Confirmed",'Data entry'!$B$23="Probable")),"sx","")</f>
        <v/>
      </c>
      <c r="BB57" s="25" t="str">
        <f>IF(AND(BB$4='Data entry'!$R$23, OR('Data entry'!$B$23="Confirmed",'Data entry'!$B$23="Probable")),"sx","")</f>
        <v/>
      </c>
      <c r="BC57" s="25" t="str">
        <f>IF(AND(BC$4='Data entry'!$R$23, OR('Data entry'!$B$23="Confirmed",'Data entry'!$B$23="Probable")),"sx","")</f>
        <v/>
      </c>
      <c r="BD57" s="25" t="str">
        <f>IF(AND(BD$4='Data entry'!$R$23, OR('Data entry'!$B$23="Confirmed",'Data entry'!$B$23="Probable")),"sx","")</f>
        <v/>
      </c>
      <c r="BE57" s="25" t="str">
        <f>IF(AND(BE$4='Data entry'!$R$23, OR('Data entry'!$B$23="Confirmed",'Data entry'!$B$23="Probable")),"sx","")</f>
        <v/>
      </c>
      <c r="BF57" s="25" t="str">
        <f>IF(AND(BF$4='Data entry'!$R$23, OR('Data entry'!$B$23="Confirmed",'Data entry'!$B$23="Probable")),"sx","")</f>
        <v/>
      </c>
      <c r="BG57" s="25" t="str">
        <f>IF(AND(BG$4='Data entry'!$R$23, OR('Data entry'!$B$23="Confirmed",'Data entry'!$B$23="Probable")),"sx","")</f>
        <v/>
      </c>
      <c r="BH57" s="25" t="str">
        <f>IF(AND(BH$4='Data entry'!$R$23, OR('Data entry'!$B$23="Confirmed",'Data entry'!$B$23="Probable")),"sx","")</f>
        <v/>
      </c>
      <c r="BI57" s="25" t="str">
        <f>IF(AND(BI$4='Data entry'!$R$23, OR('Data entry'!$B$23="Confirmed",'Data entry'!$B$23="Probable")),"sx","")</f>
        <v/>
      </c>
      <c r="BJ57" s="25" t="str">
        <f>IF(AND(BJ$4='Data entry'!$R$23, OR('Data entry'!$B$23="Confirmed",'Data entry'!$B$23="Probable")),"sx","")</f>
        <v/>
      </c>
      <c r="BK57" s="25" t="str">
        <f>IF(AND(BK$4='Data entry'!$R$23, OR('Data entry'!$B$23="Confirmed",'Data entry'!$B$23="Probable")),"sx","")</f>
        <v/>
      </c>
      <c r="BL57" s="25" t="str">
        <f>IF(AND(BL$4='Data entry'!$R$23, OR('Data entry'!$B$23="Confirmed",'Data entry'!$B$23="Probable")),"sx","")</f>
        <v/>
      </c>
      <c r="BM57" s="25" t="str">
        <f>IF(AND(BM$4='Data entry'!$R$23, OR('Data entry'!$B$23="Confirmed",'Data entry'!$B$23="Probable")),"sx","")</f>
        <v/>
      </c>
      <c r="BN57" s="25" t="str">
        <f>IF(AND(BN$4='Data entry'!$R$23, OR('Data entry'!$B$23="Confirmed",'Data entry'!$B$23="Probable")),"sx","")</f>
        <v/>
      </c>
      <c r="BO57" s="25" t="str">
        <f>IF(AND(BO$4='Data entry'!$R$23, OR('Data entry'!$B$23="Confirmed",'Data entry'!$B$23="Probable")),"sx","")</f>
        <v/>
      </c>
      <c r="BP57" s="25" t="str">
        <f>IF(AND(BP$4='Data entry'!$R$23, OR('Data entry'!$B$23="Confirmed",'Data entry'!$B$23="Probable")),"sx","")</f>
        <v/>
      </c>
      <c r="BQ57" s="25" t="str">
        <f>IF(AND(BQ$4='Data entry'!$R$23, OR('Data entry'!$B$23="Confirmed",'Data entry'!$B$23="Probable")),"sx","")</f>
        <v/>
      </c>
      <c r="BR57" s="25" t="str">
        <f>IF(AND(BR$4='Data entry'!$R$23, OR('Data entry'!$B$23="Confirmed",'Data entry'!$B$23="Probable")),"sx","")</f>
        <v/>
      </c>
      <c r="BS57" s="25" t="str">
        <f>IF(AND(BS$4='Data entry'!$R$23, OR('Data entry'!$B$23="Confirmed",'Data entry'!$B$23="Probable")),"sx","")</f>
        <v/>
      </c>
      <c r="BT57" s="25" t="str">
        <f>IF(AND(BT$4='Data entry'!$R$23, OR('Data entry'!$B$23="Confirmed",'Data entry'!$B$23="Probable")),"sx","")</f>
        <v/>
      </c>
      <c r="BU57" s="25" t="str">
        <f>IF(AND(BU$4='Data entry'!$R$23, OR('Data entry'!$B$23="Confirmed",'Data entry'!$B$23="Probable")),"sx","")</f>
        <v/>
      </c>
      <c r="BV57" s="25" t="str">
        <f>IF(AND(BV$4='Data entry'!$R$23, OR('Data entry'!$B$23="Confirmed",'Data entry'!$B$23="Probable")),"sx","")</f>
        <v/>
      </c>
      <c r="BW57" s="25" t="str">
        <f>IF(AND(BW$4='Data entry'!$R$23, OR('Data entry'!$B$23="Confirmed",'Data entry'!$B$23="Probable")),"sx","")</f>
        <v/>
      </c>
      <c r="BX57" s="25" t="str">
        <f>IF(AND(BX$4='Data entry'!$R$23, OR('Data entry'!$B$23="Confirmed",'Data entry'!$B$23="Probable")),"sx","")</f>
        <v/>
      </c>
      <c r="BY57" s="25" t="str">
        <f>IF(AND(BY$4='Data entry'!$R$23, OR('Data entry'!$B$23="Confirmed",'Data entry'!$B$23="Probable")),"sx","")</f>
        <v/>
      </c>
      <c r="BZ57" s="25" t="str">
        <f>IF(AND(BZ$4='Data entry'!$R$23, OR('Data entry'!$B$23="Confirmed",'Data entry'!$B$23="Probable")),"sx","")</f>
        <v/>
      </c>
      <c r="CA57" s="25" t="str">
        <f>IF(AND(CA$4='Data entry'!$R$23, OR('Data entry'!$B$23="Confirmed",'Data entry'!$B$23="Probable")),"sx","")</f>
        <v/>
      </c>
      <c r="CB57" s="25" t="str">
        <f>IF(AND(CB$4='Data entry'!$R$23, OR('Data entry'!$B$23="Confirmed",'Data entry'!$B$23="Probable")),"sx","")</f>
        <v/>
      </c>
      <c r="CC57" s="25" t="str">
        <f>IF(AND(CC$4='Data entry'!$R$23, OR('Data entry'!$B$23="Confirmed",'Data entry'!$B$23="Probable")),"sx","")</f>
        <v/>
      </c>
    </row>
    <row r="58" spans="1:81" s="73" customFormat="1" ht="2.25" customHeight="1" thickBot="1" x14ac:dyDescent="0.3">
      <c r="A58" s="613"/>
      <c r="B58" s="614"/>
      <c r="C58" s="78"/>
    </row>
    <row r="59" spans="1:81" s="72" customFormat="1" ht="15.6" thickTop="1" x14ac:dyDescent="0.25">
      <c r="A59" s="612" t="str">
        <f>CONCATENATE('Data entry'!J24, " ", 'Data entry'!I24)</f>
        <v xml:space="preserve"> </v>
      </c>
      <c r="B59" s="612"/>
      <c r="C59" s="76"/>
    </row>
    <row r="60" spans="1:81" s="25" customFormat="1" x14ac:dyDescent="0.25">
      <c r="A60" s="610" t="str">
        <f>CONCATENATE('Data entry'!B24, ", ", 'Data entry'!AO24, ", ", 'Data entry'!AR24)</f>
        <v xml:space="preserve">, , </v>
      </c>
      <c r="B60" s="610"/>
      <c r="C60" s="77"/>
      <c r="Q60" s="25" t="str">
        <f>IF(AND(Q$4='Data entry'!$R$24, OR('Data entry'!$B$24="Confirmed",'Data entry'!$B$24="Probable")),"sx","")</f>
        <v/>
      </c>
      <c r="R60" s="25" t="str">
        <f>IF(AND(R$4='Data entry'!$R$24, OR('Data entry'!$B$24="Confirmed",'Data entry'!$B$24="Probable")),"sx","")</f>
        <v/>
      </c>
      <c r="S60" s="25" t="str">
        <f>IF(AND(S$4='Data entry'!$R$24, OR('Data entry'!$B$24="Confirmed",'Data entry'!$B$24="Probable")),"sx","")</f>
        <v/>
      </c>
      <c r="T60" s="25" t="str">
        <f>IF(AND(T$4='Data entry'!$R$24, OR('Data entry'!$B$24="Confirmed",'Data entry'!$B$24="Probable")),"sx","")</f>
        <v/>
      </c>
      <c r="U60" s="25" t="str">
        <f>IF(AND(U$4='Data entry'!$R$24, OR('Data entry'!$B$24="Confirmed",'Data entry'!$B$24="Probable")),"sx","")</f>
        <v/>
      </c>
      <c r="V60" s="25" t="str">
        <f>IF(AND(V$4='Data entry'!$R$24, OR('Data entry'!$B$24="Confirmed",'Data entry'!$B$24="Probable")),"sx","")</f>
        <v/>
      </c>
      <c r="W60" s="25" t="str">
        <f>IF(AND(W$4='Data entry'!$R$24, OR('Data entry'!$B$24="Confirmed",'Data entry'!$B$24="Probable")),"sx","")</f>
        <v/>
      </c>
      <c r="X60" s="25" t="str">
        <f>IF(AND(X$4='Data entry'!$R$24, OR('Data entry'!$B$24="Confirmed",'Data entry'!$B$24="Probable")),"sx","")</f>
        <v/>
      </c>
      <c r="Y60" s="25" t="str">
        <f>IF(AND(Y$4='Data entry'!$R$24, OR('Data entry'!$B$24="Confirmed",'Data entry'!$B$24="Probable")),"sx","")</f>
        <v/>
      </c>
      <c r="Z60" s="25" t="str">
        <f>IF(AND(Z$4='Data entry'!$R$24, OR('Data entry'!$B$24="Confirmed",'Data entry'!$B$24="Probable")),"sx","")</f>
        <v/>
      </c>
      <c r="AA60" s="25" t="str">
        <f>IF(AND(AA$4='Data entry'!$R$24, OR('Data entry'!$B$24="Confirmed",'Data entry'!$B$24="Probable")),"sx","")</f>
        <v/>
      </c>
      <c r="AB60" s="25" t="str">
        <f>IF(AND(AB$4='Data entry'!$R$24, OR('Data entry'!$B$24="Confirmed",'Data entry'!$B$24="Probable")),"sx","")</f>
        <v/>
      </c>
      <c r="AC60" s="25" t="str">
        <f>IF(AND(AC$4='Data entry'!$R$24, OR('Data entry'!$B$24="Confirmed",'Data entry'!$B$24="Probable")),"sx","")</f>
        <v/>
      </c>
      <c r="AD60" s="25" t="str">
        <f>IF(AND(AD$4='Data entry'!$R$24, OR('Data entry'!$B$24="Confirmed",'Data entry'!$B$24="Probable")),"sx","")</f>
        <v/>
      </c>
      <c r="AE60" s="25" t="str">
        <f>IF(AND(AE$4='Data entry'!$R$24, OR('Data entry'!$B$24="Confirmed",'Data entry'!$B$24="Probable")),"sx","")</f>
        <v/>
      </c>
      <c r="AF60" s="25" t="str">
        <f>IF(AND(AF$4='Data entry'!$R$24, OR('Data entry'!$B$24="Confirmed",'Data entry'!$B$24="Probable")),"sx","")</f>
        <v/>
      </c>
      <c r="AG60" s="25" t="str">
        <f>IF(AND(AG$4='Data entry'!$R$24, OR('Data entry'!$B$24="Confirmed",'Data entry'!$B$24="Probable")),"sx","")</f>
        <v/>
      </c>
      <c r="AH60" s="25" t="str">
        <f>IF(AND(AH$4='Data entry'!$R$24, OR('Data entry'!$B$24="Confirmed",'Data entry'!$B$24="Probable")),"sx","")</f>
        <v/>
      </c>
      <c r="AI60" s="25" t="str">
        <f>IF(AND(AI$4='Data entry'!$R$24, OR('Data entry'!$B$24="Confirmed",'Data entry'!$B$24="Probable")),"sx","")</f>
        <v/>
      </c>
      <c r="AJ60" s="25" t="str">
        <f>IF(AND(AJ$4='Data entry'!$R$24, OR('Data entry'!$B$24="Confirmed",'Data entry'!$B$24="Probable")),"sx","")</f>
        <v/>
      </c>
      <c r="AK60" s="25" t="str">
        <f>IF(AND(AK$4='Data entry'!$R$24, OR('Data entry'!$B$24="Confirmed",'Data entry'!$B$24="Probable")),"sx","")</f>
        <v/>
      </c>
      <c r="AL60" s="25" t="str">
        <f>IF(AND(AL$4='Data entry'!$R$24, OR('Data entry'!$B$24="Confirmed",'Data entry'!$B$24="Probable")),"sx","")</f>
        <v/>
      </c>
      <c r="AM60" s="25" t="str">
        <f>IF(AND(AM$4='Data entry'!$R$24, OR('Data entry'!$B$24="Confirmed",'Data entry'!$B$24="Probable")),"sx","")</f>
        <v/>
      </c>
      <c r="AN60" s="25" t="str">
        <f>IF(AND(AN$4='Data entry'!$R$24, OR('Data entry'!$B$24="Confirmed",'Data entry'!$B$24="Probable")),"sx","")</f>
        <v/>
      </c>
      <c r="AO60" s="25" t="str">
        <f>IF(AND(AO$4='Data entry'!$R$24, OR('Data entry'!$B$24="Confirmed",'Data entry'!$B$24="Probable")),"sx","")</f>
        <v/>
      </c>
      <c r="AP60" s="25" t="str">
        <f>IF(AND(AP$4='Data entry'!$R$24, OR('Data entry'!$B$24="Confirmed",'Data entry'!$B$24="Probable")),"sx","")</f>
        <v/>
      </c>
      <c r="AQ60" s="25" t="str">
        <f>IF(AND(AQ$4='Data entry'!$R$24, OR('Data entry'!$B$24="Confirmed",'Data entry'!$B$24="Probable")),"sx","")</f>
        <v/>
      </c>
      <c r="AR60" s="25" t="str">
        <f>IF(AND(AR$4='Data entry'!$R$24, OR('Data entry'!$B$24="Confirmed",'Data entry'!$B$24="Probable")),"sx","")</f>
        <v/>
      </c>
      <c r="AS60" s="25" t="str">
        <f>IF(AND(AS$4='Data entry'!$R$24, OR('Data entry'!$B$24="Confirmed",'Data entry'!$B$24="Probable")),"sx","")</f>
        <v/>
      </c>
      <c r="AT60" s="25" t="str">
        <f>IF(AND(AT$4='Data entry'!$R$24, OR('Data entry'!$B$24="Confirmed",'Data entry'!$B$24="Probable")),"sx","")</f>
        <v/>
      </c>
      <c r="AU60" s="25" t="str">
        <f>IF(AND(AU$4='Data entry'!$R$24, OR('Data entry'!$B$24="Confirmed",'Data entry'!$B$24="Probable")),"sx","")</f>
        <v/>
      </c>
      <c r="AV60" s="25" t="str">
        <f>IF(AND(AV$4='Data entry'!$R$24, OR('Data entry'!$B$24="Confirmed",'Data entry'!$B$24="Probable")),"sx","")</f>
        <v/>
      </c>
      <c r="AW60" s="25" t="str">
        <f>IF(AND(AW$4='Data entry'!$R$24, OR('Data entry'!$B$24="Confirmed",'Data entry'!$B$24="Probable")),"sx","")</f>
        <v/>
      </c>
      <c r="AX60" s="25" t="str">
        <f>IF(AND(AX$4='Data entry'!$R$24, OR('Data entry'!$B$24="Confirmed",'Data entry'!$B$24="Probable")),"sx","")</f>
        <v/>
      </c>
      <c r="AY60" s="25" t="str">
        <f>IF(AND(AY$4='Data entry'!$R$24, OR('Data entry'!$B$24="Confirmed",'Data entry'!$B$24="Probable")),"sx","")</f>
        <v/>
      </c>
      <c r="AZ60" s="25" t="str">
        <f>IF(AND(AZ$4='Data entry'!$R$24, OR('Data entry'!$B$24="Confirmed",'Data entry'!$B$24="Probable")),"sx","")</f>
        <v/>
      </c>
      <c r="BA60" s="25" t="str">
        <f>IF(AND(BA$4='Data entry'!$R$24, OR('Data entry'!$B$24="Confirmed",'Data entry'!$B$24="Probable")),"sx","")</f>
        <v/>
      </c>
      <c r="BB60" s="25" t="str">
        <f>IF(AND(BB$4='Data entry'!$R$24, OR('Data entry'!$B$24="Confirmed",'Data entry'!$B$24="Probable")),"sx","")</f>
        <v/>
      </c>
      <c r="BC60" s="25" t="str">
        <f>IF(AND(BC$4='Data entry'!$R$24, OR('Data entry'!$B$24="Confirmed",'Data entry'!$B$24="Probable")),"sx","")</f>
        <v/>
      </c>
      <c r="BD60" s="25" t="str">
        <f>IF(AND(BD$4='Data entry'!$R$24, OR('Data entry'!$B$24="Confirmed",'Data entry'!$B$24="Probable")),"sx","")</f>
        <v/>
      </c>
      <c r="BE60" s="25" t="str">
        <f>IF(AND(BE$4='Data entry'!$R$24, OR('Data entry'!$B$24="Confirmed",'Data entry'!$B$24="Probable")),"sx","")</f>
        <v/>
      </c>
      <c r="BF60" s="25" t="str">
        <f>IF(AND(BF$4='Data entry'!$R$24, OR('Data entry'!$B$24="Confirmed",'Data entry'!$B$24="Probable")),"sx","")</f>
        <v/>
      </c>
      <c r="BG60" s="25" t="str">
        <f>IF(AND(BG$4='Data entry'!$R$24, OR('Data entry'!$B$24="Confirmed",'Data entry'!$B$24="Probable")),"sx","")</f>
        <v/>
      </c>
      <c r="BH60" s="25" t="str">
        <f>IF(AND(BH$4='Data entry'!$R$24, OR('Data entry'!$B$24="Confirmed",'Data entry'!$B$24="Probable")),"sx","")</f>
        <v/>
      </c>
      <c r="BI60" s="25" t="str">
        <f>IF(AND(BI$4='Data entry'!$R$24, OR('Data entry'!$B$24="Confirmed",'Data entry'!$B$24="Probable")),"sx","")</f>
        <v/>
      </c>
      <c r="BJ60" s="25" t="str">
        <f>IF(AND(BJ$4='Data entry'!$R$24, OR('Data entry'!$B$24="Confirmed",'Data entry'!$B$24="Probable")),"sx","")</f>
        <v/>
      </c>
      <c r="BK60" s="25" t="str">
        <f>IF(AND(BK$4='Data entry'!$R$24, OR('Data entry'!$B$24="Confirmed",'Data entry'!$B$24="Probable")),"sx","")</f>
        <v/>
      </c>
      <c r="BL60" s="25" t="str">
        <f>IF(AND(BL$4='Data entry'!$R$24, OR('Data entry'!$B$24="Confirmed",'Data entry'!$B$24="Probable")),"sx","")</f>
        <v/>
      </c>
      <c r="BM60" s="25" t="str">
        <f>IF(AND(BM$4='Data entry'!$R$24, OR('Data entry'!$B$24="Confirmed",'Data entry'!$B$24="Probable")),"sx","")</f>
        <v/>
      </c>
      <c r="BN60" s="25" t="str">
        <f>IF(AND(BN$4='Data entry'!$R$24, OR('Data entry'!$B$24="Confirmed",'Data entry'!$B$24="Probable")),"sx","")</f>
        <v/>
      </c>
      <c r="BO60" s="25" t="str">
        <f>IF(AND(BO$4='Data entry'!$R$24, OR('Data entry'!$B$24="Confirmed",'Data entry'!$B$24="Probable")),"sx","")</f>
        <v/>
      </c>
      <c r="BP60" s="25" t="str">
        <f>IF(AND(BP$4='Data entry'!$R$24, OR('Data entry'!$B$24="Confirmed",'Data entry'!$B$24="Probable")),"sx","")</f>
        <v/>
      </c>
      <c r="BQ60" s="25" t="str">
        <f>IF(AND(BQ$4='Data entry'!$R$24, OR('Data entry'!$B$24="Confirmed",'Data entry'!$B$24="Probable")),"sx","")</f>
        <v/>
      </c>
      <c r="BR60" s="25" t="str">
        <f>IF(AND(BR$4='Data entry'!$R$24, OR('Data entry'!$B$24="Confirmed",'Data entry'!$B$24="Probable")),"sx","")</f>
        <v/>
      </c>
      <c r="BS60" s="25" t="str">
        <f>IF(AND(BS$4='Data entry'!$R$24, OR('Data entry'!$B$24="Confirmed",'Data entry'!$B$24="Probable")),"sx","")</f>
        <v/>
      </c>
      <c r="BT60" s="25" t="str">
        <f>IF(AND(BT$4='Data entry'!$R$24, OR('Data entry'!$B$24="Confirmed",'Data entry'!$B$24="Probable")),"sx","")</f>
        <v/>
      </c>
      <c r="BU60" s="25" t="str">
        <f>IF(AND(BU$4='Data entry'!$R$24, OR('Data entry'!$B$24="Confirmed",'Data entry'!$B$24="Probable")),"sx","")</f>
        <v/>
      </c>
      <c r="BV60" s="25" t="str">
        <f>IF(AND(BV$4='Data entry'!$R$24, OR('Data entry'!$B$24="Confirmed",'Data entry'!$B$24="Probable")),"sx","")</f>
        <v/>
      </c>
      <c r="BW60" s="25" t="str">
        <f>IF(AND(BW$4='Data entry'!$R$24, OR('Data entry'!$B$24="Confirmed",'Data entry'!$B$24="Probable")),"sx","")</f>
        <v/>
      </c>
      <c r="BX60" s="25" t="str">
        <f>IF(AND(BX$4='Data entry'!$R$24, OR('Data entry'!$B$24="Confirmed",'Data entry'!$B$24="Probable")),"sx","")</f>
        <v/>
      </c>
      <c r="BY60" s="25" t="str">
        <f>IF(AND(BY$4='Data entry'!$R$24, OR('Data entry'!$B$24="Confirmed",'Data entry'!$B$24="Probable")),"sx","")</f>
        <v/>
      </c>
      <c r="BZ60" s="25" t="str">
        <f>IF(AND(BZ$4='Data entry'!$R$24, OR('Data entry'!$B$24="Confirmed",'Data entry'!$B$24="Probable")),"sx","")</f>
        <v/>
      </c>
      <c r="CA60" s="25" t="str">
        <f>IF(AND(CA$4='Data entry'!$R$24, OR('Data entry'!$B$24="Confirmed",'Data entry'!$B$24="Probable")),"sx","")</f>
        <v/>
      </c>
      <c r="CB60" s="25" t="str">
        <f>IF(AND(CB$4='Data entry'!$R$24, OR('Data entry'!$B$24="Confirmed",'Data entry'!$B$24="Probable")),"sx","")</f>
        <v/>
      </c>
      <c r="CC60" s="25" t="str">
        <f>IF(AND(CC$4='Data entry'!$R$24, OR('Data entry'!$B$24="Confirmed",'Data entry'!$B$24="Probable")),"sx","")</f>
        <v/>
      </c>
    </row>
    <row r="61" spans="1:81" s="73" customFormat="1" ht="2.25" customHeight="1" thickBot="1" x14ac:dyDescent="0.3">
      <c r="A61" s="613"/>
      <c r="B61" s="614"/>
      <c r="C61" s="78"/>
    </row>
    <row r="62" spans="1:81" s="72" customFormat="1" ht="15.6" thickTop="1" x14ac:dyDescent="0.25">
      <c r="A62" s="612" t="str">
        <f>CONCATENATE('Data entry'!J25, " ", 'Data entry'!I25)</f>
        <v xml:space="preserve"> </v>
      </c>
      <c r="B62" s="612"/>
      <c r="C62" s="76"/>
    </row>
    <row r="63" spans="1:81" s="25" customFormat="1" x14ac:dyDescent="0.25">
      <c r="A63" s="610" t="str">
        <f>CONCATENATE('Data entry'!B25, ", ", 'Data entry'!AO25, ", ", 'Data entry'!AR25)</f>
        <v xml:space="preserve">, , </v>
      </c>
      <c r="B63" s="610"/>
      <c r="C63" s="77"/>
      <c r="Q63" s="25" t="str">
        <f>IF(AND(Q$4='Data entry'!$R$25, OR('Data entry'!$B$25="Confirmed",'Data entry'!$B$25="Probable")),"sx","")</f>
        <v/>
      </c>
      <c r="R63" s="25" t="str">
        <f>IF(AND(R$4='Data entry'!$R$25, OR('Data entry'!$B$25="Confirmed",'Data entry'!$B$25="Probable")),"sx","")</f>
        <v/>
      </c>
      <c r="S63" s="25" t="str">
        <f>IF(AND(S$4='Data entry'!$R$25, OR('Data entry'!$B$25="Confirmed",'Data entry'!$B$25="Probable")),"sx","")</f>
        <v/>
      </c>
      <c r="T63" s="25" t="str">
        <f>IF(AND(T$4='Data entry'!$R$25, OR('Data entry'!$B$25="Confirmed",'Data entry'!$B$25="Probable")),"sx","")</f>
        <v/>
      </c>
      <c r="U63" s="25" t="str">
        <f>IF(AND(U$4='Data entry'!$R$25, OR('Data entry'!$B$25="Confirmed",'Data entry'!$B$25="Probable")),"sx","")</f>
        <v/>
      </c>
      <c r="V63" s="25" t="str">
        <f>IF(AND(V$4='Data entry'!$R$25, OR('Data entry'!$B$25="Confirmed",'Data entry'!$B$25="Probable")),"sx","")</f>
        <v/>
      </c>
      <c r="W63" s="25" t="str">
        <f>IF(AND(W$4='Data entry'!$R$25, OR('Data entry'!$B$25="Confirmed",'Data entry'!$B$25="Probable")),"sx","")</f>
        <v/>
      </c>
      <c r="X63" s="25" t="str">
        <f>IF(AND(X$4='Data entry'!$R$25, OR('Data entry'!$B$25="Confirmed",'Data entry'!$B$25="Probable")),"sx","")</f>
        <v/>
      </c>
      <c r="Y63" s="25" t="str">
        <f>IF(AND(Y$4='Data entry'!$R$25, OR('Data entry'!$B$25="Confirmed",'Data entry'!$B$25="Probable")),"sx","")</f>
        <v/>
      </c>
      <c r="Z63" s="25" t="str">
        <f>IF(AND(Z$4='Data entry'!$R$25, OR('Data entry'!$B$25="Confirmed",'Data entry'!$B$25="Probable")),"sx","")</f>
        <v/>
      </c>
      <c r="AA63" s="25" t="str">
        <f>IF(AND(AA$4='Data entry'!$R$25, OR('Data entry'!$B$25="Confirmed",'Data entry'!$B$25="Probable")),"sx","")</f>
        <v/>
      </c>
      <c r="AB63" s="25" t="str">
        <f>IF(AND(AB$4='Data entry'!$R$25, OR('Data entry'!$B$25="Confirmed",'Data entry'!$B$25="Probable")),"sx","")</f>
        <v/>
      </c>
      <c r="AC63" s="25" t="str">
        <f>IF(AND(AC$4='Data entry'!$R$25, OR('Data entry'!$B$25="Confirmed",'Data entry'!$B$25="Probable")),"sx","")</f>
        <v/>
      </c>
      <c r="AD63" s="25" t="str">
        <f>IF(AND(AD$4='Data entry'!$R$25, OR('Data entry'!$B$25="Confirmed",'Data entry'!$B$25="Probable")),"sx","")</f>
        <v/>
      </c>
      <c r="AE63" s="25" t="str">
        <f>IF(AND(AE$4='Data entry'!$R$25, OR('Data entry'!$B$25="Confirmed",'Data entry'!$B$25="Probable")),"sx","")</f>
        <v/>
      </c>
      <c r="AF63" s="25" t="str">
        <f>IF(AND(AF$4='Data entry'!$R$25, OR('Data entry'!$B$25="Confirmed",'Data entry'!$B$25="Probable")),"sx","")</f>
        <v/>
      </c>
      <c r="AG63" s="25" t="str">
        <f>IF(AND(AG$4='Data entry'!$R$25, OR('Data entry'!$B$25="Confirmed",'Data entry'!$B$25="Probable")),"sx","")</f>
        <v/>
      </c>
      <c r="AH63" s="25" t="str">
        <f>IF(AND(AH$4='Data entry'!$R$25, OR('Data entry'!$B$25="Confirmed",'Data entry'!$B$25="Probable")),"sx","")</f>
        <v/>
      </c>
      <c r="AI63" s="25" t="str">
        <f>IF(AND(AI$4='Data entry'!$R$25, OR('Data entry'!$B$25="Confirmed",'Data entry'!$B$25="Probable")),"sx","")</f>
        <v/>
      </c>
      <c r="AJ63" s="25" t="str">
        <f>IF(AND(AJ$4='Data entry'!$R$25, OR('Data entry'!$B$25="Confirmed",'Data entry'!$B$25="Probable")),"sx","")</f>
        <v/>
      </c>
      <c r="AK63" s="25" t="str">
        <f>IF(AND(AK$4='Data entry'!$R$25, OR('Data entry'!$B$25="Confirmed",'Data entry'!$B$25="Probable")),"sx","")</f>
        <v/>
      </c>
      <c r="AL63" s="25" t="str">
        <f>IF(AND(AL$4='Data entry'!$R$25, OR('Data entry'!$B$25="Confirmed",'Data entry'!$B$25="Probable")),"sx","")</f>
        <v/>
      </c>
      <c r="AM63" s="25" t="str">
        <f>IF(AND(AM$4='Data entry'!$R$25, OR('Data entry'!$B$25="Confirmed",'Data entry'!$B$25="Probable")),"sx","")</f>
        <v/>
      </c>
      <c r="AN63" s="25" t="str">
        <f>IF(AND(AN$4='Data entry'!$R$25, OR('Data entry'!$B$25="Confirmed",'Data entry'!$B$25="Probable")),"sx","")</f>
        <v/>
      </c>
      <c r="AO63" s="25" t="str">
        <f>IF(AND(AO$4='Data entry'!$R$25, OR('Data entry'!$B$25="Confirmed",'Data entry'!$B$25="Probable")),"sx","")</f>
        <v/>
      </c>
      <c r="AP63" s="25" t="str">
        <f>IF(AND(AP$4='Data entry'!$R$25, OR('Data entry'!$B$25="Confirmed",'Data entry'!$B$25="Probable")),"sx","")</f>
        <v/>
      </c>
      <c r="AQ63" s="25" t="str">
        <f>IF(AND(AQ$4='Data entry'!$R$25, OR('Data entry'!$B$25="Confirmed",'Data entry'!$B$25="Probable")),"sx","")</f>
        <v/>
      </c>
      <c r="AR63" s="25" t="str">
        <f>IF(AND(AR$4='Data entry'!$R$25, OR('Data entry'!$B$25="Confirmed",'Data entry'!$B$25="Probable")),"sx","")</f>
        <v/>
      </c>
      <c r="AS63" s="25" t="str">
        <f>IF(AND(AS$4='Data entry'!$R$25, OR('Data entry'!$B$25="Confirmed",'Data entry'!$B$25="Probable")),"sx","")</f>
        <v/>
      </c>
      <c r="AT63" s="25" t="str">
        <f>IF(AND(AT$4='Data entry'!$R$25, OR('Data entry'!$B$25="Confirmed",'Data entry'!$B$25="Probable")),"sx","")</f>
        <v/>
      </c>
      <c r="AU63" s="25" t="str">
        <f>IF(AND(AU$4='Data entry'!$R$25, OR('Data entry'!$B$25="Confirmed",'Data entry'!$B$25="Probable")),"sx","")</f>
        <v/>
      </c>
      <c r="AV63" s="25" t="str">
        <f>IF(AND(AV$4='Data entry'!$R$25, OR('Data entry'!$B$25="Confirmed",'Data entry'!$B$25="Probable")),"sx","")</f>
        <v/>
      </c>
      <c r="AW63" s="25" t="str">
        <f>IF(AND(AW$4='Data entry'!$R$25, OR('Data entry'!$B$25="Confirmed",'Data entry'!$B$25="Probable")),"sx","")</f>
        <v/>
      </c>
      <c r="AX63" s="25" t="str">
        <f>IF(AND(AX$4='Data entry'!$R$25, OR('Data entry'!$B$25="Confirmed",'Data entry'!$B$25="Probable")),"sx","")</f>
        <v/>
      </c>
      <c r="AY63" s="25" t="str">
        <f>IF(AND(AY$4='Data entry'!$R$25, OR('Data entry'!$B$25="Confirmed",'Data entry'!$B$25="Probable")),"sx","")</f>
        <v/>
      </c>
      <c r="AZ63" s="25" t="str">
        <f>IF(AND(AZ$4='Data entry'!$R$25, OR('Data entry'!$B$25="Confirmed",'Data entry'!$B$25="Probable")),"sx","")</f>
        <v/>
      </c>
      <c r="BA63" s="25" t="str">
        <f>IF(AND(BA$4='Data entry'!$R$25, OR('Data entry'!$B$25="Confirmed",'Data entry'!$B$25="Probable")),"sx","")</f>
        <v/>
      </c>
      <c r="BB63" s="25" t="str">
        <f>IF(AND(BB$4='Data entry'!$R$25, OR('Data entry'!$B$25="Confirmed",'Data entry'!$B$25="Probable")),"sx","")</f>
        <v/>
      </c>
      <c r="BC63" s="25" t="str">
        <f>IF(AND(BC$4='Data entry'!$R$25, OR('Data entry'!$B$25="Confirmed",'Data entry'!$B$25="Probable")),"sx","")</f>
        <v/>
      </c>
      <c r="BD63" s="25" t="str">
        <f>IF(AND(BD$4='Data entry'!$R$25, OR('Data entry'!$B$25="Confirmed",'Data entry'!$B$25="Probable")),"sx","")</f>
        <v/>
      </c>
      <c r="BE63" s="25" t="str">
        <f>IF(AND(BE$4='Data entry'!$R$25, OR('Data entry'!$B$25="Confirmed",'Data entry'!$B$25="Probable")),"sx","")</f>
        <v/>
      </c>
      <c r="BF63" s="25" t="str">
        <f>IF(AND(BF$4='Data entry'!$R$25, OR('Data entry'!$B$25="Confirmed",'Data entry'!$B$25="Probable")),"sx","")</f>
        <v/>
      </c>
      <c r="BG63" s="25" t="str">
        <f>IF(AND(BG$4='Data entry'!$R$25, OR('Data entry'!$B$25="Confirmed",'Data entry'!$B$25="Probable")),"sx","")</f>
        <v/>
      </c>
      <c r="BH63" s="25" t="str">
        <f>IF(AND(BH$4='Data entry'!$R$25, OR('Data entry'!$B$25="Confirmed",'Data entry'!$B$25="Probable")),"sx","")</f>
        <v/>
      </c>
      <c r="BI63" s="25" t="str">
        <f>IF(AND(BI$4='Data entry'!$R$25, OR('Data entry'!$B$25="Confirmed",'Data entry'!$B$25="Probable")),"sx","")</f>
        <v/>
      </c>
      <c r="BJ63" s="25" t="str">
        <f>IF(AND(BJ$4='Data entry'!$R$25, OR('Data entry'!$B$25="Confirmed",'Data entry'!$B$25="Probable")),"sx","")</f>
        <v/>
      </c>
      <c r="BK63" s="25" t="str">
        <f>IF(AND(BK$4='Data entry'!$R$25, OR('Data entry'!$B$25="Confirmed",'Data entry'!$B$25="Probable")),"sx","")</f>
        <v/>
      </c>
      <c r="BL63" s="25" t="str">
        <f>IF(AND(BL$4='Data entry'!$R$25, OR('Data entry'!$B$25="Confirmed",'Data entry'!$B$25="Probable")),"sx","")</f>
        <v/>
      </c>
      <c r="BM63" s="25" t="str">
        <f>IF(AND(BM$4='Data entry'!$R$25, OR('Data entry'!$B$25="Confirmed",'Data entry'!$B$25="Probable")),"sx","")</f>
        <v/>
      </c>
      <c r="BN63" s="25" t="str">
        <f>IF(AND(BN$4='Data entry'!$R$25, OR('Data entry'!$B$25="Confirmed",'Data entry'!$B$25="Probable")),"sx","")</f>
        <v/>
      </c>
      <c r="BO63" s="25" t="str">
        <f>IF(AND(BO$4='Data entry'!$R$25, OR('Data entry'!$B$25="Confirmed",'Data entry'!$B$25="Probable")),"sx","")</f>
        <v/>
      </c>
      <c r="BP63" s="25" t="str">
        <f>IF(AND(BP$4='Data entry'!$R$25, OR('Data entry'!$B$25="Confirmed",'Data entry'!$B$25="Probable")),"sx","")</f>
        <v/>
      </c>
      <c r="BQ63" s="25" t="str">
        <f>IF(AND(BQ$4='Data entry'!$R$25, OR('Data entry'!$B$25="Confirmed",'Data entry'!$B$25="Probable")),"sx","")</f>
        <v/>
      </c>
      <c r="BR63" s="25" t="str">
        <f>IF(AND(BR$4='Data entry'!$R$25, OR('Data entry'!$B$25="Confirmed",'Data entry'!$B$25="Probable")),"sx","")</f>
        <v/>
      </c>
      <c r="BS63" s="25" t="str">
        <f>IF(AND(BS$4='Data entry'!$R$25, OR('Data entry'!$B$25="Confirmed",'Data entry'!$B$25="Probable")),"sx","")</f>
        <v/>
      </c>
      <c r="BT63" s="25" t="str">
        <f>IF(AND(BT$4='Data entry'!$R$25, OR('Data entry'!$B$25="Confirmed",'Data entry'!$B$25="Probable")),"sx","")</f>
        <v/>
      </c>
      <c r="BU63" s="25" t="str">
        <f>IF(AND(BU$4='Data entry'!$R$25, OR('Data entry'!$B$25="Confirmed",'Data entry'!$B$25="Probable")),"sx","")</f>
        <v/>
      </c>
      <c r="BV63" s="25" t="str">
        <f>IF(AND(BV$4='Data entry'!$R$25, OR('Data entry'!$B$25="Confirmed",'Data entry'!$B$25="Probable")),"sx","")</f>
        <v/>
      </c>
      <c r="BW63" s="25" t="str">
        <f>IF(AND(BW$4='Data entry'!$R$25, OR('Data entry'!$B$25="Confirmed",'Data entry'!$B$25="Probable")),"sx","")</f>
        <v/>
      </c>
      <c r="BX63" s="25" t="str">
        <f>IF(AND(BX$4='Data entry'!$R$25, OR('Data entry'!$B$25="Confirmed",'Data entry'!$B$25="Probable")),"sx","")</f>
        <v/>
      </c>
      <c r="BY63" s="25" t="str">
        <f>IF(AND(BY$4='Data entry'!$R$25, OR('Data entry'!$B$25="Confirmed",'Data entry'!$B$25="Probable")),"sx","")</f>
        <v/>
      </c>
      <c r="BZ63" s="25" t="str">
        <f>IF(AND(BZ$4='Data entry'!$R$25, OR('Data entry'!$B$25="Confirmed",'Data entry'!$B$25="Probable")),"sx","")</f>
        <v/>
      </c>
      <c r="CA63" s="25" t="str">
        <f>IF(AND(CA$4='Data entry'!$R$25, OR('Data entry'!$B$25="Confirmed",'Data entry'!$B$25="Probable")),"sx","")</f>
        <v/>
      </c>
      <c r="CB63" s="25" t="str">
        <f>IF(AND(CB$4='Data entry'!$R$25, OR('Data entry'!$B$25="Confirmed",'Data entry'!$B$25="Probable")),"sx","")</f>
        <v/>
      </c>
      <c r="CC63" s="25" t="str">
        <f>IF(AND(CC$4='Data entry'!$R$25, OR('Data entry'!$B$25="Confirmed",'Data entry'!$B$25="Probable")),"sx","")</f>
        <v/>
      </c>
    </row>
    <row r="64" spans="1:81" s="73" customFormat="1" ht="2.25" customHeight="1" thickBot="1" x14ac:dyDescent="0.3">
      <c r="A64" s="613"/>
      <c r="B64" s="614"/>
      <c r="C64" s="78"/>
    </row>
    <row r="65" spans="1:81" s="72" customFormat="1" ht="15.6" thickTop="1" x14ac:dyDescent="0.25">
      <c r="A65" s="612" t="str">
        <f>CONCATENATE('Data entry'!J26, " ", 'Data entry'!I26)</f>
        <v xml:space="preserve"> </v>
      </c>
      <c r="B65" s="612"/>
      <c r="C65" s="76"/>
    </row>
    <row r="66" spans="1:81" s="25" customFormat="1" x14ac:dyDescent="0.25">
      <c r="A66" s="610" t="str">
        <f>CONCATENATE('Data entry'!B26, ", ", 'Data entry'!AO26, ", ", 'Data entry'!AR26)</f>
        <v xml:space="preserve">, , </v>
      </c>
      <c r="B66" s="610"/>
      <c r="C66" s="77"/>
      <c r="Q66" s="25" t="str">
        <f>IF(AND(Q$4='Data entry'!$R$26, OR('Data entry'!$B$26="Confirmed",'Data entry'!$B$26="Probable")),"sx","")</f>
        <v/>
      </c>
      <c r="R66" s="25" t="str">
        <f>IF(AND(R$4='Data entry'!$R$26, OR('Data entry'!$B$26="Confirmed",'Data entry'!$B$26="Probable")),"sx","")</f>
        <v/>
      </c>
      <c r="S66" s="25" t="str">
        <f>IF(AND(S$4='Data entry'!$R$26, OR('Data entry'!$B$26="Confirmed",'Data entry'!$B$26="Probable")),"sx","")</f>
        <v/>
      </c>
      <c r="T66" s="25" t="str">
        <f>IF(AND(T$4='Data entry'!$R$26, OR('Data entry'!$B$26="Confirmed",'Data entry'!$B$26="Probable")),"sx","")</f>
        <v/>
      </c>
      <c r="U66" s="25" t="str">
        <f>IF(AND(U$4='Data entry'!$R$26, OR('Data entry'!$B$26="Confirmed",'Data entry'!$B$26="Probable")),"sx","")</f>
        <v/>
      </c>
      <c r="V66" s="25" t="str">
        <f>IF(AND(V$4='Data entry'!$R$26, OR('Data entry'!$B$26="Confirmed",'Data entry'!$B$26="Probable")),"sx","")</f>
        <v/>
      </c>
      <c r="W66" s="25" t="str">
        <f>IF(AND(W$4='Data entry'!$R$26, OR('Data entry'!$B$26="Confirmed",'Data entry'!$B$26="Probable")),"sx","")</f>
        <v/>
      </c>
      <c r="X66" s="25" t="str">
        <f>IF(AND(X$4='Data entry'!$R$26, OR('Data entry'!$B$26="Confirmed",'Data entry'!$B$26="Probable")),"sx","")</f>
        <v/>
      </c>
      <c r="Y66" s="25" t="str">
        <f>IF(AND(Y$4='Data entry'!$R$26, OR('Data entry'!$B$26="Confirmed",'Data entry'!$B$26="Probable")),"sx","")</f>
        <v/>
      </c>
      <c r="Z66" s="25" t="str">
        <f>IF(AND(Z$4='Data entry'!$R$26, OR('Data entry'!$B$26="Confirmed",'Data entry'!$B$26="Probable")),"sx","")</f>
        <v/>
      </c>
      <c r="AA66" s="25" t="str">
        <f>IF(AND(AA$4='Data entry'!$R$26, OR('Data entry'!$B$26="Confirmed",'Data entry'!$B$26="Probable")),"sx","")</f>
        <v/>
      </c>
      <c r="AB66" s="25" t="str">
        <f>IF(AND(AB$4='Data entry'!$R$26, OR('Data entry'!$B$26="Confirmed",'Data entry'!$B$26="Probable")),"sx","")</f>
        <v/>
      </c>
      <c r="AC66" s="25" t="str">
        <f>IF(AND(AC$4='Data entry'!$R$26, OR('Data entry'!$B$26="Confirmed",'Data entry'!$B$26="Probable")),"sx","")</f>
        <v/>
      </c>
      <c r="AD66" s="25" t="str">
        <f>IF(AND(AD$4='Data entry'!$R$26, OR('Data entry'!$B$26="Confirmed",'Data entry'!$B$26="Probable")),"sx","")</f>
        <v/>
      </c>
      <c r="AE66" s="25" t="str">
        <f>IF(AND(AE$4='Data entry'!$R$26, OR('Data entry'!$B$26="Confirmed",'Data entry'!$B$26="Probable")),"sx","")</f>
        <v/>
      </c>
      <c r="AF66" s="25" t="str">
        <f>IF(AND(AF$4='Data entry'!$R$26, OR('Data entry'!$B$26="Confirmed",'Data entry'!$B$26="Probable")),"sx","")</f>
        <v/>
      </c>
      <c r="AG66" s="25" t="str">
        <f>IF(AND(AG$4='Data entry'!$R$26, OR('Data entry'!$B$26="Confirmed",'Data entry'!$B$26="Probable")),"sx","")</f>
        <v/>
      </c>
      <c r="AH66" s="25" t="str">
        <f>IF(AND(AH$4='Data entry'!$R$26, OR('Data entry'!$B$26="Confirmed",'Data entry'!$B$26="Probable")),"sx","")</f>
        <v/>
      </c>
      <c r="AI66" s="25" t="str">
        <f>IF(AND(AI$4='Data entry'!$R$26, OR('Data entry'!$B$26="Confirmed",'Data entry'!$B$26="Probable")),"sx","")</f>
        <v/>
      </c>
      <c r="AJ66" s="25" t="str">
        <f>IF(AND(AJ$4='Data entry'!$R$26, OR('Data entry'!$B$26="Confirmed",'Data entry'!$B$26="Probable")),"sx","")</f>
        <v/>
      </c>
      <c r="AK66" s="25" t="str">
        <f>IF(AND(AK$4='Data entry'!$R$26, OR('Data entry'!$B$26="Confirmed",'Data entry'!$B$26="Probable")),"sx","")</f>
        <v/>
      </c>
      <c r="AL66" s="25" t="str">
        <f>IF(AND(AL$4='Data entry'!$R$26, OR('Data entry'!$B$26="Confirmed",'Data entry'!$B$26="Probable")),"sx","")</f>
        <v/>
      </c>
      <c r="AM66" s="25" t="str">
        <f>IF(AND(AM$4='Data entry'!$R$26, OR('Data entry'!$B$26="Confirmed",'Data entry'!$B$26="Probable")),"sx","")</f>
        <v/>
      </c>
      <c r="AN66" s="25" t="str">
        <f>IF(AND(AN$4='Data entry'!$R$26, OR('Data entry'!$B$26="Confirmed",'Data entry'!$B$26="Probable")),"sx","")</f>
        <v/>
      </c>
      <c r="AO66" s="25" t="str">
        <f>IF(AND(AO$4='Data entry'!$R$26, OR('Data entry'!$B$26="Confirmed",'Data entry'!$B$26="Probable")),"sx","")</f>
        <v/>
      </c>
      <c r="AP66" s="25" t="str">
        <f>IF(AND(AP$4='Data entry'!$R$26, OR('Data entry'!$B$26="Confirmed",'Data entry'!$B$26="Probable")),"sx","")</f>
        <v/>
      </c>
      <c r="AQ66" s="25" t="str">
        <f>IF(AND(AQ$4='Data entry'!$R$26, OR('Data entry'!$B$26="Confirmed",'Data entry'!$B$26="Probable")),"sx","")</f>
        <v/>
      </c>
      <c r="AR66" s="25" t="str">
        <f>IF(AND(AR$4='Data entry'!$R$26, OR('Data entry'!$B$26="Confirmed",'Data entry'!$B$26="Probable")),"sx","")</f>
        <v/>
      </c>
      <c r="AS66" s="25" t="str">
        <f>IF(AND(AS$4='Data entry'!$R$26, OR('Data entry'!$B$26="Confirmed",'Data entry'!$B$26="Probable")),"sx","")</f>
        <v/>
      </c>
      <c r="AT66" s="25" t="str">
        <f>IF(AND(AT$4='Data entry'!$R$26, OR('Data entry'!$B$26="Confirmed",'Data entry'!$B$26="Probable")),"sx","")</f>
        <v/>
      </c>
      <c r="AU66" s="25" t="str">
        <f>IF(AND(AU$4='Data entry'!$R$26, OR('Data entry'!$B$26="Confirmed",'Data entry'!$B$26="Probable")),"sx","")</f>
        <v/>
      </c>
      <c r="AV66" s="25" t="str">
        <f>IF(AND(AV$4='Data entry'!$R$26, OR('Data entry'!$B$26="Confirmed",'Data entry'!$B$26="Probable")),"sx","")</f>
        <v/>
      </c>
      <c r="AW66" s="25" t="str">
        <f>IF(AND(AW$4='Data entry'!$R$26, OR('Data entry'!$B$26="Confirmed",'Data entry'!$B$26="Probable")),"sx","")</f>
        <v/>
      </c>
      <c r="AX66" s="25" t="str">
        <f>IF(AND(AX$4='Data entry'!$R$26, OR('Data entry'!$B$26="Confirmed",'Data entry'!$B$26="Probable")),"sx","")</f>
        <v/>
      </c>
      <c r="AY66" s="25" t="str">
        <f>IF(AND(AY$4='Data entry'!$R$26, OR('Data entry'!$B$26="Confirmed",'Data entry'!$B$26="Probable")),"sx","")</f>
        <v/>
      </c>
      <c r="AZ66" s="25" t="str">
        <f>IF(AND(AZ$4='Data entry'!$R$26, OR('Data entry'!$B$26="Confirmed",'Data entry'!$B$26="Probable")),"sx","")</f>
        <v/>
      </c>
      <c r="BA66" s="25" t="str">
        <f>IF(AND(BA$4='Data entry'!$R$26, OR('Data entry'!$B$26="Confirmed",'Data entry'!$B$26="Probable")),"sx","")</f>
        <v/>
      </c>
      <c r="BB66" s="25" t="str">
        <f>IF(AND(BB$4='Data entry'!$R$26, OR('Data entry'!$B$26="Confirmed",'Data entry'!$B$26="Probable")),"sx","")</f>
        <v/>
      </c>
      <c r="BC66" s="25" t="str">
        <f>IF(AND(BC$4='Data entry'!$R$26, OR('Data entry'!$B$26="Confirmed",'Data entry'!$B$26="Probable")),"sx","")</f>
        <v/>
      </c>
      <c r="BD66" s="25" t="str">
        <f>IF(AND(BD$4='Data entry'!$R$26, OR('Data entry'!$B$26="Confirmed",'Data entry'!$B$26="Probable")),"sx","")</f>
        <v/>
      </c>
      <c r="BE66" s="25" t="str">
        <f>IF(AND(BE$4='Data entry'!$R$26, OR('Data entry'!$B$26="Confirmed",'Data entry'!$B$26="Probable")),"sx","")</f>
        <v/>
      </c>
      <c r="BF66" s="25" t="str">
        <f>IF(AND(BF$4='Data entry'!$R$26, OR('Data entry'!$B$26="Confirmed",'Data entry'!$B$26="Probable")),"sx","")</f>
        <v/>
      </c>
      <c r="BG66" s="25" t="str">
        <f>IF(AND(BG$4='Data entry'!$R$26, OR('Data entry'!$B$26="Confirmed",'Data entry'!$B$26="Probable")),"sx","")</f>
        <v/>
      </c>
      <c r="BH66" s="25" t="str">
        <f>IF(AND(BH$4='Data entry'!$R$26, OR('Data entry'!$B$26="Confirmed",'Data entry'!$B$26="Probable")),"sx","")</f>
        <v/>
      </c>
      <c r="BI66" s="25" t="str">
        <f>IF(AND(BI$4='Data entry'!$R$26, OR('Data entry'!$B$26="Confirmed",'Data entry'!$B$26="Probable")),"sx","")</f>
        <v/>
      </c>
      <c r="BJ66" s="25" t="str">
        <f>IF(AND(BJ$4='Data entry'!$R$26, OR('Data entry'!$B$26="Confirmed",'Data entry'!$B$26="Probable")),"sx","")</f>
        <v/>
      </c>
      <c r="BK66" s="25" t="str">
        <f>IF(AND(BK$4='Data entry'!$R$26, OR('Data entry'!$B$26="Confirmed",'Data entry'!$B$26="Probable")),"sx","")</f>
        <v/>
      </c>
      <c r="BL66" s="25" t="str">
        <f>IF(AND(BL$4='Data entry'!$R$26, OR('Data entry'!$B$26="Confirmed",'Data entry'!$B$26="Probable")),"sx","")</f>
        <v/>
      </c>
      <c r="BM66" s="25" t="str">
        <f>IF(AND(BM$4='Data entry'!$R$26, OR('Data entry'!$B$26="Confirmed",'Data entry'!$B$26="Probable")),"sx","")</f>
        <v/>
      </c>
      <c r="BN66" s="25" t="str">
        <f>IF(AND(BN$4='Data entry'!$R$26, OR('Data entry'!$B$26="Confirmed",'Data entry'!$B$26="Probable")),"sx","")</f>
        <v/>
      </c>
      <c r="BO66" s="25" t="str">
        <f>IF(AND(BO$4='Data entry'!$R$26, OR('Data entry'!$B$26="Confirmed",'Data entry'!$B$26="Probable")),"sx","")</f>
        <v/>
      </c>
      <c r="BP66" s="25" t="str">
        <f>IF(AND(BP$4='Data entry'!$R$26, OR('Data entry'!$B$26="Confirmed",'Data entry'!$B$26="Probable")),"sx","")</f>
        <v/>
      </c>
      <c r="BQ66" s="25" t="str">
        <f>IF(AND(BQ$4='Data entry'!$R$26, OR('Data entry'!$B$26="Confirmed",'Data entry'!$B$26="Probable")),"sx","")</f>
        <v/>
      </c>
      <c r="BR66" s="25" t="str">
        <f>IF(AND(BR$4='Data entry'!$R$26, OR('Data entry'!$B$26="Confirmed",'Data entry'!$B$26="Probable")),"sx","")</f>
        <v/>
      </c>
      <c r="BS66" s="25" t="str">
        <f>IF(AND(BS$4='Data entry'!$R$26, OR('Data entry'!$B$26="Confirmed",'Data entry'!$B$26="Probable")),"sx","")</f>
        <v/>
      </c>
      <c r="BT66" s="25" t="str">
        <f>IF(AND(BT$4='Data entry'!$R$26, OR('Data entry'!$B$26="Confirmed",'Data entry'!$B$26="Probable")),"sx","")</f>
        <v/>
      </c>
      <c r="BU66" s="25" t="str">
        <f>IF(AND(BU$4='Data entry'!$R$26, OR('Data entry'!$B$26="Confirmed",'Data entry'!$B$26="Probable")),"sx","")</f>
        <v/>
      </c>
      <c r="BV66" s="25" t="str">
        <f>IF(AND(BV$4='Data entry'!$R$26, OR('Data entry'!$B$26="Confirmed",'Data entry'!$B$26="Probable")),"sx","")</f>
        <v/>
      </c>
      <c r="BW66" s="25" t="str">
        <f>IF(AND(BW$4='Data entry'!$R$26, OR('Data entry'!$B$26="Confirmed",'Data entry'!$B$26="Probable")),"sx","")</f>
        <v/>
      </c>
      <c r="BX66" s="25" t="str">
        <f>IF(AND(BX$4='Data entry'!$R$26, OR('Data entry'!$B$26="Confirmed",'Data entry'!$B$26="Probable")),"sx","")</f>
        <v/>
      </c>
      <c r="BY66" s="25" t="str">
        <f>IF(AND(BY$4='Data entry'!$R$26, OR('Data entry'!$B$26="Confirmed",'Data entry'!$B$26="Probable")),"sx","")</f>
        <v/>
      </c>
      <c r="BZ66" s="25" t="str">
        <f>IF(AND(BZ$4='Data entry'!$R$26, OR('Data entry'!$B$26="Confirmed",'Data entry'!$B$26="Probable")),"sx","")</f>
        <v/>
      </c>
      <c r="CA66" s="25" t="str">
        <f>IF(AND(CA$4='Data entry'!$R$26, OR('Data entry'!$B$26="Confirmed",'Data entry'!$B$26="Probable")),"sx","")</f>
        <v/>
      </c>
      <c r="CB66" s="25" t="str">
        <f>IF(AND(CB$4='Data entry'!$R$26, OR('Data entry'!$B$26="Confirmed",'Data entry'!$B$26="Probable")),"sx","")</f>
        <v/>
      </c>
      <c r="CC66" s="25" t="str">
        <f>IF(AND(CC$4='Data entry'!$R$26, OR('Data entry'!$B$26="Confirmed",'Data entry'!$B$26="Probable")),"sx","")</f>
        <v/>
      </c>
    </row>
    <row r="67" spans="1:81" s="73" customFormat="1" ht="2.25" customHeight="1" thickBot="1" x14ac:dyDescent="0.3">
      <c r="A67" s="613"/>
      <c r="B67" s="614"/>
      <c r="C67" s="78"/>
    </row>
    <row r="68" spans="1:81" s="72" customFormat="1" ht="15.6" thickTop="1" x14ac:dyDescent="0.25">
      <c r="A68" s="612" t="str">
        <f>CONCATENATE('Data entry'!J27, " ", 'Data entry'!I27)</f>
        <v xml:space="preserve"> </v>
      </c>
      <c r="B68" s="612"/>
      <c r="C68" s="76"/>
    </row>
    <row r="69" spans="1:81" s="25" customFormat="1" x14ac:dyDescent="0.25">
      <c r="A69" s="610" t="str">
        <f>CONCATENATE('Data entry'!B27, ", ", 'Data entry'!AO27, ", ", 'Data entry'!AR27)</f>
        <v xml:space="preserve">, , </v>
      </c>
      <c r="B69" s="610"/>
      <c r="C69" s="77"/>
      <c r="Q69" s="25" t="str">
        <f>IF(AND(Q$4='Data entry'!$R$27, OR('Data entry'!$B$27="Confirmed",'Data entry'!$B$27="Probable")),"sx","")</f>
        <v/>
      </c>
      <c r="R69" s="25" t="str">
        <f>IF(AND(R$4='Data entry'!$R$27, OR('Data entry'!$B$27="Confirmed",'Data entry'!$B$27="Probable")),"sx","")</f>
        <v/>
      </c>
      <c r="S69" s="25" t="str">
        <f>IF(AND(S$4='Data entry'!$R$27, OR('Data entry'!$B$27="Confirmed",'Data entry'!$B$27="Probable")),"sx","")</f>
        <v/>
      </c>
      <c r="T69" s="25" t="str">
        <f>IF(AND(T$4='Data entry'!$R$27, OR('Data entry'!$B$27="Confirmed",'Data entry'!$B$27="Probable")),"sx","")</f>
        <v/>
      </c>
      <c r="U69" s="25" t="str">
        <f>IF(AND(U$4='Data entry'!$R$27, OR('Data entry'!$B$27="Confirmed",'Data entry'!$B$27="Probable")),"sx","")</f>
        <v/>
      </c>
      <c r="V69" s="25" t="str">
        <f>IF(AND(V$4='Data entry'!$R$27, OR('Data entry'!$B$27="Confirmed",'Data entry'!$B$27="Probable")),"sx","")</f>
        <v/>
      </c>
      <c r="W69" s="25" t="str">
        <f>IF(AND(W$4='Data entry'!$R$27, OR('Data entry'!$B$27="Confirmed",'Data entry'!$B$27="Probable")),"sx","")</f>
        <v/>
      </c>
      <c r="X69" s="25" t="str">
        <f>IF(AND(X$4='Data entry'!$R$27, OR('Data entry'!$B$27="Confirmed",'Data entry'!$B$27="Probable")),"sx","")</f>
        <v/>
      </c>
      <c r="Y69" s="25" t="str">
        <f>IF(AND(Y$4='Data entry'!$R$27, OR('Data entry'!$B$27="Confirmed",'Data entry'!$B$27="Probable")),"sx","")</f>
        <v/>
      </c>
      <c r="Z69" s="25" t="str">
        <f>IF(AND(Z$4='Data entry'!$R$27, OR('Data entry'!$B$27="Confirmed",'Data entry'!$B$27="Probable")),"sx","")</f>
        <v/>
      </c>
      <c r="AA69" s="25" t="str">
        <f>IF(AND(AA$4='Data entry'!$R$27, OR('Data entry'!$B$27="Confirmed",'Data entry'!$B$27="Probable")),"sx","")</f>
        <v/>
      </c>
      <c r="AB69" s="25" t="str">
        <f>IF(AND(AB$4='Data entry'!$R$27, OR('Data entry'!$B$27="Confirmed",'Data entry'!$B$27="Probable")),"sx","")</f>
        <v/>
      </c>
      <c r="AC69" s="25" t="str">
        <f>IF(AND(AC$4='Data entry'!$R$27, OR('Data entry'!$B$27="Confirmed",'Data entry'!$B$27="Probable")),"sx","")</f>
        <v/>
      </c>
      <c r="AD69" s="25" t="str">
        <f>IF(AND(AD$4='Data entry'!$R$27, OR('Data entry'!$B$27="Confirmed",'Data entry'!$B$27="Probable")),"sx","")</f>
        <v/>
      </c>
      <c r="AE69" s="25" t="str">
        <f>IF(AND(AE$4='Data entry'!$R$27, OR('Data entry'!$B$27="Confirmed",'Data entry'!$B$27="Probable")),"sx","")</f>
        <v/>
      </c>
      <c r="AF69" s="25" t="str">
        <f>IF(AND(AF$4='Data entry'!$R$27, OR('Data entry'!$B$27="Confirmed",'Data entry'!$B$27="Probable")),"sx","")</f>
        <v/>
      </c>
      <c r="AG69" s="25" t="str">
        <f>IF(AND(AG$4='Data entry'!$R$27, OR('Data entry'!$B$27="Confirmed",'Data entry'!$B$27="Probable")),"sx","")</f>
        <v/>
      </c>
      <c r="AH69" s="25" t="str">
        <f>IF(AND(AH$4='Data entry'!$R$27, OR('Data entry'!$B$27="Confirmed",'Data entry'!$B$27="Probable")),"sx","")</f>
        <v/>
      </c>
      <c r="AI69" s="25" t="str">
        <f>IF(AND(AI$4='Data entry'!$R$27, OR('Data entry'!$B$27="Confirmed",'Data entry'!$B$27="Probable")),"sx","")</f>
        <v/>
      </c>
      <c r="AJ69" s="25" t="str">
        <f>IF(AND(AJ$4='Data entry'!$R$27, OR('Data entry'!$B$27="Confirmed",'Data entry'!$B$27="Probable")),"sx","")</f>
        <v/>
      </c>
      <c r="AK69" s="25" t="str">
        <f>IF(AND(AK$4='Data entry'!$R$27, OR('Data entry'!$B$27="Confirmed",'Data entry'!$B$27="Probable")),"sx","")</f>
        <v/>
      </c>
      <c r="AL69" s="25" t="str">
        <f>IF(AND(AL$4='Data entry'!$R$27, OR('Data entry'!$B$27="Confirmed",'Data entry'!$B$27="Probable")),"sx","")</f>
        <v/>
      </c>
      <c r="AM69" s="25" t="str">
        <f>IF(AND(AM$4='Data entry'!$R$27, OR('Data entry'!$B$27="Confirmed",'Data entry'!$B$27="Probable")),"sx","")</f>
        <v/>
      </c>
      <c r="AN69" s="25" t="str">
        <f>IF(AND(AN$4='Data entry'!$R$27, OR('Data entry'!$B$27="Confirmed",'Data entry'!$B$27="Probable")),"sx","")</f>
        <v/>
      </c>
      <c r="AO69" s="25" t="str">
        <f>IF(AND(AO$4='Data entry'!$R$27, OR('Data entry'!$B$27="Confirmed",'Data entry'!$B$27="Probable")),"sx","")</f>
        <v/>
      </c>
      <c r="AP69" s="25" t="str">
        <f>IF(AND(AP$4='Data entry'!$R$27, OR('Data entry'!$B$27="Confirmed",'Data entry'!$B$27="Probable")),"sx","")</f>
        <v/>
      </c>
      <c r="AQ69" s="25" t="str">
        <f>IF(AND(AQ$4='Data entry'!$R$27, OR('Data entry'!$B$27="Confirmed",'Data entry'!$B$27="Probable")),"sx","")</f>
        <v/>
      </c>
      <c r="AR69" s="25" t="str">
        <f>IF(AND(AR$4='Data entry'!$R$27, OR('Data entry'!$B$27="Confirmed",'Data entry'!$B$27="Probable")),"sx","")</f>
        <v/>
      </c>
      <c r="AS69" s="25" t="str">
        <f>IF(AND(AS$4='Data entry'!$R$27, OR('Data entry'!$B$27="Confirmed",'Data entry'!$B$27="Probable")),"sx","")</f>
        <v/>
      </c>
      <c r="AT69" s="25" t="str">
        <f>IF(AND(AT$4='Data entry'!$R$27, OR('Data entry'!$B$27="Confirmed",'Data entry'!$B$27="Probable")),"sx","")</f>
        <v/>
      </c>
      <c r="AU69" s="25" t="str">
        <f>IF(AND(AU$4='Data entry'!$R$27, OR('Data entry'!$B$27="Confirmed",'Data entry'!$B$27="Probable")),"sx","")</f>
        <v/>
      </c>
      <c r="AV69" s="25" t="str">
        <f>IF(AND(AV$4='Data entry'!$R$27, OR('Data entry'!$B$27="Confirmed",'Data entry'!$B$27="Probable")),"sx","")</f>
        <v/>
      </c>
      <c r="AW69" s="25" t="str">
        <f>IF(AND(AW$4='Data entry'!$R$27, OR('Data entry'!$B$27="Confirmed",'Data entry'!$B$27="Probable")),"sx","")</f>
        <v/>
      </c>
      <c r="AX69" s="25" t="str">
        <f>IF(AND(AX$4='Data entry'!$R$27, OR('Data entry'!$B$27="Confirmed",'Data entry'!$B$27="Probable")),"sx","")</f>
        <v/>
      </c>
      <c r="AY69" s="25" t="str">
        <f>IF(AND(AY$4='Data entry'!$R$27, OR('Data entry'!$B$27="Confirmed",'Data entry'!$B$27="Probable")),"sx","")</f>
        <v/>
      </c>
      <c r="AZ69" s="25" t="str">
        <f>IF(AND(AZ$4='Data entry'!$R$27, OR('Data entry'!$B$27="Confirmed",'Data entry'!$B$27="Probable")),"sx","")</f>
        <v/>
      </c>
      <c r="BA69" s="25" t="str">
        <f>IF(AND(BA$4='Data entry'!$R$27, OR('Data entry'!$B$27="Confirmed",'Data entry'!$B$27="Probable")),"sx","")</f>
        <v/>
      </c>
      <c r="BB69" s="25" t="str">
        <f>IF(AND(BB$4='Data entry'!$R$27, OR('Data entry'!$B$27="Confirmed",'Data entry'!$B$27="Probable")),"sx","")</f>
        <v/>
      </c>
      <c r="BC69" s="25" t="str">
        <f>IF(AND(BC$4='Data entry'!$R$27, OR('Data entry'!$B$27="Confirmed",'Data entry'!$B$27="Probable")),"sx","")</f>
        <v/>
      </c>
      <c r="BD69" s="25" t="str">
        <f>IF(AND(BD$4='Data entry'!$R$27, OR('Data entry'!$B$27="Confirmed",'Data entry'!$B$27="Probable")),"sx","")</f>
        <v/>
      </c>
      <c r="BE69" s="25" t="str">
        <f>IF(AND(BE$4='Data entry'!$R$27, OR('Data entry'!$B$27="Confirmed",'Data entry'!$B$27="Probable")),"sx","")</f>
        <v/>
      </c>
      <c r="BF69" s="25" t="str">
        <f>IF(AND(BF$4='Data entry'!$R$27, OR('Data entry'!$B$27="Confirmed",'Data entry'!$B$27="Probable")),"sx","")</f>
        <v/>
      </c>
      <c r="BG69" s="25" t="str">
        <f>IF(AND(BG$4='Data entry'!$R$27, OR('Data entry'!$B$27="Confirmed",'Data entry'!$B$27="Probable")),"sx","")</f>
        <v/>
      </c>
      <c r="BH69" s="25" t="str">
        <f>IF(AND(BH$4='Data entry'!$R$27, OR('Data entry'!$B$27="Confirmed",'Data entry'!$B$27="Probable")),"sx","")</f>
        <v/>
      </c>
      <c r="BI69" s="25" t="str">
        <f>IF(AND(BI$4='Data entry'!$R$27, OR('Data entry'!$B$27="Confirmed",'Data entry'!$B$27="Probable")),"sx","")</f>
        <v/>
      </c>
      <c r="BJ69" s="25" t="str">
        <f>IF(AND(BJ$4='Data entry'!$R$27, OR('Data entry'!$B$27="Confirmed",'Data entry'!$B$27="Probable")),"sx","")</f>
        <v/>
      </c>
      <c r="BK69" s="25" t="str">
        <f>IF(AND(BK$4='Data entry'!$R$27, OR('Data entry'!$B$27="Confirmed",'Data entry'!$B$27="Probable")),"sx","")</f>
        <v/>
      </c>
      <c r="BL69" s="25" t="str">
        <f>IF(AND(BL$4='Data entry'!$R$27, OR('Data entry'!$B$27="Confirmed",'Data entry'!$B$27="Probable")),"sx","")</f>
        <v/>
      </c>
      <c r="BM69" s="25" t="str">
        <f>IF(AND(BM$4='Data entry'!$R$27, OR('Data entry'!$B$27="Confirmed",'Data entry'!$B$27="Probable")),"sx","")</f>
        <v/>
      </c>
      <c r="BN69" s="25" t="str">
        <f>IF(AND(BN$4='Data entry'!$R$27, OR('Data entry'!$B$27="Confirmed",'Data entry'!$B$27="Probable")),"sx","")</f>
        <v/>
      </c>
      <c r="BO69" s="25" t="str">
        <f>IF(AND(BO$4='Data entry'!$R$27, OR('Data entry'!$B$27="Confirmed",'Data entry'!$B$27="Probable")),"sx","")</f>
        <v/>
      </c>
      <c r="BP69" s="25" t="str">
        <f>IF(AND(BP$4='Data entry'!$R$27, OR('Data entry'!$B$27="Confirmed",'Data entry'!$B$27="Probable")),"sx","")</f>
        <v/>
      </c>
      <c r="BQ69" s="25" t="str">
        <f>IF(AND(BQ$4='Data entry'!$R$27, OR('Data entry'!$B$27="Confirmed",'Data entry'!$B$27="Probable")),"sx","")</f>
        <v/>
      </c>
      <c r="BR69" s="25" t="str">
        <f>IF(AND(BR$4='Data entry'!$R$27, OR('Data entry'!$B$27="Confirmed",'Data entry'!$B$27="Probable")),"sx","")</f>
        <v/>
      </c>
      <c r="BS69" s="25" t="str">
        <f>IF(AND(BS$4='Data entry'!$R$27, OR('Data entry'!$B$27="Confirmed",'Data entry'!$B$27="Probable")),"sx","")</f>
        <v/>
      </c>
      <c r="BT69" s="25" t="str">
        <f>IF(AND(BT$4='Data entry'!$R$27, OR('Data entry'!$B$27="Confirmed",'Data entry'!$B$27="Probable")),"sx","")</f>
        <v/>
      </c>
      <c r="BU69" s="25" t="str">
        <f>IF(AND(BU$4='Data entry'!$R$27, OR('Data entry'!$B$27="Confirmed",'Data entry'!$B$27="Probable")),"sx","")</f>
        <v/>
      </c>
      <c r="BV69" s="25" t="str">
        <f>IF(AND(BV$4='Data entry'!$R$27, OR('Data entry'!$B$27="Confirmed",'Data entry'!$B$27="Probable")),"sx","")</f>
        <v/>
      </c>
      <c r="BW69" s="25" t="str">
        <f>IF(AND(BW$4='Data entry'!$R$27, OR('Data entry'!$B$27="Confirmed",'Data entry'!$B$27="Probable")),"sx","")</f>
        <v/>
      </c>
      <c r="BX69" s="25" t="str">
        <f>IF(AND(BX$4='Data entry'!$R$27, OR('Data entry'!$B$27="Confirmed",'Data entry'!$B$27="Probable")),"sx","")</f>
        <v/>
      </c>
      <c r="BY69" s="25" t="str">
        <f>IF(AND(BY$4='Data entry'!$R$27, OR('Data entry'!$B$27="Confirmed",'Data entry'!$B$27="Probable")),"sx","")</f>
        <v/>
      </c>
      <c r="BZ69" s="25" t="str">
        <f>IF(AND(BZ$4='Data entry'!$R$27, OR('Data entry'!$B$27="Confirmed",'Data entry'!$B$27="Probable")),"sx","")</f>
        <v/>
      </c>
      <c r="CA69" s="25" t="str">
        <f>IF(AND(CA$4='Data entry'!$R$27, OR('Data entry'!$B$27="Confirmed",'Data entry'!$B$27="Probable")),"sx","")</f>
        <v/>
      </c>
      <c r="CB69" s="25" t="str">
        <f>IF(AND(CB$4='Data entry'!$R$27, OR('Data entry'!$B$27="Confirmed",'Data entry'!$B$27="Probable")),"sx","")</f>
        <v/>
      </c>
      <c r="CC69" s="25" t="str">
        <f>IF(AND(CC$4='Data entry'!$R$27, OR('Data entry'!$B$27="Confirmed",'Data entry'!$B$27="Probable")),"sx","")</f>
        <v/>
      </c>
    </row>
    <row r="70" spans="1:81" s="73" customFormat="1" ht="2.25" customHeight="1" thickBot="1" x14ac:dyDescent="0.3">
      <c r="A70" s="613"/>
      <c r="B70" s="614"/>
      <c r="C70" s="78"/>
    </row>
    <row r="71" spans="1:81" s="72" customFormat="1" ht="15.6" thickTop="1" x14ac:dyDescent="0.25">
      <c r="A71" s="612" t="str">
        <f>CONCATENATE('Data entry'!J28, " ", 'Data entry'!I28)</f>
        <v xml:space="preserve"> </v>
      </c>
      <c r="B71" s="612"/>
      <c r="C71" s="76"/>
    </row>
    <row r="72" spans="1:81" s="25" customFormat="1" x14ac:dyDescent="0.25">
      <c r="A72" s="610" t="str">
        <f>CONCATENATE('Data entry'!B28, ", ", 'Data entry'!AO28, ", ", 'Data entry'!AR28)</f>
        <v xml:space="preserve">, , </v>
      </c>
      <c r="B72" s="610"/>
      <c r="C72" s="77"/>
      <c r="Q72" s="25" t="str">
        <f>IF(AND(Q$4='Data entry'!$R$28, OR('Data entry'!$B$28="Confirmed",'Data entry'!$B$28="Probable")),"sx","")</f>
        <v/>
      </c>
      <c r="R72" s="25" t="str">
        <f>IF(AND(R$4='Data entry'!$R$28, OR('Data entry'!$B$28="Confirmed",'Data entry'!$B$28="Probable")),"sx","")</f>
        <v/>
      </c>
      <c r="S72" s="25" t="str">
        <f>IF(AND(S$4='Data entry'!$R$28, OR('Data entry'!$B$28="Confirmed",'Data entry'!$B$28="Probable")),"sx","")</f>
        <v/>
      </c>
      <c r="T72" s="25" t="str">
        <f>IF(AND(T$4='Data entry'!$R$28, OR('Data entry'!$B$28="Confirmed",'Data entry'!$B$28="Probable")),"sx","")</f>
        <v/>
      </c>
      <c r="U72" s="25" t="str">
        <f>IF(AND(U$4='Data entry'!$R$28, OR('Data entry'!$B$28="Confirmed",'Data entry'!$B$28="Probable")),"sx","")</f>
        <v/>
      </c>
      <c r="V72" s="25" t="str">
        <f>IF(AND(V$4='Data entry'!$R$28, OR('Data entry'!$B$28="Confirmed",'Data entry'!$B$28="Probable")),"sx","")</f>
        <v/>
      </c>
      <c r="W72" s="25" t="str">
        <f>IF(AND(W$4='Data entry'!$R$28, OR('Data entry'!$B$28="Confirmed",'Data entry'!$B$28="Probable")),"sx","")</f>
        <v/>
      </c>
      <c r="X72" s="25" t="str">
        <f>IF(AND(X$4='Data entry'!$R$28, OR('Data entry'!$B$28="Confirmed",'Data entry'!$B$28="Probable")),"sx","")</f>
        <v/>
      </c>
      <c r="Y72" s="25" t="str">
        <f>IF(AND(Y$4='Data entry'!$R$28, OR('Data entry'!$B$28="Confirmed",'Data entry'!$B$28="Probable")),"sx","")</f>
        <v/>
      </c>
      <c r="Z72" s="25" t="str">
        <f>IF(AND(Z$4='Data entry'!$R$28, OR('Data entry'!$B$28="Confirmed",'Data entry'!$B$28="Probable")),"sx","")</f>
        <v/>
      </c>
      <c r="AA72" s="25" t="str">
        <f>IF(AND(AA$4='Data entry'!$R$28, OR('Data entry'!$B$28="Confirmed",'Data entry'!$B$28="Probable")),"sx","")</f>
        <v/>
      </c>
      <c r="AB72" s="25" t="str">
        <f>IF(AND(AB$4='Data entry'!$R$28, OR('Data entry'!$B$28="Confirmed",'Data entry'!$B$28="Probable")),"sx","")</f>
        <v/>
      </c>
      <c r="AC72" s="25" t="str">
        <f>IF(AND(AC$4='Data entry'!$R$28, OR('Data entry'!$B$28="Confirmed",'Data entry'!$B$28="Probable")),"sx","")</f>
        <v/>
      </c>
      <c r="AD72" s="25" t="str">
        <f>IF(AND(AD$4='Data entry'!$R$28, OR('Data entry'!$B$28="Confirmed",'Data entry'!$B$28="Probable")),"sx","")</f>
        <v/>
      </c>
      <c r="AE72" s="25" t="str">
        <f>IF(AND(AE$4='Data entry'!$R$28, OR('Data entry'!$B$28="Confirmed",'Data entry'!$B$28="Probable")),"sx","")</f>
        <v/>
      </c>
      <c r="AF72" s="25" t="str">
        <f>IF(AND(AF$4='Data entry'!$R$28, OR('Data entry'!$B$28="Confirmed",'Data entry'!$B$28="Probable")),"sx","")</f>
        <v/>
      </c>
      <c r="AG72" s="25" t="str">
        <f>IF(AND(AG$4='Data entry'!$R$28, OR('Data entry'!$B$28="Confirmed",'Data entry'!$B$28="Probable")),"sx","")</f>
        <v/>
      </c>
      <c r="AH72" s="25" t="str">
        <f>IF(AND(AH$4='Data entry'!$R$28, OR('Data entry'!$B$28="Confirmed",'Data entry'!$B$28="Probable")),"sx","")</f>
        <v/>
      </c>
      <c r="AI72" s="25" t="str">
        <f>IF(AND(AI$4='Data entry'!$R$28, OR('Data entry'!$B$28="Confirmed",'Data entry'!$B$28="Probable")),"sx","")</f>
        <v/>
      </c>
      <c r="AJ72" s="25" t="str">
        <f>IF(AND(AJ$4='Data entry'!$R$28, OR('Data entry'!$B$28="Confirmed",'Data entry'!$B$28="Probable")),"sx","")</f>
        <v/>
      </c>
      <c r="AK72" s="25" t="str">
        <f>IF(AND(AK$4='Data entry'!$R$28, OR('Data entry'!$B$28="Confirmed",'Data entry'!$B$28="Probable")),"sx","")</f>
        <v/>
      </c>
      <c r="AL72" s="25" t="str">
        <f>IF(AND(AL$4='Data entry'!$R$28, OR('Data entry'!$B$28="Confirmed",'Data entry'!$B$28="Probable")),"sx","")</f>
        <v/>
      </c>
      <c r="AM72" s="25" t="str">
        <f>IF(AND(AM$4='Data entry'!$R$28, OR('Data entry'!$B$28="Confirmed",'Data entry'!$B$28="Probable")),"sx","")</f>
        <v/>
      </c>
      <c r="AN72" s="25" t="str">
        <f>IF(AND(AN$4='Data entry'!$R$28, OR('Data entry'!$B$28="Confirmed",'Data entry'!$B$28="Probable")),"sx","")</f>
        <v/>
      </c>
      <c r="AO72" s="25" t="str">
        <f>IF(AND(AO$4='Data entry'!$R$28, OR('Data entry'!$B$28="Confirmed",'Data entry'!$B$28="Probable")),"sx","")</f>
        <v/>
      </c>
      <c r="AP72" s="25" t="str">
        <f>IF(AND(AP$4='Data entry'!$R$28, OR('Data entry'!$B$28="Confirmed",'Data entry'!$B$28="Probable")),"sx","")</f>
        <v/>
      </c>
      <c r="AQ72" s="25" t="str">
        <f>IF(AND(AQ$4='Data entry'!$R$28, OR('Data entry'!$B$28="Confirmed",'Data entry'!$B$28="Probable")),"sx","")</f>
        <v/>
      </c>
      <c r="AR72" s="25" t="str">
        <f>IF(AND(AR$4='Data entry'!$R$28, OR('Data entry'!$B$28="Confirmed",'Data entry'!$B$28="Probable")),"sx","")</f>
        <v/>
      </c>
      <c r="AS72" s="25" t="str">
        <f>IF(AND(AS$4='Data entry'!$R$28, OR('Data entry'!$B$28="Confirmed",'Data entry'!$B$28="Probable")),"sx","")</f>
        <v/>
      </c>
      <c r="AT72" s="25" t="str">
        <f>IF(AND(AT$4='Data entry'!$R$28, OR('Data entry'!$B$28="Confirmed",'Data entry'!$B$28="Probable")),"sx","")</f>
        <v/>
      </c>
      <c r="AU72" s="25" t="str">
        <f>IF(AND(AU$4='Data entry'!$R$28, OR('Data entry'!$B$28="Confirmed",'Data entry'!$B$28="Probable")),"sx","")</f>
        <v/>
      </c>
      <c r="AV72" s="25" t="str">
        <f>IF(AND(AV$4='Data entry'!$R$28, OR('Data entry'!$B$28="Confirmed",'Data entry'!$B$28="Probable")),"sx","")</f>
        <v/>
      </c>
      <c r="AW72" s="25" t="str">
        <f>IF(AND(AW$4='Data entry'!$R$28, OR('Data entry'!$B$28="Confirmed",'Data entry'!$B$28="Probable")),"sx","")</f>
        <v/>
      </c>
      <c r="AX72" s="25" t="str">
        <f>IF(AND(AX$4='Data entry'!$R$28, OR('Data entry'!$B$28="Confirmed",'Data entry'!$B$28="Probable")),"sx","")</f>
        <v/>
      </c>
      <c r="AY72" s="25" t="str">
        <f>IF(AND(AY$4='Data entry'!$R$28, OR('Data entry'!$B$28="Confirmed",'Data entry'!$B$28="Probable")),"sx","")</f>
        <v/>
      </c>
      <c r="AZ72" s="25" t="str">
        <f>IF(AND(AZ$4='Data entry'!$R$28, OR('Data entry'!$B$28="Confirmed",'Data entry'!$B$28="Probable")),"sx","")</f>
        <v/>
      </c>
      <c r="BA72" s="25" t="str">
        <f>IF(AND(BA$4='Data entry'!$R$28, OR('Data entry'!$B$28="Confirmed",'Data entry'!$B$28="Probable")),"sx","")</f>
        <v/>
      </c>
      <c r="BB72" s="25" t="str">
        <f>IF(AND(BB$4='Data entry'!$R$28, OR('Data entry'!$B$28="Confirmed",'Data entry'!$B$28="Probable")),"sx","")</f>
        <v/>
      </c>
      <c r="BC72" s="25" t="str">
        <f>IF(AND(BC$4='Data entry'!$R$28, OR('Data entry'!$B$28="Confirmed",'Data entry'!$B$28="Probable")),"sx","")</f>
        <v/>
      </c>
      <c r="BD72" s="25" t="str">
        <f>IF(AND(BD$4='Data entry'!$R$28, OR('Data entry'!$B$28="Confirmed",'Data entry'!$B$28="Probable")),"sx","")</f>
        <v/>
      </c>
      <c r="BE72" s="25" t="str">
        <f>IF(AND(BE$4='Data entry'!$R$28, OR('Data entry'!$B$28="Confirmed",'Data entry'!$B$28="Probable")),"sx","")</f>
        <v/>
      </c>
      <c r="BF72" s="25" t="str">
        <f>IF(AND(BF$4='Data entry'!$R$28, OR('Data entry'!$B$28="Confirmed",'Data entry'!$B$28="Probable")),"sx","")</f>
        <v/>
      </c>
      <c r="BG72" s="25" t="str">
        <f>IF(AND(BG$4='Data entry'!$R$28, OR('Data entry'!$B$28="Confirmed",'Data entry'!$B$28="Probable")),"sx","")</f>
        <v/>
      </c>
      <c r="BH72" s="25" t="str">
        <f>IF(AND(BH$4='Data entry'!$R$28, OR('Data entry'!$B$28="Confirmed",'Data entry'!$B$28="Probable")),"sx","")</f>
        <v/>
      </c>
      <c r="BI72" s="25" t="str">
        <f>IF(AND(BI$4='Data entry'!$R$28, OR('Data entry'!$B$28="Confirmed",'Data entry'!$B$28="Probable")),"sx","")</f>
        <v/>
      </c>
      <c r="BJ72" s="25" t="str">
        <f>IF(AND(BJ$4='Data entry'!$R$28, OR('Data entry'!$B$28="Confirmed",'Data entry'!$B$28="Probable")),"sx","")</f>
        <v/>
      </c>
      <c r="BK72" s="25" t="str">
        <f>IF(AND(BK$4='Data entry'!$R$28, OR('Data entry'!$B$28="Confirmed",'Data entry'!$B$28="Probable")),"sx","")</f>
        <v/>
      </c>
      <c r="BL72" s="25" t="str">
        <f>IF(AND(BL$4='Data entry'!$R$28, OR('Data entry'!$B$28="Confirmed",'Data entry'!$B$28="Probable")),"sx","")</f>
        <v/>
      </c>
      <c r="BM72" s="25" t="str">
        <f>IF(AND(BM$4='Data entry'!$R$28, OR('Data entry'!$B$28="Confirmed",'Data entry'!$B$28="Probable")),"sx","")</f>
        <v/>
      </c>
      <c r="BN72" s="25" t="str">
        <f>IF(AND(BN$4='Data entry'!$R$28, OR('Data entry'!$B$28="Confirmed",'Data entry'!$B$28="Probable")),"sx","")</f>
        <v/>
      </c>
      <c r="BO72" s="25" t="str">
        <f>IF(AND(BO$4='Data entry'!$R$28, OR('Data entry'!$B$28="Confirmed",'Data entry'!$B$28="Probable")),"sx","")</f>
        <v/>
      </c>
      <c r="BP72" s="25" t="str">
        <f>IF(AND(BP$4='Data entry'!$R$28, OR('Data entry'!$B$28="Confirmed",'Data entry'!$B$28="Probable")),"sx","")</f>
        <v/>
      </c>
      <c r="BQ72" s="25" t="str">
        <f>IF(AND(BQ$4='Data entry'!$R$28, OR('Data entry'!$B$28="Confirmed",'Data entry'!$B$28="Probable")),"sx","")</f>
        <v/>
      </c>
      <c r="BR72" s="25" t="str">
        <f>IF(AND(BR$4='Data entry'!$R$28, OR('Data entry'!$B$28="Confirmed",'Data entry'!$B$28="Probable")),"sx","")</f>
        <v/>
      </c>
      <c r="BS72" s="25" t="str">
        <f>IF(AND(BS$4='Data entry'!$R$28, OR('Data entry'!$B$28="Confirmed",'Data entry'!$B$28="Probable")),"sx","")</f>
        <v/>
      </c>
      <c r="BT72" s="25" t="str">
        <f>IF(AND(BT$4='Data entry'!$R$28, OR('Data entry'!$B$28="Confirmed",'Data entry'!$B$28="Probable")),"sx","")</f>
        <v/>
      </c>
      <c r="BU72" s="25" t="str">
        <f>IF(AND(BU$4='Data entry'!$R$28, OR('Data entry'!$B$28="Confirmed",'Data entry'!$B$28="Probable")),"sx","")</f>
        <v/>
      </c>
      <c r="BV72" s="25" t="str">
        <f>IF(AND(BV$4='Data entry'!$R$28, OR('Data entry'!$B$28="Confirmed",'Data entry'!$B$28="Probable")),"sx","")</f>
        <v/>
      </c>
      <c r="BW72" s="25" t="str">
        <f>IF(AND(BW$4='Data entry'!$R$28, OR('Data entry'!$B$28="Confirmed",'Data entry'!$B$28="Probable")),"sx","")</f>
        <v/>
      </c>
      <c r="BX72" s="25" t="str">
        <f>IF(AND(BX$4='Data entry'!$R$28, OR('Data entry'!$B$28="Confirmed",'Data entry'!$B$28="Probable")),"sx","")</f>
        <v/>
      </c>
      <c r="BY72" s="25" t="str">
        <f>IF(AND(BY$4='Data entry'!$R$28, OR('Data entry'!$B$28="Confirmed",'Data entry'!$B$28="Probable")),"sx","")</f>
        <v/>
      </c>
      <c r="BZ72" s="25" t="str">
        <f>IF(AND(BZ$4='Data entry'!$R$28, OR('Data entry'!$B$28="Confirmed",'Data entry'!$B$28="Probable")),"sx","")</f>
        <v/>
      </c>
      <c r="CA72" s="25" t="str">
        <f>IF(AND(CA$4='Data entry'!$R$28, OR('Data entry'!$B$28="Confirmed",'Data entry'!$B$28="Probable")),"sx","")</f>
        <v/>
      </c>
      <c r="CB72" s="25" t="str">
        <f>IF(AND(CB$4='Data entry'!$R$28, OR('Data entry'!$B$28="Confirmed",'Data entry'!$B$28="Probable")),"sx","")</f>
        <v/>
      </c>
      <c r="CC72" s="25" t="str">
        <f>IF(AND(CC$4='Data entry'!$R$28, OR('Data entry'!$B$28="Confirmed",'Data entry'!$B$28="Probable")),"sx","")</f>
        <v/>
      </c>
    </row>
    <row r="73" spans="1:81" s="73" customFormat="1" ht="2.25" customHeight="1" thickBot="1" x14ac:dyDescent="0.3">
      <c r="A73" s="613"/>
      <c r="B73" s="614"/>
      <c r="C73" s="78"/>
    </row>
    <row r="74" spans="1:81" s="72" customFormat="1" ht="15.6" thickTop="1" x14ac:dyDescent="0.25">
      <c r="A74" s="612" t="str">
        <f>CONCATENATE('Data entry'!J29, " ", 'Data entry'!I29)</f>
        <v xml:space="preserve"> </v>
      </c>
      <c r="B74" s="612"/>
      <c r="C74" s="76"/>
    </row>
    <row r="75" spans="1:81" s="25" customFormat="1" x14ac:dyDescent="0.25">
      <c r="A75" s="610" t="str">
        <f>CONCATENATE('Data entry'!B29, ", ", 'Data entry'!AO29, ", ", 'Data entry'!AR29)</f>
        <v xml:space="preserve">, , </v>
      </c>
      <c r="B75" s="610"/>
      <c r="C75" s="77"/>
      <c r="Q75" s="25" t="str">
        <f>IF(AND(Q$4='Data entry'!$R$29, OR('Data entry'!$B$29="Confirmed",'Data entry'!$B$29="Probable")),"sx","")</f>
        <v/>
      </c>
      <c r="R75" s="25" t="str">
        <f>IF(AND(R$4='Data entry'!$R$29, OR('Data entry'!$B$29="Confirmed",'Data entry'!$B$29="Probable")),"sx","")</f>
        <v/>
      </c>
      <c r="S75" s="25" t="str">
        <f>IF(AND(S$4='Data entry'!$R$29, OR('Data entry'!$B$29="Confirmed",'Data entry'!$B$29="Probable")),"sx","")</f>
        <v/>
      </c>
      <c r="T75" s="25" t="str">
        <f>IF(AND(T$4='Data entry'!$R$29, OR('Data entry'!$B$29="Confirmed",'Data entry'!$B$29="Probable")),"sx","")</f>
        <v/>
      </c>
      <c r="U75" s="25" t="str">
        <f>IF(AND(U$4='Data entry'!$R$29, OR('Data entry'!$B$29="Confirmed",'Data entry'!$B$29="Probable")),"sx","")</f>
        <v/>
      </c>
      <c r="V75" s="25" t="str">
        <f>IF(AND(V$4='Data entry'!$R$29, OR('Data entry'!$B$29="Confirmed",'Data entry'!$B$29="Probable")),"sx","")</f>
        <v/>
      </c>
      <c r="W75" s="25" t="str">
        <f>IF(AND(W$4='Data entry'!$R$29, OR('Data entry'!$B$29="Confirmed",'Data entry'!$B$29="Probable")),"sx","")</f>
        <v/>
      </c>
      <c r="X75" s="25" t="str">
        <f>IF(AND(X$4='Data entry'!$R$29, OR('Data entry'!$B$29="Confirmed",'Data entry'!$B$29="Probable")),"sx","")</f>
        <v/>
      </c>
      <c r="Y75" s="25" t="str">
        <f>IF(AND(Y$4='Data entry'!$R$29, OR('Data entry'!$B$29="Confirmed",'Data entry'!$B$29="Probable")),"sx","")</f>
        <v/>
      </c>
      <c r="Z75" s="25" t="str">
        <f>IF(AND(Z$4='Data entry'!$R$29, OR('Data entry'!$B$29="Confirmed",'Data entry'!$B$29="Probable")),"sx","")</f>
        <v/>
      </c>
      <c r="AA75" s="25" t="str">
        <f>IF(AND(AA$4='Data entry'!$R$29, OR('Data entry'!$B$29="Confirmed",'Data entry'!$B$29="Probable")),"sx","")</f>
        <v/>
      </c>
      <c r="AB75" s="25" t="str">
        <f>IF(AND(AB$4='Data entry'!$R$29, OR('Data entry'!$B$29="Confirmed",'Data entry'!$B$29="Probable")),"sx","")</f>
        <v/>
      </c>
      <c r="AC75" s="25" t="str">
        <f>IF(AND(AC$4='Data entry'!$R$29, OR('Data entry'!$B$29="Confirmed",'Data entry'!$B$29="Probable")),"sx","")</f>
        <v/>
      </c>
      <c r="AD75" s="25" t="str">
        <f>IF(AND(AD$4='Data entry'!$R$29, OR('Data entry'!$B$29="Confirmed",'Data entry'!$B$29="Probable")),"sx","")</f>
        <v/>
      </c>
      <c r="AE75" s="25" t="str">
        <f>IF(AND(AE$4='Data entry'!$R$29, OR('Data entry'!$B$29="Confirmed",'Data entry'!$B$29="Probable")),"sx","")</f>
        <v/>
      </c>
      <c r="AF75" s="25" t="str">
        <f>IF(AND(AF$4='Data entry'!$R$29, OR('Data entry'!$B$29="Confirmed",'Data entry'!$B$29="Probable")),"sx","")</f>
        <v/>
      </c>
      <c r="AG75" s="25" t="str">
        <f>IF(AND(AG$4='Data entry'!$R$29, OR('Data entry'!$B$29="Confirmed",'Data entry'!$B$29="Probable")),"sx","")</f>
        <v/>
      </c>
      <c r="AH75" s="25" t="str">
        <f>IF(AND(AH$4='Data entry'!$R$29, OR('Data entry'!$B$29="Confirmed",'Data entry'!$B$29="Probable")),"sx","")</f>
        <v/>
      </c>
      <c r="AI75" s="25" t="str">
        <f>IF(AND(AI$4='Data entry'!$R$29, OR('Data entry'!$B$29="Confirmed",'Data entry'!$B$29="Probable")),"sx","")</f>
        <v/>
      </c>
      <c r="AJ75" s="25" t="str">
        <f>IF(AND(AJ$4='Data entry'!$R$29, OR('Data entry'!$B$29="Confirmed",'Data entry'!$B$29="Probable")),"sx","")</f>
        <v/>
      </c>
      <c r="AK75" s="25" t="str">
        <f>IF(AND(AK$4='Data entry'!$R$29, OR('Data entry'!$B$29="Confirmed",'Data entry'!$B$29="Probable")),"sx","")</f>
        <v/>
      </c>
      <c r="AL75" s="25" t="str">
        <f>IF(AND(AL$4='Data entry'!$R$29, OR('Data entry'!$B$29="Confirmed",'Data entry'!$B$29="Probable")),"sx","")</f>
        <v/>
      </c>
      <c r="AM75" s="25" t="str">
        <f>IF(AND(AM$4='Data entry'!$R$29, OR('Data entry'!$B$29="Confirmed",'Data entry'!$B$29="Probable")),"sx","")</f>
        <v/>
      </c>
      <c r="AN75" s="25" t="str">
        <f>IF(AND(AN$4='Data entry'!$R$29, OR('Data entry'!$B$29="Confirmed",'Data entry'!$B$29="Probable")),"sx","")</f>
        <v/>
      </c>
      <c r="AO75" s="25" t="str">
        <f>IF(AND(AO$4='Data entry'!$R$29, OR('Data entry'!$B$29="Confirmed",'Data entry'!$B$29="Probable")),"sx","")</f>
        <v/>
      </c>
      <c r="AP75" s="25" t="str">
        <f>IF(AND(AP$4='Data entry'!$R$29, OR('Data entry'!$B$29="Confirmed",'Data entry'!$B$29="Probable")),"sx","")</f>
        <v/>
      </c>
      <c r="AQ75" s="25" t="str">
        <f>IF(AND(AQ$4='Data entry'!$R$29, OR('Data entry'!$B$29="Confirmed",'Data entry'!$B$29="Probable")),"sx","")</f>
        <v/>
      </c>
      <c r="AR75" s="25" t="str">
        <f>IF(AND(AR$4='Data entry'!$R$29, OR('Data entry'!$B$29="Confirmed",'Data entry'!$B$29="Probable")),"sx","")</f>
        <v/>
      </c>
      <c r="AS75" s="25" t="str">
        <f>IF(AND(AS$4='Data entry'!$R$29, OR('Data entry'!$B$29="Confirmed",'Data entry'!$B$29="Probable")),"sx","")</f>
        <v/>
      </c>
      <c r="AT75" s="25" t="str">
        <f>IF(AND(AT$4='Data entry'!$R$29, OR('Data entry'!$B$29="Confirmed",'Data entry'!$B$29="Probable")),"sx","")</f>
        <v/>
      </c>
      <c r="AU75" s="25" t="str">
        <f>IF(AND(AU$4='Data entry'!$R$29, OR('Data entry'!$B$29="Confirmed",'Data entry'!$B$29="Probable")),"sx","")</f>
        <v/>
      </c>
      <c r="AV75" s="25" t="str">
        <f>IF(AND(AV$4='Data entry'!$R$29, OR('Data entry'!$B$29="Confirmed",'Data entry'!$B$29="Probable")),"sx","")</f>
        <v/>
      </c>
      <c r="AW75" s="25" t="str">
        <f>IF(AND(AW$4='Data entry'!$R$29, OR('Data entry'!$B$29="Confirmed",'Data entry'!$B$29="Probable")),"sx","")</f>
        <v/>
      </c>
      <c r="AX75" s="25" t="str">
        <f>IF(AND(AX$4='Data entry'!$R$29, OR('Data entry'!$B$29="Confirmed",'Data entry'!$B$29="Probable")),"sx","")</f>
        <v/>
      </c>
      <c r="AY75" s="25" t="str">
        <f>IF(AND(AY$4='Data entry'!$R$29, OR('Data entry'!$B$29="Confirmed",'Data entry'!$B$29="Probable")),"sx","")</f>
        <v/>
      </c>
      <c r="AZ75" s="25" t="str">
        <f>IF(AND(AZ$4='Data entry'!$R$29, OR('Data entry'!$B$29="Confirmed",'Data entry'!$B$29="Probable")),"sx","")</f>
        <v/>
      </c>
      <c r="BA75" s="25" t="str">
        <f>IF(AND(BA$4='Data entry'!$R$29, OR('Data entry'!$B$29="Confirmed",'Data entry'!$B$29="Probable")),"sx","")</f>
        <v/>
      </c>
      <c r="BB75" s="25" t="str">
        <f>IF(AND(BB$4='Data entry'!$R$29, OR('Data entry'!$B$29="Confirmed",'Data entry'!$B$29="Probable")),"sx","")</f>
        <v/>
      </c>
      <c r="BC75" s="25" t="str">
        <f>IF(AND(BC$4='Data entry'!$R$29, OR('Data entry'!$B$29="Confirmed",'Data entry'!$B$29="Probable")),"sx","")</f>
        <v/>
      </c>
      <c r="BD75" s="25" t="str">
        <f>IF(AND(BD$4='Data entry'!$R$29, OR('Data entry'!$B$29="Confirmed",'Data entry'!$B$29="Probable")),"sx","")</f>
        <v/>
      </c>
      <c r="BE75" s="25" t="str">
        <f>IF(AND(BE$4='Data entry'!$R$29, OR('Data entry'!$B$29="Confirmed",'Data entry'!$B$29="Probable")),"sx","")</f>
        <v/>
      </c>
      <c r="BF75" s="25" t="str">
        <f>IF(AND(BF$4='Data entry'!$R$29, OR('Data entry'!$B$29="Confirmed",'Data entry'!$B$29="Probable")),"sx","")</f>
        <v/>
      </c>
      <c r="BG75" s="25" t="str">
        <f>IF(AND(BG$4='Data entry'!$R$29, OR('Data entry'!$B$29="Confirmed",'Data entry'!$B$29="Probable")),"sx","")</f>
        <v/>
      </c>
      <c r="BH75" s="25" t="str">
        <f>IF(AND(BH$4='Data entry'!$R$29, OR('Data entry'!$B$29="Confirmed",'Data entry'!$B$29="Probable")),"sx","")</f>
        <v/>
      </c>
      <c r="BI75" s="25" t="str">
        <f>IF(AND(BI$4='Data entry'!$R$29, OR('Data entry'!$B$29="Confirmed",'Data entry'!$B$29="Probable")),"sx","")</f>
        <v/>
      </c>
      <c r="BJ75" s="25" t="str">
        <f>IF(AND(BJ$4='Data entry'!$R$29, OR('Data entry'!$B$29="Confirmed",'Data entry'!$B$29="Probable")),"sx","")</f>
        <v/>
      </c>
      <c r="BK75" s="25" t="str">
        <f>IF(AND(BK$4='Data entry'!$R$29, OR('Data entry'!$B$29="Confirmed",'Data entry'!$B$29="Probable")),"sx","")</f>
        <v/>
      </c>
      <c r="BL75" s="25" t="str">
        <f>IF(AND(BL$4='Data entry'!$R$29, OR('Data entry'!$B$29="Confirmed",'Data entry'!$B$29="Probable")),"sx","")</f>
        <v/>
      </c>
      <c r="BM75" s="25" t="str">
        <f>IF(AND(BM$4='Data entry'!$R$29, OR('Data entry'!$B$29="Confirmed",'Data entry'!$B$29="Probable")),"sx","")</f>
        <v/>
      </c>
      <c r="BN75" s="25" t="str">
        <f>IF(AND(BN$4='Data entry'!$R$29, OR('Data entry'!$B$29="Confirmed",'Data entry'!$B$29="Probable")),"sx","")</f>
        <v/>
      </c>
      <c r="BO75" s="25" t="str">
        <f>IF(AND(BO$4='Data entry'!$R$29, OR('Data entry'!$B$29="Confirmed",'Data entry'!$B$29="Probable")),"sx","")</f>
        <v/>
      </c>
      <c r="BP75" s="25" t="str">
        <f>IF(AND(BP$4='Data entry'!$R$29, OR('Data entry'!$B$29="Confirmed",'Data entry'!$B$29="Probable")),"sx","")</f>
        <v/>
      </c>
      <c r="BQ75" s="25" t="str">
        <f>IF(AND(BQ$4='Data entry'!$R$29, OR('Data entry'!$B$29="Confirmed",'Data entry'!$B$29="Probable")),"sx","")</f>
        <v/>
      </c>
      <c r="BR75" s="25" t="str">
        <f>IF(AND(BR$4='Data entry'!$R$29, OR('Data entry'!$B$29="Confirmed",'Data entry'!$B$29="Probable")),"sx","")</f>
        <v/>
      </c>
      <c r="BS75" s="25" t="str">
        <f>IF(AND(BS$4='Data entry'!$R$29, OR('Data entry'!$B$29="Confirmed",'Data entry'!$B$29="Probable")),"sx","")</f>
        <v/>
      </c>
      <c r="BT75" s="25" t="str">
        <f>IF(AND(BT$4='Data entry'!$R$29, OR('Data entry'!$B$29="Confirmed",'Data entry'!$B$29="Probable")),"sx","")</f>
        <v/>
      </c>
      <c r="BU75" s="25" t="str">
        <f>IF(AND(BU$4='Data entry'!$R$29, OR('Data entry'!$B$29="Confirmed",'Data entry'!$B$29="Probable")),"sx","")</f>
        <v/>
      </c>
      <c r="BV75" s="25" t="str">
        <f>IF(AND(BV$4='Data entry'!$R$29, OR('Data entry'!$B$29="Confirmed",'Data entry'!$B$29="Probable")),"sx","")</f>
        <v/>
      </c>
      <c r="BW75" s="25" t="str">
        <f>IF(AND(BW$4='Data entry'!$R$29, OR('Data entry'!$B$29="Confirmed",'Data entry'!$B$29="Probable")),"sx","")</f>
        <v/>
      </c>
      <c r="BX75" s="25" t="str">
        <f>IF(AND(BX$4='Data entry'!$R$29, OR('Data entry'!$B$29="Confirmed",'Data entry'!$B$29="Probable")),"sx","")</f>
        <v/>
      </c>
      <c r="BY75" s="25" t="str">
        <f>IF(AND(BY$4='Data entry'!$R$29, OR('Data entry'!$B$29="Confirmed",'Data entry'!$B$29="Probable")),"sx","")</f>
        <v/>
      </c>
      <c r="BZ75" s="25" t="str">
        <f>IF(AND(BZ$4='Data entry'!$R$29, OR('Data entry'!$B$29="Confirmed",'Data entry'!$B$29="Probable")),"sx","")</f>
        <v/>
      </c>
      <c r="CA75" s="25" t="str">
        <f>IF(AND(CA$4='Data entry'!$R$29, OR('Data entry'!$B$29="Confirmed",'Data entry'!$B$29="Probable")),"sx","")</f>
        <v/>
      </c>
      <c r="CB75" s="25" t="str">
        <f>IF(AND(CB$4='Data entry'!$R$29, OR('Data entry'!$B$29="Confirmed",'Data entry'!$B$29="Probable")),"sx","")</f>
        <v/>
      </c>
      <c r="CC75" s="25" t="str">
        <f>IF(AND(CC$4='Data entry'!$R$29, OR('Data entry'!$B$29="Confirmed",'Data entry'!$B$29="Probable")),"sx","")</f>
        <v/>
      </c>
    </row>
    <row r="76" spans="1:81" s="73" customFormat="1" ht="2.25" customHeight="1" thickBot="1" x14ac:dyDescent="0.3">
      <c r="A76" s="613"/>
      <c r="B76" s="614"/>
      <c r="C76" s="78"/>
    </row>
    <row r="77" spans="1:81" s="72" customFormat="1" ht="15.6" thickTop="1" x14ac:dyDescent="0.25">
      <c r="A77" s="612" t="str">
        <f>CONCATENATE('Data entry'!J30, " ", 'Data entry'!I30)</f>
        <v xml:space="preserve"> </v>
      </c>
      <c r="B77" s="612"/>
      <c r="C77" s="76"/>
    </row>
    <row r="78" spans="1:81" s="25" customFormat="1" x14ac:dyDescent="0.25">
      <c r="A78" s="610" t="str">
        <f>CONCATENATE('Data entry'!B30, ", ", 'Data entry'!AO30, ", ", 'Data entry'!AR30)</f>
        <v xml:space="preserve">, , </v>
      </c>
      <c r="B78" s="610"/>
      <c r="C78" s="77"/>
      <c r="Q78" s="25" t="str">
        <f>IF(AND(Q$4='Data entry'!$R$30, OR('Data entry'!$B$30="Confirmed",'Data entry'!$B$30="Probable")),"sx","")</f>
        <v/>
      </c>
      <c r="R78" s="25" t="str">
        <f>IF(AND(R$4='Data entry'!$R$30, OR('Data entry'!$B$30="Confirmed",'Data entry'!$B$30="Probable")),"sx","")</f>
        <v/>
      </c>
      <c r="S78" s="25" t="str">
        <f>IF(AND(S$4='Data entry'!$R$30, OR('Data entry'!$B$30="Confirmed",'Data entry'!$B$30="Probable")),"sx","")</f>
        <v/>
      </c>
      <c r="T78" s="25" t="str">
        <f>IF(AND(T$4='Data entry'!$R$30, OR('Data entry'!$B$30="Confirmed",'Data entry'!$B$30="Probable")),"sx","")</f>
        <v/>
      </c>
      <c r="U78" s="25" t="str">
        <f>IF(AND(U$4='Data entry'!$R$30, OR('Data entry'!$B$30="Confirmed",'Data entry'!$B$30="Probable")),"sx","")</f>
        <v/>
      </c>
      <c r="V78" s="25" t="str">
        <f>IF(AND(V$4='Data entry'!$R$30, OR('Data entry'!$B$30="Confirmed",'Data entry'!$B$30="Probable")),"sx","")</f>
        <v/>
      </c>
      <c r="W78" s="25" t="str">
        <f>IF(AND(W$4='Data entry'!$R$30, OR('Data entry'!$B$30="Confirmed",'Data entry'!$B$30="Probable")),"sx","")</f>
        <v/>
      </c>
      <c r="X78" s="25" t="str">
        <f>IF(AND(X$4='Data entry'!$R$30, OR('Data entry'!$B$30="Confirmed",'Data entry'!$B$30="Probable")),"sx","")</f>
        <v/>
      </c>
      <c r="Y78" s="25" t="str">
        <f>IF(AND(Y$4='Data entry'!$R$30, OR('Data entry'!$B$30="Confirmed",'Data entry'!$B$30="Probable")),"sx","")</f>
        <v/>
      </c>
      <c r="Z78" s="25" t="str">
        <f>IF(AND(Z$4='Data entry'!$R$30, OR('Data entry'!$B$30="Confirmed",'Data entry'!$B$30="Probable")),"sx","")</f>
        <v/>
      </c>
      <c r="AA78" s="25" t="str">
        <f>IF(AND(AA$4='Data entry'!$R$30, OR('Data entry'!$B$30="Confirmed",'Data entry'!$B$30="Probable")),"sx","")</f>
        <v/>
      </c>
      <c r="AB78" s="25" t="str">
        <f>IF(AND(AB$4='Data entry'!$R$30, OR('Data entry'!$B$30="Confirmed",'Data entry'!$B$30="Probable")),"sx","")</f>
        <v/>
      </c>
      <c r="AC78" s="25" t="str">
        <f>IF(AND(AC$4='Data entry'!$R$30, OR('Data entry'!$B$30="Confirmed",'Data entry'!$B$30="Probable")),"sx","")</f>
        <v/>
      </c>
      <c r="AD78" s="25" t="str">
        <f>IF(AND(AD$4='Data entry'!$R$30, OR('Data entry'!$B$30="Confirmed",'Data entry'!$B$30="Probable")),"sx","")</f>
        <v/>
      </c>
      <c r="AE78" s="25" t="str">
        <f>IF(AND(AE$4='Data entry'!$R$30, OR('Data entry'!$B$30="Confirmed",'Data entry'!$B$30="Probable")),"sx","")</f>
        <v/>
      </c>
      <c r="AF78" s="25" t="str">
        <f>IF(AND(AF$4='Data entry'!$R$30, OR('Data entry'!$B$30="Confirmed",'Data entry'!$B$30="Probable")),"sx","")</f>
        <v/>
      </c>
      <c r="AG78" s="25" t="str">
        <f>IF(AND(AG$4='Data entry'!$R$30, OR('Data entry'!$B$30="Confirmed",'Data entry'!$B$30="Probable")),"sx","")</f>
        <v/>
      </c>
      <c r="AH78" s="25" t="str">
        <f>IF(AND(AH$4='Data entry'!$R$30, OR('Data entry'!$B$30="Confirmed",'Data entry'!$B$30="Probable")),"sx","")</f>
        <v/>
      </c>
      <c r="AI78" s="25" t="str">
        <f>IF(AND(AI$4='Data entry'!$R$30, OR('Data entry'!$B$30="Confirmed",'Data entry'!$B$30="Probable")),"sx","")</f>
        <v/>
      </c>
      <c r="AJ78" s="25" t="str">
        <f>IF(AND(AJ$4='Data entry'!$R$30, OR('Data entry'!$B$30="Confirmed",'Data entry'!$B$30="Probable")),"sx","")</f>
        <v/>
      </c>
      <c r="AK78" s="25" t="str">
        <f>IF(AND(AK$4='Data entry'!$R$30, OR('Data entry'!$B$30="Confirmed",'Data entry'!$B$30="Probable")),"sx","")</f>
        <v/>
      </c>
      <c r="AL78" s="25" t="str">
        <f>IF(AND(AL$4='Data entry'!$R$30, OR('Data entry'!$B$30="Confirmed",'Data entry'!$B$30="Probable")),"sx","")</f>
        <v/>
      </c>
      <c r="AM78" s="25" t="str">
        <f>IF(AND(AM$4='Data entry'!$R$30, OR('Data entry'!$B$30="Confirmed",'Data entry'!$B$30="Probable")),"sx","")</f>
        <v/>
      </c>
      <c r="AN78" s="25" t="str">
        <f>IF(AND(AN$4='Data entry'!$R$30, OR('Data entry'!$B$30="Confirmed",'Data entry'!$B$30="Probable")),"sx","")</f>
        <v/>
      </c>
      <c r="AO78" s="25" t="str">
        <f>IF(AND(AO$4='Data entry'!$R$30, OR('Data entry'!$B$30="Confirmed",'Data entry'!$B$30="Probable")),"sx","")</f>
        <v/>
      </c>
      <c r="AP78" s="25" t="str">
        <f>IF(AND(AP$4='Data entry'!$R$30, OR('Data entry'!$B$30="Confirmed",'Data entry'!$B$30="Probable")),"sx","")</f>
        <v/>
      </c>
      <c r="AQ78" s="25" t="str">
        <f>IF(AND(AQ$4='Data entry'!$R$30, OR('Data entry'!$B$30="Confirmed",'Data entry'!$B$30="Probable")),"sx","")</f>
        <v/>
      </c>
      <c r="AR78" s="25" t="str">
        <f>IF(AND(AR$4='Data entry'!$R$30, OR('Data entry'!$B$30="Confirmed",'Data entry'!$B$30="Probable")),"sx","")</f>
        <v/>
      </c>
      <c r="AS78" s="25" t="str">
        <f>IF(AND(AS$4='Data entry'!$R$30, OR('Data entry'!$B$30="Confirmed",'Data entry'!$B$30="Probable")),"sx","")</f>
        <v/>
      </c>
      <c r="AT78" s="25" t="str">
        <f>IF(AND(AT$4='Data entry'!$R$30, OR('Data entry'!$B$30="Confirmed",'Data entry'!$B$30="Probable")),"sx","")</f>
        <v/>
      </c>
      <c r="AU78" s="25" t="str">
        <f>IF(AND(AU$4='Data entry'!$R$30, OR('Data entry'!$B$30="Confirmed",'Data entry'!$B$30="Probable")),"sx","")</f>
        <v/>
      </c>
      <c r="AV78" s="25" t="str">
        <f>IF(AND(AV$4='Data entry'!$R$30, OR('Data entry'!$B$30="Confirmed",'Data entry'!$B$30="Probable")),"sx","")</f>
        <v/>
      </c>
      <c r="AW78" s="25" t="str">
        <f>IF(AND(AW$4='Data entry'!$R$30, OR('Data entry'!$B$30="Confirmed",'Data entry'!$B$30="Probable")),"sx","")</f>
        <v/>
      </c>
      <c r="AX78" s="25" t="str">
        <f>IF(AND(AX$4='Data entry'!$R$30, OR('Data entry'!$B$30="Confirmed",'Data entry'!$B$30="Probable")),"sx","")</f>
        <v/>
      </c>
      <c r="AY78" s="25" t="str">
        <f>IF(AND(AY$4='Data entry'!$R$30, OR('Data entry'!$B$30="Confirmed",'Data entry'!$B$30="Probable")),"sx","")</f>
        <v/>
      </c>
      <c r="AZ78" s="25" t="str">
        <f>IF(AND(AZ$4='Data entry'!$R$30, OR('Data entry'!$B$30="Confirmed",'Data entry'!$B$30="Probable")),"sx","")</f>
        <v/>
      </c>
      <c r="BA78" s="25" t="str">
        <f>IF(AND(BA$4='Data entry'!$R$30, OR('Data entry'!$B$30="Confirmed",'Data entry'!$B$30="Probable")),"sx","")</f>
        <v/>
      </c>
      <c r="BB78" s="25" t="str">
        <f>IF(AND(BB$4='Data entry'!$R$30, OR('Data entry'!$B$30="Confirmed",'Data entry'!$B$30="Probable")),"sx","")</f>
        <v/>
      </c>
      <c r="BC78" s="25" t="str">
        <f>IF(AND(BC$4='Data entry'!$R$30, OR('Data entry'!$B$30="Confirmed",'Data entry'!$B$30="Probable")),"sx","")</f>
        <v/>
      </c>
      <c r="BD78" s="25" t="str">
        <f>IF(AND(BD$4='Data entry'!$R$30, OR('Data entry'!$B$30="Confirmed",'Data entry'!$B$30="Probable")),"sx","")</f>
        <v/>
      </c>
      <c r="BE78" s="25" t="str">
        <f>IF(AND(BE$4='Data entry'!$R$30, OR('Data entry'!$B$30="Confirmed",'Data entry'!$B$30="Probable")),"sx","")</f>
        <v/>
      </c>
      <c r="BF78" s="25" t="str">
        <f>IF(AND(BF$4='Data entry'!$R$30, OR('Data entry'!$B$30="Confirmed",'Data entry'!$B$30="Probable")),"sx","")</f>
        <v/>
      </c>
      <c r="BG78" s="25" t="str">
        <f>IF(AND(BG$4='Data entry'!$R$30, OR('Data entry'!$B$30="Confirmed",'Data entry'!$B$30="Probable")),"sx","")</f>
        <v/>
      </c>
      <c r="BH78" s="25" t="str">
        <f>IF(AND(BH$4='Data entry'!$R$30, OR('Data entry'!$B$30="Confirmed",'Data entry'!$B$30="Probable")),"sx","")</f>
        <v/>
      </c>
      <c r="BI78" s="25" t="str">
        <f>IF(AND(BI$4='Data entry'!$R$30, OR('Data entry'!$B$30="Confirmed",'Data entry'!$B$30="Probable")),"sx","")</f>
        <v/>
      </c>
      <c r="BJ78" s="25" t="str">
        <f>IF(AND(BJ$4='Data entry'!$R$30, OR('Data entry'!$B$30="Confirmed",'Data entry'!$B$30="Probable")),"sx","")</f>
        <v/>
      </c>
      <c r="BK78" s="25" t="str">
        <f>IF(AND(BK$4='Data entry'!$R$30, OR('Data entry'!$B$30="Confirmed",'Data entry'!$B$30="Probable")),"sx","")</f>
        <v/>
      </c>
      <c r="BL78" s="25" t="str">
        <f>IF(AND(BL$4='Data entry'!$R$30, OR('Data entry'!$B$30="Confirmed",'Data entry'!$B$30="Probable")),"sx","")</f>
        <v/>
      </c>
      <c r="BM78" s="25" t="str">
        <f>IF(AND(BM$4='Data entry'!$R$30, OR('Data entry'!$B$30="Confirmed",'Data entry'!$B$30="Probable")),"sx","")</f>
        <v/>
      </c>
      <c r="BN78" s="25" t="str">
        <f>IF(AND(BN$4='Data entry'!$R$30, OR('Data entry'!$B$30="Confirmed",'Data entry'!$B$30="Probable")),"sx","")</f>
        <v/>
      </c>
      <c r="BO78" s="25" t="str">
        <f>IF(AND(BO$4='Data entry'!$R$30, OR('Data entry'!$B$30="Confirmed",'Data entry'!$B$30="Probable")),"sx","")</f>
        <v/>
      </c>
      <c r="BP78" s="25" t="str">
        <f>IF(AND(BP$4='Data entry'!$R$30, OR('Data entry'!$B$30="Confirmed",'Data entry'!$B$30="Probable")),"sx","")</f>
        <v/>
      </c>
      <c r="BQ78" s="25" t="str">
        <f>IF(AND(BQ$4='Data entry'!$R$30, OR('Data entry'!$B$30="Confirmed",'Data entry'!$B$30="Probable")),"sx","")</f>
        <v/>
      </c>
      <c r="BR78" s="25" t="str">
        <f>IF(AND(BR$4='Data entry'!$R$30, OR('Data entry'!$B$30="Confirmed",'Data entry'!$B$30="Probable")),"sx","")</f>
        <v/>
      </c>
      <c r="BS78" s="25" t="str">
        <f>IF(AND(BS$4='Data entry'!$R$30, OR('Data entry'!$B$30="Confirmed",'Data entry'!$B$30="Probable")),"sx","")</f>
        <v/>
      </c>
      <c r="BT78" s="25" t="str">
        <f>IF(AND(BT$4='Data entry'!$R$30, OR('Data entry'!$B$30="Confirmed",'Data entry'!$B$30="Probable")),"sx","")</f>
        <v/>
      </c>
      <c r="BU78" s="25" t="str">
        <f>IF(AND(BU$4='Data entry'!$R$30, OR('Data entry'!$B$30="Confirmed",'Data entry'!$B$30="Probable")),"sx","")</f>
        <v/>
      </c>
      <c r="BV78" s="25" t="str">
        <f>IF(AND(BV$4='Data entry'!$R$30, OR('Data entry'!$B$30="Confirmed",'Data entry'!$B$30="Probable")),"sx","")</f>
        <v/>
      </c>
      <c r="BW78" s="25" t="str">
        <f>IF(AND(BW$4='Data entry'!$R$30, OR('Data entry'!$B$30="Confirmed",'Data entry'!$B$30="Probable")),"sx","")</f>
        <v/>
      </c>
      <c r="BX78" s="25" t="str">
        <f>IF(AND(BX$4='Data entry'!$R$30, OR('Data entry'!$B$30="Confirmed",'Data entry'!$B$30="Probable")),"sx","")</f>
        <v/>
      </c>
      <c r="BY78" s="25" t="str">
        <f>IF(AND(BY$4='Data entry'!$R$30, OR('Data entry'!$B$30="Confirmed",'Data entry'!$B$30="Probable")),"sx","")</f>
        <v/>
      </c>
      <c r="BZ78" s="25" t="str">
        <f>IF(AND(BZ$4='Data entry'!$R$30, OR('Data entry'!$B$30="Confirmed",'Data entry'!$B$30="Probable")),"sx","")</f>
        <v/>
      </c>
      <c r="CA78" s="25" t="str">
        <f>IF(AND(CA$4='Data entry'!$R$30, OR('Data entry'!$B$30="Confirmed",'Data entry'!$B$30="Probable")),"sx","")</f>
        <v/>
      </c>
      <c r="CB78" s="25" t="str">
        <f>IF(AND(CB$4='Data entry'!$R$30, OR('Data entry'!$B$30="Confirmed",'Data entry'!$B$30="Probable")),"sx","")</f>
        <v/>
      </c>
      <c r="CC78" s="25" t="str">
        <f>IF(AND(CC$4='Data entry'!$R$30, OR('Data entry'!$B$30="Confirmed",'Data entry'!$B$30="Probable")),"sx","")</f>
        <v/>
      </c>
    </row>
    <row r="79" spans="1:81" s="73" customFormat="1" ht="2.25" customHeight="1" thickBot="1" x14ac:dyDescent="0.3">
      <c r="A79" s="613"/>
      <c r="B79" s="614"/>
      <c r="C79" s="78"/>
    </row>
    <row r="80" spans="1:81" s="72" customFormat="1" ht="15.6" thickTop="1" x14ac:dyDescent="0.25">
      <c r="A80" s="612" t="str">
        <f>CONCATENATE('Data entry'!J31, " ", 'Data entry'!I31)</f>
        <v xml:space="preserve"> </v>
      </c>
      <c r="B80" s="612"/>
      <c r="C80" s="76"/>
    </row>
    <row r="81" spans="1:81" s="25" customFormat="1" x14ac:dyDescent="0.25">
      <c r="A81" s="610" t="str">
        <f>CONCATENATE('Data entry'!B31, ", ", 'Data entry'!AO31, ", ", 'Data entry'!AR31)</f>
        <v xml:space="preserve">, , </v>
      </c>
      <c r="B81" s="610"/>
      <c r="C81" s="77"/>
      <c r="Q81" s="25" t="str">
        <f>IF(AND(Q$4='Data entry'!$R$31, OR('Data entry'!$B$31="Confirmed",'Data entry'!$B$31="Probable")),"sx","")</f>
        <v/>
      </c>
      <c r="R81" s="25" t="str">
        <f>IF(AND(R$4='Data entry'!$R$31, OR('Data entry'!$B$31="Confirmed",'Data entry'!$B$31="Probable")),"sx","")</f>
        <v/>
      </c>
      <c r="S81" s="25" t="str">
        <f>IF(AND(S$4='Data entry'!$R$31, OR('Data entry'!$B$31="Confirmed",'Data entry'!$B$31="Probable")),"sx","")</f>
        <v/>
      </c>
      <c r="T81" s="25" t="str">
        <f>IF(AND(T$4='Data entry'!$R$31, OR('Data entry'!$B$31="Confirmed",'Data entry'!$B$31="Probable")),"sx","")</f>
        <v/>
      </c>
      <c r="U81" s="25" t="str">
        <f>IF(AND(U$4='Data entry'!$R$31, OR('Data entry'!$B$31="Confirmed",'Data entry'!$B$31="Probable")),"sx","")</f>
        <v/>
      </c>
      <c r="V81" s="25" t="str">
        <f>IF(AND(V$4='Data entry'!$R$31, OR('Data entry'!$B$31="Confirmed",'Data entry'!$B$31="Probable")),"sx","")</f>
        <v/>
      </c>
      <c r="W81" s="25" t="str">
        <f>IF(AND(W$4='Data entry'!$R$31, OR('Data entry'!$B$31="Confirmed",'Data entry'!$B$31="Probable")),"sx","")</f>
        <v/>
      </c>
      <c r="X81" s="25" t="str">
        <f>IF(AND(X$4='Data entry'!$R$31, OR('Data entry'!$B$31="Confirmed",'Data entry'!$B$31="Probable")),"sx","")</f>
        <v/>
      </c>
      <c r="Y81" s="25" t="str">
        <f>IF(AND(Y$4='Data entry'!$R$31, OR('Data entry'!$B$31="Confirmed",'Data entry'!$B$31="Probable")),"sx","")</f>
        <v/>
      </c>
      <c r="Z81" s="25" t="str">
        <f>IF(AND(Z$4='Data entry'!$R$31, OR('Data entry'!$B$31="Confirmed",'Data entry'!$B$31="Probable")),"sx","")</f>
        <v/>
      </c>
      <c r="AA81" s="25" t="str">
        <f>IF(AND(AA$4='Data entry'!$R$31, OR('Data entry'!$B$31="Confirmed",'Data entry'!$B$31="Probable")),"sx","")</f>
        <v/>
      </c>
      <c r="AB81" s="25" t="str">
        <f>IF(AND(AB$4='Data entry'!$R$31, OR('Data entry'!$B$31="Confirmed",'Data entry'!$B$31="Probable")),"sx","")</f>
        <v/>
      </c>
      <c r="AC81" s="25" t="str">
        <f>IF(AND(AC$4='Data entry'!$R$31, OR('Data entry'!$B$31="Confirmed",'Data entry'!$B$31="Probable")),"sx","")</f>
        <v/>
      </c>
      <c r="AD81" s="25" t="str">
        <f>IF(AND(AD$4='Data entry'!$R$31, OR('Data entry'!$B$31="Confirmed",'Data entry'!$B$31="Probable")),"sx","")</f>
        <v/>
      </c>
      <c r="AE81" s="25" t="str">
        <f>IF(AND(AE$4='Data entry'!$R$31, OR('Data entry'!$B$31="Confirmed",'Data entry'!$B$31="Probable")),"sx","")</f>
        <v/>
      </c>
      <c r="AF81" s="25" t="str">
        <f>IF(AND(AF$4='Data entry'!$R$31, OR('Data entry'!$B$31="Confirmed",'Data entry'!$B$31="Probable")),"sx","")</f>
        <v/>
      </c>
      <c r="AG81" s="25" t="str">
        <f>IF(AND(AG$4='Data entry'!$R$31, OR('Data entry'!$B$31="Confirmed",'Data entry'!$B$31="Probable")),"sx","")</f>
        <v/>
      </c>
      <c r="AH81" s="25" t="str">
        <f>IF(AND(AH$4='Data entry'!$R$31, OR('Data entry'!$B$31="Confirmed",'Data entry'!$B$31="Probable")),"sx","")</f>
        <v/>
      </c>
      <c r="AI81" s="25" t="str">
        <f>IF(AND(AI$4='Data entry'!$R$31, OR('Data entry'!$B$31="Confirmed",'Data entry'!$B$31="Probable")),"sx","")</f>
        <v/>
      </c>
      <c r="AJ81" s="25" t="str">
        <f>IF(AND(AJ$4='Data entry'!$R$31, OR('Data entry'!$B$31="Confirmed",'Data entry'!$B$31="Probable")),"sx","")</f>
        <v/>
      </c>
      <c r="AK81" s="25" t="str">
        <f>IF(AND(AK$4='Data entry'!$R$31, OR('Data entry'!$B$31="Confirmed",'Data entry'!$B$31="Probable")),"sx","")</f>
        <v/>
      </c>
      <c r="AL81" s="25" t="str">
        <f>IF(AND(AL$4='Data entry'!$R$31, OR('Data entry'!$B$31="Confirmed",'Data entry'!$B$31="Probable")),"sx","")</f>
        <v/>
      </c>
      <c r="AM81" s="25" t="str">
        <f>IF(AND(AM$4='Data entry'!$R$31, OR('Data entry'!$B$31="Confirmed",'Data entry'!$B$31="Probable")),"sx","")</f>
        <v/>
      </c>
      <c r="AN81" s="25" t="str">
        <f>IF(AND(AN$4='Data entry'!$R$31, OR('Data entry'!$B$31="Confirmed",'Data entry'!$B$31="Probable")),"sx","")</f>
        <v/>
      </c>
      <c r="AO81" s="25" t="str">
        <f>IF(AND(AO$4='Data entry'!$R$31, OR('Data entry'!$B$31="Confirmed",'Data entry'!$B$31="Probable")),"sx","")</f>
        <v/>
      </c>
      <c r="AP81" s="25" t="str">
        <f>IF(AND(AP$4='Data entry'!$R$31, OR('Data entry'!$B$31="Confirmed",'Data entry'!$B$31="Probable")),"sx","")</f>
        <v/>
      </c>
      <c r="AQ81" s="25" t="str">
        <f>IF(AND(AQ$4='Data entry'!$R$31, OR('Data entry'!$B$31="Confirmed",'Data entry'!$B$31="Probable")),"sx","")</f>
        <v/>
      </c>
      <c r="AR81" s="25" t="str">
        <f>IF(AND(AR$4='Data entry'!$R$31, OR('Data entry'!$B$31="Confirmed",'Data entry'!$B$31="Probable")),"sx","")</f>
        <v/>
      </c>
      <c r="AS81" s="25" t="str">
        <f>IF(AND(AS$4='Data entry'!$R$31, OR('Data entry'!$B$31="Confirmed",'Data entry'!$B$31="Probable")),"sx","")</f>
        <v/>
      </c>
      <c r="AT81" s="25" t="str">
        <f>IF(AND(AT$4='Data entry'!$R$31, OR('Data entry'!$B$31="Confirmed",'Data entry'!$B$31="Probable")),"sx","")</f>
        <v/>
      </c>
      <c r="AU81" s="25" t="str">
        <f>IF(AND(AU$4='Data entry'!$R$31, OR('Data entry'!$B$31="Confirmed",'Data entry'!$B$31="Probable")),"sx","")</f>
        <v/>
      </c>
      <c r="AV81" s="25" t="str">
        <f>IF(AND(AV$4='Data entry'!$R$31, OR('Data entry'!$B$31="Confirmed",'Data entry'!$B$31="Probable")),"sx","")</f>
        <v/>
      </c>
      <c r="AW81" s="25" t="str">
        <f>IF(AND(AW$4='Data entry'!$R$31, OR('Data entry'!$B$31="Confirmed",'Data entry'!$B$31="Probable")),"sx","")</f>
        <v/>
      </c>
      <c r="AX81" s="25" t="str">
        <f>IF(AND(AX$4='Data entry'!$R$31, OR('Data entry'!$B$31="Confirmed",'Data entry'!$B$31="Probable")),"sx","")</f>
        <v/>
      </c>
      <c r="AY81" s="25" t="str">
        <f>IF(AND(AY$4='Data entry'!$R$31, OR('Data entry'!$B$31="Confirmed",'Data entry'!$B$31="Probable")),"sx","")</f>
        <v/>
      </c>
      <c r="AZ81" s="25" t="str">
        <f>IF(AND(AZ$4='Data entry'!$R$31, OR('Data entry'!$B$31="Confirmed",'Data entry'!$B$31="Probable")),"sx","")</f>
        <v/>
      </c>
      <c r="BA81" s="25" t="str">
        <f>IF(AND(BA$4='Data entry'!$R$31, OR('Data entry'!$B$31="Confirmed",'Data entry'!$B$31="Probable")),"sx","")</f>
        <v/>
      </c>
      <c r="BB81" s="25" t="str">
        <f>IF(AND(BB$4='Data entry'!$R$31, OR('Data entry'!$B$31="Confirmed",'Data entry'!$B$31="Probable")),"sx","")</f>
        <v/>
      </c>
      <c r="BC81" s="25" t="str">
        <f>IF(AND(BC$4='Data entry'!$R$31, OR('Data entry'!$B$31="Confirmed",'Data entry'!$B$31="Probable")),"sx","")</f>
        <v/>
      </c>
      <c r="BD81" s="25" t="str">
        <f>IF(AND(BD$4='Data entry'!$R$31, OR('Data entry'!$B$31="Confirmed",'Data entry'!$B$31="Probable")),"sx","")</f>
        <v/>
      </c>
      <c r="BE81" s="25" t="str">
        <f>IF(AND(BE$4='Data entry'!$R$31, OR('Data entry'!$B$31="Confirmed",'Data entry'!$B$31="Probable")),"sx","")</f>
        <v/>
      </c>
      <c r="BF81" s="25" t="str">
        <f>IF(AND(BF$4='Data entry'!$R$31, OR('Data entry'!$B$31="Confirmed",'Data entry'!$B$31="Probable")),"sx","")</f>
        <v/>
      </c>
      <c r="BG81" s="25" t="str">
        <f>IF(AND(BG$4='Data entry'!$R$31, OR('Data entry'!$B$31="Confirmed",'Data entry'!$B$31="Probable")),"sx","")</f>
        <v/>
      </c>
      <c r="BH81" s="25" t="str">
        <f>IF(AND(BH$4='Data entry'!$R$31, OR('Data entry'!$B$31="Confirmed",'Data entry'!$B$31="Probable")),"sx","")</f>
        <v/>
      </c>
      <c r="BI81" s="25" t="str">
        <f>IF(AND(BI$4='Data entry'!$R$31, OR('Data entry'!$B$31="Confirmed",'Data entry'!$B$31="Probable")),"sx","")</f>
        <v/>
      </c>
      <c r="BJ81" s="25" t="str">
        <f>IF(AND(BJ$4='Data entry'!$R$31, OR('Data entry'!$B$31="Confirmed",'Data entry'!$B$31="Probable")),"sx","")</f>
        <v/>
      </c>
      <c r="BK81" s="25" t="str">
        <f>IF(AND(BK$4='Data entry'!$R$31, OR('Data entry'!$B$31="Confirmed",'Data entry'!$B$31="Probable")),"sx","")</f>
        <v/>
      </c>
      <c r="BL81" s="25" t="str">
        <f>IF(AND(BL$4='Data entry'!$R$31, OR('Data entry'!$B$31="Confirmed",'Data entry'!$B$31="Probable")),"sx","")</f>
        <v/>
      </c>
      <c r="BM81" s="25" t="str">
        <f>IF(AND(BM$4='Data entry'!$R$31, OR('Data entry'!$B$31="Confirmed",'Data entry'!$B$31="Probable")),"sx","")</f>
        <v/>
      </c>
      <c r="BN81" s="25" t="str">
        <f>IF(AND(BN$4='Data entry'!$R$31, OR('Data entry'!$B$31="Confirmed",'Data entry'!$B$31="Probable")),"sx","")</f>
        <v/>
      </c>
      <c r="BO81" s="25" t="str">
        <f>IF(AND(BO$4='Data entry'!$R$31, OR('Data entry'!$B$31="Confirmed",'Data entry'!$B$31="Probable")),"sx","")</f>
        <v/>
      </c>
      <c r="BP81" s="25" t="str">
        <f>IF(AND(BP$4='Data entry'!$R$31, OR('Data entry'!$B$31="Confirmed",'Data entry'!$B$31="Probable")),"sx","")</f>
        <v/>
      </c>
      <c r="BQ81" s="25" t="str">
        <f>IF(AND(BQ$4='Data entry'!$R$31, OR('Data entry'!$B$31="Confirmed",'Data entry'!$B$31="Probable")),"sx","")</f>
        <v/>
      </c>
      <c r="BR81" s="25" t="str">
        <f>IF(AND(BR$4='Data entry'!$R$31, OR('Data entry'!$B$31="Confirmed",'Data entry'!$B$31="Probable")),"sx","")</f>
        <v/>
      </c>
      <c r="BS81" s="25" t="str">
        <f>IF(AND(BS$4='Data entry'!$R$31, OR('Data entry'!$B$31="Confirmed",'Data entry'!$B$31="Probable")),"sx","")</f>
        <v/>
      </c>
      <c r="BT81" s="25" t="str">
        <f>IF(AND(BT$4='Data entry'!$R$31, OR('Data entry'!$B$31="Confirmed",'Data entry'!$B$31="Probable")),"sx","")</f>
        <v/>
      </c>
      <c r="BU81" s="25" t="str">
        <f>IF(AND(BU$4='Data entry'!$R$31, OR('Data entry'!$B$31="Confirmed",'Data entry'!$B$31="Probable")),"sx","")</f>
        <v/>
      </c>
      <c r="BV81" s="25" t="str">
        <f>IF(AND(BV$4='Data entry'!$R$31, OR('Data entry'!$B$31="Confirmed",'Data entry'!$B$31="Probable")),"sx","")</f>
        <v/>
      </c>
      <c r="BW81" s="25" t="str">
        <f>IF(AND(BW$4='Data entry'!$R$31, OR('Data entry'!$B$31="Confirmed",'Data entry'!$B$31="Probable")),"sx","")</f>
        <v/>
      </c>
      <c r="BX81" s="25" t="str">
        <f>IF(AND(BX$4='Data entry'!$R$31, OR('Data entry'!$B$31="Confirmed",'Data entry'!$B$31="Probable")),"sx","")</f>
        <v/>
      </c>
      <c r="BY81" s="25" t="str">
        <f>IF(AND(BY$4='Data entry'!$R$31, OR('Data entry'!$B$31="Confirmed",'Data entry'!$B$31="Probable")),"sx","")</f>
        <v/>
      </c>
      <c r="BZ81" s="25" t="str">
        <f>IF(AND(BZ$4='Data entry'!$R$31, OR('Data entry'!$B$31="Confirmed",'Data entry'!$B$31="Probable")),"sx","")</f>
        <v/>
      </c>
      <c r="CA81" s="25" t="str">
        <f>IF(AND(CA$4='Data entry'!$R$31, OR('Data entry'!$B$31="Confirmed",'Data entry'!$B$31="Probable")),"sx","")</f>
        <v/>
      </c>
      <c r="CB81" s="25" t="str">
        <f>IF(AND(CB$4='Data entry'!$R$31, OR('Data entry'!$B$31="Confirmed",'Data entry'!$B$31="Probable")),"sx","")</f>
        <v/>
      </c>
      <c r="CC81" s="25" t="str">
        <f>IF(AND(CC$4='Data entry'!$R$31, OR('Data entry'!$B$31="Confirmed",'Data entry'!$B$31="Probable")),"sx","")</f>
        <v/>
      </c>
    </row>
    <row r="82" spans="1:81" s="73" customFormat="1" ht="2.25" customHeight="1" thickBot="1" x14ac:dyDescent="0.3">
      <c r="A82" s="613"/>
      <c r="B82" s="614"/>
      <c r="C82" s="78"/>
    </row>
    <row r="83" spans="1:81" s="72" customFormat="1" ht="15.6" thickTop="1" x14ac:dyDescent="0.25">
      <c r="A83" s="612" t="str">
        <f>CONCATENATE('Data entry'!J32, " ", 'Data entry'!I32)</f>
        <v xml:space="preserve"> </v>
      </c>
      <c r="B83" s="612"/>
      <c r="C83" s="76"/>
    </row>
    <row r="84" spans="1:81" s="25" customFormat="1" x14ac:dyDescent="0.25">
      <c r="A84" s="610" t="str">
        <f>CONCATENATE('Data entry'!B32, ", ", 'Data entry'!AO32, ", ", 'Data entry'!AR32)</f>
        <v xml:space="preserve">, , </v>
      </c>
      <c r="B84" s="610"/>
      <c r="C84" s="77"/>
      <c r="Q84" s="25" t="str">
        <f>IF(AND(Q$4='Data entry'!$R$32, OR('Data entry'!$B$32="Confirmed",'Data entry'!$B$32="Probable")),"sx","")</f>
        <v/>
      </c>
      <c r="R84" s="25" t="str">
        <f>IF(AND(R$4='Data entry'!$R$32, OR('Data entry'!$B$32="Confirmed",'Data entry'!$B$32="Probable")),"sx","")</f>
        <v/>
      </c>
      <c r="S84" s="25" t="str">
        <f>IF(AND(S$4='Data entry'!$R$32, OR('Data entry'!$B$32="Confirmed",'Data entry'!$B$32="Probable")),"sx","")</f>
        <v/>
      </c>
      <c r="T84" s="25" t="str">
        <f>IF(AND(T$4='Data entry'!$R$32, OR('Data entry'!$B$32="Confirmed",'Data entry'!$B$32="Probable")),"sx","")</f>
        <v/>
      </c>
      <c r="U84" s="25" t="str">
        <f>IF(AND(U$4='Data entry'!$R$32, OR('Data entry'!$B$32="Confirmed",'Data entry'!$B$32="Probable")),"sx","")</f>
        <v/>
      </c>
      <c r="V84" s="25" t="str">
        <f>IF(AND(V$4='Data entry'!$R$32, OR('Data entry'!$B$32="Confirmed",'Data entry'!$B$32="Probable")),"sx","")</f>
        <v/>
      </c>
      <c r="W84" s="25" t="str">
        <f>IF(AND(W$4='Data entry'!$R$32, OR('Data entry'!$B$32="Confirmed",'Data entry'!$B$32="Probable")),"sx","")</f>
        <v/>
      </c>
      <c r="X84" s="25" t="str">
        <f>IF(AND(X$4='Data entry'!$R$32, OR('Data entry'!$B$32="Confirmed",'Data entry'!$B$32="Probable")),"sx","")</f>
        <v/>
      </c>
      <c r="Y84" s="25" t="str">
        <f>IF(AND(Y$4='Data entry'!$R$32, OR('Data entry'!$B$32="Confirmed",'Data entry'!$B$32="Probable")),"sx","")</f>
        <v/>
      </c>
      <c r="Z84" s="25" t="str">
        <f>IF(AND(Z$4='Data entry'!$R$32, OR('Data entry'!$B$32="Confirmed",'Data entry'!$B$32="Probable")),"sx","")</f>
        <v/>
      </c>
      <c r="AA84" s="25" t="str">
        <f>IF(AND(AA$4='Data entry'!$R$32, OR('Data entry'!$B$32="Confirmed",'Data entry'!$B$32="Probable")),"sx","")</f>
        <v/>
      </c>
      <c r="AB84" s="25" t="str">
        <f>IF(AND(AB$4='Data entry'!$R$32, OR('Data entry'!$B$32="Confirmed",'Data entry'!$B$32="Probable")),"sx","")</f>
        <v/>
      </c>
      <c r="AC84" s="25" t="str">
        <f>IF(AND(AC$4='Data entry'!$R$32, OR('Data entry'!$B$32="Confirmed",'Data entry'!$B$32="Probable")),"sx","")</f>
        <v/>
      </c>
      <c r="AD84" s="25" t="str">
        <f>IF(AND(AD$4='Data entry'!$R$32, OR('Data entry'!$B$32="Confirmed",'Data entry'!$B$32="Probable")),"sx","")</f>
        <v/>
      </c>
      <c r="AE84" s="25" t="str">
        <f>IF(AND(AE$4='Data entry'!$R$32, OR('Data entry'!$B$32="Confirmed",'Data entry'!$B$32="Probable")),"sx","")</f>
        <v/>
      </c>
      <c r="AF84" s="25" t="str">
        <f>IF(AND(AF$4='Data entry'!$R$32, OR('Data entry'!$B$32="Confirmed",'Data entry'!$B$32="Probable")),"sx","")</f>
        <v/>
      </c>
      <c r="AG84" s="25" t="str">
        <f>IF(AND(AG$4='Data entry'!$R$32, OR('Data entry'!$B$32="Confirmed",'Data entry'!$B$32="Probable")),"sx","")</f>
        <v/>
      </c>
      <c r="AH84" s="25" t="str">
        <f>IF(AND(AH$4='Data entry'!$R$32, OR('Data entry'!$B$32="Confirmed",'Data entry'!$B$32="Probable")),"sx","")</f>
        <v/>
      </c>
      <c r="AI84" s="25" t="str">
        <f>IF(AND(AI$4='Data entry'!$R$32, OR('Data entry'!$B$32="Confirmed",'Data entry'!$B$32="Probable")),"sx","")</f>
        <v/>
      </c>
      <c r="AJ84" s="25" t="str">
        <f>IF(AND(AJ$4='Data entry'!$R$32, OR('Data entry'!$B$32="Confirmed",'Data entry'!$B$32="Probable")),"sx","")</f>
        <v/>
      </c>
      <c r="AK84" s="25" t="str">
        <f>IF(AND(AK$4='Data entry'!$R$32, OR('Data entry'!$B$32="Confirmed",'Data entry'!$B$32="Probable")),"sx","")</f>
        <v/>
      </c>
      <c r="AL84" s="25" t="str">
        <f>IF(AND(AL$4='Data entry'!$R$32, OR('Data entry'!$B$32="Confirmed",'Data entry'!$B$32="Probable")),"sx","")</f>
        <v/>
      </c>
      <c r="AM84" s="25" t="str">
        <f>IF(AND(AM$4='Data entry'!$R$32, OR('Data entry'!$B$32="Confirmed",'Data entry'!$B$32="Probable")),"sx","")</f>
        <v/>
      </c>
      <c r="AN84" s="25" t="str">
        <f>IF(AND(AN$4='Data entry'!$R$32, OR('Data entry'!$B$32="Confirmed",'Data entry'!$B$32="Probable")),"sx","")</f>
        <v/>
      </c>
      <c r="AO84" s="25" t="str">
        <f>IF(AND(AO$4='Data entry'!$R$32, OR('Data entry'!$B$32="Confirmed",'Data entry'!$B$32="Probable")),"sx","")</f>
        <v/>
      </c>
      <c r="AP84" s="25" t="str">
        <f>IF(AND(AP$4='Data entry'!$R$32, OR('Data entry'!$B$32="Confirmed",'Data entry'!$B$32="Probable")),"sx","")</f>
        <v/>
      </c>
      <c r="AQ84" s="25" t="str">
        <f>IF(AND(AQ$4='Data entry'!$R$32, OR('Data entry'!$B$32="Confirmed",'Data entry'!$B$32="Probable")),"sx","")</f>
        <v/>
      </c>
      <c r="AR84" s="25" t="str">
        <f>IF(AND(AR$4='Data entry'!$R$32, OR('Data entry'!$B$32="Confirmed",'Data entry'!$B$32="Probable")),"sx","")</f>
        <v/>
      </c>
      <c r="AS84" s="25" t="str">
        <f>IF(AND(AS$4='Data entry'!$R$32, OR('Data entry'!$B$32="Confirmed",'Data entry'!$B$32="Probable")),"sx","")</f>
        <v/>
      </c>
      <c r="AT84" s="25" t="str">
        <f>IF(AND(AT$4='Data entry'!$R$32, OR('Data entry'!$B$32="Confirmed",'Data entry'!$B$32="Probable")),"sx","")</f>
        <v/>
      </c>
      <c r="AU84" s="25" t="str">
        <f>IF(AND(AU$4='Data entry'!$R$32, OR('Data entry'!$B$32="Confirmed",'Data entry'!$B$32="Probable")),"sx","")</f>
        <v/>
      </c>
      <c r="AV84" s="25" t="str">
        <f>IF(AND(AV$4='Data entry'!$R$32, OR('Data entry'!$B$32="Confirmed",'Data entry'!$B$32="Probable")),"sx","")</f>
        <v/>
      </c>
      <c r="AW84" s="25" t="str">
        <f>IF(AND(AW$4='Data entry'!$R$32, OR('Data entry'!$B$32="Confirmed",'Data entry'!$B$32="Probable")),"sx","")</f>
        <v/>
      </c>
      <c r="AX84" s="25" t="str">
        <f>IF(AND(AX$4='Data entry'!$R$32, OR('Data entry'!$B$32="Confirmed",'Data entry'!$B$32="Probable")),"sx","")</f>
        <v/>
      </c>
      <c r="AY84" s="25" t="str">
        <f>IF(AND(AY$4='Data entry'!$R$32, OR('Data entry'!$B$32="Confirmed",'Data entry'!$B$32="Probable")),"sx","")</f>
        <v/>
      </c>
      <c r="AZ84" s="25" t="str">
        <f>IF(AND(AZ$4='Data entry'!$R$32, OR('Data entry'!$B$32="Confirmed",'Data entry'!$B$32="Probable")),"sx","")</f>
        <v/>
      </c>
      <c r="BA84" s="25" t="str">
        <f>IF(AND(BA$4='Data entry'!$R$32, OR('Data entry'!$B$32="Confirmed",'Data entry'!$B$32="Probable")),"sx","")</f>
        <v/>
      </c>
      <c r="BB84" s="25" t="str">
        <f>IF(AND(BB$4='Data entry'!$R$32, OR('Data entry'!$B$32="Confirmed",'Data entry'!$B$32="Probable")),"sx","")</f>
        <v/>
      </c>
      <c r="BC84" s="25" t="str">
        <f>IF(AND(BC$4='Data entry'!$R$32, OR('Data entry'!$B$32="Confirmed",'Data entry'!$B$32="Probable")),"sx","")</f>
        <v/>
      </c>
      <c r="BD84" s="25" t="str">
        <f>IF(AND(BD$4='Data entry'!$R$32, OR('Data entry'!$B$32="Confirmed",'Data entry'!$B$32="Probable")),"sx","")</f>
        <v/>
      </c>
      <c r="BE84" s="25" t="str">
        <f>IF(AND(BE$4='Data entry'!$R$32, OR('Data entry'!$B$32="Confirmed",'Data entry'!$B$32="Probable")),"sx","")</f>
        <v/>
      </c>
      <c r="BF84" s="25" t="str">
        <f>IF(AND(BF$4='Data entry'!$R$32, OR('Data entry'!$B$32="Confirmed",'Data entry'!$B$32="Probable")),"sx","")</f>
        <v/>
      </c>
      <c r="BG84" s="25" t="str">
        <f>IF(AND(BG$4='Data entry'!$R$32, OR('Data entry'!$B$32="Confirmed",'Data entry'!$B$32="Probable")),"sx","")</f>
        <v/>
      </c>
      <c r="BH84" s="25" t="str">
        <f>IF(AND(BH$4='Data entry'!$R$32, OR('Data entry'!$B$32="Confirmed",'Data entry'!$B$32="Probable")),"sx","")</f>
        <v/>
      </c>
      <c r="BI84" s="25" t="str">
        <f>IF(AND(BI$4='Data entry'!$R$32, OR('Data entry'!$B$32="Confirmed",'Data entry'!$B$32="Probable")),"sx","")</f>
        <v/>
      </c>
      <c r="BJ84" s="25" t="str">
        <f>IF(AND(BJ$4='Data entry'!$R$32, OR('Data entry'!$B$32="Confirmed",'Data entry'!$B$32="Probable")),"sx","")</f>
        <v/>
      </c>
      <c r="BK84" s="25" t="str">
        <f>IF(AND(BK$4='Data entry'!$R$32, OR('Data entry'!$B$32="Confirmed",'Data entry'!$B$32="Probable")),"sx","")</f>
        <v/>
      </c>
      <c r="BL84" s="25" t="str">
        <f>IF(AND(BL$4='Data entry'!$R$32, OR('Data entry'!$B$32="Confirmed",'Data entry'!$B$32="Probable")),"sx","")</f>
        <v/>
      </c>
      <c r="BM84" s="25" t="str">
        <f>IF(AND(BM$4='Data entry'!$R$32, OR('Data entry'!$B$32="Confirmed",'Data entry'!$B$32="Probable")),"sx","")</f>
        <v/>
      </c>
      <c r="BN84" s="25" t="str">
        <f>IF(AND(BN$4='Data entry'!$R$32, OR('Data entry'!$B$32="Confirmed",'Data entry'!$B$32="Probable")),"sx","")</f>
        <v/>
      </c>
      <c r="BO84" s="25" t="str">
        <f>IF(AND(BO$4='Data entry'!$R$32, OR('Data entry'!$B$32="Confirmed",'Data entry'!$B$32="Probable")),"sx","")</f>
        <v/>
      </c>
      <c r="BP84" s="25" t="str">
        <f>IF(AND(BP$4='Data entry'!$R$32, OR('Data entry'!$B$32="Confirmed",'Data entry'!$B$32="Probable")),"sx","")</f>
        <v/>
      </c>
      <c r="BQ84" s="25" t="str">
        <f>IF(AND(BQ$4='Data entry'!$R$32, OR('Data entry'!$B$32="Confirmed",'Data entry'!$B$32="Probable")),"sx","")</f>
        <v/>
      </c>
      <c r="BR84" s="25" t="str">
        <f>IF(AND(BR$4='Data entry'!$R$32, OR('Data entry'!$B$32="Confirmed",'Data entry'!$B$32="Probable")),"sx","")</f>
        <v/>
      </c>
      <c r="BS84" s="25" t="str">
        <f>IF(AND(BS$4='Data entry'!$R$32, OR('Data entry'!$B$32="Confirmed",'Data entry'!$B$32="Probable")),"sx","")</f>
        <v/>
      </c>
      <c r="BT84" s="25" t="str">
        <f>IF(AND(BT$4='Data entry'!$R$32, OR('Data entry'!$B$32="Confirmed",'Data entry'!$B$32="Probable")),"sx","")</f>
        <v/>
      </c>
      <c r="BU84" s="25" t="str">
        <f>IF(AND(BU$4='Data entry'!$R$32, OR('Data entry'!$B$32="Confirmed",'Data entry'!$B$32="Probable")),"sx","")</f>
        <v/>
      </c>
      <c r="BV84" s="25" t="str">
        <f>IF(AND(BV$4='Data entry'!$R$32, OR('Data entry'!$B$32="Confirmed",'Data entry'!$B$32="Probable")),"sx","")</f>
        <v/>
      </c>
      <c r="BW84" s="25" t="str">
        <f>IF(AND(BW$4='Data entry'!$R$32, OR('Data entry'!$B$32="Confirmed",'Data entry'!$B$32="Probable")),"sx","")</f>
        <v/>
      </c>
      <c r="BX84" s="25" t="str">
        <f>IF(AND(BX$4='Data entry'!$R$32, OR('Data entry'!$B$32="Confirmed",'Data entry'!$B$32="Probable")),"sx","")</f>
        <v/>
      </c>
      <c r="BY84" s="25" t="str">
        <f>IF(AND(BY$4='Data entry'!$R$32, OR('Data entry'!$B$32="Confirmed",'Data entry'!$B$32="Probable")),"sx","")</f>
        <v/>
      </c>
      <c r="BZ84" s="25" t="str">
        <f>IF(AND(BZ$4='Data entry'!$R$32, OR('Data entry'!$B$32="Confirmed",'Data entry'!$B$32="Probable")),"sx","")</f>
        <v/>
      </c>
      <c r="CA84" s="25" t="str">
        <f>IF(AND(CA$4='Data entry'!$R$32, OR('Data entry'!$B$32="Confirmed",'Data entry'!$B$32="Probable")),"sx","")</f>
        <v/>
      </c>
      <c r="CB84" s="25" t="str">
        <f>IF(AND(CB$4='Data entry'!$R$32, OR('Data entry'!$B$32="Confirmed",'Data entry'!$B$32="Probable")),"sx","")</f>
        <v/>
      </c>
      <c r="CC84" s="25" t="str">
        <f>IF(AND(CC$4='Data entry'!$R$32, OR('Data entry'!$B$32="Confirmed",'Data entry'!$B$32="Probable")),"sx","")</f>
        <v/>
      </c>
    </row>
    <row r="85" spans="1:81" s="73" customFormat="1" ht="2.25" customHeight="1" thickBot="1" x14ac:dyDescent="0.3">
      <c r="A85" s="613"/>
      <c r="B85" s="614"/>
      <c r="C85" s="78"/>
    </row>
    <row r="86" spans="1:81" s="72" customFormat="1" ht="15.6" thickTop="1" x14ac:dyDescent="0.25">
      <c r="A86" s="612" t="str">
        <f>CONCATENATE('Data entry'!J33, " ", 'Data entry'!I33)</f>
        <v xml:space="preserve"> </v>
      </c>
      <c r="B86" s="612"/>
      <c r="C86" s="76"/>
    </row>
    <row r="87" spans="1:81" s="25" customFormat="1" x14ac:dyDescent="0.25">
      <c r="A87" s="610" t="str">
        <f>CONCATENATE('Data entry'!B33, ", ", 'Data entry'!AO33, ", ", 'Data entry'!AR33)</f>
        <v xml:space="preserve">, , </v>
      </c>
      <c r="B87" s="610"/>
      <c r="C87" s="77"/>
      <c r="Q87" s="25" t="str">
        <f>IF(AND(Q$4='Data entry'!$R$33, OR('Data entry'!$B$33="Confirmed",'Data entry'!$B$33="Probable")),"sx","")</f>
        <v/>
      </c>
      <c r="R87" s="25" t="str">
        <f>IF(AND(R$4='Data entry'!$R$33, OR('Data entry'!$B$33="Confirmed",'Data entry'!$B$33="Probable")),"sx","")</f>
        <v/>
      </c>
      <c r="S87" s="25" t="str">
        <f>IF(AND(S$4='Data entry'!$R$33, OR('Data entry'!$B$33="Confirmed",'Data entry'!$B$33="Probable")),"sx","")</f>
        <v/>
      </c>
      <c r="T87" s="25" t="str">
        <f>IF(AND(T$4='Data entry'!$R$33, OR('Data entry'!$B$33="Confirmed",'Data entry'!$B$33="Probable")),"sx","")</f>
        <v/>
      </c>
      <c r="U87" s="25" t="str">
        <f>IF(AND(U$4='Data entry'!$R$33, OR('Data entry'!$B$33="Confirmed",'Data entry'!$B$33="Probable")),"sx","")</f>
        <v/>
      </c>
      <c r="V87" s="25" t="str">
        <f>IF(AND(V$4='Data entry'!$R$33, OR('Data entry'!$B$33="Confirmed",'Data entry'!$B$33="Probable")),"sx","")</f>
        <v/>
      </c>
      <c r="W87" s="25" t="str">
        <f>IF(AND(W$4='Data entry'!$R$33, OR('Data entry'!$B$33="Confirmed",'Data entry'!$B$33="Probable")),"sx","")</f>
        <v/>
      </c>
      <c r="X87" s="25" t="str">
        <f>IF(AND(X$4='Data entry'!$R$33, OR('Data entry'!$B$33="Confirmed",'Data entry'!$B$33="Probable")),"sx","")</f>
        <v/>
      </c>
      <c r="Y87" s="25" t="str">
        <f>IF(AND(Y$4='Data entry'!$R$33, OR('Data entry'!$B$33="Confirmed",'Data entry'!$B$33="Probable")),"sx","")</f>
        <v/>
      </c>
      <c r="Z87" s="25" t="str">
        <f>IF(AND(Z$4='Data entry'!$R$33, OR('Data entry'!$B$33="Confirmed",'Data entry'!$B$33="Probable")),"sx","")</f>
        <v/>
      </c>
      <c r="AA87" s="25" t="str">
        <f>IF(AND(AA$4='Data entry'!$R$33, OR('Data entry'!$B$33="Confirmed",'Data entry'!$B$33="Probable")),"sx","")</f>
        <v/>
      </c>
      <c r="AB87" s="25" t="str">
        <f>IF(AND(AB$4='Data entry'!$R$33, OR('Data entry'!$B$33="Confirmed",'Data entry'!$B$33="Probable")),"sx","")</f>
        <v/>
      </c>
      <c r="AC87" s="25" t="str">
        <f>IF(AND(AC$4='Data entry'!$R$33, OR('Data entry'!$B$33="Confirmed",'Data entry'!$B$33="Probable")),"sx","")</f>
        <v/>
      </c>
      <c r="AD87" s="25" t="str">
        <f>IF(AND(AD$4='Data entry'!$R$33, OR('Data entry'!$B$33="Confirmed",'Data entry'!$B$33="Probable")),"sx","")</f>
        <v/>
      </c>
      <c r="AE87" s="25" t="str">
        <f>IF(AND(AE$4='Data entry'!$R$33, OR('Data entry'!$B$33="Confirmed",'Data entry'!$B$33="Probable")),"sx","")</f>
        <v/>
      </c>
      <c r="AF87" s="25" t="str">
        <f>IF(AND(AF$4='Data entry'!$R$33, OR('Data entry'!$B$33="Confirmed",'Data entry'!$B$33="Probable")),"sx","")</f>
        <v/>
      </c>
      <c r="AG87" s="25" t="str">
        <f>IF(AND(AG$4='Data entry'!$R$33, OR('Data entry'!$B$33="Confirmed",'Data entry'!$B$33="Probable")),"sx","")</f>
        <v/>
      </c>
      <c r="AH87" s="25" t="str">
        <f>IF(AND(AH$4='Data entry'!$R$33, OR('Data entry'!$B$33="Confirmed",'Data entry'!$B$33="Probable")),"sx","")</f>
        <v/>
      </c>
      <c r="AI87" s="25" t="str">
        <f>IF(AND(AI$4='Data entry'!$R$33, OR('Data entry'!$B$33="Confirmed",'Data entry'!$B$33="Probable")),"sx","")</f>
        <v/>
      </c>
      <c r="AJ87" s="25" t="str">
        <f>IF(AND(AJ$4='Data entry'!$R$33, OR('Data entry'!$B$33="Confirmed",'Data entry'!$B$33="Probable")),"sx","")</f>
        <v/>
      </c>
      <c r="AK87" s="25" t="str">
        <f>IF(AND(AK$4='Data entry'!$R$33, OR('Data entry'!$B$33="Confirmed",'Data entry'!$B$33="Probable")),"sx","")</f>
        <v/>
      </c>
      <c r="AL87" s="25" t="str">
        <f>IF(AND(AL$4='Data entry'!$R$33, OR('Data entry'!$B$33="Confirmed",'Data entry'!$B$33="Probable")),"sx","")</f>
        <v/>
      </c>
      <c r="AM87" s="25" t="str">
        <f>IF(AND(AM$4='Data entry'!$R$33, OR('Data entry'!$B$33="Confirmed",'Data entry'!$B$33="Probable")),"sx","")</f>
        <v/>
      </c>
      <c r="AN87" s="25" t="str">
        <f>IF(AND(AN$4='Data entry'!$R$33, OR('Data entry'!$B$33="Confirmed",'Data entry'!$B$33="Probable")),"sx","")</f>
        <v/>
      </c>
      <c r="AO87" s="25" t="str">
        <f>IF(AND(AO$4='Data entry'!$R$33, OR('Data entry'!$B$33="Confirmed",'Data entry'!$B$33="Probable")),"sx","")</f>
        <v/>
      </c>
      <c r="AP87" s="25" t="str">
        <f>IF(AND(AP$4='Data entry'!$R$33, OR('Data entry'!$B$33="Confirmed",'Data entry'!$B$33="Probable")),"sx","")</f>
        <v/>
      </c>
      <c r="AQ87" s="25" t="str">
        <f>IF(AND(AQ$4='Data entry'!$R$33, OR('Data entry'!$B$33="Confirmed",'Data entry'!$B$33="Probable")),"sx","")</f>
        <v/>
      </c>
      <c r="AR87" s="25" t="str">
        <f>IF(AND(AR$4='Data entry'!$R$33, OR('Data entry'!$B$33="Confirmed",'Data entry'!$B$33="Probable")),"sx","")</f>
        <v/>
      </c>
      <c r="AS87" s="25" t="str">
        <f>IF(AND(AS$4='Data entry'!$R$33, OR('Data entry'!$B$33="Confirmed",'Data entry'!$B$33="Probable")),"sx","")</f>
        <v/>
      </c>
      <c r="AT87" s="25" t="str">
        <f>IF(AND(AT$4='Data entry'!$R$33, OR('Data entry'!$B$33="Confirmed",'Data entry'!$B$33="Probable")),"sx","")</f>
        <v/>
      </c>
      <c r="AU87" s="25" t="str">
        <f>IF(AND(AU$4='Data entry'!$R$33, OR('Data entry'!$B$33="Confirmed",'Data entry'!$B$33="Probable")),"sx","")</f>
        <v/>
      </c>
      <c r="AV87" s="25" t="str">
        <f>IF(AND(AV$4='Data entry'!$R$33, OR('Data entry'!$B$33="Confirmed",'Data entry'!$B$33="Probable")),"sx","")</f>
        <v/>
      </c>
      <c r="AW87" s="25" t="str">
        <f>IF(AND(AW$4='Data entry'!$R$33, OR('Data entry'!$B$33="Confirmed",'Data entry'!$B$33="Probable")),"sx","")</f>
        <v/>
      </c>
      <c r="AX87" s="25" t="str">
        <f>IF(AND(AX$4='Data entry'!$R$33, OR('Data entry'!$B$33="Confirmed",'Data entry'!$B$33="Probable")),"sx","")</f>
        <v/>
      </c>
      <c r="AY87" s="25" t="str">
        <f>IF(AND(AY$4='Data entry'!$R$33, OR('Data entry'!$B$33="Confirmed",'Data entry'!$B$33="Probable")),"sx","")</f>
        <v/>
      </c>
      <c r="AZ87" s="25" t="str">
        <f>IF(AND(AZ$4='Data entry'!$R$33, OR('Data entry'!$B$33="Confirmed",'Data entry'!$B$33="Probable")),"sx","")</f>
        <v/>
      </c>
      <c r="BA87" s="25" t="str">
        <f>IF(AND(BA$4='Data entry'!$R$33, OR('Data entry'!$B$33="Confirmed",'Data entry'!$B$33="Probable")),"sx","")</f>
        <v/>
      </c>
      <c r="BB87" s="25" t="str">
        <f>IF(AND(BB$4='Data entry'!$R$33, OR('Data entry'!$B$33="Confirmed",'Data entry'!$B$33="Probable")),"sx","")</f>
        <v/>
      </c>
      <c r="BC87" s="25" t="str">
        <f>IF(AND(BC$4='Data entry'!$R$33, OR('Data entry'!$B$33="Confirmed",'Data entry'!$B$33="Probable")),"sx","")</f>
        <v/>
      </c>
      <c r="BD87" s="25" t="str">
        <f>IF(AND(BD$4='Data entry'!$R$33, OR('Data entry'!$B$33="Confirmed",'Data entry'!$B$33="Probable")),"sx","")</f>
        <v/>
      </c>
      <c r="BE87" s="25" t="str">
        <f>IF(AND(BE$4='Data entry'!$R$33, OR('Data entry'!$B$33="Confirmed",'Data entry'!$B$33="Probable")),"sx","")</f>
        <v/>
      </c>
      <c r="BF87" s="25" t="str">
        <f>IF(AND(BF$4='Data entry'!$R$33, OR('Data entry'!$B$33="Confirmed",'Data entry'!$B$33="Probable")),"sx","")</f>
        <v/>
      </c>
      <c r="BG87" s="25" t="str">
        <f>IF(AND(BG$4='Data entry'!$R$33, OR('Data entry'!$B$33="Confirmed",'Data entry'!$B$33="Probable")),"sx","")</f>
        <v/>
      </c>
      <c r="BH87" s="25" t="str">
        <f>IF(AND(BH$4='Data entry'!$R$33, OR('Data entry'!$B$33="Confirmed",'Data entry'!$B$33="Probable")),"sx","")</f>
        <v/>
      </c>
      <c r="BI87" s="25" t="str">
        <f>IF(AND(BI$4='Data entry'!$R$33, OR('Data entry'!$B$33="Confirmed",'Data entry'!$B$33="Probable")),"sx","")</f>
        <v/>
      </c>
      <c r="BJ87" s="25" t="str">
        <f>IF(AND(BJ$4='Data entry'!$R$33, OR('Data entry'!$B$33="Confirmed",'Data entry'!$B$33="Probable")),"sx","")</f>
        <v/>
      </c>
      <c r="BK87" s="25" t="str">
        <f>IF(AND(BK$4='Data entry'!$R$33, OR('Data entry'!$B$33="Confirmed",'Data entry'!$B$33="Probable")),"sx","")</f>
        <v/>
      </c>
      <c r="BL87" s="25" t="str">
        <f>IF(AND(BL$4='Data entry'!$R$33, OR('Data entry'!$B$33="Confirmed",'Data entry'!$B$33="Probable")),"sx","")</f>
        <v/>
      </c>
      <c r="BM87" s="25" t="str">
        <f>IF(AND(BM$4='Data entry'!$R$33, OR('Data entry'!$B$33="Confirmed",'Data entry'!$B$33="Probable")),"sx","")</f>
        <v/>
      </c>
      <c r="BN87" s="25" t="str">
        <f>IF(AND(BN$4='Data entry'!$R$33, OR('Data entry'!$B$33="Confirmed",'Data entry'!$B$33="Probable")),"sx","")</f>
        <v/>
      </c>
      <c r="BO87" s="25" t="str">
        <f>IF(AND(BO$4='Data entry'!$R$33, OR('Data entry'!$B$33="Confirmed",'Data entry'!$B$33="Probable")),"sx","")</f>
        <v/>
      </c>
      <c r="BP87" s="25" t="str">
        <f>IF(AND(BP$4='Data entry'!$R$33, OR('Data entry'!$B$33="Confirmed",'Data entry'!$B$33="Probable")),"sx","")</f>
        <v/>
      </c>
      <c r="BQ87" s="25" t="str">
        <f>IF(AND(BQ$4='Data entry'!$R$33, OR('Data entry'!$B$33="Confirmed",'Data entry'!$B$33="Probable")),"sx","")</f>
        <v/>
      </c>
      <c r="BR87" s="25" t="str">
        <f>IF(AND(BR$4='Data entry'!$R$33, OR('Data entry'!$B$33="Confirmed",'Data entry'!$B$33="Probable")),"sx","")</f>
        <v/>
      </c>
      <c r="BS87" s="25" t="str">
        <f>IF(AND(BS$4='Data entry'!$R$33, OR('Data entry'!$B$33="Confirmed",'Data entry'!$B$33="Probable")),"sx","")</f>
        <v/>
      </c>
      <c r="BT87" s="25" t="str">
        <f>IF(AND(BT$4='Data entry'!$R$33, OR('Data entry'!$B$33="Confirmed",'Data entry'!$B$33="Probable")),"sx","")</f>
        <v/>
      </c>
      <c r="BU87" s="25" t="str">
        <f>IF(AND(BU$4='Data entry'!$R$33, OR('Data entry'!$B$33="Confirmed",'Data entry'!$B$33="Probable")),"sx","")</f>
        <v/>
      </c>
      <c r="BV87" s="25" t="str">
        <f>IF(AND(BV$4='Data entry'!$R$33, OR('Data entry'!$B$33="Confirmed",'Data entry'!$B$33="Probable")),"sx","")</f>
        <v/>
      </c>
      <c r="BW87" s="25" t="str">
        <f>IF(AND(BW$4='Data entry'!$R$33, OR('Data entry'!$B$33="Confirmed",'Data entry'!$B$33="Probable")),"sx","")</f>
        <v/>
      </c>
      <c r="BX87" s="25" t="str">
        <f>IF(AND(BX$4='Data entry'!$R$33, OR('Data entry'!$B$33="Confirmed",'Data entry'!$B$33="Probable")),"sx","")</f>
        <v/>
      </c>
      <c r="BY87" s="25" t="str">
        <f>IF(AND(BY$4='Data entry'!$R$33, OR('Data entry'!$B$33="Confirmed",'Data entry'!$B$33="Probable")),"sx","")</f>
        <v/>
      </c>
      <c r="BZ87" s="25" t="str">
        <f>IF(AND(BZ$4='Data entry'!$R$33, OR('Data entry'!$B$33="Confirmed",'Data entry'!$B$33="Probable")),"sx","")</f>
        <v/>
      </c>
      <c r="CA87" s="25" t="str">
        <f>IF(AND(CA$4='Data entry'!$R$33, OR('Data entry'!$B$33="Confirmed",'Data entry'!$B$33="Probable")),"sx","")</f>
        <v/>
      </c>
      <c r="CB87" s="25" t="str">
        <f>IF(AND(CB$4='Data entry'!$R$33, OR('Data entry'!$B$33="Confirmed",'Data entry'!$B$33="Probable")),"sx","")</f>
        <v/>
      </c>
      <c r="CC87" s="25" t="str">
        <f>IF(AND(CC$4='Data entry'!$R$33, OR('Data entry'!$B$33="Confirmed",'Data entry'!$B$33="Probable")),"sx","")</f>
        <v/>
      </c>
    </row>
    <row r="88" spans="1:81" s="73" customFormat="1" ht="2.25" customHeight="1" thickBot="1" x14ac:dyDescent="0.3">
      <c r="A88" s="613"/>
      <c r="B88" s="614"/>
      <c r="C88" s="78"/>
    </row>
    <row r="89" spans="1:81" s="72" customFormat="1" ht="15.6" thickTop="1" x14ac:dyDescent="0.25">
      <c r="A89" s="612" t="str">
        <f>CONCATENATE('Data entry'!J34, " ", 'Data entry'!I34)</f>
        <v xml:space="preserve"> </v>
      </c>
      <c r="B89" s="612"/>
      <c r="C89" s="76"/>
    </row>
    <row r="90" spans="1:81" s="25" customFormat="1" x14ac:dyDescent="0.25">
      <c r="A90" s="610" t="str">
        <f>CONCATENATE('Data entry'!B34, ", ", 'Data entry'!AO34, ", ", 'Data entry'!AR34)</f>
        <v xml:space="preserve">, , </v>
      </c>
      <c r="B90" s="610"/>
      <c r="C90" s="77"/>
      <c r="Q90" s="25" t="str">
        <f>IF(AND(Q$4='Data entry'!$R$34, OR('Data entry'!$B$34="Confirmed",'Data entry'!$B$34="Probable")),"sx","")</f>
        <v/>
      </c>
      <c r="R90" s="25" t="str">
        <f>IF(AND(R$4='Data entry'!$R$34, OR('Data entry'!$B$34="Confirmed",'Data entry'!$B$34="Probable")),"sx","")</f>
        <v/>
      </c>
      <c r="S90" s="25" t="str">
        <f>IF(AND(S$4='Data entry'!$R$34, OR('Data entry'!$B$34="Confirmed",'Data entry'!$B$34="Probable")),"sx","")</f>
        <v/>
      </c>
      <c r="T90" s="25" t="str">
        <f>IF(AND(T$4='Data entry'!$R$34, OR('Data entry'!$B$34="Confirmed",'Data entry'!$B$34="Probable")),"sx","")</f>
        <v/>
      </c>
      <c r="U90" s="25" t="str">
        <f>IF(AND(U$4='Data entry'!$R$34, OR('Data entry'!$B$34="Confirmed",'Data entry'!$B$34="Probable")),"sx","")</f>
        <v/>
      </c>
      <c r="V90" s="25" t="str">
        <f>IF(AND(V$4='Data entry'!$R$34, OR('Data entry'!$B$34="Confirmed",'Data entry'!$B$34="Probable")),"sx","")</f>
        <v/>
      </c>
      <c r="W90" s="25" t="str">
        <f>IF(AND(W$4='Data entry'!$R$34, OR('Data entry'!$B$34="Confirmed",'Data entry'!$B$34="Probable")),"sx","")</f>
        <v/>
      </c>
      <c r="X90" s="25" t="str">
        <f>IF(AND(X$4='Data entry'!$R$34, OR('Data entry'!$B$34="Confirmed",'Data entry'!$B$34="Probable")),"sx","")</f>
        <v/>
      </c>
      <c r="Y90" s="25" t="str">
        <f>IF(AND(Y$4='Data entry'!$R$34, OR('Data entry'!$B$34="Confirmed",'Data entry'!$B$34="Probable")),"sx","")</f>
        <v/>
      </c>
      <c r="Z90" s="25" t="str">
        <f>IF(AND(Z$4='Data entry'!$R$34, OR('Data entry'!$B$34="Confirmed",'Data entry'!$B$34="Probable")),"sx","")</f>
        <v/>
      </c>
      <c r="AA90" s="25" t="str">
        <f>IF(AND(AA$4='Data entry'!$R$34, OR('Data entry'!$B$34="Confirmed",'Data entry'!$B$34="Probable")),"sx","")</f>
        <v/>
      </c>
      <c r="AB90" s="25" t="str">
        <f>IF(AND(AB$4='Data entry'!$R$34, OR('Data entry'!$B$34="Confirmed",'Data entry'!$B$34="Probable")),"sx","")</f>
        <v/>
      </c>
      <c r="AC90" s="25" t="str">
        <f>IF(AND(AC$4='Data entry'!$R$34, OR('Data entry'!$B$34="Confirmed",'Data entry'!$B$34="Probable")),"sx","")</f>
        <v/>
      </c>
      <c r="AD90" s="25" t="str">
        <f>IF(AND(AD$4='Data entry'!$R$34, OR('Data entry'!$B$34="Confirmed",'Data entry'!$B$34="Probable")),"sx","")</f>
        <v/>
      </c>
      <c r="AE90" s="25" t="str">
        <f>IF(AND(AE$4='Data entry'!$R$34, OR('Data entry'!$B$34="Confirmed",'Data entry'!$B$34="Probable")),"sx","")</f>
        <v/>
      </c>
      <c r="AF90" s="25" t="str">
        <f>IF(AND(AF$4='Data entry'!$R$34, OR('Data entry'!$B$34="Confirmed",'Data entry'!$B$34="Probable")),"sx","")</f>
        <v/>
      </c>
      <c r="AG90" s="25" t="str">
        <f>IF(AND(AG$4='Data entry'!$R$34, OR('Data entry'!$B$34="Confirmed",'Data entry'!$B$34="Probable")),"sx","")</f>
        <v/>
      </c>
      <c r="AH90" s="25" t="str">
        <f>IF(AND(AH$4='Data entry'!$R$34, OR('Data entry'!$B$34="Confirmed",'Data entry'!$B$34="Probable")),"sx","")</f>
        <v/>
      </c>
      <c r="AI90" s="25" t="str">
        <f>IF(AND(AI$4='Data entry'!$R$34, OR('Data entry'!$B$34="Confirmed",'Data entry'!$B$34="Probable")),"sx","")</f>
        <v/>
      </c>
      <c r="AJ90" s="25" t="str">
        <f>IF(AND(AJ$4='Data entry'!$R$34, OR('Data entry'!$B$34="Confirmed",'Data entry'!$B$34="Probable")),"sx","")</f>
        <v/>
      </c>
      <c r="AK90" s="25" t="str">
        <f>IF(AND(AK$4='Data entry'!$R$34, OR('Data entry'!$B$34="Confirmed",'Data entry'!$B$34="Probable")),"sx","")</f>
        <v/>
      </c>
      <c r="AL90" s="25" t="str">
        <f>IF(AND(AL$4='Data entry'!$R$34, OR('Data entry'!$B$34="Confirmed",'Data entry'!$B$34="Probable")),"sx","")</f>
        <v/>
      </c>
      <c r="AM90" s="25" t="str">
        <f>IF(AND(AM$4='Data entry'!$R$34, OR('Data entry'!$B$34="Confirmed",'Data entry'!$B$34="Probable")),"sx","")</f>
        <v/>
      </c>
      <c r="AN90" s="25" t="str">
        <f>IF(AND(AN$4='Data entry'!$R$34, OR('Data entry'!$B$34="Confirmed",'Data entry'!$B$34="Probable")),"sx","")</f>
        <v/>
      </c>
      <c r="AO90" s="25" t="str">
        <f>IF(AND(AO$4='Data entry'!$R$34, OR('Data entry'!$B$34="Confirmed",'Data entry'!$B$34="Probable")),"sx","")</f>
        <v/>
      </c>
      <c r="AP90" s="25" t="str">
        <f>IF(AND(AP$4='Data entry'!$R$34, OR('Data entry'!$B$34="Confirmed",'Data entry'!$B$34="Probable")),"sx","")</f>
        <v/>
      </c>
      <c r="AQ90" s="25" t="str">
        <f>IF(AND(AQ$4='Data entry'!$R$34, OR('Data entry'!$B$34="Confirmed",'Data entry'!$B$34="Probable")),"sx","")</f>
        <v/>
      </c>
      <c r="AR90" s="25" t="str">
        <f>IF(AND(AR$4='Data entry'!$R$34, OR('Data entry'!$B$34="Confirmed",'Data entry'!$B$34="Probable")),"sx","")</f>
        <v/>
      </c>
      <c r="AS90" s="25" t="str">
        <f>IF(AND(AS$4='Data entry'!$R$34, OR('Data entry'!$B$34="Confirmed",'Data entry'!$B$34="Probable")),"sx","")</f>
        <v/>
      </c>
      <c r="AT90" s="25" t="str">
        <f>IF(AND(AT$4='Data entry'!$R$34, OR('Data entry'!$B$34="Confirmed",'Data entry'!$B$34="Probable")),"sx","")</f>
        <v/>
      </c>
      <c r="AU90" s="25" t="str">
        <f>IF(AND(AU$4='Data entry'!$R$34, OR('Data entry'!$B$34="Confirmed",'Data entry'!$B$34="Probable")),"sx","")</f>
        <v/>
      </c>
      <c r="AV90" s="25" t="str">
        <f>IF(AND(AV$4='Data entry'!$R$34, OR('Data entry'!$B$34="Confirmed",'Data entry'!$B$34="Probable")),"sx","")</f>
        <v/>
      </c>
      <c r="AW90" s="25" t="str">
        <f>IF(AND(AW$4='Data entry'!$R$34, OR('Data entry'!$B$34="Confirmed",'Data entry'!$B$34="Probable")),"sx","")</f>
        <v/>
      </c>
      <c r="AX90" s="25" t="str">
        <f>IF(AND(AX$4='Data entry'!$R$34, OR('Data entry'!$B$34="Confirmed",'Data entry'!$B$34="Probable")),"sx","")</f>
        <v/>
      </c>
      <c r="AY90" s="25" t="str">
        <f>IF(AND(AY$4='Data entry'!$R$34, OR('Data entry'!$B$34="Confirmed",'Data entry'!$B$34="Probable")),"sx","")</f>
        <v/>
      </c>
      <c r="AZ90" s="25" t="str">
        <f>IF(AND(AZ$4='Data entry'!$R$34, OR('Data entry'!$B$34="Confirmed",'Data entry'!$B$34="Probable")),"sx","")</f>
        <v/>
      </c>
      <c r="BA90" s="25" t="str">
        <f>IF(AND(BA$4='Data entry'!$R$34, OR('Data entry'!$B$34="Confirmed",'Data entry'!$B$34="Probable")),"sx","")</f>
        <v/>
      </c>
      <c r="BB90" s="25" t="str">
        <f>IF(AND(BB$4='Data entry'!$R$34, OR('Data entry'!$B$34="Confirmed",'Data entry'!$B$34="Probable")),"sx","")</f>
        <v/>
      </c>
      <c r="BC90" s="25" t="str">
        <f>IF(AND(BC$4='Data entry'!$R$34, OR('Data entry'!$B$34="Confirmed",'Data entry'!$B$34="Probable")),"sx","")</f>
        <v/>
      </c>
      <c r="BD90" s="25" t="str">
        <f>IF(AND(BD$4='Data entry'!$R$34, OR('Data entry'!$B$34="Confirmed",'Data entry'!$B$34="Probable")),"sx","")</f>
        <v/>
      </c>
      <c r="BE90" s="25" t="str">
        <f>IF(AND(BE$4='Data entry'!$R$34, OR('Data entry'!$B$34="Confirmed",'Data entry'!$B$34="Probable")),"sx","")</f>
        <v/>
      </c>
      <c r="BF90" s="25" t="str">
        <f>IF(AND(BF$4='Data entry'!$R$34, OR('Data entry'!$B$34="Confirmed",'Data entry'!$B$34="Probable")),"sx","")</f>
        <v/>
      </c>
      <c r="BG90" s="25" t="str">
        <f>IF(AND(BG$4='Data entry'!$R$34, OR('Data entry'!$B$34="Confirmed",'Data entry'!$B$34="Probable")),"sx","")</f>
        <v/>
      </c>
      <c r="BH90" s="25" t="str">
        <f>IF(AND(BH$4='Data entry'!$R$34, OR('Data entry'!$B$34="Confirmed",'Data entry'!$B$34="Probable")),"sx","")</f>
        <v/>
      </c>
      <c r="BI90" s="25" t="str">
        <f>IF(AND(BI$4='Data entry'!$R$34, OR('Data entry'!$B$34="Confirmed",'Data entry'!$B$34="Probable")),"sx","")</f>
        <v/>
      </c>
      <c r="BJ90" s="25" t="str">
        <f>IF(AND(BJ$4='Data entry'!$R$34, OR('Data entry'!$B$34="Confirmed",'Data entry'!$B$34="Probable")),"sx","")</f>
        <v/>
      </c>
      <c r="BK90" s="25" t="str">
        <f>IF(AND(BK$4='Data entry'!$R$34, OR('Data entry'!$B$34="Confirmed",'Data entry'!$B$34="Probable")),"sx","")</f>
        <v/>
      </c>
      <c r="BL90" s="25" t="str">
        <f>IF(AND(BL$4='Data entry'!$R$34, OR('Data entry'!$B$34="Confirmed",'Data entry'!$B$34="Probable")),"sx","")</f>
        <v/>
      </c>
      <c r="BM90" s="25" t="str">
        <f>IF(AND(BM$4='Data entry'!$R$34, OR('Data entry'!$B$34="Confirmed",'Data entry'!$B$34="Probable")),"sx","")</f>
        <v/>
      </c>
      <c r="BN90" s="25" t="str">
        <f>IF(AND(BN$4='Data entry'!$R$34, OR('Data entry'!$B$34="Confirmed",'Data entry'!$B$34="Probable")),"sx","")</f>
        <v/>
      </c>
      <c r="BO90" s="25" t="str">
        <f>IF(AND(BO$4='Data entry'!$R$34, OR('Data entry'!$B$34="Confirmed",'Data entry'!$B$34="Probable")),"sx","")</f>
        <v/>
      </c>
      <c r="BP90" s="25" t="str">
        <f>IF(AND(BP$4='Data entry'!$R$34, OR('Data entry'!$B$34="Confirmed",'Data entry'!$B$34="Probable")),"sx","")</f>
        <v/>
      </c>
      <c r="BQ90" s="25" t="str">
        <f>IF(AND(BQ$4='Data entry'!$R$34, OR('Data entry'!$B$34="Confirmed",'Data entry'!$B$34="Probable")),"sx","")</f>
        <v/>
      </c>
      <c r="BR90" s="25" t="str">
        <f>IF(AND(BR$4='Data entry'!$R$34, OR('Data entry'!$B$34="Confirmed",'Data entry'!$B$34="Probable")),"sx","")</f>
        <v/>
      </c>
      <c r="BS90" s="25" t="str">
        <f>IF(AND(BS$4='Data entry'!$R$34, OR('Data entry'!$B$34="Confirmed",'Data entry'!$B$34="Probable")),"sx","")</f>
        <v/>
      </c>
      <c r="BT90" s="25" t="str">
        <f>IF(AND(BT$4='Data entry'!$R$34, OR('Data entry'!$B$34="Confirmed",'Data entry'!$B$34="Probable")),"sx","")</f>
        <v/>
      </c>
      <c r="BU90" s="25" t="str">
        <f>IF(AND(BU$4='Data entry'!$R$34, OR('Data entry'!$B$34="Confirmed",'Data entry'!$B$34="Probable")),"sx","")</f>
        <v/>
      </c>
      <c r="BV90" s="25" t="str">
        <f>IF(AND(BV$4='Data entry'!$R$34, OR('Data entry'!$B$34="Confirmed",'Data entry'!$B$34="Probable")),"sx","")</f>
        <v/>
      </c>
      <c r="BW90" s="25" t="str">
        <f>IF(AND(BW$4='Data entry'!$R$34, OR('Data entry'!$B$34="Confirmed",'Data entry'!$B$34="Probable")),"sx","")</f>
        <v/>
      </c>
      <c r="BX90" s="25" t="str">
        <f>IF(AND(BX$4='Data entry'!$R$34, OR('Data entry'!$B$34="Confirmed",'Data entry'!$B$34="Probable")),"sx","")</f>
        <v/>
      </c>
      <c r="BY90" s="25" t="str">
        <f>IF(AND(BY$4='Data entry'!$R$34, OR('Data entry'!$B$34="Confirmed",'Data entry'!$B$34="Probable")),"sx","")</f>
        <v/>
      </c>
      <c r="BZ90" s="25" t="str">
        <f>IF(AND(BZ$4='Data entry'!$R$34, OR('Data entry'!$B$34="Confirmed",'Data entry'!$B$34="Probable")),"sx","")</f>
        <v/>
      </c>
      <c r="CA90" s="25" t="str">
        <f>IF(AND(CA$4='Data entry'!$R$34, OR('Data entry'!$B$34="Confirmed",'Data entry'!$B$34="Probable")),"sx","")</f>
        <v/>
      </c>
      <c r="CB90" s="25" t="str">
        <f>IF(AND(CB$4='Data entry'!$R$34, OR('Data entry'!$B$34="Confirmed",'Data entry'!$B$34="Probable")),"sx","")</f>
        <v/>
      </c>
      <c r="CC90" s="25" t="str">
        <f>IF(AND(CC$4='Data entry'!$R$34, OR('Data entry'!$B$34="Confirmed",'Data entry'!$B$34="Probable")),"sx","")</f>
        <v/>
      </c>
    </row>
    <row r="91" spans="1:81" s="73" customFormat="1" ht="2.25" customHeight="1" thickBot="1" x14ac:dyDescent="0.3">
      <c r="A91" s="613"/>
      <c r="B91" s="614"/>
      <c r="C91" s="78"/>
    </row>
    <row r="92" spans="1:81" s="72" customFormat="1" ht="15.6" thickTop="1" x14ac:dyDescent="0.25">
      <c r="A92" s="612" t="str">
        <f>CONCATENATE('Data entry'!J35, " ", 'Data entry'!I35)</f>
        <v xml:space="preserve"> </v>
      </c>
      <c r="B92" s="612"/>
      <c r="C92" s="76"/>
    </row>
    <row r="93" spans="1:81" s="25" customFormat="1" x14ac:dyDescent="0.25">
      <c r="A93" s="610" t="str">
        <f>CONCATENATE('Data entry'!B35, ", ", 'Data entry'!AO35, ", ", 'Data entry'!AR35)</f>
        <v xml:space="preserve">, , </v>
      </c>
      <c r="B93" s="610"/>
      <c r="C93" s="77"/>
      <c r="Q93" s="25" t="str">
        <f>IF(AND(Q$4='Data entry'!$R$35, OR('Data entry'!$B$35="Confirmed",'Data entry'!$B$35="Probable")),"sx","")</f>
        <v/>
      </c>
      <c r="R93" s="25" t="str">
        <f>IF(AND(R$4='Data entry'!$R$35, OR('Data entry'!$B$35="Confirmed",'Data entry'!$B$35="Probable")),"sx","")</f>
        <v/>
      </c>
      <c r="S93" s="25" t="str">
        <f>IF(AND(S$4='Data entry'!$R$35, OR('Data entry'!$B$35="Confirmed",'Data entry'!$B$35="Probable")),"sx","")</f>
        <v/>
      </c>
      <c r="T93" s="25" t="str">
        <f>IF(AND(T$4='Data entry'!$R$35, OR('Data entry'!$B$35="Confirmed",'Data entry'!$B$35="Probable")),"sx","")</f>
        <v/>
      </c>
      <c r="U93" s="25" t="str">
        <f>IF(AND(U$4='Data entry'!$R$35, OR('Data entry'!$B$35="Confirmed",'Data entry'!$B$35="Probable")),"sx","")</f>
        <v/>
      </c>
      <c r="V93" s="25" t="str">
        <f>IF(AND(V$4='Data entry'!$R$35, OR('Data entry'!$B$35="Confirmed",'Data entry'!$B$35="Probable")),"sx","")</f>
        <v/>
      </c>
      <c r="W93" s="25" t="str">
        <f>IF(AND(W$4='Data entry'!$R$35, OR('Data entry'!$B$35="Confirmed",'Data entry'!$B$35="Probable")),"sx","")</f>
        <v/>
      </c>
      <c r="X93" s="25" t="str">
        <f>IF(AND(X$4='Data entry'!$R$35, OR('Data entry'!$B$35="Confirmed",'Data entry'!$B$35="Probable")),"sx","")</f>
        <v/>
      </c>
      <c r="Y93" s="25" t="str">
        <f>IF(AND(Y$4='Data entry'!$R$35, OR('Data entry'!$B$35="Confirmed",'Data entry'!$B$35="Probable")),"sx","")</f>
        <v/>
      </c>
      <c r="Z93" s="25" t="str">
        <f>IF(AND(Z$4='Data entry'!$R$35, OR('Data entry'!$B$35="Confirmed",'Data entry'!$B$35="Probable")),"sx","")</f>
        <v/>
      </c>
      <c r="AA93" s="25" t="str">
        <f>IF(AND(AA$4='Data entry'!$R$35, OR('Data entry'!$B$35="Confirmed",'Data entry'!$B$35="Probable")),"sx","")</f>
        <v/>
      </c>
      <c r="AB93" s="25" t="str">
        <f>IF(AND(AB$4='Data entry'!$R$35, OR('Data entry'!$B$35="Confirmed",'Data entry'!$B$35="Probable")),"sx","")</f>
        <v/>
      </c>
      <c r="AC93" s="25" t="str">
        <f>IF(AND(AC$4='Data entry'!$R$35, OR('Data entry'!$B$35="Confirmed",'Data entry'!$B$35="Probable")),"sx","")</f>
        <v/>
      </c>
      <c r="AD93" s="25" t="str">
        <f>IF(AND(AD$4='Data entry'!$R$35, OR('Data entry'!$B$35="Confirmed",'Data entry'!$B$35="Probable")),"sx","")</f>
        <v/>
      </c>
      <c r="AE93" s="25" t="str">
        <f>IF(AND(AE$4='Data entry'!$R$35, OR('Data entry'!$B$35="Confirmed",'Data entry'!$B$35="Probable")),"sx","")</f>
        <v/>
      </c>
      <c r="AF93" s="25" t="str">
        <f>IF(AND(AF$4='Data entry'!$R$35, OR('Data entry'!$B$35="Confirmed",'Data entry'!$B$35="Probable")),"sx","")</f>
        <v/>
      </c>
      <c r="AG93" s="25" t="str">
        <f>IF(AND(AG$4='Data entry'!$R$35, OR('Data entry'!$B$35="Confirmed",'Data entry'!$B$35="Probable")),"sx","")</f>
        <v/>
      </c>
      <c r="AH93" s="25" t="str">
        <f>IF(AND(AH$4='Data entry'!$R$35, OR('Data entry'!$B$35="Confirmed",'Data entry'!$B$35="Probable")),"sx","")</f>
        <v/>
      </c>
      <c r="AI93" s="25" t="str">
        <f>IF(AND(AI$4='Data entry'!$R$35, OR('Data entry'!$B$35="Confirmed",'Data entry'!$B$35="Probable")),"sx","")</f>
        <v/>
      </c>
      <c r="AJ93" s="25" t="str">
        <f>IF(AND(AJ$4='Data entry'!$R$35, OR('Data entry'!$B$35="Confirmed",'Data entry'!$B$35="Probable")),"sx","")</f>
        <v/>
      </c>
      <c r="AK93" s="25" t="str">
        <f>IF(AND(AK$4='Data entry'!$R$35, OR('Data entry'!$B$35="Confirmed",'Data entry'!$B$35="Probable")),"sx","")</f>
        <v/>
      </c>
      <c r="AL93" s="25" t="str">
        <f>IF(AND(AL$4='Data entry'!$R$35, OR('Data entry'!$B$35="Confirmed",'Data entry'!$B$35="Probable")),"sx","")</f>
        <v/>
      </c>
      <c r="AM93" s="25" t="str">
        <f>IF(AND(AM$4='Data entry'!$R$35, OR('Data entry'!$B$35="Confirmed",'Data entry'!$B$35="Probable")),"sx","")</f>
        <v/>
      </c>
      <c r="AN93" s="25" t="str">
        <f>IF(AND(AN$4='Data entry'!$R$35, OR('Data entry'!$B$35="Confirmed",'Data entry'!$B$35="Probable")),"sx","")</f>
        <v/>
      </c>
      <c r="AO93" s="25" t="str">
        <f>IF(AND(AO$4='Data entry'!$R$35, OR('Data entry'!$B$35="Confirmed",'Data entry'!$B$35="Probable")),"sx","")</f>
        <v/>
      </c>
      <c r="AP93" s="25" t="str">
        <f>IF(AND(AP$4='Data entry'!$R$35, OR('Data entry'!$B$35="Confirmed",'Data entry'!$B$35="Probable")),"sx","")</f>
        <v/>
      </c>
      <c r="AQ93" s="25" t="str">
        <f>IF(AND(AQ$4='Data entry'!$R$35, OR('Data entry'!$B$35="Confirmed",'Data entry'!$B$35="Probable")),"sx","")</f>
        <v/>
      </c>
      <c r="AR93" s="25" t="str">
        <f>IF(AND(AR$4='Data entry'!$R$35, OR('Data entry'!$B$35="Confirmed",'Data entry'!$B$35="Probable")),"sx","")</f>
        <v/>
      </c>
      <c r="AS93" s="25" t="str">
        <f>IF(AND(AS$4='Data entry'!$R$35, OR('Data entry'!$B$35="Confirmed",'Data entry'!$B$35="Probable")),"sx","")</f>
        <v/>
      </c>
      <c r="AT93" s="25" t="str">
        <f>IF(AND(AT$4='Data entry'!$R$35, OR('Data entry'!$B$35="Confirmed",'Data entry'!$B$35="Probable")),"sx","")</f>
        <v/>
      </c>
      <c r="AU93" s="25" t="str">
        <f>IF(AND(AU$4='Data entry'!$R$35, OR('Data entry'!$B$35="Confirmed",'Data entry'!$B$35="Probable")),"sx","")</f>
        <v/>
      </c>
      <c r="AV93" s="25" t="str">
        <f>IF(AND(AV$4='Data entry'!$R$35, OR('Data entry'!$B$35="Confirmed",'Data entry'!$B$35="Probable")),"sx","")</f>
        <v/>
      </c>
      <c r="AW93" s="25" t="str">
        <f>IF(AND(AW$4='Data entry'!$R$35, OR('Data entry'!$B$35="Confirmed",'Data entry'!$B$35="Probable")),"sx","")</f>
        <v/>
      </c>
      <c r="AX93" s="25" t="str">
        <f>IF(AND(AX$4='Data entry'!$R$35, OR('Data entry'!$B$35="Confirmed",'Data entry'!$B$35="Probable")),"sx","")</f>
        <v/>
      </c>
      <c r="AY93" s="25" t="str">
        <f>IF(AND(AY$4='Data entry'!$R$35, OR('Data entry'!$B$35="Confirmed",'Data entry'!$B$35="Probable")),"sx","")</f>
        <v/>
      </c>
      <c r="AZ93" s="25" t="str">
        <f>IF(AND(AZ$4='Data entry'!$R$35, OR('Data entry'!$B$35="Confirmed",'Data entry'!$B$35="Probable")),"sx","")</f>
        <v/>
      </c>
      <c r="BA93" s="25" t="str">
        <f>IF(AND(BA$4='Data entry'!$R$35, OR('Data entry'!$B$35="Confirmed",'Data entry'!$B$35="Probable")),"sx","")</f>
        <v/>
      </c>
      <c r="BB93" s="25" t="str">
        <f>IF(AND(BB$4='Data entry'!$R$35, OR('Data entry'!$B$35="Confirmed",'Data entry'!$B$35="Probable")),"sx","")</f>
        <v/>
      </c>
      <c r="BC93" s="25" t="str">
        <f>IF(AND(BC$4='Data entry'!$R$35, OR('Data entry'!$B$35="Confirmed",'Data entry'!$B$35="Probable")),"sx","")</f>
        <v/>
      </c>
      <c r="BD93" s="25" t="str">
        <f>IF(AND(BD$4='Data entry'!$R$35, OR('Data entry'!$B$35="Confirmed",'Data entry'!$B$35="Probable")),"sx","")</f>
        <v/>
      </c>
      <c r="BE93" s="25" t="str">
        <f>IF(AND(BE$4='Data entry'!$R$35, OR('Data entry'!$B$35="Confirmed",'Data entry'!$B$35="Probable")),"sx","")</f>
        <v/>
      </c>
      <c r="BF93" s="25" t="str">
        <f>IF(AND(BF$4='Data entry'!$R$35, OR('Data entry'!$B$35="Confirmed",'Data entry'!$B$35="Probable")),"sx","")</f>
        <v/>
      </c>
      <c r="BG93" s="25" t="str">
        <f>IF(AND(BG$4='Data entry'!$R$35, OR('Data entry'!$B$35="Confirmed",'Data entry'!$B$35="Probable")),"sx","")</f>
        <v/>
      </c>
      <c r="BH93" s="25" t="str">
        <f>IF(AND(BH$4='Data entry'!$R$35, OR('Data entry'!$B$35="Confirmed",'Data entry'!$B$35="Probable")),"sx","")</f>
        <v/>
      </c>
      <c r="BI93" s="25" t="str">
        <f>IF(AND(BI$4='Data entry'!$R$35, OR('Data entry'!$B$35="Confirmed",'Data entry'!$B$35="Probable")),"sx","")</f>
        <v/>
      </c>
      <c r="BJ93" s="25" t="str">
        <f>IF(AND(BJ$4='Data entry'!$R$35, OR('Data entry'!$B$35="Confirmed",'Data entry'!$B$35="Probable")),"sx","")</f>
        <v/>
      </c>
      <c r="BK93" s="25" t="str">
        <f>IF(AND(BK$4='Data entry'!$R$35, OR('Data entry'!$B$35="Confirmed",'Data entry'!$B$35="Probable")),"sx","")</f>
        <v/>
      </c>
      <c r="BL93" s="25" t="str">
        <f>IF(AND(BL$4='Data entry'!$R$35, OR('Data entry'!$B$35="Confirmed",'Data entry'!$B$35="Probable")),"sx","")</f>
        <v/>
      </c>
      <c r="BM93" s="25" t="str">
        <f>IF(AND(BM$4='Data entry'!$R$35, OR('Data entry'!$B$35="Confirmed",'Data entry'!$B$35="Probable")),"sx","")</f>
        <v/>
      </c>
      <c r="BN93" s="25" t="str">
        <f>IF(AND(BN$4='Data entry'!$R$35, OR('Data entry'!$B$35="Confirmed",'Data entry'!$B$35="Probable")),"sx","")</f>
        <v/>
      </c>
      <c r="BO93" s="25" t="str">
        <f>IF(AND(BO$4='Data entry'!$R$35, OR('Data entry'!$B$35="Confirmed",'Data entry'!$B$35="Probable")),"sx","")</f>
        <v/>
      </c>
      <c r="BP93" s="25" t="str">
        <f>IF(AND(BP$4='Data entry'!$R$35, OR('Data entry'!$B$35="Confirmed",'Data entry'!$B$35="Probable")),"sx","")</f>
        <v/>
      </c>
      <c r="BQ93" s="25" t="str">
        <f>IF(AND(BQ$4='Data entry'!$R$35, OR('Data entry'!$B$35="Confirmed",'Data entry'!$B$35="Probable")),"sx","")</f>
        <v/>
      </c>
      <c r="BR93" s="25" t="str">
        <f>IF(AND(BR$4='Data entry'!$R$35, OR('Data entry'!$B$35="Confirmed",'Data entry'!$B$35="Probable")),"sx","")</f>
        <v/>
      </c>
      <c r="BS93" s="25" t="str">
        <f>IF(AND(BS$4='Data entry'!$R$35, OR('Data entry'!$B$35="Confirmed",'Data entry'!$B$35="Probable")),"sx","")</f>
        <v/>
      </c>
      <c r="BT93" s="25" t="str">
        <f>IF(AND(BT$4='Data entry'!$R$35, OR('Data entry'!$B$35="Confirmed",'Data entry'!$B$35="Probable")),"sx","")</f>
        <v/>
      </c>
      <c r="BU93" s="25" t="str">
        <f>IF(AND(BU$4='Data entry'!$R$35, OR('Data entry'!$B$35="Confirmed",'Data entry'!$B$35="Probable")),"sx","")</f>
        <v/>
      </c>
      <c r="BV93" s="25" t="str">
        <f>IF(AND(BV$4='Data entry'!$R$35, OR('Data entry'!$B$35="Confirmed",'Data entry'!$B$35="Probable")),"sx","")</f>
        <v/>
      </c>
      <c r="BW93" s="25" t="str">
        <f>IF(AND(BW$4='Data entry'!$R$35, OR('Data entry'!$B$35="Confirmed",'Data entry'!$B$35="Probable")),"sx","")</f>
        <v/>
      </c>
      <c r="BX93" s="25" t="str">
        <f>IF(AND(BX$4='Data entry'!$R$35, OR('Data entry'!$B$35="Confirmed",'Data entry'!$B$35="Probable")),"sx","")</f>
        <v/>
      </c>
      <c r="BY93" s="25" t="str">
        <f>IF(AND(BY$4='Data entry'!$R$35, OR('Data entry'!$B$35="Confirmed",'Data entry'!$B$35="Probable")),"sx","")</f>
        <v/>
      </c>
      <c r="BZ93" s="25" t="str">
        <f>IF(AND(BZ$4='Data entry'!$R$35, OR('Data entry'!$B$35="Confirmed",'Data entry'!$B$35="Probable")),"sx","")</f>
        <v/>
      </c>
      <c r="CA93" s="25" t="str">
        <f>IF(AND(CA$4='Data entry'!$R$35, OR('Data entry'!$B$35="Confirmed",'Data entry'!$B$35="Probable")),"sx","")</f>
        <v/>
      </c>
      <c r="CB93" s="25" t="str">
        <f>IF(AND(CB$4='Data entry'!$R$35, OR('Data entry'!$B$35="Confirmed",'Data entry'!$B$35="Probable")),"sx","")</f>
        <v/>
      </c>
      <c r="CC93" s="25" t="str">
        <f>IF(AND(CC$4='Data entry'!$R$35, OR('Data entry'!$B$35="Confirmed",'Data entry'!$B$35="Probable")),"sx","")</f>
        <v/>
      </c>
    </row>
    <row r="94" spans="1:81" s="73" customFormat="1" ht="2.25" customHeight="1" thickBot="1" x14ac:dyDescent="0.3">
      <c r="A94" s="613"/>
      <c r="B94" s="614"/>
      <c r="C94" s="78"/>
    </row>
    <row r="95" spans="1:81" s="72" customFormat="1" ht="15.6" thickTop="1" x14ac:dyDescent="0.25">
      <c r="A95" s="612" t="str">
        <f>CONCATENATE('Data entry'!J36, " ", 'Data entry'!I36)</f>
        <v xml:space="preserve"> </v>
      </c>
      <c r="B95" s="612"/>
      <c r="C95" s="76"/>
    </row>
    <row r="96" spans="1:81" s="25" customFormat="1" x14ac:dyDescent="0.25">
      <c r="A96" s="610" t="str">
        <f>CONCATENATE('Data entry'!B36, ", ", 'Data entry'!AO36, ", ", 'Data entry'!AR36)</f>
        <v xml:space="preserve">, , </v>
      </c>
      <c r="B96" s="610"/>
      <c r="C96" s="77"/>
      <c r="Q96" s="25" t="str">
        <f>IF(AND(Q$4='Data entry'!$R$36, OR('Data entry'!$B$36="Confirmed",'Data entry'!$B$36="Probable")),"sx","")</f>
        <v/>
      </c>
      <c r="R96" s="25" t="str">
        <f>IF(AND(R$4='Data entry'!$R$36, OR('Data entry'!$B$36="Confirmed",'Data entry'!$B$36="Probable")),"sx","")</f>
        <v/>
      </c>
      <c r="S96" s="25" t="str">
        <f>IF(AND(S$4='Data entry'!$R$36, OR('Data entry'!$B$36="Confirmed",'Data entry'!$B$36="Probable")),"sx","")</f>
        <v/>
      </c>
      <c r="T96" s="25" t="str">
        <f>IF(AND(T$4='Data entry'!$R$36, OR('Data entry'!$B$36="Confirmed",'Data entry'!$B$36="Probable")),"sx","")</f>
        <v/>
      </c>
      <c r="U96" s="25" t="str">
        <f>IF(AND(U$4='Data entry'!$R$36, OR('Data entry'!$B$36="Confirmed",'Data entry'!$B$36="Probable")),"sx","")</f>
        <v/>
      </c>
      <c r="V96" s="25" t="str">
        <f>IF(AND(V$4='Data entry'!$R$36, OR('Data entry'!$B$36="Confirmed",'Data entry'!$B$36="Probable")),"sx","")</f>
        <v/>
      </c>
      <c r="W96" s="25" t="str">
        <f>IF(AND(W$4='Data entry'!$R$36, OR('Data entry'!$B$36="Confirmed",'Data entry'!$B$36="Probable")),"sx","")</f>
        <v/>
      </c>
      <c r="X96" s="25" t="str">
        <f>IF(AND(X$4='Data entry'!$R$36, OR('Data entry'!$B$36="Confirmed",'Data entry'!$B$36="Probable")),"sx","")</f>
        <v/>
      </c>
      <c r="Y96" s="25" t="str">
        <f>IF(AND(Y$4='Data entry'!$R$36, OR('Data entry'!$B$36="Confirmed",'Data entry'!$B$36="Probable")),"sx","")</f>
        <v/>
      </c>
      <c r="Z96" s="25" t="str">
        <f>IF(AND(Z$4='Data entry'!$R$36, OR('Data entry'!$B$36="Confirmed",'Data entry'!$B$36="Probable")),"sx","")</f>
        <v/>
      </c>
      <c r="AA96" s="25" t="str">
        <f>IF(AND(AA$4='Data entry'!$R$36, OR('Data entry'!$B$36="Confirmed",'Data entry'!$B$36="Probable")),"sx","")</f>
        <v/>
      </c>
      <c r="AB96" s="25" t="str">
        <f>IF(AND(AB$4='Data entry'!$R$36, OR('Data entry'!$B$36="Confirmed",'Data entry'!$B$36="Probable")),"sx","")</f>
        <v/>
      </c>
      <c r="AC96" s="25" t="str">
        <f>IF(AND(AC$4='Data entry'!$R$36, OR('Data entry'!$B$36="Confirmed",'Data entry'!$B$36="Probable")),"sx","")</f>
        <v/>
      </c>
      <c r="AD96" s="25" t="str">
        <f>IF(AND(AD$4='Data entry'!$R$36, OR('Data entry'!$B$36="Confirmed",'Data entry'!$B$36="Probable")),"sx","")</f>
        <v/>
      </c>
      <c r="AE96" s="25" t="str">
        <f>IF(AND(AE$4='Data entry'!$R$36, OR('Data entry'!$B$36="Confirmed",'Data entry'!$B$36="Probable")),"sx","")</f>
        <v/>
      </c>
      <c r="AF96" s="25" t="str">
        <f>IF(AND(AF$4='Data entry'!$R$36, OR('Data entry'!$B$36="Confirmed",'Data entry'!$B$36="Probable")),"sx","")</f>
        <v/>
      </c>
      <c r="AG96" s="25" t="str">
        <f>IF(AND(AG$4='Data entry'!$R$36, OR('Data entry'!$B$36="Confirmed",'Data entry'!$B$36="Probable")),"sx","")</f>
        <v/>
      </c>
      <c r="AH96" s="25" t="str">
        <f>IF(AND(AH$4='Data entry'!$R$36, OR('Data entry'!$B$36="Confirmed",'Data entry'!$B$36="Probable")),"sx","")</f>
        <v/>
      </c>
      <c r="AI96" s="25" t="str">
        <f>IF(AND(AI$4='Data entry'!$R$36, OR('Data entry'!$B$36="Confirmed",'Data entry'!$B$36="Probable")),"sx","")</f>
        <v/>
      </c>
      <c r="AJ96" s="25" t="str">
        <f>IF(AND(AJ$4='Data entry'!$R$36, OR('Data entry'!$B$36="Confirmed",'Data entry'!$B$36="Probable")),"sx","")</f>
        <v/>
      </c>
      <c r="AK96" s="25" t="str">
        <f>IF(AND(AK$4='Data entry'!$R$36, OR('Data entry'!$B$36="Confirmed",'Data entry'!$B$36="Probable")),"sx","")</f>
        <v/>
      </c>
      <c r="AL96" s="25" t="str">
        <f>IF(AND(AL$4='Data entry'!$R$36, OR('Data entry'!$B$36="Confirmed",'Data entry'!$B$36="Probable")),"sx","")</f>
        <v/>
      </c>
      <c r="AM96" s="25" t="str">
        <f>IF(AND(AM$4='Data entry'!$R$36, OR('Data entry'!$B$36="Confirmed",'Data entry'!$B$36="Probable")),"sx","")</f>
        <v/>
      </c>
      <c r="AN96" s="25" t="str">
        <f>IF(AND(AN$4='Data entry'!$R$36, OR('Data entry'!$B$36="Confirmed",'Data entry'!$B$36="Probable")),"sx","")</f>
        <v/>
      </c>
      <c r="AO96" s="25" t="str">
        <f>IF(AND(AO$4='Data entry'!$R$36, OR('Data entry'!$B$36="Confirmed",'Data entry'!$B$36="Probable")),"sx","")</f>
        <v/>
      </c>
      <c r="AP96" s="25" t="str">
        <f>IF(AND(AP$4='Data entry'!$R$36, OR('Data entry'!$B$36="Confirmed",'Data entry'!$B$36="Probable")),"sx","")</f>
        <v/>
      </c>
      <c r="AQ96" s="25" t="str">
        <f>IF(AND(AQ$4='Data entry'!$R$36, OR('Data entry'!$B$36="Confirmed",'Data entry'!$B$36="Probable")),"sx","")</f>
        <v/>
      </c>
      <c r="AR96" s="25" t="str">
        <f>IF(AND(AR$4='Data entry'!$R$36, OR('Data entry'!$B$36="Confirmed",'Data entry'!$B$36="Probable")),"sx","")</f>
        <v/>
      </c>
      <c r="AS96" s="25" t="str">
        <f>IF(AND(AS$4='Data entry'!$R$36, OR('Data entry'!$B$36="Confirmed",'Data entry'!$B$36="Probable")),"sx","")</f>
        <v/>
      </c>
      <c r="AT96" s="25" t="str">
        <f>IF(AND(AT$4='Data entry'!$R$36, OR('Data entry'!$B$36="Confirmed",'Data entry'!$B$36="Probable")),"sx","")</f>
        <v/>
      </c>
      <c r="AU96" s="25" t="str">
        <f>IF(AND(AU$4='Data entry'!$R$36, OR('Data entry'!$B$36="Confirmed",'Data entry'!$B$36="Probable")),"sx","")</f>
        <v/>
      </c>
      <c r="AV96" s="25" t="str">
        <f>IF(AND(AV$4='Data entry'!$R$36, OR('Data entry'!$B$36="Confirmed",'Data entry'!$B$36="Probable")),"sx","")</f>
        <v/>
      </c>
      <c r="AW96" s="25" t="str">
        <f>IF(AND(AW$4='Data entry'!$R$36, OR('Data entry'!$B$36="Confirmed",'Data entry'!$B$36="Probable")),"sx","")</f>
        <v/>
      </c>
      <c r="AX96" s="25" t="str">
        <f>IF(AND(AX$4='Data entry'!$R$36, OR('Data entry'!$B$36="Confirmed",'Data entry'!$B$36="Probable")),"sx","")</f>
        <v/>
      </c>
      <c r="AY96" s="25" t="str">
        <f>IF(AND(AY$4='Data entry'!$R$36, OR('Data entry'!$B$36="Confirmed",'Data entry'!$B$36="Probable")),"sx","")</f>
        <v/>
      </c>
      <c r="AZ96" s="25" t="str">
        <f>IF(AND(AZ$4='Data entry'!$R$36, OR('Data entry'!$B$36="Confirmed",'Data entry'!$B$36="Probable")),"sx","")</f>
        <v/>
      </c>
      <c r="BA96" s="25" t="str">
        <f>IF(AND(BA$4='Data entry'!$R$36, OR('Data entry'!$B$36="Confirmed",'Data entry'!$B$36="Probable")),"sx","")</f>
        <v/>
      </c>
      <c r="BB96" s="25" t="str">
        <f>IF(AND(BB$4='Data entry'!$R$36, OR('Data entry'!$B$36="Confirmed",'Data entry'!$B$36="Probable")),"sx","")</f>
        <v/>
      </c>
      <c r="BC96" s="25" t="str">
        <f>IF(AND(BC$4='Data entry'!$R$36, OR('Data entry'!$B$36="Confirmed",'Data entry'!$B$36="Probable")),"sx","")</f>
        <v/>
      </c>
      <c r="BD96" s="25" t="str">
        <f>IF(AND(BD$4='Data entry'!$R$36, OR('Data entry'!$B$36="Confirmed",'Data entry'!$B$36="Probable")),"sx","")</f>
        <v/>
      </c>
      <c r="BE96" s="25" t="str">
        <f>IF(AND(BE$4='Data entry'!$R$36, OR('Data entry'!$B$36="Confirmed",'Data entry'!$B$36="Probable")),"sx","")</f>
        <v/>
      </c>
      <c r="BF96" s="25" t="str">
        <f>IF(AND(BF$4='Data entry'!$R$36, OR('Data entry'!$B$36="Confirmed",'Data entry'!$B$36="Probable")),"sx","")</f>
        <v/>
      </c>
      <c r="BG96" s="25" t="str">
        <f>IF(AND(BG$4='Data entry'!$R$36, OR('Data entry'!$B$36="Confirmed",'Data entry'!$B$36="Probable")),"sx","")</f>
        <v/>
      </c>
      <c r="BH96" s="25" t="str">
        <f>IF(AND(BH$4='Data entry'!$R$36, OR('Data entry'!$B$36="Confirmed",'Data entry'!$B$36="Probable")),"sx","")</f>
        <v/>
      </c>
      <c r="BI96" s="25" t="str">
        <f>IF(AND(BI$4='Data entry'!$R$36, OR('Data entry'!$B$36="Confirmed",'Data entry'!$B$36="Probable")),"sx","")</f>
        <v/>
      </c>
      <c r="BJ96" s="25" t="str">
        <f>IF(AND(BJ$4='Data entry'!$R$36, OR('Data entry'!$B$36="Confirmed",'Data entry'!$B$36="Probable")),"sx","")</f>
        <v/>
      </c>
      <c r="BK96" s="25" t="str">
        <f>IF(AND(BK$4='Data entry'!$R$36, OR('Data entry'!$B$36="Confirmed",'Data entry'!$B$36="Probable")),"sx","")</f>
        <v/>
      </c>
      <c r="BL96" s="25" t="str">
        <f>IF(AND(BL$4='Data entry'!$R$36, OR('Data entry'!$B$36="Confirmed",'Data entry'!$B$36="Probable")),"sx","")</f>
        <v/>
      </c>
      <c r="BM96" s="25" t="str">
        <f>IF(AND(BM$4='Data entry'!$R$36, OR('Data entry'!$B$36="Confirmed",'Data entry'!$B$36="Probable")),"sx","")</f>
        <v/>
      </c>
      <c r="BN96" s="25" t="str">
        <f>IF(AND(BN$4='Data entry'!$R$36, OR('Data entry'!$B$36="Confirmed",'Data entry'!$B$36="Probable")),"sx","")</f>
        <v/>
      </c>
      <c r="BO96" s="25" t="str">
        <f>IF(AND(BO$4='Data entry'!$R$36, OR('Data entry'!$B$36="Confirmed",'Data entry'!$B$36="Probable")),"sx","")</f>
        <v/>
      </c>
      <c r="BP96" s="25" t="str">
        <f>IF(AND(BP$4='Data entry'!$R$36, OR('Data entry'!$B$36="Confirmed",'Data entry'!$B$36="Probable")),"sx","")</f>
        <v/>
      </c>
      <c r="BQ96" s="25" t="str">
        <f>IF(AND(BQ$4='Data entry'!$R$36, OR('Data entry'!$B$36="Confirmed",'Data entry'!$B$36="Probable")),"sx","")</f>
        <v/>
      </c>
      <c r="BR96" s="25" t="str">
        <f>IF(AND(BR$4='Data entry'!$R$36, OR('Data entry'!$B$36="Confirmed",'Data entry'!$B$36="Probable")),"sx","")</f>
        <v/>
      </c>
      <c r="BS96" s="25" t="str">
        <f>IF(AND(BS$4='Data entry'!$R$36, OR('Data entry'!$B$36="Confirmed",'Data entry'!$B$36="Probable")),"sx","")</f>
        <v/>
      </c>
      <c r="BT96" s="25" t="str">
        <f>IF(AND(BT$4='Data entry'!$R$36, OR('Data entry'!$B$36="Confirmed",'Data entry'!$B$36="Probable")),"sx","")</f>
        <v/>
      </c>
      <c r="BU96" s="25" t="str">
        <f>IF(AND(BU$4='Data entry'!$R$36, OR('Data entry'!$B$36="Confirmed",'Data entry'!$B$36="Probable")),"sx","")</f>
        <v/>
      </c>
      <c r="BV96" s="25" t="str">
        <f>IF(AND(BV$4='Data entry'!$R$36, OR('Data entry'!$B$36="Confirmed",'Data entry'!$B$36="Probable")),"sx","")</f>
        <v/>
      </c>
      <c r="BW96" s="25" t="str">
        <f>IF(AND(BW$4='Data entry'!$R$36, OR('Data entry'!$B$36="Confirmed",'Data entry'!$B$36="Probable")),"sx","")</f>
        <v/>
      </c>
      <c r="BX96" s="25" t="str">
        <f>IF(AND(BX$4='Data entry'!$R$36, OR('Data entry'!$B$36="Confirmed",'Data entry'!$B$36="Probable")),"sx","")</f>
        <v/>
      </c>
      <c r="BY96" s="25" t="str">
        <f>IF(AND(BY$4='Data entry'!$R$36, OR('Data entry'!$B$36="Confirmed",'Data entry'!$B$36="Probable")),"sx","")</f>
        <v/>
      </c>
      <c r="BZ96" s="25" t="str">
        <f>IF(AND(BZ$4='Data entry'!$R$36, OR('Data entry'!$B$36="Confirmed",'Data entry'!$B$36="Probable")),"sx","")</f>
        <v/>
      </c>
      <c r="CA96" s="25" t="str">
        <f>IF(AND(CA$4='Data entry'!$R$36, OR('Data entry'!$B$36="Confirmed",'Data entry'!$B$36="Probable")),"sx","")</f>
        <v/>
      </c>
      <c r="CB96" s="25" t="str">
        <f>IF(AND(CB$4='Data entry'!$R$36, OR('Data entry'!$B$36="Confirmed",'Data entry'!$B$36="Probable")),"sx","")</f>
        <v/>
      </c>
      <c r="CC96" s="25" t="str">
        <f>IF(AND(CC$4='Data entry'!$R$36, OR('Data entry'!$B$36="Confirmed",'Data entry'!$B$36="Probable")),"sx","")</f>
        <v/>
      </c>
    </row>
    <row r="97" spans="1:81" s="73" customFormat="1" ht="2.25" customHeight="1" thickBot="1" x14ac:dyDescent="0.3">
      <c r="A97" s="613"/>
      <c r="B97" s="614"/>
      <c r="C97" s="78"/>
    </row>
    <row r="98" spans="1:81" s="72" customFormat="1" ht="15.6" thickTop="1" x14ac:dyDescent="0.25">
      <c r="A98" s="612" t="str">
        <f>CONCATENATE('Data entry'!J37, " ", 'Data entry'!I37)</f>
        <v xml:space="preserve"> </v>
      </c>
      <c r="B98" s="612"/>
      <c r="C98" s="76"/>
    </row>
    <row r="99" spans="1:81" s="25" customFormat="1" x14ac:dyDescent="0.25">
      <c r="A99" s="610" t="str">
        <f>CONCATENATE('Data entry'!B37, ", ", 'Data entry'!AO37, ", ", 'Data entry'!AR37)</f>
        <v xml:space="preserve">, , </v>
      </c>
      <c r="B99" s="610"/>
      <c r="C99" s="77"/>
      <c r="Q99" s="25" t="str">
        <f>IF(AND(Q$4='Data entry'!$R$37, OR('Data entry'!$B$37="Confirmed",'Data entry'!$B$37="Probable")),"sx","")</f>
        <v/>
      </c>
      <c r="R99" s="25" t="str">
        <f>IF(AND(R$4='Data entry'!$R$37, OR('Data entry'!$B$37="Confirmed",'Data entry'!$B$37="Probable")),"sx","")</f>
        <v/>
      </c>
      <c r="S99" s="25" t="str">
        <f>IF(AND(S$4='Data entry'!$R$37, OR('Data entry'!$B$37="Confirmed",'Data entry'!$B$37="Probable")),"sx","")</f>
        <v/>
      </c>
      <c r="T99" s="25" t="str">
        <f>IF(AND(T$4='Data entry'!$R$37, OR('Data entry'!$B$37="Confirmed",'Data entry'!$B$37="Probable")),"sx","")</f>
        <v/>
      </c>
      <c r="U99" s="25" t="str">
        <f>IF(AND(U$4='Data entry'!$R$37, OR('Data entry'!$B$37="Confirmed",'Data entry'!$B$37="Probable")),"sx","")</f>
        <v/>
      </c>
      <c r="V99" s="25" t="str">
        <f>IF(AND(V$4='Data entry'!$R$37, OR('Data entry'!$B$37="Confirmed",'Data entry'!$B$37="Probable")),"sx","")</f>
        <v/>
      </c>
      <c r="W99" s="25" t="str">
        <f>IF(AND(W$4='Data entry'!$R$37, OR('Data entry'!$B$37="Confirmed",'Data entry'!$B$37="Probable")),"sx","")</f>
        <v/>
      </c>
      <c r="X99" s="25" t="str">
        <f>IF(AND(X$4='Data entry'!$R$37, OR('Data entry'!$B$37="Confirmed",'Data entry'!$B$37="Probable")),"sx","")</f>
        <v/>
      </c>
      <c r="Y99" s="25" t="str">
        <f>IF(AND(Y$4='Data entry'!$R$37, OR('Data entry'!$B$37="Confirmed",'Data entry'!$B$37="Probable")),"sx","")</f>
        <v/>
      </c>
      <c r="Z99" s="25" t="str">
        <f>IF(AND(Z$4='Data entry'!$R$37, OR('Data entry'!$B$37="Confirmed",'Data entry'!$B$37="Probable")),"sx","")</f>
        <v/>
      </c>
      <c r="AA99" s="25" t="str">
        <f>IF(AND(AA$4='Data entry'!$R$37, OR('Data entry'!$B$37="Confirmed",'Data entry'!$B$37="Probable")),"sx","")</f>
        <v/>
      </c>
      <c r="AB99" s="25" t="str">
        <f>IF(AND(AB$4='Data entry'!$R$37, OR('Data entry'!$B$37="Confirmed",'Data entry'!$B$37="Probable")),"sx","")</f>
        <v/>
      </c>
      <c r="AC99" s="25" t="str">
        <f>IF(AND(AC$4='Data entry'!$R$37, OR('Data entry'!$B$37="Confirmed",'Data entry'!$B$37="Probable")),"sx","")</f>
        <v/>
      </c>
      <c r="AD99" s="25" t="str">
        <f>IF(AND(AD$4='Data entry'!$R$37, OR('Data entry'!$B$37="Confirmed",'Data entry'!$B$37="Probable")),"sx","")</f>
        <v/>
      </c>
      <c r="AE99" s="25" t="str">
        <f>IF(AND(AE$4='Data entry'!$R$37, OR('Data entry'!$B$37="Confirmed",'Data entry'!$B$37="Probable")),"sx","")</f>
        <v/>
      </c>
      <c r="AF99" s="25" t="str">
        <f>IF(AND(AF$4='Data entry'!$R$37, OR('Data entry'!$B$37="Confirmed",'Data entry'!$B$37="Probable")),"sx","")</f>
        <v/>
      </c>
      <c r="AG99" s="25" t="str">
        <f>IF(AND(AG$4='Data entry'!$R$37, OR('Data entry'!$B$37="Confirmed",'Data entry'!$B$37="Probable")),"sx","")</f>
        <v/>
      </c>
      <c r="AH99" s="25" t="str">
        <f>IF(AND(AH$4='Data entry'!$R$37, OR('Data entry'!$B$37="Confirmed",'Data entry'!$B$37="Probable")),"sx","")</f>
        <v/>
      </c>
      <c r="AI99" s="25" t="str">
        <f>IF(AND(AI$4='Data entry'!$R$37, OR('Data entry'!$B$37="Confirmed",'Data entry'!$B$37="Probable")),"sx","")</f>
        <v/>
      </c>
      <c r="AJ99" s="25" t="str">
        <f>IF(AND(AJ$4='Data entry'!$R$37, OR('Data entry'!$B$37="Confirmed",'Data entry'!$B$37="Probable")),"sx","")</f>
        <v/>
      </c>
      <c r="AK99" s="25" t="str">
        <f>IF(AND(AK$4='Data entry'!$R$37, OR('Data entry'!$B$37="Confirmed",'Data entry'!$B$37="Probable")),"sx","")</f>
        <v/>
      </c>
      <c r="AL99" s="25" t="str">
        <f>IF(AND(AL$4='Data entry'!$R$37, OR('Data entry'!$B$37="Confirmed",'Data entry'!$B$37="Probable")),"sx","")</f>
        <v/>
      </c>
      <c r="AM99" s="25" t="str">
        <f>IF(AND(AM$4='Data entry'!$R$37, OR('Data entry'!$B$37="Confirmed",'Data entry'!$B$37="Probable")),"sx","")</f>
        <v/>
      </c>
      <c r="AN99" s="25" t="str">
        <f>IF(AND(AN$4='Data entry'!$R$37, OR('Data entry'!$B$37="Confirmed",'Data entry'!$B$37="Probable")),"sx","")</f>
        <v/>
      </c>
      <c r="AO99" s="25" t="str">
        <f>IF(AND(AO$4='Data entry'!$R$37, OR('Data entry'!$B$37="Confirmed",'Data entry'!$B$37="Probable")),"sx","")</f>
        <v/>
      </c>
      <c r="AP99" s="25" t="str">
        <f>IF(AND(AP$4='Data entry'!$R$37, OR('Data entry'!$B$37="Confirmed",'Data entry'!$B$37="Probable")),"sx","")</f>
        <v/>
      </c>
      <c r="AQ99" s="25" t="str">
        <f>IF(AND(AQ$4='Data entry'!$R$37, OR('Data entry'!$B$37="Confirmed",'Data entry'!$B$37="Probable")),"sx","")</f>
        <v/>
      </c>
      <c r="AR99" s="25" t="str">
        <f>IF(AND(AR$4='Data entry'!$R$37, OR('Data entry'!$B$37="Confirmed",'Data entry'!$B$37="Probable")),"sx","")</f>
        <v/>
      </c>
      <c r="AS99" s="25" t="str">
        <f>IF(AND(AS$4='Data entry'!$R$37, OR('Data entry'!$B$37="Confirmed",'Data entry'!$B$37="Probable")),"sx","")</f>
        <v/>
      </c>
      <c r="AT99" s="25" t="str">
        <f>IF(AND(AT$4='Data entry'!$R$37, OR('Data entry'!$B$37="Confirmed",'Data entry'!$B$37="Probable")),"sx","")</f>
        <v/>
      </c>
      <c r="AU99" s="25" t="str">
        <f>IF(AND(AU$4='Data entry'!$R$37, OR('Data entry'!$B$37="Confirmed",'Data entry'!$B$37="Probable")),"sx","")</f>
        <v/>
      </c>
      <c r="AV99" s="25" t="str">
        <f>IF(AND(AV$4='Data entry'!$R$37, OR('Data entry'!$B$37="Confirmed",'Data entry'!$B$37="Probable")),"sx","")</f>
        <v/>
      </c>
      <c r="AW99" s="25" t="str">
        <f>IF(AND(AW$4='Data entry'!$R$37, OR('Data entry'!$B$37="Confirmed",'Data entry'!$B$37="Probable")),"sx","")</f>
        <v/>
      </c>
      <c r="AX99" s="25" t="str">
        <f>IF(AND(AX$4='Data entry'!$R$37, OR('Data entry'!$B$37="Confirmed",'Data entry'!$B$37="Probable")),"sx","")</f>
        <v/>
      </c>
      <c r="AY99" s="25" t="str">
        <f>IF(AND(AY$4='Data entry'!$R$37, OR('Data entry'!$B$37="Confirmed",'Data entry'!$B$37="Probable")),"sx","")</f>
        <v/>
      </c>
      <c r="AZ99" s="25" t="str">
        <f>IF(AND(AZ$4='Data entry'!$R$37, OR('Data entry'!$B$37="Confirmed",'Data entry'!$B$37="Probable")),"sx","")</f>
        <v/>
      </c>
      <c r="BA99" s="25" t="str">
        <f>IF(AND(BA$4='Data entry'!$R$37, OR('Data entry'!$B$37="Confirmed",'Data entry'!$B$37="Probable")),"sx","")</f>
        <v/>
      </c>
      <c r="BB99" s="25" t="str">
        <f>IF(AND(BB$4='Data entry'!$R$37, OR('Data entry'!$B$37="Confirmed",'Data entry'!$B$37="Probable")),"sx","")</f>
        <v/>
      </c>
      <c r="BC99" s="25" t="str">
        <f>IF(AND(BC$4='Data entry'!$R$37, OR('Data entry'!$B$37="Confirmed",'Data entry'!$B$37="Probable")),"sx","")</f>
        <v/>
      </c>
      <c r="BD99" s="25" t="str">
        <f>IF(AND(BD$4='Data entry'!$R$37, OR('Data entry'!$B$37="Confirmed",'Data entry'!$B$37="Probable")),"sx","")</f>
        <v/>
      </c>
      <c r="BE99" s="25" t="str">
        <f>IF(AND(BE$4='Data entry'!$R$37, OR('Data entry'!$B$37="Confirmed",'Data entry'!$B$37="Probable")),"sx","")</f>
        <v/>
      </c>
      <c r="BF99" s="25" t="str">
        <f>IF(AND(BF$4='Data entry'!$R$37, OR('Data entry'!$B$37="Confirmed",'Data entry'!$B$37="Probable")),"sx","")</f>
        <v/>
      </c>
      <c r="BG99" s="25" t="str">
        <f>IF(AND(BG$4='Data entry'!$R$37, OR('Data entry'!$B$37="Confirmed",'Data entry'!$B$37="Probable")),"sx","")</f>
        <v/>
      </c>
      <c r="BH99" s="25" t="str">
        <f>IF(AND(BH$4='Data entry'!$R$37, OR('Data entry'!$B$37="Confirmed",'Data entry'!$B$37="Probable")),"sx","")</f>
        <v/>
      </c>
      <c r="BI99" s="25" t="str">
        <f>IF(AND(BI$4='Data entry'!$R$37, OR('Data entry'!$B$37="Confirmed",'Data entry'!$B$37="Probable")),"sx","")</f>
        <v/>
      </c>
      <c r="BJ99" s="25" t="str">
        <f>IF(AND(BJ$4='Data entry'!$R$37, OR('Data entry'!$B$37="Confirmed",'Data entry'!$B$37="Probable")),"sx","")</f>
        <v/>
      </c>
      <c r="BK99" s="25" t="str">
        <f>IF(AND(BK$4='Data entry'!$R$37, OR('Data entry'!$B$37="Confirmed",'Data entry'!$B$37="Probable")),"sx","")</f>
        <v/>
      </c>
      <c r="BL99" s="25" t="str">
        <f>IF(AND(BL$4='Data entry'!$R$37, OR('Data entry'!$B$37="Confirmed",'Data entry'!$B$37="Probable")),"sx","")</f>
        <v/>
      </c>
      <c r="BM99" s="25" t="str">
        <f>IF(AND(BM$4='Data entry'!$R$37, OR('Data entry'!$B$37="Confirmed",'Data entry'!$B$37="Probable")),"sx","")</f>
        <v/>
      </c>
      <c r="BN99" s="25" t="str">
        <f>IF(AND(BN$4='Data entry'!$R$37, OR('Data entry'!$B$37="Confirmed",'Data entry'!$B$37="Probable")),"sx","")</f>
        <v/>
      </c>
      <c r="BO99" s="25" t="str">
        <f>IF(AND(BO$4='Data entry'!$R$37, OR('Data entry'!$B$37="Confirmed",'Data entry'!$B$37="Probable")),"sx","")</f>
        <v/>
      </c>
      <c r="BP99" s="25" t="str">
        <f>IF(AND(BP$4='Data entry'!$R$37, OR('Data entry'!$B$37="Confirmed",'Data entry'!$B$37="Probable")),"sx","")</f>
        <v/>
      </c>
      <c r="BQ99" s="25" t="str">
        <f>IF(AND(BQ$4='Data entry'!$R$37, OR('Data entry'!$B$37="Confirmed",'Data entry'!$B$37="Probable")),"sx","")</f>
        <v/>
      </c>
      <c r="BR99" s="25" t="str">
        <f>IF(AND(BR$4='Data entry'!$R$37, OR('Data entry'!$B$37="Confirmed",'Data entry'!$B$37="Probable")),"sx","")</f>
        <v/>
      </c>
      <c r="BS99" s="25" t="str">
        <f>IF(AND(BS$4='Data entry'!$R$37, OR('Data entry'!$B$37="Confirmed",'Data entry'!$B$37="Probable")),"sx","")</f>
        <v/>
      </c>
      <c r="BT99" s="25" t="str">
        <f>IF(AND(BT$4='Data entry'!$R$37, OR('Data entry'!$B$37="Confirmed",'Data entry'!$B$37="Probable")),"sx","")</f>
        <v/>
      </c>
      <c r="BU99" s="25" t="str">
        <f>IF(AND(BU$4='Data entry'!$R$37, OR('Data entry'!$B$37="Confirmed",'Data entry'!$B$37="Probable")),"sx","")</f>
        <v/>
      </c>
      <c r="BV99" s="25" t="str">
        <f>IF(AND(BV$4='Data entry'!$R$37, OR('Data entry'!$B$37="Confirmed",'Data entry'!$B$37="Probable")),"sx","")</f>
        <v/>
      </c>
      <c r="BW99" s="25" t="str">
        <f>IF(AND(BW$4='Data entry'!$R$37, OR('Data entry'!$B$37="Confirmed",'Data entry'!$B$37="Probable")),"sx","")</f>
        <v/>
      </c>
      <c r="BX99" s="25" t="str">
        <f>IF(AND(BX$4='Data entry'!$R$37, OR('Data entry'!$B$37="Confirmed",'Data entry'!$B$37="Probable")),"sx","")</f>
        <v/>
      </c>
      <c r="BY99" s="25" t="str">
        <f>IF(AND(BY$4='Data entry'!$R$37, OR('Data entry'!$B$37="Confirmed",'Data entry'!$B$37="Probable")),"sx","")</f>
        <v/>
      </c>
      <c r="BZ99" s="25" t="str">
        <f>IF(AND(BZ$4='Data entry'!$R$37, OR('Data entry'!$B$37="Confirmed",'Data entry'!$B$37="Probable")),"sx","")</f>
        <v/>
      </c>
      <c r="CA99" s="25" t="str">
        <f>IF(AND(CA$4='Data entry'!$R$37, OR('Data entry'!$B$37="Confirmed",'Data entry'!$B$37="Probable")),"sx","")</f>
        <v/>
      </c>
      <c r="CB99" s="25" t="str">
        <f>IF(AND(CB$4='Data entry'!$R$37, OR('Data entry'!$B$37="Confirmed",'Data entry'!$B$37="Probable")),"sx","")</f>
        <v/>
      </c>
      <c r="CC99" s="25" t="str">
        <f>IF(AND(CC$4='Data entry'!$R$37, OR('Data entry'!$B$37="Confirmed",'Data entry'!$B$37="Probable")),"sx","")</f>
        <v/>
      </c>
    </row>
    <row r="100" spans="1:81" s="73" customFormat="1" ht="2.25" customHeight="1" thickBot="1" x14ac:dyDescent="0.3">
      <c r="A100" s="613"/>
      <c r="B100" s="614"/>
      <c r="C100" s="78"/>
    </row>
    <row r="101" spans="1:81" s="72" customFormat="1" ht="15.6" thickTop="1" x14ac:dyDescent="0.25">
      <c r="A101" s="612" t="str">
        <f>CONCATENATE('Data entry'!J38, " ", 'Data entry'!I38)</f>
        <v xml:space="preserve"> </v>
      </c>
      <c r="B101" s="612"/>
      <c r="C101" s="76"/>
    </row>
    <row r="102" spans="1:81" s="25" customFormat="1" x14ac:dyDescent="0.25">
      <c r="A102" s="610" t="str">
        <f>CONCATENATE('Data entry'!B38, ", ", 'Data entry'!AO38, ", ", 'Data entry'!AR38)</f>
        <v xml:space="preserve">, , </v>
      </c>
      <c r="B102" s="610"/>
      <c r="C102" s="77"/>
      <c r="Q102" s="25" t="str">
        <f>IF(AND(Q$4='Data entry'!$R$38, OR('Data entry'!$B$38="Confirmed",'Data entry'!$B$38="Probable")),"sx","")</f>
        <v/>
      </c>
      <c r="R102" s="25" t="str">
        <f>IF(AND(R$4='Data entry'!$R$38, OR('Data entry'!$B$38="Confirmed",'Data entry'!$B$38="Probable")),"sx","")</f>
        <v/>
      </c>
      <c r="S102" s="25" t="str">
        <f>IF(AND(S$4='Data entry'!$R$38, OR('Data entry'!$B$38="Confirmed",'Data entry'!$B$38="Probable")),"sx","")</f>
        <v/>
      </c>
      <c r="T102" s="25" t="str">
        <f>IF(AND(T$4='Data entry'!$R$38, OR('Data entry'!$B$38="Confirmed",'Data entry'!$B$38="Probable")),"sx","")</f>
        <v/>
      </c>
      <c r="U102" s="25" t="str">
        <f>IF(AND(U$4='Data entry'!$R$38, OR('Data entry'!$B$38="Confirmed",'Data entry'!$B$38="Probable")),"sx","")</f>
        <v/>
      </c>
      <c r="V102" s="25" t="str">
        <f>IF(AND(V$4='Data entry'!$R$38, OR('Data entry'!$B$38="Confirmed",'Data entry'!$B$38="Probable")),"sx","")</f>
        <v/>
      </c>
      <c r="W102" s="25" t="str">
        <f>IF(AND(W$4='Data entry'!$R$38, OR('Data entry'!$B$38="Confirmed",'Data entry'!$B$38="Probable")),"sx","")</f>
        <v/>
      </c>
      <c r="X102" s="25" t="str">
        <f>IF(AND(X$4='Data entry'!$R$38, OR('Data entry'!$B$38="Confirmed",'Data entry'!$B$38="Probable")),"sx","")</f>
        <v/>
      </c>
      <c r="Y102" s="25" t="str">
        <f>IF(AND(Y$4='Data entry'!$R$38, OR('Data entry'!$B$38="Confirmed",'Data entry'!$B$38="Probable")),"sx","")</f>
        <v/>
      </c>
      <c r="Z102" s="25" t="str">
        <f>IF(AND(Z$4='Data entry'!$R$38, OR('Data entry'!$B$38="Confirmed",'Data entry'!$B$38="Probable")),"sx","")</f>
        <v/>
      </c>
      <c r="AA102" s="25" t="str">
        <f>IF(AND(AA$4='Data entry'!$R$38, OR('Data entry'!$B$38="Confirmed",'Data entry'!$B$38="Probable")),"sx","")</f>
        <v/>
      </c>
      <c r="AB102" s="25" t="str">
        <f>IF(AND(AB$4='Data entry'!$R$38, OR('Data entry'!$B$38="Confirmed",'Data entry'!$B$38="Probable")),"sx","")</f>
        <v/>
      </c>
      <c r="AC102" s="25" t="str">
        <f>IF(AND(AC$4='Data entry'!$R$38, OR('Data entry'!$B$38="Confirmed",'Data entry'!$B$38="Probable")),"sx","")</f>
        <v/>
      </c>
      <c r="AD102" s="25" t="str">
        <f>IF(AND(AD$4='Data entry'!$R$38, OR('Data entry'!$B$38="Confirmed",'Data entry'!$B$38="Probable")),"sx","")</f>
        <v/>
      </c>
      <c r="AE102" s="25" t="str">
        <f>IF(AND(AE$4='Data entry'!$R$38, OR('Data entry'!$B$38="Confirmed",'Data entry'!$B$38="Probable")),"sx","")</f>
        <v/>
      </c>
      <c r="AF102" s="25" t="str">
        <f>IF(AND(AF$4='Data entry'!$R$38, OR('Data entry'!$B$38="Confirmed",'Data entry'!$B$38="Probable")),"sx","")</f>
        <v/>
      </c>
      <c r="AG102" s="25" t="str">
        <f>IF(AND(AG$4='Data entry'!$R$38, OR('Data entry'!$B$38="Confirmed",'Data entry'!$B$38="Probable")),"sx","")</f>
        <v/>
      </c>
      <c r="AH102" s="25" t="str">
        <f>IF(AND(AH$4='Data entry'!$R$38, OR('Data entry'!$B$38="Confirmed",'Data entry'!$B$38="Probable")),"sx","")</f>
        <v/>
      </c>
      <c r="AI102" s="25" t="str">
        <f>IF(AND(AI$4='Data entry'!$R$38, OR('Data entry'!$B$38="Confirmed",'Data entry'!$B$38="Probable")),"sx","")</f>
        <v/>
      </c>
      <c r="AJ102" s="25" t="str">
        <f>IF(AND(AJ$4='Data entry'!$R$38, OR('Data entry'!$B$38="Confirmed",'Data entry'!$B$38="Probable")),"sx","")</f>
        <v/>
      </c>
      <c r="AK102" s="25" t="str">
        <f>IF(AND(AK$4='Data entry'!$R$38, OR('Data entry'!$B$38="Confirmed",'Data entry'!$B$38="Probable")),"sx","")</f>
        <v/>
      </c>
      <c r="AL102" s="25" t="str">
        <f>IF(AND(AL$4='Data entry'!$R$38, OR('Data entry'!$B$38="Confirmed",'Data entry'!$B$38="Probable")),"sx","")</f>
        <v/>
      </c>
      <c r="AM102" s="25" t="str">
        <f>IF(AND(AM$4='Data entry'!$R$38, OR('Data entry'!$B$38="Confirmed",'Data entry'!$B$38="Probable")),"sx","")</f>
        <v/>
      </c>
      <c r="AN102" s="25" t="str">
        <f>IF(AND(AN$4='Data entry'!$R$38, OR('Data entry'!$B$38="Confirmed",'Data entry'!$B$38="Probable")),"sx","")</f>
        <v/>
      </c>
      <c r="AO102" s="25" t="str">
        <f>IF(AND(AO$4='Data entry'!$R$38, OR('Data entry'!$B$38="Confirmed",'Data entry'!$B$38="Probable")),"sx","")</f>
        <v/>
      </c>
      <c r="AP102" s="25" t="str">
        <f>IF(AND(AP$4='Data entry'!$R$38, OR('Data entry'!$B$38="Confirmed",'Data entry'!$B$38="Probable")),"sx","")</f>
        <v/>
      </c>
      <c r="AQ102" s="25" t="str">
        <f>IF(AND(AQ$4='Data entry'!$R$38, OR('Data entry'!$B$38="Confirmed",'Data entry'!$B$38="Probable")),"sx","")</f>
        <v/>
      </c>
      <c r="AR102" s="25" t="str">
        <f>IF(AND(AR$4='Data entry'!$R$38, OR('Data entry'!$B$38="Confirmed",'Data entry'!$B$38="Probable")),"sx","")</f>
        <v/>
      </c>
      <c r="AS102" s="25" t="str">
        <f>IF(AND(AS$4='Data entry'!$R$38, OR('Data entry'!$B$38="Confirmed",'Data entry'!$B$38="Probable")),"sx","")</f>
        <v/>
      </c>
      <c r="AT102" s="25" t="str">
        <f>IF(AND(AT$4='Data entry'!$R$38, OR('Data entry'!$B$38="Confirmed",'Data entry'!$B$38="Probable")),"sx","")</f>
        <v/>
      </c>
      <c r="AU102" s="25" t="str">
        <f>IF(AND(AU$4='Data entry'!$R$38, OR('Data entry'!$B$38="Confirmed",'Data entry'!$B$38="Probable")),"sx","")</f>
        <v/>
      </c>
      <c r="AV102" s="25" t="str">
        <f>IF(AND(AV$4='Data entry'!$R$38, OR('Data entry'!$B$38="Confirmed",'Data entry'!$B$38="Probable")),"sx","")</f>
        <v/>
      </c>
      <c r="AW102" s="25" t="str">
        <f>IF(AND(AW$4='Data entry'!$R$38, OR('Data entry'!$B$38="Confirmed",'Data entry'!$B$38="Probable")),"sx","")</f>
        <v/>
      </c>
      <c r="AX102" s="25" t="str">
        <f>IF(AND(AX$4='Data entry'!$R$38, OR('Data entry'!$B$38="Confirmed",'Data entry'!$B$38="Probable")),"sx","")</f>
        <v/>
      </c>
      <c r="AY102" s="25" t="str">
        <f>IF(AND(AY$4='Data entry'!$R$38, OR('Data entry'!$B$38="Confirmed",'Data entry'!$B$38="Probable")),"sx","")</f>
        <v/>
      </c>
      <c r="AZ102" s="25" t="str">
        <f>IF(AND(AZ$4='Data entry'!$R$38, OR('Data entry'!$B$38="Confirmed",'Data entry'!$B$38="Probable")),"sx","")</f>
        <v/>
      </c>
      <c r="BA102" s="25" t="str">
        <f>IF(AND(BA$4='Data entry'!$R$38, OR('Data entry'!$B$38="Confirmed",'Data entry'!$B$38="Probable")),"sx","")</f>
        <v/>
      </c>
      <c r="BB102" s="25" t="str">
        <f>IF(AND(BB$4='Data entry'!$R$38, OR('Data entry'!$B$38="Confirmed",'Data entry'!$B$38="Probable")),"sx","")</f>
        <v/>
      </c>
      <c r="BC102" s="25" t="str">
        <f>IF(AND(BC$4='Data entry'!$R$38, OR('Data entry'!$B$38="Confirmed",'Data entry'!$B$38="Probable")),"sx","")</f>
        <v/>
      </c>
      <c r="BD102" s="25" t="str">
        <f>IF(AND(BD$4='Data entry'!$R$38, OR('Data entry'!$B$38="Confirmed",'Data entry'!$B$38="Probable")),"sx","")</f>
        <v/>
      </c>
      <c r="BE102" s="25" t="str">
        <f>IF(AND(BE$4='Data entry'!$R$38, OR('Data entry'!$B$38="Confirmed",'Data entry'!$B$38="Probable")),"sx","")</f>
        <v/>
      </c>
      <c r="BF102" s="25" t="str">
        <f>IF(AND(BF$4='Data entry'!$R$38, OR('Data entry'!$B$38="Confirmed",'Data entry'!$B$38="Probable")),"sx","")</f>
        <v/>
      </c>
      <c r="BG102" s="25" t="str">
        <f>IF(AND(BG$4='Data entry'!$R$38, OR('Data entry'!$B$38="Confirmed",'Data entry'!$B$38="Probable")),"sx","")</f>
        <v/>
      </c>
      <c r="BH102" s="25" t="str">
        <f>IF(AND(BH$4='Data entry'!$R$38, OR('Data entry'!$B$38="Confirmed",'Data entry'!$B$38="Probable")),"sx","")</f>
        <v/>
      </c>
      <c r="BI102" s="25" t="str">
        <f>IF(AND(BI$4='Data entry'!$R$38, OR('Data entry'!$B$38="Confirmed",'Data entry'!$B$38="Probable")),"sx","")</f>
        <v/>
      </c>
      <c r="BJ102" s="25" t="str">
        <f>IF(AND(BJ$4='Data entry'!$R$38, OR('Data entry'!$B$38="Confirmed",'Data entry'!$B$38="Probable")),"sx","")</f>
        <v/>
      </c>
      <c r="BK102" s="25" t="str">
        <f>IF(AND(BK$4='Data entry'!$R$38, OR('Data entry'!$B$38="Confirmed",'Data entry'!$B$38="Probable")),"sx","")</f>
        <v/>
      </c>
      <c r="BL102" s="25" t="str">
        <f>IF(AND(BL$4='Data entry'!$R$38, OR('Data entry'!$B$38="Confirmed",'Data entry'!$B$38="Probable")),"sx","")</f>
        <v/>
      </c>
      <c r="BM102" s="25" t="str">
        <f>IF(AND(BM$4='Data entry'!$R$38, OR('Data entry'!$B$38="Confirmed",'Data entry'!$B$38="Probable")),"sx","")</f>
        <v/>
      </c>
      <c r="BN102" s="25" t="str">
        <f>IF(AND(BN$4='Data entry'!$R$38, OR('Data entry'!$B$38="Confirmed",'Data entry'!$B$38="Probable")),"sx","")</f>
        <v/>
      </c>
      <c r="BO102" s="25" t="str">
        <f>IF(AND(BO$4='Data entry'!$R$38, OR('Data entry'!$B$38="Confirmed",'Data entry'!$B$38="Probable")),"sx","")</f>
        <v/>
      </c>
      <c r="BP102" s="25" t="str">
        <f>IF(AND(BP$4='Data entry'!$R$38, OR('Data entry'!$B$38="Confirmed",'Data entry'!$B$38="Probable")),"sx","")</f>
        <v/>
      </c>
      <c r="BQ102" s="25" t="str">
        <f>IF(AND(BQ$4='Data entry'!$R$38, OR('Data entry'!$B$38="Confirmed",'Data entry'!$B$38="Probable")),"sx","")</f>
        <v/>
      </c>
      <c r="BR102" s="25" t="str">
        <f>IF(AND(BR$4='Data entry'!$R$38, OR('Data entry'!$B$38="Confirmed",'Data entry'!$B$38="Probable")),"sx","")</f>
        <v/>
      </c>
      <c r="BS102" s="25" t="str">
        <f>IF(AND(BS$4='Data entry'!$R$38, OR('Data entry'!$B$38="Confirmed",'Data entry'!$B$38="Probable")),"sx","")</f>
        <v/>
      </c>
      <c r="BT102" s="25" t="str">
        <f>IF(AND(BT$4='Data entry'!$R$38, OR('Data entry'!$B$38="Confirmed",'Data entry'!$B$38="Probable")),"sx","")</f>
        <v/>
      </c>
      <c r="BU102" s="25" t="str">
        <f>IF(AND(BU$4='Data entry'!$R$38, OR('Data entry'!$B$38="Confirmed",'Data entry'!$B$38="Probable")),"sx","")</f>
        <v/>
      </c>
      <c r="BV102" s="25" t="str">
        <f>IF(AND(BV$4='Data entry'!$R$38, OR('Data entry'!$B$38="Confirmed",'Data entry'!$B$38="Probable")),"sx","")</f>
        <v/>
      </c>
      <c r="BW102" s="25" t="str">
        <f>IF(AND(BW$4='Data entry'!$R$38, OR('Data entry'!$B$38="Confirmed",'Data entry'!$B$38="Probable")),"sx","")</f>
        <v/>
      </c>
      <c r="BX102" s="25" t="str">
        <f>IF(AND(BX$4='Data entry'!$R$38, OR('Data entry'!$B$38="Confirmed",'Data entry'!$B$38="Probable")),"sx","")</f>
        <v/>
      </c>
      <c r="BY102" s="25" t="str">
        <f>IF(AND(BY$4='Data entry'!$R$38, OR('Data entry'!$B$38="Confirmed",'Data entry'!$B$38="Probable")),"sx","")</f>
        <v/>
      </c>
      <c r="BZ102" s="25" t="str">
        <f>IF(AND(BZ$4='Data entry'!$R$38, OR('Data entry'!$B$38="Confirmed",'Data entry'!$B$38="Probable")),"sx","")</f>
        <v/>
      </c>
      <c r="CA102" s="25" t="str">
        <f>IF(AND(CA$4='Data entry'!$R$38, OR('Data entry'!$B$38="Confirmed",'Data entry'!$B$38="Probable")),"sx","")</f>
        <v/>
      </c>
      <c r="CB102" s="25" t="str">
        <f>IF(AND(CB$4='Data entry'!$R$38, OR('Data entry'!$B$38="Confirmed",'Data entry'!$B$38="Probable")),"sx","")</f>
        <v/>
      </c>
      <c r="CC102" s="25" t="str">
        <f>IF(AND(CC$4='Data entry'!$R$38, OR('Data entry'!$B$38="Confirmed",'Data entry'!$B$38="Probable")),"sx","")</f>
        <v/>
      </c>
    </row>
    <row r="103" spans="1:81" s="73" customFormat="1" ht="2.25" customHeight="1" thickBot="1" x14ac:dyDescent="0.3">
      <c r="A103" s="613"/>
      <c r="B103" s="614"/>
      <c r="C103" s="78"/>
    </row>
    <row r="104" spans="1:81" s="72" customFormat="1" ht="15.6" thickTop="1" x14ac:dyDescent="0.25">
      <c r="A104" s="612" t="str">
        <f>CONCATENATE('Data entry'!J39, " ", 'Data entry'!I39)</f>
        <v xml:space="preserve"> </v>
      </c>
      <c r="B104" s="612"/>
      <c r="C104" s="76"/>
    </row>
    <row r="105" spans="1:81" s="25" customFormat="1" x14ac:dyDescent="0.25">
      <c r="A105" s="610" t="str">
        <f>CONCATENATE('Data entry'!B39, ", ", 'Data entry'!AO39, ", ", 'Data entry'!AR39)</f>
        <v xml:space="preserve">, , </v>
      </c>
      <c r="B105" s="610"/>
      <c r="C105" s="77"/>
      <c r="Q105" s="25" t="str">
        <f>IF(AND(Q$4='Data entry'!$R$39, OR('Data entry'!$B$39="Confirmed",'Data entry'!$B$39="Probable")),"sx","")</f>
        <v/>
      </c>
      <c r="R105" s="25" t="str">
        <f>IF(AND(R$4='Data entry'!$R$39, OR('Data entry'!$B$39="Confirmed",'Data entry'!$B$39="Probable")),"sx","")</f>
        <v/>
      </c>
      <c r="S105" s="25" t="str">
        <f>IF(AND(S$4='Data entry'!$R$39, OR('Data entry'!$B$39="Confirmed",'Data entry'!$B$39="Probable")),"sx","")</f>
        <v/>
      </c>
      <c r="T105" s="25" t="str">
        <f>IF(AND(T$4='Data entry'!$R$39, OR('Data entry'!$B$39="Confirmed",'Data entry'!$B$39="Probable")),"sx","")</f>
        <v/>
      </c>
      <c r="U105" s="25" t="str">
        <f>IF(AND(U$4='Data entry'!$R$39, OR('Data entry'!$B$39="Confirmed",'Data entry'!$B$39="Probable")),"sx","")</f>
        <v/>
      </c>
      <c r="V105" s="25" t="str">
        <f>IF(AND(V$4='Data entry'!$R$39, OR('Data entry'!$B$39="Confirmed",'Data entry'!$B$39="Probable")),"sx","")</f>
        <v/>
      </c>
      <c r="W105" s="25" t="str">
        <f>IF(AND(W$4='Data entry'!$R$39, OR('Data entry'!$B$39="Confirmed",'Data entry'!$B$39="Probable")),"sx","")</f>
        <v/>
      </c>
      <c r="X105" s="25" t="str">
        <f>IF(AND(X$4='Data entry'!$R$39, OR('Data entry'!$B$39="Confirmed",'Data entry'!$B$39="Probable")),"sx","")</f>
        <v/>
      </c>
      <c r="Y105" s="25" t="str">
        <f>IF(AND(Y$4='Data entry'!$R$39, OR('Data entry'!$B$39="Confirmed",'Data entry'!$B$39="Probable")),"sx","")</f>
        <v/>
      </c>
      <c r="Z105" s="25" t="str">
        <f>IF(AND(Z$4='Data entry'!$R$39, OR('Data entry'!$B$39="Confirmed",'Data entry'!$B$39="Probable")),"sx","")</f>
        <v/>
      </c>
      <c r="AA105" s="25" t="str">
        <f>IF(AND(AA$4='Data entry'!$R$39, OR('Data entry'!$B$39="Confirmed",'Data entry'!$B$39="Probable")),"sx","")</f>
        <v/>
      </c>
      <c r="AB105" s="25" t="str">
        <f>IF(AND(AB$4='Data entry'!$R$39, OR('Data entry'!$B$39="Confirmed",'Data entry'!$B$39="Probable")),"sx","")</f>
        <v/>
      </c>
      <c r="AC105" s="25" t="str">
        <f>IF(AND(AC$4='Data entry'!$R$39, OR('Data entry'!$B$39="Confirmed",'Data entry'!$B$39="Probable")),"sx","")</f>
        <v/>
      </c>
      <c r="AD105" s="25" t="str">
        <f>IF(AND(AD$4='Data entry'!$R$39, OR('Data entry'!$B$39="Confirmed",'Data entry'!$B$39="Probable")),"sx","")</f>
        <v/>
      </c>
      <c r="AE105" s="25" t="str">
        <f>IF(AND(AE$4='Data entry'!$R$39, OR('Data entry'!$B$39="Confirmed",'Data entry'!$B$39="Probable")),"sx","")</f>
        <v/>
      </c>
      <c r="AF105" s="25" t="str">
        <f>IF(AND(AF$4='Data entry'!$R$39, OR('Data entry'!$B$39="Confirmed",'Data entry'!$B$39="Probable")),"sx","")</f>
        <v/>
      </c>
      <c r="AG105" s="25" t="str">
        <f>IF(AND(AG$4='Data entry'!$R$39, OR('Data entry'!$B$39="Confirmed",'Data entry'!$B$39="Probable")),"sx","")</f>
        <v/>
      </c>
      <c r="AH105" s="25" t="str">
        <f>IF(AND(AH$4='Data entry'!$R$39, OR('Data entry'!$B$39="Confirmed",'Data entry'!$B$39="Probable")),"sx","")</f>
        <v/>
      </c>
      <c r="AI105" s="25" t="str">
        <f>IF(AND(AI$4='Data entry'!$R$39, OR('Data entry'!$B$39="Confirmed",'Data entry'!$B$39="Probable")),"sx","")</f>
        <v/>
      </c>
      <c r="AJ105" s="25" t="str">
        <f>IF(AND(AJ$4='Data entry'!$R$39, OR('Data entry'!$B$39="Confirmed",'Data entry'!$B$39="Probable")),"sx","")</f>
        <v/>
      </c>
      <c r="AK105" s="25" t="str">
        <f>IF(AND(AK$4='Data entry'!$R$39, OR('Data entry'!$B$39="Confirmed",'Data entry'!$B$39="Probable")),"sx","")</f>
        <v/>
      </c>
      <c r="AL105" s="25" t="str">
        <f>IF(AND(AL$4='Data entry'!$R$39, OR('Data entry'!$B$39="Confirmed",'Data entry'!$B$39="Probable")),"sx","")</f>
        <v/>
      </c>
      <c r="AM105" s="25" t="str">
        <f>IF(AND(AM$4='Data entry'!$R$39, OR('Data entry'!$B$39="Confirmed",'Data entry'!$B$39="Probable")),"sx","")</f>
        <v/>
      </c>
      <c r="AN105" s="25" t="str">
        <f>IF(AND(AN$4='Data entry'!$R$39, OR('Data entry'!$B$39="Confirmed",'Data entry'!$B$39="Probable")),"sx","")</f>
        <v/>
      </c>
      <c r="AO105" s="25" t="str">
        <f>IF(AND(AO$4='Data entry'!$R$39, OR('Data entry'!$B$39="Confirmed",'Data entry'!$B$39="Probable")),"sx","")</f>
        <v/>
      </c>
      <c r="AP105" s="25" t="str">
        <f>IF(AND(AP$4='Data entry'!$R$39, OR('Data entry'!$B$39="Confirmed",'Data entry'!$B$39="Probable")),"sx","")</f>
        <v/>
      </c>
      <c r="AQ105" s="25" t="str">
        <f>IF(AND(AQ$4='Data entry'!$R$39, OR('Data entry'!$B$39="Confirmed",'Data entry'!$B$39="Probable")),"sx","")</f>
        <v/>
      </c>
      <c r="AR105" s="25" t="str">
        <f>IF(AND(AR$4='Data entry'!$R$39, OR('Data entry'!$B$39="Confirmed",'Data entry'!$B$39="Probable")),"sx","")</f>
        <v/>
      </c>
      <c r="AS105" s="25" t="str">
        <f>IF(AND(AS$4='Data entry'!$R$39, OR('Data entry'!$B$39="Confirmed",'Data entry'!$B$39="Probable")),"sx","")</f>
        <v/>
      </c>
      <c r="AT105" s="25" t="str">
        <f>IF(AND(AT$4='Data entry'!$R$39, OR('Data entry'!$B$39="Confirmed",'Data entry'!$B$39="Probable")),"sx","")</f>
        <v/>
      </c>
      <c r="AU105" s="25" t="str">
        <f>IF(AND(AU$4='Data entry'!$R$39, OR('Data entry'!$B$39="Confirmed",'Data entry'!$B$39="Probable")),"sx","")</f>
        <v/>
      </c>
      <c r="AV105" s="25" t="str">
        <f>IF(AND(AV$4='Data entry'!$R$39, OR('Data entry'!$B$39="Confirmed",'Data entry'!$B$39="Probable")),"sx","")</f>
        <v/>
      </c>
      <c r="AW105" s="25" t="str">
        <f>IF(AND(AW$4='Data entry'!$R$39, OR('Data entry'!$B$39="Confirmed",'Data entry'!$B$39="Probable")),"sx","")</f>
        <v/>
      </c>
      <c r="AX105" s="25" t="str">
        <f>IF(AND(AX$4='Data entry'!$R$39, OR('Data entry'!$B$39="Confirmed",'Data entry'!$B$39="Probable")),"sx","")</f>
        <v/>
      </c>
      <c r="AY105" s="25" t="str">
        <f>IF(AND(AY$4='Data entry'!$R$39, OR('Data entry'!$B$39="Confirmed",'Data entry'!$B$39="Probable")),"sx","")</f>
        <v/>
      </c>
      <c r="AZ105" s="25" t="str">
        <f>IF(AND(AZ$4='Data entry'!$R$39, OR('Data entry'!$B$39="Confirmed",'Data entry'!$B$39="Probable")),"sx","")</f>
        <v/>
      </c>
      <c r="BA105" s="25" t="str">
        <f>IF(AND(BA$4='Data entry'!$R$39, OR('Data entry'!$B$39="Confirmed",'Data entry'!$B$39="Probable")),"sx","")</f>
        <v/>
      </c>
      <c r="BB105" s="25" t="str">
        <f>IF(AND(BB$4='Data entry'!$R$39, OR('Data entry'!$B$39="Confirmed",'Data entry'!$B$39="Probable")),"sx","")</f>
        <v/>
      </c>
      <c r="BC105" s="25" t="str">
        <f>IF(AND(BC$4='Data entry'!$R$39, OR('Data entry'!$B$39="Confirmed",'Data entry'!$B$39="Probable")),"sx","")</f>
        <v/>
      </c>
      <c r="BD105" s="25" t="str">
        <f>IF(AND(BD$4='Data entry'!$R$39, OR('Data entry'!$B$39="Confirmed",'Data entry'!$B$39="Probable")),"sx","")</f>
        <v/>
      </c>
      <c r="BE105" s="25" t="str">
        <f>IF(AND(BE$4='Data entry'!$R$39, OR('Data entry'!$B$39="Confirmed",'Data entry'!$B$39="Probable")),"sx","")</f>
        <v/>
      </c>
      <c r="BF105" s="25" t="str">
        <f>IF(AND(BF$4='Data entry'!$R$39, OR('Data entry'!$B$39="Confirmed",'Data entry'!$B$39="Probable")),"sx","")</f>
        <v/>
      </c>
      <c r="BG105" s="25" t="str">
        <f>IF(AND(BG$4='Data entry'!$R$39, OR('Data entry'!$B$39="Confirmed",'Data entry'!$B$39="Probable")),"sx","")</f>
        <v/>
      </c>
      <c r="BH105" s="25" t="str">
        <f>IF(AND(BH$4='Data entry'!$R$39, OR('Data entry'!$B$39="Confirmed",'Data entry'!$B$39="Probable")),"sx","")</f>
        <v/>
      </c>
      <c r="BI105" s="25" t="str">
        <f>IF(AND(BI$4='Data entry'!$R$39, OR('Data entry'!$B$39="Confirmed",'Data entry'!$B$39="Probable")),"sx","")</f>
        <v/>
      </c>
      <c r="BJ105" s="25" t="str">
        <f>IF(AND(BJ$4='Data entry'!$R$39, OR('Data entry'!$B$39="Confirmed",'Data entry'!$B$39="Probable")),"sx","")</f>
        <v/>
      </c>
      <c r="BK105" s="25" t="str">
        <f>IF(AND(BK$4='Data entry'!$R$39, OR('Data entry'!$B$39="Confirmed",'Data entry'!$B$39="Probable")),"sx","")</f>
        <v/>
      </c>
      <c r="BL105" s="25" t="str">
        <f>IF(AND(BL$4='Data entry'!$R$39, OR('Data entry'!$B$39="Confirmed",'Data entry'!$B$39="Probable")),"sx","")</f>
        <v/>
      </c>
      <c r="BM105" s="25" t="str">
        <f>IF(AND(BM$4='Data entry'!$R$39, OR('Data entry'!$B$39="Confirmed",'Data entry'!$B$39="Probable")),"sx","")</f>
        <v/>
      </c>
      <c r="BN105" s="25" t="str">
        <f>IF(AND(BN$4='Data entry'!$R$39, OR('Data entry'!$B$39="Confirmed",'Data entry'!$B$39="Probable")),"sx","")</f>
        <v/>
      </c>
      <c r="BO105" s="25" t="str">
        <f>IF(AND(BO$4='Data entry'!$R$39, OR('Data entry'!$B$39="Confirmed",'Data entry'!$B$39="Probable")),"sx","")</f>
        <v/>
      </c>
      <c r="BP105" s="25" t="str">
        <f>IF(AND(BP$4='Data entry'!$R$39, OR('Data entry'!$B$39="Confirmed",'Data entry'!$B$39="Probable")),"sx","")</f>
        <v/>
      </c>
      <c r="BQ105" s="25" t="str">
        <f>IF(AND(BQ$4='Data entry'!$R$39, OR('Data entry'!$B$39="Confirmed",'Data entry'!$B$39="Probable")),"sx","")</f>
        <v/>
      </c>
      <c r="BR105" s="25" t="str">
        <f>IF(AND(BR$4='Data entry'!$R$39, OR('Data entry'!$B$39="Confirmed",'Data entry'!$B$39="Probable")),"sx","")</f>
        <v/>
      </c>
      <c r="BS105" s="25" t="str">
        <f>IF(AND(BS$4='Data entry'!$R$39, OR('Data entry'!$B$39="Confirmed",'Data entry'!$B$39="Probable")),"sx","")</f>
        <v/>
      </c>
      <c r="BT105" s="25" t="str">
        <f>IF(AND(BT$4='Data entry'!$R$39, OR('Data entry'!$B$39="Confirmed",'Data entry'!$B$39="Probable")),"sx","")</f>
        <v/>
      </c>
      <c r="BU105" s="25" t="str">
        <f>IF(AND(BU$4='Data entry'!$R$39, OR('Data entry'!$B$39="Confirmed",'Data entry'!$B$39="Probable")),"sx","")</f>
        <v/>
      </c>
      <c r="BV105" s="25" t="str">
        <f>IF(AND(BV$4='Data entry'!$R$39, OR('Data entry'!$B$39="Confirmed",'Data entry'!$B$39="Probable")),"sx","")</f>
        <v/>
      </c>
      <c r="BW105" s="25" t="str">
        <f>IF(AND(BW$4='Data entry'!$R$39, OR('Data entry'!$B$39="Confirmed",'Data entry'!$B$39="Probable")),"sx","")</f>
        <v/>
      </c>
      <c r="BX105" s="25" t="str">
        <f>IF(AND(BX$4='Data entry'!$R$39, OR('Data entry'!$B$39="Confirmed",'Data entry'!$B$39="Probable")),"sx","")</f>
        <v/>
      </c>
      <c r="BY105" s="25" t="str">
        <f>IF(AND(BY$4='Data entry'!$R$39, OR('Data entry'!$B$39="Confirmed",'Data entry'!$B$39="Probable")),"sx","")</f>
        <v/>
      </c>
      <c r="BZ105" s="25" t="str">
        <f>IF(AND(BZ$4='Data entry'!$R$39, OR('Data entry'!$B$39="Confirmed",'Data entry'!$B$39="Probable")),"sx","")</f>
        <v/>
      </c>
      <c r="CA105" s="25" t="str">
        <f>IF(AND(CA$4='Data entry'!$R$39, OR('Data entry'!$B$39="Confirmed",'Data entry'!$B$39="Probable")),"sx","")</f>
        <v/>
      </c>
      <c r="CB105" s="25" t="str">
        <f>IF(AND(CB$4='Data entry'!$R$39, OR('Data entry'!$B$39="Confirmed",'Data entry'!$B$39="Probable")),"sx","")</f>
        <v/>
      </c>
      <c r="CC105" s="25" t="str">
        <f>IF(AND(CC$4='Data entry'!$R$39, OR('Data entry'!$B$39="Confirmed",'Data entry'!$B$39="Probable")),"sx","")</f>
        <v/>
      </c>
    </row>
    <row r="106" spans="1:81" s="73" customFormat="1" ht="2.25" customHeight="1" thickBot="1" x14ac:dyDescent="0.3">
      <c r="A106" s="613"/>
      <c r="B106" s="614"/>
      <c r="C106" s="78"/>
    </row>
    <row r="107" spans="1:81" s="72" customFormat="1" ht="15.6" thickTop="1" x14ac:dyDescent="0.25">
      <c r="A107" s="612" t="str">
        <f>CONCATENATE('Data entry'!J40, " ", 'Data entry'!I40)</f>
        <v xml:space="preserve"> </v>
      </c>
      <c r="B107" s="612"/>
      <c r="C107" s="76"/>
    </row>
    <row r="108" spans="1:81" s="25" customFormat="1" x14ac:dyDescent="0.25">
      <c r="A108" s="610" t="str">
        <f>CONCATENATE('Data entry'!B40, ", ", 'Data entry'!AO40, ", ", 'Data entry'!AR40)</f>
        <v xml:space="preserve">, , </v>
      </c>
      <c r="B108" s="610"/>
      <c r="C108" s="77"/>
      <c r="Q108" s="25" t="str">
        <f>IF(AND(Q$4='Data entry'!$R$40, OR('Data entry'!$B$40="Confirmed",'Data entry'!$B$40="Probable")),"sx","")</f>
        <v/>
      </c>
      <c r="R108" s="25" t="str">
        <f>IF(AND(R$4='Data entry'!$R$40, OR('Data entry'!$B$40="Confirmed",'Data entry'!$B$40="Probable")),"sx","")</f>
        <v/>
      </c>
      <c r="S108" s="25" t="str">
        <f>IF(AND(S$4='Data entry'!$R$40, OR('Data entry'!$B$40="Confirmed",'Data entry'!$B$40="Probable")),"sx","")</f>
        <v/>
      </c>
      <c r="T108" s="25" t="str">
        <f>IF(AND(T$4='Data entry'!$R$40, OR('Data entry'!$B$40="Confirmed",'Data entry'!$B$40="Probable")),"sx","")</f>
        <v/>
      </c>
      <c r="U108" s="25" t="str">
        <f>IF(AND(U$4='Data entry'!$R$40, OR('Data entry'!$B$40="Confirmed",'Data entry'!$B$40="Probable")),"sx","")</f>
        <v/>
      </c>
      <c r="V108" s="25" t="str">
        <f>IF(AND(V$4='Data entry'!$R$40, OR('Data entry'!$B$40="Confirmed",'Data entry'!$B$40="Probable")),"sx","")</f>
        <v/>
      </c>
      <c r="W108" s="25" t="str">
        <f>IF(AND(W$4='Data entry'!$R$40, OR('Data entry'!$B$40="Confirmed",'Data entry'!$B$40="Probable")),"sx","")</f>
        <v/>
      </c>
      <c r="X108" s="25" t="str">
        <f>IF(AND(X$4='Data entry'!$R$40, OR('Data entry'!$B$40="Confirmed",'Data entry'!$B$40="Probable")),"sx","")</f>
        <v/>
      </c>
      <c r="Y108" s="25" t="str">
        <f>IF(AND(Y$4='Data entry'!$R$40, OR('Data entry'!$B$40="Confirmed",'Data entry'!$B$40="Probable")),"sx","")</f>
        <v/>
      </c>
      <c r="Z108" s="25" t="str">
        <f>IF(AND(Z$4='Data entry'!$R$40, OR('Data entry'!$B$40="Confirmed",'Data entry'!$B$40="Probable")),"sx","")</f>
        <v/>
      </c>
      <c r="AA108" s="25" t="str">
        <f>IF(AND(AA$4='Data entry'!$R$40, OR('Data entry'!$B$40="Confirmed",'Data entry'!$B$40="Probable")),"sx","")</f>
        <v/>
      </c>
      <c r="AB108" s="25" t="str">
        <f>IF(AND(AB$4='Data entry'!$R$40, OR('Data entry'!$B$40="Confirmed",'Data entry'!$B$40="Probable")),"sx","")</f>
        <v/>
      </c>
      <c r="AC108" s="25" t="str">
        <f>IF(AND(AC$4='Data entry'!$R$40, OR('Data entry'!$B$40="Confirmed",'Data entry'!$B$40="Probable")),"sx","")</f>
        <v/>
      </c>
      <c r="AD108" s="25" t="str">
        <f>IF(AND(AD$4='Data entry'!$R$40, OR('Data entry'!$B$40="Confirmed",'Data entry'!$B$40="Probable")),"sx","")</f>
        <v/>
      </c>
      <c r="AE108" s="25" t="str">
        <f>IF(AND(AE$4='Data entry'!$R$40, OR('Data entry'!$B$40="Confirmed",'Data entry'!$B$40="Probable")),"sx","")</f>
        <v/>
      </c>
      <c r="AF108" s="25" t="str">
        <f>IF(AND(AF$4='Data entry'!$R$40, OR('Data entry'!$B$40="Confirmed",'Data entry'!$B$40="Probable")),"sx","")</f>
        <v/>
      </c>
      <c r="AG108" s="25" t="str">
        <f>IF(AND(AG$4='Data entry'!$R$40, OR('Data entry'!$B$40="Confirmed",'Data entry'!$B$40="Probable")),"sx","")</f>
        <v/>
      </c>
      <c r="AH108" s="25" t="str">
        <f>IF(AND(AH$4='Data entry'!$R$40, OR('Data entry'!$B$40="Confirmed",'Data entry'!$B$40="Probable")),"sx","")</f>
        <v/>
      </c>
      <c r="AI108" s="25" t="str">
        <f>IF(AND(AI$4='Data entry'!$R$40, OR('Data entry'!$B$40="Confirmed",'Data entry'!$B$40="Probable")),"sx","")</f>
        <v/>
      </c>
      <c r="AJ108" s="25" t="str">
        <f>IF(AND(AJ$4='Data entry'!$R$40, OR('Data entry'!$B$40="Confirmed",'Data entry'!$B$40="Probable")),"sx","")</f>
        <v/>
      </c>
      <c r="AK108" s="25" t="str">
        <f>IF(AND(AK$4='Data entry'!$R$40, OR('Data entry'!$B$40="Confirmed",'Data entry'!$B$40="Probable")),"sx","")</f>
        <v/>
      </c>
      <c r="AL108" s="25" t="str">
        <f>IF(AND(AL$4='Data entry'!$R$40, OR('Data entry'!$B$40="Confirmed",'Data entry'!$B$40="Probable")),"sx","")</f>
        <v/>
      </c>
      <c r="AM108" s="25" t="str">
        <f>IF(AND(AM$4='Data entry'!$R$40, OR('Data entry'!$B$40="Confirmed",'Data entry'!$B$40="Probable")),"sx","")</f>
        <v/>
      </c>
      <c r="AN108" s="25" t="str">
        <f>IF(AND(AN$4='Data entry'!$R$40, OR('Data entry'!$B$40="Confirmed",'Data entry'!$B$40="Probable")),"sx","")</f>
        <v/>
      </c>
      <c r="AO108" s="25" t="str">
        <f>IF(AND(AO$4='Data entry'!$R$40, OR('Data entry'!$B$40="Confirmed",'Data entry'!$B$40="Probable")),"sx","")</f>
        <v/>
      </c>
      <c r="AP108" s="25" t="str">
        <f>IF(AND(AP$4='Data entry'!$R$40, OR('Data entry'!$B$40="Confirmed",'Data entry'!$B$40="Probable")),"sx","")</f>
        <v/>
      </c>
      <c r="AQ108" s="25" t="str">
        <f>IF(AND(AQ$4='Data entry'!$R$40, OR('Data entry'!$B$40="Confirmed",'Data entry'!$B$40="Probable")),"sx","")</f>
        <v/>
      </c>
      <c r="AR108" s="25" t="str">
        <f>IF(AND(AR$4='Data entry'!$R$40, OR('Data entry'!$B$40="Confirmed",'Data entry'!$B$40="Probable")),"sx","")</f>
        <v/>
      </c>
      <c r="AS108" s="25" t="str">
        <f>IF(AND(AS$4='Data entry'!$R$40, OR('Data entry'!$B$40="Confirmed",'Data entry'!$B$40="Probable")),"sx","")</f>
        <v/>
      </c>
      <c r="AT108" s="25" t="str">
        <f>IF(AND(AT$4='Data entry'!$R$40, OR('Data entry'!$B$40="Confirmed",'Data entry'!$B$40="Probable")),"sx","")</f>
        <v/>
      </c>
      <c r="AU108" s="25" t="str">
        <f>IF(AND(AU$4='Data entry'!$R$40, OR('Data entry'!$B$40="Confirmed",'Data entry'!$B$40="Probable")),"sx","")</f>
        <v/>
      </c>
      <c r="AV108" s="25" t="str">
        <f>IF(AND(AV$4='Data entry'!$R$40, OR('Data entry'!$B$40="Confirmed",'Data entry'!$B$40="Probable")),"sx","")</f>
        <v/>
      </c>
      <c r="AW108" s="25" t="str">
        <f>IF(AND(AW$4='Data entry'!$R$40, OR('Data entry'!$B$40="Confirmed",'Data entry'!$B$40="Probable")),"sx","")</f>
        <v/>
      </c>
      <c r="AX108" s="25" t="str">
        <f>IF(AND(AX$4='Data entry'!$R$40, OR('Data entry'!$B$40="Confirmed",'Data entry'!$B$40="Probable")),"sx","")</f>
        <v/>
      </c>
      <c r="AY108" s="25" t="str">
        <f>IF(AND(AY$4='Data entry'!$R$40, OR('Data entry'!$B$40="Confirmed",'Data entry'!$B$40="Probable")),"sx","")</f>
        <v/>
      </c>
      <c r="AZ108" s="25" t="str">
        <f>IF(AND(AZ$4='Data entry'!$R$40, OR('Data entry'!$B$40="Confirmed",'Data entry'!$B$40="Probable")),"sx","")</f>
        <v/>
      </c>
      <c r="BA108" s="25" t="str">
        <f>IF(AND(BA$4='Data entry'!$R$40, OR('Data entry'!$B$40="Confirmed",'Data entry'!$B$40="Probable")),"sx","")</f>
        <v/>
      </c>
      <c r="BB108" s="25" t="str">
        <f>IF(AND(BB$4='Data entry'!$R$40, OR('Data entry'!$B$40="Confirmed",'Data entry'!$B$40="Probable")),"sx","")</f>
        <v/>
      </c>
      <c r="BC108" s="25" t="str">
        <f>IF(AND(BC$4='Data entry'!$R$40, OR('Data entry'!$B$40="Confirmed",'Data entry'!$B$40="Probable")),"sx","")</f>
        <v/>
      </c>
      <c r="BD108" s="25" t="str">
        <f>IF(AND(BD$4='Data entry'!$R$40, OR('Data entry'!$B$40="Confirmed",'Data entry'!$B$40="Probable")),"sx","")</f>
        <v/>
      </c>
      <c r="BE108" s="25" t="str">
        <f>IF(AND(BE$4='Data entry'!$R$40, OR('Data entry'!$B$40="Confirmed",'Data entry'!$B$40="Probable")),"sx","")</f>
        <v/>
      </c>
      <c r="BF108" s="25" t="str">
        <f>IF(AND(BF$4='Data entry'!$R$40, OR('Data entry'!$B$40="Confirmed",'Data entry'!$B$40="Probable")),"sx","")</f>
        <v/>
      </c>
      <c r="BG108" s="25" t="str">
        <f>IF(AND(BG$4='Data entry'!$R$40, OR('Data entry'!$B$40="Confirmed",'Data entry'!$B$40="Probable")),"sx","")</f>
        <v/>
      </c>
      <c r="BH108" s="25" t="str">
        <f>IF(AND(BH$4='Data entry'!$R$40, OR('Data entry'!$B$40="Confirmed",'Data entry'!$B$40="Probable")),"sx","")</f>
        <v/>
      </c>
      <c r="BI108" s="25" t="str">
        <f>IF(AND(BI$4='Data entry'!$R$40, OR('Data entry'!$B$40="Confirmed",'Data entry'!$B$40="Probable")),"sx","")</f>
        <v/>
      </c>
      <c r="BJ108" s="25" t="str">
        <f>IF(AND(BJ$4='Data entry'!$R$40, OR('Data entry'!$B$40="Confirmed",'Data entry'!$B$40="Probable")),"sx","")</f>
        <v/>
      </c>
      <c r="BK108" s="25" t="str">
        <f>IF(AND(BK$4='Data entry'!$R$40, OR('Data entry'!$B$40="Confirmed",'Data entry'!$B$40="Probable")),"sx","")</f>
        <v/>
      </c>
      <c r="BL108" s="25" t="str">
        <f>IF(AND(BL$4='Data entry'!$R$40, OR('Data entry'!$B$40="Confirmed",'Data entry'!$B$40="Probable")),"sx","")</f>
        <v/>
      </c>
      <c r="BM108" s="25" t="str">
        <f>IF(AND(BM$4='Data entry'!$R$40, OR('Data entry'!$B$40="Confirmed",'Data entry'!$B$40="Probable")),"sx","")</f>
        <v/>
      </c>
      <c r="BN108" s="25" t="str">
        <f>IF(AND(BN$4='Data entry'!$R$40, OR('Data entry'!$B$40="Confirmed",'Data entry'!$B$40="Probable")),"sx","")</f>
        <v/>
      </c>
      <c r="BO108" s="25" t="str">
        <f>IF(AND(BO$4='Data entry'!$R$40, OR('Data entry'!$B$40="Confirmed",'Data entry'!$B$40="Probable")),"sx","")</f>
        <v/>
      </c>
      <c r="BP108" s="25" t="str">
        <f>IF(AND(BP$4='Data entry'!$R$40, OR('Data entry'!$B$40="Confirmed",'Data entry'!$B$40="Probable")),"sx","")</f>
        <v/>
      </c>
      <c r="BQ108" s="25" t="str">
        <f>IF(AND(BQ$4='Data entry'!$R$40, OR('Data entry'!$B$40="Confirmed",'Data entry'!$B$40="Probable")),"sx","")</f>
        <v/>
      </c>
      <c r="BR108" s="25" t="str">
        <f>IF(AND(BR$4='Data entry'!$R$40, OR('Data entry'!$B$40="Confirmed",'Data entry'!$B$40="Probable")),"sx","")</f>
        <v/>
      </c>
      <c r="BS108" s="25" t="str">
        <f>IF(AND(BS$4='Data entry'!$R$40, OR('Data entry'!$B$40="Confirmed",'Data entry'!$B$40="Probable")),"sx","")</f>
        <v/>
      </c>
      <c r="BT108" s="25" t="str">
        <f>IF(AND(BT$4='Data entry'!$R$40, OR('Data entry'!$B$40="Confirmed",'Data entry'!$B$40="Probable")),"sx","")</f>
        <v/>
      </c>
      <c r="BU108" s="25" t="str">
        <f>IF(AND(BU$4='Data entry'!$R$40, OR('Data entry'!$B$40="Confirmed",'Data entry'!$B$40="Probable")),"sx","")</f>
        <v/>
      </c>
      <c r="BV108" s="25" t="str">
        <f>IF(AND(BV$4='Data entry'!$R$40, OR('Data entry'!$B$40="Confirmed",'Data entry'!$B$40="Probable")),"sx","")</f>
        <v/>
      </c>
      <c r="BW108" s="25" t="str">
        <f>IF(AND(BW$4='Data entry'!$R$40, OR('Data entry'!$B$40="Confirmed",'Data entry'!$B$40="Probable")),"sx","")</f>
        <v/>
      </c>
      <c r="BX108" s="25" t="str">
        <f>IF(AND(BX$4='Data entry'!$R$40, OR('Data entry'!$B$40="Confirmed",'Data entry'!$B$40="Probable")),"sx","")</f>
        <v/>
      </c>
      <c r="BY108" s="25" t="str">
        <f>IF(AND(BY$4='Data entry'!$R$40, OR('Data entry'!$B$40="Confirmed",'Data entry'!$B$40="Probable")),"sx","")</f>
        <v/>
      </c>
      <c r="BZ108" s="25" t="str">
        <f>IF(AND(BZ$4='Data entry'!$R$40, OR('Data entry'!$B$40="Confirmed",'Data entry'!$B$40="Probable")),"sx","")</f>
        <v/>
      </c>
      <c r="CA108" s="25" t="str">
        <f>IF(AND(CA$4='Data entry'!$R$40, OR('Data entry'!$B$40="Confirmed",'Data entry'!$B$40="Probable")),"sx","")</f>
        <v/>
      </c>
      <c r="CB108" s="25" t="str">
        <f>IF(AND(CB$4='Data entry'!$R$40, OR('Data entry'!$B$40="Confirmed",'Data entry'!$B$40="Probable")),"sx","")</f>
        <v/>
      </c>
      <c r="CC108" s="25" t="str">
        <f>IF(AND(CC$4='Data entry'!$R$40, OR('Data entry'!$B$40="Confirmed",'Data entry'!$B$40="Probable")),"sx","")</f>
        <v/>
      </c>
    </row>
    <row r="109" spans="1:81" s="73" customFormat="1" ht="2.25" customHeight="1" thickBot="1" x14ac:dyDescent="0.3">
      <c r="A109" s="613"/>
      <c r="B109" s="614"/>
      <c r="C109" s="78"/>
    </row>
    <row r="110" spans="1:81" s="72" customFormat="1" ht="15.6" thickTop="1" x14ac:dyDescent="0.25">
      <c r="A110" s="612" t="str">
        <f>CONCATENATE('Data entry'!J41, " ", 'Data entry'!I41)</f>
        <v xml:space="preserve"> </v>
      </c>
      <c r="B110" s="612"/>
      <c r="C110" s="76"/>
    </row>
    <row r="111" spans="1:81" s="25" customFormat="1" x14ac:dyDescent="0.25">
      <c r="A111" s="610" t="str">
        <f>CONCATENATE('Data entry'!B41, ", ", 'Data entry'!AO41, ", ", 'Data entry'!AR41)</f>
        <v xml:space="preserve">, , </v>
      </c>
      <c r="B111" s="610"/>
      <c r="C111" s="77"/>
      <c r="Q111" s="25" t="str">
        <f>IF(AND(Q$4='Data entry'!$R$41, OR('Data entry'!$B$41="Confirmed",'Data entry'!$B$41="Probable")),"sx","")</f>
        <v/>
      </c>
      <c r="R111" s="25" t="str">
        <f>IF(AND(R$4='Data entry'!$R$41, OR('Data entry'!$B$41="Confirmed",'Data entry'!$B$41="Probable")),"sx","")</f>
        <v/>
      </c>
      <c r="S111" s="25" t="str">
        <f>IF(AND(S$4='Data entry'!$R$41, OR('Data entry'!$B$41="Confirmed",'Data entry'!$B$41="Probable")),"sx","")</f>
        <v/>
      </c>
      <c r="T111" s="25" t="str">
        <f>IF(AND(T$4='Data entry'!$R$41, OR('Data entry'!$B$41="Confirmed",'Data entry'!$B$41="Probable")),"sx","")</f>
        <v/>
      </c>
      <c r="U111" s="25" t="str">
        <f>IF(AND(U$4='Data entry'!$R$41, OR('Data entry'!$B$41="Confirmed",'Data entry'!$B$41="Probable")),"sx","")</f>
        <v/>
      </c>
      <c r="V111" s="25" t="str">
        <f>IF(AND(V$4='Data entry'!$R$41, OR('Data entry'!$B$41="Confirmed",'Data entry'!$B$41="Probable")),"sx","")</f>
        <v/>
      </c>
      <c r="W111" s="25" t="str">
        <f>IF(AND(W$4='Data entry'!$R$41, OR('Data entry'!$B$41="Confirmed",'Data entry'!$B$41="Probable")),"sx","")</f>
        <v/>
      </c>
      <c r="X111" s="25" t="str">
        <f>IF(AND(X$4='Data entry'!$R$41, OR('Data entry'!$B$41="Confirmed",'Data entry'!$B$41="Probable")),"sx","")</f>
        <v/>
      </c>
      <c r="Y111" s="25" t="str">
        <f>IF(AND(Y$4='Data entry'!$R$41, OR('Data entry'!$B$41="Confirmed",'Data entry'!$B$41="Probable")),"sx","")</f>
        <v/>
      </c>
      <c r="Z111" s="25" t="str">
        <f>IF(AND(Z$4='Data entry'!$R$41, OR('Data entry'!$B$41="Confirmed",'Data entry'!$B$41="Probable")),"sx","")</f>
        <v/>
      </c>
      <c r="AA111" s="25" t="str">
        <f>IF(AND(AA$4='Data entry'!$R$41, OR('Data entry'!$B$41="Confirmed",'Data entry'!$B$41="Probable")),"sx","")</f>
        <v/>
      </c>
      <c r="AB111" s="25" t="str">
        <f>IF(AND(AB$4='Data entry'!$R$41, OR('Data entry'!$B$41="Confirmed",'Data entry'!$B$41="Probable")),"sx","")</f>
        <v/>
      </c>
      <c r="AC111" s="25" t="str">
        <f>IF(AND(AC$4='Data entry'!$R$41, OR('Data entry'!$B$41="Confirmed",'Data entry'!$B$41="Probable")),"sx","")</f>
        <v/>
      </c>
      <c r="AD111" s="25" t="str">
        <f>IF(AND(AD$4='Data entry'!$R$41, OR('Data entry'!$B$41="Confirmed",'Data entry'!$B$41="Probable")),"sx","")</f>
        <v/>
      </c>
      <c r="AE111" s="25" t="str">
        <f>IF(AND(AE$4='Data entry'!$R$41, OR('Data entry'!$B$41="Confirmed",'Data entry'!$B$41="Probable")),"sx","")</f>
        <v/>
      </c>
      <c r="AF111" s="25" t="str">
        <f>IF(AND(AF$4='Data entry'!$R$41, OR('Data entry'!$B$41="Confirmed",'Data entry'!$B$41="Probable")),"sx","")</f>
        <v/>
      </c>
      <c r="AG111" s="25" t="str">
        <f>IF(AND(AG$4='Data entry'!$R$41, OR('Data entry'!$B$41="Confirmed",'Data entry'!$B$41="Probable")),"sx","")</f>
        <v/>
      </c>
      <c r="AH111" s="25" t="str">
        <f>IF(AND(AH$4='Data entry'!$R$41, OR('Data entry'!$B$41="Confirmed",'Data entry'!$B$41="Probable")),"sx","")</f>
        <v/>
      </c>
      <c r="AI111" s="25" t="str">
        <f>IF(AND(AI$4='Data entry'!$R$41, OR('Data entry'!$B$41="Confirmed",'Data entry'!$B$41="Probable")),"sx","")</f>
        <v/>
      </c>
      <c r="AJ111" s="25" t="str">
        <f>IF(AND(AJ$4='Data entry'!$R$41, OR('Data entry'!$B$41="Confirmed",'Data entry'!$B$41="Probable")),"sx","")</f>
        <v/>
      </c>
      <c r="AK111" s="25" t="str">
        <f>IF(AND(AK$4='Data entry'!$R$41, OR('Data entry'!$B$41="Confirmed",'Data entry'!$B$41="Probable")),"sx","")</f>
        <v/>
      </c>
      <c r="AL111" s="25" t="str">
        <f>IF(AND(AL$4='Data entry'!$R$41, OR('Data entry'!$B$41="Confirmed",'Data entry'!$B$41="Probable")),"sx","")</f>
        <v/>
      </c>
      <c r="AM111" s="25" t="str">
        <f>IF(AND(AM$4='Data entry'!$R$41, OR('Data entry'!$B$41="Confirmed",'Data entry'!$B$41="Probable")),"sx","")</f>
        <v/>
      </c>
      <c r="AN111" s="25" t="str">
        <f>IF(AND(AN$4='Data entry'!$R$41, OR('Data entry'!$B$41="Confirmed",'Data entry'!$B$41="Probable")),"sx","")</f>
        <v/>
      </c>
      <c r="AO111" s="25" t="str">
        <f>IF(AND(AO$4='Data entry'!$R$41, OR('Data entry'!$B$41="Confirmed",'Data entry'!$B$41="Probable")),"sx","")</f>
        <v/>
      </c>
      <c r="AP111" s="25" t="str">
        <f>IF(AND(AP$4='Data entry'!$R$41, OR('Data entry'!$B$41="Confirmed",'Data entry'!$B$41="Probable")),"sx","")</f>
        <v/>
      </c>
      <c r="AQ111" s="25" t="str">
        <f>IF(AND(AQ$4='Data entry'!$R$41, OR('Data entry'!$B$41="Confirmed",'Data entry'!$B$41="Probable")),"sx","")</f>
        <v/>
      </c>
      <c r="AR111" s="25" t="str">
        <f>IF(AND(AR$4='Data entry'!$R$41, OR('Data entry'!$B$41="Confirmed",'Data entry'!$B$41="Probable")),"sx","")</f>
        <v/>
      </c>
      <c r="AS111" s="25" t="str">
        <f>IF(AND(AS$4='Data entry'!$R$41, OR('Data entry'!$B$41="Confirmed",'Data entry'!$B$41="Probable")),"sx","")</f>
        <v/>
      </c>
      <c r="AT111" s="25" t="str">
        <f>IF(AND(AT$4='Data entry'!$R$41, OR('Data entry'!$B$41="Confirmed",'Data entry'!$B$41="Probable")),"sx","")</f>
        <v/>
      </c>
      <c r="AU111" s="25" t="str">
        <f>IF(AND(AU$4='Data entry'!$R$41, OR('Data entry'!$B$41="Confirmed",'Data entry'!$B$41="Probable")),"sx","")</f>
        <v/>
      </c>
      <c r="AV111" s="25" t="str">
        <f>IF(AND(AV$4='Data entry'!$R$41, OR('Data entry'!$B$41="Confirmed",'Data entry'!$B$41="Probable")),"sx","")</f>
        <v/>
      </c>
      <c r="AW111" s="25" t="str">
        <f>IF(AND(AW$4='Data entry'!$R$41, OR('Data entry'!$B$41="Confirmed",'Data entry'!$B$41="Probable")),"sx","")</f>
        <v/>
      </c>
      <c r="AX111" s="25" t="str">
        <f>IF(AND(AX$4='Data entry'!$R$41, OR('Data entry'!$B$41="Confirmed",'Data entry'!$B$41="Probable")),"sx","")</f>
        <v/>
      </c>
      <c r="AY111" s="25" t="str">
        <f>IF(AND(AY$4='Data entry'!$R$41, OR('Data entry'!$B$41="Confirmed",'Data entry'!$B$41="Probable")),"sx","")</f>
        <v/>
      </c>
      <c r="AZ111" s="25" t="str">
        <f>IF(AND(AZ$4='Data entry'!$R$41, OR('Data entry'!$B$41="Confirmed",'Data entry'!$B$41="Probable")),"sx","")</f>
        <v/>
      </c>
      <c r="BA111" s="25" t="str">
        <f>IF(AND(BA$4='Data entry'!$R$41, OR('Data entry'!$B$41="Confirmed",'Data entry'!$B$41="Probable")),"sx","")</f>
        <v/>
      </c>
      <c r="BB111" s="25" t="str">
        <f>IF(AND(BB$4='Data entry'!$R$41, OR('Data entry'!$B$41="Confirmed",'Data entry'!$B$41="Probable")),"sx","")</f>
        <v/>
      </c>
      <c r="BC111" s="25" t="str">
        <f>IF(AND(BC$4='Data entry'!$R$41, OR('Data entry'!$B$41="Confirmed",'Data entry'!$B$41="Probable")),"sx","")</f>
        <v/>
      </c>
      <c r="BD111" s="25" t="str">
        <f>IF(AND(BD$4='Data entry'!$R$41, OR('Data entry'!$B$41="Confirmed",'Data entry'!$B$41="Probable")),"sx","")</f>
        <v/>
      </c>
      <c r="BE111" s="25" t="str">
        <f>IF(AND(BE$4='Data entry'!$R$41, OR('Data entry'!$B$41="Confirmed",'Data entry'!$B$41="Probable")),"sx","")</f>
        <v/>
      </c>
      <c r="BF111" s="25" t="str">
        <f>IF(AND(BF$4='Data entry'!$R$41, OR('Data entry'!$B$41="Confirmed",'Data entry'!$B$41="Probable")),"sx","")</f>
        <v/>
      </c>
      <c r="BG111" s="25" t="str">
        <f>IF(AND(BG$4='Data entry'!$R$41, OR('Data entry'!$B$41="Confirmed",'Data entry'!$B$41="Probable")),"sx","")</f>
        <v/>
      </c>
      <c r="BH111" s="25" t="str">
        <f>IF(AND(BH$4='Data entry'!$R$41, OR('Data entry'!$B$41="Confirmed",'Data entry'!$B$41="Probable")),"sx","")</f>
        <v/>
      </c>
      <c r="BI111" s="25" t="str">
        <f>IF(AND(BI$4='Data entry'!$R$41, OR('Data entry'!$B$41="Confirmed",'Data entry'!$B$41="Probable")),"sx","")</f>
        <v/>
      </c>
      <c r="BJ111" s="25" t="str">
        <f>IF(AND(BJ$4='Data entry'!$R$41, OR('Data entry'!$B$41="Confirmed",'Data entry'!$B$41="Probable")),"sx","")</f>
        <v/>
      </c>
      <c r="BK111" s="25" t="str">
        <f>IF(AND(BK$4='Data entry'!$R$41, OR('Data entry'!$B$41="Confirmed",'Data entry'!$B$41="Probable")),"sx","")</f>
        <v/>
      </c>
      <c r="BL111" s="25" t="str">
        <f>IF(AND(BL$4='Data entry'!$R$41, OR('Data entry'!$B$41="Confirmed",'Data entry'!$B$41="Probable")),"sx","")</f>
        <v/>
      </c>
      <c r="BM111" s="25" t="str">
        <f>IF(AND(BM$4='Data entry'!$R$41, OR('Data entry'!$B$41="Confirmed",'Data entry'!$B$41="Probable")),"sx","")</f>
        <v/>
      </c>
      <c r="BN111" s="25" t="str">
        <f>IF(AND(BN$4='Data entry'!$R$41, OR('Data entry'!$B$41="Confirmed",'Data entry'!$B$41="Probable")),"sx","")</f>
        <v/>
      </c>
      <c r="BO111" s="25" t="str">
        <f>IF(AND(BO$4='Data entry'!$R$41, OR('Data entry'!$B$41="Confirmed",'Data entry'!$B$41="Probable")),"sx","")</f>
        <v/>
      </c>
      <c r="BP111" s="25" t="str">
        <f>IF(AND(BP$4='Data entry'!$R$41, OR('Data entry'!$B$41="Confirmed",'Data entry'!$B$41="Probable")),"sx","")</f>
        <v/>
      </c>
      <c r="BQ111" s="25" t="str">
        <f>IF(AND(BQ$4='Data entry'!$R$41, OR('Data entry'!$B$41="Confirmed",'Data entry'!$B$41="Probable")),"sx","")</f>
        <v/>
      </c>
      <c r="BR111" s="25" t="str">
        <f>IF(AND(BR$4='Data entry'!$R$41, OR('Data entry'!$B$41="Confirmed",'Data entry'!$B$41="Probable")),"sx","")</f>
        <v/>
      </c>
      <c r="BS111" s="25" t="str">
        <f>IF(AND(BS$4='Data entry'!$R$41, OR('Data entry'!$B$41="Confirmed",'Data entry'!$B$41="Probable")),"sx","")</f>
        <v/>
      </c>
      <c r="BT111" s="25" t="str">
        <f>IF(AND(BT$4='Data entry'!$R$41, OR('Data entry'!$B$41="Confirmed",'Data entry'!$B$41="Probable")),"sx","")</f>
        <v/>
      </c>
      <c r="BU111" s="25" t="str">
        <f>IF(AND(BU$4='Data entry'!$R$41, OR('Data entry'!$B$41="Confirmed",'Data entry'!$B$41="Probable")),"sx","")</f>
        <v/>
      </c>
      <c r="BV111" s="25" t="str">
        <f>IF(AND(BV$4='Data entry'!$R$41, OR('Data entry'!$B$41="Confirmed",'Data entry'!$B$41="Probable")),"sx","")</f>
        <v/>
      </c>
      <c r="BW111" s="25" t="str">
        <f>IF(AND(BW$4='Data entry'!$R$41, OR('Data entry'!$B$41="Confirmed",'Data entry'!$B$41="Probable")),"sx","")</f>
        <v/>
      </c>
      <c r="BX111" s="25" t="str">
        <f>IF(AND(BX$4='Data entry'!$R$41, OR('Data entry'!$B$41="Confirmed",'Data entry'!$B$41="Probable")),"sx","")</f>
        <v/>
      </c>
      <c r="BY111" s="25" t="str">
        <f>IF(AND(BY$4='Data entry'!$R$41, OR('Data entry'!$B$41="Confirmed",'Data entry'!$B$41="Probable")),"sx","")</f>
        <v/>
      </c>
      <c r="BZ111" s="25" t="str">
        <f>IF(AND(BZ$4='Data entry'!$R$41, OR('Data entry'!$B$41="Confirmed",'Data entry'!$B$41="Probable")),"sx","")</f>
        <v/>
      </c>
      <c r="CA111" s="25" t="str">
        <f>IF(AND(CA$4='Data entry'!$R$41, OR('Data entry'!$B$41="Confirmed",'Data entry'!$B$41="Probable")),"sx","")</f>
        <v/>
      </c>
      <c r="CB111" s="25" t="str">
        <f>IF(AND(CB$4='Data entry'!$R$41, OR('Data entry'!$B$41="Confirmed",'Data entry'!$B$41="Probable")),"sx","")</f>
        <v/>
      </c>
      <c r="CC111" s="25" t="str">
        <f>IF(AND(CC$4='Data entry'!$R$41, OR('Data entry'!$B$41="Confirmed",'Data entry'!$B$41="Probable")),"sx","")</f>
        <v/>
      </c>
    </row>
    <row r="112" spans="1:81" s="73" customFormat="1" ht="2.25" customHeight="1" thickBot="1" x14ac:dyDescent="0.3">
      <c r="A112" s="613"/>
      <c r="B112" s="614"/>
      <c r="C112" s="78"/>
    </row>
    <row r="113" spans="1:81" s="72" customFormat="1" ht="15.6" thickTop="1" x14ac:dyDescent="0.25">
      <c r="A113" s="612" t="str">
        <f>CONCATENATE('Data entry'!J42, " ", 'Data entry'!I42)</f>
        <v xml:space="preserve"> </v>
      </c>
      <c r="B113" s="612"/>
      <c r="C113" s="76"/>
    </row>
    <row r="114" spans="1:81" s="25" customFormat="1" x14ac:dyDescent="0.25">
      <c r="A114" s="610" t="str">
        <f>CONCATENATE('Data entry'!B42, ", ", 'Data entry'!AO42, ", ", 'Data entry'!AR42)</f>
        <v xml:space="preserve">, , </v>
      </c>
      <c r="B114" s="610"/>
      <c r="C114" s="77"/>
      <c r="Q114" s="25" t="str">
        <f>IF(AND(Q$4='Data entry'!$R$42, OR('Data entry'!$B$42="Confirmed",'Data entry'!$B$42="Probable")),"sx","")</f>
        <v/>
      </c>
      <c r="R114" s="25" t="str">
        <f>IF(AND(R$4='Data entry'!$R$42, OR('Data entry'!$B$42="Confirmed",'Data entry'!$B$42="Probable")),"sx","")</f>
        <v/>
      </c>
      <c r="S114" s="25" t="str">
        <f>IF(AND(S$4='Data entry'!$R$42, OR('Data entry'!$B$42="Confirmed",'Data entry'!$B$42="Probable")),"sx","")</f>
        <v/>
      </c>
      <c r="T114" s="25" t="str">
        <f>IF(AND(T$4='Data entry'!$R$42, OR('Data entry'!$B$42="Confirmed",'Data entry'!$B$42="Probable")),"sx","")</f>
        <v/>
      </c>
      <c r="U114" s="25" t="str">
        <f>IF(AND(U$4='Data entry'!$R$42, OR('Data entry'!$B$42="Confirmed",'Data entry'!$B$42="Probable")),"sx","")</f>
        <v/>
      </c>
      <c r="V114" s="25" t="str">
        <f>IF(AND(V$4='Data entry'!$R$42, OR('Data entry'!$B$42="Confirmed",'Data entry'!$B$42="Probable")),"sx","")</f>
        <v/>
      </c>
      <c r="W114" s="25" t="str">
        <f>IF(AND(W$4='Data entry'!$R$42, OR('Data entry'!$B$42="Confirmed",'Data entry'!$B$42="Probable")),"sx","")</f>
        <v/>
      </c>
      <c r="X114" s="25" t="str">
        <f>IF(AND(X$4='Data entry'!$R$42, OR('Data entry'!$B$42="Confirmed",'Data entry'!$B$42="Probable")),"sx","")</f>
        <v/>
      </c>
      <c r="Y114" s="25" t="str">
        <f>IF(AND(Y$4='Data entry'!$R$42, OR('Data entry'!$B$42="Confirmed",'Data entry'!$B$42="Probable")),"sx","")</f>
        <v/>
      </c>
      <c r="Z114" s="25" t="str">
        <f>IF(AND(Z$4='Data entry'!$R$42, OR('Data entry'!$B$42="Confirmed",'Data entry'!$B$42="Probable")),"sx","")</f>
        <v/>
      </c>
      <c r="AA114" s="25" t="str">
        <f>IF(AND(AA$4='Data entry'!$R$42, OR('Data entry'!$B$42="Confirmed",'Data entry'!$B$42="Probable")),"sx","")</f>
        <v/>
      </c>
      <c r="AB114" s="25" t="str">
        <f>IF(AND(AB$4='Data entry'!$R$42, OR('Data entry'!$B$42="Confirmed",'Data entry'!$B$42="Probable")),"sx","")</f>
        <v/>
      </c>
      <c r="AC114" s="25" t="str">
        <f>IF(AND(AC$4='Data entry'!$R$42, OR('Data entry'!$B$42="Confirmed",'Data entry'!$B$42="Probable")),"sx","")</f>
        <v/>
      </c>
      <c r="AD114" s="25" t="str">
        <f>IF(AND(AD$4='Data entry'!$R$42, OR('Data entry'!$B$42="Confirmed",'Data entry'!$B$42="Probable")),"sx","")</f>
        <v/>
      </c>
      <c r="AE114" s="25" t="str">
        <f>IF(AND(AE$4='Data entry'!$R$42, OR('Data entry'!$B$42="Confirmed",'Data entry'!$B$42="Probable")),"sx","")</f>
        <v/>
      </c>
      <c r="AF114" s="25" t="str">
        <f>IF(AND(AF$4='Data entry'!$R$42, OR('Data entry'!$B$42="Confirmed",'Data entry'!$B$42="Probable")),"sx","")</f>
        <v/>
      </c>
      <c r="AG114" s="25" t="str">
        <f>IF(AND(AG$4='Data entry'!$R$42, OR('Data entry'!$B$42="Confirmed",'Data entry'!$B$42="Probable")),"sx","")</f>
        <v/>
      </c>
      <c r="AH114" s="25" t="str">
        <f>IF(AND(AH$4='Data entry'!$R$42, OR('Data entry'!$B$42="Confirmed",'Data entry'!$B$42="Probable")),"sx","")</f>
        <v/>
      </c>
      <c r="AI114" s="25" t="str">
        <f>IF(AND(AI$4='Data entry'!$R$42, OR('Data entry'!$B$42="Confirmed",'Data entry'!$B$42="Probable")),"sx","")</f>
        <v/>
      </c>
      <c r="AJ114" s="25" t="str">
        <f>IF(AND(AJ$4='Data entry'!$R$42, OR('Data entry'!$B$42="Confirmed",'Data entry'!$B$42="Probable")),"sx","")</f>
        <v/>
      </c>
      <c r="AK114" s="25" t="str">
        <f>IF(AND(AK$4='Data entry'!$R$42, OR('Data entry'!$B$42="Confirmed",'Data entry'!$B$42="Probable")),"sx","")</f>
        <v/>
      </c>
      <c r="AL114" s="25" t="str">
        <f>IF(AND(AL$4='Data entry'!$R$42, OR('Data entry'!$B$42="Confirmed",'Data entry'!$B$42="Probable")),"sx","")</f>
        <v/>
      </c>
      <c r="AM114" s="25" t="str">
        <f>IF(AND(AM$4='Data entry'!$R$42, OR('Data entry'!$B$42="Confirmed",'Data entry'!$B$42="Probable")),"sx","")</f>
        <v/>
      </c>
      <c r="AN114" s="25" t="str">
        <f>IF(AND(AN$4='Data entry'!$R$42, OR('Data entry'!$B$42="Confirmed",'Data entry'!$B$42="Probable")),"sx","")</f>
        <v/>
      </c>
      <c r="AO114" s="25" t="str">
        <f>IF(AND(AO$4='Data entry'!$R$42, OR('Data entry'!$B$42="Confirmed",'Data entry'!$B$42="Probable")),"sx","")</f>
        <v/>
      </c>
      <c r="AP114" s="25" t="str">
        <f>IF(AND(AP$4='Data entry'!$R$42, OR('Data entry'!$B$42="Confirmed",'Data entry'!$B$42="Probable")),"sx","")</f>
        <v/>
      </c>
      <c r="AQ114" s="25" t="str">
        <f>IF(AND(AQ$4='Data entry'!$R$42, OR('Data entry'!$B$42="Confirmed",'Data entry'!$B$42="Probable")),"sx","")</f>
        <v/>
      </c>
      <c r="AR114" s="25" t="str">
        <f>IF(AND(AR$4='Data entry'!$R$42, OR('Data entry'!$B$42="Confirmed",'Data entry'!$B$42="Probable")),"sx","")</f>
        <v/>
      </c>
      <c r="AS114" s="25" t="str">
        <f>IF(AND(AS$4='Data entry'!$R$42, OR('Data entry'!$B$42="Confirmed",'Data entry'!$B$42="Probable")),"sx","")</f>
        <v/>
      </c>
      <c r="AT114" s="25" t="str">
        <f>IF(AND(AT$4='Data entry'!$R$42, OR('Data entry'!$B$42="Confirmed",'Data entry'!$B$42="Probable")),"sx","")</f>
        <v/>
      </c>
      <c r="AU114" s="25" t="str">
        <f>IF(AND(AU$4='Data entry'!$R$42, OR('Data entry'!$B$42="Confirmed",'Data entry'!$B$42="Probable")),"sx","")</f>
        <v/>
      </c>
      <c r="AV114" s="25" t="str">
        <f>IF(AND(AV$4='Data entry'!$R$42, OR('Data entry'!$B$42="Confirmed",'Data entry'!$B$42="Probable")),"sx","")</f>
        <v/>
      </c>
      <c r="AW114" s="25" t="str">
        <f>IF(AND(AW$4='Data entry'!$R$42, OR('Data entry'!$B$42="Confirmed",'Data entry'!$B$42="Probable")),"sx","")</f>
        <v/>
      </c>
      <c r="AX114" s="25" t="str">
        <f>IF(AND(AX$4='Data entry'!$R$42, OR('Data entry'!$B$42="Confirmed",'Data entry'!$B$42="Probable")),"sx","")</f>
        <v/>
      </c>
      <c r="AY114" s="25" t="str">
        <f>IF(AND(AY$4='Data entry'!$R$42, OR('Data entry'!$B$42="Confirmed",'Data entry'!$B$42="Probable")),"sx","")</f>
        <v/>
      </c>
      <c r="AZ114" s="25" t="str">
        <f>IF(AND(AZ$4='Data entry'!$R$42, OR('Data entry'!$B$42="Confirmed",'Data entry'!$B$42="Probable")),"sx","")</f>
        <v/>
      </c>
      <c r="BA114" s="25" t="str">
        <f>IF(AND(BA$4='Data entry'!$R$42, OR('Data entry'!$B$42="Confirmed",'Data entry'!$B$42="Probable")),"sx","")</f>
        <v/>
      </c>
      <c r="BB114" s="25" t="str">
        <f>IF(AND(BB$4='Data entry'!$R$42, OR('Data entry'!$B$42="Confirmed",'Data entry'!$B$42="Probable")),"sx","")</f>
        <v/>
      </c>
      <c r="BC114" s="25" t="str">
        <f>IF(AND(BC$4='Data entry'!$R$42, OR('Data entry'!$B$42="Confirmed",'Data entry'!$B$42="Probable")),"sx","")</f>
        <v/>
      </c>
      <c r="BD114" s="25" t="str">
        <f>IF(AND(BD$4='Data entry'!$R$42, OR('Data entry'!$B$42="Confirmed",'Data entry'!$B$42="Probable")),"sx","")</f>
        <v/>
      </c>
      <c r="BE114" s="25" t="str">
        <f>IF(AND(BE$4='Data entry'!$R$42, OR('Data entry'!$B$42="Confirmed",'Data entry'!$B$42="Probable")),"sx","")</f>
        <v/>
      </c>
      <c r="BF114" s="25" t="str">
        <f>IF(AND(BF$4='Data entry'!$R$42, OR('Data entry'!$B$42="Confirmed",'Data entry'!$B$42="Probable")),"sx","")</f>
        <v/>
      </c>
      <c r="BG114" s="25" t="str">
        <f>IF(AND(BG$4='Data entry'!$R$42, OR('Data entry'!$B$42="Confirmed",'Data entry'!$B$42="Probable")),"sx","")</f>
        <v/>
      </c>
      <c r="BH114" s="25" t="str">
        <f>IF(AND(BH$4='Data entry'!$R$42, OR('Data entry'!$B$42="Confirmed",'Data entry'!$B$42="Probable")),"sx","")</f>
        <v/>
      </c>
      <c r="BI114" s="25" t="str">
        <f>IF(AND(BI$4='Data entry'!$R$42, OR('Data entry'!$B$42="Confirmed",'Data entry'!$B$42="Probable")),"sx","")</f>
        <v/>
      </c>
      <c r="BJ114" s="25" t="str">
        <f>IF(AND(BJ$4='Data entry'!$R$42, OR('Data entry'!$B$42="Confirmed",'Data entry'!$B$42="Probable")),"sx","")</f>
        <v/>
      </c>
      <c r="BK114" s="25" t="str">
        <f>IF(AND(BK$4='Data entry'!$R$42, OR('Data entry'!$B$42="Confirmed",'Data entry'!$B$42="Probable")),"sx","")</f>
        <v/>
      </c>
      <c r="BL114" s="25" t="str">
        <f>IF(AND(BL$4='Data entry'!$R$42, OR('Data entry'!$B$42="Confirmed",'Data entry'!$B$42="Probable")),"sx","")</f>
        <v/>
      </c>
      <c r="BM114" s="25" t="str">
        <f>IF(AND(BM$4='Data entry'!$R$42, OR('Data entry'!$B$42="Confirmed",'Data entry'!$B$42="Probable")),"sx","")</f>
        <v/>
      </c>
      <c r="BN114" s="25" t="str">
        <f>IF(AND(BN$4='Data entry'!$R$42, OR('Data entry'!$B$42="Confirmed",'Data entry'!$B$42="Probable")),"sx","")</f>
        <v/>
      </c>
      <c r="BO114" s="25" t="str">
        <f>IF(AND(BO$4='Data entry'!$R$42, OR('Data entry'!$B$42="Confirmed",'Data entry'!$B$42="Probable")),"sx","")</f>
        <v/>
      </c>
      <c r="BP114" s="25" t="str">
        <f>IF(AND(BP$4='Data entry'!$R$42, OR('Data entry'!$B$42="Confirmed",'Data entry'!$B$42="Probable")),"sx","")</f>
        <v/>
      </c>
      <c r="BQ114" s="25" t="str">
        <f>IF(AND(BQ$4='Data entry'!$R$42, OR('Data entry'!$B$42="Confirmed",'Data entry'!$B$42="Probable")),"sx","")</f>
        <v/>
      </c>
      <c r="BR114" s="25" t="str">
        <f>IF(AND(BR$4='Data entry'!$R$42, OR('Data entry'!$B$42="Confirmed",'Data entry'!$B$42="Probable")),"sx","")</f>
        <v/>
      </c>
      <c r="BS114" s="25" t="str">
        <f>IF(AND(BS$4='Data entry'!$R$42, OR('Data entry'!$B$42="Confirmed",'Data entry'!$B$42="Probable")),"sx","")</f>
        <v/>
      </c>
      <c r="BT114" s="25" t="str">
        <f>IF(AND(BT$4='Data entry'!$R$42, OR('Data entry'!$B$42="Confirmed",'Data entry'!$B$42="Probable")),"sx","")</f>
        <v/>
      </c>
      <c r="BU114" s="25" t="str">
        <f>IF(AND(BU$4='Data entry'!$R$42, OR('Data entry'!$B$42="Confirmed",'Data entry'!$B$42="Probable")),"sx","")</f>
        <v/>
      </c>
      <c r="BV114" s="25" t="str">
        <f>IF(AND(BV$4='Data entry'!$R$42, OR('Data entry'!$B$42="Confirmed",'Data entry'!$B$42="Probable")),"sx","")</f>
        <v/>
      </c>
      <c r="BW114" s="25" t="str">
        <f>IF(AND(BW$4='Data entry'!$R$42, OR('Data entry'!$B$42="Confirmed",'Data entry'!$B$42="Probable")),"sx","")</f>
        <v/>
      </c>
      <c r="BX114" s="25" t="str">
        <f>IF(AND(BX$4='Data entry'!$R$42, OR('Data entry'!$B$42="Confirmed",'Data entry'!$B$42="Probable")),"sx","")</f>
        <v/>
      </c>
      <c r="BY114" s="25" t="str">
        <f>IF(AND(BY$4='Data entry'!$R$42, OR('Data entry'!$B$42="Confirmed",'Data entry'!$B$42="Probable")),"sx","")</f>
        <v/>
      </c>
      <c r="BZ114" s="25" t="str">
        <f>IF(AND(BZ$4='Data entry'!$R$42, OR('Data entry'!$B$42="Confirmed",'Data entry'!$B$42="Probable")),"sx","")</f>
        <v/>
      </c>
      <c r="CA114" s="25" t="str">
        <f>IF(AND(CA$4='Data entry'!$R$42, OR('Data entry'!$B$42="Confirmed",'Data entry'!$B$42="Probable")),"sx","")</f>
        <v/>
      </c>
      <c r="CB114" s="25" t="str">
        <f>IF(AND(CB$4='Data entry'!$R$42, OR('Data entry'!$B$42="Confirmed",'Data entry'!$B$42="Probable")),"sx","")</f>
        <v/>
      </c>
      <c r="CC114" s="25" t="str">
        <f>IF(AND(CC$4='Data entry'!$R$42, OR('Data entry'!$B$42="Confirmed",'Data entry'!$B$42="Probable")),"sx","")</f>
        <v/>
      </c>
    </row>
    <row r="115" spans="1:81" s="73" customFormat="1" ht="2.25" customHeight="1" thickBot="1" x14ac:dyDescent="0.3">
      <c r="A115" s="613"/>
      <c r="B115" s="614"/>
      <c r="C115" s="78"/>
    </row>
    <row r="116" spans="1:81" s="72" customFormat="1" ht="15.6" thickTop="1" x14ac:dyDescent="0.25">
      <c r="A116" s="612" t="str">
        <f>CONCATENATE('Data entry'!J43, " ", 'Data entry'!I43)</f>
        <v xml:space="preserve"> </v>
      </c>
      <c r="B116" s="612"/>
      <c r="C116" s="76"/>
    </row>
    <row r="117" spans="1:81" s="25" customFormat="1" x14ac:dyDescent="0.25">
      <c r="A117" s="610" t="str">
        <f>CONCATENATE('Data entry'!B43, ", ", 'Data entry'!AO43, ", ", 'Data entry'!AR43)</f>
        <v xml:space="preserve">, , </v>
      </c>
      <c r="B117" s="610"/>
      <c r="C117" s="77"/>
      <c r="Q117" s="25" t="str">
        <f>IF(AND(Q$4='Data entry'!$R$43, OR('Data entry'!$B$43="Confirmed",'Data entry'!$B$43="Probable")),"sx","")</f>
        <v/>
      </c>
      <c r="R117" s="25" t="str">
        <f>IF(AND(R$4='Data entry'!$R$43, OR('Data entry'!$B$43="Confirmed",'Data entry'!$B$43="Probable")),"sx","")</f>
        <v/>
      </c>
      <c r="S117" s="25" t="str">
        <f>IF(AND(S$4='Data entry'!$R$43, OR('Data entry'!$B$43="Confirmed",'Data entry'!$B$43="Probable")),"sx","")</f>
        <v/>
      </c>
      <c r="T117" s="25" t="str">
        <f>IF(AND(T$4='Data entry'!$R$43, OR('Data entry'!$B$43="Confirmed",'Data entry'!$B$43="Probable")),"sx","")</f>
        <v/>
      </c>
      <c r="U117" s="25" t="str">
        <f>IF(AND(U$4='Data entry'!$R$43, OR('Data entry'!$B$43="Confirmed",'Data entry'!$B$43="Probable")),"sx","")</f>
        <v/>
      </c>
      <c r="V117" s="25" t="str">
        <f>IF(AND(V$4='Data entry'!$R$43, OR('Data entry'!$B$43="Confirmed",'Data entry'!$B$43="Probable")),"sx","")</f>
        <v/>
      </c>
      <c r="W117" s="25" t="str">
        <f>IF(AND(W$4='Data entry'!$R$43, OR('Data entry'!$B$43="Confirmed",'Data entry'!$B$43="Probable")),"sx","")</f>
        <v/>
      </c>
      <c r="X117" s="25" t="str">
        <f>IF(AND(X$4='Data entry'!$R$43, OR('Data entry'!$B$43="Confirmed",'Data entry'!$B$43="Probable")),"sx","")</f>
        <v/>
      </c>
      <c r="Y117" s="25" t="str">
        <f>IF(AND(Y$4='Data entry'!$R$43, OR('Data entry'!$B$43="Confirmed",'Data entry'!$B$43="Probable")),"sx","")</f>
        <v/>
      </c>
      <c r="Z117" s="25" t="str">
        <f>IF(AND(Z$4='Data entry'!$R$43, OR('Data entry'!$B$43="Confirmed",'Data entry'!$B$43="Probable")),"sx","")</f>
        <v/>
      </c>
      <c r="AA117" s="25" t="str">
        <f>IF(AND(AA$4='Data entry'!$R$43, OR('Data entry'!$B$43="Confirmed",'Data entry'!$B$43="Probable")),"sx","")</f>
        <v/>
      </c>
      <c r="AB117" s="25" t="str">
        <f>IF(AND(AB$4='Data entry'!$R$43, OR('Data entry'!$B$43="Confirmed",'Data entry'!$B$43="Probable")),"sx","")</f>
        <v/>
      </c>
      <c r="AC117" s="25" t="str">
        <f>IF(AND(AC$4='Data entry'!$R$43, OR('Data entry'!$B$43="Confirmed",'Data entry'!$B$43="Probable")),"sx","")</f>
        <v/>
      </c>
      <c r="AD117" s="25" t="str">
        <f>IF(AND(AD$4='Data entry'!$R$43, OR('Data entry'!$B$43="Confirmed",'Data entry'!$B$43="Probable")),"sx","")</f>
        <v/>
      </c>
      <c r="AE117" s="25" t="str">
        <f>IF(AND(AE$4='Data entry'!$R$43, OR('Data entry'!$B$43="Confirmed",'Data entry'!$B$43="Probable")),"sx","")</f>
        <v/>
      </c>
      <c r="AF117" s="25" t="str">
        <f>IF(AND(AF$4='Data entry'!$R$43, OR('Data entry'!$B$43="Confirmed",'Data entry'!$B$43="Probable")),"sx","")</f>
        <v/>
      </c>
      <c r="AG117" s="25" t="str">
        <f>IF(AND(AG$4='Data entry'!$R$43, OR('Data entry'!$B$43="Confirmed",'Data entry'!$B$43="Probable")),"sx","")</f>
        <v/>
      </c>
      <c r="AH117" s="25" t="str">
        <f>IF(AND(AH$4='Data entry'!$R$43, OR('Data entry'!$B$43="Confirmed",'Data entry'!$B$43="Probable")),"sx","")</f>
        <v/>
      </c>
      <c r="AI117" s="25" t="str">
        <f>IF(AND(AI$4='Data entry'!$R$43, OR('Data entry'!$B$43="Confirmed",'Data entry'!$B$43="Probable")),"sx","")</f>
        <v/>
      </c>
      <c r="AJ117" s="25" t="str">
        <f>IF(AND(AJ$4='Data entry'!$R$43, OR('Data entry'!$B$43="Confirmed",'Data entry'!$B$43="Probable")),"sx","")</f>
        <v/>
      </c>
      <c r="AK117" s="25" t="str">
        <f>IF(AND(AK$4='Data entry'!$R$43, OR('Data entry'!$B$43="Confirmed",'Data entry'!$B$43="Probable")),"sx","")</f>
        <v/>
      </c>
      <c r="AL117" s="25" t="str">
        <f>IF(AND(AL$4='Data entry'!$R$43, OR('Data entry'!$B$43="Confirmed",'Data entry'!$B$43="Probable")),"sx","")</f>
        <v/>
      </c>
      <c r="AM117" s="25" t="str">
        <f>IF(AND(AM$4='Data entry'!$R$43, OR('Data entry'!$B$43="Confirmed",'Data entry'!$B$43="Probable")),"sx","")</f>
        <v/>
      </c>
      <c r="AN117" s="25" t="str">
        <f>IF(AND(AN$4='Data entry'!$R$43, OR('Data entry'!$B$43="Confirmed",'Data entry'!$B$43="Probable")),"sx","")</f>
        <v/>
      </c>
      <c r="AO117" s="25" t="str">
        <f>IF(AND(AO$4='Data entry'!$R$43, OR('Data entry'!$B$43="Confirmed",'Data entry'!$B$43="Probable")),"sx","")</f>
        <v/>
      </c>
      <c r="AP117" s="25" t="str">
        <f>IF(AND(AP$4='Data entry'!$R$43, OR('Data entry'!$B$43="Confirmed",'Data entry'!$B$43="Probable")),"sx","")</f>
        <v/>
      </c>
      <c r="AQ117" s="25" t="str">
        <f>IF(AND(AQ$4='Data entry'!$R$43, OR('Data entry'!$B$43="Confirmed",'Data entry'!$B$43="Probable")),"sx","")</f>
        <v/>
      </c>
      <c r="AR117" s="25" t="str">
        <f>IF(AND(AR$4='Data entry'!$R$43, OR('Data entry'!$B$43="Confirmed",'Data entry'!$B$43="Probable")),"sx","")</f>
        <v/>
      </c>
      <c r="AS117" s="25" t="str">
        <f>IF(AND(AS$4='Data entry'!$R$43, OR('Data entry'!$B$43="Confirmed",'Data entry'!$B$43="Probable")),"sx","")</f>
        <v/>
      </c>
      <c r="AT117" s="25" t="str">
        <f>IF(AND(AT$4='Data entry'!$R$43, OR('Data entry'!$B$43="Confirmed",'Data entry'!$B$43="Probable")),"sx","")</f>
        <v/>
      </c>
      <c r="AU117" s="25" t="str">
        <f>IF(AND(AU$4='Data entry'!$R$43, OR('Data entry'!$B$43="Confirmed",'Data entry'!$B$43="Probable")),"sx","")</f>
        <v/>
      </c>
      <c r="AV117" s="25" t="str">
        <f>IF(AND(AV$4='Data entry'!$R$43, OR('Data entry'!$B$43="Confirmed",'Data entry'!$B$43="Probable")),"sx","")</f>
        <v/>
      </c>
      <c r="AW117" s="25" t="str">
        <f>IF(AND(AW$4='Data entry'!$R$43, OR('Data entry'!$B$43="Confirmed",'Data entry'!$B$43="Probable")),"sx","")</f>
        <v/>
      </c>
      <c r="AX117" s="25" t="str">
        <f>IF(AND(AX$4='Data entry'!$R$43, OR('Data entry'!$B$43="Confirmed",'Data entry'!$B$43="Probable")),"sx","")</f>
        <v/>
      </c>
      <c r="AY117" s="25" t="str">
        <f>IF(AND(AY$4='Data entry'!$R$43, OR('Data entry'!$B$43="Confirmed",'Data entry'!$B$43="Probable")),"sx","")</f>
        <v/>
      </c>
      <c r="AZ117" s="25" t="str">
        <f>IF(AND(AZ$4='Data entry'!$R$43, OR('Data entry'!$B$43="Confirmed",'Data entry'!$B$43="Probable")),"sx","")</f>
        <v/>
      </c>
      <c r="BA117" s="25" t="str">
        <f>IF(AND(BA$4='Data entry'!$R$43, OR('Data entry'!$B$43="Confirmed",'Data entry'!$B$43="Probable")),"sx","")</f>
        <v/>
      </c>
      <c r="BB117" s="25" t="str">
        <f>IF(AND(BB$4='Data entry'!$R$43, OR('Data entry'!$B$43="Confirmed",'Data entry'!$B$43="Probable")),"sx","")</f>
        <v/>
      </c>
      <c r="BC117" s="25" t="str">
        <f>IF(AND(BC$4='Data entry'!$R$43, OR('Data entry'!$B$43="Confirmed",'Data entry'!$B$43="Probable")),"sx","")</f>
        <v/>
      </c>
      <c r="BD117" s="25" t="str">
        <f>IF(AND(BD$4='Data entry'!$R$43, OR('Data entry'!$B$43="Confirmed",'Data entry'!$B$43="Probable")),"sx","")</f>
        <v/>
      </c>
      <c r="BE117" s="25" t="str">
        <f>IF(AND(BE$4='Data entry'!$R$43, OR('Data entry'!$B$43="Confirmed",'Data entry'!$B$43="Probable")),"sx","")</f>
        <v/>
      </c>
      <c r="BF117" s="25" t="str">
        <f>IF(AND(BF$4='Data entry'!$R$43, OR('Data entry'!$B$43="Confirmed",'Data entry'!$B$43="Probable")),"sx","")</f>
        <v/>
      </c>
      <c r="BG117" s="25" t="str">
        <f>IF(AND(BG$4='Data entry'!$R$43, OR('Data entry'!$B$43="Confirmed",'Data entry'!$B$43="Probable")),"sx","")</f>
        <v/>
      </c>
      <c r="BH117" s="25" t="str">
        <f>IF(AND(BH$4='Data entry'!$R$43, OR('Data entry'!$B$43="Confirmed",'Data entry'!$B$43="Probable")),"sx","")</f>
        <v/>
      </c>
      <c r="BI117" s="25" t="str">
        <f>IF(AND(BI$4='Data entry'!$R$43, OR('Data entry'!$B$43="Confirmed",'Data entry'!$B$43="Probable")),"sx","")</f>
        <v/>
      </c>
      <c r="BJ117" s="25" t="str">
        <f>IF(AND(BJ$4='Data entry'!$R$43, OR('Data entry'!$B$43="Confirmed",'Data entry'!$B$43="Probable")),"sx","")</f>
        <v/>
      </c>
      <c r="BK117" s="25" t="str">
        <f>IF(AND(BK$4='Data entry'!$R$43, OR('Data entry'!$B$43="Confirmed",'Data entry'!$B$43="Probable")),"sx","")</f>
        <v/>
      </c>
      <c r="BL117" s="25" t="str">
        <f>IF(AND(BL$4='Data entry'!$R$43, OR('Data entry'!$B$43="Confirmed",'Data entry'!$B$43="Probable")),"sx","")</f>
        <v/>
      </c>
      <c r="BM117" s="25" t="str">
        <f>IF(AND(BM$4='Data entry'!$R$43, OR('Data entry'!$B$43="Confirmed",'Data entry'!$B$43="Probable")),"sx","")</f>
        <v/>
      </c>
      <c r="BN117" s="25" t="str">
        <f>IF(AND(BN$4='Data entry'!$R$43, OR('Data entry'!$B$43="Confirmed",'Data entry'!$B$43="Probable")),"sx","")</f>
        <v/>
      </c>
      <c r="BO117" s="25" t="str">
        <f>IF(AND(BO$4='Data entry'!$R$43, OR('Data entry'!$B$43="Confirmed",'Data entry'!$B$43="Probable")),"sx","")</f>
        <v/>
      </c>
      <c r="BP117" s="25" t="str">
        <f>IF(AND(BP$4='Data entry'!$R$43, OR('Data entry'!$B$43="Confirmed",'Data entry'!$B$43="Probable")),"sx","")</f>
        <v/>
      </c>
      <c r="BQ117" s="25" t="str">
        <f>IF(AND(BQ$4='Data entry'!$R$43, OR('Data entry'!$B$43="Confirmed",'Data entry'!$B$43="Probable")),"sx","")</f>
        <v/>
      </c>
      <c r="BR117" s="25" t="str">
        <f>IF(AND(BR$4='Data entry'!$R$43, OR('Data entry'!$B$43="Confirmed",'Data entry'!$B$43="Probable")),"sx","")</f>
        <v/>
      </c>
      <c r="BS117" s="25" t="str">
        <f>IF(AND(BS$4='Data entry'!$R$43, OR('Data entry'!$B$43="Confirmed",'Data entry'!$B$43="Probable")),"sx","")</f>
        <v/>
      </c>
      <c r="BT117" s="25" t="str">
        <f>IF(AND(BT$4='Data entry'!$R$43, OR('Data entry'!$B$43="Confirmed",'Data entry'!$B$43="Probable")),"sx","")</f>
        <v/>
      </c>
      <c r="BU117" s="25" t="str">
        <f>IF(AND(BU$4='Data entry'!$R$43, OR('Data entry'!$B$43="Confirmed",'Data entry'!$B$43="Probable")),"sx","")</f>
        <v/>
      </c>
      <c r="BV117" s="25" t="str">
        <f>IF(AND(BV$4='Data entry'!$R$43, OR('Data entry'!$B$43="Confirmed",'Data entry'!$B$43="Probable")),"sx","")</f>
        <v/>
      </c>
      <c r="BW117" s="25" t="str">
        <f>IF(AND(BW$4='Data entry'!$R$43, OR('Data entry'!$B$43="Confirmed",'Data entry'!$B$43="Probable")),"sx","")</f>
        <v/>
      </c>
      <c r="BX117" s="25" t="str">
        <f>IF(AND(BX$4='Data entry'!$R$43, OR('Data entry'!$B$43="Confirmed",'Data entry'!$B$43="Probable")),"sx","")</f>
        <v/>
      </c>
      <c r="BY117" s="25" t="str">
        <f>IF(AND(BY$4='Data entry'!$R$43, OR('Data entry'!$B$43="Confirmed",'Data entry'!$B$43="Probable")),"sx","")</f>
        <v/>
      </c>
      <c r="BZ117" s="25" t="str">
        <f>IF(AND(BZ$4='Data entry'!$R$43, OR('Data entry'!$B$43="Confirmed",'Data entry'!$B$43="Probable")),"sx","")</f>
        <v/>
      </c>
      <c r="CA117" s="25" t="str">
        <f>IF(AND(CA$4='Data entry'!$R$43, OR('Data entry'!$B$43="Confirmed",'Data entry'!$B$43="Probable")),"sx","")</f>
        <v/>
      </c>
      <c r="CB117" s="25" t="str">
        <f>IF(AND(CB$4='Data entry'!$R$43, OR('Data entry'!$B$43="Confirmed",'Data entry'!$B$43="Probable")),"sx","")</f>
        <v/>
      </c>
      <c r="CC117" s="25" t="str">
        <f>IF(AND(CC$4='Data entry'!$R$43, OR('Data entry'!$B$43="Confirmed",'Data entry'!$B$43="Probable")),"sx","")</f>
        <v/>
      </c>
    </row>
    <row r="118" spans="1:81" s="73" customFormat="1" ht="2.25" customHeight="1" thickBot="1" x14ac:dyDescent="0.3">
      <c r="A118" s="613"/>
      <c r="B118" s="614"/>
      <c r="C118" s="78"/>
    </row>
    <row r="119" spans="1:81" s="72" customFormat="1" ht="15.6" thickTop="1" x14ac:dyDescent="0.25">
      <c r="A119" s="612" t="str">
        <f>CONCATENATE('Data entry'!J44, " ", 'Data entry'!I44)</f>
        <v xml:space="preserve"> </v>
      </c>
      <c r="B119" s="612"/>
      <c r="C119" s="76"/>
    </row>
    <row r="120" spans="1:81" s="25" customFormat="1" x14ac:dyDescent="0.25">
      <c r="A120" s="610" t="str">
        <f>CONCATENATE('Data entry'!B44, ", ", 'Data entry'!AO44, ", ", 'Data entry'!AR44)</f>
        <v xml:space="preserve">, , </v>
      </c>
      <c r="B120" s="610"/>
      <c r="C120" s="77"/>
      <c r="Q120" s="25" t="str">
        <f>IF(AND(Q$4='Data entry'!$R$44, OR('Data entry'!$B$44="Confirmed",'Data entry'!$B$44="Probable")),"sx","")</f>
        <v/>
      </c>
      <c r="R120" s="25" t="str">
        <f>IF(AND(R$4='Data entry'!$R$44, OR('Data entry'!$B$44="Confirmed",'Data entry'!$B$44="Probable")),"sx","")</f>
        <v/>
      </c>
      <c r="S120" s="25" t="str">
        <f>IF(AND(S$4='Data entry'!$R$44, OR('Data entry'!$B$44="Confirmed",'Data entry'!$B$44="Probable")),"sx","")</f>
        <v/>
      </c>
      <c r="T120" s="25" t="str">
        <f>IF(AND(T$4='Data entry'!$R$44, OR('Data entry'!$B$44="Confirmed",'Data entry'!$B$44="Probable")),"sx","")</f>
        <v/>
      </c>
      <c r="U120" s="25" t="str">
        <f>IF(AND(U$4='Data entry'!$R$44, OR('Data entry'!$B$44="Confirmed",'Data entry'!$B$44="Probable")),"sx","")</f>
        <v/>
      </c>
      <c r="V120" s="25" t="str">
        <f>IF(AND(V$4='Data entry'!$R$44, OR('Data entry'!$B$44="Confirmed",'Data entry'!$B$44="Probable")),"sx","")</f>
        <v/>
      </c>
      <c r="W120" s="25" t="str">
        <f>IF(AND(W$4='Data entry'!$R$44, OR('Data entry'!$B$44="Confirmed",'Data entry'!$B$44="Probable")),"sx","")</f>
        <v/>
      </c>
      <c r="X120" s="25" t="str">
        <f>IF(AND(X$4='Data entry'!$R$44, OR('Data entry'!$B$44="Confirmed",'Data entry'!$B$44="Probable")),"sx","")</f>
        <v/>
      </c>
      <c r="Y120" s="25" t="str">
        <f>IF(AND(Y$4='Data entry'!$R$44, OR('Data entry'!$B$44="Confirmed",'Data entry'!$B$44="Probable")),"sx","")</f>
        <v/>
      </c>
      <c r="Z120" s="25" t="str">
        <f>IF(AND(Z$4='Data entry'!$R$44, OR('Data entry'!$B$44="Confirmed",'Data entry'!$B$44="Probable")),"sx","")</f>
        <v/>
      </c>
      <c r="AA120" s="25" t="str">
        <f>IF(AND(AA$4='Data entry'!$R$44, OR('Data entry'!$B$44="Confirmed",'Data entry'!$B$44="Probable")),"sx","")</f>
        <v/>
      </c>
      <c r="AB120" s="25" t="str">
        <f>IF(AND(AB$4='Data entry'!$R$44, OR('Data entry'!$B$44="Confirmed",'Data entry'!$B$44="Probable")),"sx","")</f>
        <v/>
      </c>
      <c r="AC120" s="25" t="str">
        <f>IF(AND(AC$4='Data entry'!$R$44, OR('Data entry'!$B$44="Confirmed",'Data entry'!$B$44="Probable")),"sx","")</f>
        <v/>
      </c>
      <c r="AD120" s="25" t="str">
        <f>IF(AND(AD$4='Data entry'!$R$44, OR('Data entry'!$B$44="Confirmed",'Data entry'!$B$44="Probable")),"sx","")</f>
        <v/>
      </c>
      <c r="AE120" s="25" t="str">
        <f>IF(AND(AE$4='Data entry'!$R$44, OR('Data entry'!$B$44="Confirmed",'Data entry'!$B$44="Probable")),"sx","")</f>
        <v/>
      </c>
      <c r="AF120" s="25" t="str">
        <f>IF(AND(AF$4='Data entry'!$R$44, OR('Data entry'!$B$44="Confirmed",'Data entry'!$B$44="Probable")),"sx","")</f>
        <v/>
      </c>
      <c r="AG120" s="25" t="str">
        <f>IF(AND(AG$4='Data entry'!$R$44, OR('Data entry'!$B$44="Confirmed",'Data entry'!$B$44="Probable")),"sx","")</f>
        <v/>
      </c>
      <c r="AH120" s="25" t="str">
        <f>IF(AND(AH$4='Data entry'!$R$44, OR('Data entry'!$B$44="Confirmed",'Data entry'!$B$44="Probable")),"sx","")</f>
        <v/>
      </c>
      <c r="AI120" s="25" t="str">
        <f>IF(AND(AI$4='Data entry'!$R$44, OR('Data entry'!$B$44="Confirmed",'Data entry'!$B$44="Probable")),"sx","")</f>
        <v/>
      </c>
      <c r="AJ120" s="25" t="str">
        <f>IF(AND(AJ$4='Data entry'!$R$44, OR('Data entry'!$B$44="Confirmed",'Data entry'!$B$44="Probable")),"sx","")</f>
        <v/>
      </c>
      <c r="AK120" s="25" t="str">
        <f>IF(AND(AK$4='Data entry'!$R$44, OR('Data entry'!$B$44="Confirmed",'Data entry'!$B$44="Probable")),"sx","")</f>
        <v/>
      </c>
      <c r="AL120" s="25" t="str">
        <f>IF(AND(AL$4='Data entry'!$R$44, OR('Data entry'!$B$44="Confirmed",'Data entry'!$B$44="Probable")),"sx","")</f>
        <v/>
      </c>
      <c r="AM120" s="25" t="str">
        <f>IF(AND(AM$4='Data entry'!$R$44, OR('Data entry'!$B$44="Confirmed",'Data entry'!$B$44="Probable")),"sx","")</f>
        <v/>
      </c>
      <c r="AN120" s="25" t="str">
        <f>IF(AND(AN$4='Data entry'!$R$44, OR('Data entry'!$B$44="Confirmed",'Data entry'!$B$44="Probable")),"sx","")</f>
        <v/>
      </c>
      <c r="AO120" s="25" t="str">
        <f>IF(AND(AO$4='Data entry'!$R$44, OR('Data entry'!$B$44="Confirmed",'Data entry'!$B$44="Probable")),"sx","")</f>
        <v/>
      </c>
      <c r="AP120" s="25" t="str">
        <f>IF(AND(AP$4='Data entry'!$R$44, OR('Data entry'!$B$44="Confirmed",'Data entry'!$B$44="Probable")),"sx","")</f>
        <v/>
      </c>
      <c r="AQ120" s="25" t="str">
        <f>IF(AND(AQ$4='Data entry'!$R$44, OR('Data entry'!$B$44="Confirmed",'Data entry'!$B$44="Probable")),"sx","")</f>
        <v/>
      </c>
      <c r="AR120" s="25" t="str">
        <f>IF(AND(AR$4='Data entry'!$R$44, OR('Data entry'!$B$44="Confirmed",'Data entry'!$B$44="Probable")),"sx","")</f>
        <v/>
      </c>
      <c r="AS120" s="25" t="str">
        <f>IF(AND(AS$4='Data entry'!$R$44, OR('Data entry'!$B$44="Confirmed",'Data entry'!$B$44="Probable")),"sx","")</f>
        <v/>
      </c>
      <c r="AT120" s="25" t="str">
        <f>IF(AND(AT$4='Data entry'!$R$44, OR('Data entry'!$B$44="Confirmed",'Data entry'!$B$44="Probable")),"sx","")</f>
        <v/>
      </c>
      <c r="AU120" s="25" t="str">
        <f>IF(AND(AU$4='Data entry'!$R$44, OR('Data entry'!$B$44="Confirmed",'Data entry'!$B$44="Probable")),"sx","")</f>
        <v/>
      </c>
      <c r="AV120" s="25" t="str">
        <f>IF(AND(AV$4='Data entry'!$R$44, OR('Data entry'!$B$44="Confirmed",'Data entry'!$B$44="Probable")),"sx","")</f>
        <v/>
      </c>
      <c r="AW120" s="25" t="str">
        <f>IF(AND(AW$4='Data entry'!$R$44, OR('Data entry'!$B$44="Confirmed",'Data entry'!$B$44="Probable")),"sx","")</f>
        <v/>
      </c>
      <c r="AX120" s="25" t="str">
        <f>IF(AND(AX$4='Data entry'!$R$44, OR('Data entry'!$B$44="Confirmed",'Data entry'!$B$44="Probable")),"sx","")</f>
        <v/>
      </c>
      <c r="AY120" s="25" t="str">
        <f>IF(AND(AY$4='Data entry'!$R$44, OR('Data entry'!$B$44="Confirmed",'Data entry'!$B$44="Probable")),"sx","")</f>
        <v/>
      </c>
      <c r="AZ120" s="25" t="str">
        <f>IF(AND(AZ$4='Data entry'!$R$44, OR('Data entry'!$B$44="Confirmed",'Data entry'!$B$44="Probable")),"sx","")</f>
        <v/>
      </c>
      <c r="BA120" s="25" t="str">
        <f>IF(AND(BA$4='Data entry'!$R$44, OR('Data entry'!$B$44="Confirmed",'Data entry'!$B$44="Probable")),"sx","")</f>
        <v/>
      </c>
      <c r="BB120" s="25" t="str">
        <f>IF(AND(BB$4='Data entry'!$R$44, OR('Data entry'!$B$44="Confirmed",'Data entry'!$B$44="Probable")),"sx","")</f>
        <v/>
      </c>
      <c r="BC120" s="25" t="str">
        <f>IF(AND(BC$4='Data entry'!$R$44, OR('Data entry'!$B$44="Confirmed",'Data entry'!$B$44="Probable")),"sx","")</f>
        <v/>
      </c>
      <c r="BD120" s="25" t="str">
        <f>IF(AND(BD$4='Data entry'!$R$44, OR('Data entry'!$B$44="Confirmed",'Data entry'!$B$44="Probable")),"sx","")</f>
        <v/>
      </c>
      <c r="BE120" s="25" t="str">
        <f>IF(AND(BE$4='Data entry'!$R$44, OR('Data entry'!$B$44="Confirmed",'Data entry'!$B$44="Probable")),"sx","")</f>
        <v/>
      </c>
      <c r="BF120" s="25" t="str">
        <f>IF(AND(BF$4='Data entry'!$R$44, OR('Data entry'!$B$44="Confirmed",'Data entry'!$B$44="Probable")),"sx","")</f>
        <v/>
      </c>
      <c r="BG120" s="25" t="str">
        <f>IF(AND(BG$4='Data entry'!$R$44, OR('Data entry'!$B$44="Confirmed",'Data entry'!$B$44="Probable")),"sx","")</f>
        <v/>
      </c>
      <c r="BH120" s="25" t="str">
        <f>IF(AND(BH$4='Data entry'!$R$44, OR('Data entry'!$B$44="Confirmed",'Data entry'!$B$44="Probable")),"sx","")</f>
        <v/>
      </c>
      <c r="BI120" s="25" t="str">
        <f>IF(AND(BI$4='Data entry'!$R$44, OR('Data entry'!$B$44="Confirmed",'Data entry'!$B$44="Probable")),"sx","")</f>
        <v/>
      </c>
      <c r="BJ120" s="25" t="str">
        <f>IF(AND(BJ$4='Data entry'!$R$44, OR('Data entry'!$B$44="Confirmed",'Data entry'!$B$44="Probable")),"sx","")</f>
        <v/>
      </c>
      <c r="BK120" s="25" t="str">
        <f>IF(AND(BK$4='Data entry'!$R$44, OR('Data entry'!$B$44="Confirmed",'Data entry'!$B$44="Probable")),"sx","")</f>
        <v/>
      </c>
      <c r="BL120" s="25" t="str">
        <f>IF(AND(BL$4='Data entry'!$R$44, OR('Data entry'!$B$44="Confirmed",'Data entry'!$B$44="Probable")),"sx","")</f>
        <v/>
      </c>
      <c r="BM120" s="25" t="str">
        <f>IF(AND(BM$4='Data entry'!$R$44, OR('Data entry'!$B$44="Confirmed",'Data entry'!$B$44="Probable")),"sx","")</f>
        <v/>
      </c>
      <c r="BN120" s="25" t="str">
        <f>IF(AND(BN$4='Data entry'!$R$44, OR('Data entry'!$B$44="Confirmed",'Data entry'!$B$44="Probable")),"sx","")</f>
        <v/>
      </c>
      <c r="BO120" s="25" t="str">
        <f>IF(AND(BO$4='Data entry'!$R$44, OR('Data entry'!$B$44="Confirmed",'Data entry'!$B$44="Probable")),"sx","")</f>
        <v/>
      </c>
      <c r="BP120" s="25" t="str">
        <f>IF(AND(BP$4='Data entry'!$R$44, OR('Data entry'!$B$44="Confirmed",'Data entry'!$B$44="Probable")),"sx","")</f>
        <v/>
      </c>
      <c r="BQ120" s="25" t="str">
        <f>IF(AND(BQ$4='Data entry'!$R$44, OR('Data entry'!$B$44="Confirmed",'Data entry'!$B$44="Probable")),"sx","")</f>
        <v/>
      </c>
      <c r="BR120" s="25" t="str">
        <f>IF(AND(BR$4='Data entry'!$R$44, OR('Data entry'!$B$44="Confirmed",'Data entry'!$B$44="Probable")),"sx","")</f>
        <v/>
      </c>
      <c r="BS120" s="25" t="str">
        <f>IF(AND(BS$4='Data entry'!$R$44, OR('Data entry'!$B$44="Confirmed",'Data entry'!$B$44="Probable")),"sx","")</f>
        <v/>
      </c>
      <c r="BT120" s="25" t="str">
        <f>IF(AND(BT$4='Data entry'!$R$44, OR('Data entry'!$B$44="Confirmed",'Data entry'!$B$44="Probable")),"sx","")</f>
        <v/>
      </c>
      <c r="BU120" s="25" t="str">
        <f>IF(AND(BU$4='Data entry'!$R$44, OR('Data entry'!$B$44="Confirmed",'Data entry'!$B$44="Probable")),"sx","")</f>
        <v/>
      </c>
      <c r="BV120" s="25" t="str">
        <f>IF(AND(BV$4='Data entry'!$R$44, OR('Data entry'!$B$44="Confirmed",'Data entry'!$B$44="Probable")),"sx","")</f>
        <v/>
      </c>
      <c r="BW120" s="25" t="str">
        <f>IF(AND(BW$4='Data entry'!$R$44, OR('Data entry'!$B$44="Confirmed",'Data entry'!$B$44="Probable")),"sx","")</f>
        <v/>
      </c>
      <c r="BX120" s="25" t="str">
        <f>IF(AND(BX$4='Data entry'!$R$44, OR('Data entry'!$B$44="Confirmed",'Data entry'!$B$44="Probable")),"sx","")</f>
        <v/>
      </c>
      <c r="BY120" s="25" t="str">
        <f>IF(AND(BY$4='Data entry'!$R$44, OR('Data entry'!$B$44="Confirmed",'Data entry'!$B$44="Probable")),"sx","")</f>
        <v/>
      </c>
      <c r="BZ120" s="25" t="str">
        <f>IF(AND(BZ$4='Data entry'!$R$44, OR('Data entry'!$B$44="Confirmed",'Data entry'!$B$44="Probable")),"sx","")</f>
        <v/>
      </c>
      <c r="CA120" s="25" t="str">
        <f>IF(AND(CA$4='Data entry'!$R$44, OR('Data entry'!$B$44="Confirmed",'Data entry'!$B$44="Probable")),"sx","")</f>
        <v/>
      </c>
      <c r="CB120" s="25" t="str">
        <f>IF(AND(CB$4='Data entry'!$R$44, OR('Data entry'!$B$44="Confirmed",'Data entry'!$B$44="Probable")),"sx","")</f>
        <v/>
      </c>
      <c r="CC120" s="25" t="str">
        <f>IF(AND(CC$4='Data entry'!$R$44, OR('Data entry'!$B$44="Confirmed",'Data entry'!$B$44="Probable")),"sx","")</f>
        <v/>
      </c>
    </row>
    <row r="121" spans="1:81" s="73" customFormat="1" ht="2.25" customHeight="1" thickBot="1" x14ac:dyDescent="0.3">
      <c r="A121" s="613"/>
      <c r="B121" s="614"/>
      <c r="C121" s="78"/>
    </row>
    <row r="122" spans="1:81" s="72" customFormat="1" ht="15.6" thickTop="1" x14ac:dyDescent="0.25">
      <c r="A122" s="612" t="str">
        <f>CONCATENATE('Data entry'!J45, " ", 'Data entry'!I45)</f>
        <v xml:space="preserve"> </v>
      </c>
      <c r="B122" s="612"/>
      <c r="C122" s="76"/>
    </row>
    <row r="123" spans="1:81" s="25" customFormat="1" x14ac:dyDescent="0.25">
      <c r="A123" s="610" t="str">
        <f>CONCATENATE('Data entry'!B45, ", ", 'Data entry'!AO45, ", ", 'Data entry'!AR45)</f>
        <v xml:space="preserve">, , </v>
      </c>
      <c r="B123" s="610"/>
      <c r="C123" s="77"/>
      <c r="Q123" s="25" t="str">
        <f>IF(AND(Q$4='Data entry'!$R$45, OR('Data entry'!$B$45="Confirmed",'Data entry'!$B$45="Probable")),"sx","")</f>
        <v/>
      </c>
      <c r="R123" s="25" t="str">
        <f>IF(AND(R$4='Data entry'!$R$45, OR('Data entry'!$B$45="Confirmed",'Data entry'!$B$45="Probable")),"sx","")</f>
        <v/>
      </c>
      <c r="S123" s="25" t="str">
        <f>IF(AND(S$4='Data entry'!$R$45, OR('Data entry'!$B$45="Confirmed",'Data entry'!$B$45="Probable")),"sx","")</f>
        <v/>
      </c>
      <c r="T123" s="25" t="str">
        <f>IF(AND(T$4='Data entry'!$R$45, OR('Data entry'!$B$45="Confirmed",'Data entry'!$B$45="Probable")),"sx","")</f>
        <v/>
      </c>
      <c r="U123" s="25" t="str">
        <f>IF(AND(U$4='Data entry'!$R$45, OR('Data entry'!$B$45="Confirmed",'Data entry'!$B$45="Probable")),"sx","")</f>
        <v/>
      </c>
      <c r="V123" s="25" t="str">
        <f>IF(AND(V$4='Data entry'!$R$45, OR('Data entry'!$B$45="Confirmed",'Data entry'!$B$45="Probable")),"sx","")</f>
        <v/>
      </c>
      <c r="W123" s="25" t="str">
        <f>IF(AND(W$4='Data entry'!$R$45, OR('Data entry'!$B$45="Confirmed",'Data entry'!$B$45="Probable")),"sx","")</f>
        <v/>
      </c>
      <c r="X123" s="25" t="str">
        <f>IF(AND(X$4='Data entry'!$R$45, OR('Data entry'!$B$45="Confirmed",'Data entry'!$B$45="Probable")),"sx","")</f>
        <v/>
      </c>
      <c r="Y123" s="25" t="str">
        <f>IF(AND(Y$4='Data entry'!$R$45, OR('Data entry'!$B$45="Confirmed",'Data entry'!$B$45="Probable")),"sx","")</f>
        <v/>
      </c>
      <c r="Z123" s="25" t="str">
        <f>IF(AND(Z$4='Data entry'!$R$45, OR('Data entry'!$B$45="Confirmed",'Data entry'!$B$45="Probable")),"sx","")</f>
        <v/>
      </c>
      <c r="AA123" s="25" t="str">
        <f>IF(AND(AA$4='Data entry'!$R$45, OR('Data entry'!$B$45="Confirmed",'Data entry'!$B$45="Probable")),"sx","")</f>
        <v/>
      </c>
      <c r="AB123" s="25" t="str">
        <f>IF(AND(AB$4='Data entry'!$R$45, OR('Data entry'!$B$45="Confirmed",'Data entry'!$B$45="Probable")),"sx","")</f>
        <v/>
      </c>
      <c r="AC123" s="25" t="str">
        <f>IF(AND(AC$4='Data entry'!$R$45, OR('Data entry'!$B$45="Confirmed",'Data entry'!$B$45="Probable")),"sx","")</f>
        <v/>
      </c>
      <c r="AD123" s="25" t="str">
        <f>IF(AND(AD$4='Data entry'!$R$45, OR('Data entry'!$B$45="Confirmed",'Data entry'!$B$45="Probable")),"sx","")</f>
        <v/>
      </c>
      <c r="AE123" s="25" t="str">
        <f>IF(AND(AE$4='Data entry'!$R$45, OR('Data entry'!$B$45="Confirmed",'Data entry'!$B$45="Probable")),"sx","")</f>
        <v/>
      </c>
      <c r="AF123" s="25" t="str">
        <f>IF(AND(AF$4='Data entry'!$R$45, OR('Data entry'!$B$45="Confirmed",'Data entry'!$B$45="Probable")),"sx","")</f>
        <v/>
      </c>
      <c r="AG123" s="25" t="str">
        <f>IF(AND(AG$4='Data entry'!$R$45, OR('Data entry'!$B$45="Confirmed",'Data entry'!$B$45="Probable")),"sx","")</f>
        <v/>
      </c>
      <c r="AH123" s="25" t="str">
        <f>IF(AND(AH$4='Data entry'!$R$45, OR('Data entry'!$B$45="Confirmed",'Data entry'!$B$45="Probable")),"sx","")</f>
        <v/>
      </c>
      <c r="AI123" s="25" t="str">
        <f>IF(AND(AI$4='Data entry'!$R$45, OR('Data entry'!$B$45="Confirmed",'Data entry'!$B$45="Probable")),"sx","")</f>
        <v/>
      </c>
      <c r="AJ123" s="25" t="str">
        <f>IF(AND(AJ$4='Data entry'!$R$45, OR('Data entry'!$B$45="Confirmed",'Data entry'!$B$45="Probable")),"sx","")</f>
        <v/>
      </c>
      <c r="AK123" s="25" t="str">
        <f>IF(AND(AK$4='Data entry'!$R$45, OR('Data entry'!$B$45="Confirmed",'Data entry'!$B$45="Probable")),"sx","")</f>
        <v/>
      </c>
      <c r="AL123" s="25" t="str">
        <f>IF(AND(AL$4='Data entry'!$R$45, OR('Data entry'!$B$45="Confirmed",'Data entry'!$B$45="Probable")),"sx","")</f>
        <v/>
      </c>
      <c r="AM123" s="25" t="str">
        <f>IF(AND(AM$4='Data entry'!$R$45, OR('Data entry'!$B$45="Confirmed",'Data entry'!$B$45="Probable")),"sx","")</f>
        <v/>
      </c>
      <c r="AN123" s="25" t="str">
        <f>IF(AND(AN$4='Data entry'!$R$45, OR('Data entry'!$B$45="Confirmed",'Data entry'!$B$45="Probable")),"sx","")</f>
        <v/>
      </c>
      <c r="AO123" s="25" t="str">
        <f>IF(AND(AO$4='Data entry'!$R$45, OR('Data entry'!$B$45="Confirmed",'Data entry'!$B$45="Probable")),"sx","")</f>
        <v/>
      </c>
      <c r="AP123" s="25" t="str">
        <f>IF(AND(AP$4='Data entry'!$R$45, OR('Data entry'!$B$45="Confirmed",'Data entry'!$B$45="Probable")),"sx","")</f>
        <v/>
      </c>
      <c r="AQ123" s="25" t="str">
        <f>IF(AND(AQ$4='Data entry'!$R$45, OR('Data entry'!$B$45="Confirmed",'Data entry'!$B$45="Probable")),"sx","")</f>
        <v/>
      </c>
      <c r="AR123" s="25" t="str">
        <f>IF(AND(AR$4='Data entry'!$R$45, OR('Data entry'!$B$45="Confirmed",'Data entry'!$B$45="Probable")),"sx","")</f>
        <v/>
      </c>
      <c r="AS123" s="25" t="str">
        <f>IF(AND(AS$4='Data entry'!$R$45, OR('Data entry'!$B$45="Confirmed",'Data entry'!$B$45="Probable")),"sx","")</f>
        <v/>
      </c>
      <c r="AT123" s="25" t="str">
        <f>IF(AND(AT$4='Data entry'!$R$45, OR('Data entry'!$B$45="Confirmed",'Data entry'!$B$45="Probable")),"sx","")</f>
        <v/>
      </c>
      <c r="AU123" s="25" t="str">
        <f>IF(AND(AU$4='Data entry'!$R$45, OR('Data entry'!$B$45="Confirmed",'Data entry'!$B$45="Probable")),"sx","")</f>
        <v/>
      </c>
      <c r="AV123" s="25" t="str">
        <f>IF(AND(AV$4='Data entry'!$R$45, OR('Data entry'!$B$45="Confirmed",'Data entry'!$B$45="Probable")),"sx","")</f>
        <v/>
      </c>
      <c r="AW123" s="25" t="str">
        <f>IF(AND(AW$4='Data entry'!$R$45, OR('Data entry'!$B$45="Confirmed",'Data entry'!$B$45="Probable")),"sx","")</f>
        <v/>
      </c>
      <c r="AX123" s="25" t="str">
        <f>IF(AND(AX$4='Data entry'!$R$45, OR('Data entry'!$B$45="Confirmed",'Data entry'!$B$45="Probable")),"sx","")</f>
        <v/>
      </c>
      <c r="AY123" s="25" t="str">
        <f>IF(AND(AY$4='Data entry'!$R$45, OR('Data entry'!$B$45="Confirmed",'Data entry'!$B$45="Probable")),"sx","")</f>
        <v/>
      </c>
      <c r="AZ123" s="25" t="str">
        <f>IF(AND(AZ$4='Data entry'!$R$45, OR('Data entry'!$B$45="Confirmed",'Data entry'!$B$45="Probable")),"sx","")</f>
        <v/>
      </c>
      <c r="BA123" s="25" t="str">
        <f>IF(AND(BA$4='Data entry'!$R$45, OR('Data entry'!$B$45="Confirmed",'Data entry'!$B$45="Probable")),"sx","")</f>
        <v/>
      </c>
      <c r="BB123" s="25" t="str">
        <f>IF(AND(BB$4='Data entry'!$R$45, OR('Data entry'!$B$45="Confirmed",'Data entry'!$B$45="Probable")),"sx","")</f>
        <v/>
      </c>
      <c r="BC123" s="25" t="str">
        <f>IF(AND(BC$4='Data entry'!$R$45, OR('Data entry'!$B$45="Confirmed",'Data entry'!$B$45="Probable")),"sx","")</f>
        <v/>
      </c>
      <c r="BD123" s="25" t="str">
        <f>IF(AND(BD$4='Data entry'!$R$45, OR('Data entry'!$B$45="Confirmed",'Data entry'!$B$45="Probable")),"sx","")</f>
        <v/>
      </c>
      <c r="BE123" s="25" t="str">
        <f>IF(AND(BE$4='Data entry'!$R$45, OR('Data entry'!$B$45="Confirmed",'Data entry'!$B$45="Probable")),"sx","")</f>
        <v/>
      </c>
      <c r="BF123" s="25" t="str">
        <f>IF(AND(BF$4='Data entry'!$R$45, OR('Data entry'!$B$45="Confirmed",'Data entry'!$B$45="Probable")),"sx","")</f>
        <v/>
      </c>
      <c r="BG123" s="25" t="str">
        <f>IF(AND(BG$4='Data entry'!$R$45, OR('Data entry'!$B$45="Confirmed",'Data entry'!$B$45="Probable")),"sx","")</f>
        <v/>
      </c>
      <c r="BH123" s="25" t="str">
        <f>IF(AND(BH$4='Data entry'!$R$45, OR('Data entry'!$B$45="Confirmed",'Data entry'!$B$45="Probable")),"sx","")</f>
        <v/>
      </c>
      <c r="BI123" s="25" t="str">
        <f>IF(AND(BI$4='Data entry'!$R$45, OR('Data entry'!$B$45="Confirmed",'Data entry'!$B$45="Probable")),"sx","")</f>
        <v/>
      </c>
      <c r="BJ123" s="25" t="str">
        <f>IF(AND(BJ$4='Data entry'!$R$45, OR('Data entry'!$B$45="Confirmed",'Data entry'!$B$45="Probable")),"sx","")</f>
        <v/>
      </c>
      <c r="BK123" s="25" t="str">
        <f>IF(AND(BK$4='Data entry'!$R$45, OR('Data entry'!$B$45="Confirmed",'Data entry'!$B$45="Probable")),"sx","")</f>
        <v/>
      </c>
      <c r="BL123" s="25" t="str">
        <f>IF(AND(BL$4='Data entry'!$R$45, OR('Data entry'!$B$45="Confirmed",'Data entry'!$B$45="Probable")),"sx","")</f>
        <v/>
      </c>
      <c r="BM123" s="25" t="str">
        <f>IF(AND(BM$4='Data entry'!$R$45, OR('Data entry'!$B$45="Confirmed",'Data entry'!$B$45="Probable")),"sx","")</f>
        <v/>
      </c>
      <c r="BN123" s="25" t="str">
        <f>IF(AND(BN$4='Data entry'!$R$45, OR('Data entry'!$B$45="Confirmed",'Data entry'!$B$45="Probable")),"sx","")</f>
        <v/>
      </c>
      <c r="BO123" s="25" t="str">
        <f>IF(AND(BO$4='Data entry'!$R$45, OR('Data entry'!$B$45="Confirmed",'Data entry'!$B$45="Probable")),"sx","")</f>
        <v/>
      </c>
      <c r="BP123" s="25" t="str">
        <f>IF(AND(BP$4='Data entry'!$R$45, OR('Data entry'!$B$45="Confirmed",'Data entry'!$B$45="Probable")),"sx","")</f>
        <v/>
      </c>
      <c r="BQ123" s="25" t="str">
        <f>IF(AND(BQ$4='Data entry'!$R$45, OR('Data entry'!$B$45="Confirmed",'Data entry'!$B$45="Probable")),"sx","")</f>
        <v/>
      </c>
      <c r="BR123" s="25" t="str">
        <f>IF(AND(BR$4='Data entry'!$R$45, OR('Data entry'!$B$45="Confirmed",'Data entry'!$B$45="Probable")),"sx","")</f>
        <v/>
      </c>
      <c r="BS123" s="25" t="str">
        <f>IF(AND(BS$4='Data entry'!$R$45, OR('Data entry'!$B$45="Confirmed",'Data entry'!$B$45="Probable")),"sx","")</f>
        <v/>
      </c>
      <c r="BT123" s="25" t="str">
        <f>IF(AND(BT$4='Data entry'!$R$45, OR('Data entry'!$B$45="Confirmed",'Data entry'!$B$45="Probable")),"sx","")</f>
        <v/>
      </c>
      <c r="BU123" s="25" t="str">
        <f>IF(AND(BU$4='Data entry'!$R$45, OR('Data entry'!$B$45="Confirmed",'Data entry'!$B$45="Probable")),"sx","")</f>
        <v/>
      </c>
      <c r="BV123" s="25" t="str">
        <f>IF(AND(BV$4='Data entry'!$R$45, OR('Data entry'!$B$45="Confirmed",'Data entry'!$B$45="Probable")),"sx","")</f>
        <v/>
      </c>
      <c r="BW123" s="25" t="str">
        <f>IF(AND(BW$4='Data entry'!$R$45, OR('Data entry'!$B$45="Confirmed",'Data entry'!$B$45="Probable")),"sx","")</f>
        <v/>
      </c>
      <c r="BX123" s="25" t="str">
        <f>IF(AND(BX$4='Data entry'!$R$45, OR('Data entry'!$B$45="Confirmed",'Data entry'!$B$45="Probable")),"sx","")</f>
        <v/>
      </c>
      <c r="BY123" s="25" t="str">
        <f>IF(AND(BY$4='Data entry'!$R$45, OR('Data entry'!$B$45="Confirmed",'Data entry'!$B$45="Probable")),"sx","")</f>
        <v/>
      </c>
      <c r="BZ123" s="25" t="str">
        <f>IF(AND(BZ$4='Data entry'!$R$45, OR('Data entry'!$B$45="Confirmed",'Data entry'!$B$45="Probable")),"sx","")</f>
        <v/>
      </c>
      <c r="CA123" s="25" t="str">
        <f>IF(AND(CA$4='Data entry'!$R$45, OR('Data entry'!$B$45="Confirmed",'Data entry'!$B$45="Probable")),"sx","")</f>
        <v/>
      </c>
      <c r="CB123" s="25" t="str">
        <f>IF(AND(CB$4='Data entry'!$R$45, OR('Data entry'!$B$45="Confirmed",'Data entry'!$B$45="Probable")),"sx","")</f>
        <v/>
      </c>
      <c r="CC123" s="25" t="str">
        <f>IF(AND(CC$4='Data entry'!$R$45, OR('Data entry'!$B$45="Confirmed",'Data entry'!$B$45="Probable")),"sx","")</f>
        <v/>
      </c>
    </row>
    <row r="124" spans="1:81" s="73" customFormat="1" ht="2.25" customHeight="1" thickBot="1" x14ac:dyDescent="0.3">
      <c r="A124" s="613"/>
      <c r="B124" s="614"/>
      <c r="C124" s="78"/>
    </row>
    <row r="125" spans="1:81" s="72" customFormat="1" ht="15.6" thickTop="1" x14ac:dyDescent="0.25">
      <c r="A125" s="612" t="str">
        <f>CONCATENATE('Data entry'!J46, " ", 'Data entry'!I46)</f>
        <v xml:space="preserve"> </v>
      </c>
      <c r="B125" s="612"/>
      <c r="C125" s="76"/>
    </row>
    <row r="126" spans="1:81" s="25" customFormat="1" x14ac:dyDescent="0.25">
      <c r="A126" s="610" t="str">
        <f>CONCATENATE('Data entry'!B46, ", ", 'Data entry'!AO46, ", ", 'Data entry'!AR46)</f>
        <v xml:space="preserve">, , </v>
      </c>
      <c r="B126" s="610"/>
      <c r="C126" s="77"/>
      <c r="Q126" s="25" t="str">
        <f>IF(AND(Q$4='Data entry'!$R$46, OR('Data entry'!$B$46="Confirmed",'Data entry'!$B$46="Probable")),"sx","")</f>
        <v/>
      </c>
      <c r="R126" s="25" t="str">
        <f>IF(AND(R$4='Data entry'!$R$46, OR('Data entry'!$B$46="Confirmed",'Data entry'!$B$46="Probable")),"sx","")</f>
        <v/>
      </c>
      <c r="S126" s="25" t="str">
        <f>IF(AND(S$4='Data entry'!$R$46, OR('Data entry'!$B$46="Confirmed",'Data entry'!$B$46="Probable")),"sx","")</f>
        <v/>
      </c>
      <c r="T126" s="25" t="str">
        <f>IF(AND(T$4='Data entry'!$R$46, OR('Data entry'!$B$46="Confirmed",'Data entry'!$B$46="Probable")),"sx","")</f>
        <v/>
      </c>
      <c r="U126" s="25" t="str">
        <f>IF(AND(U$4='Data entry'!$R$46, OR('Data entry'!$B$46="Confirmed",'Data entry'!$B$46="Probable")),"sx","")</f>
        <v/>
      </c>
      <c r="V126" s="25" t="str">
        <f>IF(AND(V$4='Data entry'!$R$46, OR('Data entry'!$B$46="Confirmed",'Data entry'!$B$46="Probable")),"sx","")</f>
        <v/>
      </c>
      <c r="W126" s="25" t="str">
        <f>IF(AND(W$4='Data entry'!$R$46, OR('Data entry'!$B$46="Confirmed",'Data entry'!$B$46="Probable")),"sx","")</f>
        <v/>
      </c>
      <c r="X126" s="25" t="str">
        <f>IF(AND(X$4='Data entry'!$R$46, OR('Data entry'!$B$46="Confirmed",'Data entry'!$B$46="Probable")),"sx","")</f>
        <v/>
      </c>
      <c r="Y126" s="25" t="str">
        <f>IF(AND(Y$4='Data entry'!$R$46, OR('Data entry'!$B$46="Confirmed",'Data entry'!$B$46="Probable")),"sx","")</f>
        <v/>
      </c>
      <c r="Z126" s="25" t="str">
        <f>IF(AND(Z$4='Data entry'!$R$46, OR('Data entry'!$B$46="Confirmed",'Data entry'!$B$46="Probable")),"sx","")</f>
        <v/>
      </c>
      <c r="AA126" s="25" t="str">
        <f>IF(AND(AA$4='Data entry'!$R$46, OR('Data entry'!$B$46="Confirmed",'Data entry'!$B$46="Probable")),"sx","")</f>
        <v/>
      </c>
      <c r="AB126" s="25" t="str">
        <f>IF(AND(AB$4='Data entry'!$R$46, OR('Data entry'!$B$46="Confirmed",'Data entry'!$B$46="Probable")),"sx","")</f>
        <v/>
      </c>
      <c r="AC126" s="25" t="str">
        <f>IF(AND(AC$4='Data entry'!$R$46, OR('Data entry'!$B$46="Confirmed",'Data entry'!$B$46="Probable")),"sx","")</f>
        <v/>
      </c>
      <c r="AD126" s="25" t="str">
        <f>IF(AND(AD$4='Data entry'!$R$46, OR('Data entry'!$B$46="Confirmed",'Data entry'!$B$46="Probable")),"sx","")</f>
        <v/>
      </c>
      <c r="AE126" s="25" t="str">
        <f>IF(AND(AE$4='Data entry'!$R$46, OR('Data entry'!$B$46="Confirmed",'Data entry'!$B$46="Probable")),"sx","")</f>
        <v/>
      </c>
      <c r="AF126" s="25" t="str">
        <f>IF(AND(AF$4='Data entry'!$R$46, OR('Data entry'!$B$46="Confirmed",'Data entry'!$B$46="Probable")),"sx","")</f>
        <v/>
      </c>
      <c r="AG126" s="25" t="str">
        <f>IF(AND(AG$4='Data entry'!$R$46, OR('Data entry'!$B$46="Confirmed",'Data entry'!$B$46="Probable")),"sx","")</f>
        <v/>
      </c>
      <c r="AH126" s="25" t="str">
        <f>IF(AND(AH$4='Data entry'!$R$46, OR('Data entry'!$B$46="Confirmed",'Data entry'!$B$46="Probable")),"sx","")</f>
        <v/>
      </c>
      <c r="AI126" s="25" t="str">
        <f>IF(AND(AI$4='Data entry'!$R$46, OR('Data entry'!$B$46="Confirmed",'Data entry'!$B$46="Probable")),"sx","")</f>
        <v/>
      </c>
      <c r="AJ126" s="25" t="str">
        <f>IF(AND(AJ$4='Data entry'!$R$46, OR('Data entry'!$B$46="Confirmed",'Data entry'!$B$46="Probable")),"sx","")</f>
        <v/>
      </c>
      <c r="AK126" s="25" t="str">
        <f>IF(AND(AK$4='Data entry'!$R$46, OR('Data entry'!$B$46="Confirmed",'Data entry'!$B$46="Probable")),"sx","")</f>
        <v/>
      </c>
      <c r="AL126" s="25" t="str">
        <f>IF(AND(AL$4='Data entry'!$R$46, OR('Data entry'!$B$46="Confirmed",'Data entry'!$B$46="Probable")),"sx","")</f>
        <v/>
      </c>
      <c r="AM126" s="25" t="str">
        <f>IF(AND(AM$4='Data entry'!$R$46, OR('Data entry'!$B$46="Confirmed",'Data entry'!$B$46="Probable")),"sx","")</f>
        <v/>
      </c>
      <c r="AN126" s="25" t="str">
        <f>IF(AND(AN$4='Data entry'!$R$46, OR('Data entry'!$B$46="Confirmed",'Data entry'!$B$46="Probable")),"sx","")</f>
        <v/>
      </c>
      <c r="AO126" s="25" t="str">
        <f>IF(AND(AO$4='Data entry'!$R$46, OR('Data entry'!$B$46="Confirmed",'Data entry'!$B$46="Probable")),"sx","")</f>
        <v/>
      </c>
      <c r="AP126" s="25" t="str">
        <f>IF(AND(AP$4='Data entry'!$R$46, OR('Data entry'!$B$46="Confirmed",'Data entry'!$B$46="Probable")),"sx","")</f>
        <v/>
      </c>
      <c r="AQ126" s="25" t="str">
        <f>IF(AND(AQ$4='Data entry'!$R$46, OR('Data entry'!$B$46="Confirmed",'Data entry'!$B$46="Probable")),"sx","")</f>
        <v/>
      </c>
      <c r="AR126" s="25" t="str">
        <f>IF(AND(AR$4='Data entry'!$R$46, OR('Data entry'!$B$46="Confirmed",'Data entry'!$B$46="Probable")),"sx","")</f>
        <v/>
      </c>
      <c r="AS126" s="25" t="str">
        <f>IF(AND(AS$4='Data entry'!$R$46, OR('Data entry'!$B$46="Confirmed",'Data entry'!$B$46="Probable")),"sx","")</f>
        <v/>
      </c>
      <c r="AT126" s="25" t="str">
        <f>IF(AND(AT$4='Data entry'!$R$46, OR('Data entry'!$B$46="Confirmed",'Data entry'!$B$46="Probable")),"sx","")</f>
        <v/>
      </c>
      <c r="AU126" s="25" t="str">
        <f>IF(AND(AU$4='Data entry'!$R$46, OR('Data entry'!$B$46="Confirmed",'Data entry'!$B$46="Probable")),"sx","")</f>
        <v/>
      </c>
      <c r="AV126" s="25" t="str">
        <f>IF(AND(AV$4='Data entry'!$R$46, OR('Data entry'!$B$46="Confirmed",'Data entry'!$B$46="Probable")),"sx","")</f>
        <v/>
      </c>
      <c r="AW126" s="25" t="str">
        <f>IF(AND(AW$4='Data entry'!$R$46, OR('Data entry'!$B$46="Confirmed",'Data entry'!$B$46="Probable")),"sx","")</f>
        <v/>
      </c>
      <c r="AX126" s="25" t="str">
        <f>IF(AND(AX$4='Data entry'!$R$46, OR('Data entry'!$B$46="Confirmed",'Data entry'!$B$46="Probable")),"sx","")</f>
        <v/>
      </c>
      <c r="AY126" s="25" t="str">
        <f>IF(AND(AY$4='Data entry'!$R$46, OR('Data entry'!$B$46="Confirmed",'Data entry'!$B$46="Probable")),"sx","")</f>
        <v/>
      </c>
      <c r="AZ126" s="25" t="str">
        <f>IF(AND(AZ$4='Data entry'!$R$46, OR('Data entry'!$B$46="Confirmed",'Data entry'!$B$46="Probable")),"sx","")</f>
        <v/>
      </c>
      <c r="BA126" s="25" t="str">
        <f>IF(AND(BA$4='Data entry'!$R$46, OR('Data entry'!$B$46="Confirmed",'Data entry'!$B$46="Probable")),"sx","")</f>
        <v/>
      </c>
      <c r="BB126" s="25" t="str">
        <f>IF(AND(BB$4='Data entry'!$R$46, OR('Data entry'!$B$46="Confirmed",'Data entry'!$B$46="Probable")),"sx","")</f>
        <v/>
      </c>
      <c r="BC126" s="25" t="str">
        <f>IF(AND(BC$4='Data entry'!$R$46, OR('Data entry'!$B$46="Confirmed",'Data entry'!$B$46="Probable")),"sx","")</f>
        <v/>
      </c>
      <c r="BD126" s="25" t="str">
        <f>IF(AND(BD$4='Data entry'!$R$46, OR('Data entry'!$B$46="Confirmed",'Data entry'!$B$46="Probable")),"sx","")</f>
        <v/>
      </c>
      <c r="BE126" s="25" t="str">
        <f>IF(AND(BE$4='Data entry'!$R$46, OR('Data entry'!$B$46="Confirmed",'Data entry'!$B$46="Probable")),"sx","")</f>
        <v/>
      </c>
      <c r="BF126" s="25" t="str">
        <f>IF(AND(BF$4='Data entry'!$R$46, OR('Data entry'!$B$46="Confirmed",'Data entry'!$B$46="Probable")),"sx","")</f>
        <v/>
      </c>
      <c r="BG126" s="25" t="str">
        <f>IF(AND(BG$4='Data entry'!$R$46, OR('Data entry'!$B$46="Confirmed",'Data entry'!$B$46="Probable")),"sx","")</f>
        <v/>
      </c>
      <c r="BH126" s="25" t="str">
        <f>IF(AND(BH$4='Data entry'!$R$46, OR('Data entry'!$B$46="Confirmed",'Data entry'!$B$46="Probable")),"sx","")</f>
        <v/>
      </c>
      <c r="BI126" s="25" t="str">
        <f>IF(AND(BI$4='Data entry'!$R$46, OR('Data entry'!$B$46="Confirmed",'Data entry'!$B$46="Probable")),"sx","")</f>
        <v/>
      </c>
      <c r="BJ126" s="25" t="str">
        <f>IF(AND(BJ$4='Data entry'!$R$46, OR('Data entry'!$B$46="Confirmed",'Data entry'!$B$46="Probable")),"sx","")</f>
        <v/>
      </c>
      <c r="BK126" s="25" t="str">
        <f>IF(AND(BK$4='Data entry'!$R$46, OR('Data entry'!$B$46="Confirmed",'Data entry'!$B$46="Probable")),"sx","")</f>
        <v/>
      </c>
      <c r="BL126" s="25" t="str">
        <f>IF(AND(BL$4='Data entry'!$R$46, OR('Data entry'!$B$46="Confirmed",'Data entry'!$B$46="Probable")),"sx","")</f>
        <v/>
      </c>
      <c r="BM126" s="25" t="str">
        <f>IF(AND(BM$4='Data entry'!$R$46, OR('Data entry'!$B$46="Confirmed",'Data entry'!$B$46="Probable")),"sx","")</f>
        <v/>
      </c>
      <c r="BN126" s="25" t="str">
        <f>IF(AND(BN$4='Data entry'!$R$46, OR('Data entry'!$B$46="Confirmed",'Data entry'!$B$46="Probable")),"sx","")</f>
        <v/>
      </c>
      <c r="BO126" s="25" t="str">
        <f>IF(AND(BO$4='Data entry'!$R$46, OR('Data entry'!$B$46="Confirmed",'Data entry'!$B$46="Probable")),"sx","")</f>
        <v/>
      </c>
      <c r="BP126" s="25" t="str">
        <f>IF(AND(BP$4='Data entry'!$R$46, OR('Data entry'!$B$46="Confirmed",'Data entry'!$B$46="Probable")),"sx","")</f>
        <v/>
      </c>
      <c r="BQ126" s="25" t="str">
        <f>IF(AND(BQ$4='Data entry'!$R$46, OR('Data entry'!$B$46="Confirmed",'Data entry'!$B$46="Probable")),"sx","")</f>
        <v/>
      </c>
      <c r="BR126" s="25" t="str">
        <f>IF(AND(BR$4='Data entry'!$R$46, OR('Data entry'!$B$46="Confirmed",'Data entry'!$B$46="Probable")),"sx","")</f>
        <v/>
      </c>
      <c r="BS126" s="25" t="str">
        <f>IF(AND(BS$4='Data entry'!$R$46, OR('Data entry'!$B$46="Confirmed",'Data entry'!$B$46="Probable")),"sx","")</f>
        <v/>
      </c>
      <c r="BT126" s="25" t="str">
        <f>IF(AND(BT$4='Data entry'!$R$46, OR('Data entry'!$B$46="Confirmed",'Data entry'!$B$46="Probable")),"sx","")</f>
        <v/>
      </c>
      <c r="BU126" s="25" t="str">
        <f>IF(AND(BU$4='Data entry'!$R$46, OR('Data entry'!$B$46="Confirmed",'Data entry'!$B$46="Probable")),"sx","")</f>
        <v/>
      </c>
      <c r="BV126" s="25" t="str">
        <f>IF(AND(BV$4='Data entry'!$R$46, OR('Data entry'!$B$46="Confirmed",'Data entry'!$B$46="Probable")),"sx","")</f>
        <v/>
      </c>
      <c r="BW126" s="25" t="str">
        <f>IF(AND(BW$4='Data entry'!$R$46, OR('Data entry'!$B$46="Confirmed",'Data entry'!$B$46="Probable")),"sx","")</f>
        <v/>
      </c>
      <c r="BX126" s="25" t="str">
        <f>IF(AND(BX$4='Data entry'!$R$46, OR('Data entry'!$B$46="Confirmed",'Data entry'!$B$46="Probable")),"sx","")</f>
        <v/>
      </c>
      <c r="BY126" s="25" t="str">
        <f>IF(AND(BY$4='Data entry'!$R$46, OR('Data entry'!$B$46="Confirmed",'Data entry'!$B$46="Probable")),"sx","")</f>
        <v/>
      </c>
      <c r="BZ126" s="25" t="str">
        <f>IF(AND(BZ$4='Data entry'!$R$46, OR('Data entry'!$B$46="Confirmed",'Data entry'!$B$46="Probable")),"sx","")</f>
        <v/>
      </c>
      <c r="CA126" s="25" t="str">
        <f>IF(AND(CA$4='Data entry'!$R$46, OR('Data entry'!$B$46="Confirmed",'Data entry'!$B$46="Probable")),"sx","")</f>
        <v/>
      </c>
      <c r="CB126" s="25" t="str">
        <f>IF(AND(CB$4='Data entry'!$R$46, OR('Data entry'!$B$46="Confirmed",'Data entry'!$B$46="Probable")),"sx","")</f>
        <v/>
      </c>
      <c r="CC126" s="25" t="str">
        <f>IF(AND(CC$4='Data entry'!$R$46, OR('Data entry'!$B$46="Confirmed",'Data entry'!$B$46="Probable")),"sx","")</f>
        <v/>
      </c>
    </row>
    <row r="127" spans="1:81" s="73" customFormat="1" ht="2.25" customHeight="1" thickBot="1" x14ac:dyDescent="0.3">
      <c r="A127" s="613"/>
      <c r="B127" s="614"/>
      <c r="C127" s="78"/>
    </row>
    <row r="128" spans="1:81" s="72" customFormat="1" ht="15.6" thickTop="1" x14ac:dyDescent="0.25">
      <c r="A128" s="612" t="str">
        <f>CONCATENATE('Data entry'!J47, " ", 'Data entry'!I47)</f>
        <v xml:space="preserve"> </v>
      </c>
      <c r="B128" s="612"/>
      <c r="C128" s="76"/>
    </row>
    <row r="129" spans="1:81" s="25" customFormat="1" x14ac:dyDescent="0.25">
      <c r="A129" s="610" t="str">
        <f>CONCATENATE('Data entry'!B47, ", ", 'Data entry'!AO47, ", ", 'Data entry'!AR47)</f>
        <v xml:space="preserve">, , </v>
      </c>
      <c r="B129" s="610"/>
      <c r="C129" s="77"/>
      <c r="Q129" s="25" t="str">
        <f>IF(AND(Q$4='Data entry'!$R$47, OR('Data entry'!$B$47="Confirmed",'Data entry'!$B$47="Probable")),"sx","")</f>
        <v/>
      </c>
      <c r="R129" s="25" t="str">
        <f>IF(AND(R$4='Data entry'!$R$47, OR('Data entry'!$B$47="Confirmed",'Data entry'!$B$47="Probable")),"sx","")</f>
        <v/>
      </c>
      <c r="S129" s="25" t="str">
        <f>IF(AND(S$4='Data entry'!$R$47, OR('Data entry'!$B$47="Confirmed",'Data entry'!$B$47="Probable")),"sx","")</f>
        <v/>
      </c>
      <c r="T129" s="25" t="str">
        <f>IF(AND(T$4='Data entry'!$R$47, OR('Data entry'!$B$47="Confirmed",'Data entry'!$B$47="Probable")),"sx","")</f>
        <v/>
      </c>
      <c r="U129" s="25" t="str">
        <f>IF(AND(U$4='Data entry'!$R$47, OR('Data entry'!$B$47="Confirmed",'Data entry'!$B$47="Probable")),"sx","")</f>
        <v/>
      </c>
      <c r="V129" s="25" t="str">
        <f>IF(AND(V$4='Data entry'!$R$47, OR('Data entry'!$B$47="Confirmed",'Data entry'!$B$47="Probable")),"sx","")</f>
        <v/>
      </c>
      <c r="W129" s="25" t="str">
        <f>IF(AND(W$4='Data entry'!$R$47, OR('Data entry'!$B$47="Confirmed",'Data entry'!$B$47="Probable")),"sx","")</f>
        <v/>
      </c>
      <c r="X129" s="25" t="str">
        <f>IF(AND(X$4='Data entry'!$R$47, OR('Data entry'!$B$47="Confirmed",'Data entry'!$B$47="Probable")),"sx","")</f>
        <v/>
      </c>
      <c r="Y129" s="25" t="str">
        <f>IF(AND(Y$4='Data entry'!$R$47, OR('Data entry'!$B$47="Confirmed",'Data entry'!$B$47="Probable")),"sx","")</f>
        <v/>
      </c>
      <c r="Z129" s="25" t="str">
        <f>IF(AND(Z$4='Data entry'!$R$47, OR('Data entry'!$B$47="Confirmed",'Data entry'!$B$47="Probable")),"sx","")</f>
        <v/>
      </c>
      <c r="AA129" s="25" t="str">
        <f>IF(AND(AA$4='Data entry'!$R$47, OR('Data entry'!$B$47="Confirmed",'Data entry'!$B$47="Probable")),"sx","")</f>
        <v/>
      </c>
      <c r="AB129" s="25" t="str">
        <f>IF(AND(AB$4='Data entry'!$R$47, OR('Data entry'!$B$47="Confirmed",'Data entry'!$B$47="Probable")),"sx","")</f>
        <v/>
      </c>
      <c r="AC129" s="25" t="str">
        <f>IF(AND(AC$4='Data entry'!$R$47, OR('Data entry'!$B$47="Confirmed",'Data entry'!$B$47="Probable")),"sx","")</f>
        <v/>
      </c>
      <c r="AD129" s="25" t="str">
        <f>IF(AND(AD$4='Data entry'!$R$47, OR('Data entry'!$B$47="Confirmed",'Data entry'!$B$47="Probable")),"sx","")</f>
        <v/>
      </c>
      <c r="AE129" s="25" t="str">
        <f>IF(AND(AE$4='Data entry'!$R$47, OR('Data entry'!$B$47="Confirmed",'Data entry'!$B$47="Probable")),"sx","")</f>
        <v/>
      </c>
      <c r="AF129" s="25" t="str">
        <f>IF(AND(AF$4='Data entry'!$R$47, OR('Data entry'!$B$47="Confirmed",'Data entry'!$B$47="Probable")),"sx","")</f>
        <v/>
      </c>
      <c r="AG129" s="25" t="str">
        <f>IF(AND(AG$4='Data entry'!$R$47, OR('Data entry'!$B$47="Confirmed",'Data entry'!$B$47="Probable")),"sx","")</f>
        <v/>
      </c>
      <c r="AH129" s="25" t="str">
        <f>IF(AND(AH$4='Data entry'!$R$47, OR('Data entry'!$B$47="Confirmed",'Data entry'!$B$47="Probable")),"sx","")</f>
        <v/>
      </c>
      <c r="AI129" s="25" t="str">
        <f>IF(AND(AI$4='Data entry'!$R$47, OR('Data entry'!$B$47="Confirmed",'Data entry'!$B$47="Probable")),"sx","")</f>
        <v/>
      </c>
      <c r="AJ129" s="25" t="str">
        <f>IF(AND(AJ$4='Data entry'!$R$47, OR('Data entry'!$B$47="Confirmed",'Data entry'!$B$47="Probable")),"sx","")</f>
        <v/>
      </c>
      <c r="AK129" s="25" t="str">
        <f>IF(AND(AK$4='Data entry'!$R$47, OR('Data entry'!$B$47="Confirmed",'Data entry'!$B$47="Probable")),"sx","")</f>
        <v/>
      </c>
      <c r="AL129" s="25" t="str">
        <f>IF(AND(AL$4='Data entry'!$R$47, OR('Data entry'!$B$47="Confirmed",'Data entry'!$B$47="Probable")),"sx","")</f>
        <v/>
      </c>
      <c r="AM129" s="25" t="str">
        <f>IF(AND(AM$4='Data entry'!$R$47, OR('Data entry'!$B$47="Confirmed",'Data entry'!$B$47="Probable")),"sx","")</f>
        <v/>
      </c>
      <c r="AN129" s="25" t="str">
        <f>IF(AND(AN$4='Data entry'!$R$47, OR('Data entry'!$B$47="Confirmed",'Data entry'!$B$47="Probable")),"sx","")</f>
        <v/>
      </c>
      <c r="AO129" s="25" t="str">
        <f>IF(AND(AO$4='Data entry'!$R$47, OR('Data entry'!$B$47="Confirmed",'Data entry'!$B$47="Probable")),"sx","")</f>
        <v/>
      </c>
      <c r="AP129" s="25" t="str">
        <f>IF(AND(AP$4='Data entry'!$R$47, OR('Data entry'!$B$47="Confirmed",'Data entry'!$B$47="Probable")),"sx","")</f>
        <v/>
      </c>
      <c r="AQ129" s="25" t="str">
        <f>IF(AND(AQ$4='Data entry'!$R$47, OR('Data entry'!$B$47="Confirmed",'Data entry'!$B$47="Probable")),"sx","")</f>
        <v/>
      </c>
      <c r="AR129" s="25" t="str">
        <f>IF(AND(AR$4='Data entry'!$R$47, OR('Data entry'!$B$47="Confirmed",'Data entry'!$B$47="Probable")),"sx","")</f>
        <v/>
      </c>
      <c r="AS129" s="25" t="str">
        <f>IF(AND(AS$4='Data entry'!$R$47, OR('Data entry'!$B$47="Confirmed",'Data entry'!$B$47="Probable")),"sx","")</f>
        <v/>
      </c>
      <c r="AT129" s="25" t="str">
        <f>IF(AND(AT$4='Data entry'!$R$47, OR('Data entry'!$B$47="Confirmed",'Data entry'!$B$47="Probable")),"sx","")</f>
        <v/>
      </c>
      <c r="AU129" s="25" t="str">
        <f>IF(AND(AU$4='Data entry'!$R$47, OR('Data entry'!$B$47="Confirmed",'Data entry'!$B$47="Probable")),"sx","")</f>
        <v/>
      </c>
      <c r="AV129" s="25" t="str">
        <f>IF(AND(AV$4='Data entry'!$R$47, OR('Data entry'!$B$47="Confirmed",'Data entry'!$B$47="Probable")),"sx","")</f>
        <v/>
      </c>
      <c r="AW129" s="25" t="str">
        <f>IF(AND(AW$4='Data entry'!$R$47, OR('Data entry'!$B$47="Confirmed",'Data entry'!$B$47="Probable")),"sx","")</f>
        <v/>
      </c>
      <c r="AX129" s="25" t="str">
        <f>IF(AND(AX$4='Data entry'!$R$47, OR('Data entry'!$B$47="Confirmed",'Data entry'!$B$47="Probable")),"sx","")</f>
        <v/>
      </c>
      <c r="AY129" s="25" t="str">
        <f>IF(AND(AY$4='Data entry'!$R$47, OR('Data entry'!$B$47="Confirmed",'Data entry'!$B$47="Probable")),"sx","")</f>
        <v/>
      </c>
      <c r="AZ129" s="25" t="str">
        <f>IF(AND(AZ$4='Data entry'!$R$47, OR('Data entry'!$B$47="Confirmed",'Data entry'!$B$47="Probable")),"sx","")</f>
        <v/>
      </c>
      <c r="BA129" s="25" t="str">
        <f>IF(AND(BA$4='Data entry'!$R$47, OR('Data entry'!$B$47="Confirmed",'Data entry'!$B$47="Probable")),"sx","")</f>
        <v/>
      </c>
      <c r="BB129" s="25" t="str">
        <f>IF(AND(BB$4='Data entry'!$R$47, OR('Data entry'!$B$47="Confirmed",'Data entry'!$B$47="Probable")),"sx","")</f>
        <v/>
      </c>
      <c r="BC129" s="25" t="str">
        <f>IF(AND(BC$4='Data entry'!$R$47, OR('Data entry'!$B$47="Confirmed",'Data entry'!$B$47="Probable")),"sx","")</f>
        <v/>
      </c>
      <c r="BD129" s="25" t="str">
        <f>IF(AND(BD$4='Data entry'!$R$47, OR('Data entry'!$B$47="Confirmed",'Data entry'!$B$47="Probable")),"sx","")</f>
        <v/>
      </c>
      <c r="BE129" s="25" t="str">
        <f>IF(AND(BE$4='Data entry'!$R$47, OR('Data entry'!$B$47="Confirmed",'Data entry'!$B$47="Probable")),"sx","")</f>
        <v/>
      </c>
      <c r="BF129" s="25" t="str">
        <f>IF(AND(BF$4='Data entry'!$R$47, OR('Data entry'!$B$47="Confirmed",'Data entry'!$B$47="Probable")),"sx","")</f>
        <v/>
      </c>
      <c r="BG129" s="25" t="str">
        <f>IF(AND(BG$4='Data entry'!$R$47, OR('Data entry'!$B$47="Confirmed",'Data entry'!$B$47="Probable")),"sx","")</f>
        <v/>
      </c>
      <c r="BH129" s="25" t="str">
        <f>IF(AND(BH$4='Data entry'!$R$47, OR('Data entry'!$B$47="Confirmed",'Data entry'!$B$47="Probable")),"sx","")</f>
        <v/>
      </c>
      <c r="BI129" s="25" t="str">
        <f>IF(AND(BI$4='Data entry'!$R$47, OR('Data entry'!$B$47="Confirmed",'Data entry'!$B$47="Probable")),"sx","")</f>
        <v/>
      </c>
      <c r="BJ129" s="25" t="str">
        <f>IF(AND(BJ$4='Data entry'!$R$47, OR('Data entry'!$B$47="Confirmed",'Data entry'!$B$47="Probable")),"sx","")</f>
        <v/>
      </c>
      <c r="BK129" s="25" t="str">
        <f>IF(AND(BK$4='Data entry'!$R$47, OR('Data entry'!$B$47="Confirmed",'Data entry'!$B$47="Probable")),"sx","")</f>
        <v/>
      </c>
      <c r="BL129" s="25" t="str">
        <f>IF(AND(BL$4='Data entry'!$R$47, OR('Data entry'!$B$47="Confirmed",'Data entry'!$B$47="Probable")),"sx","")</f>
        <v/>
      </c>
      <c r="BM129" s="25" t="str">
        <f>IF(AND(BM$4='Data entry'!$R$47, OR('Data entry'!$B$47="Confirmed",'Data entry'!$B$47="Probable")),"sx","")</f>
        <v/>
      </c>
      <c r="BN129" s="25" t="str">
        <f>IF(AND(BN$4='Data entry'!$R$47, OR('Data entry'!$B$47="Confirmed",'Data entry'!$B$47="Probable")),"sx","")</f>
        <v/>
      </c>
      <c r="BO129" s="25" t="str">
        <f>IF(AND(BO$4='Data entry'!$R$47, OR('Data entry'!$B$47="Confirmed",'Data entry'!$B$47="Probable")),"sx","")</f>
        <v/>
      </c>
      <c r="BP129" s="25" t="str">
        <f>IF(AND(BP$4='Data entry'!$R$47, OR('Data entry'!$B$47="Confirmed",'Data entry'!$B$47="Probable")),"sx","")</f>
        <v/>
      </c>
      <c r="BQ129" s="25" t="str">
        <f>IF(AND(BQ$4='Data entry'!$R$47, OR('Data entry'!$B$47="Confirmed",'Data entry'!$B$47="Probable")),"sx","")</f>
        <v/>
      </c>
      <c r="BR129" s="25" t="str">
        <f>IF(AND(BR$4='Data entry'!$R$47, OR('Data entry'!$B$47="Confirmed",'Data entry'!$B$47="Probable")),"sx","")</f>
        <v/>
      </c>
      <c r="BS129" s="25" t="str">
        <f>IF(AND(BS$4='Data entry'!$R$47, OR('Data entry'!$B$47="Confirmed",'Data entry'!$B$47="Probable")),"sx","")</f>
        <v/>
      </c>
      <c r="BT129" s="25" t="str">
        <f>IF(AND(BT$4='Data entry'!$R$47, OR('Data entry'!$B$47="Confirmed",'Data entry'!$B$47="Probable")),"sx","")</f>
        <v/>
      </c>
      <c r="BU129" s="25" t="str">
        <f>IF(AND(BU$4='Data entry'!$R$47, OR('Data entry'!$B$47="Confirmed",'Data entry'!$B$47="Probable")),"sx","")</f>
        <v/>
      </c>
      <c r="BV129" s="25" t="str">
        <f>IF(AND(BV$4='Data entry'!$R$47, OR('Data entry'!$B$47="Confirmed",'Data entry'!$B$47="Probable")),"sx","")</f>
        <v/>
      </c>
      <c r="BW129" s="25" t="str">
        <f>IF(AND(BW$4='Data entry'!$R$47, OR('Data entry'!$B$47="Confirmed",'Data entry'!$B$47="Probable")),"sx","")</f>
        <v/>
      </c>
      <c r="BX129" s="25" t="str">
        <f>IF(AND(BX$4='Data entry'!$R$47, OR('Data entry'!$B$47="Confirmed",'Data entry'!$B$47="Probable")),"sx","")</f>
        <v/>
      </c>
      <c r="BY129" s="25" t="str">
        <f>IF(AND(BY$4='Data entry'!$R$47, OR('Data entry'!$B$47="Confirmed",'Data entry'!$B$47="Probable")),"sx","")</f>
        <v/>
      </c>
      <c r="BZ129" s="25" t="str">
        <f>IF(AND(BZ$4='Data entry'!$R$47, OR('Data entry'!$B$47="Confirmed",'Data entry'!$B$47="Probable")),"sx","")</f>
        <v/>
      </c>
      <c r="CA129" s="25" t="str">
        <f>IF(AND(CA$4='Data entry'!$R$47, OR('Data entry'!$B$47="Confirmed",'Data entry'!$B$47="Probable")),"sx","")</f>
        <v/>
      </c>
      <c r="CB129" s="25" t="str">
        <f>IF(AND(CB$4='Data entry'!$R$47, OR('Data entry'!$B$47="Confirmed",'Data entry'!$B$47="Probable")),"sx","")</f>
        <v/>
      </c>
      <c r="CC129" s="25" t="str">
        <f>IF(AND(CC$4='Data entry'!$R$47, OR('Data entry'!$B$47="Confirmed",'Data entry'!$B$47="Probable")),"sx","")</f>
        <v/>
      </c>
    </row>
    <row r="130" spans="1:81" s="73" customFormat="1" ht="2.25" customHeight="1" thickBot="1" x14ac:dyDescent="0.3">
      <c r="A130" s="613"/>
      <c r="B130" s="614"/>
      <c r="C130" s="78"/>
    </row>
    <row r="131" spans="1:81" s="72" customFormat="1" ht="15.6" thickTop="1" x14ac:dyDescent="0.25">
      <c r="A131" s="612" t="str">
        <f>CONCATENATE('Data entry'!J48, " ", 'Data entry'!I48)</f>
        <v xml:space="preserve"> </v>
      </c>
      <c r="B131" s="612"/>
      <c r="C131" s="76"/>
    </row>
    <row r="132" spans="1:81" s="25" customFormat="1" x14ac:dyDescent="0.25">
      <c r="A132" s="610" t="str">
        <f>CONCATENATE('Data entry'!B48, ", ", 'Data entry'!AO48, ", ", 'Data entry'!AR48)</f>
        <v xml:space="preserve">, , </v>
      </c>
      <c r="B132" s="610"/>
      <c r="C132" s="77"/>
      <c r="Q132" s="25" t="str">
        <f>IF(AND(Q$4='Data entry'!$R$48, OR('Data entry'!$B$48="Confirmed",'Data entry'!$B$48="Probable")),"sx","")</f>
        <v/>
      </c>
      <c r="R132" s="25" t="str">
        <f>IF(AND(R$4='Data entry'!$R$48, OR('Data entry'!$B$48="Confirmed",'Data entry'!$B$48="Probable")),"sx","")</f>
        <v/>
      </c>
      <c r="S132" s="25" t="str">
        <f>IF(AND(S$4='Data entry'!$R$48, OR('Data entry'!$B$48="Confirmed",'Data entry'!$B$48="Probable")),"sx","")</f>
        <v/>
      </c>
      <c r="T132" s="25" t="str">
        <f>IF(AND(T$4='Data entry'!$R$48, OR('Data entry'!$B$48="Confirmed",'Data entry'!$B$48="Probable")),"sx","")</f>
        <v/>
      </c>
      <c r="U132" s="25" t="str">
        <f>IF(AND(U$4='Data entry'!$R$48, OR('Data entry'!$B$48="Confirmed",'Data entry'!$B$48="Probable")),"sx","")</f>
        <v/>
      </c>
      <c r="V132" s="25" t="str">
        <f>IF(AND(V$4='Data entry'!$R$48, OR('Data entry'!$B$48="Confirmed",'Data entry'!$B$48="Probable")),"sx","")</f>
        <v/>
      </c>
      <c r="W132" s="25" t="str">
        <f>IF(AND(W$4='Data entry'!$R$48, OR('Data entry'!$B$48="Confirmed",'Data entry'!$B$48="Probable")),"sx","")</f>
        <v/>
      </c>
      <c r="X132" s="25" t="str">
        <f>IF(AND(X$4='Data entry'!$R$48, OR('Data entry'!$B$48="Confirmed",'Data entry'!$B$48="Probable")),"sx","")</f>
        <v/>
      </c>
      <c r="Y132" s="25" t="str">
        <f>IF(AND(Y$4='Data entry'!$R$48, OR('Data entry'!$B$48="Confirmed",'Data entry'!$B$48="Probable")),"sx","")</f>
        <v/>
      </c>
      <c r="Z132" s="25" t="str">
        <f>IF(AND(Z$4='Data entry'!$R$48, OR('Data entry'!$B$48="Confirmed",'Data entry'!$B$48="Probable")),"sx","")</f>
        <v/>
      </c>
      <c r="AA132" s="25" t="str">
        <f>IF(AND(AA$4='Data entry'!$R$48, OR('Data entry'!$B$48="Confirmed",'Data entry'!$B$48="Probable")),"sx","")</f>
        <v/>
      </c>
      <c r="AB132" s="25" t="str">
        <f>IF(AND(AB$4='Data entry'!$R$48, OR('Data entry'!$B$48="Confirmed",'Data entry'!$B$48="Probable")),"sx","")</f>
        <v/>
      </c>
      <c r="AC132" s="25" t="str">
        <f>IF(AND(AC$4='Data entry'!$R$48, OR('Data entry'!$B$48="Confirmed",'Data entry'!$B$48="Probable")),"sx","")</f>
        <v/>
      </c>
      <c r="AD132" s="25" t="str">
        <f>IF(AND(AD$4='Data entry'!$R$48, OR('Data entry'!$B$48="Confirmed",'Data entry'!$B$48="Probable")),"sx","")</f>
        <v/>
      </c>
      <c r="AE132" s="25" t="str">
        <f>IF(AND(AE$4='Data entry'!$R$48, OR('Data entry'!$B$48="Confirmed",'Data entry'!$B$48="Probable")),"sx","")</f>
        <v/>
      </c>
      <c r="AF132" s="25" t="str">
        <f>IF(AND(AF$4='Data entry'!$R$48, OR('Data entry'!$B$48="Confirmed",'Data entry'!$B$48="Probable")),"sx","")</f>
        <v/>
      </c>
      <c r="AG132" s="25" t="str">
        <f>IF(AND(AG$4='Data entry'!$R$48, OR('Data entry'!$B$48="Confirmed",'Data entry'!$B$48="Probable")),"sx","")</f>
        <v/>
      </c>
      <c r="AH132" s="25" t="str">
        <f>IF(AND(AH$4='Data entry'!$R$48, OR('Data entry'!$B$48="Confirmed",'Data entry'!$B$48="Probable")),"sx","")</f>
        <v/>
      </c>
      <c r="AI132" s="25" t="str">
        <f>IF(AND(AI$4='Data entry'!$R$48, OR('Data entry'!$B$48="Confirmed",'Data entry'!$B$48="Probable")),"sx","")</f>
        <v/>
      </c>
      <c r="AJ132" s="25" t="str">
        <f>IF(AND(AJ$4='Data entry'!$R$48, OR('Data entry'!$B$48="Confirmed",'Data entry'!$B$48="Probable")),"sx","")</f>
        <v/>
      </c>
      <c r="AK132" s="25" t="str">
        <f>IF(AND(AK$4='Data entry'!$R$48, OR('Data entry'!$B$48="Confirmed",'Data entry'!$B$48="Probable")),"sx","")</f>
        <v/>
      </c>
      <c r="AL132" s="25" t="str">
        <f>IF(AND(AL$4='Data entry'!$R$48, OR('Data entry'!$B$48="Confirmed",'Data entry'!$B$48="Probable")),"sx","")</f>
        <v/>
      </c>
      <c r="AM132" s="25" t="str">
        <f>IF(AND(AM$4='Data entry'!$R$48, OR('Data entry'!$B$48="Confirmed",'Data entry'!$B$48="Probable")),"sx","")</f>
        <v/>
      </c>
      <c r="AN132" s="25" t="str">
        <f>IF(AND(AN$4='Data entry'!$R$48, OR('Data entry'!$B$48="Confirmed",'Data entry'!$B$48="Probable")),"sx","")</f>
        <v/>
      </c>
      <c r="AO132" s="25" t="str">
        <f>IF(AND(AO$4='Data entry'!$R$48, OR('Data entry'!$B$48="Confirmed",'Data entry'!$B$48="Probable")),"sx","")</f>
        <v/>
      </c>
      <c r="AP132" s="25" t="str">
        <f>IF(AND(AP$4='Data entry'!$R$48, OR('Data entry'!$B$48="Confirmed",'Data entry'!$B$48="Probable")),"sx","")</f>
        <v/>
      </c>
      <c r="AQ132" s="25" t="str">
        <f>IF(AND(AQ$4='Data entry'!$R$48, OR('Data entry'!$B$48="Confirmed",'Data entry'!$B$48="Probable")),"sx","")</f>
        <v/>
      </c>
      <c r="AR132" s="25" t="str">
        <f>IF(AND(AR$4='Data entry'!$R$48, OR('Data entry'!$B$48="Confirmed",'Data entry'!$B$48="Probable")),"sx","")</f>
        <v/>
      </c>
      <c r="AS132" s="25" t="str">
        <f>IF(AND(AS$4='Data entry'!$R$48, OR('Data entry'!$B$48="Confirmed",'Data entry'!$B$48="Probable")),"sx","")</f>
        <v/>
      </c>
      <c r="AT132" s="25" t="str">
        <f>IF(AND(AT$4='Data entry'!$R$48, OR('Data entry'!$B$48="Confirmed",'Data entry'!$B$48="Probable")),"sx","")</f>
        <v/>
      </c>
      <c r="AU132" s="25" t="str">
        <f>IF(AND(AU$4='Data entry'!$R$48, OR('Data entry'!$B$48="Confirmed",'Data entry'!$B$48="Probable")),"sx","")</f>
        <v/>
      </c>
      <c r="AV132" s="25" t="str">
        <f>IF(AND(AV$4='Data entry'!$R$48, OR('Data entry'!$B$48="Confirmed",'Data entry'!$B$48="Probable")),"sx","")</f>
        <v/>
      </c>
      <c r="AW132" s="25" t="str">
        <f>IF(AND(AW$4='Data entry'!$R$48, OR('Data entry'!$B$48="Confirmed",'Data entry'!$B$48="Probable")),"sx","")</f>
        <v/>
      </c>
      <c r="AX132" s="25" t="str">
        <f>IF(AND(AX$4='Data entry'!$R$48, OR('Data entry'!$B$48="Confirmed",'Data entry'!$B$48="Probable")),"sx","")</f>
        <v/>
      </c>
      <c r="AY132" s="25" t="str">
        <f>IF(AND(AY$4='Data entry'!$R$48, OR('Data entry'!$B$48="Confirmed",'Data entry'!$B$48="Probable")),"sx","")</f>
        <v/>
      </c>
      <c r="AZ132" s="25" t="str">
        <f>IF(AND(AZ$4='Data entry'!$R$48, OR('Data entry'!$B$48="Confirmed",'Data entry'!$B$48="Probable")),"sx","")</f>
        <v/>
      </c>
      <c r="BA132" s="25" t="str">
        <f>IF(AND(BA$4='Data entry'!$R$48, OR('Data entry'!$B$48="Confirmed",'Data entry'!$B$48="Probable")),"sx","")</f>
        <v/>
      </c>
      <c r="BB132" s="25" t="str">
        <f>IF(AND(BB$4='Data entry'!$R$48, OR('Data entry'!$B$48="Confirmed",'Data entry'!$B$48="Probable")),"sx","")</f>
        <v/>
      </c>
      <c r="BC132" s="25" t="str">
        <f>IF(AND(BC$4='Data entry'!$R$48, OR('Data entry'!$B$48="Confirmed",'Data entry'!$B$48="Probable")),"sx","")</f>
        <v/>
      </c>
      <c r="BD132" s="25" t="str">
        <f>IF(AND(BD$4='Data entry'!$R$48, OR('Data entry'!$B$48="Confirmed",'Data entry'!$B$48="Probable")),"sx","")</f>
        <v/>
      </c>
      <c r="BE132" s="25" t="str">
        <f>IF(AND(BE$4='Data entry'!$R$48, OR('Data entry'!$B$48="Confirmed",'Data entry'!$B$48="Probable")),"sx","")</f>
        <v/>
      </c>
      <c r="BF132" s="25" t="str">
        <f>IF(AND(BF$4='Data entry'!$R$48, OR('Data entry'!$B$48="Confirmed",'Data entry'!$B$48="Probable")),"sx","")</f>
        <v/>
      </c>
      <c r="BG132" s="25" t="str">
        <f>IF(AND(BG$4='Data entry'!$R$48, OR('Data entry'!$B$48="Confirmed",'Data entry'!$B$48="Probable")),"sx","")</f>
        <v/>
      </c>
      <c r="BH132" s="25" t="str">
        <f>IF(AND(BH$4='Data entry'!$R$48, OR('Data entry'!$B$48="Confirmed",'Data entry'!$B$48="Probable")),"sx","")</f>
        <v/>
      </c>
      <c r="BI132" s="25" t="str">
        <f>IF(AND(BI$4='Data entry'!$R$48, OR('Data entry'!$B$48="Confirmed",'Data entry'!$B$48="Probable")),"sx","")</f>
        <v/>
      </c>
      <c r="BJ132" s="25" t="str">
        <f>IF(AND(BJ$4='Data entry'!$R$48, OR('Data entry'!$B$48="Confirmed",'Data entry'!$B$48="Probable")),"sx","")</f>
        <v/>
      </c>
      <c r="BK132" s="25" t="str">
        <f>IF(AND(BK$4='Data entry'!$R$48, OR('Data entry'!$B$48="Confirmed",'Data entry'!$B$48="Probable")),"sx","")</f>
        <v/>
      </c>
      <c r="BL132" s="25" t="str">
        <f>IF(AND(BL$4='Data entry'!$R$48, OR('Data entry'!$B$48="Confirmed",'Data entry'!$B$48="Probable")),"sx","")</f>
        <v/>
      </c>
      <c r="BM132" s="25" t="str">
        <f>IF(AND(BM$4='Data entry'!$R$48, OR('Data entry'!$B$48="Confirmed",'Data entry'!$B$48="Probable")),"sx","")</f>
        <v/>
      </c>
      <c r="BN132" s="25" t="str">
        <f>IF(AND(BN$4='Data entry'!$R$48, OR('Data entry'!$B$48="Confirmed",'Data entry'!$B$48="Probable")),"sx","")</f>
        <v/>
      </c>
      <c r="BO132" s="25" t="str">
        <f>IF(AND(BO$4='Data entry'!$R$48, OR('Data entry'!$B$48="Confirmed",'Data entry'!$B$48="Probable")),"sx","")</f>
        <v/>
      </c>
      <c r="BP132" s="25" t="str">
        <f>IF(AND(BP$4='Data entry'!$R$48, OR('Data entry'!$B$48="Confirmed",'Data entry'!$B$48="Probable")),"sx","")</f>
        <v/>
      </c>
      <c r="BQ132" s="25" t="str">
        <f>IF(AND(BQ$4='Data entry'!$R$48, OR('Data entry'!$B$48="Confirmed",'Data entry'!$B$48="Probable")),"sx","")</f>
        <v/>
      </c>
      <c r="BR132" s="25" t="str">
        <f>IF(AND(BR$4='Data entry'!$R$48, OR('Data entry'!$B$48="Confirmed",'Data entry'!$B$48="Probable")),"sx","")</f>
        <v/>
      </c>
      <c r="BS132" s="25" t="str">
        <f>IF(AND(BS$4='Data entry'!$R$48, OR('Data entry'!$B$48="Confirmed",'Data entry'!$B$48="Probable")),"sx","")</f>
        <v/>
      </c>
      <c r="BT132" s="25" t="str">
        <f>IF(AND(BT$4='Data entry'!$R$48, OR('Data entry'!$B$48="Confirmed",'Data entry'!$B$48="Probable")),"sx","")</f>
        <v/>
      </c>
      <c r="BU132" s="25" t="str">
        <f>IF(AND(BU$4='Data entry'!$R$48, OR('Data entry'!$B$48="Confirmed",'Data entry'!$B$48="Probable")),"sx","")</f>
        <v/>
      </c>
      <c r="BV132" s="25" t="str">
        <f>IF(AND(BV$4='Data entry'!$R$48, OR('Data entry'!$B$48="Confirmed",'Data entry'!$B$48="Probable")),"sx","")</f>
        <v/>
      </c>
      <c r="BW132" s="25" t="str">
        <f>IF(AND(BW$4='Data entry'!$R$48, OR('Data entry'!$B$48="Confirmed",'Data entry'!$B$48="Probable")),"sx","")</f>
        <v/>
      </c>
      <c r="BX132" s="25" t="str">
        <f>IF(AND(BX$4='Data entry'!$R$48, OR('Data entry'!$B$48="Confirmed",'Data entry'!$B$48="Probable")),"sx","")</f>
        <v/>
      </c>
      <c r="BY132" s="25" t="str">
        <f>IF(AND(BY$4='Data entry'!$R$48, OR('Data entry'!$B$48="Confirmed",'Data entry'!$B$48="Probable")),"sx","")</f>
        <v/>
      </c>
      <c r="BZ132" s="25" t="str">
        <f>IF(AND(BZ$4='Data entry'!$R$48, OR('Data entry'!$B$48="Confirmed",'Data entry'!$B$48="Probable")),"sx","")</f>
        <v/>
      </c>
      <c r="CA132" s="25" t="str">
        <f>IF(AND(CA$4='Data entry'!$R$48, OR('Data entry'!$B$48="Confirmed",'Data entry'!$B$48="Probable")),"sx","")</f>
        <v/>
      </c>
      <c r="CB132" s="25" t="str">
        <f>IF(AND(CB$4='Data entry'!$R$48, OR('Data entry'!$B$48="Confirmed",'Data entry'!$B$48="Probable")),"sx","")</f>
        <v/>
      </c>
      <c r="CC132" s="25" t="str">
        <f>IF(AND(CC$4='Data entry'!$R$48, OR('Data entry'!$B$48="Confirmed",'Data entry'!$B$48="Probable")),"sx","")</f>
        <v/>
      </c>
    </row>
    <row r="133" spans="1:81" s="73" customFormat="1" ht="2.25" customHeight="1" thickBot="1" x14ac:dyDescent="0.3">
      <c r="A133" s="613"/>
      <c r="B133" s="614"/>
      <c r="C133" s="78"/>
    </row>
    <row r="134" spans="1:81" s="72" customFormat="1" ht="15.6" thickTop="1" x14ac:dyDescent="0.25">
      <c r="A134" s="612" t="str">
        <f>CONCATENATE('Data entry'!J49, " ", 'Data entry'!I49)</f>
        <v xml:space="preserve"> </v>
      </c>
      <c r="B134" s="612"/>
      <c r="C134" s="76"/>
    </row>
    <row r="135" spans="1:81" s="25" customFormat="1" x14ac:dyDescent="0.25">
      <c r="A135" s="610" t="str">
        <f>CONCATENATE('Data entry'!B49, ", ", 'Data entry'!AO49, ", ", 'Data entry'!AR49)</f>
        <v xml:space="preserve">, , </v>
      </c>
      <c r="B135" s="610"/>
      <c r="C135" s="77"/>
      <c r="Q135" s="25" t="str">
        <f>IF(AND(Q$4='Data entry'!$R$49, OR('Data entry'!$B$49="Confirmed",'Data entry'!$B$49="Probable")),"sx","")</f>
        <v/>
      </c>
      <c r="R135" s="25" t="str">
        <f>IF(AND(R$4='Data entry'!$R$49, OR('Data entry'!$B$49="Confirmed",'Data entry'!$B$49="Probable")),"sx","")</f>
        <v/>
      </c>
      <c r="S135" s="25" t="str">
        <f>IF(AND(S$4='Data entry'!$R$49, OR('Data entry'!$B$49="Confirmed",'Data entry'!$B$49="Probable")),"sx","")</f>
        <v/>
      </c>
      <c r="T135" s="25" t="str">
        <f>IF(AND(T$4='Data entry'!$R$49, OR('Data entry'!$B$49="Confirmed",'Data entry'!$B$49="Probable")),"sx","")</f>
        <v/>
      </c>
      <c r="U135" s="25" t="str">
        <f>IF(AND(U$4='Data entry'!$R$49, OR('Data entry'!$B$49="Confirmed",'Data entry'!$B$49="Probable")),"sx","")</f>
        <v/>
      </c>
      <c r="V135" s="25" t="str">
        <f>IF(AND(V$4='Data entry'!$R$49, OR('Data entry'!$B$49="Confirmed",'Data entry'!$B$49="Probable")),"sx","")</f>
        <v/>
      </c>
      <c r="W135" s="25" t="str">
        <f>IF(AND(W$4='Data entry'!$R$49, OR('Data entry'!$B$49="Confirmed",'Data entry'!$B$49="Probable")),"sx","")</f>
        <v/>
      </c>
      <c r="X135" s="25" t="str">
        <f>IF(AND(X$4='Data entry'!$R$49, OR('Data entry'!$B$49="Confirmed",'Data entry'!$B$49="Probable")),"sx","")</f>
        <v/>
      </c>
      <c r="Y135" s="25" t="str">
        <f>IF(AND(Y$4='Data entry'!$R$49, OR('Data entry'!$B$49="Confirmed",'Data entry'!$B$49="Probable")),"sx","")</f>
        <v/>
      </c>
      <c r="Z135" s="25" t="str">
        <f>IF(AND(Z$4='Data entry'!$R$49, OR('Data entry'!$B$49="Confirmed",'Data entry'!$B$49="Probable")),"sx","")</f>
        <v/>
      </c>
      <c r="AA135" s="25" t="str">
        <f>IF(AND(AA$4='Data entry'!$R$49, OR('Data entry'!$B$49="Confirmed",'Data entry'!$B$49="Probable")),"sx","")</f>
        <v/>
      </c>
      <c r="AB135" s="25" t="str">
        <f>IF(AND(AB$4='Data entry'!$R$49, OR('Data entry'!$B$49="Confirmed",'Data entry'!$B$49="Probable")),"sx","")</f>
        <v/>
      </c>
      <c r="AC135" s="25" t="str">
        <f>IF(AND(AC$4='Data entry'!$R$49, OR('Data entry'!$B$49="Confirmed",'Data entry'!$B$49="Probable")),"sx","")</f>
        <v/>
      </c>
      <c r="AD135" s="25" t="str">
        <f>IF(AND(AD$4='Data entry'!$R$49, OR('Data entry'!$B$49="Confirmed",'Data entry'!$B$49="Probable")),"sx","")</f>
        <v/>
      </c>
      <c r="AE135" s="25" t="str">
        <f>IF(AND(AE$4='Data entry'!$R$49, OR('Data entry'!$B$49="Confirmed",'Data entry'!$B$49="Probable")),"sx","")</f>
        <v/>
      </c>
      <c r="AF135" s="25" t="str">
        <f>IF(AND(AF$4='Data entry'!$R$49, OR('Data entry'!$B$49="Confirmed",'Data entry'!$B$49="Probable")),"sx","")</f>
        <v/>
      </c>
      <c r="AG135" s="25" t="str">
        <f>IF(AND(AG$4='Data entry'!$R$49, OR('Data entry'!$B$49="Confirmed",'Data entry'!$B$49="Probable")),"sx","")</f>
        <v/>
      </c>
      <c r="AH135" s="25" t="str">
        <f>IF(AND(AH$4='Data entry'!$R$49, OR('Data entry'!$B$49="Confirmed",'Data entry'!$B$49="Probable")),"sx","")</f>
        <v/>
      </c>
      <c r="AI135" s="25" t="str">
        <f>IF(AND(AI$4='Data entry'!$R$49, OR('Data entry'!$B$49="Confirmed",'Data entry'!$B$49="Probable")),"sx","")</f>
        <v/>
      </c>
      <c r="AJ135" s="25" t="str">
        <f>IF(AND(AJ$4='Data entry'!$R$49, OR('Data entry'!$B$49="Confirmed",'Data entry'!$B$49="Probable")),"sx","")</f>
        <v/>
      </c>
      <c r="AK135" s="25" t="str">
        <f>IF(AND(AK$4='Data entry'!$R$49, OR('Data entry'!$B$49="Confirmed",'Data entry'!$B$49="Probable")),"sx","")</f>
        <v/>
      </c>
      <c r="AL135" s="25" t="str">
        <f>IF(AND(AL$4='Data entry'!$R$49, OR('Data entry'!$B$49="Confirmed",'Data entry'!$B$49="Probable")),"sx","")</f>
        <v/>
      </c>
      <c r="AM135" s="25" t="str">
        <f>IF(AND(AM$4='Data entry'!$R$49, OR('Data entry'!$B$49="Confirmed",'Data entry'!$B$49="Probable")),"sx","")</f>
        <v/>
      </c>
      <c r="AN135" s="25" t="str">
        <f>IF(AND(AN$4='Data entry'!$R$49, OR('Data entry'!$B$49="Confirmed",'Data entry'!$B$49="Probable")),"sx","")</f>
        <v/>
      </c>
      <c r="AO135" s="25" t="str">
        <f>IF(AND(AO$4='Data entry'!$R$49, OR('Data entry'!$B$49="Confirmed",'Data entry'!$B$49="Probable")),"sx","")</f>
        <v/>
      </c>
      <c r="AP135" s="25" t="str">
        <f>IF(AND(AP$4='Data entry'!$R$49, OR('Data entry'!$B$49="Confirmed",'Data entry'!$B$49="Probable")),"sx","")</f>
        <v/>
      </c>
      <c r="AQ135" s="25" t="str">
        <f>IF(AND(AQ$4='Data entry'!$R$49, OR('Data entry'!$B$49="Confirmed",'Data entry'!$B$49="Probable")),"sx","")</f>
        <v/>
      </c>
      <c r="AR135" s="25" t="str">
        <f>IF(AND(AR$4='Data entry'!$R$49, OR('Data entry'!$B$49="Confirmed",'Data entry'!$B$49="Probable")),"sx","")</f>
        <v/>
      </c>
      <c r="AS135" s="25" t="str">
        <f>IF(AND(AS$4='Data entry'!$R$49, OR('Data entry'!$B$49="Confirmed",'Data entry'!$B$49="Probable")),"sx","")</f>
        <v/>
      </c>
      <c r="AT135" s="25" t="str">
        <f>IF(AND(AT$4='Data entry'!$R$49, OR('Data entry'!$B$49="Confirmed",'Data entry'!$B$49="Probable")),"sx","")</f>
        <v/>
      </c>
      <c r="AU135" s="25" t="str">
        <f>IF(AND(AU$4='Data entry'!$R$49, OR('Data entry'!$B$49="Confirmed",'Data entry'!$B$49="Probable")),"sx","")</f>
        <v/>
      </c>
      <c r="AV135" s="25" t="str">
        <f>IF(AND(AV$4='Data entry'!$R$49, OR('Data entry'!$B$49="Confirmed",'Data entry'!$B$49="Probable")),"sx","")</f>
        <v/>
      </c>
      <c r="AW135" s="25" t="str">
        <f>IF(AND(AW$4='Data entry'!$R$49, OR('Data entry'!$B$49="Confirmed",'Data entry'!$B$49="Probable")),"sx","")</f>
        <v/>
      </c>
      <c r="AX135" s="25" t="str">
        <f>IF(AND(AX$4='Data entry'!$R$49, OR('Data entry'!$B$49="Confirmed",'Data entry'!$B$49="Probable")),"sx","")</f>
        <v/>
      </c>
      <c r="AY135" s="25" t="str">
        <f>IF(AND(AY$4='Data entry'!$R$49, OR('Data entry'!$B$49="Confirmed",'Data entry'!$B$49="Probable")),"sx","")</f>
        <v/>
      </c>
      <c r="AZ135" s="25" t="str">
        <f>IF(AND(AZ$4='Data entry'!$R$49, OR('Data entry'!$B$49="Confirmed",'Data entry'!$B$49="Probable")),"sx","")</f>
        <v/>
      </c>
      <c r="BA135" s="25" t="str">
        <f>IF(AND(BA$4='Data entry'!$R$49, OR('Data entry'!$B$49="Confirmed",'Data entry'!$B$49="Probable")),"sx","")</f>
        <v/>
      </c>
      <c r="BB135" s="25" t="str">
        <f>IF(AND(BB$4='Data entry'!$R$49, OR('Data entry'!$B$49="Confirmed",'Data entry'!$B$49="Probable")),"sx","")</f>
        <v/>
      </c>
      <c r="BC135" s="25" t="str">
        <f>IF(AND(BC$4='Data entry'!$R$49, OR('Data entry'!$B$49="Confirmed",'Data entry'!$B$49="Probable")),"sx","")</f>
        <v/>
      </c>
      <c r="BD135" s="25" t="str">
        <f>IF(AND(BD$4='Data entry'!$R$49, OR('Data entry'!$B$49="Confirmed",'Data entry'!$B$49="Probable")),"sx","")</f>
        <v/>
      </c>
      <c r="BE135" s="25" t="str">
        <f>IF(AND(BE$4='Data entry'!$R$49, OR('Data entry'!$B$49="Confirmed",'Data entry'!$B$49="Probable")),"sx","")</f>
        <v/>
      </c>
      <c r="BF135" s="25" t="str">
        <f>IF(AND(BF$4='Data entry'!$R$49, OR('Data entry'!$B$49="Confirmed",'Data entry'!$B$49="Probable")),"sx","")</f>
        <v/>
      </c>
      <c r="BG135" s="25" t="str">
        <f>IF(AND(BG$4='Data entry'!$R$49, OR('Data entry'!$B$49="Confirmed",'Data entry'!$B$49="Probable")),"sx","")</f>
        <v/>
      </c>
      <c r="BH135" s="25" t="str">
        <f>IF(AND(BH$4='Data entry'!$R$49, OR('Data entry'!$B$49="Confirmed",'Data entry'!$B$49="Probable")),"sx","")</f>
        <v/>
      </c>
      <c r="BI135" s="25" t="str">
        <f>IF(AND(BI$4='Data entry'!$R$49, OR('Data entry'!$B$49="Confirmed",'Data entry'!$B$49="Probable")),"sx","")</f>
        <v/>
      </c>
      <c r="BJ135" s="25" t="str">
        <f>IF(AND(BJ$4='Data entry'!$R$49, OR('Data entry'!$B$49="Confirmed",'Data entry'!$B$49="Probable")),"sx","")</f>
        <v/>
      </c>
      <c r="BK135" s="25" t="str">
        <f>IF(AND(BK$4='Data entry'!$R$49, OR('Data entry'!$B$49="Confirmed",'Data entry'!$B$49="Probable")),"sx","")</f>
        <v/>
      </c>
      <c r="BL135" s="25" t="str">
        <f>IF(AND(BL$4='Data entry'!$R$49, OR('Data entry'!$B$49="Confirmed",'Data entry'!$B$49="Probable")),"sx","")</f>
        <v/>
      </c>
      <c r="BM135" s="25" t="str">
        <f>IF(AND(BM$4='Data entry'!$R$49, OR('Data entry'!$B$49="Confirmed",'Data entry'!$B$49="Probable")),"sx","")</f>
        <v/>
      </c>
      <c r="BN135" s="25" t="str">
        <f>IF(AND(BN$4='Data entry'!$R$49, OR('Data entry'!$B$49="Confirmed",'Data entry'!$B$49="Probable")),"sx","")</f>
        <v/>
      </c>
      <c r="BO135" s="25" t="str">
        <f>IF(AND(BO$4='Data entry'!$R$49, OR('Data entry'!$B$49="Confirmed",'Data entry'!$B$49="Probable")),"sx","")</f>
        <v/>
      </c>
      <c r="BP135" s="25" t="str">
        <f>IF(AND(BP$4='Data entry'!$R$49, OR('Data entry'!$B$49="Confirmed",'Data entry'!$B$49="Probable")),"sx","")</f>
        <v/>
      </c>
      <c r="BQ135" s="25" t="str">
        <f>IF(AND(BQ$4='Data entry'!$R$49, OR('Data entry'!$B$49="Confirmed",'Data entry'!$B$49="Probable")),"sx","")</f>
        <v/>
      </c>
      <c r="BR135" s="25" t="str">
        <f>IF(AND(BR$4='Data entry'!$R$49, OR('Data entry'!$B$49="Confirmed",'Data entry'!$B$49="Probable")),"sx","")</f>
        <v/>
      </c>
      <c r="BS135" s="25" t="str">
        <f>IF(AND(BS$4='Data entry'!$R$49, OR('Data entry'!$B$49="Confirmed",'Data entry'!$B$49="Probable")),"sx","")</f>
        <v/>
      </c>
      <c r="BT135" s="25" t="str">
        <f>IF(AND(BT$4='Data entry'!$R$49, OR('Data entry'!$B$49="Confirmed",'Data entry'!$B$49="Probable")),"sx","")</f>
        <v/>
      </c>
      <c r="BU135" s="25" t="str">
        <f>IF(AND(BU$4='Data entry'!$R$49, OR('Data entry'!$B$49="Confirmed",'Data entry'!$B$49="Probable")),"sx","")</f>
        <v/>
      </c>
      <c r="BV135" s="25" t="str">
        <f>IF(AND(BV$4='Data entry'!$R$49, OR('Data entry'!$B$49="Confirmed",'Data entry'!$B$49="Probable")),"sx","")</f>
        <v/>
      </c>
      <c r="BW135" s="25" t="str">
        <f>IF(AND(BW$4='Data entry'!$R$49, OR('Data entry'!$B$49="Confirmed",'Data entry'!$B$49="Probable")),"sx","")</f>
        <v/>
      </c>
      <c r="BX135" s="25" t="str">
        <f>IF(AND(BX$4='Data entry'!$R$49, OR('Data entry'!$B$49="Confirmed",'Data entry'!$B$49="Probable")),"sx","")</f>
        <v/>
      </c>
      <c r="BY135" s="25" t="str">
        <f>IF(AND(BY$4='Data entry'!$R$49, OR('Data entry'!$B$49="Confirmed",'Data entry'!$B$49="Probable")),"sx","")</f>
        <v/>
      </c>
      <c r="BZ135" s="25" t="str">
        <f>IF(AND(BZ$4='Data entry'!$R$49, OR('Data entry'!$B$49="Confirmed",'Data entry'!$B$49="Probable")),"sx","")</f>
        <v/>
      </c>
      <c r="CA135" s="25" t="str">
        <f>IF(AND(CA$4='Data entry'!$R$49, OR('Data entry'!$B$49="Confirmed",'Data entry'!$B$49="Probable")),"sx","")</f>
        <v/>
      </c>
      <c r="CB135" s="25" t="str">
        <f>IF(AND(CB$4='Data entry'!$R$49, OR('Data entry'!$B$49="Confirmed",'Data entry'!$B$49="Probable")),"sx","")</f>
        <v/>
      </c>
      <c r="CC135" s="25" t="str">
        <f>IF(AND(CC$4='Data entry'!$R$49, OR('Data entry'!$B$49="Confirmed",'Data entry'!$B$49="Probable")),"sx","")</f>
        <v/>
      </c>
    </row>
    <row r="136" spans="1:81" s="73" customFormat="1" ht="2.25" customHeight="1" thickBot="1" x14ac:dyDescent="0.3">
      <c r="A136" s="613"/>
      <c r="B136" s="614"/>
      <c r="C136" s="78"/>
    </row>
    <row r="137" spans="1:81" s="72" customFormat="1" ht="15.6" thickTop="1" x14ac:dyDescent="0.25">
      <c r="A137" s="612" t="str">
        <f>CONCATENATE('Data entry'!J50, " ", 'Data entry'!I50)</f>
        <v xml:space="preserve"> </v>
      </c>
      <c r="B137" s="612"/>
      <c r="C137" s="76"/>
    </row>
    <row r="138" spans="1:81" s="25" customFormat="1" x14ac:dyDescent="0.25">
      <c r="A138" s="610" t="str">
        <f>CONCATENATE('Data entry'!B50, ", ", 'Data entry'!AO50, ", ", 'Data entry'!AR50)</f>
        <v xml:space="preserve">, , </v>
      </c>
      <c r="B138" s="610"/>
      <c r="C138" s="77"/>
      <c r="Q138" s="25" t="str">
        <f>IF(AND(Q$4='Data entry'!$R$50, OR('Data entry'!$B$50="Confirmed",'Data entry'!$B$50="Probable")),"sx","")</f>
        <v/>
      </c>
      <c r="R138" s="25" t="str">
        <f>IF(AND(R$4='Data entry'!$R$50, OR('Data entry'!$B$50="Confirmed",'Data entry'!$B$50="Probable")),"sx","")</f>
        <v/>
      </c>
      <c r="S138" s="25" t="str">
        <f>IF(AND(S$4='Data entry'!$R$50, OR('Data entry'!$B$50="Confirmed",'Data entry'!$B$50="Probable")),"sx","")</f>
        <v/>
      </c>
      <c r="T138" s="25" t="str">
        <f>IF(AND(T$4='Data entry'!$R$50, OR('Data entry'!$B$50="Confirmed",'Data entry'!$B$50="Probable")),"sx","")</f>
        <v/>
      </c>
      <c r="U138" s="25" t="str">
        <f>IF(AND(U$4='Data entry'!$R$50, OR('Data entry'!$B$50="Confirmed",'Data entry'!$B$50="Probable")),"sx","")</f>
        <v/>
      </c>
      <c r="V138" s="25" t="str">
        <f>IF(AND(V$4='Data entry'!$R$50, OR('Data entry'!$B$50="Confirmed",'Data entry'!$B$50="Probable")),"sx","")</f>
        <v/>
      </c>
      <c r="W138" s="25" t="str">
        <f>IF(AND(W$4='Data entry'!$R$50, OR('Data entry'!$B$50="Confirmed",'Data entry'!$B$50="Probable")),"sx","")</f>
        <v/>
      </c>
      <c r="X138" s="25" t="str">
        <f>IF(AND(X$4='Data entry'!$R$50, OR('Data entry'!$B$50="Confirmed",'Data entry'!$B$50="Probable")),"sx","")</f>
        <v/>
      </c>
      <c r="Y138" s="25" t="str">
        <f>IF(AND(Y$4='Data entry'!$R$50, OR('Data entry'!$B$50="Confirmed",'Data entry'!$B$50="Probable")),"sx","")</f>
        <v/>
      </c>
      <c r="Z138" s="25" t="str">
        <f>IF(AND(Z$4='Data entry'!$R$50, OR('Data entry'!$B$50="Confirmed",'Data entry'!$B$50="Probable")),"sx","")</f>
        <v/>
      </c>
      <c r="AA138" s="25" t="str">
        <f>IF(AND(AA$4='Data entry'!$R$50, OR('Data entry'!$B$50="Confirmed",'Data entry'!$B$50="Probable")),"sx","")</f>
        <v/>
      </c>
      <c r="AB138" s="25" t="str">
        <f>IF(AND(AB$4='Data entry'!$R$50, OR('Data entry'!$B$50="Confirmed",'Data entry'!$B$50="Probable")),"sx","")</f>
        <v/>
      </c>
      <c r="AC138" s="25" t="str">
        <f>IF(AND(AC$4='Data entry'!$R$50, OR('Data entry'!$B$50="Confirmed",'Data entry'!$B$50="Probable")),"sx","")</f>
        <v/>
      </c>
      <c r="AD138" s="25" t="str">
        <f>IF(AND(AD$4='Data entry'!$R$50, OR('Data entry'!$B$50="Confirmed",'Data entry'!$B$50="Probable")),"sx","")</f>
        <v/>
      </c>
      <c r="AE138" s="25" t="str">
        <f>IF(AND(AE$4='Data entry'!$R$50, OR('Data entry'!$B$50="Confirmed",'Data entry'!$B$50="Probable")),"sx","")</f>
        <v/>
      </c>
      <c r="AF138" s="25" t="str">
        <f>IF(AND(AF$4='Data entry'!$R$50, OR('Data entry'!$B$50="Confirmed",'Data entry'!$B$50="Probable")),"sx","")</f>
        <v/>
      </c>
      <c r="AG138" s="25" t="str">
        <f>IF(AND(AG$4='Data entry'!$R$50, OR('Data entry'!$B$50="Confirmed",'Data entry'!$B$50="Probable")),"sx","")</f>
        <v/>
      </c>
      <c r="AH138" s="25" t="str">
        <f>IF(AND(AH$4='Data entry'!$R$50, OR('Data entry'!$B$50="Confirmed",'Data entry'!$B$50="Probable")),"sx","")</f>
        <v/>
      </c>
      <c r="AI138" s="25" t="str">
        <f>IF(AND(AI$4='Data entry'!$R$50, OR('Data entry'!$B$50="Confirmed",'Data entry'!$B$50="Probable")),"sx","")</f>
        <v/>
      </c>
      <c r="AJ138" s="25" t="str">
        <f>IF(AND(AJ$4='Data entry'!$R$50, OR('Data entry'!$B$50="Confirmed",'Data entry'!$B$50="Probable")),"sx","")</f>
        <v/>
      </c>
      <c r="AK138" s="25" t="str">
        <f>IF(AND(AK$4='Data entry'!$R$50, OR('Data entry'!$B$50="Confirmed",'Data entry'!$B$50="Probable")),"sx","")</f>
        <v/>
      </c>
      <c r="AL138" s="25" t="str">
        <f>IF(AND(AL$4='Data entry'!$R$50, OR('Data entry'!$B$50="Confirmed",'Data entry'!$B$50="Probable")),"sx","")</f>
        <v/>
      </c>
      <c r="AM138" s="25" t="str">
        <f>IF(AND(AM$4='Data entry'!$R$50, OR('Data entry'!$B$50="Confirmed",'Data entry'!$B$50="Probable")),"sx","")</f>
        <v/>
      </c>
      <c r="AN138" s="25" t="str">
        <f>IF(AND(AN$4='Data entry'!$R$50, OR('Data entry'!$B$50="Confirmed",'Data entry'!$B$50="Probable")),"sx","")</f>
        <v/>
      </c>
      <c r="AO138" s="25" t="str">
        <f>IF(AND(AO$4='Data entry'!$R$50, OR('Data entry'!$B$50="Confirmed",'Data entry'!$B$50="Probable")),"sx","")</f>
        <v/>
      </c>
      <c r="AP138" s="25" t="str">
        <f>IF(AND(AP$4='Data entry'!$R$50, OR('Data entry'!$B$50="Confirmed",'Data entry'!$B$50="Probable")),"sx","")</f>
        <v/>
      </c>
      <c r="AQ138" s="25" t="str">
        <f>IF(AND(AQ$4='Data entry'!$R$50, OR('Data entry'!$B$50="Confirmed",'Data entry'!$B$50="Probable")),"sx","")</f>
        <v/>
      </c>
      <c r="AR138" s="25" t="str">
        <f>IF(AND(AR$4='Data entry'!$R$50, OR('Data entry'!$B$50="Confirmed",'Data entry'!$B$50="Probable")),"sx","")</f>
        <v/>
      </c>
      <c r="AS138" s="25" t="str">
        <f>IF(AND(AS$4='Data entry'!$R$50, OR('Data entry'!$B$50="Confirmed",'Data entry'!$B$50="Probable")),"sx","")</f>
        <v/>
      </c>
      <c r="AT138" s="25" t="str">
        <f>IF(AND(AT$4='Data entry'!$R$50, OR('Data entry'!$B$50="Confirmed",'Data entry'!$B$50="Probable")),"sx","")</f>
        <v/>
      </c>
      <c r="AU138" s="25" t="str">
        <f>IF(AND(AU$4='Data entry'!$R$50, OR('Data entry'!$B$50="Confirmed",'Data entry'!$B$50="Probable")),"sx","")</f>
        <v/>
      </c>
      <c r="AV138" s="25" t="str">
        <f>IF(AND(AV$4='Data entry'!$R$50, OR('Data entry'!$B$50="Confirmed",'Data entry'!$B$50="Probable")),"sx","")</f>
        <v/>
      </c>
      <c r="AW138" s="25" t="str">
        <f>IF(AND(AW$4='Data entry'!$R$50, OR('Data entry'!$B$50="Confirmed",'Data entry'!$B$50="Probable")),"sx","")</f>
        <v/>
      </c>
      <c r="AX138" s="25" t="str">
        <f>IF(AND(AX$4='Data entry'!$R$50, OR('Data entry'!$B$50="Confirmed",'Data entry'!$B$50="Probable")),"sx","")</f>
        <v/>
      </c>
      <c r="AY138" s="25" t="str">
        <f>IF(AND(AY$4='Data entry'!$R$50, OR('Data entry'!$B$50="Confirmed",'Data entry'!$B$50="Probable")),"sx","")</f>
        <v/>
      </c>
      <c r="AZ138" s="25" t="str">
        <f>IF(AND(AZ$4='Data entry'!$R$50, OR('Data entry'!$B$50="Confirmed",'Data entry'!$B$50="Probable")),"sx","")</f>
        <v/>
      </c>
      <c r="BA138" s="25" t="str">
        <f>IF(AND(BA$4='Data entry'!$R$50, OR('Data entry'!$B$50="Confirmed",'Data entry'!$B$50="Probable")),"sx","")</f>
        <v/>
      </c>
      <c r="BB138" s="25" t="str">
        <f>IF(AND(BB$4='Data entry'!$R$50, OR('Data entry'!$B$50="Confirmed",'Data entry'!$B$50="Probable")),"sx","")</f>
        <v/>
      </c>
      <c r="BC138" s="25" t="str">
        <f>IF(AND(BC$4='Data entry'!$R$50, OR('Data entry'!$B$50="Confirmed",'Data entry'!$B$50="Probable")),"sx","")</f>
        <v/>
      </c>
      <c r="BD138" s="25" t="str">
        <f>IF(AND(BD$4='Data entry'!$R$50, OR('Data entry'!$B$50="Confirmed",'Data entry'!$B$50="Probable")),"sx","")</f>
        <v/>
      </c>
      <c r="BE138" s="25" t="str">
        <f>IF(AND(BE$4='Data entry'!$R$50, OR('Data entry'!$B$50="Confirmed",'Data entry'!$B$50="Probable")),"sx","")</f>
        <v/>
      </c>
      <c r="BF138" s="25" t="str">
        <f>IF(AND(BF$4='Data entry'!$R$50, OR('Data entry'!$B$50="Confirmed",'Data entry'!$B$50="Probable")),"sx","")</f>
        <v/>
      </c>
      <c r="BG138" s="25" t="str">
        <f>IF(AND(BG$4='Data entry'!$R$50, OR('Data entry'!$B$50="Confirmed",'Data entry'!$B$50="Probable")),"sx","")</f>
        <v/>
      </c>
      <c r="BH138" s="25" t="str">
        <f>IF(AND(BH$4='Data entry'!$R$50, OR('Data entry'!$B$50="Confirmed",'Data entry'!$B$50="Probable")),"sx","")</f>
        <v/>
      </c>
      <c r="BI138" s="25" t="str">
        <f>IF(AND(BI$4='Data entry'!$R$50, OR('Data entry'!$B$50="Confirmed",'Data entry'!$B$50="Probable")),"sx","")</f>
        <v/>
      </c>
      <c r="BJ138" s="25" t="str">
        <f>IF(AND(BJ$4='Data entry'!$R$50, OR('Data entry'!$B$50="Confirmed",'Data entry'!$B$50="Probable")),"sx","")</f>
        <v/>
      </c>
      <c r="BK138" s="25" t="str">
        <f>IF(AND(BK$4='Data entry'!$R$50, OR('Data entry'!$B$50="Confirmed",'Data entry'!$B$50="Probable")),"sx","")</f>
        <v/>
      </c>
      <c r="BL138" s="25" t="str">
        <f>IF(AND(BL$4='Data entry'!$R$50, OR('Data entry'!$B$50="Confirmed",'Data entry'!$B$50="Probable")),"sx","")</f>
        <v/>
      </c>
      <c r="BM138" s="25" t="str">
        <f>IF(AND(BM$4='Data entry'!$R$50, OR('Data entry'!$B$50="Confirmed",'Data entry'!$B$50="Probable")),"sx","")</f>
        <v/>
      </c>
      <c r="BN138" s="25" t="str">
        <f>IF(AND(BN$4='Data entry'!$R$50, OR('Data entry'!$B$50="Confirmed",'Data entry'!$B$50="Probable")),"sx","")</f>
        <v/>
      </c>
      <c r="BO138" s="25" t="str">
        <f>IF(AND(BO$4='Data entry'!$R$50, OR('Data entry'!$B$50="Confirmed",'Data entry'!$B$50="Probable")),"sx","")</f>
        <v/>
      </c>
      <c r="BP138" s="25" t="str">
        <f>IF(AND(BP$4='Data entry'!$R$50, OR('Data entry'!$B$50="Confirmed",'Data entry'!$B$50="Probable")),"sx","")</f>
        <v/>
      </c>
      <c r="BQ138" s="25" t="str">
        <f>IF(AND(BQ$4='Data entry'!$R$50, OR('Data entry'!$B$50="Confirmed",'Data entry'!$B$50="Probable")),"sx","")</f>
        <v/>
      </c>
      <c r="BR138" s="25" t="str">
        <f>IF(AND(BR$4='Data entry'!$R$50, OR('Data entry'!$B$50="Confirmed",'Data entry'!$B$50="Probable")),"sx","")</f>
        <v/>
      </c>
      <c r="BS138" s="25" t="str">
        <f>IF(AND(BS$4='Data entry'!$R$50, OR('Data entry'!$B$50="Confirmed",'Data entry'!$B$50="Probable")),"sx","")</f>
        <v/>
      </c>
      <c r="BT138" s="25" t="str">
        <f>IF(AND(BT$4='Data entry'!$R$50, OR('Data entry'!$B$50="Confirmed",'Data entry'!$B$50="Probable")),"sx","")</f>
        <v/>
      </c>
      <c r="BU138" s="25" t="str">
        <f>IF(AND(BU$4='Data entry'!$R$50, OR('Data entry'!$B$50="Confirmed",'Data entry'!$B$50="Probable")),"sx","")</f>
        <v/>
      </c>
      <c r="BV138" s="25" t="str">
        <f>IF(AND(BV$4='Data entry'!$R$50, OR('Data entry'!$B$50="Confirmed",'Data entry'!$B$50="Probable")),"sx","")</f>
        <v/>
      </c>
      <c r="BW138" s="25" t="str">
        <f>IF(AND(BW$4='Data entry'!$R$50, OR('Data entry'!$B$50="Confirmed",'Data entry'!$B$50="Probable")),"sx","")</f>
        <v/>
      </c>
      <c r="BX138" s="25" t="str">
        <f>IF(AND(BX$4='Data entry'!$R$50, OR('Data entry'!$B$50="Confirmed",'Data entry'!$B$50="Probable")),"sx","")</f>
        <v/>
      </c>
      <c r="BY138" s="25" t="str">
        <f>IF(AND(BY$4='Data entry'!$R$50, OR('Data entry'!$B$50="Confirmed",'Data entry'!$B$50="Probable")),"sx","")</f>
        <v/>
      </c>
      <c r="BZ138" s="25" t="str">
        <f>IF(AND(BZ$4='Data entry'!$R$50, OR('Data entry'!$B$50="Confirmed",'Data entry'!$B$50="Probable")),"sx","")</f>
        <v/>
      </c>
      <c r="CA138" s="25" t="str">
        <f>IF(AND(CA$4='Data entry'!$R$50, OR('Data entry'!$B$50="Confirmed",'Data entry'!$B$50="Probable")),"sx","")</f>
        <v/>
      </c>
      <c r="CB138" s="25" t="str">
        <f>IF(AND(CB$4='Data entry'!$R$50, OR('Data entry'!$B$50="Confirmed",'Data entry'!$B$50="Probable")),"sx","")</f>
        <v/>
      </c>
      <c r="CC138" s="25" t="str">
        <f>IF(AND(CC$4='Data entry'!$R$50, OR('Data entry'!$B$50="Confirmed",'Data entry'!$B$50="Probable")),"sx","")</f>
        <v/>
      </c>
    </row>
    <row r="139" spans="1:81" s="73" customFormat="1" ht="2.25" customHeight="1" thickBot="1" x14ac:dyDescent="0.3">
      <c r="A139" s="613"/>
      <c r="B139" s="614"/>
      <c r="C139" s="78"/>
    </row>
    <row r="140" spans="1:81" s="72" customFormat="1" ht="15.6" thickTop="1" x14ac:dyDescent="0.25">
      <c r="A140" s="612" t="str">
        <f>CONCATENATE('Data entry'!J51, " ", 'Data entry'!I51)</f>
        <v xml:space="preserve"> </v>
      </c>
      <c r="B140" s="612"/>
      <c r="C140" s="76"/>
    </row>
    <row r="141" spans="1:81" s="25" customFormat="1" x14ac:dyDescent="0.25">
      <c r="A141" s="610" t="str">
        <f>CONCATENATE('Data entry'!B51, ", ", 'Data entry'!AO51, ", ", 'Data entry'!AR51)</f>
        <v xml:space="preserve">, , </v>
      </c>
      <c r="B141" s="610"/>
      <c r="C141" s="77"/>
      <c r="Q141" s="25" t="str">
        <f>IF(AND(Q$4='Data entry'!$R$51, OR('Data entry'!$B$51="Confirmed",'Data entry'!$B$51="Probable")),"sx","")</f>
        <v/>
      </c>
      <c r="R141" s="25" t="str">
        <f>IF(AND(R$4='Data entry'!$R$51, OR('Data entry'!$B$51="Confirmed",'Data entry'!$B$51="Probable")),"sx","")</f>
        <v/>
      </c>
      <c r="S141" s="25" t="str">
        <f>IF(AND(S$4='Data entry'!$R$51, OR('Data entry'!$B$51="Confirmed",'Data entry'!$B$51="Probable")),"sx","")</f>
        <v/>
      </c>
      <c r="T141" s="25" t="str">
        <f>IF(AND(T$4='Data entry'!$R$51, OR('Data entry'!$B$51="Confirmed",'Data entry'!$B$51="Probable")),"sx","")</f>
        <v/>
      </c>
      <c r="U141" s="25" t="str">
        <f>IF(AND(U$4='Data entry'!$R$51, OR('Data entry'!$B$51="Confirmed",'Data entry'!$B$51="Probable")),"sx","")</f>
        <v/>
      </c>
      <c r="V141" s="25" t="str">
        <f>IF(AND(V$4='Data entry'!$R$51, OR('Data entry'!$B$51="Confirmed",'Data entry'!$B$51="Probable")),"sx","")</f>
        <v/>
      </c>
      <c r="W141" s="25" t="str">
        <f>IF(AND(W$4='Data entry'!$R$51, OR('Data entry'!$B$51="Confirmed",'Data entry'!$B$51="Probable")),"sx","")</f>
        <v/>
      </c>
      <c r="X141" s="25" t="str">
        <f>IF(AND(X$4='Data entry'!$R$51, OR('Data entry'!$B$51="Confirmed",'Data entry'!$B$51="Probable")),"sx","")</f>
        <v/>
      </c>
      <c r="Y141" s="25" t="str">
        <f>IF(AND(Y$4='Data entry'!$R$51, OR('Data entry'!$B$51="Confirmed",'Data entry'!$B$51="Probable")),"sx","")</f>
        <v/>
      </c>
      <c r="Z141" s="25" t="str">
        <f>IF(AND(Z$4='Data entry'!$R$51, OR('Data entry'!$B$51="Confirmed",'Data entry'!$B$51="Probable")),"sx","")</f>
        <v/>
      </c>
      <c r="AA141" s="25" t="str">
        <f>IF(AND(AA$4='Data entry'!$R$51, OR('Data entry'!$B$51="Confirmed",'Data entry'!$B$51="Probable")),"sx","")</f>
        <v/>
      </c>
      <c r="AB141" s="25" t="str">
        <f>IF(AND(AB$4='Data entry'!$R$51, OR('Data entry'!$B$51="Confirmed",'Data entry'!$B$51="Probable")),"sx","")</f>
        <v/>
      </c>
      <c r="AC141" s="25" t="str">
        <f>IF(AND(AC$4='Data entry'!$R$51, OR('Data entry'!$B$51="Confirmed",'Data entry'!$B$51="Probable")),"sx","")</f>
        <v/>
      </c>
      <c r="AD141" s="25" t="str">
        <f>IF(AND(AD$4='Data entry'!$R$51, OR('Data entry'!$B$51="Confirmed",'Data entry'!$B$51="Probable")),"sx","")</f>
        <v/>
      </c>
      <c r="AE141" s="25" t="str">
        <f>IF(AND(AE$4='Data entry'!$R$51, OR('Data entry'!$B$51="Confirmed",'Data entry'!$B$51="Probable")),"sx","")</f>
        <v/>
      </c>
      <c r="AF141" s="25" t="str">
        <f>IF(AND(AF$4='Data entry'!$R$51, OR('Data entry'!$B$51="Confirmed",'Data entry'!$B$51="Probable")),"sx","")</f>
        <v/>
      </c>
      <c r="AG141" s="25" t="str">
        <f>IF(AND(AG$4='Data entry'!$R$51, OR('Data entry'!$B$51="Confirmed",'Data entry'!$B$51="Probable")),"sx","")</f>
        <v/>
      </c>
      <c r="AH141" s="25" t="str">
        <f>IF(AND(AH$4='Data entry'!$R$51, OR('Data entry'!$B$51="Confirmed",'Data entry'!$B$51="Probable")),"sx","")</f>
        <v/>
      </c>
      <c r="AI141" s="25" t="str">
        <f>IF(AND(AI$4='Data entry'!$R$51, OR('Data entry'!$B$51="Confirmed",'Data entry'!$B$51="Probable")),"sx","")</f>
        <v/>
      </c>
      <c r="AJ141" s="25" t="str">
        <f>IF(AND(AJ$4='Data entry'!$R$51, OR('Data entry'!$B$51="Confirmed",'Data entry'!$B$51="Probable")),"sx","")</f>
        <v/>
      </c>
      <c r="AK141" s="25" t="str">
        <f>IF(AND(AK$4='Data entry'!$R$51, OR('Data entry'!$B$51="Confirmed",'Data entry'!$B$51="Probable")),"sx","")</f>
        <v/>
      </c>
      <c r="AL141" s="25" t="str">
        <f>IF(AND(AL$4='Data entry'!$R$51, OR('Data entry'!$B$51="Confirmed",'Data entry'!$B$51="Probable")),"sx","")</f>
        <v/>
      </c>
      <c r="AM141" s="25" t="str">
        <f>IF(AND(AM$4='Data entry'!$R$51, OR('Data entry'!$B$51="Confirmed",'Data entry'!$B$51="Probable")),"sx","")</f>
        <v/>
      </c>
      <c r="AN141" s="25" t="str">
        <f>IF(AND(AN$4='Data entry'!$R$51, OR('Data entry'!$B$51="Confirmed",'Data entry'!$B$51="Probable")),"sx","")</f>
        <v/>
      </c>
      <c r="AO141" s="25" t="str">
        <f>IF(AND(AO$4='Data entry'!$R$51, OR('Data entry'!$B$51="Confirmed",'Data entry'!$B$51="Probable")),"sx","")</f>
        <v/>
      </c>
      <c r="AP141" s="25" t="str">
        <f>IF(AND(AP$4='Data entry'!$R$51, OR('Data entry'!$B$51="Confirmed",'Data entry'!$B$51="Probable")),"sx","")</f>
        <v/>
      </c>
      <c r="AQ141" s="25" t="str">
        <f>IF(AND(AQ$4='Data entry'!$R$51, OR('Data entry'!$B$51="Confirmed",'Data entry'!$B$51="Probable")),"sx","")</f>
        <v/>
      </c>
      <c r="AR141" s="25" t="str">
        <f>IF(AND(AR$4='Data entry'!$R$51, OR('Data entry'!$B$51="Confirmed",'Data entry'!$B$51="Probable")),"sx","")</f>
        <v/>
      </c>
      <c r="AS141" s="25" t="str">
        <f>IF(AND(AS$4='Data entry'!$R$51, OR('Data entry'!$B$51="Confirmed",'Data entry'!$B$51="Probable")),"sx","")</f>
        <v/>
      </c>
      <c r="AT141" s="25" t="str">
        <f>IF(AND(AT$4='Data entry'!$R$51, OR('Data entry'!$B$51="Confirmed",'Data entry'!$B$51="Probable")),"sx","")</f>
        <v/>
      </c>
      <c r="AU141" s="25" t="str">
        <f>IF(AND(AU$4='Data entry'!$R$51, OR('Data entry'!$B$51="Confirmed",'Data entry'!$B$51="Probable")),"sx","")</f>
        <v/>
      </c>
      <c r="AV141" s="25" t="str">
        <f>IF(AND(AV$4='Data entry'!$R$51, OR('Data entry'!$B$51="Confirmed",'Data entry'!$B$51="Probable")),"sx","")</f>
        <v/>
      </c>
      <c r="AW141" s="25" t="str">
        <f>IF(AND(AW$4='Data entry'!$R$51, OR('Data entry'!$B$51="Confirmed",'Data entry'!$B$51="Probable")),"sx","")</f>
        <v/>
      </c>
      <c r="AX141" s="25" t="str">
        <f>IF(AND(AX$4='Data entry'!$R$51, OR('Data entry'!$B$51="Confirmed",'Data entry'!$B$51="Probable")),"sx","")</f>
        <v/>
      </c>
      <c r="AY141" s="25" t="str">
        <f>IF(AND(AY$4='Data entry'!$R$51, OR('Data entry'!$B$51="Confirmed",'Data entry'!$B$51="Probable")),"sx","")</f>
        <v/>
      </c>
      <c r="AZ141" s="25" t="str">
        <f>IF(AND(AZ$4='Data entry'!$R$51, OR('Data entry'!$B$51="Confirmed",'Data entry'!$B$51="Probable")),"sx","")</f>
        <v/>
      </c>
      <c r="BA141" s="25" t="str">
        <f>IF(AND(BA$4='Data entry'!$R$51, OR('Data entry'!$B$51="Confirmed",'Data entry'!$B$51="Probable")),"sx","")</f>
        <v/>
      </c>
      <c r="BB141" s="25" t="str">
        <f>IF(AND(BB$4='Data entry'!$R$51, OR('Data entry'!$B$51="Confirmed",'Data entry'!$B$51="Probable")),"sx","")</f>
        <v/>
      </c>
      <c r="BC141" s="25" t="str">
        <f>IF(AND(BC$4='Data entry'!$R$51, OR('Data entry'!$B$51="Confirmed",'Data entry'!$B$51="Probable")),"sx","")</f>
        <v/>
      </c>
      <c r="BD141" s="25" t="str">
        <f>IF(AND(BD$4='Data entry'!$R$51, OR('Data entry'!$B$51="Confirmed",'Data entry'!$B$51="Probable")),"sx","")</f>
        <v/>
      </c>
      <c r="BE141" s="25" t="str">
        <f>IF(AND(BE$4='Data entry'!$R$51, OR('Data entry'!$B$51="Confirmed",'Data entry'!$B$51="Probable")),"sx","")</f>
        <v/>
      </c>
      <c r="BF141" s="25" t="str">
        <f>IF(AND(BF$4='Data entry'!$R$51, OR('Data entry'!$B$51="Confirmed",'Data entry'!$B$51="Probable")),"sx","")</f>
        <v/>
      </c>
      <c r="BG141" s="25" t="str">
        <f>IF(AND(BG$4='Data entry'!$R$51, OR('Data entry'!$B$51="Confirmed",'Data entry'!$B$51="Probable")),"sx","")</f>
        <v/>
      </c>
      <c r="BH141" s="25" t="str">
        <f>IF(AND(BH$4='Data entry'!$R$51, OR('Data entry'!$B$51="Confirmed",'Data entry'!$B$51="Probable")),"sx","")</f>
        <v/>
      </c>
      <c r="BI141" s="25" t="str">
        <f>IF(AND(BI$4='Data entry'!$R$51, OR('Data entry'!$B$51="Confirmed",'Data entry'!$B$51="Probable")),"sx","")</f>
        <v/>
      </c>
      <c r="BJ141" s="25" t="str">
        <f>IF(AND(BJ$4='Data entry'!$R$51, OR('Data entry'!$B$51="Confirmed",'Data entry'!$B$51="Probable")),"sx","")</f>
        <v/>
      </c>
      <c r="BK141" s="25" t="str">
        <f>IF(AND(BK$4='Data entry'!$R$51, OR('Data entry'!$B$51="Confirmed",'Data entry'!$B$51="Probable")),"sx","")</f>
        <v/>
      </c>
      <c r="BL141" s="25" t="str">
        <f>IF(AND(BL$4='Data entry'!$R$51, OR('Data entry'!$B$51="Confirmed",'Data entry'!$B$51="Probable")),"sx","")</f>
        <v/>
      </c>
      <c r="BM141" s="25" t="str">
        <f>IF(AND(BM$4='Data entry'!$R$51, OR('Data entry'!$B$51="Confirmed",'Data entry'!$B$51="Probable")),"sx","")</f>
        <v/>
      </c>
      <c r="BN141" s="25" t="str">
        <f>IF(AND(BN$4='Data entry'!$R$51, OR('Data entry'!$B$51="Confirmed",'Data entry'!$B$51="Probable")),"sx","")</f>
        <v/>
      </c>
      <c r="BO141" s="25" t="str">
        <f>IF(AND(BO$4='Data entry'!$R$51, OR('Data entry'!$B$51="Confirmed",'Data entry'!$B$51="Probable")),"sx","")</f>
        <v/>
      </c>
      <c r="BP141" s="25" t="str">
        <f>IF(AND(BP$4='Data entry'!$R$51, OR('Data entry'!$B$51="Confirmed",'Data entry'!$B$51="Probable")),"sx","")</f>
        <v/>
      </c>
      <c r="BQ141" s="25" t="str">
        <f>IF(AND(BQ$4='Data entry'!$R$51, OR('Data entry'!$B$51="Confirmed",'Data entry'!$B$51="Probable")),"sx","")</f>
        <v/>
      </c>
      <c r="BR141" s="25" t="str">
        <f>IF(AND(BR$4='Data entry'!$R$51, OR('Data entry'!$B$51="Confirmed",'Data entry'!$B$51="Probable")),"sx","")</f>
        <v/>
      </c>
      <c r="BS141" s="25" t="str">
        <f>IF(AND(BS$4='Data entry'!$R$51, OR('Data entry'!$B$51="Confirmed",'Data entry'!$B$51="Probable")),"sx","")</f>
        <v/>
      </c>
      <c r="BT141" s="25" t="str">
        <f>IF(AND(BT$4='Data entry'!$R$51, OR('Data entry'!$B$51="Confirmed",'Data entry'!$B$51="Probable")),"sx","")</f>
        <v/>
      </c>
      <c r="BU141" s="25" t="str">
        <f>IF(AND(BU$4='Data entry'!$R$51, OR('Data entry'!$B$51="Confirmed",'Data entry'!$B$51="Probable")),"sx","")</f>
        <v/>
      </c>
      <c r="BV141" s="25" t="str">
        <f>IF(AND(BV$4='Data entry'!$R$51, OR('Data entry'!$B$51="Confirmed",'Data entry'!$B$51="Probable")),"sx","")</f>
        <v/>
      </c>
      <c r="BW141" s="25" t="str">
        <f>IF(AND(BW$4='Data entry'!$R$51, OR('Data entry'!$B$51="Confirmed",'Data entry'!$B$51="Probable")),"sx","")</f>
        <v/>
      </c>
      <c r="BX141" s="25" t="str">
        <f>IF(AND(BX$4='Data entry'!$R$51, OR('Data entry'!$B$51="Confirmed",'Data entry'!$B$51="Probable")),"sx","")</f>
        <v/>
      </c>
      <c r="BY141" s="25" t="str">
        <f>IF(AND(BY$4='Data entry'!$R$51, OR('Data entry'!$B$51="Confirmed",'Data entry'!$B$51="Probable")),"sx","")</f>
        <v/>
      </c>
      <c r="BZ141" s="25" t="str">
        <f>IF(AND(BZ$4='Data entry'!$R$51, OR('Data entry'!$B$51="Confirmed",'Data entry'!$B$51="Probable")),"sx","")</f>
        <v/>
      </c>
      <c r="CA141" s="25" t="str">
        <f>IF(AND(CA$4='Data entry'!$R$51, OR('Data entry'!$B$51="Confirmed",'Data entry'!$B$51="Probable")),"sx","")</f>
        <v/>
      </c>
      <c r="CB141" s="25" t="str">
        <f>IF(AND(CB$4='Data entry'!$R$51, OR('Data entry'!$B$51="Confirmed",'Data entry'!$B$51="Probable")),"sx","")</f>
        <v/>
      </c>
      <c r="CC141" s="25" t="str">
        <f>IF(AND(CC$4='Data entry'!$R$51, OR('Data entry'!$B$51="Confirmed",'Data entry'!$B$51="Probable")),"sx","")</f>
        <v/>
      </c>
    </row>
    <row r="142" spans="1:81" s="73" customFormat="1" ht="2.25" customHeight="1" thickBot="1" x14ac:dyDescent="0.3">
      <c r="A142" s="613"/>
      <c r="B142" s="614"/>
      <c r="C142" s="78"/>
    </row>
    <row r="143" spans="1:81" s="72" customFormat="1" ht="15.6" thickTop="1" x14ac:dyDescent="0.25">
      <c r="A143" s="612" t="str">
        <f>CONCATENATE('Data entry'!J52, " ", 'Data entry'!I52)</f>
        <v xml:space="preserve"> </v>
      </c>
      <c r="B143" s="612"/>
      <c r="C143" s="76"/>
    </row>
    <row r="144" spans="1:81" s="25" customFormat="1" x14ac:dyDescent="0.25">
      <c r="A144" s="610" t="str">
        <f>CONCATENATE('Data entry'!B52, ", ", 'Data entry'!AO52, ", ", 'Data entry'!AR52)</f>
        <v xml:space="preserve">, , </v>
      </c>
      <c r="B144" s="610"/>
      <c r="C144" s="77"/>
      <c r="Q144" s="25" t="str">
        <f>IF(AND(Q$4='Data entry'!$R$52, OR('Data entry'!$B$52="Confirmed",'Data entry'!$B$52="Probable")),"sx","")</f>
        <v/>
      </c>
      <c r="R144" s="25" t="str">
        <f>IF(AND(R$4='Data entry'!$R$52, OR('Data entry'!$B$52="Confirmed",'Data entry'!$B$52="Probable")),"sx","")</f>
        <v/>
      </c>
      <c r="S144" s="25" t="str">
        <f>IF(AND(S$4='Data entry'!$R$52, OR('Data entry'!$B$52="Confirmed",'Data entry'!$B$52="Probable")),"sx","")</f>
        <v/>
      </c>
      <c r="T144" s="25" t="str">
        <f>IF(AND(T$4='Data entry'!$R$52, OR('Data entry'!$B$52="Confirmed",'Data entry'!$B$52="Probable")),"sx","")</f>
        <v/>
      </c>
      <c r="U144" s="25" t="str">
        <f>IF(AND(U$4='Data entry'!$R$52, OR('Data entry'!$B$52="Confirmed",'Data entry'!$B$52="Probable")),"sx","")</f>
        <v/>
      </c>
      <c r="V144" s="25" t="str">
        <f>IF(AND(V$4='Data entry'!$R$52, OR('Data entry'!$B$52="Confirmed",'Data entry'!$B$52="Probable")),"sx","")</f>
        <v/>
      </c>
      <c r="W144" s="25" t="str">
        <f>IF(AND(W$4='Data entry'!$R$52, OR('Data entry'!$B$52="Confirmed",'Data entry'!$B$52="Probable")),"sx","")</f>
        <v/>
      </c>
      <c r="X144" s="25" t="str">
        <f>IF(AND(X$4='Data entry'!$R$52, OR('Data entry'!$B$52="Confirmed",'Data entry'!$B$52="Probable")),"sx","")</f>
        <v/>
      </c>
      <c r="Y144" s="25" t="str">
        <f>IF(AND(Y$4='Data entry'!$R$52, OR('Data entry'!$B$52="Confirmed",'Data entry'!$B$52="Probable")),"sx","")</f>
        <v/>
      </c>
      <c r="Z144" s="25" t="str">
        <f>IF(AND(Z$4='Data entry'!$R$52, OR('Data entry'!$B$52="Confirmed",'Data entry'!$B$52="Probable")),"sx","")</f>
        <v/>
      </c>
      <c r="AA144" s="25" t="str">
        <f>IF(AND(AA$4='Data entry'!$R$52, OR('Data entry'!$B$52="Confirmed",'Data entry'!$B$52="Probable")),"sx","")</f>
        <v/>
      </c>
      <c r="AB144" s="25" t="str">
        <f>IF(AND(AB$4='Data entry'!$R$52, OR('Data entry'!$B$52="Confirmed",'Data entry'!$B$52="Probable")),"sx","")</f>
        <v/>
      </c>
      <c r="AC144" s="25" t="str">
        <f>IF(AND(AC$4='Data entry'!$R$52, OR('Data entry'!$B$52="Confirmed",'Data entry'!$B$52="Probable")),"sx","")</f>
        <v/>
      </c>
      <c r="AD144" s="25" t="str">
        <f>IF(AND(AD$4='Data entry'!$R$52, OR('Data entry'!$B$52="Confirmed",'Data entry'!$B$52="Probable")),"sx","")</f>
        <v/>
      </c>
      <c r="AE144" s="25" t="str">
        <f>IF(AND(AE$4='Data entry'!$R$52, OR('Data entry'!$B$52="Confirmed",'Data entry'!$B$52="Probable")),"sx","")</f>
        <v/>
      </c>
      <c r="AF144" s="25" t="str">
        <f>IF(AND(AF$4='Data entry'!$R$52, OR('Data entry'!$B$52="Confirmed",'Data entry'!$B$52="Probable")),"sx","")</f>
        <v/>
      </c>
      <c r="AG144" s="25" t="str">
        <f>IF(AND(AG$4='Data entry'!$R$52, OR('Data entry'!$B$52="Confirmed",'Data entry'!$B$52="Probable")),"sx","")</f>
        <v/>
      </c>
      <c r="AH144" s="25" t="str">
        <f>IF(AND(AH$4='Data entry'!$R$52, OR('Data entry'!$B$52="Confirmed",'Data entry'!$B$52="Probable")),"sx","")</f>
        <v/>
      </c>
      <c r="AI144" s="25" t="str">
        <f>IF(AND(AI$4='Data entry'!$R$52, OR('Data entry'!$B$52="Confirmed",'Data entry'!$B$52="Probable")),"sx","")</f>
        <v/>
      </c>
      <c r="AJ144" s="25" t="str">
        <f>IF(AND(AJ$4='Data entry'!$R$52, OR('Data entry'!$B$52="Confirmed",'Data entry'!$B$52="Probable")),"sx","")</f>
        <v/>
      </c>
      <c r="AK144" s="25" t="str">
        <f>IF(AND(AK$4='Data entry'!$R$52, OR('Data entry'!$B$52="Confirmed",'Data entry'!$B$52="Probable")),"sx","")</f>
        <v/>
      </c>
      <c r="AL144" s="25" t="str">
        <f>IF(AND(AL$4='Data entry'!$R$52, OR('Data entry'!$B$52="Confirmed",'Data entry'!$B$52="Probable")),"sx","")</f>
        <v/>
      </c>
      <c r="AM144" s="25" t="str">
        <f>IF(AND(AM$4='Data entry'!$R$52, OR('Data entry'!$B$52="Confirmed",'Data entry'!$B$52="Probable")),"sx","")</f>
        <v/>
      </c>
      <c r="AN144" s="25" t="str">
        <f>IF(AND(AN$4='Data entry'!$R$52, OR('Data entry'!$B$52="Confirmed",'Data entry'!$B$52="Probable")),"sx","")</f>
        <v/>
      </c>
      <c r="AO144" s="25" t="str">
        <f>IF(AND(AO$4='Data entry'!$R$52, OR('Data entry'!$B$52="Confirmed",'Data entry'!$B$52="Probable")),"sx","")</f>
        <v/>
      </c>
      <c r="AP144" s="25" t="str">
        <f>IF(AND(AP$4='Data entry'!$R$52, OR('Data entry'!$B$52="Confirmed",'Data entry'!$B$52="Probable")),"sx","")</f>
        <v/>
      </c>
      <c r="AQ144" s="25" t="str">
        <f>IF(AND(AQ$4='Data entry'!$R$52, OR('Data entry'!$B$52="Confirmed",'Data entry'!$B$52="Probable")),"sx","")</f>
        <v/>
      </c>
      <c r="AR144" s="25" t="str">
        <f>IF(AND(AR$4='Data entry'!$R$52, OR('Data entry'!$B$52="Confirmed",'Data entry'!$B$52="Probable")),"sx","")</f>
        <v/>
      </c>
      <c r="AS144" s="25" t="str">
        <f>IF(AND(AS$4='Data entry'!$R$52, OR('Data entry'!$B$52="Confirmed",'Data entry'!$B$52="Probable")),"sx","")</f>
        <v/>
      </c>
      <c r="AT144" s="25" t="str">
        <f>IF(AND(AT$4='Data entry'!$R$52, OR('Data entry'!$B$52="Confirmed",'Data entry'!$B$52="Probable")),"sx","")</f>
        <v/>
      </c>
      <c r="AU144" s="25" t="str">
        <f>IF(AND(AU$4='Data entry'!$R$52, OR('Data entry'!$B$52="Confirmed",'Data entry'!$B$52="Probable")),"sx","")</f>
        <v/>
      </c>
      <c r="AV144" s="25" t="str">
        <f>IF(AND(AV$4='Data entry'!$R$52, OR('Data entry'!$B$52="Confirmed",'Data entry'!$B$52="Probable")),"sx","")</f>
        <v/>
      </c>
      <c r="AW144" s="25" t="str">
        <f>IF(AND(AW$4='Data entry'!$R$52, OR('Data entry'!$B$52="Confirmed",'Data entry'!$B$52="Probable")),"sx","")</f>
        <v/>
      </c>
      <c r="AX144" s="25" t="str">
        <f>IF(AND(AX$4='Data entry'!$R$52, OR('Data entry'!$B$52="Confirmed",'Data entry'!$B$52="Probable")),"sx","")</f>
        <v/>
      </c>
      <c r="AY144" s="25" t="str">
        <f>IF(AND(AY$4='Data entry'!$R$52, OR('Data entry'!$B$52="Confirmed",'Data entry'!$B$52="Probable")),"sx","")</f>
        <v/>
      </c>
      <c r="AZ144" s="25" t="str">
        <f>IF(AND(AZ$4='Data entry'!$R$52, OR('Data entry'!$B$52="Confirmed",'Data entry'!$B$52="Probable")),"sx","")</f>
        <v/>
      </c>
      <c r="BA144" s="25" t="str">
        <f>IF(AND(BA$4='Data entry'!$R$52, OR('Data entry'!$B$52="Confirmed",'Data entry'!$B$52="Probable")),"sx","")</f>
        <v/>
      </c>
      <c r="BB144" s="25" t="str">
        <f>IF(AND(BB$4='Data entry'!$R$52, OR('Data entry'!$B$52="Confirmed",'Data entry'!$B$52="Probable")),"sx","")</f>
        <v/>
      </c>
      <c r="BC144" s="25" t="str">
        <f>IF(AND(BC$4='Data entry'!$R$52, OR('Data entry'!$B$52="Confirmed",'Data entry'!$B$52="Probable")),"sx","")</f>
        <v/>
      </c>
      <c r="BD144" s="25" t="str">
        <f>IF(AND(BD$4='Data entry'!$R$52, OR('Data entry'!$B$52="Confirmed",'Data entry'!$B$52="Probable")),"sx","")</f>
        <v/>
      </c>
      <c r="BE144" s="25" t="str">
        <f>IF(AND(BE$4='Data entry'!$R$52, OR('Data entry'!$B$52="Confirmed",'Data entry'!$B$52="Probable")),"sx","")</f>
        <v/>
      </c>
      <c r="BF144" s="25" t="str">
        <f>IF(AND(BF$4='Data entry'!$R$52, OR('Data entry'!$B$52="Confirmed",'Data entry'!$B$52="Probable")),"sx","")</f>
        <v/>
      </c>
      <c r="BG144" s="25" t="str">
        <f>IF(AND(BG$4='Data entry'!$R$52, OR('Data entry'!$B$52="Confirmed",'Data entry'!$B$52="Probable")),"sx","")</f>
        <v/>
      </c>
      <c r="BH144" s="25" t="str">
        <f>IF(AND(BH$4='Data entry'!$R$52, OR('Data entry'!$B$52="Confirmed",'Data entry'!$B$52="Probable")),"sx","")</f>
        <v/>
      </c>
      <c r="BI144" s="25" t="str">
        <f>IF(AND(BI$4='Data entry'!$R$52, OR('Data entry'!$B$52="Confirmed",'Data entry'!$B$52="Probable")),"sx","")</f>
        <v/>
      </c>
      <c r="BJ144" s="25" t="str">
        <f>IF(AND(BJ$4='Data entry'!$R$52, OR('Data entry'!$B$52="Confirmed",'Data entry'!$B$52="Probable")),"sx","")</f>
        <v/>
      </c>
      <c r="BK144" s="25" t="str">
        <f>IF(AND(BK$4='Data entry'!$R$52, OR('Data entry'!$B$52="Confirmed",'Data entry'!$B$52="Probable")),"sx","")</f>
        <v/>
      </c>
      <c r="BL144" s="25" t="str">
        <f>IF(AND(BL$4='Data entry'!$R$52, OR('Data entry'!$B$52="Confirmed",'Data entry'!$B$52="Probable")),"sx","")</f>
        <v/>
      </c>
      <c r="BM144" s="25" t="str">
        <f>IF(AND(BM$4='Data entry'!$R$52, OR('Data entry'!$B$52="Confirmed",'Data entry'!$B$52="Probable")),"sx","")</f>
        <v/>
      </c>
      <c r="BN144" s="25" t="str">
        <f>IF(AND(BN$4='Data entry'!$R$52, OR('Data entry'!$B$52="Confirmed",'Data entry'!$B$52="Probable")),"sx","")</f>
        <v/>
      </c>
      <c r="BO144" s="25" t="str">
        <f>IF(AND(BO$4='Data entry'!$R$52, OR('Data entry'!$B$52="Confirmed",'Data entry'!$B$52="Probable")),"sx","")</f>
        <v/>
      </c>
      <c r="BP144" s="25" t="str">
        <f>IF(AND(BP$4='Data entry'!$R$52, OR('Data entry'!$B$52="Confirmed",'Data entry'!$B$52="Probable")),"sx","")</f>
        <v/>
      </c>
      <c r="BQ144" s="25" t="str">
        <f>IF(AND(BQ$4='Data entry'!$R$52, OR('Data entry'!$B$52="Confirmed",'Data entry'!$B$52="Probable")),"sx","")</f>
        <v/>
      </c>
      <c r="BR144" s="25" t="str">
        <f>IF(AND(BR$4='Data entry'!$R$52, OR('Data entry'!$B$52="Confirmed",'Data entry'!$B$52="Probable")),"sx","")</f>
        <v/>
      </c>
      <c r="BS144" s="25" t="str">
        <f>IF(AND(BS$4='Data entry'!$R$52, OR('Data entry'!$B$52="Confirmed",'Data entry'!$B$52="Probable")),"sx","")</f>
        <v/>
      </c>
      <c r="BT144" s="25" t="str">
        <f>IF(AND(BT$4='Data entry'!$R$52, OR('Data entry'!$B$52="Confirmed",'Data entry'!$B$52="Probable")),"sx","")</f>
        <v/>
      </c>
      <c r="BU144" s="25" t="str">
        <f>IF(AND(BU$4='Data entry'!$R$52, OR('Data entry'!$B$52="Confirmed",'Data entry'!$B$52="Probable")),"sx","")</f>
        <v/>
      </c>
      <c r="BV144" s="25" t="str">
        <f>IF(AND(BV$4='Data entry'!$R$52, OR('Data entry'!$B$52="Confirmed",'Data entry'!$B$52="Probable")),"sx","")</f>
        <v/>
      </c>
      <c r="BW144" s="25" t="str">
        <f>IF(AND(BW$4='Data entry'!$R$52, OR('Data entry'!$B$52="Confirmed",'Data entry'!$B$52="Probable")),"sx","")</f>
        <v/>
      </c>
      <c r="BX144" s="25" t="str">
        <f>IF(AND(BX$4='Data entry'!$R$52, OR('Data entry'!$B$52="Confirmed",'Data entry'!$B$52="Probable")),"sx","")</f>
        <v/>
      </c>
      <c r="BY144" s="25" t="str">
        <f>IF(AND(BY$4='Data entry'!$R$52, OR('Data entry'!$B$52="Confirmed",'Data entry'!$B$52="Probable")),"sx","")</f>
        <v/>
      </c>
      <c r="BZ144" s="25" t="str">
        <f>IF(AND(BZ$4='Data entry'!$R$52, OR('Data entry'!$B$52="Confirmed",'Data entry'!$B$52="Probable")),"sx","")</f>
        <v/>
      </c>
      <c r="CA144" s="25" t="str">
        <f>IF(AND(CA$4='Data entry'!$R$52, OR('Data entry'!$B$52="Confirmed",'Data entry'!$B$52="Probable")),"sx","")</f>
        <v/>
      </c>
      <c r="CB144" s="25" t="str">
        <f>IF(AND(CB$4='Data entry'!$R$52, OR('Data entry'!$B$52="Confirmed",'Data entry'!$B$52="Probable")),"sx","")</f>
        <v/>
      </c>
      <c r="CC144" s="25" t="str">
        <f>IF(AND(CC$4='Data entry'!$R$52, OR('Data entry'!$B$52="Confirmed",'Data entry'!$B$52="Probable")),"sx","")</f>
        <v/>
      </c>
    </row>
    <row r="145" spans="1:81" s="73" customFormat="1" ht="2.25" customHeight="1" thickBot="1" x14ac:dyDescent="0.3">
      <c r="A145" s="613"/>
      <c r="B145" s="614"/>
      <c r="C145" s="78"/>
    </row>
    <row r="146" spans="1:81" s="72" customFormat="1" ht="15.6" thickTop="1" x14ac:dyDescent="0.25">
      <c r="A146" s="612" t="str">
        <f>CONCATENATE('Data entry'!J53, " ", 'Data entry'!I53)</f>
        <v xml:space="preserve"> </v>
      </c>
      <c r="B146" s="612"/>
      <c r="C146" s="76"/>
    </row>
    <row r="147" spans="1:81" s="25" customFormat="1" x14ac:dyDescent="0.25">
      <c r="A147" s="610" t="str">
        <f>CONCATENATE('Data entry'!B53, ", ", 'Data entry'!AO53, ", ", 'Data entry'!AR53)</f>
        <v xml:space="preserve">, , </v>
      </c>
      <c r="B147" s="610"/>
      <c r="C147" s="77"/>
      <c r="Q147" s="25" t="str">
        <f>IF(AND(Q$4='Data entry'!$R$53, OR('Data entry'!$B$53="Confirmed",'Data entry'!$B$53="Probable")),"sx","")</f>
        <v/>
      </c>
      <c r="R147" s="25" t="str">
        <f>IF(AND(R$4='Data entry'!$R$53, OR('Data entry'!$B$53="Confirmed",'Data entry'!$B$53="Probable")),"sx","")</f>
        <v/>
      </c>
      <c r="S147" s="25" t="str">
        <f>IF(AND(S$4='Data entry'!$R$53, OR('Data entry'!$B$53="Confirmed",'Data entry'!$B$53="Probable")),"sx","")</f>
        <v/>
      </c>
      <c r="T147" s="25" t="str">
        <f>IF(AND(T$4='Data entry'!$R$53, OR('Data entry'!$B$53="Confirmed",'Data entry'!$B$53="Probable")),"sx","")</f>
        <v/>
      </c>
      <c r="U147" s="25" t="str">
        <f>IF(AND(U$4='Data entry'!$R$53, OR('Data entry'!$B$53="Confirmed",'Data entry'!$B$53="Probable")),"sx","")</f>
        <v/>
      </c>
      <c r="V147" s="25" t="str">
        <f>IF(AND(V$4='Data entry'!$R$53, OR('Data entry'!$B$53="Confirmed",'Data entry'!$B$53="Probable")),"sx","")</f>
        <v/>
      </c>
      <c r="W147" s="25" t="str">
        <f>IF(AND(W$4='Data entry'!$R$53, OR('Data entry'!$B$53="Confirmed",'Data entry'!$B$53="Probable")),"sx","")</f>
        <v/>
      </c>
      <c r="X147" s="25" t="str">
        <f>IF(AND(X$4='Data entry'!$R$53, OR('Data entry'!$B$53="Confirmed",'Data entry'!$B$53="Probable")),"sx","")</f>
        <v/>
      </c>
      <c r="Y147" s="25" t="str">
        <f>IF(AND(Y$4='Data entry'!$R$53, OR('Data entry'!$B$53="Confirmed",'Data entry'!$B$53="Probable")),"sx","")</f>
        <v/>
      </c>
      <c r="Z147" s="25" t="str">
        <f>IF(AND(Z$4='Data entry'!$R$53, OR('Data entry'!$B$53="Confirmed",'Data entry'!$B$53="Probable")),"sx","")</f>
        <v/>
      </c>
      <c r="AA147" s="25" t="str">
        <f>IF(AND(AA$4='Data entry'!$R$53, OR('Data entry'!$B$53="Confirmed",'Data entry'!$B$53="Probable")),"sx","")</f>
        <v/>
      </c>
      <c r="AB147" s="25" t="str">
        <f>IF(AND(AB$4='Data entry'!$R$53, OR('Data entry'!$B$53="Confirmed",'Data entry'!$B$53="Probable")),"sx","")</f>
        <v/>
      </c>
      <c r="AC147" s="25" t="str">
        <f>IF(AND(AC$4='Data entry'!$R$53, OR('Data entry'!$B$53="Confirmed",'Data entry'!$B$53="Probable")),"sx","")</f>
        <v/>
      </c>
      <c r="AD147" s="25" t="str">
        <f>IF(AND(AD$4='Data entry'!$R$53, OR('Data entry'!$B$53="Confirmed",'Data entry'!$B$53="Probable")),"sx","")</f>
        <v/>
      </c>
      <c r="AE147" s="25" t="str">
        <f>IF(AND(AE$4='Data entry'!$R$53, OR('Data entry'!$B$53="Confirmed",'Data entry'!$B$53="Probable")),"sx","")</f>
        <v/>
      </c>
      <c r="AF147" s="25" t="str">
        <f>IF(AND(AF$4='Data entry'!$R$53, OR('Data entry'!$B$53="Confirmed",'Data entry'!$B$53="Probable")),"sx","")</f>
        <v/>
      </c>
      <c r="AG147" s="25" t="str">
        <f>IF(AND(AG$4='Data entry'!$R$53, OR('Data entry'!$B$53="Confirmed",'Data entry'!$B$53="Probable")),"sx","")</f>
        <v/>
      </c>
      <c r="AH147" s="25" t="str">
        <f>IF(AND(AH$4='Data entry'!$R$53, OR('Data entry'!$B$53="Confirmed",'Data entry'!$B$53="Probable")),"sx","")</f>
        <v/>
      </c>
      <c r="AI147" s="25" t="str">
        <f>IF(AND(AI$4='Data entry'!$R$53, OR('Data entry'!$B$53="Confirmed",'Data entry'!$B$53="Probable")),"sx","")</f>
        <v/>
      </c>
      <c r="AJ147" s="25" t="str">
        <f>IF(AND(AJ$4='Data entry'!$R$53, OR('Data entry'!$B$53="Confirmed",'Data entry'!$B$53="Probable")),"sx","")</f>
        <v/>
      </c>
      <c r="AK147" s="25" t="str">
        <f>IF(AND(AK$4='Data entry'!$R$53, OR('Data entry'!$B$53="Confirmed",'Data entry'!$B$53="Probable")),"sx","")</f>
        <v/>
      </c>
      <c r="AL147" s="25" t="str">
        <f>IF(AND(AL$4='Data entry'!$R$53, OR('Data entry'!$B$53="Confirmed",'Data entry'!$B$53="Probable")),"sx","")</f>
        <v/>
      </c>
      <c r="AM147" s="25" t="str">
        <f>IF(AND(AM$4='Data entry'!$R$53, OR('Data entry'!$B$53="Confirmed",'Data entry'!$B$53="Probable")),"sx","")</f>
        <v/>
      </c>
      <c r="AN147" s="25" t="str">
        <f>IF(AND(AN$4='Data entry'!$R$53, OR('Data entry'!$B$53="Confirmed",'Data entry'!$B$53="Probable")),"sx","")</f>
        <v/>
      </c>
      <c r="AO147" s="25" t="str">
        <f>IF(AND(AO$4='Data entry'!$R$53, OR('Data entry'!$B$53="Confirmed",'Data entry'!$B$53="Probable")),"sx","")</f>
        <v/>
      </c>
      <c r="AP147" s="25" t="str">
        <f>IF(AND(AP$4='Data entry'!$R$53, OR('Data entry'!$B$53="Confirmed",'Data entry'!$B$53="Probable")),"sx","")</f>
        <v/>
      </c>
      <c r="AQ147" s="25" t="str">
        <f>IF(AND(AQ$4='Data entry'!$R$53, OR('Data entry'!$B$53="Confirmed",'Data entry'!$B$53="Probable")),"sx","")</f>
        <v/>
      </c>
      <c r="AR147" s="25" t="str">
        <f>IF(AND(AR$4='Data entry'!$R$53, OR('Data entry'!$B$53="Confirmed",'Data entry'!$B$53="Probable")),"sx","")</f>
        <v/>
      </c>
      <c r="AS147" s="25" t="str">
        <f>IF(AND(AS$4='Data entry'!$R$53, OR('Data entry'!$B$53="Confirmed",'Data entry'!$B$53="Probable")),"sx","")</f>
        <v/>
      </c>
      <c r="AT147" s="25" t="str">
        <f>IF(AND(AT$4='Data entry'!$R$53, OR('Data entry'!$B$53="Confirmed",'Data entry'!$B$53="Probable")),"sx","")</f>
        <v/>
      </c>
      <c r="AU147" s="25" t="str">
        <f>IF(AND(AU$4='Data entry'!$R$53, OR('Data entry'!$B$53="Confirmed",'Data entry'!$B$53="Probable")),"sx","")</f>
        <v/>
      </c>
      <c r="AV147" s="25" t="str">
        <f>IF(AND(AV$4='Data entry'!$R$53, OR('Data entry'!$B$53="Confirmed",'Data entry'!$B$53="Probable")),"sx","")</f>
        <v/>
      </c>
      <c r="AW147" s="25" t="str">
        <f>IF(AND(AW$4='Data entry'!$R$53, OR('Data entry'!$B$53="Confirmed",'Data entry'!$B$53="Probable")),"sx","")</f>
        <v/>
      </c>
      <c r="AX147" s="25" t="str">
        <f>IF(AND(AX$4='Data entry'!$R$53, OR('Data entry'!$B$53="Confirmed",'Data entry'!$B$53="Probable")),"sx","")</f>
        <v/>
      </c>
      <c r="AY147" s="25" t="str">
        <f>IF(AND(AY$4='Data entry'!$R$53, OR('Data entry'!$B$53="Confirmed",'Data entry'!$B$53="Probable")),"sx","")</f>
        <v/>
      </c>
      <c r="AZ147" s="25" t="str">
        <f>IF(AND(AZ$4='Data entry'!$R$53, OR('Data entry'!$B$53="Confirmed",'Data entry'!$B$53="Probable")),"sx","")</f>
        <v/>
      </c>
      <c r="BA147" s="25" t="str">
        <f>IF(AND(BA$4='Data entry'!$R$53, OR('Data entry'!$B$53="Confirmed",'Data entry'!$B$53="Probable")),"sx","")</f>
        <v/>
      </c>
      <c r="BB147" s="25" t="str">
        <f>IF(AND(BB$4='Data entry'!$R$53, OR('Data entry'!$B$53="Confirmed",'Data entry'!$B$53="Probable")),"sx","")</f>
        <v/>
      </c>
      <c r="BC147" s="25" t="str">
        <f>IF(AND(BC$4='Data entry'!$R$53, OR('Data entry'!$B$53="Confirmed",'Data entry'!$B$53="Probable")),"sx","")</f>
        <v/>
      </c>
      <c r="BD147" s="25" t="str">
        <f>IF(AND(BD$4='Data entry'!$R$53, OR('Data entry'!$B$53="Confirmed",'Data entry'!$B$53="Probable")),"sx","")</f>
        <v/>
      </c>
      <c r="BE147" s="25" t="str">
        <f>IF(AND(BE$4='Data entry'!$R$53, OR('Data entry'!$B$53="Confirmed",'Data entry'!$B$53="Probable")),"sx","")</f>
        <v/>
      </c>
      <c r="BF147" s="25" t="str">
        <f>IF(AND(BF$4='Data entry'!$R$53, OR('Data entry'!$B$53="Confirmed",'Data entry'!$B$53="Probable")),"sx","")</f>
        <v/>
      </c>
      <c r="BG147" s="25" t="str">
        <f>IF(AND(BG$4='Data entry'!$R$53, OR('Data entry'!$B$53="Confirmed",'Data entry'!$B$53="Probable")),"sx","")</f>
        <v/>
      </c>
      <c r="BH147" s="25" t="str">
        <f>IF(AND(BH$4='Data entry'!$R$53, OR('Data entry'!$B$53="Confirmed",'Data entry'!$B$53="Probable")),"sx","")</f>
        <v/>
      </c>
      <c r="BI147" s="25" t="str">
        <f>IF(AND(BI$4='Data entry'!$R$53, OR('Data entry'!$B$53="Confirmed",'Data entry'!$B$53="Probable")),"sx","")</f>
        <v/>
      </c>
      <c r="BJ147" s="25" t="str">
        <f>IF(AND(BJ$4='Data entry'!$R$53, OR('Data entry'!$B$53="Confirmed",'Data entry'!$B$53="Probable")),"sx","")</f>
        <v/>
      </c>
      <c r="BK147" s="25" t="str">
        <f>IF(AND(BK$4='Data entry'!$R$53, OR('Data entry'!$B$53="Confirmed",'Data entry'!$B$53="Probable")),"sx","")</f>
        <v/>
      </c>
      <c r="BL147" s="25" t="str">
        <f>IF(AND(BL$4='Data entry'!$R$53, OR('Data entry'!$B$53="Confirmed",'Data entry'!$B$53="Probable")),"sx","")</f>
        <v/>
      </c>
      <c r="BM147" s="25" t="str">
        <f>IF(AND(BM$4='Data entry'!$R$53, OR('Data entry'!$B$53="Confirmed",'Data entry'!$B$53="Probable")),"sx","")</f>
        <v/>
      </c>
      <c r="BN147" s="25" t="str">
        <f>IF(AND(BN$4='Data entry'!$R$53, OR('Data entry'!$B$53="Confirmed",'Data entry'!$B$53="Probable")),"sx","")</f>
        <v/>
      </c>
      <c r="BO147" s="25" t="str">
        <f>IF(AND(BO$4='Data entry'!$R$53, OR('Data entry'!$B$53="Confirmed",'Data entry'!$B$53="Probable")),"sx","")</f>
        <v/>
      </c>
      <c r="BP147" s="25" t="str">
        <f>IF(AND(BP$4='Data entry'!$R$53, OR('Data entry'!$B$53="Confirmed",'Data entry'!$B$53="Probable")),"sx","")</f>
        <v/>
      </c>
      <c r="BQ147" s="25" t="str">
        <f>IF(AND(BQ$4='Data entry'!$R$53, OR('Data entry'!$B$53="Confirmed",'Data entry'!$B$53="Probable")),"sx","")</f>
        <v/>
      </c>
      <c r="BR147" s="25" t="str">
        <f>IF(AND(BR$4='Data entry'!$R$53, OR('Data entry'!$B$53="Confirmed",'Data entry'!$B$53="Probable")),"sx","")</f>
        <v/>
      </c>
      <c r="BS147" s="25" t="str">
        <f>IF(AND(BS$4='Data entry'!$R$53, OR('Data entry'!$B$53="Confirmed",'Data entry'!$B$53="Probable")),"sx","")</f>
        <v/>
      </c>
      <c r="BT147" s="25" t="str">
        <f>IF(AND(BT$4='Data entry'!$R$53, OR('Data entry'!$B$53="Confirmed",'Data entry'!$B$53="Probable")),"sx","")</f>
        <v/>
      </c>
      <c r="BU147" s="25" t="str">
        <f>IF(AND(BU$4='Data entry'!$R$53, OR('Data entry'!$B$53="Confirmed",'Data entry'!$B$53="Probable")),"sx","")</f>
        <v/>
      </c>
      <c r="BV147" s="25" t="str">
        <f>IF(AND(BV$4='Data entry'!$R$53, OR('Data entry'!$B$53="Confirmed",'Data entry'!$B$53="Probable")),"sx","")</f>
        <v/>
      </c>
      <c r="BW147" s="25" t="str">
        <f>IF(AND(BW$4='Data entry'!$R$53, OR('Data entry'!$B$53="Confirmed",'Data entry'!$B$53="Probable")),"sx","")</f>
        <v/>
      </c>
      <c r="BX147" s="25" t="str">
        <f>IF(AND(BX$4='Data entry'!$R$53, OR('Data entry'!$B$53="Confirmed",'Data entry'!$B$53="Probable")),"sx","")</f>
        <v/>
      </c>
      <c r="BY147" s="25" t="str">
        <f>IF(AND(BY$4='Data entry'!$R$53, OR('Data entry'!$B$53="Confirmed",'Data entry'!$B$53="Probable")),"sx","")</f>
        <v/>
      </c>
      <c r="BZ147" s="25" t="str">
        <f>IF(AND(BZ$4='Data entry'!$R$53, OR('Data entry'!$B$53="Confirmed",'Data entry'!$B$53="Probable")),"sx","")</f>
        <v/>
      </c>
      <c r="CA147" s="25" t="str">
        <f>IF(AND(CA$4='Data entry'!$R$53, OR('Data entry'!$B$53="Confirmed",'Data entry'!$B$53="Probable")),"sx","")</f>
        <v/>
      </c>
      <c r="CB147" s="25" t="str">
        <f>IF(AND(CB$4='Data entry'!$R$53, OR('Data entry'!$B$53="Confirmed",'Data entry'!$B$53="Probable")),"sx","")</f>
        <v/>
      </c>
      <c r="CC147" s="25" t="str">
        <f>IF(AND(CC$4='Data entry'!$R$53, OR('Data entry'!$B$53="Confirmed",'Data entry'!$B$53="Probable")),"sx","")</f>
        <v/>
      </c>
    </row>
    <row r="148" spans="1:81" s="73" customFormat="1" ht="2.25" customHeight="1" thickBot="1" x14ac:dyDescent="0.3">
      <c r="A148" s="613"/>
      <c r="B148" s="614"/>
      <c r="C148" s="78"/>
    </row>
    <row r="149" spans="1:81" s="72" customFormat="1" ht="15.6" thickTop="1" x14ac:dyDescent="0.25">
      <c r="A149" s="612" t="str">
        <f>CONCATENATE('Data entry'!J54, " ", 'Data entry'!I54)</f>
        <v xml:space="preserve"> </v>
      </c>
      <c r="B149" s="612"/>
      <c r="C149" s="76"/>
    </row>
    <row r="150" spans="1:81" s="25" customFormat="1" x14ac:dyDescent="0.25">
      <c r="A150" s="610" t="str">
        <f>CONCATENATE('Data entry'!B54, ", ", 'Data entry'!AO54, ", ", 'Data entry'!AR54)</f>
        <v xml:space="preserve">, , </v>
      </c>
      <c r="B150" s="610"/>
      <c r="C150" s="77"/>
      <c r="Q150" s="25" t="str">
        <f>IF(AND(Q$4='Data entry'!$R$54, OR('Data entry'!$B$54="Confirmed",'Data entry'!$B$54="Probable")),"sx","")</f>
        <v/>
      </c>
      <c r="R150" s="25" t="str">
        <f>IF(AND(R$4='Data entry'!$R$54, OR('Data entry'!$B$54="Confirmed",'Data entry'!$B$54="Probable")),"sx","")</f>
        <v/>
      </c>
      <c r="S150" s="25" t="str">
        <f>IF(AND(S$4='Data entry'!$R$54, OR('Data entry'!$B$54="Confirmed",'Data entry'!$B$54="Probable")),"sx","")</f>
        <v/>
      </c>
      <c r="T150" s="25" t="str">
        <f>IF(AND(T$4='Data entry'!$R$54, OR('Data entry'!$B$54="Confirmed",'Data entry'!$B$54="Probable")),"sx","")</f>
        <v/>
      </c>
      <c r="U150" s="25" t="str">
        <f>IF(AND(U$4='Data entry'!$R$54, OR('Data entry'!$B$54="Confirmed",'Data entry'!$B$54="Probable")),"sx","")</f>
        <v/>
      </c>
      <c r="V150" s="25" t="str">
        <f>IF(AND(V$4='Data entry'!$R$54, OR('Data entry'!$B$54="Confirmed",'Data entry'!$B$54="Probable")),"sx","")</f>
        <v/>
      </c>
      <c r="W150" s="25" t="str">
        <f>IF(AND(W$4='Data entry'!$R$54, OR('Data entry'!$B$54="Confirmed",'Data entry'!$B$54="Probable")),"sx","")</f>
        <v/>
      </c>
      <c r="X150" s="25" t="str">
        <f>IF(AND(X$4='Data entry'!$R$54, OR('Data entry'!$B$54="Confirmed",'Data entry'!$B$54="Probable")),"sx","")</f>
        <v/>
      </c>
      <c r="Y150" s="25" t="str">
        <f>IF(AND(Y$4='Data entry'!$R$54, OR('Data entry'!$B$54="Confirmed",'Data entry'!$B$54="Probable")),"sx","")</f>
        <v/>
      </c>
      <c r="Z150" s="25" t="str">
        <f>IF(AND(Z$4='Data entry'!$R$54, OR('Data entry'!$B$54="Confirmed",'Data entry'!$B$54="Probable")),"sx","")</f>
        <v/>
      </c>
      <c r="AA150" s="25" t="str">
        <f>IF(AND(AA$4='Data entry'!$R$54, OR('Data entry'!$B$54="Confirmed",'Data entry'!$B$54="Probable")),"sx","")</f>
        <v/>
      </c>
      <c r="AB150" s="25" t="str">
        <f>IF(AND(AB$4='Data entry'!$R$54, OR('Data entry'!$B$54="Confirmed",'Data entry'!$B$54="Probable")),"sx","")</f>
        <v/>
      </c>
      <c r="AC150" s="25" t="str">
        <f>IF(AND(AC$4='Data entry'!$R$54, OR('Data entry'!$B$54="Confirmed",'Data entry'!$B$54="Probable")),"sx","")</f>
        <v/>
      </c>
      <c r="AD150" s="25" t="str">
        <f>IF(AND(AD$4='Data entry'!$R$54, OR('Data entry'!$B$54="Confirmed",'Data entry'!$B$54="Probable")),"sx","")</f>
        <v/>
      </c>
      <c r="AE150" s="25" t="str">
        <f>IF(AND(AE$4='Data entry'!$R$54, OR('Data entry'!$B$54="Confirmed",'Data entry'!$B$54="Probable")),"sx","")</f>
        <v/>
      </c>
      <c r="AF150" s="25" t="str">
        <f>IF(AND(AF$4='Data entry'!$R$54, OR('Data entry'!$B$54="Confirmed",'Data entry'!$B$54="Probable")),"sx","")</f>
        <v/>
      </c>
      <c r="AG150" s="25" t="str">
        <f>IF(AND(AG$4='Data entry'!$R$54, OR('Data entry'!$B$54="Confirmed",'Data entry'!$B$54="Probable")),"sx","")</f>
        <v/>
      </c>
      <c r="AH150" s="25" t="str">
        <f>IF(AND(AH$4='Data entry'!$R$54, OR('Data entry'!$B$54="Confirmed",'Data entry'!$B$54="Probable")),"sx","")</f>
        <v/>
      </c>
      <c r="AI150" s="25" t="str">
        <f>IF(AND(AI$4='Data entry'!$R$54, OR('Data entry'!$B$54="Confirmed",'Data entry'!$B$54="Probable")),"sx","")</f>
        <v/>
      </c>
      <c r="AJ150" s="25" t="str">
        <f>IF(AND(AJ$4='Data entry'!$R$54, OR('Data entry'!$B$54="Confirmed",'Data entry'!$B$54="Probable")),"sx","")</f>
        <v/>
      </c>
      <c r="AK150" s="25" t="str">
        <f>IF(AND(AK$4='Data entry'!$R$54, OR('Data entry'!$B$54="Confirmed",'Data entry'!$B$54="Probable")),"sx","")</f>
        <v/>
      </c>
      <c r="AL150" s="25" t="str">
        <f>IF(AND(AL$4='Data entry'!$R$54, OR('Data entry'!$B$54="Confirmed",'Data entry'!$B$54="Probable")),"sx","")</f>
        <v/>
      </c>
      <c r="AM150" s="25" t="str">
        <f>IF(AND(AM$4='Data entry'!$R$54, OR('Data entry'!$B$54="Confirmed",'Data entry'!$B$54="Probable")),"sx","")</f>
        <v/>
      </c>
      <c r="AN150" s="25" t="str">
        <f>IF(AND(AN$4='Data entry'!$R$54, OR('Data entry'!$B$54="Confirmed",'Data entry'!$B$54="Probable")),"sx","")</f>
        <v/>
      </c>
      <c r="AO150" s="25" t="str">
        <f>IF(AND(AO$4='Data entry'!$R$54, OR('Data entry'!$B$54="Confirmed",'Data entry'!$B$54="Probable")),"sx","")</f>
        <v/>
      </c>
      <c r="AP150" s="25" t="str">
        <f>IF(AND(AP$4='Data entry'!$R$54, OR('Data entry'!$B$54="Confirmed",'Data entry'!$B$54="Probable")),"sx","")</f>
        <v/>
      </c>
      <c r="AQ150" s="25" t="str">
        <f>IF(AND(AQ$4='Data entry'!$R$54, OR('Data entry'!$B$54="Confirmed",'Data entry'!$B$54="Probable")),"sx","")</f>
        <v/>
      </c>
      <c r="AR150" s="25" t="str">
        <f>IF(AND(AR$4='Data entry'!$R$54, OR('Data entry'!$B$54="Confirmed",'Data entry'!$B$54="Probable")),"sx","")</f>
        <v/>
      </c>
      <c r="AS150" s="25" t="str">
        <f>IF(AND(AS$4='Data entry'!$R$54, OR('Data entry'!$B$54="Confirmed",'Data entry'!$B$54="Probable")),"sx","")</f>
        <v/>
      </c>
      <c r="AT150" s="25" t="str">
        <f>IF(AND(AT$4='Data entry'!$R$54, OR('Data entry'!$B$54="Confirmed",'Data entry'!$B$54="Probable")),"sx","")</f>
        <v/>
      </c>
      <c r="AU150" s="25" t="str">
        <f>IF(AND(AU$4='Data entry'!$R$54, OR('Data entry'!$B$54="Confirmed",'Data entry'!$B$54="Probable")),"sx","")</f>
        <v/>
      </c>
      <c r="AV150" s="25" t="str">
        <f>IF(AND(AV$4='Data entry'!$R$54, OR('Data entry'!$B$54="Confirmed",'Data entry'!$B$54="Probable")),"sx","")</f>
        <v/>
      </c>
      <c r="AW150" s="25" t="str">
        <f>IF(AND(AW$4='Data entry'!$R$54, OR('Data entry'!$B$54="Confirmed",'Data entry'!$B$54="Probable")),"sx","")</f>
        <v/>
      </c>
      <c r="AX150" s="25" t="str">
        <f>IF(AND(AX$4='Data entry'!$R$54, OR('Data entry'!$B$54="Confirmed",'Data entry'!$B$54="Probable")),"sx","")</f>
        <v/>
      </c>
      <c r="AY150" s="25" t="str">
        <f>IF(AND(AY$4='Data entry'!$R$54, OR('Data entry'!$B$54="Confirmed",'Data entry'!$B$54="Probable")),"sx","")</f>
        <v/>
      </c>
      <c r="AZ150" s="25" t="str">
        <f>IF(AND(AZ$4='Data entry'!$R$54, OR('Data entry'!$B$54="Confirmed",'Data entry'!$B$54="Probable")),"sx","")</f>
        <v/>
      </c>
      <c r="BA150" s="25" t="str">
        <f>IF(AND(BA$4='Data entry'!$R$54, OR('Data entry'!$B$54="Confirmed",'Data entry'!$B$54="Probable")),"sx","")</f>
        <v/>
      </c>
      <c r="BB150" s="25" t="str">
        <f>IF(AND(BB$4='Data entry'!$R$54, OR('Data entry'!$B$54="Confirmed",'Data entry'!$B$54="Probable")),"sx","")</f>
        <v/>
      </c>
      <c r="BC150" s="25" t="str">
        <f>IF(AND(BC$4='Data entry'!$R$54, OR('Data entry'!$B$54="Confirmed",'Data entry'!$B$54="Probable")),"sx","")</f>
        <v/>
      </c>
      <c r="BD150" s="25" t="str">
        <f>IF(AND(BD$4='Data entry'!$R$54, OR('Data entry'!$B$54="Confirmed",'Data entry'!$B$54="Probable")),"sx","")</f>
        <v/>
      </c>
      <c r="BE150" s="25" t="str">
        <f>IF(AND(BE$4='Data entry'!$R$54, OR('Data entry'!$B$54="Confirmed",'Data entry'!$B$54="Probable")),"sx","")</f>
        <v/>
      </c>
      <c r="BF150" s="25" t="str">
        <f>IF(AND(BF$4='Data entry'!$R$54, OR('Data entry'!$B$54="Confirmed",'Data entry'!$B$54="Probable")),"sx","")</f>
        <v/>
      </c>
      <c r="BG150" s="25" t="str">
        <f>IF(AND(BG$4='Data entry'!$R$54, OR('Data entry'!$B$54="Confirmed",'Data entry'!$B$54="Probable")),"sx","")</f>
        <v/>
      </c>
      <c r="BH150" s="25" t="str">
        <f>IF(AND(BH$4='Data entry'!$R$54, OR('Data entry'!$B$54="Confirmed",'Data entry'!$B$54="Probable")),"sx","")</f>
        <v/>
      </c>
      <c r="BI150" s="25" t="str">
        <f>IF(AND(BI$4='Data entry'!$R$54, OR('Data entry'!$B$54="Confirmed",'Data entry'!$B$54="Probable")),"sx","")</f>
        <v/>
      </c>
      <c r="BJ150" s="25" t="str">
        <f>IF(AND(BJ$4='Data entry'!$R$54, OR('Data entry'!$B$54="Confirmed",'Data entry'!$B$54="Probable")),"sx","")</f>
        <v/>
      </c>
      <c r="BK150" s="25" t="str">
        <f>IF(AND(BK$4='Data entry'!$R$54, OR('Data entry'!$B$54="Confirmed",'Data entry'!$B$54="Probable")),"sx","")</f>
        <v/>
      </c>
      <c r="BL150" s="25" t="str">
        <f>IF(AND(BL$4='Data entry'!$R$54, OR('Data entry'!$B$54="Confirmed",'Data entry'!$B$54="Probable")),"sx","")</f>
        <v/>
      </c>
      <c r="BM150" s="25" t="str">
        <f>IF(AND(BM$4='Data entry'!$R$54, OR('Data entry'!$B$54="Confirmed",'Data entry'!$B$54="Probable")),"sx","")</f>
        <v/>
      </c>
      <c r="BN150" s="25" t="str">
        <f>IF(AND(BN$4='Data entry'!$R$54, OR('Data entry'!$B$54="Confirmed",'Data entry'!$B$54="Probable")),"sx","")</f>
        <v/>
      </c>
      <c r="BO150" s="25" t="str">
        <f>IF(AND(BO$4='Data entry'!$R$54, OR('Data entry'!$B$54="Confirmed",'Data entry'!$B$54="Probable")),"sx","")</f>
        <v/>
      </c>
      <c r="BP150" s="25" t="str">
        <f>IF(AND(BP$4='Data entry'!$R$54, OR('Data entry'!$B$54="Confirmed",'Data entry'!$B$54="Probable")),"sx","")</f>
        <v/>
      </c>
      <c r="BQ150" s="25" t="str">
        <f>IF(AND(BQ$4='Data entry'!$R$54, OR('Data entry'!$B$54="Confirmed",'Data entry'!$B$54="Probable")),"sx","")</f>
        <v/>
      </c>
      <c r="BR150" s="25" t="str">
        <f>IF(AND(BR$4='Data entry'!$R$54, OR('Data entry'!$B$54="Confirmed",'Data entry'!$B$54="Probable")),"sx","")</f>
        <v/>
      </c>
      <c r="BS150" s="25" t="str">
        <f>IF(AND(BS$4='Data entry'!$R$54, OR('Data entry'!$B$54="Confirmed",'Data entry'!$B$54="Probable")),"sx","")</f>
        <v/>
      </c>
      <c r="BT150" s="25" t="str">
        <f>IF(AND(BT$4='Data entry'!$R$54, OR('Data entry'!$B$54="Confirmed",'Data entry'!$B$54="Probable")),"sx","")</f>
        <v/>
      </c>
      <c r="BU150" s="25" t="str">
        <f>IF(AND(BU$4='Data entry'!$R$54, OR('Data entry'!$B$54="Confirmed",'Data entry'!$B$54="Probable")),"sx","")</f>
        <v/>
      </c>
      <c r="BV150" s="25" t="str">
        <f>IF(AND(BV$4='Data entry'!$R$54, OR('Data entry'!$B$54="Confirmed",'Data entry'!$B$54="Probable")),"sx","")</f>
        <v/>
      </c>
      <c r="BW150" s="25" t="str">
        <f>IF(AND(BW$4='Data entry'!$R$54, OR('Data entry'!$B$54="Confirmed",'Data entry'!$B$54="Probable")),"sx","")</f>
        <v/>
      </c>
      <c r="BX150" s="25" t="str">
        <f>IF(AND(BX$4='Data entry'!$R$54, OR('Data entry'!$B$54="Confirmed",'Data entry'!$B$54="Probable")),"sx","")</f>
        <v/>
      </c>
      <c r="BY150" s="25" t="str">
        <f>IF(AND(BY$4='Data entry'!$R$54, OR('Data entry'!$B$54="Confirmed",'Data entry'!$B$54="Probable")),"sx","")</f>
        <v/>
      </c>
      <c r="BZ150" s="25" t="str">
        <f>IF(AND(BZ$4='Data entry'!$R$54, OR('Data entry'!$B$54="Confirmed",'Data entry'!$B$54="Probable")),"sx","")</f>
        <v/>
      </c>
      <c r="CA150" s="25" t="str">
        <f>IF(AND(CA$4='Data entry'!$R$54, OR('Data entry'!$B$54="Confirmed",'Data entry'!$B$54="Probable")),"sx","")</f>
        <v/>
      </c>
      <c r="CB150" s="25" t="str">
        <f>IF(AND(CB$4='Data entry'!$R$54, OR('Data entry'!$B$54="Confirmed",'Data entry'!$B$54="Probable")),"sx","")</f>
        <v/>
      </c>
      <c r="CC150" s="25" t="str">
        <f>IF(AND(CC$4='Data entry'!$R$54, OR('Data entry'!$B$54="Confirmed",'Data entry'!$B$54="Probable")),"sx","")</f>
        <v/>
      </c>
    </row>
    <row r="151" spans="1:81" s="73" customFormat="1" ht="2.25" customHeight="1" thickBot="1" x14ac:dyDescent="0.3">
      <c r="A151" s="613"/>
      <c r="B151" s="614"/>
      <c r="C151" s="78"/>
    </row>
    <row r="152" spans="1:81" s="72" customFormat="1" ht="15.6" thickTop="1" x14ac:dyDescent="0.25">
      <c r="A152" s="612" t="str">
        <f>CONCATENATE('Data entry'!J55, " ", 'Data entry'!I55)</f>
        <v xml:space="preserve"> </v>
      </c>
      <c r="B152" s="612"/>
      <c r="C152" s="76"/>
    </row>
    <row r="153" spans="1:81" s="25" customFormat="1" x14ac:dyDescent="0.25">
      <c r="A153" s="610" t="str">
        <f>CONCATENATE('Data entry'!B55, ", ", 'Data entry'!AO55, ", ", 'Data entry'!AR55)</f>
        <v xml:space="preserve">, , </v>
      </c>
      <c r="B153" s="610"/>
      <c r="C153" s="77"/>
      <c r="Q153" s="25" t="str">
        <f>IF(AND(Q$4='Data entry'!$R$55, OR('Data entry'!$B$55="Confirmed",'Data entry'!$B$55="Probable")),"sx","")</f>
        <v/>
      </c>
      <c r="R153" s="25" t="str">
        <f>IF(AND(R$4='Data entry'!$R$55, OR('Data entry'!$B$55="Confirmed",'Data entry'!$B$55="Probable")),"sx","")</f>
        <v/>
      </c>
      <c r="S153" s="25" t="str">
        <f>IF(AND(S$4='Data entry'!$R$55, OR('Data entry'!$B$55="Confirmed",'Data entry'!$B$55="Probable")),"sx","")</f>
        <v/>
      </c>
      <c r="T153" s="25" t="str">
        <f>IF(AND(T$4='Data entry'!$R$55, OR('Data entry'!$B$55="Confirmed",'Data entry'!$B$55="Probable")),"sx","")</f>
        <v/>
      </c>
      <c r="U153" s="25" t="str">
        <f>IF(AND(U$4='Data entry'!$R$55, OR('Data entry'!$B$55="Confirmed",'Data entry'!$B$55="Probable")),"sx","")</f>
        <v/>
      </c>
      <c r="V153" s="25" t="str">
        <f>IF(AND(V$4='Data entry'!$R$55, OR('Data entry'!$B$55="Confirmed",'Data entry'!$B$55="Probable")),"sx","")</f>
        <v/>
      </c>
      <c r="W153" s="25" t="str">
        <f>IF(AND(W$4='Data entry'!$R$55, OR('Data entry'!$B$55="Confirmed",'Data entry'!$B$55="Probable")),"sx","")</f>
        <v/>
      </c>
      <c r="X153" s="25" t="str">
        <f>IF(AND(X$4='Data entry'!$R$55, OR('Data entry'!$B$55="Confirmed",'Data entry'!$B$55="Probable")),"sx","")</f>
        <v/>
      </c>
      <c r="Y153" s="25" t="str">
        <f>IF(AND(Y$4='Data entry'!$R$55, OR('Data entry'!$B$55="Confirmed",'Data entry'!$B$55="Probable")),"sx","")</f>
        <v/>
      </c>
      <c r="Z153" s="25" t="str">
        <f>IF(AND(Z$4='Data entry'!$R$55, OR('Data entry'!$B$55="Confirmed",'Data entry'!$B$55="Probable")),"sx","")</f>
        <v/>
      </c>
      <c r="AA153" s="25" t="str">
        <f>IF(AND(AA$4='Data entry'!$R$55, OR('Data entry'!$B$55="Confirmed",'Data entry'!$B$55="Probable")),"sx","")</f>
        <v/>
      </c>
      <c r="AB153" s="25" t="str">
        <f>IF(AND(AB$4='Data entry'!$R$55, OR('Data entry'!$B$55="Confirmed",'Data entry'!$B$55="Probable")),"sx","")</f>
        <v/>
      </c>
      <c r="AC153" s="25" t="str">
        <f>IF(AND(AC$4='Data entry'!$R$55, OR('Data entry'!$B$55="Confirmed",'Data entry'!$B$55="Probable")),"sx","")</f>
        <v/>
      </c>
      <c r="AD153" s="25" t="str">
        <f>IF(AND(AD$4='Data entry'!$R$55, OR('Data entry'!$B$55="Confirmed",'Data entry'!$B$55="Probable")),"sx","")</f>
        <v/>
      </c>
      <c r="AE153" s="25" t="str">
        <f>IF(AND(AE$4='Data entry'!$R$55, OR('Data entry'!$B$55="Confirmed",'Data entry'!$B$55="Probable")),"sx","")</f>
        <v/>
      </c>
      <c r="AF153" s="25" t="str">
        <f>IF(AND(AF$4='Data entry'!$R$55, OR('Data entry'!$B$55="Confirmed",'Data entry'!$B$55="Probable")),"sx","")</f>
        <v/>
      </c>
      <c r="AG153" s="25" t="str">
        <f>IF(AND(AG$4='Data entry'!$R$55, OR('Data entry'!$B$55="Confirmed",'Data entry'!$B$55="Probable")),"sx","")</f>
        <v/>
      </c>
      <c r="AH153" s="25" t="str">
        <f>IF(AND(AH$4='Data entry'!$R$55, OR('Data entry'!$B$55="Confirmed",'Data entry'!$B$55="Probable")),"sx","")</f>
        <v/>
      </c>
      <c r="AI153" s="25" t="str">
        <f>IF(AND(AI$4='Data entry'!$R$55, OR('Data entry'!$B$55="Confirmed",'Data entry'!$B$55="Probable")),"sx","")</f>
        <v/>
      </c>
      <c r="AJ153" s="25" t="str">
        <f>IF(AND(AJ$4='Data entry'!$R$55, OR('Data entry'!$B$55="Confirmed",'Data entry'!$B$55="Probable")),"sx","")</f>
        <v/>
      </c>
      <c r="AK153" s="25" t="str">
        <f>IF(AND(AK$4='Data entry'!$R$55, OR('Data entry'!$B$55="Confirmed",'Data entry'!$B$55="Probable")),"sx","")</f>
        <v/>
      </c>
      <c r="AL153" s="25" t="str">
        <f>IF(AND(AL$4='Data entry'!$R$55, OR('Data entry'!$B$55="Confirmed",'Data entry'!$B$55="Probable")),"sx","")</f>
        <v/>
      </c>
      <c r="AM153" s="25" t="str">
        <f>IF(AND(AM$4='Data entry'!$R$55, OR('Data entry'!$B$55="Confirmed",'Data entry'!$B$55="Probable")),"sx","")</f>
        <v/>
      </c>
      <c r="AN153" s="25" t="str">
        <f>IF(AND(AN$4='Data entry'!$R$55, OR('Data entry'!$B$55="Confirmed",'Data entry'!$B$55="Probable")),"sx","")</f>
        <v/>
      </c>
      <c r="AO153" s="25" t="str">
        <f>IF(AND(AO$4='Data entry'!$R$55, OR('Data entry'!$B$55="Confirmed",'Data entry'!$B$55="Probable")),"sx","")</f>
        <v/>
      </c>
      <c r="AP153" s="25" t="str">
        <f>IF(AND(AP$4='Data entry'!$R$55, OR('Data entry'!$B$55="Confirmed",'Data entry'!$B$55="Probable")),"sx","")</f>
        <v/>
      </c>
      <c r="AQ153" s="25" t="str">
        <f>IF(AND(AQ$4='Data entry'!$R$55, OR('Data entry'!$B$55="Confirmed",'Data entry'!$B$55="Probable")),"sx","")</f>
        <v/>
      </c>
      <c r="AR153" s="25" t="str">
        <f>IF(AND(AR$4='Data entry'!$R$55, OR('Data entry'!$B$55="Confirmed",'Data entry'!$B$55="Probable")),"sx","")</f>
        <v/>
      </c>
      <c r="AS153" s="25" t="str">
        <f>IF(AND(AS$4='Data entry'!$R$55, OR('Data entry'!$B$55="Confirmed",'Data entry'!$B$55="Probable")),"sx","")</f>
        <v/>
      </c>
      <c r="AT153" s="25" t="str">
        <f>IF(AND(AT$4='Data entry'!$R$55, OR('Data entry'!$B$55="Confirmed",'Data entry'!$B$55="Probable")),"sx","")</f>
        <v/>
      </c>
      <c r="AU153" s="25" t="str">
        <f>IF(AND(AU$4='Data entry'!$R$55, OR('Data entry'!$B$55="Confirmed",'Data entry'!$B$55="Probable")),"sx","")</f>
        <v/>
      </c>
      <c r="AV153" s="25" t="str">
        <f>IF(AND(AV$4='Data entry'!$R$55, OR('Data entry'!$B$55="Confirmed",'Data entry'!$B$55="Probable")),"sx","")</f>
        <v/>
      </c>
      <c r="AW153" s="25" t="str">
        <f>IF(AND(AW$4='Data entry'!$R$55, OR('Data entry'!$B$55="Confirmed",'Data entry'!$B$55="Probable")),"sx","")</f>
        <v/>
      </c>
      <c r="AX153" s="25" t="str">
        <f>IF(AND(AX$4='Data entry'!$R$55, OR('Data entry'!$B$55="Confirmed",'Data entry'!$B$55="Probable")),"sx","")</f>
        <v/>
      </c>
      <c r="AY153" s="25" t="str">
        <f>IF(AND(AY$4='Data entry'!$R$55, OR('Data entry'!$B$55="Confirmed",'Data entry'!$B$55="Probable")),"sx","")</f>
        <v/>
      </c>
      <c r="AZ153" s="25" t="str">
        <f>IF(AND(AZ$4='Data entry'!$R$55, OR('Data entry'!$B$55="Confirmed",'Data entry'!$B$55="Probable")),"sx","")</f>
        <v/>
      </c>
      <c r="BA153" s="25" t="str">
        <f>IF(AND(BA$4='Data entry'!$R$55, OR('Data entry'!$B$55="Confirmed",'Data entry'!$B$55="Probable")),"sx","")</f>
        <v/>
      </c>
      <c r="BB153" s="25" t="str">
        <f>IF(AND(BB$4='Data entry'!$R$55, OR('Data entry'!$B$55="Confirmed",'Data entry'!$B$55="Probable")),"sx","")</f>
        <v/>
      </c>
      <c r="BC153" s="25" t="str">
        <f>IF(AND(BC$4='Data entry'!$R$55, OR('Data entry'!$B$55="Confirmed",'Data entry'!$B$55="Probable")),"sx","")</f>
        <v/>
      </c>
      <c r="BD153" s="25" t="str">
        <f>IF(AND(BD$4='Data entry'!$R$55, OR('Data entry'!$B$55="Confirmed",'Data entry'!$B$55="Probable")),"sx","")</f>
        <v/>
      </c>
      <c r="BE153" s="25" t="str">
        <f>IF(AND(BE$4='Data entry'!$R$55, OR('Data entry'!$B$55="Confirmed",'Data entry'!$B$55="Probable")),"sx","")</f>
        <v/>
      </c>
      <c r="BF153" s="25" t="str">
        <f>IF(AND(BF$4='Data entry'!$R$55, OR('Data entry'!$B$55="Confirmed",'Data entry'!$B$55="Probable")),"sx","")</f>
        <v/>
      </c>
      <c r="BG153" s="25" t="str">
        <f>IF(AND(BG$4='Data entry'!$R$55, OR('Data entry'!$B$55="Confirmed",'Data entry'!$B$55="Probable")),"sx","")</f>
        <v/>
      </c>
      <c r="BH153" s="25" t="str">
        <f>IF(AND(BH$4='Data entry'!$R$55, OR('Data entry'!$B$55="Confirmed",'Data entry'!$B$55="Probable")),"sx","")</f>
        <v/>
      </c>
      <c r="BI153" s="25" t="str">
        <f>IF(AND(BI$4='Data entry'!$R$55, OR('Data entry'!$B$55="Confirmed",'Data entry'!$B$55="Probable")),"sx","")</f>
        <v/>
      </c>
      <c r="BJ153" s="25" t="str">
        <f>IF(AND(BJ$4='Data entry'!$R$55, OR('Data entry'!$B$55="Confirmed",'Data entry'!$B$55="Probable")),"sx","")</f>
        <v/>
      </c>
      <c r="BK153" s="25" t="str">
        <f>IF(AND(BK$4='Data entry'!$R$55, OR('Data entry'!$B$55="Confirmed",'Data entry'!$B$55="Probable")),"sx","")</f>
        <v/>
      </c>
      <c r="BL153" s="25" t="str">
        <f>IF(AND(BL$4='Data entry'!$R$55, OR('Data entry'!$B$55="Confirmed",'Data entry'!$B$55="Probable")),"sx","")</f>
        <v/>
      </c>
      <c r="BM153" s="25" t="str">
        <f>IF(AND(BM$4='Data entry'!$R$55, OR('Data entry'!$B$55="Confirmed",'Data entry'!$B$55="Probable")),"sx","")</f>
        <v/>
      </c>
      <c r="BN153" s="25" t="str">
        <f>IF(AND(BN$4='Data entry'!$R$55, OR('Data entry'!$B$55="Confirmed",'Data entry'!$B$55="Probable")),"sx","")</f>
        <v/>
      </c>
      <c r="BO153" s="25" t="str">
        <f>IF(AND(BO$4='Data entry'!$R$55, OR('Data entry'!$B$55="Confirmed",'Data entry'!$B$55="Probable")),"sx","")</f>
        <v/>
      </c>
      <c r="BP153" s="25" t="str">
        <f>IF(AND(BP$4='Data entry'!$R$55, OR('Data entry'!$B$55="Confirmed",'Data entry'!$B$55="Probable")),"sx","")</f>
        <v/>
      </c>
      <c r="BQ153" s="25" t="str">
        <f>IF(AND(BQ$4='Data entry'!$R$55, OR('Data entry'!$B$55="Confirmed",'Data entry'!$B$55="Probable")),"sx","")</f>
        <v/>
      </c>
      <c r="BR153" s="25" t="str">
        <f>IF(AND(BR$4='Data entry'!$R$55, OR('Data entry'!$B$55="Confirmed",'Data entry'!$B$55="Probable")),"sx","")</f>
        <v/>
      </c>
      <c r="BS153" s="25" t="str">
        <f>IF(AND(BS$4='Data entry'!$R$55, OR('Data entry'!$B$55="Confirmed",'Data entry'!$B$55="Probable")),"sx","")</f>
        <v/>
      </c>
      <c r="BT153" s="25" t="str">
        <f>IF(AND(BT$4='Data entry'!$R$55, OR('Data entry'!$B$55="Confirmed",'Data entry'!$B$55="Probable")),"sx","")</f>
        <v/>
      </c>
      <c r="BU153" s="25" t="str">
        <f>IF(AND(BU$4='Data entry'!$R$55, OR('Data entry'!$B$55="Confirmed",'Data entry'!$B$55="Probable")),"sx","")</f>
        <v/>
      </c>
      <c r="BV153" s="25" t="str">
        <f>IF(AND(BV$4='Data entry'!$R$55, OR('Data entry'!$B$55="Confirmed",'Data entry'!$B$55="Probable")),"sx","")</f>
        <v/>
      </c>
      <c r="BW153" s="25" t="str">
        <f>IF(AND(BW$4='Data entry'!$R$55, OR('Data entry'!$B$55="Confirmed",'Data entry'!$B$55="Probable")),"sx","")</f>
        <v/>
      </c>
      <c r="BX153" s="25" t="str">
        <f>IF(AND(BX$4='Data entry'!$R$55, OR('Data entry'!$B$55="Confirmed",'Data entry'!$B$55="Probable")),"sx","")</f>
        <v/>
      </c>
      <c r="BY153" s="25" t="str">
        <f>IF(AND(BY$4='Data entry'!$R$55, OR('Data entry'!$B$55="Confirmed",'Data entry'!$B$55="Probable")),"sx","")</f>
        <v/>
      </c>
      <c r="BZ153" s="25" t="str">
        <f>IF(AND(BZ$4='Data entry'!$R$55, OR('Data entry'!$B$55="Confirmed",'Data entry'!$B$55="Probable")),"sx","")</f>
        <v/>
      </c>
      <c r="CA153" s="25" t="str">
        <f>IF(AND(CA$4='Data entry'!$R$55, OR('Data entry'!$B$55="Confirmed",'Data entry'!$B$55="Probable")),"sx","")</f>
        <v/>
      </c>
      <c r="CB153" s="25" t="str">
        <f>IF(AND(CB$4='Data entry'!$R$55, OR('Data entry'!$B$55="Confirmed",'Data entry'!$B$55="Probable")),"sx","")</f>
        <v/>
      </c>
      <c r="CC153" s="25" t="str">
        <f>IF(AND(CC$4='Data entry'!$R$55, OR('Data entry'!$B$55="Confirmed",'Data entry'!$B$55="Probable")),"sx","")</f>
        <v/>
      </c>
    </row>
    <row r="154" spans="1:81" s="73" customFormat="1" ht="2.25" customHeight="1" thickBot="1" x14ac:dyDescent="0.3">
      <c r="A154" s="613"/>
      <c r="B154" s="614"/>
      <c r="C154" s="78"/>
    </row>
    <row r="155" spans="1:81" s="72" customFormat="1" ht="15.6" thickTop="1" x14ac:dyDescent="0.25">
      <c r="A155" s="612" t="str">
        <f>CONCATENATE('Data entry'!J56, " ", 'Data entry'!I56)</f>
        <v xml:space="preserve"> </v>
      </c>
      <c r="B155" s="612"/>
      <c r="C155" s="76"/>
    </row>
    <row r="156" spans="1:81" s="25" customFormat="1" x14ac:dyDescent="0.25">
      <c r="A156" s="610" t="str">
        <f>CONCATENATE('Data entry'!B56, ", ", 'Data entry'!AO56, ", ", 'Data entry'!AR56)</f>
        <v xml:space="preserve">, , </v>
      </c>
      <c r="B156" s="610"/>
      <c r="C156" s="77"/>
      <c r="Q156" s="25" t="str">
        <f>IF(AND(Q$4='Data entry'!$R$56, OR('Data entry'!$B$56="Confirmed",'Data entry'!$B$56="Probable")),"sx","")</f>
        <v/>
      </c>
      <c r="R156" s="25" t="str">
        <f>IF(AND(R$4='Data entry'!$R$56, OR('Data entry'!$B$56="Confirmed",'Data entry'!$B$56="Probable")),"sx","")</f>
        <v/>
      </c>
      <c r="S156" s="25" t="str">
        <f>IF(AND(S$4='Data entry'!$R$56, OR('Data entry'!$B$56="Confirmed",'Data entry'!$B$56="Probable")),"sx","")</f>
        <v/>
      </c>
      <c r="T156" s="25" t="str">
        <f>IF(AND(T$4='Data entry'!$R$56, OR('Data entry'!$B$56="Confirmed",'Data entry'!$B$56="Probable")),"sx","")</f>
        <v/>
      </c>
      <c r="U156" s="25" t="str">
        <f>IF(AND(U$4='Data entry'!$R$56, OR('Data entry'!$B$56="Confirmed",'Data entry'!$B$56="Probable")),"sx","")</f>
        <v/>
      </c>
      <c r="V156" s="25" t="str">
        <f>IF(AND(V$4='Data entry'!$R$56, OR('Data entry'!$B$56="Confirmed",'Data entry'!$B$56="Probable")),"sx","")</f>
        <v/>
      </c>
      <c r="W156" s="25" t="str">
        <f>IF(AND(W$4='Data entry'!$R$56, OR('Data entry'!$B$56="Confirmed",'Data entry'!$B$56="Probable")),"sx","")</f>
        <v/>
      </c>
      <c r="X156" s="25" t="str">
        <f>IF(AND(X$4='Data entry'!$R$56, OR('Data entry'!$B$56="Confirmed",'Data entry'!$B$56="Probable")),"sx","")</f>
        <v/>
      </c>
      <c r="Y156" s="25" t="str">
        <f>IF(AND(Y$4='Data entry'!$R$56, OR('Data entry'!$B$56="Confirmed",'Data entry'!$B$56="Probable")),"sx","")</f>
        <v/>
      </c>
      <c r="Z156" s="25" t="str">
        <f>IF(AND(Z$4='Data entry'!$R$56, OR('Data entry'!$B$56="Confirmed",'Data entry'!$B$56="Probable")),"sx","")</f>
        <v/>
      </c>
      <c r="AA156" s="25" t="str">
        <f>IF(AND(AA$4='Data entry'!$R$56, OR('Data entry'!$B$56="Confirmed",'Data entry'!$B$56="Probable")),"sx","")</f>
        <v/>
      </c>
      <c r="AB156" s="25" t="str">
        <f>IF(AND(AB$4='Data entry'!$R$56, OR('Data entry'!$B$56="Confirmed",'Data entry'!$B$56="Probable")),"sx","")</f>
        <v/>
      </c>
      <c r="AC156" s="25" t="str">
        <f>IF(AND(AC$4='Data entry'!$R$56, OR('Data entry'!$B$56="Confirmed",'Data entry'!$B$56="Probable")),"sx","")</f>
        <v/>
      </c>
      <c r="AD156" s="25" t="str">
        <f>IF(AND(AD$4='Data entry'!$R$56, OR('Data entry'!$B$56="Confirmed",'Data entry'!$B$56="Probable")),"sx","")</f>
        <v/>
      </c>
      <c r="AE156" s="25" t="str">
        <f>IF(AND(AE$4='Data entry'!$R$56, OR('Data entry'!$B$56="Confirmed",'Data entry'!$B$56="Probable")),"sx","")</f>
        <v/>
      </c>
      <c r="AF156" s="25" t="str">
        <f>IF(AND(AF$4='Data entry'!$R$56, OR('Data entry'!$B$56="Confirmed",'Data entry'!$B$56="Probable")),"sx","")</f>
        <v/>
      </c>
      <c r="AG156" s="25" t="str">
        <f>IF(AND(AG$4='Data entry'!$R$56, OR('Data entry'!$B$56="Confirmed",'Data entry'!$B$56="Probable")),"sx","")</f>
        <v/>
      </c>
      <c r="AH156" s="25" t="str">
        <f>IF(AND(AH$4='Data entry'!$R$56, OR('Data entry'!$B$56="Confirmed",'Data entry'!$B$56="Probable")),"sx","")</f>
        <v/>
      </c>
      <c r="AI156" s="25" t="str">
        <f>IF(AND(AI$4='Data entry'!$R$56, OR('Data entry'!$B$56="Confirmed",'Data entry'!$B$56="Probable")),"sx","")</f>
        <v/>
      </c>
      <c r="AJ156" s="25" t="str">
        <f>IF(AND(AJ$4='Data entry'!$R$56, OR('Data entry'!$B$56="Confirmed",'Data entry'!$B$56="Probable")),"sx","")</f>
        <v/>
      </c>
      <c r="AK156" s="25" t="str">
        <f>IF(AND(AK$4='Data entry'!$R$56, OR('Data entry'!$B$56="Confirmed",'Data entry'!$B$56="Probable")),"sx","")</f>
        <v/>
      </c>
      <c r="AL156" s="25" t="str">
        <f>IF(AND(AL$4='Data entry'!$R$56, OR('Data entry'!$B$56="Confirmed",'Data entry'!$B$56="Probable")),"sx","")</f>
        <v/>
      </c>
      <c r="AM156" s="25" t="str">
        <f>IF(AND(AM$4='Data entry'!$R$56, OR('Data entry'!$B$56="Confirmed",'Data entry'!$B$56="Probable")),"sx","")</f>
        <v/>
      </c>
      <c r="AN156" s="25" t="str">
        <f>IF(AND(AN$4='Data entry'!$R$56, OR('Data entry'!$B$56="Confirmed",'Data entry'!$B$56="Probable")),"sx","")</f>
        <v/>
      </c>
      <c r="AO156" s="25" t="str">
        <f>IF(AND(AO$4='Data entry'!$R$56, OR('Data entry'!$B$56="Confirmed",'Data entry'!$B$56="Probable")),"sx","")</f>
        <v/>
      </c>
      <c r="AP156" s="25" t="str">
        <f>IF(AND(AP$4='Data entry'!$R$56, OR('Data entry'!$B$56="Confirmed",'Data entry'!$B$56="Probable")),"sx","")</f>
        <v/>
      </c>
      <c r="AQ156" s="25" t="str">
        <f>IF(AND(AQ$4='Data entry'!$R$56, OR('Data entry'!$B$56="Confirmed",'Data entry'!$B$56="Probable")),"sx","")</f>
        <v/>
      </c>
      <c r="AR156" s="25" t="str">
        <f>IF(AND(AR$4='Data entry'!$R$56, OR('Data entry'!$B$56="Confirmed",'Data entry'!$B$56="Probable")),"sx","")</f>
        <v/>
      </c>
      <c r="AS156" s="25" t="str">
        <f>IF(AND(AS$4='Data entry'!$R$56, OR('Data entry'!$B$56="Confirmed",'Data entry'!$B$56="Probable")),"sx","")</f>
        <v/>
      </c>
      <c r="AT156" s="25" t="str">
        <f>IF(AND(AT$4='Data entry'!$R$56, OR('Data entry'!$B$56="Confirmed",'Data entry'!$B$56="Probable")),"sx","")</f>
        <v/>
      </c>
      <c r="AU156" s="25" t="str">
        <f>IF(AND(AU$4='Data entry'!$R$56, OR('Data entry'!$B$56="Confirmed",'Data entry'!$B$56="Probable")),"sx","")</f>
        <v/>
      </c>
      <c r="AV156" s="25" t="str">
        <f>IF(AND(AV$4='Data entry'!$R$56, OR('Data entry'!$B$56="Confirmed",'Data entry'!$B$56="Probable")),"sx","")</f>
        <v/>
      </c>
      <c r="AW156" s="25" t="str">
        <f>IF(AND(AW$4='Data entry'!$R$56, OR('Data entry'!$B$56="Confirmed",'Data entry'!$B$56="Probable")),"sx","")</f>
        <v/>
      </c>
      <c r="AX156" s="25" t="str">
        <f>IF(AND(AX$4='Data entry'!$R$56, OR('Data entry'!$B$56="Confirmed",'Data entry'!$B$56="Probable")),"sx","")</f>
        <v/>
      </c>
      <c r="AY156" s="25" t="str">
        <f>IF(AND(AY$4='Data entry'!$R$56, OR('Data entry'!$B$56="Confirmed",'Data entry'!$B$56="Probable")),"sx","")</f>
        <v/>
      </c>
      <c r="AZ156" s="25" t="str">
        <f>IF(AND(AZ$4='Data entry'!$R$56, OR('Data entry'!$B$56="Confirmed",'Data entry'!$B$56="Probable")),"sx","")</f>
        <v/>
      </c>
      <c r="BA156" s="25" t="str">
        <f>IF(AND(BA$4='Data entry'!$R$56, OR('Data entry'!$B$56="Confirmed",'Data entry'!$B$56="Probable")),"sx","")</f>
        <v/>
      </c>
      <c r="BB156" s="25" t="str">
        <f>IF(AND(BB$4='Data entry'!$R$56, OR('Data entry'!$B$56="Confirmed",'Data entry'!$B$56="Probable")),"sx","")</f>
        <v/>
      </c>
      <c r="BC156" s="25" t="str">
        <f>IF(AND(BC$4='Data entry'!$R$56, OR('Data entry'!$B$56="Confirmed",'Data entry'!$B$56="Probable")),"sx","")</f>
        <v/>
      </c>
      <c r="BD156" s="25" t="str">
        <f>IF(AND(BD$4='Data entry'!$R$56, OR('Data entry'!$B$56="Confirmed",'Data entry'!$B$56="Probable")),"sx","")</f>
        <v/>
      </c>
      <c r="BE156" s="25" t="str">
        <f>IF(AND(BE$4='Data entry'!$R$56, OR('Data entry'!$B$56="Confirmed",'Data entry'!$B$56="Probable")),"sx","")</f>
        <v/>
      </c>
      <c r="BF156" s="25" t="str">
        <f>IF(AND(BF$4='Data entry'!$R$56, OR('Data entry'!$B$56="Confirmed",'Data entry'!$B$56="Probable")),"sx","")</f>
        <v/>
      </c>
      <c r="BG156" s="25" t="str">
        <f>IF(AND(BG$4='Data entry'!$R$56, OR('Data entry'!$B$56="Confirmed",'Data entry'!$B$56="Probable")),"sx","")</f>
        <v/>
      </c>
      <c r="BH156" s="25" t="str">
        <f>IF(AND(BH$4='Data entry'!$R$56, OR('Data entry'!$B$56="Confirmed",'Data entry'!$B$56="Probable")),"sx","")</f>
        <v/>
      </c>
      <c r="BI156" s="25" t="str">
        <f>IF(AND(BI$4='Data entry'!$R$56, OR('Data entry'!$B$56="Confirmed",'Data entry'!$B$56="Probable")),"sx","")</f>
        <v/>
      </c>
      <c r="BJ156" s="25" t="str">
        <f>IF(AND(BJ$4='Data entry'!$R$56, OR('Data entry'!$B$56="Confirmed",'Data entry'!$B$56="Probable")),"sx","")</f>
        <v/>
      </c>
      <c r="BK156" s="25" t="str">
        <f>IF(AND(BK$4='Data entry'!$R$56, OR('Data entry'!$B$56="Confirmed",'Data entry'!$B$56="Probable")),"sx","")</f>
        <v/>
      </c>
      <c r="BL156" s="25" t="str">
        <f>IF(AND(BL$4='Data entry'!$R$56, OR('Data entry'!$B$56="Confirmed",'Data entry'!$B$56="Probable")),"sx","")</f>
        <v/>
      </c>
      <c r="BM156" s="25" t="str">
        <f>IF(AND(BM$4='Data entry'!$R$56, OR('Data entry'!$B$56="Confirmed",'Data entry'!$B$56="Probable")),"sx","")</f>
        <v/>
      </c>
      <c r="BN156" s="25" t="str">
        <f>IF(AND(BN$4='Data entry'!$R$56, OR('Data entry'!$B$56="Confirmed",'Data entry'!$B$56="Probable")),"sx","")</f>
        <v/>
      </c>
      <c r="BO156" s="25" t="str">
        <f>IF(AND(BO$4='Data entry'!$R$56, OR('Data entry'!$B$56="Confirmed",'Data entry'!$B$56="Probable")),"sx","")</f>
        <v/>
      </c>
      <c r="BP156" s="25" t="str">
        <f>IF(AND(BP$4='Data entry'!$R$56, OR('Data entry'!$B$56="Confirmed",'Data entry'!$B$56="Probable")),"sx","")</f>
        <v/>
      </c>
      <c r="BQ156" s="25" t="str">
        <f>IF(AND(BQ$4='Data entry'!$R$56, OR('Data entry'!$B$56="Confirmed",'Data entry'!$B$56="Probable")),"sx","")</f>
        <v/>
      </c>
      <c r="BR156" s="25" t="str">
        <f>IF(AND(BR$4='Data entry'!$R$56, OR('Data entry'!$B$56="Confirmed",'Data entry'!$B$56="Probable")),"sx","")</f>
        <v/>
      </c>
      <c r="BS156" s="25" t="str">
        <f>IF(AND(BS$4='Data entry'!$R$56, OR('Data entry'!$B$56="Confirmed",'Data entry'!$B$56="Probable")),"sx","")</f>
        <v/>
      </c>
      <c r="BT156" s="25" t="str">
        <f>IF(AND(BT$4='Data entry'!$R$56, OR('Data entry'!$B$56="Confirmed",'Data entry'!$B$56="Probable")),"sx","")</f>
        <v/>
      </c>
      <c r="BU156" s="25" t="str">
        <f>IF(AND(BU$4='Data entry'!$R$56, OR('Data entry'!$B$56="Confirmed",'Data entry'!$B$56="Probable")),"sx","")</f>
        <v/>
      </c>
      <c r="BV156" s="25" t="str">
        <f>IF(AND(BV$4='Data entry'!$R$56, OR('Data entry'!$B$56="Confirmed",'Data entry'!$B$56="Probable")),"sx","")</f>
        <v/>
      </c>
      <c r="BW156" s="25" t="str">
        <f>IF(AND(BW$4='Data entry'!$R$56, OR('Data entry'!$B$56="Confirmed",'Data entry'!$B$56="Probable")),"sx","")</f>
        <v/>
      </c>
      <c r="BX156" s="25" t="str">
        <f>IF(AND(BX$4='Data entry'!$R$56, OR('Data entry'!$B$56="Confirmed",'Data entry'!$B$56="Probable")),"sx","")</f>
        <v/>
      </c>
      <c r="BY156" s="25" t="str">
        <f>IF(AND(BY$4='Data entry'!$R$56, OR('Data entry'!$B$56="Confirmed",'Data entry'!$B$56="Probable")),"sx","")</f>
        <v/>
      </c>
      <c r="BZ156" s="25" t="str">
        <f>IF(AND(BZ$4='Data entry'!$R$56, OR('Data entry'!$B$56="Confirmed",'Data entry'!$B$56="Probable")),"sx","")</f>
        <v/>
      </c>
      <c r="CA156" s="25" t="str">
        <f>IF(AND(CA$4='Data entry'!$R$56, OR('Data entry'!$B$56="Confirmed",'Data entry'!$B$56="Probable")),"sx","")</f>
        <v/>
      </c>
      <c r="CB156" s="25" t="str">
        <f>IF(AND(CB$4='Data entry'!$R$56, OR('Data entry'!$B$56="Confirmed",'Data entry'!$B$56="Probable")),"sx","")</f>
        <v/>
      </c>
      <c r="CC156" s="25" t="str">
        <f>IF(AND(CC$4='Data entry'!$R$56, OR('Data entry'!$B$56="Confirmed",'Data entry'!$B$56="Probable")),"sx","")</f>
        <v/>
      </c>
    </row>
    <row r="157" spans="1:81" s="73" customFormat="1" ht="2.25" customHeight="1" thickBot="1" x14ac:dyDescent="0.3">
      <c r="A157" s="613"/>
      <c r="B157" s="614"/>
      <c r="C157" s="78"/>
    </row>
    <row r="158" spans="1:81" s="72" customFormat="1" ht="15.6" thickTop="1" x14ac:dyDescent="0.25">
      <c r="A158" s="612" t="str">
        <f>CONCATENATE('Data entry'!J57, " ", 'Data entry'!I57)</f>
        <v xml:space="preserve"> </v>
      </c>
      <c r="B158" s="612"/>
      <c r="C158" s="76"/>
    </row>
    <row r="159" spans="1:81" s="25" customFormat="1" x14ac:dyDescent="0.25">
      <c r="A159" s="610" t="str">
        <f>CONCATENATE('Data entry'!B57, ", ", 'Data entry'!AO57, ", ", 'Data entry'!AR57)</f>
        <v xml:space="preserve">, , </v>
      </c>
      <c r="B159" s="610"/>
      <c r="C159" s="77"/>
      <c r="Q159" s="25" t="str">
        <f>IF(AND(Q$4='Data entry'!$R$57, OR('Data entry'!$B$57="Confirmed",'Data entry'!$B$57="Probable")),"sx","")</f>
        <v/>
      </c>
      <c r="R159" s="25" t="str">
        <f>IF(AND(R$4='Data entry'!$R$57, OR('Data entry'!$B$57="Confirmed",'Data entry'!$B$57="Probable")),"sx","")</f>
        <v/>
      </c>
      <c r="S159" s="25" t="str">
        <f>IF(AND(S$4='Data entry'!$R$57, OR('Data entry'!$B$57="Confirmed",'Data entry'!$B$57="Probable")),"sx","")</f>
        <v/>
      </c>
      <c r="T159" s="25" t="str">
        <f>IF(AND(T$4='Data entry'!$R$57, OR('Data entry'!$B$57="Confirmed",'Data entry'!$B$57="Probable")),"sx","")</f>
        <v/>
      </c>
      <c r="U159" s="25" t="str">
        <f>IF(AND(U$4='Data entry'!$R$57, OR('Data entry'!$B$57="Confirmed",'Data entry'!$B$57="Probable")),"sx","")</f>
        <v/>
      </c>
      <c r="V159" s="25" t="str">
        <f>IF(AND(V$4='Data entry'!$R$57, OR('Data entry'!$B$57="Confirmed",'Data entry'!$B$57="Probable")),"sx","")</f>
        <v/>
      </c>
      <c r="W159" s="25" t="str">
        <f>IF(AND(W$4='Data entry'!$R$57, OR('Data entry'!$B$57="Confirmed",'Data entry'!$B$57="Probable")),"sx","")</f>
        <v/>
      </c>
      <c r="X159" s="25" t="str">
        <f>IF(AND(X$4='Data entry'!$R$57, OR('Data entry'!$B$57="Confirmed",'Data entry'!$B$57="Probable")),"sx","")</f>
        <v/>
      </c>
      <c r="Y159" s="25" t="str">
        <f>IF(AND(Y$4='Data entry'!$R$57, OR('Data entry'!$B$57="Confirmed",'Data entry'!$B$57="Probable")),"sx","")</f>
        <v/>
      </c>
      <c r="Z159" s="25" t="str">
        <f>IF(AND(Z$4='Data entry'!$R$57, OR('Data entry'!$B$57="Confirmed",'Data entry'!$B$57="Probable")),"sx","")</f>
        <v/>
      </c>
      <c r="AA159" s="25" t="str">
        <f>IF(AND(AA$4='Data entry'!$R$57, OR('Data entry'!$B$57="Confirmed",'Data entry'!$B$57="Probable")),"sx","")</f>
        <v/>
      </c>
      <c r="AB159" s="25" t="str">
        <f>IF(AND(AB$4='Data entry'!$R$57, OR('Data entry'!$B$57="Confirmed",'Data entry'!$B$57="Probable")),"sx","")</f>
        <v/>
      </c>
      <c r="AC159" s="25" t="str">
        <f>IF(AND(AC$4='Data entry'!$R$57, OR('Data entry'!$B$57="Confirmed",'Data entry'!$B$57="Probable")),"sx","")</f>
        <v/>
      </c>
      <c r="AD159" s="25" t="str">
        <f>IF(AND(AD$4='Data entry'!$R$57, OR('Data entry'!$B$57="Confirmed",'Data entry'!$B$57="Probable")),"sx","")</f>
        <v/>
      </c>
      <c r="AE159" s="25" t="str">
        <f>IF(AND(AE$4='Data entry'!$R$57, OR('Data entry'!$B$57="Confirmed",'Data entry'!$B$57="Probable")),"sx","")</f>
        <v/>
      </c>
      <c r="AF159" s="25" t="str">
        <f>IF(AND(AF$4='Data entry'!$R$57, OR('Data entry'!$B$57="Confirmed",'Data entry'!$B$57="Probable")),"sx","")</f>
        <v/>
      </c>
      <c r="AG159" s="25" t="str">
        <f>IF(AND(AG$4='Data entry'!$R$57, OR('Data entry'!$B$57="Confirmed",'Data entry'!$B$57="Probable")),"sx","")</f>
        <v/>
      </c>
      <c r="AH159" s="25" t="str">
        <f>IF(AND(AH$4='Data entry'!$R$57, OR('Data entry'!$B$57="Confirmed",'Data entry'!$B$57="Probable")),"sx","")</f>
        <v/>
      </c>
      <c r="AI159" s="25" t="str">
        <f>IF(AND(AI$4='Data entry'!$R$57, OR('Data entry'!$B$57="Confirmed",'Data entry'!$B$57="Probable")),"sx","")</f>
        <v/>
      </c>
      <c r="AJ159" s="25" t="str">
        <f>IF(AND(AJ$4='Data entry'!$R$57, OR('Data entry'!$B$57="Confirmed",'Data entry'!$B$57="Probable")),"sx","")</f>
        <v/>
      </c>
      <c r="AK159" s="25" t="str">
        <f>IF(AND(AK$4='Data entry'!$R$57, OR('Data entry'!$B$57="Confirmed",'Data entry'!$B$57="Probable")),"sx","")</f>
        <v/>
      </c>
      <c r="AL159" s="25" t="str">
        <f>IF(AND(AL$4='Data entry'!$R$57, OR('Data entry'!$B$57="Confirmed",'Data entry'!$B$57="Probable")),"sx","")</f>
        <v/>
      </c>
      <c r="AM159" s="25" t="str">
        <f>IF(AND(AM$4='Data entry'!$R$57, OR('Data entry'!$B$57="Confirmed",'Data entry'!$B$57="Probable")),"sx","")</f>
        <v/>
      </c>
      <c r="AN159" s="25" t="str">
        <f>IF(AND(AN$4='Data entry'!$R$57, OR('Data entry'!$B$57="Confirmed",'Data entry'!$B$57="Probable")),"sx","")</f>
        <v/>
      </c>
      <c r="AO159" s="25" t="str">
        <f>IF(AND(AO$4='Data entry'!$R$57, OR('Data entry'!$B$57="Confirmed",'Data entry'!$B$57="Probable")),"sx","")</f>
        <v/>
      </c>
      <c r="AP159" s="25" t="str">
        <f>IF(AND(AP$4='Data entry'!$R$57, OR('Data entry'!$B$57="Confirmed",'Data entry'!$B$57="Probable")),"sx","")</f>
        <v/>
      </c>
      <c r="AQ159" s="25" t="str">
        <f>IF(AND(AQ$4='Data entry'!$R$57, OR('Data entry'!$B$57="Confirmed",'Data entry'!$B$57="Probable")),"sx","")</f>
        <v/>
      </c>
      <c r="AR159" s="25" t="str">
        <f>IF(AND(AR$4='Data entry'!$R$57, OR('Data entry'!$B$57="Confirmed",'Data entry'!$B$57="Probable")),"sx","")</f>
        <v/>
      </c>
      <c r="AS159" s="25" t="str">
        <f>IF(AND(AS$4='Data entry'!$R$57, OR('Data entry'!$B$57="Confirmed",'Data entry'!$B$57="Probable")),"sx","")</f>
        <v/>
      </c>
      <c r="AT159" s="25" t="str">
        <f>IF(AND(AT$4='Data entry'!$R$57, OR('Data entry'!$B$57="Confirmed",'Data entry'!$B$57="Probable")),"sx","")</f>
        <v/>
      </c>
      <c r="AU159" s="25" t="str">
        <f>IF(AND(AU$4='Data entry'!$R$57, OR('Data entry'!$B$57="Confirmed",'Data entry'!$B$57="Probable")),"sx","")</f>
        <v/>
      </c>
      <c r="AV159" s="25" t="str">
        <f>IF(AND(AV$4='Data entry'!$R$57, OR('Data entry'!$B$57="Confirmed",'Data entry'!$B$57="Probable")),"sx","")</f>
        <v/>
      </c>
      <c r="AW159" s="25" t="str">
        <f>IF(AND(AW$4='Data entry'!$R$57, OR('Data entry'!$B$57="Confirmed",'Data entry'!$B$57="Probable")),"sx","")</f>
        <v/>
      </c>
      <c r="AX159" s="25" t="str">
        <f>IF(AND(AX$4='Data entry'!$R$57, OR('Data entry'!$B$57="Confirmed",'Data entry'!$B$57="Probable")),"sx","")</f>
        <v/>
      </c>
      <c r="AY159" s="25" t="str">
        <f>IF(AND(AY$4='Data entry'!$R$57, OR('Data entry'!$B$57="Confirmed",'Data entry'!$B$57="Probable")),"sx","")</f>
        <v/>
      </c>
      <c r="AZ159" s="25" t="str">
        <f>IF(AND(AZ$4='Data entry'!$R$57, OR('Data entry'!$B$57="Confirmed",'Data entry'!$B$57="Probable")),"sx","")</f>
        <v/>
      </c>
      <c r="BA159" s="25" t="str">
        <f>IF(AND(BA$4='Data entry'!$R$57, OR('Data entry'!$B$57="Confirmed",'Data entry'!$B$57="Probable")),"sx","")</f>
        <v/>
      </c>
      <c r="BB159" s="25" t="str">
        <f>IF(AND(BB$4='Data entry'!$R$57, OR('Data entry'!$B$57="Confirmed",'Data entry'!$B$57="Probable")),"sx","")</f>
        <v/>
      </c>
      <c r="BC159" s="25" t="str">
        <f>IF(AND(BC$4='Data entry'!$R$57, OR('Data entry'!$B$57="Confirmed",'Data entry'!$B$57="Probable")),"sx","")</f>
        <v/>
      </c>
      <c r="BD159" s="25" t="str">
        <f>IF(AND(BD$4='Data entry'!$R$57, OR('Data entry'!$B$57="Confirmed",'Data entry'!$B$57="Probable")),"sx","")</f>
        <v/>
      </c>
      <c r="BE159" s="25" t="str">
        <f>IF(AND(BE$4='Data entry'!$R$57, OR('Data entry'!$B$57="Confirmed",'Data entry'!$B$57="Probable")),"sx","")</f>
        <v/>
      </c>
      <c r="BF159" s="25" t="str">
        <f>IF(AND(BF$4='Data entry'!$R$57, OR('Data entry'!$B$57="Confirmed",'Data entry'!$B$57="Probable")),"sx","")</f>
        <v/>
      </c>
      <c r="BG159" s="25" t="str">
        <f>IF(AND(BG$4='Data entry'!$R$57, OR('Data entry'!$B$57="Confirmed",'Data entry'!$B$57="Probable")),"sx","")</f>
        <v/>
      </c>
      <c r="BH159" s="25" t="str">
        <f>IF(AND(BH$4='Data entry'!$R$57, OR('Data entry'!$B$57="Confirmed",'Data entry'!$B$57="Probable")),"sx","")</f>
        <v/>
      </c>
      <c r="BI159" s="25" t="str">
        <f>IF(AND(BI$4='Data entry'!$R$57, OR('Data entry'!$B$57="Confirmed",'Data entry'!$B$57="Probable")),"sx","")</f>
        <v/>
      </c>
      <c r="BJ159" s="25" t="str">
        <f>IF(AND(BJ$4='Data entry'!$R$57, OR('Data entry'!$B$57="Confirmed",'Data entry'!$B$57="Probable")),"sx","")</f>
        <v/>
      </c>
      <c r="BK159" s="25" t="str">
        <f>IF(AND(BK$4='Data entry'!$R$57, OR('Data entry'!$B$57="Confirmed",'Data entry'!$B$57="Probable")),"sx","")</f>
        <v/>
      </c>
      <c r="BL159" s="25" t="str">
        <f>IF(AND(BL$4='Data entry'!$R$57, OR('Data entry'!$B$57="Confirmed",'Data entry'!$B$57="Probable")),"sx","")</f>
        <v/>
      </c>
      <c r="BM159" s="25" t="str">
        <f>IF(AND(BM$4='Data entry'!$R$57, OR('Data entry'!$B$57="Confirmed",'Data entry'!$B$57="Probable")),"sx","")</f>
        <v/>
      </c>
      <c r="BN159" s="25" t="str">
        <f>IF(AND(BN$4='Data entry'!$R$57, OR('Data entry'!$B$57="Confirmed",'Data entry'!$B$57="Probable")),"sx","")</f>
        <v/>
      </c>
      <c r="BO159" s="25" t="str">
        <f>IF(AND(BO$4='Data entry'!$R$57, OR('Data entry'!$B$57="Confirmed",'Data entry'!$B$57="Probable")),"sx","")</f>
        <v/>
      </c>
      <c r="BP159" s="25" t="str">
        <f>IF(AND(BP$4='Data entry'!$R$57, OR('Data entry'!$B$57="Confirmed",'Data entry'!$B$57="Probable")),"sx","")</f>
        <v/>
      </c>
      <c r="BQ159" s="25" t="str">
        <f>IF(AND(BQ$4='Data entry'!$R$57, OR('Data entry'!$B$57="Confirmed",'Data entry'!$B$57="Probable")),"sx","")</f>
        <v/>
      </c>
      <c r="BR159" s="25" t="str">
        <f>IF(AND(BR$4='Data entry'!$R$57, OR('Data entry'!$B$57="Confirmed",'Data entry'!$B$57="Probable")),"sx","")</f>
        <v/>
      </c>
      <c r="BS159" s="25" t="str">
        <f>IF(AND(BS$4='Data entry'!$R$57, OR('Data entry'!$B$57="Confirmed",'Data entry'!$B$57="Probable")),"sx","")</f>
        <v/>
      </c>
      <c r="BT159" s="25" t="str">
        <f>IF(AND(BT$4='Data entry'!$R$57, OR('Data entry'!$B$57="Confirmed",'Data entry'!$B$57="Probable")),"sx","")</f>
        <v/>
      </c>
      <c r="BU159" s="25" t="str">
        <f>IF(AND(BU$4='Data entry'!$R$57, OR('Data entry'!$B$57="Confirmed",'Data entry'!$B$57="Probable")),"sx","")</f>
        <v/>
      </c>
      <c r="BV159" s="25" t="str">
        <f>IF(AND(BV$4='Data entry'!$R$57, OR('Data entry'!$B$57="Confirmed",'Data entry'!$B$57="Probable")),"sx","")</f>
        <v/>
      </c>
      <c r="BW159" s="25" t="str">
        <f>IF(AND(BW$4='Data entry'!$R$57, OR('Data entry'!$B$57="Confirmed",'Data entry'!$B$57="Probable")),"sx","")</f>
        <v/>
      </c>
      <c r="BX159" s="25" t="str">
        <f>IF(AND(BX$4='Data entry'!$R$57, OR('Data entry'!$B$57="Confirmed",'Data entry'!$B$57="Probable")),"sx","")</f>
        <v/>
      </c>
      <c r="BY159" s="25" t="str">
        <f>IF(AND(BY$4='Data entry'!$R$57, OR('Data entry'!$B$57="Confirmed",'Data entry'!$B$57="Probable")),"sx","")</f>
        <v/>
      </c>
      <c r="BZ159" s="25" t="str">
        <f>IF(AND(BZ$4='Data entry'!$R$57, OR('Data entry'!$B$57="Confirmed",'Data entry'!$B$57="Probable")),"sx","")</f>
        <v/>
      </c>
      <c r="CA159" s="25" t="str">
        <f>IF(AND(CA$4='Data entry'!$R$57, OR('Data entry'!$B$57="Confirmed",'Data entry'!$B$57="Probable")),"sx","")</f>
        <v/>
      </c>
      <c r="CB159" s="25" t="str">
        <f>IF(AND(CB$4='Data entry'!$R$57, OR('Data entry'!$B$57="Confirmed",'Data entry'!$B$57="Probable")),"sx","")</f>
        <v/>
      </c>
      <c r="CC159" s="25" t="str">
        <f>IF(AND(CC$4='Data entry'!$R$57, OR('Data entry'!$B$57="Confirmed",'Data entry'!$B$57="Probable")),"sx","")</f>
        <v/>
      </c>
    </row>
    <row r="160" spans="1:81" s="73" customFormat="1" ht="2.25" customHeight="1" thickBot="1" x14ac:dyDescent="0.3">
      <c r="A160" s="613"/>
      <c r="B160" s="614"/>
      <c r="C160" s="78"/>
    </row>
    <row r="161" spans="1:81" s="72" customFormat="1" ht="15.6" thickTop="1" x14ac:dyDescent="0.25">
      <c r="A161" s="612" t="str">
        <f>CONCATENATE('Data entry'!J58, " ", 'Data entry'!I58)</f>
        <v xml:space="preserve"> </v>
      </c>
      <c r="B161" s="612"/>
      <c r="C161" s="76"/>
    </row>
    <row r="162" spans="1:81" s="25" customFormat="1" x14ac:dyDescent="0.25">
      <c r="A162" s="610" t="str">
        <f>CONCATENATE('Data entry'!B58, ", ", 'Data entry'!AO58, ", ", 'Data entry'!AR58)</f>
        <v xml:space="preserve">, , </v>
      </c>
      <c r="B162" s="610"/>
      <c r="C162" s="77"/>
      <c r="Q162" s="25" t="str">
        <f>IF(AND(Q$4='Data entry'!$R$58, OR('Data entry'!$B$58="Confirmed",'Data entry'!$B$58="Probable")),"sx","")</f>
        <v/>
      </c>
      <c r="R162" s="25" t="str">
        <f>IF(AND(R$4='Data entry'!$R$58, OR('Data entry'!$B$58="Confirmed",'Data entry'!$B$58="Probable")),"sx","")</f>
        <v/>
      </c>
      <c r="S162" s="25" t="str">
        <f>IF(AND(S$4='Data entry'!$R$58, OR('Data entry'!$B$58="Confirmed",'Data entry'!$B$58="Probable")),"sx","")</f>
        <v/>
      </c>
      <c r="T162" s="25" t="str">
        <f>IF(AND(T$4='Data entry'!$R$58, OR('Data entry'!$B$58="Confirmed",'Data entry'!$B$58="Probable")),"sx","")</f>
        <v/>
      </c>
      <c r="U162" s="25" t="str">
        <f>IF(AND(U$4='Data entry'!$R$58, OR('Data entry'!$B$58="Confirmed",'Data entry'!$B$58="Probable")),"sx","")</f>
        <v/>
      </c>
      <c r="V162" s="25" t="str">
        <f>IF(AND(V$4='Data entry'!$R$58, OR('Data entry'!$B$58="Confirmed",'Data entry'!$B$58="Probable")),"sx","")</f>
        <v/>
      </c>
      <c r="W162" s="25" t="str">
        <f>IF(AND(W$4='Data entry'!$R$58, OR('Data entry'!$B$58="Confirmed",'Data entry'!$B$58="Probable")),"sx","")</f>
        <v/>
      </c>
      <c r="X162" s="25" t="str">
        <f>IF(AND(X$4='Data entry'!$R$58, OR('Data entry'!$B$58="Confirmed",'Data entry'!$B$58="Probable")),"sx","")</f>
        <v/>
      </c>
      <c r="Y162" s="25" t="str">
        <f>IF(AND(Y$4='Data entry'!$R$58, OR('Data entry'!$B$58="Confirmed",'Data entry'!$B$58="Probable")),"sx","")</f>
        <v/>
      </c>
      <c r="Z162" s="25" t="str">
        <f>IF(AND(Z$4='Data entry'!$R$58, OR('Data entry'!$B$58="Confirmed",'Data entry'!$B$58="Probable")),"sx","")</f>
        <v/>
      </c>
      <c r="AA162" s="25" t="str">
        <f>IF(AND(AA$4='Data entry'!$R$58, OR('Data entry'!$B$58="Confirmed",'Data entry'!$B$58="Probable")),"sx","")</f>
        <v/>
      </c>
      <c r="AB162" s="25" t="str">
        <f>IF(AND(AB$4='Data entry'!$R$58, OR('Data entry'!$B$58="Confirmed",'Data entry'!$B$58="Probable")),"sx","")</f>
        <v/>
      </c>
      <c r="AC162" s="25" t="str">
        <f>IF(AND(AC$4='Data entry'!$R$58, OR('Data entry'!$B$58="Confirmed",'Data entry'!$B$58="Probable")),"sx","")</f>
        <v/>
      </c>
      <c r="AD162" s="25" t="str">
        <f>IF(AND(AD$4='Data entry'!$R$58, OR('Data entry'!$B$58="Confirmed",'Data entry'!$B$58="Probable")),"sx","")</f>
        <v/>
      </c>
      <c r="AE162" s="25" t="str">
        <f>IF(AND(AE$4='Data entry'!$R$58, OR('Data entry'!$B$58="Confirmed",'Data entry'!$B$58="Probable")),"sx","")</f>
        <v/>
      </c>
      <c r="AF162" s="25" t="str">
        <f>IF(AND(AF$4='Data entry'!$R$58, OR('Data entry'!$B$58="Confirmed",'Data entry'!$B$58="Probable")),"sx","")</f>
        <v/>
      </c>
      <c r="AG162" s="25" t="str">
        <f>IF(AND(AG$4='Data entry'!$R$58, OR('Data entry'!$B$58="Confirmed",'Data entry'!$B$58="Probable")),"sx","")</f>
        <v/>
      </c>
      <c r="AH162" s="25" t="str">
        <f>IF(AND(AH$4='Data entry'!$R$58, OR('Data entry'!$B$58="Confirmed",'Data entry'!$B$58="Probable")),"sx","")</f>
        <v/>
      </c>
      <c r="AI162" s="25" t="str">
        <f>IF(AND(AI$4='Data entry'!$R$58, OR('Data entry'!$B$58="Confirmed",'Data entry'!$B$58="Probable")),"sx","")</f>
        <v/>
      </c>
      <c r="AJ162" s="25" t="str">
        <f>IF(AND(AJ$4='Data entry'!$R$58, OR('Data entry'!$B$58="Confirmed",'Data entry'!$B$58="Probable")),"sx","")</f>
        <v/>
      </c>
      <c r="AK162" s="25" t="str">
        <f>IF(AND(AK$4='Data entry'!$R$58, OR('Data entry'!$B$58="Confirmed",'Data entry'!$B$58="Probable")),"sx","")</f>
        <v/>
      </c>
      <c r="AL162" s="25" t="str">
        <f>IF(AND(AL$4='Data entry'!$R$58, OR('Data entry'!$B$58="Confirmed",'Data entry'!$B$58="Probable")),"sx","")</f>
        <v/>
      </c>
      <c r="AM162" s="25" t="str">
        <f>IF(AND(AM$4='Data entry'!$R$58, OR('Data entry'!$B$58="Confirmed",'Data entry'!$B$58="Probable")),"sx","")</f>
        <v/>
      </c>
      <c r="AN162" s="25" t="str">
        <f>IF(AND(AN$4='Data entry'!$R$58, OR('Data entry'!$B$58="Confirmed",'Data entry'!$B$58="Probable")),"sx","")</f>
        <v/>
      </c>
      <c r="AO162" s="25" t="str">
        <f>IF(AND(AO$4='Data entry'!$R$58, OR('Data entry'!$B$58="Confirmed",'Data entry'!$B$58="Probable")),"sx","")</f>
        <v/>
      </c>
      <c r="AP162" s="25" t="str">
        <f>IF(AND(AP$4='Data entry'!$R$58, OR('Data entry'!$B$58="Confirmed",'Data entry'!$B$58="Probable")),"sx","")</f>
        <v/>
      </c>
      <c r="AQ162" s="25" t="str">
        <f>IF(AND(AQ$4='Data entry'!$R$58, OR('Data entry'!$B$58="Confirmed",'Data entry'!$B$58="Probable")),"sx","")</f>
        <v/>
      </c>
      <c r="AR162" s="25" t="str">
        <f>IF(AND(AR$4='Data entry'!$R$58, OR('Data entry'!$B$58="Confirmed",'Data entry'!$B$58="Probable")),"sx","")</f>
        <v/>
      </c>
      <c r="AS162" s="25" t="str">
        <f>IF(AND(AS$4='Data entry'!$R$58, OR('Data entry'!$B$58="Confirmed",'Data entry'!$B$58="Probable")),"sx","")</f>
        <v/>
      </c>
      <c r="AT162" s="25" t="str">
        <f>IF(AND(AT$4='Data entry'!$R$58, OR('Data entry'!$B$58="Confirmed",'Data entry'!$B$58="Probable")),"sx","")</f>
        <v/>
      </c>
      <c r="AU162" s="25" t="str">
        <f>IF(AND(AU$4='Data entry'!$R$58, OR('Data entry'!$B$58="Confirmed",'Data entry'!$B$58="Probable")),"sx","")</f>
        <v/>
      </c>
      <c r="AV162" s="25" t="str">
        <f>IF(AND(AV$4='Data entry'!$R$58, OR('Data entry'!$B$58="Confirmed",'Data entry'!$B$58="Probable")),"sx","")</f>
        <v/>
      </c>
      <c r="AW162" s="25" t="str">
        <f>IF(AND(AW$4='Data entry'!$R$58, OR('Data entry'!$B$58="Confirmed",'Data entry'!$B$58="Probable")),"sx","")</f>
        <v/>
      </c>
      <c r="AX162" s="25" t="str">
        <f>IF(AND(AX$4='Data entry'!$R$58, OR('Data entry'!$B$58="Confirmed",'Data entry'!$B$58="Probable")),"sx","")</f>
        <v/>
      </c>
      <c r="AY162" s="25" t="str">
        <f>IF(AND(AY$4='Data entry'!$R$58, OR('Data entry'!$B$58="Confirmed",'Data entry'!$B$58="Probable")),"sx","")</f>
        <v/>
      </c>
      <c r="AZ162" s="25" t="str">
        <f>IF(AND(AZ$4='Data entry'!$R$58, OR('Data entry'!$B$58="Confirmed",'Data entry'!$B$58="Probable")),"sx","")</f>
        <v/>
      </c>
      <c r="BA162" s="25" t="str">
        <f>IF(AND(BA$4='Data entry'!$R$58, OR('Data entry'!$B$58="Confirmed",'Data entry'!$B$58="Probable")),"sx","")</f>
        <v/>
      </c>
      <c r="BB162" s="25" t="str">
        <f>IF(AND(BB$4='Data entry'!$R$58, OR('Data entry'!$B$58="Confirmed",'Data entry'!$B$58="Probable")),"sx","")</f>
        <v/>
      </c>
      <c r="BC162" s="25" t="str">
        <f>IF(AND(BC$4='Data entry'!$R$58, OR('Data entry'!$B$58="Confirmed",'Data entry'!$B$58="Probable")),"sx","")</f>
        <v/>
      </c>
      <c r="BD162" s="25" t="str">
        <f>IF(AND(BD$4='Data entry'!$R$58, OR('Data entry'!$B$58="Confirmed",'Data entry'!$B$58="Probable")),"sx","")</f>
        <v/>
      </c>
      <c r="BE162" s="25" t="str">
        <f>IF(AND(BE$4='Data entry'!$R$58, OR('Data entry'!$B$58="Confirmed",'Data entry'!$B$58="Probable")),"sx","")</f>
        <v/>
      </c>
      <c r="BF162" s="25" t="str">
        <f>IF(AND(BF$4='Data entry'!$R$58, OR('Data entry'!$B$58="Confirmed",'Data entry'!$B$58="Probable")),"sx","")</f>
        <v/>
      </c>
      <c r="BG162" s="25" t="str">
        <f>IF(AND(BG$4='Data entry'!$R$58, OR('Data entry'!$B$58="Confirmed",'Data entry'!$B$58="Probable")),"sx","")</f>
        <v/>
      </c>
      <c r="BH162" s="25" t="str">
        <f>IF(AND(BH$4='Data entry'!$R$58, OR('Data entry'!$B$58="Confirmed",'Data entry'!$B$58="Probable")),"sx","")</f>
        <v/>
      </c>
      <c r="BI162" s="25" t="str">
        <f>IF(AND(BI$4='Data entry'!$R$58, OR('Data entry'!$B$58="Confirmed",'Data entry'!$B$58="Probable")),"sx","")</f>
        <v/>
      </c>
      <c r="BJ162" s="25" t="str">
        <f>IF(AND(BJ$4='Data entry'!$R$58, OR('Data entry'!$B$58="Confirmed",'Data entry'!$B$58="Probable")),"sx","")</f>
        <v/>
      </c>
      <c r="BK162" s="25" t="str">
        <f>IF(AND(BK$4='Data entry'!$R$58, OR('Data entry'!$B$58="Confirmed",'Data entry'!$B$58="Probable")),"sx","")</f>
        <v/>
      </c>
      <c r="BL162" s="25" t="str">
        <f>IF(AND(BL$4='Data entry'!$R$58, OR('Data entry'!$B$58="Confirmed",'Data entry'!$B$58="Probable")),"sx","")</f>
        <v/>
      </c>
      <c r="BM162" s="25" t="str">
        <f>IF(AND(BM$4='Data entry'!$R$58, OR('Data entry'!$B$58="Confirmed",'Data entry'!$B$58="Probable")),"sx","")</f>
        <v/>
      </c>
      <c r="BN162" s="25" t="str">
        <f>IF(AND(BN$4='Data entry'!$R$58, OR('Data entry'!$B$58="Confirmed",'Data entry'!$B$58="Probable")),"sx","")</f>
        <v/>
      </c>
      <c r="BO162" s="25" t="str">
        <f>IF(AND(BO$4='Data entry'!$R$58, OR('Data entry'!$B$58="Confirmed",'Data entry'!$B$58="Probable")),"sx","")</f>
        <v/>
      </c>
      <c r="BP162" s="25" t="str">
        <f>IF(AND(BP$4='Data entry'!$R$58, OR('Data entry'!$B$58="Confirmed",'Data entry'!$B$58="Probable")),"sx","")</f>
        <v/>
      </c>
      <c r="BQ162" s="25" t="str">
        <f>IF(AND(BQ$4='Data entry'!$R$58, OR('Data entry'!$B$58="Confirmed",'Data entry'!$B$58="Probable")),"sx","")</f>
        <v/>
      </c>
      <c r="BR162" s="25" t="str">
        <f>IF(AND(BR$4='Data entry'!$R$58, OR('Data entry'!$B$58="Confirmed",'Data entry'!$B$58="Probable")),"sx","")</f>
        <v/>
      </c>
      <c r="BS162" s="25" t="str">
        <f>IF(AND(BS$4='Data entry'!$R$58, OR('Data entry'!$B$58="Confirmed",'Data entry'!$B$58="Probable")),"sx","")</f>
        <v/>
      </c>
      <c r="BT162" s="25" t="str">
        <f>IF(AND(BT$4='Data entry'!$R$58, OR('Data entry'!$B$58="Confirmed",'Data entry'!$B$58="Probable")),"sx","")</f>
        <v/>
      </c>
      <c r="BU162" s="25" t="str">
        <f>IF(AND(BU$4='Data entry'!$R$58, OR('Data entry'!$B$58="Confirmed",'Data entry'!$B$58="Probable")),"sx","")</f>
        <v/>
      </c>
      <c r="BV162" s="25" t="str">
        <f>IF(AND(BV$4='Data entry'!$R$58, OR('Data entry'!$B$58="Confirmed",'Data entry'!$B$58="Probable")),"sx","")</f>
        <v/>
      </c>
      <c r="BW162" s="25" t="str">
        <f>IF(AND(BW$4='Data entry'!$R$58, OR('Data entry'!$B$58="Confirmed",'Data entry'!$B$58="Probable")),"sx","")</f>
        <v/>
      </c>
      <c r="BX162" s="25" t="str">
        <f>IF(AND(BX$4='Data entry'!$R$58, OR('Data entry'!$B$58="Confirmed",'Data entry'!$B$58="Probable")),"sx","")</f>
        <v/>
      </c>
      <c r="BY162" s="25" t="str">
        <f>IF(AND(BY$4='Data entry'!$R$58, OR('Data entry'!$B$58="Confirmed",'Data entry'!$B$58="Probable")),"sx","")</f>
        <v/>
      </c>
      <c r="BZ162" s="25" t="str">
        <f>IF(AND(BZ$4='Data entry'!$R$58, OR('Data entry'!$B$58="Confirmed",'Data entry'!$B$58="Probable")),"sx","")</f>
        <v/>
      </c>
      <c r="CA162" s="25" t="str">
        <f>IF(AND(CA$4='Data entry'!$R$58, OR('Data entry'!$B$58="Confirmed",'Data entry'!$B$58="Probable")),"sx","")</f>
        <v/>
      </c>
      <c r="CB162" s="25" t="str">
        <f>IF(AND(CB$4='Data entry'!$R$58, OR('Data entry'!$B$58="Confirmed",'Data entry'!$B$58="Probable")),"sx","")</f>
        <v/>
      </c>
      <c r="CC162" s="25" t="str">
        <f>IF(AND(CC$4='Data entry'!$R$58, OR('Data entry'!$B$58="Confirmed",'Data entry'!$B$58="Probable")),"sx","")</f>
        <v/>
      </c>
    </row>
    <row r="163" spans="1:81" s="73" customFormat="1" ht="2.25" customHeight="1" thickBot="1" x14ac:dyDescent="0.3">
      <c r="A163" s="613"/>
      <c r="B163" s="614"/>
      <c r="C163" s="78"/>
    </row>
    <row r="164" spans="1:81" s="72" customFormat="1" ht="15.6" thickTop="1" x14ac:dyDescent="0.25">
      <c r="A164" s="612" t="str">
        <f>CONCATENATE('Data entry'!J59, " ", 'Data entry'!I59)</f>
        <v xml:space="preserve"> </v>
      </c>
      <c r="B164" s="612"/>
      <c r="C164" s="76"/>
    </row>
    <row r="165" spans="1:81" s="25" customFormat="1" x14ac:dyDescent="0.25">
      <c r="A165" s="610" t="str">
        <f>CONCATENATE('Data entry'!B59, ", ", 'Data entry'!AO59, ", ", 'Data entry'!AR59)</f>
        <v xml:space="preserve">, , </v>
      </c>
      <c r="B165" s="610"/>
      <c r="C165" s="77"/>
      <c r="Q165" s="25" t="str">
        <f>IF(AND(Q$4='Data entry'!$R$59, OR('Data entry'!$B$59="Confirmed",'Data entry'!$B$59="Probable")),"sx","")</f>
        <v/>
      </c>
      <c r="R165" s="25" t="str">
        <f>IF(AND(R$4='Data entry'!$R$59, OR('Data entry'!$B$59="Confirmed",'Data entry'!$B$59="Probable")),"sx","")</f>
        <v/>
      </c>
      <c r="S165" s="25" t="str">
        <f>IF(AND(S$4='Data entry'!$R$59, OR('Data entry'!$B$59="Confirmed",'Data entry'!$B$59="Probable")),"sx","")</f>
        <v/>
      </c>
      <c r="T165" s="25" t="str">
        <f>IF(AND(T$4='Data entry'!$R$59, OR('Data entry'!$B$59="Confirmed",'Data entry'!$B$59="Probable")),"sx","")</f>
        <v/>
      </c>
      <c r="U165" s="25" t="str">
        <f>IF(AND(U$4='Data entry'!$R$59, OR('Data entry'!$B$59="Confirmed",'Data entry'!$B$59="Probable")),"sx","")</f>
        <v/>
      </c>
      <c r="V165" s="25" t="str">
        <f>IF(AND(V$4='Data entry'!$R$59, OR('Data entry'!$B$59="Confirmed",'Data entry'!$B$59="Probable")),"sx","")</f>
        <v/>
      </c>
      <c r="W165" s="25" t="str">
        <f>IF(AND(W$4='Data entry'!$R$59, OR('Data entry'!$B$59="Confirmed",'Data entry'!$B$59="Probable")),"sx","")</f>
        <v/>
      </c>
      <c r="X165" s="25" t="str">
        <f>IF(AND(X$4='Data entry'!$R$59, OR('Data entry'!$B$59="Confirmed",'Data entry'!$B$59="Probable")),"sx","")</f>
        <v/>
      </c>
      <c r="Y165" s="25" t="str">
        <f>IF(AND(Y$4='Data entry'!$R$59, OR('Data entry'!$B$59="Confirmed",'Data entry'!$B$59="Probable")),"sx","")</f>
        <v/>
      </c>
      <c r="Z165" s="25" t="str">
        <f>IF(AND(Z$4='Data entry'!$R$59, OR('Data entry'!$B$59="Confirmed",'Data entry'!$B$59="Probable")),"sx","")</f>
        <v/>
      </c>
      <c r="AA165" s="25" t="str">
        <f>IF(AND(AA$4='Data entry'!$R$59, OR('Data entry'!$B$59="Confirmed",'Data entry'!$B$59="Probable")),"sx","")</f>
        <v/>
      </c>
      <c r="AB165" s="25" t="str">
        <f>IF(AND(AB$4='Data entry'!$R$59, OR('Data entry'!$B$59="Confirmed",'Data entry'!$B$59="Probable")),"sx","")</f>
        <v/>
      </c>
      <c r="AC165" s="25" t="str">
        <f>IF(AND(AC$4='Data entry'!$R$59, OR('Data entry'!$B$59="Confirmed",'Data entry'!$B$59="Probable")),"sx","")</f>
        <v/>
      </c>
      <c r="AD165" s="25" t="str">
        <f>IF(AND(AD$4='Data entry'!$R$59, OR('Data entry'!$B$59="Confirmed",'Data entry'!$B$59="Probable")),"sx","")</f>
        <v/>
      </c>
      <c r="AE165" s="25" t="str">
        <f>IF(AND(AE$4='Data entry'!$R$59, OR('Data entry'!$B$59="Confirmed",'Data entry'!$B$59="Probable")),"sx","")</f>
        <v/>
      </c>
      <c r="AF165" s="25" t="str">
        <f>IF(AND(AF$4='Data entry'!$R$59, OR('Data entry'!$B$59="Confirmed",'Data entry'!$B$59="Probable")),"sx","")</f>
        <v/>
      </c>
      <c r="AG165" s="25" t="str">
        <f>IF(AND(AG$4='Data entry'!$R$59, OR('Data entry'!$B$59="Confirmed",'Data entry'!$B$59="Probable")),"sx","")</f>
        <v/>
      </c>
      <c r="AH165" s="25" t="str">
        <f>IF(AND(AH$4='Data entry'!$R$59, OR('Data entry'!$B$59="Confirmed",'Data entry'!$B$59="Probable")),"sx","")</f>
        <v/>
      </c>
      <c r="AI165" s="25" t="str">
        <f>IF(AND(AI$4='Data entry'!$R$59, OR('Data entry'!$B$59="Confirmed",'Data entry'!$B$59="Probable")),"sx","")</f>
        <v/>
      </c>
      <c r="AJ165" s="25" t="str">
        <f>IF(AND(AJ$4='Data entry'!$R$59, OR('Data entry'!$B$59="Confirmed",'Data entry'!$B$59="Probable")),"sx","")</f>
        <v/>
      </c>
      <c r="AK165" s="25" t="str">
        <f>IF(AND(AK$4='Data entry'!$R$59, OR('Data entry'!$B$59="Confirmed",'Data entry'!$B$59="Probable")),"sx","")</f>
        <v/>
      </c>
      <c r="AL165" s="25" t="str">
        <f>IF(AND(AL$4='Data entry'!$R$59, OR('Data entry'!$B$59="Confirmed",'Data entry'!$B$59="Probable")),"sx","")</f>
        <v/>
      </c>
      <c r="AM165" s="25" t="str">
        <f>IF(AND(AM$4='Data entry'!$R$59, OR('Data entry'!$B$59="Confirmed",'Data entry'!$B$59="Probable")),"sx","")</f>
        <v/>
      </c>
      <c r="AN165" s="25" t="str">
        <f>IF(AND(AN$4='Data entry'!$R$59, OR('Data entry'!$B$59="Confirmed",'Data entry'!$B$59="Probable")),"sx","")</f>
        <v/>
      </c>
      <c r="AO165" s="25" t="str">
        <f>IF(AND(AO$4='Data entry'!$R$59, OR('Data entry'!$B$59="Confirmed",'Data entry'!$B$59="Probable")),"sx","")</f>
        <v/>
      </c>
      <c r="AP165" s="25" t="str">
        <f>IF(AND(AP$4='Data entry'!$R$59, OR('Data entry'!$B$59="Confirmed",'Data entry'!$B$59="Probable")),"sx","")</f>
        <v/>
      </c>
      <c r="AQ165" s="25" t="str">
        <f>IF(AND(AQ$4='Data entry'!$R$59, OR('Data entry'!$B$59="Confirmed",'Data entry'!$B$59="Probable")),"sx","")</f>
        <v/>
      </c>
      <c r="AR165" s="25" t="str">
        <f>IF(AND(AR$4='Data entry'!$R$59, OR('Data entry'!$B$59="Confirmed",'Data entry'!$B$59="Probable")),"sx","")</f>
        <v/>
      </c>
      <c r="AS165" s="25" t="str">
        <f>IF(AND(AS$4='Data entry'!$R$59, OR('Data entry'!$B$59="Confirmed",'Data entry'!$B$59="Probable")),"sx","")</f>
        <v/>
      </c>
      <c r="AT165" s="25" t="str">
        <f>IF(AND(AT$4='Data entry'!$R$59, OR('Data entry'!$B$59="Confirmed",'Data entry'!$B$59="Probable")),"sx","")</f>
        <v/>
      </c>
      <c r="AU165" s="25" t="str">
        <f>IF(AND(AU$4='Data entry'!$R$59, OR('Data entry'!$B$59="Confirmed",'Data entry'!$B$59="Probable")),"sx","")</f>
        <v/>
      </c>
      <c r="AV165" s="25" t="str">
        <f>IF(AND(AV$4='Data entry'!$R$59, OR('Data entry'!$B$59="Confirmed",'Data entry'!$B$59="Probable")),"sx","")</f>
        <v/>
      </c>
      <c r="AW165" s="25" t="str">
        <f>IF(AND(AW$4='Data entry'!$R$59, OR('Data entry'!$B$59="Confirmed",'Data entry'!$B$59="Probable")),"sx","")</f>
        <v/>
      </c>
      <c r="AX165" s="25" t="str">
        <f>IF(AND(AX$4='Data entry'!$R$59, OR('Data entry'!$B$59="Confirmed",'Data entry'!$B$59="Probable")),"sx","")</f>
        <v/>
      </c>
      <c r="AY165" s="25" t="str">
        <f>IF(AND(AY$4='Data entry'!$R$59, OR('Data entry'!$B$59="Confirmed",'Data entry'!$B$59="Probable")),"sx","")</f>
        <v/>
      </c>
      <c r="AZ165" s="25" t="str">
        <f>IF(AND(AZ$4='Data entry'!$R$59, OR('Data entry'!$B$59="Confirmed",'Data entry'!$B$59="Probable")),"sx","")</f>
        <v/>
      </c>
      <c r="BA165" s="25" t="str">
        <f>IF(AND(BA$4='Data entry'!$R$59, OR('Data entry'!$B$59="Confirmed",'Data entry'!$B$59="Probable")),"sx","")</f>
        <v/>
      </c>
      <c r="BB165" s="25" t="str">
        <f>IF(AND(BB$4='Data entry'!$R$59, OR('Data entry'!$B$59="Confirmed",'Data entry'!$B$59="Probable")),"sx","")</f>
        <v/>
      </c>
      <c r="BC165" s="25" t="str">
        <f>IF(AND(BC$4='Data entry'!$R$59, OR('Data entry'!$B$59="Confirmed",'Data entry'!$B$59="Probable")),"sx","")</f>
        <v/>
      </c>
      <c r="BD165" s="25" t="str">
        <f>IF(AND(BD$4='Data entry'!$R$59, OR('Data entry'!$B$59="Confirmed",'Data entry'!$B$59="Probable")),"sx","")</f>
        <v/>
      </c>
      <c r="BE165" s="25" t="str">
        <f>IF(AND(BE$4='Data entry'!$R$59, OR('Data entry'!$B$59="Confirmed",'Data entry'!$B$59="Probable")),"sx","")</f>
        <v/>
      </c>
      <c r="BF165" s="25" t="str">
        <f>IF(AND(BF$4='Data entry'!$R$59, OR('Data entry'!$B$59="Confirmed",'Data entry'!$B$59="Probable")),"sx","")</f>
        <v/>
      </c>
      <c r="BG165" s="25" t="str">
        <f>IF(AND(BG$4='Data entry'!$R$59, OR('Data entry'!$B$59="Confirmed",'Data entry'!$B$59="Probable")),"sx","")</f>
        <v/>
      </c>
      <c r="BH165" s="25" t="str">
        <f>IF(AND(BH$4='Data entry'!$R$59, OR('Data entry'!$B$59="Confirmed",'Data entry'!$B$59="Probable")),"sx","")</f>
        <v/>
      </c>
      <c r="BI165" s="25" t="str">
        <f>IF(AND(BI$4='Data entry'!$R$59, OR('Data entry'!$B$59="Confirmed",'Data entry'!$B$59="Probable")),"sx","")</f>
        <v/>
      </c>
      <c r="BJ165" s="25" t="str">
        <f>IF(AND(BJ$4='Data entry'!$R$59, OR('Data entry'!$B$59="Confirmed",'Data entry'!$B$59="Probable")),"sx","")</f>
        <v/>
      </c>
      <c r="BK165" s="25" t="str">
        <f>IF(AND(BK$4='Data entry'!$R$59, OR('Data entry'!$B$59="Confirmed",'Data entry'!$B$59="Probable")),"sx","")</f>
        <v/>
      </c>
      <c r="BL165" s="25" t="str">
        <f>IF(AND(BL$4='Data entry'!$R$59, OR('Data entry'!$B$59="Confirmed",'Data entry'!$B$59="Probable")),"sx","")</f>
        <v/>
      </c>
      <c r="BM165" s="25" t="str">
        <f>IF(AND(BM$4='Data entry'!$R$59, OR('Data entry'!$B$59="Confirmed",'Data entry'!$B$59="Probable")),"sx","")</f>
        <v/>
      </c>
      <c r="BN165" s="25" t="str">
        <f>IF(AND(BN$4='Data entry'!$R$59, OR('Data entry'!$B$59="Confirmed",'Data entry'!$B$59="Probable")),"sx","")</f>
        <v/>
      </c>
      <c r="BO165" s="25" t="str">
        <f>IF(AND(BO$4='Data entry'!$R$59, OR('Data entry'!$B$59="Confirmed",'Data entry'!$B$59="Probable")),"sx","")</f>
        <v/>
      </c>
      <c r="BP165" s="25" t="str">
        <f>IF(AND(BP$4='Data entry'!$R$59, OR('Data entry'!$B$59="Confirmed",'Data entry'!$B$59="Probable")),"sx","")</f>
        <v/>
      </c>
      <c r="BQ165" s="25" t="str">
        <f>IF(AND(BQ$4='Data entry'!$R$59, OR('Data entry'!$B$59="Confirmed",'Data entry'!$B$59="Probable")),"sx","")</f>
        <v/>
      </c>
      <c r="BR165" s="25" t="str">
        <f>IF(AND(BR$4='Data entry'!$R$59, OR('Data entry'!$B$59="Confirmed",'Data entry'!$B$59="Probable")),"sx","")</f>
        <v/>
      </c>
      <c r="BS165" s="25" t="str">
        <f>IF(AND(BS$4='Data entry'!$R$59, OR('Data entry'!$B$59="Confirmed",'Data entry'!$B$59="Probable")),"sx","")</f>
        <v/>
      </c>
      <c r="BT165" s="25" t="str">
        <f>IF(AND(BT$4='Data entry'!$R$59, OR('Data entry'!$B$59="Confirmed",'Data entry'!$B$59="Probable")),"sx","")</f>
        <v/>
      </c>
      <c r="BU165" s="25" t="str">
        <f>IF(AND(BU$4='Data entry'!$R$59, OR('Data entry'!$B$59="Confirmed",'Data entry'!$B$59="Probable")),"sx","")</f>
        <v/>
      </c>
      <c r="BV165" s="25" t="str">
        <f>IF(AND(BV$4='Data entry'!$R$59, OR('Data entry'!$B$59="Confirmed",'Data entry'!$B$59="Probable")),"sx","")</f>
        <v/>
      </c>
      <c r="BW165" s="25" t="str">
        <f>IF(AND(BW$4='Data entry'!$R$59, OR('Data entry'!$B$59="Confirmed",'Data entry'!$B$59="Probable")),"sx","")</f>
        <v/>
      </c>
      <c r="BX165" s="25" t="str">
        <f>IF(AND(BX$4='Data entry'!$R$59, OR('Data entry'!$B$59="Confirmed",'Data entry'!$B$59="Probable")),"sx","")</f>
        <v/>
      </c>
      <c r="BY165" s="25" t="str">
        <f>IF(AND(BY$4='Data entry'!$R$59, OR('Data entry'!$B$59="Confirmed",'Data entry'!$B$59="Probable")),"sx","")</f>
        <v/>
      </c>
      <c r="BZ165" s="25" t="str">
        <f>IF(AND(BZ$4='Data entry'!$R$59, OR('Data entry'!$B$59="Confirmed",'Data entry'!$B$59="Probable")),"sx","")</f>
        <v/>
      </c>
      <c r="CA165" s="25" t="str">
        <f>IF(AND(CA$4='Data entry'!$R$59, OR('Data entry'!$B$59="Confirmed",'Data entry'!$B$59="Probable")),"sx","")</f>
        <v/>
      </c>
      <c r="CB165" s="25" t="str">
        <f>IF(AND(CB$4='Data entry'!$R$59, OR('Data entry'!$B$59="Confirmed",'Data entry'!$B$59="Probable")),"sx","")</f>
        <v/>
      </c>
      <c r="CC165" s="25" t="str">
        <f>IF(AND(CC$4='Data entry'!$R$59, OR('Data entry'!$B$59="Confirmed",'Data entry'!$B$59="Probable")),"sx","")</f>
        <v/>
      </c>
    </row>
    <row r="166" spans="1:81" s="73" customFormat="1" ht="2.25" customHeight="1" thickBot="1" x14ac:dyDescent="0.3">
      <c r="A166" s="613"/>
      <c r="B166" s="614"/>
      <c r="C166" s="78"/>
    </row>
    <row r="167" spans="1:81" s="72" customFormat="1" ht="15.6" thickTop="1" x14ac:dyDescent="0.25">
      <c r="A167" s="612" t="str">
        <f>CONCATENATE('Data entry'!J60, " ", 'Data entry'!I60)</f>
        <v xml:space="preserve"> </v>
      </c>
      <c r="B167" s="612"/>
      <c r="C167" s="76"/>
    </row>
    <row r="168" spans="1:81" s="25" customFormat="1" x14ac:dyDescent="0.25">
      <c r="A168" s="610" t="str">
        <f>CONCATENATE('Data entry'!B60, ", ", 'Data entry'!AO60, ", ", 'Data entry'!AR60)</f>
        <v xml:space="preserve">, , </v>
      </c>
      <c r="B168" s="610"/>
      <c r="C168" s="77"/>
      <c r="Q168" s="25" t="str">
        <f>IF(AND(Q$4='Data entry'!$R$60, OR('Data entry'!$B$60="Confirmed",'Data entry'!$B$60="Probable")),"sx","")</f>
        <v/>
      </c>
      <c r="R168" s="25" t="str">
        <f>IF(AND(R$4='Data entry'!$R$60, OR('Data entry'!$B$60="Confirmed",'Data entry'!$B$60="Probable")),"sx","")</f>
        <v/>
      </c>
      <c r="S168" s="25" t="str">
        <f>IF(AND(S$4='Data entry'!$R$60, OR('Data entry'!$B$60="Confirmed",'Data entry'!$B$60="Probable")),"sx","")</f>
        <v/>
      </c>
      <c r="T168" s="25" t="str">
        <f>IF(AND(T$4='Data entry'!$R$60, OR('Data entry'!$B$60="Confirmed",'Data entry'!$B$60="Probable")),"sx","")</f>
        <v/>
      </c>
      <c r="U168" s="25" t="str">
        <f>IF(AND(U$4='Data entry'!$R$60, OR('Data entry'!$B$60="Confirmed",'Data entry'!$B$60="Probable")),"sx","")</f>
        <v/>
      </c>
      <c r="V168" s="25" t="str">
        <f>IF(AND(V$4='Data entry'!$R$60, OR('Data entry'!$B$60="Confirmed",'Data entry'!$B$60="Probable")),"sx","")</f>
        <v/>
      </c>
      <c r="W168" s="25" t="str">
        <f>IF(AND(W$4='Data entry'!$R$60, OR('Data entry'!$B$60="Confirmed",'Data entry'!$B$60="Probable")),"sx","")</f>
        <v/>
      </c>
      <c r="X168" s="25" t="str">
        <f>IF(AND(X$4='Data entry'!$R$60, OR('Data entry'!$B$60="Confirmed",'Data entry'!$B$60="Probable")),"sx","")</f>
        <v/>
      </c>
      <c r="Y168" s="25" t="str">
        <f>IF(AND(Y$4='Data entry'!$R$60, OR('Data entry'!$B$60="Confirmed",'Data entry'!$B$60="Probable")),"sx","")</f>
        <v/>
      </c>
      <c r="Z168" s="25" t="str">
        <f>IF(AND(Z$4='Data entry'!$R$60, OR('Data entry'!$B$60="Confirmed",'Data entry'!$B$60="Probable")),"sx","")</f>
        <v/>
      </c>
      <c r="AA168" s="25" t="str">
        <f>IF(AND(AA$4='Data entry'!$R$60, OR('Data entry'!$B$60="Confirmed",'Data entry'!$B$60="Probable")),"sx","")</f>
        <v/>
      </c>
      <c r="AB168" s="25" t="str">
        <f>IF(AND(AB$4='Data entry'!$R$60, OR('Data entry'!$B$60="Confirmed",'Data entry'!$B$60="Probable")),"sx","")</f>
        <v/>
      </c>
      <c r="AC168" s="25" t="str">
        <f>IF(AND(AC$4='Data entry'!$R$60, OR('Data entry'!$B$60="Confirmed",'Data entry'!$B$60="Probable")),"sx","")</f>
        <v/>
      </c>
      <c r="AD168" s="25" t="str">
        <f>IF(AND(AD$4='Data entry'!$R$60, OR('Data entry'!$B$60="Confirmed",'Data entry'!$B$60="Probable")),"sx","")</f>
        <v/>
      </c>
      <c r="AE168" s="25" t="str">
        <f>IF(AND(AE$4='Data entry'!$R$60, OR('Data entry'!$B$60="Confirmed",'Data entry'!$B$60="Probable")),"sx","")</f>
        <v/>
      </c>
      <c r="AF168" s="25" t="str">
        <f>IF(AND(AF$4='Data entry'!$R$60, OR('Data entry'!$B$60="Confirmed",'Data entry'!$B$60="Probable")),"sx","")</f>
        <v/>
      </c>
      <c r="AG168" s="25" t="str">
        <f>IF(AND(AG$4='Data entry'!$R$60, OR('Data entry'!$B$60="Confirmed",'Data entry'!$B$60="Probable")),"sx","")</f>
        <v/>
      </c>
      <c r="AH168" s="25" t="str">
        <f>IF(AND(AH$4='Data entry'!$R$60, OR('Data entry'!$B$60="Confirmed",'Data entry'!$B$60="Probable")),"sx","")</f>
        <v/>
      </c>
      <c r="AI168" s="25" t="str">
        <f>IF(AND(AI$4='Data entry'!$R$60, OR('Data entry'!$B$60="Confirmed",'Data entry'!$B$60="Probable")),"sx","")</f>
        <v/>
      </c>
      <c r="AJ168" s="25" t="str">
        <f>IF(AND(AJ$4='Data entry'!$R$60, OR('Data entry'!$B$60="Confirmed",'Data entry'!$B$60="Probable")),"sx","")</f>
        <v/>
      </c>
      <c r="AK168" s="25" t="str">
        <f>IF(AND(AK$4='Data entry'!$R$60, OR('Data entry'!$B$60="Confirmed",'Data entry'!$B$60="Probable")),"sx","")</f>
        <v/>
      </c>
      <c r="AL168" s="25" t="str">
        <f>IF(AND(AL$4='Data entry'!$R$60, OR('Data entry'!$B$60="Confirmed",'Data entry'!$B$60="Probable")),"sx","")</f>
        <v/>
      </c>
      <c r="AM168" s="25" t="str">
        <f>IF(AND(AM$4='Data entry'!$R$60, OR('Data entry'!$B$60="Confirmed",'Data entry'!$B$60="Probable")),"sx","")</f>
        <v/>
      </c>
      <c r="AN168" s="25" t="str">
        <f>IF(AND(AN$4='Data entry'!$R$60, OR('Data entry'!$B$60="Confirmed",'Data entry'!$B$60="Probable")),"sx","")</f>
        <v/>
      </c>
      <c r="AO168" s="25" t="str">
        <f>IF(AND(AO$4='Data entry'!$R$60, OR('Data entry'!$B$60="Confirmed",'Data entry'!$B$60="Probable")),"sx","")</f>
        <v/>
      </c>
      <c r="AP168" s="25" t="str">
        <f>IF(AND(AP$4='Data entry'!$R$60, OR('Data entry'!$B$60="Confirmed",'Data entry'!$B$60="Probable")),"sx","")</f>
        <v/>
      </c>
      <c r="AQ168" s="25" t="str">
        <f>IF(AND(AQ$4='Data entry'!$R$60, OR('Data entry'!$B$60="Confirmed",'Data entry'!$B$60="Probable")),"sx","")</f>
        <v/>
      </c>
      <c r="AR168" s="25" t="str">
        <f>IF(AND(AR$4='Data entry'!$R$60, OR('Data entry'!$B$60="Confirmed",'Data entry'!$B$60="Probable")),"sx","")</f>
        <v/>
      </c>
      <c r="AS168" s="25" t="str">
        <f>IF(AND(AS$4='Data entry'!$R$60, OR('Data entry'!$B$60="Confirmed",'Data entry'!$B$60="Probable")),"sx","")</f>
        <v/>
      </c>
      <c r="AT168" s="25" t="str">
        <f>IF(AND(AT$4='Data entry'!$R$60, OR('Data entry'!$B$60="Confirmed",'Data entry'!$B$60="Probable")),"sx","")</f>
        <v/>
      </c>
      <c r="AU168" s="25" t="str">
        <f>IF(AND(AU$4='Data entry'!$R$60, OR('Data entry'!$B$60="Confirmed",'Data entry'!$B$60="Probable")),"sx","")</f>
        <v/>
      </c>
      <c r="AV168" s="25" t="str">
        <f>IF(AND(AV$4='Data entry'!$R$60, OR('Data entry'!$B$60="Confirmed",'Data entry'!$B$60="Probable")),"sx","")</f>
        <v/>
      </c>
      <c r="AW168" s="25" t="str">
        <f>IF(AND(AW$4='Data entry'!$R$60, OR('Data entry'!$B$60="Confirmed",'Data entry'!$B$60="Probable")),"sx","")</f>
        <v/>
      </c>
      <c r="AX168" s="25" t="str">
        <f>IF(AND(AX$4='Data entry'!$R$60, OR('Data entry'!$B$60="Confirmed",'Data entry'!$B$60="Probable")),"sx","")</f>
        <v/>
      </c>
      <c r="AY168" s="25" t="str">
        <f>IF(AND(AY$4='Data entry'!$R$60, OR('Data entry'!$B$60="Confirmed",'Data entry'!$B$60="Probable")),"sx","")</f>
        <v/>
      </c>
      <c r="AZ168" s="25" t="str">
        <f>IF(AND(AZ$4='Data entry'!$R$60, OR('Data entry'!$B$60="Confirmed",'Data entry'!$B$60="Probable")),"sx","")</f>
        <v/>
      </c>
      <c r="BA168" s="25" t="str">
        <f>IF(AND(BA$4='Data entry'!$R$60, OR('Data entry'!$B$60="Confirmed",'Data entry'!$B$60="Probable")),"sx","")</f>
        <v/>
      </c>
      <c r="BB168" s="25" t="str">
        <f>IF(AND(BB$4='Data entry'!$R$60, OR('Data entry'!$B$60="Confirmed",'Data entry'!$B$60="Probable")),"sx","")</f>
        <v/>
      </c>
      <c r="BC168" s="25" t="str">
        <f>IF(AND(BC$4='Data entry'!$R$60, OR('Data entry'!$B$60="Confirmed",'Data entry'!$B$60="Probable")),"sx","")</f>
        <v/>
      </c>
      <c r="BD168" s="25" t="str">
        <f>IF(AND(BD$4='Data entry'!$R$60, OR('Data entry'!$B$60="Confirmed",'Data entry'!$B$60="Probable")),"sx","")</f>
        <v/>
      </c>
      <c r="BE168" s="25" t="str">
        <f>IF(AND(BE$4='Data entry'!$R$60, OR('Data entry'!$B$60="Confirmed",'Data entry'!$B$60="Probable")),"sx","")</f>
        <v/>
      </c>
      <c r="BF168" s="25" t="str">
        <f>IF(AND(BF$4='Data entry'!$R$60, OR('Data entry'!$B$60="Confirmed",'Data entry'!$B$60="Probable")),"sx","")</f>
        <v/>
      </c>
      <c r="BG168" s="25" t="str">
        <f>IF(AND(BG$4='Data entry'!$R$60, OR('Data entry'!$B$60="Confirmed",'Data entry'!$B$60="Probable")),"sx","")</f>
        <v/>
      </c>
      <c r="BH168" s="25" t="str">
        <f>IF(AND(BH$4='Data entry'!$R$60, OR('Data entry'!$B$60="Confirmed",'Data entry'!$B$60="Probable")),"sx","")</f>
        <v/>
      </c>
      <c r="BI168" s="25" t="str">
        <f>IF(AND(BI$4='Data entry'!$R$60, OR('Data entry'!$B$60="Confirmed",'Data entry'!$B$60="Probable")),"sx","")</f>
        <v/>
      </c>
      <c r="BJ168" s="25" t="str">
        <f>IF(AND(BJ$4='Data entry'!$R$60, OR('Data entry'!$B$60="Confirmed",'Data entry'!$B$60="Probable")),"sx","")</f>
        <v/>
      </c>
      <c r="BK168" s="25" t="str">
        <f>IF(AND(BK$4='Data entry'!$R$60, OR('Data entry'!$B$60="Confirmed",'Data entry'!$B$60="Probable")),"sx","")</f>
        <v/>
      </c>
      <c r="BL168" s="25" t="str">
        <f>IF(AND(BL$4='Data entry'!$R$60, OR('Data entry'!$B$60="Confirmed",'Data entry'!$B$60="Probable")),"sx","")</f>
        <v/>
      </c>
      <c r="BM168" s="25" t="str">
        <f>IF(AND(BM$4='Data entry'!$R$60, OR('Data entry'!$B$60="Confirmed",'Data entry'!$B$60="Probable")),"sx","")</f>
        <v/>
      </c>
      <c r="BN168" s="25" t="str">
        <f>IF(AND(BN$4='Data entry'!$R$60, OR('Data entry'!$B$60="Confirmed",'Data entry'!$B$60="Probable")),"sx","")</f>
        <v/>
      </c>
      <c r="BO168" s="25" t="str">
        <f>IF(AND(BO$4='Data entry'!$R$60, OR('Data entry'!$B$60="Confirmed",'Data entry'!$B$60="Probable")),"sx","")</f>
        <v/>
      </c>
      <c r="BP168" s="25" t="str">
        <f>IF(AND(BP$4='Data entry'!$R$60, OR('Data entry'!$B$60="Confirmed",'Data entry'!$B$60="Probable")),"sx","")</f>
        <v/>
      </c>
      <c r="BQ168" s="25" t="str">
        <f>IF(AND(BQ$4='Data entry'!$R$60, OR('Data entry'!$B$60="Confirmed",'Data entry'!$B$60="Probable")),"sx","")</f>
        <v/>
      </c>
      <c r="BR168" s="25" t="str">
        <f>IF(AND(BR$4='Data entry'!$R$60, OR('Data entry'!$B$60="Confirmed",'Data entry'!$B$60="Probable")),"sx","")</f>
        <v/>
      </c>
      <c r="BS168" s="25" t="str">
        <f>IF(AND(BS$4='Data entry'!$R$60, OR('Data entry'!$B$60="Confirmed",'Data entry'!$B$60="Probable")),"sx","")</f>
        <v/>
      </c>
      <c r="BT168" s="25" t="str">
        <f>IF(AND(BT$4='Data entry'!$R$60, OR('Data entry'!$B$60="Confirmed",'Data entry'!$B$60="Probable")),"sx","")</f>
        <v/>
      </c>
      <c r="BU168" s="25" t="str">
        <f>IF(AND(BU$4='Data entry'!$R$60, OR('Data entry'!$B$60="Confirmed",'Data entry'!$B$60="Probable")),"sx","")</f>
        <v/>
      </c>
      <c r="BV168" s="25" t="str">
        <f>IF(AND(BV$4='Data entry'!$R$60, OR('Data entry'!$B$60="Confirmed",'Data entry'!$B$60="Probable")),"sx","")</f>
        <v/>
      </c>
      <c r="BW168" s="25" t="str">
        <f>IF(AND(BW$4='Data entry'!$R$60, OR('Data entry'!$B$60="Confirmed",'Data entry'!$B$60="Probable")),"sx","")</f>
        <v/>
      </c>
      <c r="BX168" s="25" t="str">
        <f>IF(AND(BX$4='Data entry'!$R$60, OR('Data entry'!$B$60="Confirmed",'Data entry'!$B$60="Probable")),"sx","")</f>
        <v/>
      </c>
      <c r="BY168" s="25" t="str">
        <f>IF(AND(BY$4='Data entry'!$R$60, OR('Data entry'!$B$60="Confirmed",'Data entry'!$B$60="Probable")),"sx","")</f>
        <v/>
      </c>
      <c r="BZ168" s="25" t="str">
        <f>IF(AND(BZ$4='Data entry'!$R$60, OR('Data entry'!$B$60="Confirmed",'Data entry'!$B$60="Probable")),"sx","")</f>
        <v/>
      </c>
      <c r="CA168" s="25" t="str">
        <f>IF(AND(CA$4='Data entry'!$R$60, OR('Data entry'!$B$60="Confirmed",'Data entry'!$B$60="Probable")),"sx","")</f>
        <v/>
      </c>
      <c r="CB168" s="25" t="str">
        <f>IF(AND(CB$4='Data entry'!$R$60, OR('Data entry'!$B$60="Confirmed",'Data entry'!$B$60="Probable")),"sx","")</f>
        <v/>
      </c>
      <c r="CC168" s="25" t="str">
        <f>IF(AND(CC$4='Data entry'!$R$60, OR('Data entry'!$B$60="Confirmed",'Data entry'!$B$60="Probable")),"sx","")</f>
        <v/>
      </c>
    </row>
    <row r="169" spans="1:81" s="73" customFormat="1" ht="2.25" customHeight="1" thickBot="1" x14ac:dyDescent="0.3">
      <c r="A169" s="613"/>
      <c r="B169" s="614"/>
      <c r="C169" s="78"/>
    </row>
    <row r="170" spans="1:81" s="72" customFormat="1" ht="15.6" thickTop="1" x14ac:dyDescent="0.25">
      <c r="A170" s="612" t="str">
        <f>CONCATENATE('Data entry'!J61, " ", 'Data entry'!I61)</f>
        <v xml:space="preserve"> </v>
      </c>
      <c r="B170" s="612"/>
      <c r="C170" s="76"/>
    </row>
    <row r="171" spans="1:81" s="25" customFormat="1" x14ac:dyDescent="0.25">
      <c r="A171" s="610" t="str">
        <f>CONCATENATE('Data entry'!B61, ", ", 'Data entry'!AO61, ", ", 'Data entry'!AR61)</f>
        <v xml:space="preserve">, , </v>
      </c>
      <c r="B171" s="610"/>
      <c r="C171" s="77"/>
      <c r="Q171" s="25" t="str">
        <f>IF(AND(Q$4='Data entry'!$R$61, OR('Data entry'!$B$61="Confirmed",'Data entry'!$B$61="Probable")),"sx","")</f>
        <v/>
      </c>
      <c r="R171" s="25" t="str">
        <f>IF(AND(R$4='Data entry'!$R$61, OR('Data entry'!$B$61="Confirmed",'Data entry'!$B$61="Probable")),"sx","")</f>
        <v/>
      </c>
      <c r="S171" s="25" t="str">
        <f>IF(AND(S$4='Data entry'!$R$61, OR('Data entry'!$B$61="Confirmed",'Data entry'!$B$61="Probable")),"sx","")</f>
        <v/>
      </c>
      <c r="T171" s="25" t="str">
        <f>IF(AND(T$4='Data entry'!$R$61, OR('Data entry'!$B$61="Confirmed",'Data entry'!$B$61="Probable")),"sx","")</f>
        <v/>
      </c>
      <c r="U171" s="25" t="str">
        <f>IF(AND(U$4='Data entry'!$R$61, OR('Data entry'!$B$61="Confirmed",'Data entry'!$B$61="Probable")),"sx","")</f>
        <v/>
      </c>
      <c r="V171" s="25" t="str">
        <f>IF(AND(V$4='Data entry'!$R$61, OR('Data entry'!$B$61="Confirmed",'Data entry'!$B$61="Probable")),"sx","")</f>
        <v/>
      </c>
      <c r="W171" s="25" t="str">
        <f>IF(AND(W$4='Data entry'!$R$61, OR('Data entry'!$B$61="Confirmed",'Data entry'!$B$61="Probable")),"sx","")</f>
        <v/>
      </c>
      <c r="X171" s="25" t="str">
        <f>IF(AND(X$4='Data entry'!$R$61, OR('Data entry'!$B$61="Confirmed",'Data entry'!$B$61="Probable")),"sx","")</f>
        <v/>
      </c>
      <c r="Y171" s="25" t="str">
        <f>IF(AND(Y$4='Data entry'!$R$61, OR('Data entry'!$B$61="Confirmed",'Data entry'!$B$61="Probable")),"sx","")</f>
        <v/>
      </c>
      <c r="Z171" s="25" t="str">
        <f>IF(AND(Z$4='Data entry'!$R$61, OR('Data entry'!$B$61="Confirmed",'Data entry'!$B$61="Probable")),"sx","")</f>
        <v/>
      </c>
      <c r="AA171" s="25" t="str">
        <f>IF(AND(AA$4='Data entry'!$R$61, OR('Data entry'!$B$61="Confirmed",'Data entry'!$B$61="Probable")),"sx","")</f>
        <v/>
      </c>
      <c r="AB171" s="25" t="str">
        <f>IF(AND(AB$4='Data entry'!$R$61, OR('Data entry'!$B$61="Confirmed",'Data entry'!$B$61="Probable")),"sx","")</f>
        <v/>
      </c>
      <c r="AC171" s="25" t="str">
        <f>IF(AND(AC$4='Data entry'!$R$61, OR('Data entry'!$B$61="Confirmed",'Data entry'!$B$61="Probable")),"sx","")</f>
        <v/>
      </c>
      <c r="AD171" s="25" t="str">
        <f>IF(AND(AD$4='Data entry'!$R$61, OR('Data entry'!$B$61="Confirmed",'Data entry'!$B$61="Probable")),"sx","")</f>
        <v/>
      </c>
      <c r="AE171" s="25" t="str">
        <f>IF(AND(AE$4='Data entry'!$R$61, OR('Data entry'!$B$61="Confirmed",'Data entry'!$B$61="Probable")),"sx","")</f>
        <v/>
      </c>
      <c r="AF171" s="25" t="str">
        <f>IF(AND(AF$4='Data entry'!$R$61, OR('Data entry'!$B$61="Confirmed",'Data entry'!$B$61="Probable")),"sx","")</f>
        <v/>
      </c>
      <c r="AG171" s="25" t="str">
        <f>IF(AND(AG$4='Data entry'!$R$61, OR('Data entry'!$B$61="Confirmed",'Data entry'!$B$61="Probable")),"sx","")</f>
        <v/>
      </c>
      <c r="AH171" s="25" t="str">
        <f>IF(AND(AH$4='Data entry'!$R$61, OR('Data entry'!$B$61="Confirmed",'Data entry'!$B$61="Probable")),"sx","")</f>
        <v/>
      </c>
      <c r="AI171" s="25" t="str">
        <f>IF(AND(AI$4='Data entry'!$R$61, OR('Data entry'!$B$61="Confirmed",'Data entry'!$B$61="Probable")),"sx","")</f>
        <v/>
      </c>
      <c r="AJ171" s="25" t="str">
        <f>IF(AND(AJ$4='Data entry'!$R$61, OR('Data entry'!$B$61="Confirmed",'Data entry'!$B$61="Probable")),"sx","")</f>
        <v/>
      </c>
      <c r="AK171" s="25" t="str">
        <f>IF(AND(AK$4='Data entry'!$R$61, OR('Data entry'!$B$61="Confirmed",'Data entry'!$B$61="Probable")),"sx","")</f>
        <v/>
      </c>
      <c r="AL171" s="25" t="str">
        <f>IF(AND(AL$4='Data entry'!$R$61, OR('Data entry'!$B$61="Confirmed",'Data entry'!$B$61="Probable")),"sx","")</f>
        <v/>
      </c>
      <c r="AM171" s="25" t="str">
        <f>IF(AND(AM$4='Data entry'!$R$61, OR('Data entry'!$B$61="Confirmed",'Data entry'!$B$61="Probable")),"sx","")</f>
        <v/>
      </c>
      <c r="AN171" s="25" t="str">
        <f>IF(AND(AN$4='Data entry'!$R$61, OR('Data entry'!$B$61="Confirmed",'Data entry'!$B$61="Probable")),"sx","")</f>
        <v/>
      </c>
      <c r="AO171" s="25" t="str">
        <f>IF(AND(AO$4='Data entry'!$R$61, OR('Data entry'!$B$61="Confirmed",'Data entry'!$B$61="Probable")),"sx","")</f>
        <v/>
      </c>
      <c r="AP171" s="25" t="str">
        <f>IF(AND(AP$4='Data entry'!$R$61, OR('Data entry'!$B$61="Confirmed",'Data entry'!$B$61="Probable")),"sx","")</f>
        <v/>
      </c>
      <c r="AQ171" s="25" t="str">
        <f>IF(AND(AQ$4='Data entry'!$R$61, OR('Data entry'!$B$61="Confirmed",'Data entry'!$B$61="Probable")),"sx","")</f>
        <v/>
      </c>
      <c r="AR171" s="25" t="str">
        <f>IF(AND(AR$4='Data entry'!$R$61, OR('Data entry'!$B$61="Confirmed",'Data entry'!$B$61="Probable")),"sx","")</f>
        <v/>
      </c>
      <c r="AS171" s="25" t="str">
        <f>IF(AND(AS$4='Data entry'!$R$61, OR('Data entry'!$B$61="Confirmed",'Data entry'!$B$61="Probable")),"sx","")</f>
        <v/>
      </c>
      <c r="AT171" s="25" t="str">
        <f>IF(AND(AT$4='Data entry'!$R$61, OR('Data entry'!$B$61="Confirmed",'Data entry'!$B$61="Probable")),"sx","")</f>
        <v/>
      </c>
      <c r="AU171" s="25" t="str">
        <f>IF(AND(AU$4='Data entry'!$R$61, OR('Data entry'!$B$61="Confirmed",'Data entry'!$B$61="Probable")),"sx","")</f>
        <v/>
      </c>
      <c r="AV171" s="25" t="str">
        <f>IF(AND(AV$4='Data entry'!$R$61, OR('Data entry'!$B$61="Confirmed",'Data entry'!$B$61="Probable")),"sx","")</f>
        <v/>
      </c>
      <c r="AW171" s="25" t="str">
        <f>IF(AND(AW$4='Data entry'!$R$61, OR('Data entry'!$B$61="Confirmed",'Data entry'!$B$61="Probable")),"sx","")</f>
        <v/>
      </c>
      <c r="AX171" s="25" t="str">
        <f>IF(AND(AX$4='Data entry'!$R$61, OR('Data entry'!$B$61="Confirmed",'Data entry'!$B$61="Probable")),"sx","")</f>
        <v/>
      </c>
      <c r="AY171" s="25" t="str">
        <f>IF(AND(AY$4='Data entry'!$R$61, OR('Data entry'!$B$61="Confirmed",'Data entry'!$B$61="Probable")),"sx","")</f>
        <v/>
      </c>
      <c r="AZ171" s="25" t="str">
        <f>IF(AND(AZ$4='Data entry'!$R$61, OR('Data entry'!$B$61="Confirmed",'Data entry'!$B$61="Probable")),"sx","")</f>
        <v/>
      </c>
      <c r="BA171" s="25" t="str">
        <f>IF(AND(BA$4='Data entry'!$R$61, OR('Data entry'!$B$61="Confirmed",'Data entry'!$B$61="Probable")),"sx","")</f>
        <v/>
      </c>
      <c r="BB171" s="25" t="str">
        <f>IF(AND(BB$4='Data entry'!$R$61, OR('Data entry'!$B$61="Confirmed",'Data entry'!$B$61="Probable")),"sx","")</f>
        <v/>
      </c>
      <c r="BC171" s="25" t="str">
        <f>IF(AND(BC$4='Data entry'!$R$61, OR('Data entry'!$B$61="Confirmed",'Data entry'!$B$61="Probable")),"sx","")</f>
        <v/>
      </c>
      <c r="BD171" s="25" t="str">
        <f>IF(AND(BD$4='Data entry'!$R$61, OR('Data entry'!$B$61="Confirmed",'Data entry'!$B$61="Probable")),"sx","")</f>
        <v/>
      </c>
      <c r="BE171" s="25" t="str">
        <f>IF(AND(BE$4='Data entry'!$R$61, OR('Data entry'!$B$61="Confirmed",'Data entry'!$B$61="Probable")),"sx","")</f>
        <v/>
      </c>
      <c r="BF171" s="25" t="str">
        <f>IF(AND(BF$4='Data entry'!$R$61, OR('Data entry'!$B$61="Confirmed",'Data entry'!$B$61="Probable")),"sx","")</f>
        <v/>
      </c>
      <c r="BG171" s="25" t="str">
        <f>IF(AND(BG$4='Data entry'!$R$61, OR('Data entry'!$B$61="Confirmed",'Data entry'!$B$61="Probable")),"sx","")</f>
        <v/>
      </c>
      <c r="BH171" s="25" t="str">
        <f>IF(AND(BH$4='Data entry'!$R$61, OR('Data entry'!$B$61="Confirmed",'Data entry'!$B$61="Probable")),"sx","")</f>
        <v/>
      </c>
      <c r="BI171" s="25" t="str">
        <f>IF(AND(BI$4='Data entry'!$R$61, OR('Data entry'!$B$61="Confirmed",'Data entry'!$B$61="Probable")),"sx","")</f>
        <v/>
      </c>
      <c r="BJ171" s="25" t="str">
        <f>IF(AND(BJ$4='Data entry'!$R$61, OR('Data entry'!$B$61="Confirmed",'Data entry'!$B$61="Probable")),"sx","")</f>
        <v/>
      </c>
      <c r="BK171" s="25" t="str">
        <f>IF(AND(BK$4='Data entry'!$R$61, OR('Data entry'!$B$61="Confirmed",'Data entry'!$B$61="Probable")),"sx","")</f>
        <v/>
      </c>
      <c r="BL171" s="25" t="str">
        <f>IF(AND(BL$4='Data entry'!$R$61, OR('Data entry'!$B$61="Confirmed",'Data entry'!$B$61="Probable")),"sx","")</f>
        <v/>
      </c>
      <c r="BM171" s="25" t="str">
        <f>IF(AND(BM$4='Data entry'!$R$61, OR('Data entry'!$B$61="Confirmed",'Data entry'!$B$61="Probable")),"sx","")</f>
        <v/>
      </c>
      <c r="BN171" s="25" t="str">
        <f>IF(AND(BN$4='Data entry'!$R$61, OR('Data entry'!$B$61="Confirmed",'Data entry'!$B$61="Probable")),"sx","")</f>
        <v/>
      </c>
      <c r="BO171" s="25" t="str">
        <f>IF(AND(BO$4='Data entry'!$R$61, OR('Data entry'!$B$61="Confirmed",'Data entry'!$B$61="Probable")),"sx","")</f>
        <v/>
      </c>
      <c r="BP171" s="25" t="str">
        <f>IF(AND(BP$4='Data entry'!$R$61, OR('Data entry'!$B$61="Confirmed",'Data entry'!$B$61="Probable")),"sx","")</f>
        <v/>
      </c>
      <c r="BQ171" s="25" t="str">
        <f>IF(AND(BQ$4='Data entry'!$R$61, OR('Data entry'!$B$61="Confirmed",'Data entry'!$B$61="Probable")),"sx","")</f>
        <v/>
      </c>
      <c r="BR171" s="25" t="str">
        <f>IF(AND(BR$4='Data entry'!$R$61, OR('Data entry'!$B$61="Confirmed",'Data entry'!$B$61="Probable")),"sx","")</f>
        <v/>
      </c>
      <c r="BS171" s="25" t="str">
        <f>IF(AND(BS$4='Data entry'!$R$61, OR('Data entry'!$B$61="Confirmed",'Data entry'!$B$61="Probable")),"sx","")</f>
        <v/>
      </c>
      <c r="BT171" s="25" t="str">
        <f>IF(AND(BT$4='Data entry'!$R$61, OR('Data entry'!$B$61="Confirmed",'Data entry'!$B$61="Probable")),"sx","")</f>
        <v/>
      </c>
      <c r="BU171" s="25" t="str">
        <f>IF(AND(BU$4='Data entry'!$R$61, OR('Data entry'!$B$61="Confirmed",'Data entry'!$B$61="Probable")),"sx","")</f>
        <v/>
      </c>
      <c r="BV171" s="25" t="str">
        <f>IF(AND(BV$4='Data entry'!$R$61, OR('Data entry'!$B$61="Confirmed",'Data entry'!$B$61="Probable")),"sx","")</f>
        <v/>
      </c>
      <c r="BW171" s="25" t="str">
        <f>IF(AND(BW$4='Data entry'!$R$61, OR('Data entry'!$B$61="Confirmed",'Data entry'!$B$61="Probable")),"sx","")</f>
        <v/>
      </c>
      <c r="BX171" s="25" t="str">
        <f>IF(AND(BX$4='Data entry'!$R$61, OR('Data entry'!$B$61="Confirmed",'Data entry'!$B$61="Probable")),"sx","")</f>
        <v/>
      </c>
      <c r="BY171" s="25" t="str">
        <f>IF(AND(BY$4='Data entry'!$R$61, OR('Data entry'!$B$61="Confirmed",'Data entry'!$B$61="Probable")),"sx","")</f>
        <v/>
      </c>
      <c r="BZ171" s="25" t="str">
        <f>IF(AND(BZ$4='Data entry'!$R$61, OR('Data entry'!$B$61="Confirmed",'Data entry'!$B$61="Probable")),"sx","")</f>
        <v/>
      </c>
      <c r="CA171" s="25" t="str">
        <f>IF(AND(CA$4='Data entry'!$R$61, OR('Data entry'!$B$61="Confirmed",'Data entry'!$B$61="Probable")),"sx","")</f>
        <v/>
      </c>
      <c r="CB171" s="25" t="str">
        <f>IF(AND(CB$4='Data entry'!$R$61, OR('Data entry'!$B$61="Confirmed",'Data entry'!$B$61="Probable")),"sx","")</f>
        <v/>
      </c>
      <c r="CC171" s="25" t="str">
        <f>IF(AND(CC$4='Data entry'!$R$61, OR('Data entry'!$B$61="Confirmed",'Data entry'!$B$61="Probable")),"sx","")</f>
        <v/>
      </c>
    </row>
    <row r="172" spans="1:81" s="73" customFormat="1" ht="2.25" customHeight="1" thickBot="1" x14ac:dyDescent="0.3">
      <c r="A172" s="613"/>
      <c r="B172" s="614"/>
      <c r="C172" s="78"/>
    </row>
    <row r="173" spans="1:81" s="72" customFormat="1" ht="15.6" thickTop="1" x14ac:dyDescent="0.25">
      <c r="A173" s="612" t="str">
        <f>CONCATENATE('Data entry'!J62, " ", 'Data entry'!I62)</f>
        <v xml:space="preserve"> </v>
      </c>
      <c r="B173" s="612"/>
      <c r="C173" s="76"/>
    </row>
    <row r="174" spans="1:81" s="25" customFormat="1" x14ac:dyDescent="0.25">
      <c r="A174" s="610" t="str">
        <f>CONCATENATE('Data entry'!B62, ", ", 'Data entry'!AO62, ", ", 'Data entry'!AR62)</f>
        <v xml:space="preserve">, , </v>
      </c>
      <c r="B174" s="610"/>
      <c r="C174" s="77"/>
      <c r="Q174" s="25" t="str">
        <f>IF(AND(Q$4='Data entry'!$R$62, OR('Data entry'!$B$62="Confirmed",'Data entry'!$B$62="Probable")),"sx","")</f>
        <v/>
      </c>
      <c r="R174" s="25" t="str">
        <f>IF(AND(R$4='Data entry'!$R$62, OR('Data entry'!$B$62="Confirmed",'Data entry'!$B$62="Probable")),"sx","")</f>
        <v/>
      </c>
      <c r="S174" s="25" t="str">
        <f>IF(AND(S$4='Data entry'!$R$62, OR('Data entry'!$B$62="Confirmed",'Data entry'!$B$62="Probable")),"sx","")</f>
        <v/>
      </c>
      <c r="T174" s="25" t="str">
        <f>IF(AND(T$4='Data entry'!$R$62, OR('Data entry'!$B$62="Confirmed",'Data entry'!$B$62="Probable")),"sx","")</f>
        <v/>
      </c>
      <c r="U174" s="25" t="str">
        <f>IF(AND(U$4='Data entry'!$R$62, OR('Data entry'!$B$62="Confirmed",'Data entry'!$B$62="Probable")),"sx","")</f>
        <v/>
      </c>
      <c r="V174" s="25" t="str">
        <f>IF(AND(V$4='Data entry'!$R$62, OR('Data entry'!$B$62="Confirmed",'Data entry'!$B$62="Probable")),"sx","")</f>
        <v/>
      </c>
      <c r="W174" s="25" t="str">
        <f>IF(AND(W$4='Data entry'!$R$62, OR('Data entry'!$B$62="Confirmed",'Data entry'!$B$62="Probable")),"sx","")</f>
        <v/>
      </c>
      <c r="X174" s="25" t="str">
        <f>IF(AND(X$4='Data entry'!$R$62, OR('Data entry'!$B$62="Confirmed",'Data entry'!$B$62="Probable")),"sx","")</f>
        <v/>
      </c>
      <c r="Y174" s="25" t="str">
        <f>IF(AND(Y$4='Data entry'!$R$62, OR('Data entry'!$B$62="Confirmed",'Data entry'!$B$62="Probable")),"sx","")</f>
        <v/>
      </c>
      <c r="Z174" s="25" t="str">
        <f>IF(AND(Z$4='Data entry'!$R$62, OR('Data entry'!$B$62="Confirmed",'Data entry'!$B$62="Probable")),"sx","")</f>
        <v/>
      </c>
      <c r="AA174" s="25" t="str">
        <f>IF(AND(AA$4='Data entry'!$R$62, OR('Data entry'!$B$62="Confirmed",'Data entry'!$B$62="Probable")),"sx","")</f>
        <v/>
      </c>
      <c r="AB174" s="25" t="str">
        <f>IF(AND(AB$4='Data entry'!$R$62, OR('Data entry'!$B$62="Confirmed",'Data entry'!$B$62="Probable")),"sx","")</f>
        <v/>
      </c>
      <c r="AC174" s="25" t="str">
        <f>IF(AND(AC$4='Data entry'!$R$62, OR('Data entry'!$B$62="Confirmed",'Data entry'!$B$62="Probable")),"sx","")</f>
        <v/>
      </c>
      <c r="AD174" s="25" t="str">
        <f>IF(AND(AD$4='Data entry'!$R$62, OR('Data entry'!$B$62="Confirmed",'Data entry'!$B$62="Probable")),"sx","")</f>
        <v/>
      </c>
      <c r="AE174" s="25" t="str">
        <f>IF(AND(AE$4='Data entry'!$R$62, OR('Data entry'!$B$62="Confirmed",'Data entry'!$B$62="Probable")),"sx","")</f>
        <v/>
      </c>
      <c r="AF174" s="25" t="str">
        <f>IF(AND(AF$4='Data entry'!$R$62, OR('Data entry'!$B$62="Confirmed",'Data entry'!$B$62="Probable")),"sx","")</f>
        <v/>
      </c>
      <c r="AG174" s="25" t="str">
        <f>IF(AND(AG$4='Data entry'!$R$62, OR('Data entry'!$B$62="Confirmed",'Data entry'!$B$62="Probable")),"sx","")</f>
        <v/>
      </c>
      <c r="AH174" s="25" t="str">
        <f>IF(AND(AH$4='Data entry'!$R$62, OR('Data entry'!$B$62="Confirmed",'Data entry'!$B$62="Probable")),"sx","")</f>
        <v/>
      </c>
      <c r="AI174" s="25" t="str">
        <f>IF(AND(AI$4='Data entry'!$R$62, OR('Data entry'!$B$62="Confirmed",'Data entry'!$B$62="Probable")),"sx","")</f>
        <v/>
      </c>
      <c r="AJ174" s="25" t="str">
        <f>IF(AND(AJ$4='Data entry'!$R$62, OR('Data entry'!$B$62="Confirmed",'Data entry'!$B$62="Probable")),"sx","")</f>
        <v/>
      </c>
      <c r="AK174" s="25" t="str">
        <f>IF(AND(AK$4='Data entry'!$R$62, OR('Data entry'!$B$62="Confirmed",'Data entry'!$B$62="Probable")),"sx","")</f>
        <v/>
      </c>
      <c r="AL174" s="25" t="str">
        <f>IF(AND(AL$4='Data entry'!$R$62, OR('Data entry'!$B$62="Confirmed",'Data entry'!$B$62="Probable")),"sx","")</f>
        <v/>
      </c>
      <c r="AM174" s="25" t="str">
        <f>IF(AND(AM$4='Data entry'!$R$62, OR('Data entry'!$B$62="Confirmed",'Data entry'!$B$62="Probable")),"sx","")</f>
        <v/>
      </c>
      <c r="AN174" s="25" t="str">
        <f>IF(AND(AN$4='Data entry'!$R$62, OR('Data entry'!$B$62="Confirmed",'Data entry'!$B$62="Probable")),"sx","")</f>
        <v/>
      </c>
      <c r="AO174" s="25" t="str">
        <f>IF(AND(AO$4='Data entry'!$R$62, OR('Data entry'!$B$62="Confirmed",'Data entry'!$B$62="Probable")),"sx","")</f>
        <v/>
      </c>
      <c r="AP174" s="25" t="str">
        <f>IF(AND(AP$4='Data entry'!$R$62, OR('Data entry'!$B$62="Confirmed",'Data entry'!$B$62="Probable")),"sx","")</f>
        <v/>
      </c>
      <c r="AQ174" s="25" t="str">
        <f>IF(AND(AQ$4='Data entry'!$R$62, OR('Data entry'!$B$62="Confirmed",'Data entry'!$B$62="Probable")),"sx","")</f>
        <v/>
      </c>
      <c r="AR174" s="25" t="str">
        <f>IF(AND(AR$4='Data entry'!$R$62, OR('Data entry'!$B$62="Confirmed",'Data entry'!$B$62="Probable")),"sx","")</f>
        <v/>
      </c>
      <c r="AS174" s="25" t="str">
        <f>IF(AND(AS$4='Data entry'!$R$62, OR('Data entry'!$B$62="Confirmed",'Data entry'!$B$62="Probable")),"sx","")</f>
        <v/>
      </c>
      <c r="AT174" s="25" t="str">
        <f>IF(AND(AT$4='Data entry'!$R$62, OR('Data entry'!$B$62="Confirmed",'Data entry'!$B$62="Probable")),"sx","")</f>
        <v/>
      </c>
      <c r="AU174" s="25" t="str">
        <f>IF(AND(AU$4='Data entry'!$R$62, OR('Data entry'!$B$62="Confirmed",'Data entry'!$B$62="Probable")),"sx","")</f>
        <v/>
      </c>
      <c r="AV174" s="25" t="str">
        <f>IF(AND(AV$4='Data entry'!$R$62, OR('Data entry'!$B$62="Confirmed",'Data entry'!$B$62="Probable")),"sx","")</f>
        <v/>
      </c>
      <c r="AW174" s="25" t="str">
        <f>IF(AND(AW$4='Data entry'!$R$62, OR('Data entry'!$B$62="Confirmed",'Data entry'!$B$62="Probable")),"sx","")</f>
        <v/>
      </c>
      <c r="AX174" s="25" t="str">
        <f>IF(AND(AX$4='Data entry'!$R$62, OR('Data entry'!$B$62="Confirmed",'Data entry'!$B$62="Probable")),"sx","")</f>
        <v/>
      </c>
      <c r="AY174" s="25" t="str">
        <f>IF(AND(AY$4='Data entry'!$R$62, OR('Data entry'!$B$62="Confirmed",'Data entry'!$B$62="Probable")),"sx","")</f>
        <v/>
      </c>
      <c r="AZ174" s="25" t="str">
        <f>IF(AND(AZ$4='Data entry'!$R$62, OR('Data entry'!$B$62="Confirmed",'Data entry'!$B$62="Probable")),"sx","")</f>
        <v/>
      </c>
      <c r="BA174" s="25" t="str">
        <f>IF(AND(BA$4='Data entry'!$R$62, OR('Data entry'!$B$62="Confirmed",'Data entry'!$B$62="Probable")),"sx","")</f>
        <v/>
      </c>
      <c r="BB174" s="25" t="str">
        <f>IF(AND(BB$4='Data entry'!$R$62, OR('Data entry'!$B$62="Confirmed",'Data entry'!$B$62="Probable")),"sx","")</f>
        <v/>
      </c>
      <c r="BC174" s="25" t="str">
        <f>IF(AND(BC$4='Data entry'!$R$62, OR('Data entry'!$B$62="Confirmed",'Data entry'!$B$62="Probable")),"sx","")</f>
        <v/>
      </c>
      <c r="BD174" s="25" t="str">
        <f>IF(AND(BD$4='Data entry'!$R$62, OR('Data entry'!$B$62="Confirmed",'Data entry'!$B$62="Probable")),"sx","")</f>
        <v/>
      </c>
      <c r="BE174" s="25" t="str">
        <f>IF(AND(BE$4='Data entry'!$R$62, OR('Data entry'!$B$62="Confirmed",'Data entry'!$B$62="Probable")),"sx","")</f>
        <v/>
      </c>
      <c r="BF174" s="25" t="str">
        <f>IF(AND(BF$4='Data entry'!$R$62, OR('Data entry'!$B$62="Confirmed",'Data entry'!$B$62="Probable")),"sx","")</f>
        <v/>
      </c>
      <c r="BG174" s="25" t="str">
        <f>IF(AND(BG$4='Data entry'!$R$62, OR('Data entry'!$B$62="Confirmed",'Data entry'!$B$62="Probable")),"sx","")</f>
        <v/>
      </c>
      <c r="BH174" s="25" t="str">
        <f>IF(AND(BH$4='Data entry'!$R$62, OR('Data entry'!$B$62="Confirmed",'Data entry'!$B$62="Probable")),"sx","")</f>
        <v/>
      </c>
      <c r="BI174" s="25" t="str">
        <f>IF(AND(BI$4='Data entry'!$R$62, OR('Data entry'!$B$62="Confirmed",'Data entry'!$B$62="Probable")),"sx","")</f>
        <v/>
      </c>
      <c r="BJ174" s="25" t="str">
        <f>IF(AND(BJ$4='Data entry'!$R$62, OR('Data entry'!$B$62="Confirmed",'Data entry'!$B$62="Probable")),"sx","")</f>
        <v/>
      </c>
      <c r="BK174" s="25" t="str">
        <f>IF(AND(BK$4='Data entry'!$R$62, OR('Data entry'!$B$62="Confirmed",'Data entry'!$B$62="Probable")),"sx","")</f>
        <v/>
      </c>
      <c r="BL174" s="25" t="str">
        <f>IF(AND(BL$4='Data entry'!$R$62, OR('Data entry'!$B$62="Confirmed",'Data entry'!$B$62="Probable")),"sx","")</f>
        <v/>
      </c>
      <c r="BM174" s="25" t="str">
        <f>IF(AND(BM$4='Data entry'!$R$62, OR('Data entry'!$B$62="Confirmed",'Data entry'!$B$62="Probable")),"sx","")</f>
        <v/>
      </c>
      <c r="BN174" s="25" t="str">
        <f>IF(AND(BN$4='Data entry'!$R$62, OR('Data entry'!$B$62="Confirmed",'Data entry'!$B$62="Probable")),"sx","")</f>
        <v/>
      </c>
      <c r="BO174" s="25" t="str">
        <f>IF(AND(BO$4='Data entry'!$R$62, OR('Data entry'!$B$62="Confirmed",'Data entry'!$B$62="Probable")),"sx","")</f>
        <v/>
      </c>
      <c r="BP174" s="25" t="str">
        <f>IF(AND(BP$4='Data entry'!$R$62, OR('Data entry'!$B$62="Confirmed",'Data entry'!$B$62="Probable")),"sx","")</f>
        <v/>
      </c>
      <c r="BQ174" s="25" t="str">
        <f>IF(AND(BQ$4='Data entry'!$R$62, OR('Data entry'!$B$62="Confirmed",'Data entry'!$B$62="Probable")),"sx","")</f>
        <v/>
      </c>
      <c r="BR174" s="25" t="str">
        <f>IF(AND(BR$4='Data entry'!$R$62, OR('Data entry'!$B$62="Confirmed",'Data entry'!$B$62="Probable")),"sx","")</f>
        <v/>
      </c>
      <c r="BS174" s="25" t="str">
        <f>IF(AND(BS$4='Data entry'!$R$62, OR('Data entry'!$B$62="Confirmed",'Data entry'!$B$62="Probable")),"sx","")</f>
        <v/>
      </c>
      <c r="BT174" s="25" t="str">
        <f>IF(AND(BT$4='Data entry'!$R$62, OR('Data entry'!$B$62="Confirmed",'Data entry'!$B$62="Probable")),"sx","")</f>
        <v/>
      </c>
      <c r="BU174" s="25" t="str">
        <f>IF(AND(BU$4='Data entry'!$R$62, OR('Data entry'!$B$62="Confirmed",'Data entry'!$B$62="Probable")),"sx","")</f>
        <v/>
      </c>
      <c r="BV174" s="25" t="str">
        <f>IF(AND(BV$4='Data entry'!$R$62, OR('Data entry'!$B$62="Confirmed",'Data entry'!$B$62="Probable")),"sx","")</f>
        <v/>
      </c>
      <c r="BW174" s="25" t="str">
        <f>IF(AND(BW$4='Data entry'!$R$62, OR('Data entry'!$B$62="Confirmed",'Data entry'!$B$62="Probable")),"sx","")</f>
        <v/>
      </c>
      <c r="BX174" s="25" t="str">
        <f>IF(AND(BX$4='Data entry'!$R$62, OR('Data entry'!$B$62="Confirmed",'Data entry'!$B$62="Probable")),"sx","")</f>
        <v/>
      </c>
      <c r="BY174" s="25" t="str">
        <f>IF(AND(BY$4='Data entry'!$R$62, OR('Data entry'!$B$62="Confirmed",'Data entry'!$B$62="Probable")),"sx","")</f>
        <v/>
      </c>
      <c r="BZ174" s="25" t="str">
        <f>IF(AND(BZ$4='Data entry'!$R$62, OR('Data entry'!$B$62="Confirmed",'Data entry'!$B$62="Probable")),"sx","")</f>
        <v/>
      </c>
      <c r="CA174" s="25" t="str">
        <f>IF(AND(CA$4='Data entry'!$R$62, OR('Data entry'!$B$62="Confirmed",'Data entry'!$B$62="Probable")),"sx","")</f>
        <v/>
      </c>
      <c r="CB174" s="25" t="str">
        <f>IF(AND(CB$4='Data entry'!$R$62, OR('Data entry'!$B$62="Confirmed",'Data entry'!$B$62="Probable")),"sx","")</f>
        <v/>
      </c>
      <c r="CC174" s="25" t="str">
        <f>IF(AND(CC$4='Data entry'!$R$62, OR('Data entry'!$B$62="Confirmed",'Data entry'!$B$62="Probable")),"sx","")</f>
        <v/>
      </c>
    </row>
    <row r="175" spans="1:81" s="73" customFormat="1" ht="2.25" customHeight="1" thickBot="1" x14ac:dyDescent="0.3">
      <c r="A175" s="613"/>
      <c r="B175" s="614"/>
      <c r="C175" s="78"/>
    </row>
    <row r="176" spans="1:81" s="72" customFormat="1" ht="15.6" thickTop="1" x14ac:dyDescent="0.25">
      <c r="A176" s="612" t="str">
        <f>CONCATENATE('Data entry'!J63, " ", 'Data entry'!I63)</f>
        <v xml:space="preserve"> </v>
      </c>
      <c r="B176" s="612"/>
      <c r="C176" s="76"/>
    </row>
    <row r="177" spans="1:81" s="25" customFormat="1" x14ac:dyDescent="0.25">
      <c r="A177" s="610" t="str">
        <f>CONCATENATE('Data entry'!B63, ", ", 'Data entry'!AO63, ", ", 'Data entry'!AR63)</f>
        <v xml:space="preserve">, , </v>
      </c>
      <c r="B177" s="610"/>
      <c r="C177" s="77"/>
      <c r="Q177" s="25" t="str">
        <f>IF(AND(Q$4='Data entry'!$R$63, OR('Data entry'!$B$63="Confirmed",'Data entry'!$B$63="Probable")),"sx","")</f>
        <v/>
      </c>
      <c r="R177" s="25" t="str">
        <f>IF(AND(R$4='Data entry'!$R$63, OR('Data entry'!$B$63="Confirmed",'Data entry'!$B$63="Probable")),"sx","")</f>
        <v/>
      </c>
      <c r="S177" s="25" t="str">
        <f>IF(AND(S$4='Data entry'!$R$63, OR('Data entry'!$B$63="Confirmed",'Data entry'!$B$63="Probable")),"sx","")</f>
        <v/>
      </c>
      <c r="T177" s="25" t="str">
        <f>IF(AND(T$4='Data entry'!$R$63, OR('Data entry'!$B$63="Confirmed",'Data entry'!$B$63="Probable")),"sx","")</f>
        <v/>
      </c>
      <c r="U177" s="25" t="str">
        <f>IF(AND(U$4='Data entry'!$R$63, OR('Data entry'!$B$63="Confirmed",'Data entry'!$B$63="Probable")),"sx","")</f>
        <v/>
      </c>
      <c r="V177" s="25" t="str">
        <f>IF(AND(V$4='Data entry'!$R$63, OR('Data entry'!$B$63="Confirmed",'Data entry'!$B$63="Probable")),"sx","")</f>
        <v/>
      </c>
      <c r="W177" s="25" t="str">
        <f>IF(AND(W$4='Data entry'!$R$63, OR('Data entry'!$B$63="Confirmed",'Data entry'!$B$63="Probable")),"sx","")</f>
        <v/>
      </c>
      <c r="X177" s="25" t="str">
        <f>IF(AND(X$4='Data entry'!$R$63, OR('Data entry'!$B$63="Confirmed",'Data entry'!$B$63="Probable")),"sx","")</f>
        <v/>
      </c>
      <c r="Y177" s="25" t="str">
        <f>IF(AND(Y$4='Data entry'!$R$63, OR('Data entry'!$B$63="Confirmed",'Data entry'!$B$63="Probable")),"sx","")</f>
        <v/>
      </c>
      <c r="Z177" s="25" t="str">
        <f>IF(AND(Z$4='Data entry'!$R$63, OR('Data entry'!$B$63="Confirmed",'Data entry'!$B$63="Probable")),"sx","")</f>
        <v/>
      </c>
      <c r="AA177" s="25" t="str">
        <f>IF(AND(AA$4='Data entry'!$R$63, OR('Data entry'!$B$63="Confirmed",'Data entry'!$B$63="Probable")),"sx","")</f>
        <v/>
      </c>
      <c r="AB177" s="25" t="str">
        <f>IF(AND(AB$4='Data entry'!$R$63, OR('Data entry'!$B$63="Confirmed",'Data entry'!$B$63="Probable")),"sx","")</f>
        <v/>
      </c>
      <c r="AC177" s="25" t="str">
        <f>IF(AND(AC$4='Data entry'!$R$63, OR('Data entry'!$B$63="Confirmed",'Data entry'!$B$63="Probable")),"sx","")</f>
        <v/>
      </c>
      <c r="AD177" s="25" t="str">
        <f>IF(AND(AD$4='Data entry'!$R$63, OR('Data entry'!$B$63="Confirmed",'Data entry'!$B$63="Probable")),"sx","")</f>
        <v/>
      </c>
      <c r="AE177" s="25" t="str">
        <f>IF(AND(AE$4='Data entry'!$R$63, OR('Data entry'!$B$63="Confirmed",'Data entry'!$B$63="Probable")),"sx","")</f>
        <v/>
      </c>
      <c r="AF177" s="25" t="str">
        <f>IF(AND(AF$4='Data entry'!$R$63, OR('Data entry'!$B$63="Confirmed",'Data entry'!$B$63="Probable")),"sx","")</f>
        <v/>
      </c>
      <c r="AG177" s="25" t="str">
        <f>IF(AND(AG$4='Data entry'!$R$63, OR('Data entry'!$B$63="Confirmed",'Data entry'!$B$63="Probable")),"sx","")</f>
        <v/>
      </c>
      <c r="AH177" s="25" t="str">
        <f>IF(AND(AH$4='Data entry'!$R$63, OR('Data entry'!$B$63="Confirmed",'Data entry'!$B$63="Probable")),"sx","")</f>
        <v/>
      </c>
      <c r="AI177" s="25" t="str">
        <f>IF(AND(AI$4='Data entry'!$R$63, OR('Data entry'!$B$63="Confirmed",'Data entry'!$B$63="Probable")),"sx","")</f>
        <v/>
      </c>
      <c r="AJ177" s="25" t="str">
        <f>IF(AND(AJ$4='Data entry'!$R$63, OR('Data entry'!$B$63="Confirmed",'Data entry'!$B$63="Probable")),"sx","")</f>
        <v/>
      </c>
      <c r="AK177" s="25" t="str">
        <f>IF(AND(AK$4='Data entry'!$R$63, OR('Data entry'!$B$63="Confirmed",'Data entry'!$B$63="Probable")),"sx","")</f>
        <v/>
      </c>
      <c r="AL177" s="25" t="str">
        <f>IF(AND(AL$4='Data entry'!$R$63, OR('Data entry'!$B$63="Confirmed",'Data entry'!$B$63="Probable")),"sx","")</f>
        <v/>
      </c>
      <c r="AM177" s="25" t="str">
        <f>IF(AND(AM$4='Data entry'!$R$63, OR('Data entry'!$B$63="Confirmed",'Data entry'!$B$63="Probable")),"sx","")</f>
        <v/>
      </c>
      <c r="AN177" s="25" t="str">
        <f>IF(AND(AN$4='Data entry'!$R$63, OR('Data entry'!$B$63="Confirmed",'Data entry'!$B$63="Probable")),"sx","")</f>
        <v/>
      </c>
      <c r="AO177" s="25" t="str">
        <f>IF(AND(AO$4='Data entry'!$R$63, OR('Data entry'!$B$63="Confirmed",'Data entry'!$B$63="Probable")),"sx","")</f>
        <v/>
      </c>
      <c r="AP177" s="25" t="str">
        <f>IF(AND(AP$4='Data entry'!$R$63, OR('Data entry'!$B$63="Confirmed",'Data entry'!$B$63="Probable")),"sx","")</f>
        <v/>
      </c>
      <c r="AQ177" s="25" t="str">
        <f>IF(AND(AQ$4='Data entry'!$R$63, OR('Data entry'!$B$63="Confirmed",'Data entry'!$B$63="Probable")),"sx","")</f>
        <v/>
      </c>
      <c r="AR177" s="25" t="str">
        <f>IF(AND(AR$4='Data entry'!$R$63, OR('Data entry'!$B$63="Confirmed",'Data entry'!$B$63="Probable")),"sx","")</f>
        <v/>
      </c>
      <c r="AS177" s="25" t="str">
        <f>IF(AND(AS$4='Data entry'!$R$63, OR('Data entry'!$B$63="Confirmed",'Data entry'!$B$63="Probable")),"sx","")</f>
        <v/>
      </c>
      <c r="AT177" s="25" t="str">
        <f>IF(AND(AT$4='Data entry'!$R$63, OR('Data entry'!$B$63="Confirmed",'Data entry'!$B$63="Probable")),"sx","")</f>
        <v/>
      </c>
      <c r="AU177" s="25" t="str">
        <f>IF(AND(AU$4='Data entry'!$R$63, OR('Data entry'!$B$63="Confirmed",'Data entry'!$B$63="Probable")),"sx","")</f>
        <v/>
      </c>
      <c r="AV177" s="25" t="str">
        <f>IF(AND(AV$4='Data entry'!$R$63, OR('Data entry'!$B$63="Confirmed",'Data entry'!$B$63="Probable")),"sx","")</f>
        <v/>
      </c>
      <c r="AW177" s="25" t="str">
        <f>IF(AND(AW$4='Data entry'!$R$63, OR('Data entry'!$B$63="Confirmed",'Data entry'!$B$63="Probable")),"sx","")</f>
        <v/>
      </c>
      <c r="AX177" s="25" t="str">
        <f>IF(AND(AX$4='Data entry'!$R$63, OR('Data entry'!$B$63="Confirmed",'Data entry'!$B$63="Probable")),"sx","")</f>
        <v/>
      </c>
      <c r="AY177" s="25" t="str">
        <f>IF(AND(AY$4='Data entry'!$R$63, OR('Data entry'!$B$63="Confirmed",'Data entry'!$B$63="Probable")),"sx","")</f>
        <v/>
      </c>
      <c r="AZ177" s="25" t="str">
        <f>IF(AND(AZ$4='Data entry'!$R$63, OR('Data entry'!$B$63="Confirmed",'Data entry'!$B$63="Probable")),"sx","")</f>
        <v/>
      </c>
      <c r="BA177" s="25" t="str">
        <f>IF(AND(BA$4='Data entry'!$R$63, OR('Data entry'!$B$63="Confirmed",'Data entry'!$B$63="Probable")),"sx","")</f>
        <v/>
      </c>
      <c r="BB177" s="25" t="str">
        <f>IF(AND(BB$4='Data entry'!$R$63, OR('Data entry'!$B$63="Confirmed",'Data entry'!$B$63="Probable")),"sx","")</f>
        <v/>
      </c>
      <c r="BC177" s="25" t="str">
        <f>IF(AND(BC$4='Data entry'!$R$63, OR('Data entry'!$B$63="Confirmed",'Data entry'!$B$63="Probable")),"sx","")</f>
        <v/>
      </c>
      <c r="BD177" s="25" t="str">
        <f>IF(AND(BD$4='Data entry'!$R$63, OR('Data entry'!$B$63="Confirmed",'Data entry'!$B$63="Probable")),"sx","")</f>
        <v/>
      </c>
      <c r="BE177" s="25" t="str">
        <f>IF(AND(BE$4='Data entry'!$R$63, OR('Data entry'!$B$63="Confirmed",'Data entry'!$B$63="Probable")),"sx","")</f>
        <v/>
      </c>
      <c r="BF177" s="25" t="str">
        <f>IF(AND(BF$4='Data entry'!$R$63, OR('Data entry'!$B$63="Confirmed",'Data entry'!$B$63="Probable")),"sx","")</f>
        <v/>
      </c>
      <c r="BG177" s="25" t="str">
        <f>IF(AND(BG$4='Data entry'!$R$63, OR('Data entry'!$B$63="Confirmed",'Data entry'!$B$63="Probable")),"sx","")</f>
        <v/>
      </c>
      <c r="BH177" s="25" t="str">
        <f>IF(AND(BH$4='Data entry'!$R$63, OR('Data entry'!$B$63="Confirmed",'Data entry'!$B$63="Probable")),"sx","")</f>
        <v/>
      </c>
      <c r="BI177" s="25" t="str">
        <f>IF(AND(BI$4='Data entry'!$R$63, OR('Data entry'!$B$63="Confirmed",'Data entry'!$B$63="Probable")),"sx","")</f>
        <v/>
      </c>
      <c r="BJ177" s="25" t="str">
        <f>IF(AND(BJ$4='Data entry'!$R$63, OR('Data entry'!$B$63="Confirmed",'Data entry'!$B$63="Probable")),"sx","")</f>
        <v/>
      </c>
      <c r="BK177" s="25" t="str">
        <f>IF(AND(BK$4='Data entry'!$R$63, OR('Data entry'!$B$63="Confirmed",'Data entry'!$B$63="Probable")),"sx","")</f>
        <v/>
      </c>
      <c r="BL177" s="25" t="str">
        <f>IF(AND(BL$4='Data entry'!$R$63, OR('Data entry'!$B$63="Confirmed",'Data entry'!$B$63="Probable")),"sx","")</f>
        <v/>
      </c>
      <c r="BM177" s="25" t="str">
        <f>IF(AND(BM$4='Data entry'!$R$63, OR('Data entry'!$B$63="Confirmed",'Data entry'!$B$63="Probable")),"sx","")</f>
        <v/>
      </c>
      <c r="BN177" s="25" t="str">
        <f>IF(AND(BN$4='Data entry'!$R$63, OR('Data entry'!$B$63="Confirmed",'Data entry'!$B$63="Probable")),"sx","")</f>
        <v/>
      </c>
      <c r="BO177" s="25" t="str">
        <f>IF(AND(BO$4='Data entry'!$R$63, OR('Data entry'!$B$63="Confirmed",'Data entry'!$B$63="Probable")),"sx","")</f>
        <v/>
      </c>
      <c r="BP177" s="25" t="str">
        <f>IF(AND(BP$4='Data entry'!$R$63, OR('Data entry'!$B$63="Confirmed",'Data entry'!$B$63="Probable")),"sx","")</f>
        <v/>
      </c>
      <c r="BQ177" s="25" t="str">
        <f>IF(AND(BQ$4='Data entry'!$R$63, OR('Data entry'!$B$63="Confirmed",'Data entry'!$B$63="Probable")),"sx","")</f>
        <v/>
      </c>
      <c r="BR177" s="25" t="str">
        <f>IF(AND(BR$4='Data entry'!$R$63, OR('Data entry'!$B$63="Confirmed",'Data entry'!$B$63="Probable")),"sx","")</f>
        <v/>
      </c>
      <c r="BS177" s="25" t="str">
        <f>IF(AND(BS$4='Data entry'!$R$63, OR('Data entry'!$B$63="Confirmed",'Data entry'!$B$63="Probable")),"sx","")</f>
        <v/>
      </c>
      <c r="BT177" s="25" t="str">
        <f>IF(AND(BT$4='Data entry'!$R$63, OR('Data entry'!$B$63="Confirmed",'Data entry'!$B$63="Probable")),"sx","")</f>
        <v/>
      </c>
      <c r="BU177" s="25" t="str">
        <f>IF(AND(BU$4='Data entry'!$R$63, OR('Data entry'!$B$63="Confirmed",'Data entry'!$B$63="Probable")),"sx","")</f>
        <v/>
      </c>
      <c r="BV177" s="25" t="str">
        <f>IF(AND(BV$4='Data entry'!$R$63, OR('Data entry'!$B$63="Confirmed",'Data entry'!$B$63="Probable")),"sx","")</f>
        <v/>
      </c>
      <c r="BW177" s="25" t="str">
        <f>IF(AND(BW$4='Data entry'!$R$63, OR('Data entry'!$B$63="Confirmed",'Data entry'!$B$63="Probable")),"sx","")</f>
        <v/>
      </c>
      <c r="BX177" s="25" t="str">
        <f>IF(AND(BX$4='Data entry'!$R$63, OR('Data entry'!$B$63="Confirmed",'Data entry'!$B$63="Probable")),"sx","")</f>
        <v/>
      </c>
      <c r="BY177" s="25" t="str">
        <f>IF(AND(BY$4='Data entry'!$R$63, OR('Data entry'!$B$63="Confirmed",'Data entry'!$B$63="Probable")),"sx","")</f>
        <v/>
      </c>
      <c r="BZ177" s="25" t="str">
        <f>IF(AND(BZ$4='Data entry'!$R$63, OR('Data entry'!$B$63="Confirmed",'Data entry'!$B$63="Probable")),"sx","")</f>
        <v/>
      </c>
      <c r="CA177" s="25" t="str">
        <f>IF(AND(CA$4='Data entry'!$R$63, OR('Data entry'!$B$63="Confirmed",'Data entry'!$B$63="Probable")),"sx","")</f>
        <v/>
      </c>
      <c r="CB177" s="25" t="str">
        <f>IF(AND(CB$4='Data entry'!$R$63, OR('Data entry'!$B$63="Confirmed",'Data entry'!$B$63="Probable")),"sx","")</f>
        <v/>
      </c>
      <c r="CC177" s="25" t="str">
        <f>IF(AND(CC$4='Data entry'!$R$63, OR('Data entry'!$B$63="Confirmed",'Data entry'!$B$63="Probable")),"sx","")</f>
        <v/>
      </c>
    </row>
    <row r="178" spans="1:81" s="73" customFormat="1" ht="2.25" customHeight="1" thickBot="1" x14ac:dyDescent="0.3">
      <c r="A178" s="613"/>
      <c r="B178" s="614"/>
      <c r="C178" s="78"/>
    </row>
    <row r="179" spans="1:81" s="72" customFormat="1" ht="15.6" thickTop="1" x14ac:dyDescent="0.25">
      <c r="A179" s="612" t="str">
        <f>CONCATENATE('Data entry'!J64, " ", 'Data entry'!I64)</f>
        <v xml:space="preserve"> </v>
      </c>
      <c r="B179" s="612"/>
      <c r="C179" s="76"/>
    </row>
    <row r="180" spans="1:81" s="25" customFormat="1" x14ac:dyDescent="0.25">
      <c r="A180" s="610" t="str">
        <f>CONCATENATE('Data entry'!B64, ", ", 'Data entry'!AO64, ", ", 'Data entry'!AR64)</f>
        <v xml:space="preserve">, , </v>
      </c>
      <c r="B180" s="610"/>
      <c r="C180" s="77"/>
      <c r="Q180" s="25" t="str">
        <f>IF(AND(Q$4='Data entry'!$R$64, OR('Data entry'!$B$64="Confirmed",'Data entry'!$B$64="Probable")),"sx","")</f>
        <v/>
      </c>
      <c r="R180" s="25" t="str">
        <f>IF(AND(R$4='Data entry'!$R$64, OR('Data entry'!$B$64="Confirmed",'Data entry'!$B$64="Probable")),"sx","")</f>
        <v/>
      </c>
      <c r="S180" s="25" t="str">
        <f>IF(AND(S$4='Data entry'!$R$64, OR('Data entry'!$B$64="Confirmed",'Data entry'!$B$64="Probable")),"sx","")</f>
        <v/>
      </c>
      <c r="T180" s="25" t="str">
        <f>IF(AND(T$4='Data entry'!$R$64, OR('Data entry'!$B$64="Confirmed",'Data entry'!$B$64="Probable")),"sx","")</f>
        <v/>
      </c>
      <c r="U180" s="25" t="str">
        <f>IF(AND(U$4='Data entry'!$R$64, OR('Data entry'!$B$64="Confirmed",'Data entry'!$B$64="Probable")),"sx","")</f>
        <v/>
      </c>
      <c r="V180" s="25" t="str">
        <f>IF(AND(V$4='Data entry'!$R$64, OR('Data entry'!$B$64="Confirmed",'Data entry'!$B$64="Probable")),"sx","")</f>
        <v/>
      </c>
      <c r="W180" s="25" t="str">
        <f>IF(AND(W$4='Data entry'!$R$64, OR('Data entry'!$B$64="Confirmed",'Data entry'!$B$64="Probable")),"sx","")</f>
        <v/>
      </c>
      <c r="X180" s="25" t="str">
        <f>IF(AND(X$4='Data entry'!$R$64, OR('Data entry'!$B$64="Confirmed",'Data entry'!$B$64="Probable")),"sx","")</f>
        <v/>
      </c>
      <c r="Y180" s="25" t="str">
        <f>IF(AND(Y$4='Data entry'!$R$64, OR('Data entry'!$B$64="Confirmed",'Data entry'!$B$64="Probable")),"sx","")</f>
        <v/>
      </c>
      <c r="Z180" s="25" t="str">
        <f>IF(AND(Z$4='Data entry'!$R$64, OR('Data entry'!$B$64="Confirmed",'Data entry'!$B$64="Probable")),"sx","")</f>
        <v/>
      </c>
      <c r="AA180" s="25" t="str">
        <f>IF(AND(AA$4='Data entry'!$R$64, OR('Data entry'!$B$64="Confirmed",'Data entry'!$B$64="Probable")),"sx","")</f>
        <v/>
      </c>
      <c r="AB180" s="25" t="str">
        <f>IF(AND(AB$4='Data entry'!$R$64, OR('Data entry'!$B$64="Confirmed",'Data entry'!$B$64="Probable")),"sx","")</f>
        <v/>
      </c>
      <c r="AC180" s="25" t="str">
        <f>IF(AND(AC$4='Data entry'!$R$64, OR('Data entry'!$B$64="Confirmed",'Data entry'!$B$64="Probable")),"sx","")</f>
        <v/>
      </c>
      <c r="AD180" s="25" t="str">
        <f>IF(AND(AD$4='Data entry'!$R$64, OR('Data entry'!$B$64="Confirmed",'Data entry'!$B$64="Probable")),"sx","")</f>
        <v/>
      </c>
      <c r="AE180" s="25" t="str">
        <f>IF(AND(AE$4='Data entry'!$R$64, OR('Data entry'!$B$64="Confirmed",'Data entry'!$B$64="Probable")),"sx","")</f>
        <v/>
      </c>
      <c r="AF180" s="25" t="str">
        <f>IF(AND(AF$4='Data entry'!$R$64, OR('Data entry'!$B$64="Confirmed",'Data entry'!$B$64="Probable")),"sx","")</f>
        <v/>
      </c>
      <c r="AG180" s="25" t="str">
        <f>IF(AND(AG$4='Data entry'!$R$64, OR('Data entry'!$B$64="Confirmed",'Data entry'!$B$64="Probable")),"sx","")</f>
        <v/>
      </c>
      <c r="AH180" s="25" t="str">
        <f>IF(AND(AH$4='Data entry'!$R$64, OR('Data entry'!$B$64="Confirmed",'Data entry'!$B$64="Probable")),"sx","")</f>
        <v/>
      </c>
      <c r="AI180" s="25" t="str">
        <f>IF(AND(AI$4='Data entry'!$R$64, OR('Data entry'!$B$64="Confirmed",'Data entry'!$B$64="Probable")),"sx","")</f>
        <v/>
      </c>
      <c r="AJ180" s="25" t="str">
        <f>IF(AND(AJ$4='Data entry'!$R$64, OR('Data entry'!$B$64="Confirmed",'Data entry'!$B$64="Probable")),"sx","")</f>
        <v/>
      </c>
      <c r="AK180" s="25" t="str">
        <f>IF(AND(AK$4='Data entry'!$R$64, OR('Data entry'!$B$64="Confirmed",'Data entry'!$B$64="Probable")),"sx","")</f>
        <v/>
      </c>
      <c r="AL180" s="25" t="str">
        <f>IF(AND(AL$4='Data entry'!$R$64, OR('Data entry'!$B$64="Confirmed",'Data entry'!$B$64="Probable")),"sx","")</f>
        <v/>
      </c>
      <c r="AM180" s="25" t="str">
        <f>IF(AND(AM$4='Data entry'!$R$64, OR('Data entry'!$B$64="Confirmed",'Data entry'!$B$64="Probable")),"sx","")</f>
        <v/>
      </c>
      <c r="AN180" s="25" t="str">
        <f>IF(AND(AN$4='Data entry'!$R$64, OR('Data entry'!$B$64="Confirmed",'Data entry'!$B$64="Probable")),"sx","")</f>
        <v/>
      </c>
      <c r="AO180" s="25" t="str">
        <f>IF(AND(AO$4='Data entry'!$R$64, OR('Data entry'!$B$64="Confirmed",'Data entry'!$B$64="Probable")),"sx","")</f>
        <v/>
      </c>
      <c r="AP180" s="25" t="str">
        <f>IF(AND(AP$4='Data entry'!$R$64, OR('Data entry'!$B$64="Confirmed",'Data entry'!$B$64="Probable")),"sx","")</f>
        <v/>
      </c>
      <c r="AQ180" s="25" t="str">
        <f>IF(AND(AQ$4='Data entry'!$R$64, OR('Data entry'!$B$64="Confirmed",'Data entry'!$B$64="Probable")),"sx","")</f>
        <v/>
      </c>
      <c r="AR180" s="25" t="str">
        <f>IF(AND(AR$4='Data entry'!$R$64, OR('Data entry'!$B$64="Confirmed",'Data entry'!$B$64="Probable")),"sx","")</f>
        <v/>
      </c>
      <c r="AS180" s="25" t="str">
        <f>IF(AND(AS$4='Data entry'!$R$64, OR('Data entry'!$B$64="Confirmed",'Data entry'!$B$64="Probable")),"sx","")</f>
        <v/>
      </c>
      <c r="AT180" s="25" t="str">
        <f>IF(AND(AT$4='Data entry'!$R$64, OR('Data entry'!$B$64="Confirmed",'Data entry'!$B$64="Probable")),"sx","")</f>
        <v/>
      </c>
      <c r="AU180" s="25" t="str">
        <f>IF(AND(AU$4='Data entry'!$R$64, OR('Data entry'!$B$64="Confirmed",'Data entry'!$B$64="Probable")),"sx","")</f>
        <v/>
      </c>
      <c r="AV180" s="25" t="str">
        <f>IF(AND(AV$4='Data entry'!$R$64, OR('Data entry'!$B$64="Confirmed",'Data entry'!$B$64="Probable")),"sx","")</f>
        <v/>
      </c>
      <c r="AW180" s="25" t="str">
        <f>IF(AND(AW$4='Data entry'!$R$64, OR('Data entry'!$B$64="Confirmed",'Data entry'!$B$64="Probable")),"sx","")</f>
        <v/>
      </c>
      <c r="AX180" s="25" t="str">
        <f>IF(AND(AX$4='Data entry'!$R$64, OR('Data entry'!$B$64="Confirmed",'Data entry'!$B$64="Probable")),"sx","")</f>
        <v/>
      </c>
      <c r="AY180" s="25" t="str">
        <f>IF(AND(AY$4='Data entry'!$R$64, OR('Data entry'!$B$64="Confirmed",'Data entry'!$B$64="Probable")),"sx","")</f>
        <v/>
      </c>
      <c r="AZ180" s="25" t="str">
        <f>IF(AND(AZ$4='Data entry'!$R$64, OR('Data entry'!$B$64="Confirmed",'Data entry'!$B$64="Probable")),"sx","")</f>
        <v/>
      </c>
      <c r="BA180" s="25" t="str">
        <f>IF(AND(BA$4='Data entry'!$R$64, OR('Data entry'!$B$64="Confirmed",'Data entry'!$B$64="Probable")),"sx","")</f>
        <v/>
      </c>
      <c r="BB180" s="25" t="str">
        <f>IF(AND(BB$4='Data entry'!$R$64, OR('Data entry'!$B$64="Confirmed",'Data entry'!$B$64="Probable")),"sx","")</f>
        <v/>
      </c>
      <c r="BC180" s="25" t="str">
        <f>IF(AND(BC$4='Data entry'!$R$64, OR('Data entry'!$B$64="Confirmed",'Data entry'!$B$64="Probable")),"sx","")</f>
        <v/>
      </c>
      <c r="BD180" s="25" t="str">
        <f>IF(AND(BD$4='Data entry'!$R$64, OR('Data entry'!$B$64="Confirmed",'Data entry'!$B$64="Probable")),"sx","")</f>
        <v/>
      </c>
      <c r="BE180" s="25" t="str">
        <f>IF(AND(BE$4='Data entry'!$R$64, OR('Data entry'!$B$64="Confirmed",'Data entry'!$B$64="Probable")),"sx","")</f>
        <v/>
      </c>
      <c r="BF180" s="25" t="str">
        <f>IF(AND(BF$4='Data entry'!$R$64, OR('Data entry'!$B$64="Confirmed",'Data entry'!$B$64="Probable")),"sx","")</f>
        <v/>
      </c>
      <c r="BG180" s="25" t="str">
        <f>IF(AND(BG$4='Data entry'!$R$64, OR('Data entry'!$B$64="Confirmed",'Data entry'!$B$64="Probable")),"sx","")</f>
        <v/>
      </c>
      <c r="BH180" s="25" t="str">
        <f>IF(AND(BH$4='Data entry'!$R$64, OR('Data entry'!$B$64="Confirmed",'Data entry'!$B$64="Probable")),"sx","")</f>
        <v/>
      </c>
      <c r="BI180" s="25" t="str">
        <f>IF(AND(BI$4='Data entry'!$R$64, OR('Data entry'!$B$64="Confirmed",'Data entry'!$B$64="Probable")),"sx","")</f>
        <v/>
      </c>
      <c r="BJ180" s="25" t="str">
        <f>IF(AND(BJ$4='Data entry'!$R$64, OR('Data entry'!$B$64="Confirmed",'Data entry'!$B$64="Probable")),"sx","")</f>
        <v/>
      </c>
      <c r="BK180" s="25" t="str">
        <f>IF(AND(BK$4='Data entry'!$R$64, OR('Data entry'!$B$64="Confirmed",'Data entry'!$B$64="Probable")),"sx","")</f>
        <v/>
      </c>
      <c r="BL180" s="25" t="str">
        <f>IF(AND(BL$4='Data entry'!$R$64, OR('Data entry'!$B$64="Confirmed",'Data entry'!$B$64="Probable")),"sx","")</f>
        <v/>
      </c>
      <c r="BM180" s="25" t="str">
        <f>IF(AND(BM$4='Data entry'!$R$64, OR('Data entry'!$B$64="Confirmed",'Data entry'!$B$64="Probable")),"sx","")</f>
        <v/>
      </c>
      <c r="BN180" s="25" t="str">
        <f>IF(AND(BN$4='Data entry'!$R$64, OR('Data entry'!$B$64="Confirmed",'Data entry'!$B$64="Probable")),"sx","")</f>
        <v/>
      </c>
      <c r="BO180" s="25" t="str">
        <f>IF(AND(BO$4='Data entry'!$R$64, OR('Data entry'!$B$64="Confirmed",'Data entry'!$B$64="Probable")),"sx","")</f>
        <v/>
      </c>
      <c r="BP180" s="25" t="str">
        <f>IF(AND(BP$4='Data entry'!$R$64, OR('Data entry'!$B$64="Confirmed",'Data entry'!$B$64="Probable")),"sx","")</f>
        <v/>
      </c>
      <c r="BQ180" s="25" t="str">
        <f>IF(AND(BQ$4='Data entry'!$R$64, OR('Data entry'!$B$64="Confirmed",'Data entry'!$B$64="Probable")),"sx","")</f>
        <v/>
      </c>
      <c r="BR180" s="25" t="str">
        <f>IF(AND(BR$4='Data entry'!$R$64, OR('Data entry'!$B$64="Confirmed",'Data entry'!$B$64="Probable")),"sx","")</f>
        <v/>
      </c>
      <c r="BS180" s="25" t="str">
        <f>IF(AND(BS$4='Data entry'!$R$64, OR('Data entry'!$B$64="Confirmed",'Data entry'!$B$64="Probable")),"sx","")</f>
        <v/>
      </c>
      <c r="BT180" s="25" t="str">
        <f>IF(AND(BT$4='Data entry'!$R$64, OR('Data entry'!$B$64="Confirmed",'Data entry'!$B$64="Probable")),"sx","")</f>
        <v/>
      </c>
      <c r="BU180" s="25" t="str">
        <f>IF(AND(BU$4='Data entry'!$R$64, OR('Data entry'!$B$64="Confirmed",'Data entry'!$B$64="Probable")),"sx","")</f>
        <v/>
      </c>
      <c r="BV180" s="25" t="str">
        <f>IF(AND(BV$4='Data entry'!$R$64, OR('Data entry'!$B$64="Confirmed",'Data entry'!$B$64="Probable")),"sx","")</f>
        <v/>
      </c>
      <c r="BW180" s="25" t="str">
        <f>IF(AND(BW$4='Data entry'!$R$64, OR('Data entry'!$B$64="Confirmed",'Data entry'!$B$64="Probable")),"sx","")</f>
        <v/>
      </c>
      <c r="BX180" s="25" t="str">
        <f>IF(AND(BX$4='Data entry'!$R$64, OR('Data entry'!$B$64="Confirmed",'Data entry'!$B$64="Probable")),"sx","")</f>
        <v/>
      </c>
      <c r="BY180" s="25" t="str">
        <f>IF(AND(BY$4='Data entry'!$R$64, OR('Data entry'!$B$64="Confirmed",'Data entry'!$B$64="Probable")),"sx","")</f>
        <v/>
      </c>
      <c r="BZ180" s="25" t="str">
        <f>IF(AND(BZ$4='Data entry'!$R$64, OR('Data entry'!$B$64="Confirmed",'Data entry'!$B$64="Probable")),"sx","")</f>
        <v/>
      </c>
      <c r="CA180" s="25" t="str">
        <f>IF(AND(CA$4='Data entry'!$R$64, OR('Data entry'!$B$64="Confirmed",'Data entry'!$B$64="Probable")),"sx","")</f>
        <v/>
      </c>
      <c r="CB180" s="25" t="str">
        <f>IF(AND(CB$4='Data entry'!$R$64, OR('Data entry'!$B$64="Confirmed",'Data entry'!$B$64="Probable")),"sx","")</f>
        <v/>
      </c>
      <c r="CC180" s="25" t="str">
        <f>IF(AND(CC$4='Data entry'!$R$64, OR('Data entry'!$B$64="Confirmed",'Data entry'!$B$64="Probable")),"sx","")</f>
        <v/>
      </c>
    </row>
    <row r="181" spans="1:81" s="73" customFormat="1" ht="2.25" customHeight="1" thickBot="1" x14ac:dyDescent="0.3">
      <c r="A181" s="613"/>
      <c r="B181" s="614"/>
      <c r="C181" s="78"/>
    </row>
    <row r="182" spans="1:81" s="72" customFormat="1" ht="15.6" thickTop="1" x14ac:dyDescent="0.25">
      <c r="A182" s="612" t="str">
        <f>CONCATENATE('Data entry'!J65, " ", 'Data entry'!I65)</f>
        <v xml:space="preserve"> </v>
      </c>
      <c r="B182" s="612"/>
      <c r="C182" s="76"/>
    </row>
    <row r="183" spans="1:81" s="25" customFormat="1" x14ac:dyDescent="0.25">
      <c r="A183" s="610" t="str">
        <f>CONCATENATE('Data entry'!B65, ", ", 'Data entry'!AO65, ", ", 'Data entry'!AR65)</f>
        <v xml:space="preserve">, , </v>
      </c>
      <c r="B183" s="610"/>
      <c r="C183" s="77"/>
      <c r="Q183" s="25" t="str">
        <f>IF(AND(Q$4='Data entry'!$R$65, OR('Data entry'!$B$65="Confirmed",'Data entry'!$B$65="Probable")),"sx","")</f>
        <v/>
      </c>
      <c r="R183" s="25" t="str">
        <f>IF(AND(R$4='Data entry'!$R$65, OR('Data entry'!$B$65="Confirmed",'Data entry'!$B$65="Probable")),"sx","")</f>
        <v/>
      </c>
      <c r="S183" s="25" t="str">
        <f>IF(AND(S$4='Data entry'!$R$65, OR('Data entry'!$B$65="Confirmed",'Data entry'!$B$65="Probable")),"sx","")</f>
        <v/>
      </c>
      <c r="T183" s="25" t="str">
        <f>IF(AND(T$4='Data entry'!$R$65, OR('Data entry'!$B$65="Confirmed",'Data entry'!$B$65="Probable")),"sx","")</f>
        <v/>
      </c>
      <c r="U183" s="25" t="str">
        <f>IF(AND(U$4='Data entry'!$R$65, OR('Data entry'!$B$65="Confirmed",'Data entry'!$B$65="Probable")),"sx","")</f>
        <v/>
      </c>
      <c r="V183" s="25" t="str">
        <f>IF(AND(V$4='Data entry'!$R$65, OR('Data entry'!$B$65="Confirmed",'Data entry'!$B$65="Probable")),"sx","")</f>
        <v/>
      </c>
      <c r="W183" s="25" t="str">
        <f>IF(AND(W$4='Data entry'!$R$65, OR('Data entry'!$B$65="Confirmed",'Data entry'!$B$65="Probable")),"sx","")</f>
        <v/>
      </c>
      <c r="X183" s="25" t="str">
        <f>IF(AND(X$4='Data entry'!$R$65, OR('Data entry'!$B$65="Confirmed",'Data entry'!$B$65="Probable")),"sx","")</f>
        <v/>
      </c>
      <c r="Y183" s="25" t="str">
        <f>IF(AND(Y$4='Data entry'!$R$65, OR('Data entry'!$B$65="Confirmed",'Data entry'!$B$65="Probable")),"sx","")</f>
        <v/>
      </c>
      <c r="Z183" s="25" t="str">
        <f>IF(AND(Z$4='Data entry'!$R$65, OR('Data entry'!$B$65="Confirmed",'Data entry'!$B$65="Probable")),"sx","")</f>
        <v/>
      </c>
      <c r="AA183" s="25" t="str">
        <f>IF(AND(AA$4='Data entry'!$R$65, OR('Data entry'!$B$65="Confirmed",'Data entry'!$B$65="Probable")),"sx","")</f>
        <v/>
      </c>
      <c r="AB183" s="25" t="str">
        <f>IF(AND(AB$4='Data entry'!$R$65, OR('Data entry'!$B$65="Confirmed",'Data entry'!$B$65="Probable")),"sx","")</f>
        <v/>
      </c>
      <c r="AC183" s="25" t="str">
        <f>IF(AND(AC$4='Data entry'!$R$65, OR('Data entry'!$B$65="Confirmed",'Data entry'!$B$65="Probable")),"sx","")</f>
        <v/>
      </c>
      <c r="AD183" s="25" t="str">
        <f>IF(AND(AD$4='Data entry'!$R$65, OR('Data entry'!$B$65="Confirmed",'Data entry'!$B$65="Probable")),"sx","")</f>
        <v/>
      </c>
      <c r="AE183" s="25" t="str">
        <f>IF(AND(AE$4='Data entry'!$R$65, OR('Data entry'!$B$65="Confirmed",'Data entry'!$B$65="Probable")),"sx","")</f>
        <v/>
      </c>
      <c r="AF183" s="25" t="str">
        <f>IF(AND(AF$4='Data entry'!$R$65, OR('Data entry'!$B$65="Confirmed",'Data entry'!$B$65="Probable")),"sx","")</f>
        <v/>
      </c>
      <c r="AG183" s="25" t="str">
        <f>IF(AND(AG$4='Data entry'!$R$65, OR('Data entry'!$B$65="Confirmed",'Data entry'!$B$65="Probable")),"sx","")</f>
        <v/>
      </c>
      <c r="AH183" s="25" t="str">
        <f>IF(AND(AH$4='Data entry'!$R$65, OR('Data entry'!$B$65="Confirmed",'Data entry'!$B$65="Probable")),"sx","")</f>
        <v/>
      </c>
      <c r="AI183" s="25" t="str">
        <f>IF(AND(AI$4='Data entry'!$R$65, OR('Data entry'!$B$65="Confirmed",'Data entry'!$B$65="Probable")),"sx","")</f>
        <v/>
      </c>
      <c r="AJ183" s="25" t="str">
        <f>IF(AND(AJ$4='Data entry'!$R$65, OR('Data entry'!$B$65="Confirmed",'Data entry'!$B$65="Probable")),"sx","")</f>
        <v/>
      </c>
      <c r="AK183" s="25" t="str">
        <f>IF(AND(AK$4='Data entry'!$R$65, OR('Data entry'!$B$65="Confirmed",'Data entry'!$B$65="Probable")),"sx","")</f>
        <v/>
      </c>
      <c r="AL183" s="25" t="str">
        <f>IF(AND(AL$4='Data entry'!$R$65, OR('Data entry'!$B$65="Confirmed",'Data entry'!$B$65="Probable")),"sx","")</f>
        <v/>
      </c>
      <c r="AM183" s="25" t="str">
        <f>IF(AND(AM$4='Data entry'!$R$65, OR('Data entry'!$B$65="Confirmed",'Data entry'!$B$65="Probable")),"sx","")</f>
        <v/>
      </c>
      <c r="AN183" s="25" t="str">
        <f>IF(AND(AN$4='Data entry'!$R$65, OR('Data entry'!$B$65="Confirmed",'Data entry'!$B$65="Probable")),"sx","")</f>
        <v/>
      </c>
      <c r="AO183" s="25" t="str">
        <f>IF(AND(AO$4='Data entry'!$R$65, OR('Data entry'!$B$65="Confirmed",'Data entry'!$B$65="Probable")),"sx","")</f>
        <v/>
      </c>
      <c r="AP183" s="25" t="str">
        <f>IF(AND(AP$4='Data entry'!$R$65, OR('Data entry'!$B$65="Confirmed",'Data entry'!$B$65="Probable")),"sx","")</f>
        <v/>
      </c>
      <c r="AQ183" s="25" t="str">
        <f>IF(AND(AQ$4='Data entry'!$R$65, OR('Data entry'!$B$65="Confirmed",'Data entry'!$B$65="Probable")),"sx","")</f>
        <v/>
      </c>
      <c r="AR183" s="25" t="str">
        <f>IF(AND(AR$4='Data entry'!$R$65, OR('Data entry'!$B$65="Confirmed",'Data entry'!$B$65="Probable")),"sx","")</f>
        <v/>
      </c>
      <c r="AS183" s="25" t="str">
        <f>IF(AND(AS$4='Data entry'!$R$65, OR('Data entry'!$B$65="Confirmed",'Data entry'!$B$65="Probable")),"sx","")</f>
        <v/>
      </c>
      <c r="AT183" s="25" t="str">
        <f>IF(AND(AT$4='Data entry'!$R$65, OR('Data entry'!$B$65="Confirmed",'Data entry'!$B$65="Probable")),"sx","")</f>
        <v/>
      </c>
      <c r="AU183" s="25" t="str">
        <f>IF(AND(AU$4='Data entry'!$R$65, OR('Data entry'!$B$65="Confirmed",'Data entry'!$B$65="Probable")),"sx","")</f>
        <v/>
      </c>
      <c r="AV183" s="25" t="str">
        <f>IF(AND(AV$4='Data entry'!$R$65, OR('Data entry'!$B$65="Confirmed",'Data entry'!$B$65="Probable")),"sx","")</f>
        <v/>
      </c>
      <c r="AW183" s="25" t="str">
        <f>IF(AND(AW$4='Data entry'!$R$65, OR('Data entry'!$B$65="Confirmed",'Data entry'!$B$65="Probable")),"sx","")</f>
        <v/>
      </c>
      <c r="AX183" s="25" t="str">
        <f>IF(AND(AX$4='Data entry'!$R$65, OR('Data entry'!$B$65="Confirmed",'Data entry'!$B$65="Probable")),"sx","")</f>
        <v/>
      </c>
      <c r="AY183" s="25" t="str">
        <f>IF(AND(AY$4='Data entry'!$R$65, OR('Data entry'!$B$65="Confirmed",'Data entry'!$B$65="Probable")),"sx","")</f>
        <v/>
      </c>
      <c r="AZ183" s="25" t="str">
        <f>IF(AND(AZ$4='Data entry'!$R$65, OR('Data entry'!$B$65="Confirmed",'Data entry'!$B$65="Probable")),"sx","")</f>
        <v/>
      </c>
      <c r="BA183" s="25" t="str">
        <f>IF(AND(BA$4='Data entry'!$R$65, OR('Data entry'!$B$65="Confirmed",'Data entry'!$B$65="Probable")),"sx","")</f>
        <v/>
      </c>
      <c r="BB183" s="25" t="str">
        <f>IF(AND(BB$4='Data entry'!$R$65, OR('Data entry'!$B$65="Confirmed",'Data entry'!$B$65="Probable")),"sx","")</f>
        <v/>
      </c>
      <c r="BC183" s="25" t="str">
        <f>IF(AND(BC$4='Data entry'!$R$65, OR('Data entry'!$B$65="Confirmed",'Data entry'!$B$65="Probable")),"sx","")</f>
        <v/>
      </c>
      <c r="BD183" s="25" t="str">
        <f>IF(AND(BD$4='Data entry'!$R$65, OR('Data entry'!$B$65="Confirmed",'Data entry'!$B$65="Probable")),"sx","")</f>
        <v/>
      </c>
      <c r="BE183" s="25" t="str">
        <f>IF(AND(BE$4='Data entry'!$R$65, OR('Data entry'!$B$65="Confirmed",'Data entry'!$B$65="Probable")),"sx","")</f>
        <v/>
      </c>
      <c r="BF183" s="25" t="str">
        <f>IF(AND(BF$4='Data entry'!$R$65, OR('Data entry'!$B$65="Confirmed",'Data entry'!$B$65="Probable")),"sx","")</f>
        <v/>
      </c>
      <c r="BG183" s="25" t="str">
        <f>IF(AND(BG$4='Data entry'!$R$65, OR('Data entry'!$B$65="Confirmed",'Data entry'!$B$65="Probable")),"sx","")</f>
        <v/>
      </c>
      <c r="BH183" s="25" t="str">
        <f>IF(AND(BH$4='Data entry'!$R$65, OR('Data entry'!$B$65="Confirmed",'Data entry'!$B$65="Probable")),"sx","")</f>
        <v/>
      </c>
      <c r="BI183" s="25" t="str">
        <f>IF(AND(BI$4='Data entry'!$R$65, OR('Data entry'!$B$65="Confirmed",'Data entry'!$B$65="Probable")),"sx","")</f>
        <v/>
      </c>
      <c r="BJ183" s="25" t="str">
        <f>IF(AND(BJ$4='Data entry'!$R$65, OR('Data entry'!$B$65="Confirmed",'Data entry'!$B$65="Probable")),"sx","")</f>
        <v/>
      </c>
      <c r="BK183" s="25" t="str">
        <f>IF(AND(BK$4='Data entry'!$R$65, OR('Data entry'!$B$65="Confirmed",'Data entry'!$B$65="Probable")),"sx","")</f>
        <v/>
      </c>
      <c r="BL183" s="25" t="str">
        <f>IF(AND(BL$4='Data entry'!$R$65, OR('Data entry'!$B$65="Confirmed",'Data entry'!$B$65="Probable")),"sx","")</f>
        <v/>
      </c>
      <c r="BM183" s="25" t="str">
        <f>IF(AND(BM$4='Data entry'!$R$65, OR('Data entry'!$B$65="Confirmed",'Data entry'!$B$65="Probable")),"sx","")</f>
        <v/>
      </c>
      <c r="BN183" s="25" t="str">
        <f>IF(AND(BN$4='Data entry'!$R$65, OR('Data entry'!$B$65="Confirmed",'Data entry'!$B$65="Probable")),"sx","")</f>
        <v/>
      </c>
      <c r="BO183" s="25" t="str">
        <f>IF(AND(BO$4='Data entry'!$R$65, OR('Data entry'!$B$65="Confirmed",'Data entry'!$B$65="Probable")),"sx","")</f>
        <v/>
      </c>
      <c r="BP183" s="25" t="str">
        <f>IF(AND(BP$4='Data entry'!$R$65, OR('Data entry'!$B$65="Confirmed",'Data entry'!$B$65="Probable")),"sx","")</f>
        <v/>
      </c>
      <c r="BQ183" s="25" t="str">
        <f>IF(AND(BQ$4='Data entry'!$R$65, OR('Data entry'!$B$65="Confirmed",'Data entry'!$B$65="Probable")),"sx","")</f>
        <v/>
      </c>
      <c r="BR183" s="25" t="str">
        <f>IF(AND(BR$4='Data entry'!$R$65, OR('Data entry'!$B$65="Confirmed",'Data entry'!$B$65="Probable")),"sx","")</f>
        <v/>
      </c>
      <c r="BS183" s="25" t="str">
        <f>IF(AND(BS$4='Data entry'!$R$65, OR('Data entry'!$B$65="Confirmed",'Data entry'!$B$65="Probable")),"sx","")</f>
        <v/>
      </c>
      <c r="BT183" s="25" t="str">
        <f>IF(AND(BT$4='Data entry'!$R$65, OR('Data entry'!$B$65="Confirmed",'Data entry'!$B$65="Probable")),"sx","")</f>
        <v/>
      </c>
      <c r="BU183" s="25" t="str">
        <f>IF(AND(BU$4='Data entry'!$R$65, OR('Data entry'!$B$65="Confirmed",'Data entry'!$B$65="Probable")),"sx","")</f>
        <v/>
      </c>
      <c r="BV183" s="25" t="str">
        <f>IF(AND(BV$4='Data entry'!$R$65, OR('Data entry'!$B$65="Confirmed",'Data entry'!$B$65="Probable")),"sx","")</f>
        <v/>
      </c>
      <c r="BW183" s="25" t="str">
        <f>IF(AND(BW$4='Data entry'!$R$65, OR('Data entry'!$B$65="Confirmed",'Data entry'!$B$65="Probable")),"sx","")</f>
        <v/>
      </c>
      <c r="BX183" s="25" t="str">
        <f>IF(AND(BX$4='Data entry'!$R$65, OR('Data entry'!$B$65="Confirmed",'Data entry'!$B$65="Probable")),"sx","")</f>
        <v/>
      </c>
      <c r="BY183" s="25" t="str">
        <f>IF(AND(BY$4='Data entry'!$R$65, OR('Data entry'!$B$65="Confirmed",'Data entry'!$B$65="Probable")),"sx","")</f>
        <v/>
      </c>
      <c r="BZ183" s="25" t="str">
        <f>IF(AND(BZ$4='Data entry'!$R$65, OR('Data entry'!$B$65="Confirmed",'Data entry'!$B$65="Probable")),"sx","")</f>
        <v/>
      </c>
      <c r="CA183" s="25" t="str">
        <f>IF(AND(CA$4='Data entry'!$R$65, OR('Data entry'!$B$65="Confirmed",'Data entry'!$B$65="Probable")),"sx","")</f>
        <v/>
      </c>
      <c r="CB183" s="25" t="str">
        <f>IF(AND(CB$4='Data entry'!$R$65, OR('Data entry'!$B$65="Confirmed",'Data entry'!$B$65="Probable")),"sx","")</f>
        <v/>
      </c>
      <c r="CC183" s="25" t="str">
        <f>IF(AND(CC$4='Data entry'!$R$65, OR('Data entry'!$B$65="Confirmed",'Data entry'!$B$65="Probable")),"sx","")</f>
        <v/>
      </c>
    </row>
    <row r="184" spans="1:81" s="73" customFormat="1" ht="2.25" customHeight="1" thickBot="1" x14ac:dyDescent="0.3">
      <c r="A184" s="613"/>
      <c r="B184" s="614"/>
      <c r="C184" s="78"/>
    </row>
    <row r="185" spans="1:81" s="72" customFormat="1" ht="15.6" thickTop="1" x14ac:dyDescent="0.25">
      <c r="A185" s="612" t="str">
        <f>CONCATENATE('Data entry'!J66, " ", 'Data entry'!I66)</f>
        <v xml:space="preserve"> </v>
      </c>
      <c r="B185" s="612"/>
      <c r="C185" s="76"/>
    </row>
    <row r="186" spans="1:81" s="25" customFormat="1" x14ac:dyDescent="0.25">
      <c r="A186" s="610" t="str">
        <f>CONCATENATE('Data entry'!B66, ", ", 'Data entry'!AO66, ", ", 'Data entry'!AR66)</f>
        <v xml:space="preserve">, , </v>
      </c>
      <c r="B186" s="610"/>
      <c r="C186" s="77"/>
      <c r="Q186" s="25" t="str">
        <f>IF(AND(Q$4='Data entry'!$R$66, OR('Data entry'!$B$66="Confirmed",'Data entry'!$B$66="Probable")),"sx","")</f>
        <v/>
      </c>
      <c r="R186" s="25" t="str">
        <f>IF(AND(R$4='Data entry'!$R$66, OR('Data entry'!$B$66="Confirmed",'Data entry'!$B$66="Probable")),"sx","")</f>
        <v/>
      </c>
      <c r="S186" s="25" t="str">
        <f>IF(AND(S$4='Data entry'!$R$66, OR('Data entry'!$B$66="Confirmed",'Data entry'!$B$66="Probable")),"sx","")</f>
        <v/>
      </c>
      <c r="T186" s="25" t="str">
        <f>IF(AND(T$4='Data entry'!$R$66, OR('Data entry'!$B$66="Confirmed",'Data entry'!$B$66="Probable")),"sx","")</f>
        <v/>
      </c>
      <c r="U186" s="25" t="str">
        <f>IF(AND(U$4='Data entry'!$R$66, OR('Data entry'!$B$66="Confirmed",'Data entry'!$B$66="Probable")),"sx","")</f>
        <v/>
      </c>
      <c r="V186" s="25" t="str">
        <f>IF(AND(V$4='Data entry'!$R$66, OR('Data entry'!$B$66="Confirmed",'Data entry'!$B$66="Probable")),"sx","")</f>
        <v/>
      </c>
      <c r="W186" s="25" t="str">
        <f>IF(AND(W$4='Data entry'!$R$66, OR('Data entry'!$B$66="Confirmed",'Data entry'!$B$66="Probable")),"sx","")</f>
        <v/>
      </c>
      <c r="X186" s="25" t="str">
        <f>IF(AND(X$4='Data entry'!$R$66, OR('Data entry'!$B$66="Confirmed",'Data entry'!$B$66="Probable")),"sx","")</f>
        <v/>
      </c>
      <c r="Y186" s="25" t="str">
        <f>IF(AND(Y$4='Data entry'!$R$66, OR('Data entry'!$B$66="Confirmed",'Data entry'!$B$66="Probable")),"sx","")</f>
        <v/>
      </c>
      <c r="Z186" s="25" t="str">
        <f>IF(AND(Z$4='Data entry'!$R$66, OR('Data entry'!$B$66="Confirmed",'Data entry'!$B$66="Probable")),"sx","")</f>
        <v/>
      </c>
      <c r="AA186" s="25" t="str">
        <f>IF(AND(AA$4='Data entry'!$R$66, OR('Data entry'!$B$66="Confirmed",'Data entry'!$B$66="Probable")),"sx","")</f>
        <v/>
      </c>
      <c r="AB186" s="25" t="str">
        <f>IF(AND(AB$4='Data entry'!$R$66, OR('Data entry'!$B$66="Confirmed",'Data entry'!$B$66="Probable")),"sx","")</f>
        <v/>
      </c>
      <c r="AC186" s="25" t="str">
        <f>IF(AND(AC$4='Data entry'!$R$66, OR('Data entry'!$B$66="Confirmed",'Data entry'!$B$66="Probable")),"sx","")</f>
        <v/>
      </c>
      <c r="AD186" s="25" t="str">
        <f>IF(AND(AD$4='Data entry'!$R$66, OR('Data entry'!$B$66="Confirmed",'Data entry'!$B$66="Probable")),"sx","")</f>
        <v/>
      </c>
      <c r="AE186" s="25" t="str">
        <f>IF(AND(AE$4='Data entry'!$R$66, OR('Data entry'!$B$66="Confirmed",'Data entry'!$B$66="Probable")),"sx","")</f>
        <v/>
      </c>
      <c r="AF186" s="25" t="str">
        <f>IF(AND(AF$4='Data entry'!$R$66, OR('Data entry'!$B$66="Confirmed",'Data entry'!$B$66="Probable")),"sx","")</f>
        <v/>
      </c>
      <c r="AG186" s="25" t="str">
        <f>IF(AND(AG$4='Data entry'!$R$66, OR('Data entry'!$B$66="Confirmed",'Data entry'!$B$66="Probable")),"sx","")</f>
        <v/>
      </c>
      <c r="AH186" s="25" t="str">
        <f>IF(AND(AH$4='Data entry'!$R$66, OR('Data entry'!$B$66="Confirmed",'Data entry'!$B$66="Probable")),"sx","")</f>
        <v/>
      </c>
      <c r="AI186" s="25" t="str">
        <f>IF(AND(AI$4='Data entry'!$R$66, OR('Data entry'!$B$66="Confirmed",'Data entry'!$B$66="Probable")),"sx","")</f>
        <v/>
      </c>
      <c r="AJ186" s="25" t="str">
        <f>IF(AND(AJ$4='Data entry'!$R$66, OR('Data entry'!$B$66="Confirmed",'Data entry'!$B$66="Probable")),"sx","")</f>
        <v/>
      </c>
      <c r="AK186" s="25" t="str">
        <f>IF(AND(AK$4='Data entry'!$R$66, OR('Data entry'!$B$66="Confirmed",'Data entry'!$B$66="Probable")),"sx","")</f>
        <v/>
      </c>
      <c r="AL186" s="25" t="str">
        <f>IF(AND(AL$4='Data entry'!$R$66, OR('Data entry'!$B$66="Confirmed",'Data entry'!$B$66="Probable")),"sx","")</f>
        <v/>
      </c>
      <c r="AM186" s="25" t="str">
        <f>IF(AND(AM$4='Data entry'!$R$66, OR('Data entry'!$B$66="Confirmed",'Data entry'!$B$66="Probable")),"sx","")</f>
        <v/>
      </c>
      <c r="AN186" s="25" t="str">
        <f>IF(AND(AN$4='Data entry'!$R$66, OR('Data entry'!$B$66="Confirmed",'Data entry'!$B$66="Probable")),"sx","")</f>
        <v/>
      </c>
      <c r="AO186" s="25" t="str">
        <f>IF(AND(AO$4='Data entry'!$R$66, OR('Data entry'!$B$66="Confirmed",'Data entry'!$B$66="Probable")),"sx","")</f>
        <v/>
      </c>
      <c r="AP186" s="25" t="str">
        <f>IF(AND(AP$4='Data entry'!$R$66, OR('Data entry'!$B$66="Confirmed",'Data entry'!$B$66="Probable")),"sx","")</f>
        <v/>
      </c>
      <c r="AQ186" s="25" t="str">
        <f>IF(AND(AQ$4='Data entry'!$R$66, OR('Data entry'!$B$66="Confirmed",'Data entry'!$B$66="Probable")),"sx","")</f>
        <v/>
      </c>
      <c r="AR186" s="25" t="str">
        <f>IF(AND(AR$4='Data entry'!$R$66, OR('Data entry'!$B$66="Confirmed",'Data entry'!$B$66="Probable")),"sx","")</f>
        <v/>
      </c>
      <c r="AS186" s="25" t="str">
        <f>IF(AND(AS$4='Data entry'!$R$66, OR('Data entry'!$B$66="Confirmed",'Data entry'!$B$66="Probable")),"sx","")</f>
        <v/>
      </c>
      <c r="AT186" s="25" t="str">
        <f>IF(AND(AT$4='Data entry'!$R$66, OR('Data entry'!$B$66="Confirmed",'Data entry'!$B$66="Probable")),"sx","")</f>
        <v/>
      </c>
      <c r="AU186" s="25" t="str">
        <f>IF(AND(AU$4='Data entry'!$R$66, OR('Data entry'!$B$66="Confirmed",'Data entry'!$B$66="Probable")),"sx","")</f>
        <v/>
      </c>
      <c r="AV186" s="25" t="str">
        <f>IF(AND(AV$4='Data entry'!$R$66, OR('Data entry'!$B$66="Confirmed",'Data entry'!$B$66="Probable")),"sx","")</f>
        <v/>
      </c>
      <c r="AW186" s="25" t="str">
        <f>IF(AND(AW$4='Data entry'!$R$66, OR('Data entry'!$B$66="Confirmed",'Data entry'!$B$66="Probable")),"sx","")</f>
        <v/>
      </c>
      <c r="AX186" s="25" t="str">
        <f>IF(AND(AX$4='Data entry'!$R$66, OR('Data entry'!$B$66="Confirmed",'Data entry'!$B$66="Probable")),"sx","")</f>
        <v/>
      </c>
      <c r="AY186" s="25" t="str">
        <f>IF(AND(AY$4='Data entry'!$R$66, OR('Data entry'!$B$66="Confirmed",'Data entry'!$B$66="Probable")),"sx","")</f>
        <v/>
      </c>
      <c r="AZ186" s="25" t="str">
        <f>IF(AND(AZ$4='Data entry'!$R$66, OR('Data entry'!$B$66="Confirmed",'Data entry'!$B$66="Probable")),"sx","")</f>
        <v/>
      </c>
      <c r="BA186" s="25" t="str">
        <f>IF(AND(BA$4='Data entry'!$R$66, OR('Data entry'!$B$66="Confirmed",'Data entry'!$B$66="Probable")),"sx","")</f>
        <v/>
      </c>
      <c r="BB186" s="25" t="str">
        <f>IF(AND(BB$4='Data entry'!$R$66, OR('Data entry'!$B$66="Confirmed",'Data entry'!$B$66="Probable")),"sx","")</f>
        <v/>
      </c>
      <c r="BC186" s="25" t="str">
        <f>IF(AND(BC$4='Data entry'!$R$66, OR('Data entry'!$B$66="Confirmed",'Data entry'!$B$66="Probable")),"sx","")</f>
        <v/>
      </c>
      <c r="BD186" s="25" t="str">
        <f>IF(AND(BD$4='Data entry'!$R$66, OR('Data entry'!$B$66="Confirmed",'Data entry'!$B$66="Probable")),"sx","")</f>
        <v/>
      </c>
      <c r="BE186" s="25" t="str">
        <f>IF(AND(BE$4='Data entry'!$R$66, OR('Data entry'!$B$66="Confirmed",'Data entry'!$B$66="Probable")),"sx","")</f>
        <v/>
      </c>
      <c r="BF186" s="25" t="str">
        <f>IF(AND(BF$4='Data entry'!$R$66, OR('Data entry'!$B$66="Confirmed",'Data entry'!$B$66="Probable")),"sx","")</f>
        <v/>
      </c>
      <c r="BG186" s="25" t="str">
        <f>IF(AND(BG$4='Data entry'!$R$66, OR('Data entry'!$B$66="Confirmed",'Data entry'!$B$66="Probable")),"sx","")</f>
        <v/>
      </c>
      <c r="BH186" s="25" t="str">
        <f>IF(AND(BH$4='Data entry'!$R$66, OR('Data entry'!$B$66="Confirmed",'Data entry'!$B$66="Probable")),"sx","")</f>
        <v/>
      </c>
      <c r="BI186" s="25" t="str">
        <f>IF(AND(BI$4='Data entry'!$R$66, OR('Data entry'!$B$66="Confirmed",'Data entry'!$B$66="Probable")),"sx","")</f>
        <v/>
      </c>
      <c r="BJ186" s="25" t="str">
        <f>IF(AND(BJ$4='Data entry'!$R$66, OR('Data entry'!$B$66="Confirmed",'Data entry'!$B$66="Probable")),"sx","")</f>
        <v/>
      </c>
      <c r="BK186" s="25" t="str">
        <f>IF(AND(BK$4='Data entry'!$R$66, OR('Data entry'!$B$66="Confirmed",'Data entry'!$B$66="Probable")),"sx","")</f>
        <v/>
      </c>
      <c r="BL186" s="25" t="str">
        <f>IF(AND(BL$4='Data entry'!$R$66, OR('Data entry'!$B$66="Confirmed",'Data entry'!$B$66="Probable")),"sx","")</f>
        <v/>
      </c>
      <c r="BM186" s="25" t="str">
        <f>IF(AND(BM$4='Data entry'!$R$66, OR('Data entry'!$B$66="Confirmed",'Data entry'!$B$66="Probable")),"sx","")</f>
        <v/>
      </c>
      <c r="BN186" s="25" t="str">
        <f>IF(AND(BN$4='Data entry'!$R$66, OR('Data entry'!$B$66="Confirmed",'Data entry'!$B$66="Probable")),"sx","")</f>
        <v/>
      </c>
      <c r="BO186" s="25" t="str">
        <f>IF(AND(BO$4='Data entry'!$R$66, OR('Data entry'!$B$66="Confirmed",'Data entry'!$B$66="Probable")),"sx","")</f>
        <v/>
      </c>
      <c r="BP186" s="25" t="str">
        <f>IF(AND(BP$4='Data entry'!$R$66, OR('Data entry'!$B$66="Confirmed",'Data entry'!$B$66="Probable")),"sx","")</f>
        <v/>
      </c>
      <c r="BQ186" s="25" t="str">
        <f>IF(AND(BQ$4='Data entry'!$R$66, OR('Data entry'!$B$66="Confirmed",'Data entry'!$B$66="Probable")),"sx","")</f>
        <v/>
      </c>
      <c r="BR186" s="25" t="str">
        <f>IF(AND(BR$4='Data entry'!$R$66, OR('Data entry'!$B$66="Confirmed",'Data entry'!$B$66="Probable")),"sx","")</f>
        <v/>
      </c>
      <c r="BS186" s="25" t="str">
        <f>IF(AND(BS$4='Data entry'!$R$66, OR('Data entry'!$B$66="Confirmed",'Data entry'!$B$66="Probable")),"sx","")</f>
        <v/>
      </c>
      <c r="BT186" s="25" t="str">
        <f>IF(AND(BT$4='Data entry'!$R$66, OR('Data entry'!$B$66="Confirmed",'Data entry'!$B$66="Probable")),"sx","")</f>
        <v/>
      </c>
      <c r="BU186" s="25" t="str">
        <f>IF(AND(BU$4='Data entry'!$R$66, OR('Data entry'!$B$66="Confirmed",'Data entry'!$B$66="Probable")),"sx","")</f>
        <v/>
      </c>
      <c r="BV186" s="25" t="str">
        <f>IF(AND(BV$4='Data entry'!$R$66, OR('Data entry'!$B$66="Confirmed",'Data entry'!$B$66="Probable")),"sx","")</f>
        <v/>
      </c>
      <c r="BW186" s="25" t="str">
        <f>IF(AND(BW$4='Data entry'!$R$66, OR('Data entry'!$B$66="Confirmed",'Data entry'!$B$66="Probable")),"sx","")</f>
        <v/>
      </c>
      <c r="BX186" s="25" t="str">
        <f>IF(AND(BX$4='Data entry'!$R$66, OR('Data entry'!$B$66="Confirmed",'Data entry'!$B$66="Probable")),"sx","")</f>
        <v/>
      </c>
      <c r="BY186" s="25" t="str">
        <f>IF(AND(BY$4='Data entry'!$R$66, OR('Data entry'!$B$66="Confirmed",'Data entry'!$B$66="Probable")),"sx","")</f>
        <v/>
      </c>
      <c r="BZ186" s="25" t="str">
        <f>IF(AND(BZ$4='Data entry'!$R$66, OR('Data entry'!$B$66="Confirmed",'Data entry'!$B$66="Probable")),"sx","")</f>
        <v/>
      </c>
      <c r="CA186" s="25" t="str">
        <f>IF(AND(CA$4='Data entry'!$R$66, OR('Data entry'!$B$66="Confirmed",'Data entry'!$B$66="Probable")),"sx","")</f>
        <v/>
      </c>
      <c r="CB186" s="25" t="str">
        <f>IF(AND(CB$4='Data entry'!$R$66, OR('Data entry'!$B$66="Confirmed",'Data entry'!$B$66="Probable")),"sx","")</f>
        <v/>
      </c>
      <c r="CC186" s="25" t="str">
        <f>IF(AND(CC$4='Data entry'!$R$66, OR('Data entry'!$B$66="Confirmed",'Data entry'!$B$66="Probable")),"sx","")</f>
        <v/>
      </c>
    </row>
    <row r="187" spans="1:81" s="73" customFormat="1" ht="2.25" customHeight="1" thickBot="1" x14ac:dyDescent="0.3">
      <c r="A187" s="613"/>
      <c r="B187" s="614"/>
      <c r="C187" s="78"/>
    </row>
    <row r="188" spans="1:81" s="72" customFormat="1" ht="15.6" thickTop="1" x14ac:dyDescent="0.25">
      <c r="A188" s="612" t="str">
        <f>CONCATENATE('Data entry'!J67, " ", 'Data entry'!I67)</f>
        <v xml:space="preserve"> </v>
      </c>
      <c r="B188" s="612"/>
      <c r="C188" s="76"/>
    </row>
    <row r="189" spans="1:81" s="25" customFormat="1" x14ac:dyDescent="0.25">
      <c r="A189" s="610" t="str">
        <f>CONCATENATE('Data entry'!B67, ", ", 'Data entry'!AO67, ", ", 'Data entry'!AR67)</f>
        <v xml:space="preserve">, , </v>
      </c>
      <c r="B189" s="610"/>
      <c r="C189" s="77"/>
      <c r="Q189" s="25" t="str">
        <f>IF(AND(Q$4='Data entry'!$R$67, OR('Data entry'!$B$67="Confirmed",'Data entry'!$B$67="Probable")),"sx","")</f>
        <v/>
      </c>
      <c r="R189" s="25" t="str">
        <f>IF(AND(R$4='Data entry'!$R$67, OR('Data entry'!$B$67="Confirmed",'Data entry'!$B$67="Probable")),"sx","")</f>
        <v/>
      </c>
      <c r="S189" s="25" t="str">
        <f>IF(AND(S$4='Data entry'!$R$67, OR('Data entry'!$B$67="Confirmed",'Data entry'!$B$67="Probable")),"sx","")</f>
        <v/>
      </c>
      <c r="T189" s="25" t="str">
        <f>IF(AND(T$4='Data entry'!$R$67, OR('Data entry'!$B$67="Confirmed",'Data entry'!$B$67="Probable")),"sx","")</f>
        <v/>
      </c>
      <c r="U189" s="25" t="str">
        <f>IF(AND(U$4='Data entry'!$R$67, OR('Data entry'!$B$67="Confirmed",'Data entry'!$B$67="Probable")),"sx","")</f>
        <v/>
      </c>
      <c r="V189" s="25" t="str">
        <f>IF(AND(V$4='Data entry'!$R$67, OR('Data entry'!$B$67="Confirmed",'Data entry'!$B$67="Probable")),"sx","")</f>
        <v/>
      </c>
      <c r="W189" s="25" t="str">
        <f>IF(AND(W$4='Data entry'!$R$67, OR('Data entry'!$B$67="Confirmed",'Data entry'!$B$67="Probable")),"sx","")</f>
        <v/>
      </c>
      <c r="X189" s="25" t="str">
        <f>IF(AND(X$4='Data entry'!$R$67, OR('Data entry'!$B$67="Confirmed",'Data entry'!$B$67="Probable")),"sx","")</f>
        <v/>
      </c>
      <c r="Y189" s="25" t="str">
        <f>IF(AND(Y$4='Data entry'!$R$67, OR('Data entry'!$B$67="Confirmed",'Data entry'!$B$67="Probable")),"sx","")</f>
        <v/>
      </c>
      <c r="Z189" s="25" t="str">
        <f>IF(AND(Z$4='Data entry'!$R$67, OR('Data entry'!$B$67="Confirmed",'Data entry'!$B$67="Probable")),"sx","")</f>
        <v/>
      </c>
      <c r="AA189" s="25" t="str">
        <f>IF(AND(AA$4='Data entry'!$R$67, OR('Data entry'!$B$67="Confirmed",'Data entry'!$B$67="Probable")),"sx","")</f>
        <v/>
      </c>
      <c r="AB189" s="25" t="str">
        <f>IF(AND(AB$4='Data entry'!$R$67, OR('Data entry'!$B$67="Confirmed",'Data entry'!$B$67="Probable")),"sx","")</f>
        <v/>
      </c>
      <c r="AC189" s="25" t="str">
        <f>IF(AND(AC$4='Data entry'!$R$67, OR('Data entry'!$B$67="Confirmed",'Data entry'!$B$67="Probable")),"sx","")</f>
        <v/>
      </c>
      <c r="AD189" s="25" t="str">
        <f>IF(AND(AD$4='Data entry'!$R$67, OR('Data entry'!$B$67="Confirmed",'Data entry'!$B$67="Probable")),"sx","")</f>
        <v/>
      </c>
      <c r="AE189" s="25" t="str">
        <f>IF(AND(AE$4='Data entry'!$R$67, OR('Data entry'!$B$67="Confirmed",'Data entry'!$B$67="Probable")),"sx","")</f>
        <v/>
      </c>
      <c r="AF189" s="25" t="str">
        <f>IF(AND(AF$4='Data entry'!$R$67, OR('Data entry'!$B$67="Confirmed",'Data entry'!$B$67="Probable")),"sx","")</f>
        <v/>
      </c>
      <c r="AG189" s="25" t="str">
        <f>IF(AND(AG$4='Data entry'!$R$67, OR('Data entry'!$B$67="Confirmed",'Data entry'!$B$67="Probable")),"sx","")</f>
        <v/>
      </c>
      <c r="AH189" s="25" t="str">
        <f>IF(AND(AH$4='Data entry'!$R$67, OR('Data entry'!$B$67="Confirmed",'Data entry'!$B$67="Probable")),"sx","")</f>
        <v/>
      </c>
      <c r="AI189" s="25" t="str">
        <f>IF(AND(AI$4='Data entry'!$R$67, OR('Data entry'!$B$67="Confirmed",'Data entry'!$B$67="Probable")),"sx","")</f>
        <v/>
      </c>
      <c r="AJ189" s="25" t="str">
        <f>IF(AND(AJ$4='Data entry'!$R$67, OR('Data entry'!$B$67="Confirmed",'Data entry'!$B$67="Probable")),"sx","")</f>
        <v/>
      </c>
      <c r="AK189" s="25" t="str">
        <f>IF(AND(AK$4='Data entry'!$R$67, OR('Data entry'!$B$67="Confirmed",'Data entry'!$B$67="Probable")),"sx","")</f>
        <v/>
      </c>
      <c r="AL189" s="25" t="str">
        <f>IF(AND(AL$4='Data entry'!$R$67, OR('Data entry'!$B$67="Confirmed",'Data entry'!$B$67="Probable")),"sx","")</f>
        <v/>
      </c>
      <c r="AM189" s="25" t="str">
        <f>IF(AND(AM$4='Data entry'!$R$67, OR('Data entry'!$B$67="Confirmed",'Data entry'!$B$67="Probable")),"sx","")</f>
        <v/>
      </c>
      <c r="AN189" s="25" t="str">
        <f>IF(AND(AN$4='Data entry'!$R$67, OR('Data entry'!$B$67="Confirmed",'Data entry'!$B$67="Probable")),"sx","")</f>
        <v/>
      </c>
      <c r="AO189" s="25" t="str">
        <f>IF(AND(AO$4='Data entry'!$R$67, OR('Data entry'!$B$67="Confirmed",'Data entry'!$B$67="Probable")),"sx","")</f>
        <v/>
      </c>
      <c r="AP189" s="25" t="str">
        <f>IF(AND(AP$4='Data entry'!$R$67, OR('Data entry'!$B$67="Confirmed",'Data entry'!$B$67="Probable")),"sx","")</f>
        <v/>
      </c>
      <c r="AQ189" s="25" t="str">
        <f>IF(AND(AQ$4='Data entry'!$R$67, OR('Data entry'!$B$67="Confirmed",'Data entry'!$B$67="Probable")),"sx","")</f>
        <v/>
      </c>
      <c r="AR189" s="25" t="str">
        <f>IF(AND(AR$4='Data entry'!$R$67, OR('Data entry'!$B$67="Confirmed",'Data entry'!$B$67="Probable")),"sx","")</f>
        <v/>
      </c>
      <c r="AS189" s="25" t="str">
        <f>IF(AND(AS$4='Data entry'!$R$67, OR('Data entry'!$B$67="Confirmed",'Data entry'!$B$67="Probable")),"sx","")</f>
        <v/>
      </c>
      <c r="AT189" s="25" t="str">
        <f>IF(AND(AT$4='Data entry'!$R$67, OR('Data entry'!$B$67="Confirmed",'Data entry'!$B$67="Probable")),"sx","")</f>
        <v/>
      </c>
      <c r="AU189" s="25" t="str">
        <f>IF(AND(AU$4='Data entry'!$R$67, OR('Data entry'!$B$67="Confirmed",'Data entry'!$B$67="Probable")),"sx","")</f>
        <v/>
      </c>
      <c r="AV189" s="25" t="str">
        <f>IF(AND(AV$4='Data entry'!$R$67, OR('Data entry'!$B$67="Confirmed",'Data entry'!$B$67="Probable")),"sx","")</f>
        <v/>
      </c>
      <c r="AW189" s="25" t="str">
        <f>IF(AND(AW$4='Data entry'!$R$67, OR('Data entry'!$B$67="Confirmed",'Data entry'!$B$67="Probable")),"sx","")</f>
        <v/>
      </c>
      <c r="AX189" s="25" t="str">
        <f>IF(AND(AX$4='Data entry'!$R$67, OR('Data entry'!$B$67="Confirmed",'Data entry'!$B$67="Probable")),"sx","")</f>
        <v/>
      </c>
      <c r="AY189" s="25" t="str">
        <f>IF(AND(AY$4='Data entry'!$R$67, OR('Data entry'!$B$67="Confirmed",'Data entry'!$B$67="Probable")),"sx","")</f>
        <v/>
      </c>
      <c r="AZ189" s="25" t="str">
        <f>IF(AND(AZ$4='Data entry'!$R$67, OR('Data entry'!$B$67="Confirmed",'Data entry'!$B$67="Probable")),"sx","")</f>
        <v/>
      </c>
      <c r="BA189" s="25" t="str">
        <f>IF(AND(BA$4='Data entry'!$R$67, OR('Data entry'!$B$67="Confirmed",'Data entry'!$B$67="Probable")),"sx","")</f>
        <v/>
      </c>
      <c r="BB189" s="25" t="str">
        <f>IF(AND(BB$4='Data entry'!$R$67, OR('Data entry'!$B$67="Confirmed",'Data entry'!$B$67="Probable")),"sx","")</f>
        <v/>
      </c>
      <c r="BC189" s="25" t="str">
        <f>IF(AND(BC$4='Data entry'!$R$67, OR('Data entry'!$B$67="Confirmed",'Data entry'!$B$67="Probable")),"sx","")</f>
        <v/>
      </c>
      <c r="BD189" s="25" t="str">
        <f>IF(AND(BD$4='Data entry'!$R$67, OR('Data entry'!$B$67="Confirmed",'Data entry'!$B$67="Probable")),"sx","")</f>
        <v/>
      </c>
      <c r="BE189" s="25" t="str">
        <f>IF(AND(BE$4='Data entry'!$R$67, OR('Data entry'!$B$67="Confirmed",'Data entry'!$B$67="Probable")),"sx","")</f>
        <v/>
      </c>
      <c r="BF189" s="25" t="str">
        <f>IF(AND(BF$4='Data entry'!$R$67, OR('Data entry'!$B$67="Confirmed",'Data entry'!$B$67="Probable")),"sx","")</f>
        <v/>
      </c>
      <c r="BG189" s="25" t="str">
        <f>IF(AND(BG$4='Data entry'!$R$67, OR('Data entry'!$B$67="Confirmed",'Data entry'!$B$67="Probable")),"sx","")</f>
        <v/>
      </c>
      <c r="BH189" s="25" t="str">
        <f>IF(AND(BH$4='Data entry'!$R$67, OR('Data entry'!$B$67="Confirmed",'Data entry'!$B$67="Probable")),"sx","")</f>
        <v/>
      </c>
      <c r="BI189" s="25" t="str">
        <f>IF(AND(BI$4='Data entry'!$R$67, OR('Data entry'!$B$67="Confirmed",'Data entry'!$B$67="Probable")),"sx","")</f>
        <v/>
      </c>
      <c r="BJ189" s="25" t="str">
        <f>IF(AND(BJ$4='Data entry'!$R$67, OR('Data entry'!$B$67="Confirmed",'Data entry'!$B$67="Probable")),"sx","")</f>
        <v/>
      </c>
      <c r="BK189" s="25" t="str">
        <f>IF(AND(BK$4='Data entry'!$R$67, OR('Data entry'!$B$67="Confirmed",'Data entry'!$B$67="Probable")),"sx","")</f>
        <v/>
      </c>
      <c r="BL189" s="25" t="str">
        <f>IF(AND(BL$4='Data entry'!$R$67, OR('Data entry'!$B$67="Confirmed",'Data entry'!$B$67="Probable")),"sx","")</f>
        <v/>
      </c>
      <c r="BM189" s="25" t="str">
        <f>IF(AND(BM$4='Data entry'!$R$67, OR('Data entry'!$B$67="Confirmed",'Data entry'!$B$67="Probable")),"sx","")</f>
        <v/>
      </c>
      <c r="BN189" s="25" t="str">
        <f>IF(AND(BN$4='Data entry'!$R$67, OR('Data entry'!$B$67="Confirmed",'Data entry'!$B$67="Probable")),"sx","")</f>
        <v/>
      </c>
      <c r="BO189" s="25" t="str">
        <f>IF(AND(BO$4='Data entry'!$R$67, OR('Data entry'!$B$67="Confirmed",'Data entry'!$B$67="Probable")),"sx","")</f>
        <v/>
      </c>
      <c r="BP189" s="25" t="str">
        <f>IF(AND(BP$4='Data entry'!$R$67, OR('Data entry'!$B$67="Confirmed",'Data entry'!$B$67="Probable")),"sx","")</f>
        <v/>
      </c>
      <c r="BQ189" s="25" t="str">
        <f>IF(AND(BQ$4='Data entry'!$R$67, OR('Data entry'!$B$67="Confirmed",'Data entry'!$B$67="Probable")),"sx","")</f>
        <v/>
      </c>
      <c r="BR189" s="25" t="str">
        <f>IF(AND(BR$4='Data entry'!$R$67, OR('Data entry'!$B$67="Confirmed",'Data entry'!$B$67="Probable")),"sx","")</f>
        <v/>
      </c>
      <c r="BS189" s="25" t="str">
        <f>IF(AND(BS$4='Data entry'!$R$67, OR('Data entry'!$B$67="Confirmed",'Data entry'!$B$67="Probable")),"sx","")</f>
        <v/>
      </c>
      <c r="BT189" s="25" t="str">
        <f>IF(AND(BT$4='Data entry'!$R$67, OR('Data entry'!$B$67="Confirmed",'Data entry'!$B$67="Probable")),"sx","")</f>
        <v/>
      </c>
      <c r="BU189" s="25" t="str">
        <f>IF(AND(BU$4='Data entry'!$R$67, OR('Data entry'!$B$67="Confirmed",'Data entry'!$B$67="Probable")),"sx","")</f>
        <v/>
      </c>
      <c r="BV189" s="25" t="str">
        <f>IF(AND(BV$4='Data entry'!$R$67, OR('Data entry'!$B$67="Confirmed",'Data entry'!$B$67="Probable")),"sx","")</f>
        <v/>
      </c>
      <c r="BW189" s="25" t="str">
        <f>IF(AND(BW$4='Data entry'!$R$67, OR('Data entry'!$B$67="Confirmed",'Data entry'!$B$67="Probable")),"sx","")</f>
        <v/>
      </c>
      <c r="BX189" s="25" t="str">
        <f>IF(AND(BX$4='Data entry'!$R$67, OR('Data entry'!$B$67="Confirmed",'Data entry'!$B$67="Probable")),"sx","")</f>
        <v/>
      </c>
      <c r="BY189" s="25" t="str">
        <f>IF(AND(BY$4='Data entry'!$R$67, OR('Data entry'!$B$67="Confirmed",'Data entry'!$B$67="Probable")),"sx","")</f>
        <v/>
      </c>
      <c r="BZ189" s="25" t="str">
        <f>IF(AND(BZ$4='Data entry'!$R$67, OR('Data entry'!$B$67="Confirmed",'Data entry'!$B$67="Probable")),"sx","")</f>
        <v/>
      </c>
      <c r="CA189" s="25" t="str">
        <f>IF(AND(CA$4='Data entry'!$R$67, OR('Data entry'!$B$67="Confirmed",'Data entry'!$B$67="Probable")),"sx","")</f>
        <v/>
      </c>
      <c r="CB189" s="25" t="str">
        <f>IF(AND(CB$4='Data entry'!$R$67, OR('Data entry'!$B$67="Confirmed",'Data entry'!$B$67="Probable")),"sx","")</f>
        <v/>
      </c>
      <c r="CC189" s="25" t="str">
        <f>IF(AND(CC$4='Data entry'!$R$67, OR('Data entry'!$B$67="Confirmed",'Data entry'!$B$67="Probable")),"sx","")</f>
        <v/>
      </c>
    </row>
    <row r="190" spans="1:81" s="73" customFormat="1" ht="2.25" customHeight="1" thickBot="1" x14ac:dyDescent="0.3">
      <c r="A190" s="613"/>
      <c r="B190" s="614"/>
      <c r="C190" s="78"/>
    </row>
    <row r="191" spans="1:81" s="72" customFormat="1" ht="15.6" thickTop="1" x14ac:dyDescent="0.25">
      <c r="A191" s="612" t="str">
        <f>CONCATENATE('Data entry'!J68, " ", 'Data entry'!I68)</f>
        <v xml:space="preserve"> </v>
      </c>
      <c r="B191" s="612"/>
      <c r="C191" s="76"/>
    </row>
    <row r="192" spans="1:81" s="25" customFormat="1" x14ac:dyDescent="0.25">
      <c r="A192" s="610" t="str">
        <f>CONCATENATE('Data entry'!B68, ", ", 'Data entry'!AO68, ", ", 'Data entry'!AR68)</f>
        <v xml:space="preserve">, , </v>
      </c>
      <c r="B192" s="610"/>
      <c r="C192" s="77"/>
      <c r="Q192" s="25" t="str">
        <f>IF(AND(Q$4='Data entry'!$R$68, OR('Data entry'!$B$68="Confirmed",'Data entry'!$B$68="Probable")),"sx","")</f>
        <v/>
      </c>
      <c r="R192" s="25" t="str">
        <f>IF(AND(R$4='Data entry'!$R$68, OR('Data entry'!$B$68="Confirmed",'Data entry'!$B$68="Probable")),"sx","")</f>
        <v/>
      </c>
      <c r="S192" s="25" t="str">
        <f>IF(AND(S$4='Data entry'!$R$68, OR('Data entry'!$B$68="Confirmed",'Data entry'!$B$68="Probable")),"sx","")</f>
        <v/>
      </c>
      <c r="T192" s="25" t="str">
        <f>IF(AND(T$4='Data entry'!$R$68, OR('Data entry'!$B$68="Confirmed",'Data entry'!$B$68="Probable")),"sx","")</f>
        <v/>
      </c>
      <c r="U192" s="25" t="str">
        <f>IF(AND(U$4='Data entry'!$R$68, OR('Data entry'!$B$68="Confirmed",'Data entry'!$B$68="Probable")),"sx","")</f>
        <v/>
      </c>
      <c r="V192" s="25" t="str">
        <f>IF(AND(V$4='Data entry'!$R$68, OR('Data entry'!$B$68="Confirmed",'Data entry'!$B$68="Probable")),"sx","")</f>
        <v/>
      </c>
      <c r="W192" s="25" t="str">
        <f>IF(AND(W$4='Data entry'!$R$68, OR('Data entry'!$B$68="Confirmed",'Data entry'!$B$68="Probable")),"sx","")</f>
        <v/>
      </c>
      <c r="X192" s="25" t="str">
        <f>IF(AND(X$4='Data entry'!$R$68, OR('Data entry'!$B$68="Confirmed",'Data entry'!$B$68="Probable")),"sx","")</f>
        <v/>
      </c>
      <c r="Y192" s="25" t="str">
        <f>IF(AND(Y$4='Data entry'!$R$68, OR('Data entry'!$B$68="Confirmed",'Data entry'!$B$68="Probable")),"sx","")</f>
        <v/>
      </c>
      <c r="Z192" s="25" t="str">
        <f>IF(AND(Z$4='Data entry'!$R$68, OR('Data entry'!$B$68="Confirmed",'Data entry'!$B$68="Probable")),"sx","")</f>
        <v/>
      </c>
      <c r="AA192" s="25" t="str">
        <f>IF(AND(AA$4='Data entry'!$R$68, OR('Data entry'!$B$68="Confirmed",'Data entry'!$B$68="Probable")),"sx","")</f>
        <v/>
      </c>
      <c r="AB192" s="25" t="str">
        <f>IF(AND(AB$4='Data entry'!$R$68, OR('Data entry'!$B$68="Confirmed",'Data entry'!$B$68="Probable")),"sx","")</f>
        <v/>
      </c>
      <c r="AC192" s="25" t="str">
        <f>IF(AND(AC$4='Data entry'!$R$68, OR('Data entry'!$B$68="Confirmed",'Data entry'!$B$68="Probable")),"sx","")</f>
        <v/>
      </c>
      <c r="AD192" s="25" t="str">
        <f>IF(AND(AD$4='Data entry'!$R$68, OR('Data entry'!$B$68="Confirmed",'Data entry'!$B$68="Probable")),"sx","")</f>
        <v/>
      </c>
      <c r="AE192" s="25" t="str">
        <f>IF(AND(AE$4='Data entry'!$R$68, OR('Data entry'!$B$68="Confirmed",'Data entry'!$B$68="Probable")),"sx","")</f>
        <v/>
      </c>
      <c r="AF192" s="25" t="str">
        <f>IF(AND(AF$4='Data entry'!$R$68, OR('Data entry'!$B$68="Confirmed",'Data entry'!$B$68="Probable")),"sx","")</f>
        <v/>
      </c>
      <c r="AG192" s="25" t="str">
        <f>IF(AND(AG$4='Data entry'!$R$68, OR('Data entry'!$B$68="Confirmed",'Data entry'!$B$68="Probable")),"sx","")</f>
        <v/>
      </c>
      <c r="AH192" s="25" t="str">
        <f>IF(AND(AH$4='Data entry'!$R$68, OR('Data entry'!$B$68="Confirmed",'Data entry'!$B$68="Probable")),"sx","")</f>
        <v/>
      </c>
      <c r="AI192" s="25" t="str">
        <f>IF(AND(AI$4='Data entry'!$R$68, OR('Data entry'!$B$68="Confirmed",'Data entry'!$B$68="Probable")),"sx","")</f>
        <v/>
      </c>
      <c r="AJ192" s="25" t="str">
        <f>IF(AND(AJ$4='Data entry'!$R$68, OR('Data entry'!$B$68="Confirmed",'Data entry'!$B$68="Probable")),"sx","")</f>
        <v/>
      </c>
      <c r="AK192" s="25" t="str">
        <f>IF(AND(AK$4='Data entry'!$R$68, OR('Data entry'!$B$68="Confirmed",'Data entry'!$B$68="Probable")),"sx","")</f>
        <v/>
      </c>
      <c r="AL192" s="25" t="str">
        <f>IF(AND(AL$4='Data entry'!$R$68, OR('Data entry'!$B$68="Confirmed",'Data entry'!$B$68="Probable")),"sx","")</f>
        <v/>
      </c>
      <c r="AM192" s="25" t="str">
        <f>IF(AND(AM$4='Data entry'!$R$68, OR('Data entry'!$B$68="Confirmed",'Data entry'!$B$68="Probable")),"sx","")</f>
        <v/>
      </c>
      <c r="AN192" s="25" t="str">
        <f>IF(AND(AN$4='Data entry'!$R$68, OR('Data entry'!$B$68="Confirmed",'Data entry'!$B$68="Probable")),"sx","")</f>
        <v/>
      </c>
      <c r="AO192" s="25" t="str">
        <f>IF(AND(AO$4='Data entry'!$R$68, OR('Data entry'!$B$68="Confirmed",'Data entry'!$B$68="Probable")),"sx","")</f>
        <v/>
      </c>
      <c r="AP192" s="25" t="str">
        <f>IF(AND(AP$4='Data entry'!$R$68, OR('Data entry'!$B$68="Confirmed",'Data entry'!$B$68="Probable")),"sx","")</f>
        <v/>
      </c>
      <c r="AQ192" s="25" t="str">
        <f>IF(AND(AQ$4='Data entry'!$R$68, OR('Data entry'!$B$68="Confirmed",'Data entry'!$B$68="Probable")),"sx","")</f>
        <v/>
      </c>
      <c r="AR192" s="25" t="str">
        <f>IF(AND(AR$4='Data entry'!$R$68, OR('Data entry'!$B$68="Confirmed",'Data entry'!$B$68="Probable")),"sx","")</f>
        <v/>
      </c>
      <c r="AS192" s="25" t="str">
        <f>IF(AND(AS$4='Data entry'!$R$68, OR('Data entry'!$B$68="Confirmed",'Data entry'!$B$68="Probable")),"sx","")</f>
        <v/>
      </c>
      <c r="AT192" s="25" t="str">
        <f>IF(AND(AT$4='Data entry'!$R$68, OR('Data entry'!$B$68="Confirmed",'Data entry'!$B$68="Probable")),"sx","")</f>
        <v/>
      </c>
      <c r="AU192" s="25" t="str">
        <f>IF(AND(AU$4='Data entry'!$R$68, OR('Data entry'!$B$68="Confirmed",'Data entry'!$B$68="Probable")),"sx","")</f>
        <v/>
      </c>
      <c r="AV192" s="25" t="str">
        <f>IF(AND(AV$4='Data entry'!$R$68, OR('Data entry'!$B$68="Confirmed",'Data entry'!$B$68="Probable")),"sx","")</f>
        <v/>
      </c>
      <c r="AW192" s="25" t="str">
        <f>IF(AND(AW$4='Data entry'!$R$68, OR('Data entry'!$B$68="Confirmed",'Data entry'!$B$68="Probable")),"sx","")</f>
        <v/>
      </c>
      <c r="AX192" s="25" t="str">
        <f>IF(AND(AX$4='Data entry'!$R$68, OR('Data entry'!$B$68="Confirmed",'Data entry'!$B$68="Probable")),"sx","")</f>
        <v/>
      </c>
      <c r="AY192" s="25" t="str">
        <f>IF(AND(AY$4='Data entry'!$R$68, OR('Data entry'!$B$68="Confirmed",'Data entry'!$B$68="Probable")),"sx","")</f>
        <v/>
      </c>
      <c r="AZ192" s="25" t="str">
        <f>IF(AND(AZ$4='Data entry'!$R$68, OR('Data entry'!$B$68="Confirmed",'Data entry'!$B$68="Probable")),"sx","")</f>
        <v/>
      </c>
      <c r="BA192" s="25" t="str">
        <f>IF(AND(BA$4='Data entry'!$R$68, OR('Data entry'!$B$68="Confirmed",'Data entry'!$B$68="Probable")),"sx","")</f>
        <v/>
      </c>
      <c r="BB192" s="25" t="str">
        <f>IF(AND(BB$4='Data entry'!$R$68, OR('Data entry'!$B$68="Confirmed",'Data entry'!$B$68="Probable")),"sx","")</f>
        <v/>
      </c>
      <c r="BC192" s="25" t="str">
        <f>IF(AND(BC$4='Data entry'!$R$68, OR('Data entry'!$B$68="Confirmed",'Data entry'!$B$68="Probable")),"sx","")</f>
        <v/>
      </c>
      <c r="BD192" s="25" t="str">
        <f>IF(AND(BD$4='Data entry'!$R$68, OR('Data entry'!$B$68="Confirmed",'Data entry'!$B$68="Probable")),"sx","")</f>
        <v/>
      </c>
      <c r="BE192" s="25" t="str">
        <f>IF(AND(BE$4='Data entry'!$R$68, OR('Data entry'!$B$68="Confirmed",'Data entry'!$B$68="Probable")),"sx","")</f>
        <v/>
      </c>
      <c r="BF192" s="25" t="str">
        <f>IF(AND(BF$4='Data entry'!$R$68, OR('Data entry'!$B$68="Confirmed",'Data entry'!$B$68="Probable")),"sx","")</f>
        <v/>
      </c>
      <c r="BG192" s="25" t="str">
        <f>IF(AND(BG$4='Data entry'!$R$68, OR('Data entry'!$B$68="Confirmed",'Data entry'!$B$68="Probable")),"sx","")</f>
        <v/>
      </c>
      <c r="BH192" s="25" t="str">
        <f>IF(AND(BH$4='Data entry'!$R$68, OR('Data entry'!$B$68="Confirmed",'Data entry'!$B$68="Probable")),"sx","")</f>
        <v/>
      </c>
      <c r="BI192" s="25" t="str">
        <f>IF(AND(BI$4='Data entry'!$R$68, OR('Data entry'!$B$68="Confirmed",'Data entry'!$B$68="Probable")),"sx","")</f>
        <v/>
      </c>
      <c r="BJ192" s="25" t="str">
        <f>IF(AND(BJ$4='Data entry'!$R$68, OR('Data entry'!$B$68="Confirmed",'Data entry'!$B$68="Probable")),"sx","")</f>
        <v/>
      </c>
      <c r="BK192" s="25" t="str">
        <f>IF(AND(BK$4='Data entry'!$R$68, OR('Data entry'!$B$68="Confirmed",'Data entry'!$B$68="Probable")),"sx","")</f>
        <v/>
      </c>
      <c r="BL192" s="25" t="str">
        <f>IF(AND(BL$4='Data entry'!$R$68, OR('Data entry'!$B$68="Confirmed",'Data entry'!$B$68="Probable")),"sx","")</f>
        <v/>
      </c>
      <c r="BM192" s="25" t="str">
        <f>IF(AND(BM$4='Data entry'!$R$68, OR('Data entry'!$B$68="Confirmed",'Data entry'!$B$68="Probable")),"sx","")</f>
        <v/>
      </c>
      <c r="BN192" s="25" t="str">
        <f>IF(AND(BN$4='Data entry'!$R$68, OR('Data entry'!$B$68="Confirmed",'Data entry'!$B$68="Probable")),"sx","")</f>
        <v/>
      </c>
      <c r="BO192" s="25" t="str">
        <f>IF(AND(BO$4='Data entry'!$R$68, OR('Data entry'!$B$68="Confirmed",'Data entry'!$B$68="Probable")),"sx","")</f>
        <v/>
      </c>
      <c r="BP192" s="25" t="str">
        <f>IF(AND(BP$4='Data entry'!$R$68, OR('Data entry'!$B$68="Confirmed",'Data entry'!$B$68="Probable")),"sx","")</f>
        <v/>
      </c>
      <c r="BQ192" s="25" t="str">
        <f>IF(AND(BQ$4='Data entry'!$R$68, OR('Data entry'!$B$68="Confirmed",'Data entry'!$B$68="Probable")),"sx","")</f>
        <v/>
      </c>
      <c r="BR192" s="25" t="str">
        <f>IF(AND(BR$4='Data entry'!$R$68, OR('Data entry'!$B$68="Confirmed",'Data entry'!$B$68="Probable")),"sx","")</f>
        <v/>
      </c>
      <c r="BS192" s="25" t="str">
        <f>IF(AND(BS$4='Data entry'!$R$68, OR('Data entry'!$B$68="Confirmed",'Data entry'!$B$68="Probable")),"sx","")</f>
        <v/>
      </c>
      <c r="BT192" s="25" t="str">
        <f>IF(AND(BT$4='Data entry'!$R$68, OR('Data entry'!$B$68="Confirmed",'Data entry'!$B$68="Probable")),"sx","")</f>
        <v/>
      </c>
      <c r="BU192" s="25" t="str">
        <f>IF(AND(BU$4='Data entry'!$R$68, OR('Data entry'!$B$68="Confirmed",'Data entry'!$B$68="Probable")),"sx","")</f>
        <v/>
      </c>
      <c r="BV192" s="25" t="str">
        <f>IF(AND(BV$4='Data entry'!$R$68, OR('Data entry'!$B$68="Confirmed",'Data entry'!$B$68="Probable")),"sx","")</f>
        <v/>
      </c>
      <c r="BW192" s="25" t="str">
        <f>IF(AND(BW$4='Data entry'!$R$68, OR('Data entry'!$B$68="Confirmed",'Data entry'!$B$68="Probable")),"sx","")</f>
        <v/>
      </c>
      <c r="BX192" s="25" t="str">
        <f>IF(AND(BX$4='Data entry'!$R$68, OR('Data entry'!$B$68="Confirmed",'Data entry'!$B$68="Probable")),"sx","")</f>
        <v/>
      </c>
      <c r="BY192" s="25" t="str">
        <f>IF(AND(BY$4='Data entry'!$R$68, OR('Data entry'!$B$68="Confirmed",'Data entry'!$B$68="Probable")),"sx","")</f>
        <v/>
      </c>
      <c r="BZ192" s="25" t="str">
        <f>IF(AND(BZ$4='Data entry'!$R$68, OR('Data entry'!$B$68="Confirmed",'Data entry'!$B$68="Probable")),"sx","")</f>
        <v/>
      </c>
      <c r="CA192" s="25" t="str">
        <f>IF(AND(CA$4='Data entry'!$R$68, OR('Data entry'!$B$68="Confirmed",'Data entry'!$B$68="Probable")),"sx","")</f>
        <v/>
      </c>
      <c r="CB192" s="25" t="str">
        <f>IF(AND(CB$4='Data entry'!$R$68, OR('Data entry'!$B$68="Confirmed",'Data entry'!$B$68="Probable")),"sx","")</f>
        <v/>
      </c>
      <c r="CC192" s="25" t="str">
        <f>IF(AND(CC$4='Data entry'!$R$68, OR('Data entry'!$B$68="Confirmed",'Data entry'!$B$68="Probable")),"sx","")</f>
        <v/>
      </c>
    </row>
    <row r="193" spans="1:81" s="73" customFormat="1" ht="2.25" customHeight="1" thickBot="1" x14ac:dyDescent="0.3">
      <c r="A193" s="613"/>
      <c r="B193" s="614"/>
      <c r="C193" s="78"/>
    </row>
    <row r="194" spans="1:81" s="72" customFormat="1" ht="15.6" thickTop="1" x14ac:dyDescent="0.25">
      <c r="A194" s="612" t="str">
        <f>CONCATENATE('Data entry'!J69, " ", 'Data entry'!I69)</f>
        <v xml:space="preserve"> </v>
      </c>
      <c r="B194" s="612"/>
      <c r="C194" s="76"/>
    </row>
    <row r="195" spans="1:81" s="25" customFormat="1" x14ac:dyDescent="0.25">
      <c r="A195" s="610" t="str">
        <f>CONCATENATE('Data entry'!B69, ", ", 'Data entry'!AO69, ", ", 'Data entry'!AR69)</f>
        <v xml:space="preserve">, , </v>
      </c>
      <c r="B195" s="610"/>
      <c r="C195" s="77"/>
      <c r="Q195" s="25" t="str">
        <f>IF(AND(Q$4='Data entry'!$R$69, OR('Data entry'!$B$69="Confirmed",'Data entry'!$B$69="Probable")),"sx","")</f>
        <v/>
      </c>
      <c r="R195" s="25" t="str">
        <f>IF(AND(R$4='Data entry'!$R$69, OR('Data entry'!$B$69="Confirmed",'Data entry'!$B$69="Probable")),"sx","")</f>
        <v/>
      </c>
      <c r="S195" s="25" t="str">
        <f>IF(AND(S$4='Data entry'!$R$69, OR('Data entry'!$B$69="Confirmed",'Data entry'!$B$69="Probable")),"sx","")</f>
        <v/>
      </c>
      <c r="T195" s="25" t="str">
        <f>IF(AND(T$4='Data entry'!$R$69, OR('Data entry'!$B$69="Confirmed",'Data entry'!$B$69="Probable")),"sx","")</f>
        <v/>
      </c>
      <c r="U195" s="25" t="str">
        <f>IF(AND(U$4='Data entry'!$R$69, OR('Data entry'!$B$69="Confirmed",'Data entry'!$B$69="Probable")),"sx","")</f>
        <v/>
      </c>
      <c r="V195" s="25" t="str">
        <f>IF(AND(V$4='Data entry'!$R$69, OR('Data entry'!$B$69="Confirmed",'Data entry'!$B$69="Probable")),"sx","")</f>
        <v/>
      </c>
      <c r="W195" s="25" t="str">
        <f>IF(AND(W$4='Data entry'!$R$69, OR('Data entry'!$B$69="Confirmed",'Data entry'!$B$69="Probable")),"sx","")</f>
        <v/>
      </c>
      <c r="X195" s="25" t="str">
        <f>IF(AND(X$4='Data entry'!$R$69, OR('Data entry'!$B$69="Confirmed",'Data entry'!$B$69="Probable")),"sx","")</f>
        <v/>
      </c>
      <c r="Y195" s="25" t="str">
        <f>IF(AND(Y$4='Data entry'!$R$69, OR('Data entry'!$B$69="Confirmed",'Data entry'!$B$69="Probable")),"sx","")</f>
        <v/>
      </c>
      <c r="Z195" s="25" t="str">
        <f>IF(AND(Z$4='Data entry'!$R$69, OR('Data entry'!$B$69="Confirmed",'Data entry'!$B$69="Probable")),"sx","")</f>
        <v/>
      </c>
      <c r="AA195" s="25" t="str">
        <f>IF(AND(AA$4='Data entry'!$R$69, OR('Data entry'!$B$69="Confirmed",'Data entry'!$B$69="Probable")),"sx","")</f>
        <v/>
      </c>
      <c r="AB195" s="25" t="str">
        <f>IF(AND(AB$4='Data entry'!$R$69, OR('Data entry'!$B$69="Confirmed",'Data entry'!$B$69="Probable")),"sx","")</f>
        <v/>
      </c>
      <c r="AC195" s="25" t="str">
        <f>IF(AND(AC$4='Data entry'!$R$69, OR('Data entry'!$B$69="Confirmed",'Data entry'!$B$69="Probable")),"sx","")</f>
        <v/>
      </c>
      <c r="AD195" s="25" t="str">
        <f>IF(AND(AD$4='Data entry'!$R$69, OR('Data entry'!$B$69="Confirmed",'Data entry'!$B$69="Probable")),"sx","")</f>
        <v/>
      </c>
      <c r="AE195" s="25" t="str">
        <f>IF(AND(AE$4='Data entry'!$R$69, OR('Data entry'!$B$69="Confirmed",'Data entry'!$B$69="Probable")),"sx","")</f>
        <v/>
      </c>
      <c r="AF195" s="25" t="str">
        <f>IF(AND(AF$4='Data entry'!$R$69, OR('Data entry'!$B$69="Confirmed",'Data entry'!$B$69="Probable")),"sx","")</f>
        <v/>
      </c>
      <c r="AG195" s="25" t="str">
        <f>IF(AND(AG$4='Data entry'!$R$69, OR('Data entry'!$B$69="Confirmed",'Data entry'!$B$69="Probable")),"sx","")</f>
        <v/>
      </c>
      <c r="AH195" s="25" t="str">
        <f>IF(AND(AH$4='Data entry'!$R$69, OR('Data entry'!$B$69="Confirmed",'Data entry'!$B$69="Probable")),"sx","")</f>
        <v/>
      </c>
      <c r="AI195" s="25" t="str">
        <f>IF(AND(AI$4='Data entry'!$R$69, OR('Data entry'!$B$69="Confirmed",'Data entry'!$B$69="Probable")),"sx","")</f>
        <v/>
      </c>
      <c r="AJ195" s="25" t="str">
        <f>IF(AND(AJ$4='Data entry'!$R$69, OR('Data entry'!$B$69="Confirmed",'Data entry'!$B$69="Probable")),"sx","")</f>
        <v/>
      </c>
      <c r="AK195" s="25" t="str">
        <f>IF(AND(AK$4='Data entry'!$R$69, OR('Data entry'!$B$69="Confirmed",'Data entry'!$B$69="Probable")),"sx","")</f>
        <v/>
      </c>
      <c r="AL195" s="25" t="str">
        <f>IF(AND(AL$4='Data entry'!$R$69, OR('Data entry'!$B$69="Confirmed",'Data entry'!$B$69="Probable")),"sx","")</f>
        <v/>
      </c>
      <c r="AM195" s="25" t="str">
        <f>IF(AND(AM$4='Data entry'!$R$69, OR('Data entry'!$B$69="Confirmed",'Data entry'!$B$69="Probable")),"sx","")</f>
        <v/>
      </c>
      <c r="AN195" s="25" t="str">
        <f>IF(AND(AN$4='Data entry'!$R$69, OR('Data entry'!$B$69="Confirmed",'Data entry'!$B$69="Probable")),"sx","")</f>
        <v/>
      </c>
      <c r="AO195" s="25" t="str">
        <f>IF(AND(AO$4='Data entry'!$R$69, OR('Data entry'!$B$69="Confirmed",'Data entry'!$B$69="Probable")),"sx","")</f>
        <v/>
      </c>
      <c r="AP195" s="25" t="str">
        <f>IF(AND(AP$4='Data entry'!$R$69, OR('Data entry'!$B$69="Confirmed",'Data entry'!$B$69="Probable")),"sx","")</f>
        <v/>
      </c>
      <c r="AQ195" s="25" t="str">
        <f>IF(AND(AQ$4='Data entry'!$R$69, OR('Data entry'!$B$69="Confirmed",'Data entry'!$B$69="Probable")),"sx","")</f>
        <v/>
      </c>
      <c r="AR195" s="25" t="str">
        <f>IF(AND(AR$4='Data entry'!$R$69, OR('Data entry'!$B$69="Confirmed",'Data entry'!$B$69="Probable")),"sx","")</f>
        <v/>
      </c>
      <c r="AS195" s="25" t="str">
        <f>IF(AND(AS$4='Data entry'!$R$69, OR('Data entry'!$B$69="Confirmed",'Data entry'!$B$69="Probable")),"sx","")</f>
        <v/>
      </c>
      <c r="AT195" s="25" t="str">
        <f>IF(AND(AT$4='Data entry'!$R$69, OR('Data entry'!$B$69="Confirmed",'Data entry'!$B$69="Probable")),"sx","")</f>
        <v/>
      </c>
      <c r="AU195" s="25" t="str">
        <f>IF(AND(AU$4='Data entry'!$R$69, OR('Data entry'!$B$69="Confirmed",'Data entry'!$B$69="Probable")),"sx","")</f>
        <v/>
      </c>
      <c r="AV195" s="25" t="str">
        <f>IF(AND(AV$4='Data entry'!$R$69, OR('Data entry'!$B$69="Confirmed",'Data entry'!$B$69="Probable")),"sx","")</f>
        <v/>
      </c>
      <c r="AW195" s="25" t="str">
        <f>IF(AND(AW$4='Data entry'!$R$69, OR('Data entry'!$B$69="Confirmed",'Data entry'!$B$69="Probable")),"sx","")</f>
        <v/>
      </c>
      <c r="AX195" s="25" t="str">
        <f>IF(AND(AX$4='Data entry'!$R$69, OR('Data entry'!$B$69="Confirmed",'Data entry'!$B$69="Probable")),"sx","")</f>
        <v/>
      </c>
      <c r="AY195" s="25" t="str">
        <f>IF(AND(AY$4='Data entry'!$R$69, OR('Data entry'!$B$69="Confirmed",'Data entry'!$B$69="Probable")),"sx","")</f>
        <v/>
      </c>
      <c r="AZ195" s="25" t="str">
        <f>IF(AND(AZ$4='Data entry'!$R$69, OR('Data entry'!$B$69="Confirmed",'Data entry'!$B$69="Probable")),"sx","")</f>
        <v/>
      </c>
      <c r="BA195" s="25" t="str">
        <f>IF(AND(BA$4='Data entry'!$R$69, OR('Data entry'!$B$69="Confirmed",'Data entry'!$B$69="Probable")),"sx","")</f>
        <v/>
      </c>
      <c r="BB195" s="25" t="str">
        <f>IF(AND(BB$4='Data entry'!$R$69, OR('Data entry'!$B$69="Confirmed",'Data entry'!$B$69="Probable")),"sx","")</f>
        <v/>
      </c>
      <c r="BC195" s="25" t="str">
        <f>IF(AND(BC$4='Data entry'!$R$69, OR('Data entry'!$B$69="Confirmed",'Data entry'!$B$69="Probable")),"sx","")</f>
        <v/>
      </c>
      <c r="BD195" s="25" t="str">
        <f>IF(AND(BD$4='Data entry'!$R$69, OR('Data entry'!$B$69="Confirmed",'Data entry'!$B$69="Probable")),"sx","")</f>
        <v/>
      </c>
      <c r="BE195" s="25" t="str">
        <f>IF(AND(BE$4='Data entry'!$R$69, OR('Data entry'!$B$69="Confirmed",'Data entry'!$B$69="Probable")),"sx","")</f>
        <v/>
      </c>
      <c r="BF195" s="25" t="str">
        <f>IF(AND(BF$4='Data entry'!$R$69, OR('Data entry'!$B$69="Confirmed",'Data entry'!$B$69="Probable")),"sx","")</f>
        <v/>
      </c>
      <c r="BG195" s="25" t="str">
        <f>IF(AND(BG$4='Data entry'!$R$69, OR('Data entry'!$B$69="Confirmed",'Data entry'!$B$69="Probable")),"sx","")</f>
        <v/>
      </c>
      <c r="BH195" s="25" t="str">
        <f>IF(AND(BH$4='Data entry'!$R$69, OR('Data entry'!$B$69="Confirmed",'Data entry'!$B$69="Probable")),"sx","")</f>
        <v/>
      </c>
      <c r="BI195" s="25" t="str">
        <f>IF(AND(BI$4='Data entry'!$R$69, OR('Data entry'!$B$69="Confirmed",'Data entry'!$B$69="Probable")),"sx","")</f>
        <v/>
      </c>
      <c r="BJ195" s="25" t="str">
        <f>IF(AND(BJ$4='Data entry'!$R$69, OR('Data entry'!$B$69="Confirmed",'Data entry'!$B$69="Probable")),"sx","")</f>
        <v/>
      </c>
      <c r="BK195" s="25" t="str">
        <f>IF(AND(BK$4='Data entry'!$R$69, OR('Data entry'!$B$69="Confirmed",'Data entry'!$B$69="Probable")),"sx","")</f>
        <v/>
      </c>
      <c r="BL195" s="25" t="str">
        <f>IF(AND(BL$4='Data entry'!$R$69, OR('Data entry'!$B$69="Confirmed",'Data entry'!$B$69="Probable")),"sx","")</f>
        <v/>
      </c>
      <c r="BM195" s="25" t="str">
        <f>IF(AND(BM$4='Data entry'!$R$69, OR('Data entry'!$B$69="Confirmed",'Data entry'!$B$69="Probable")),"sx","")</f>
        <v/>
      </c>
      <c r="BN195" s="25" t="str">
        <f>IF(AND(BN$4='Data entry'!$R$69, OR('Data entry'!$B$69="Confirmed",'Data entry'!$B$69="Probable")),"sx","")</f>
        <v/>
      </c>
      <c r="BO195" s="25" t="str">
        <f>IF(AND(BO$4='Data entry'!$R$69, OR('Data entry'!$B$69="Confirmed",'Data entry'!$B$69="Probable")),"sx","")</f>
        <v/>
      </c>
      <c r="BP195" s="25" t="str">
        <f>IF(AND(BP$4='Data entry'!$R$69, OR('Data entry'!$B$69="Confirmed",'Data entry'!$B$69="Probable")),"sx","")</f>
        <v/>
      </c>
      <c r="BQ195" s="25" t="str">
        <f>IF(AND(BQ$4='Data entry'!$R$69, OR('Data entry'!$B$69="Confirmed",'Data entry'!$B$69="Probable")),"sx","")</f>
        <v/>
      </c>
      <c r="BR195" s="25" t="str">
        <f>IF(AND(BR$4='Data entry'!$R$69, OR('Data entry'!$B$69="Confirmed",'Data entry'!$B$69="Probable")),"sx","")</f>
        <v/>
      </c>
      <c r="BS195" s="25" t="str">
        <f>IF(AND(BS$4='Data entry'!$R$69, OR('Data entry'!$B$69="Confirmed",'Data entry'!$B$69="Probable")),"sx","")</f>
        <v/>
      </c>
      <c r="BT195" s="25" t="str">
        <f>IF(AND(BT$4='Data entry'!$R$69, OR('Data entry'!$B$69="Confirmed",'Data entry'!$B$69="Probable")),"sx","")</f>
        <v/>
      </c>
      <c r="BU195" s="25" t="str">
        <f>IF(AND(BU$4='Data entry'!$R$69, OR('Data entry'!$B$69="Confirmed",'Data entry'!$B$69="Probable")),"sx","")</f>
        <v/>
      </c>
      <c r="BV195" s="25" t="str">
        <f>IF(AND(BV$4='Data entry'!$R$69, OR('Data entry'!$B$69="Confirmed",'Data entry'!$B$69="Probable")),"sx","")</f>
        <v/>
      </c>
      <c r="BW195" s="25" t="str">
        <f>IF(AND(BW$4='Data entry'!$R$69, OR('Data entry'!$B$69="Confirmed",'Data entry'!$B$69="Probable")),"sx","")</f>
        <v/>
      </c>
      <c r="BX195" s="25" t="str">
        <f>IF(AND(BX$4='Data entry'!$R$69, OR('Data entry'!$B$69="Confirmed",'Data entry'!$B$69="Probable")),"sx","")</f>
        <v/>
      </c>
      <c r="BY195" s="25" t="str">
        <f>IF(AND(BY$4='Data entry'!$R$69, OR('Data entry'!$B$69="Confirmed",'Data entry'!$B$69="Probable")),"sx","")</f>
        <v/>
      </c>
      <c r="BZ195" s="25" t="str">
        <f>IF(AND(BZ$4='Data entry'!$R$69, OR('Data entry'!$B$69="Confirmed",'Data entry'!$B$69="Probable")),"sx","")</f>
        <v/>
      </c>
      <c r="CA195" s="25" t="str">
        <f>IF(AND(CA$4='Data entry'!$R$69, OR('Data entry'!$B$69="Confirmed",'Data entry'!$B$69="Probable")),"sx","")</f>
        <v/>
      </c>
      <c r="CB195" s="25" t="str">
        <f>IF(AND(CB$4='Data entry'!$R$69, OR('Data entry'!$B$69="Confirmed",'Data entry'!$B$69="Probable")),"sx","")</f>
        <v/>
      </c>
      <c r="CC195" s="25" t="str">
        <f>IF(AND(CC$4='Data entry'!$R$69, OR('Data entry'!$B$69="Confirmed",'Data entry'!$B$69="Probable")),"sx","")</f>
        <v/>
      </c>
    </row>
    <row r="196" spans="1:81" s="73" customFormat="1" ht="2.25" customHeight="1" thickBot="1" x14ac:dyDescent="0.3">
      <c r="A196" s="613"/>
      <c r="B196" s="614"/>
      <c r="C196" s="78"/>
    </row>
    <row r="197" spans="1:81" s="72" customFormat="1" ht="15.6" thickTop="1" x14ac:dyDescent="0.25">
      <c r="A197" s="612" t="str">
        <f>CONCATENATE('Data entry'!J70, " ", 'Data entry'!I70)</f>
        <v xml:space="preserve"> </v>
      </c>
      <c r="B197" s="612"/>
      <c r="C197" s="76"/>
    </row>
    <row r="198" spans="1:81" s="25" customFormat="1" x14ac:dyDescent="0.25">
      <c r="A198" s="610" t="str">
        <f>CONCATENATE('Data entry'!B70, ", ", 'Data entry'!AO70, ", ", 'Data entry'!AR70)</f>
        <v xml:space="preserve">, , </v>
      </c>
      <c r="B198" s="610"/>
      <c r="C198" s="77"/>
      <c r="Q198" s="25" t="str">
        <f>IF(AND(Q$4='Data entry'!$R$70, OR('Data entry'!$B$70="Confirmed",'Data entry'!$B$70="Probable")),"sx","")</f>
        <v/>
      </c>
      <c r="R198" s="25" t="str">
        <f>IF(AND(R$4='Data entry'!$R$70, OR('Data entry'!$B$70="Confirmed",'Data entry'!$B$70="Probable")),"sx","")</f>
        <v/>
      </c>
      <c r="S198" s="25" t="str">
        <f>IF(AND(S$4='Data entry'!$R$70, OR('Data entry'!$B$70="Confirmed",'Data entry'!$B$70="Probable")),"sx","")</f>
        <v/>
      </c>
      <c r="T198" s="25" t="str">
        <f>IF(AND(T$4='Data entry'!$R$70, OR('Data entry'!$B$70="Confirmed",'Data entry'!$B$70="Probable")),"sx","")</f>
        <v/>
      </c>
      <c r="U198" s="25" t="str">
        <f>IF(AND(U$4='Data entry'!$R$70, OR('Data entry'!$B$70="Confirmed",'Data entry'!$B$70="Probable")),"sx","")</f>
        <v/>
      </c>
      <c r="V198" s="25" t="str">
        <f>IF(AND(V$4='Data entry'!$R$70, OR('Data entry'!$B$70="Confirmed",'Data entry'!$B$70="Probable")),"sx","")</f>
        <v/>
      </c>
      <c r="W198" s="25" t="str">
        <f>IF(AND(W$4='Data entry'!$R$70, OR('Data entry'!$B$70="Confirmed",'Data entry'!$B$70="Probable")),"sx","")</f>
        <v/>
      </c>
      <c r="X198" s="25" t="str">
        <f>IF(AND(X$4='Data entry'!$R$70, OR('Data entry'!$B$70="Confirmed",'Data entry'!$B$70="Probable")),"sx","")</f>
        <v/>
      </c>
      <c r="Y198" s="25" t="str">
        <f>IF(AND(Y$4='Data entry'!$R$70, OR('Data entry'!$B$70="Confirmed",'Data entry'!$B$70="Probable")),"sx","")</f>
        <v/>
      </c>
      <c r="Z198" s="25" t="str">
        <f>IF(AND(Z$4='Data entry'!$R$70, OR('Data entry'!$B$70="Confirmed",'Data entry'!$B$70="Probable")),"sx","")</f>
        <v/>
      </c>
      <c r="AA198" s="25" t="str">
        <f>IF(AND(AA$4='Data entry'!$R$70, OR('Data entry'!$B$70="Confirmed",'Data entry'!$B$70="Probable")),"sx","")</f>
        <v/>
      </c>
      <c r="AB198" s="25" t="str">
        <f>IF(AND(AB$4='Data entry'!$R$70, OR('Data entry'!$B$70="Confirmed",'Data entry'!$B$70="Probable")),"sx","")</f>
        <v/>
      </c>
      <c r="AC198" s="25" t="str">
        <f>IF(AND(AC$4='Data entry'!$R$70, OR('Data entry'!$B$70="Confirmed",'Data entry'!$B$70="Probable")),"sx","")</f>
        <v/>
      </c>
      <c r="AD198" s="25" t="str">
        <f>IF(AND(AD$4='Data entry'!$R$70, OR('Data entry'!$B$70="Confirmed",'Data entry'!$B$70="Probable")),"sx","")</f>
        <v/>
      </c>
      <c r="AE198" s="25" t="str">
        <f>IF(AND(AE$4='Data entry'!$R$70, OR('Data entry'!$B$70="Confirmed",'Data entry'!$B$70="Probable")),"sx","")</f>
        <v/>
      </c>
      <c r="AF198" s="25" t="str">
        <f>IF(AND(AF$4='Data entry'!$R$70, OR('Data entry'!$B$70="Confirmed",'Data entry'!$B$70="Probable")),"sx","")</f>
        <v/>
      </c>
      <c r="AG198" s="25" t="str">
        <f>IF(AND(AG$4='Data entry'!$R$70, OR('Data entry'!$B$70="Confirmed",'Data entry'!$B$70="Probable")),"sx","")</f>
        <v/>
      </c>
      <c r="AH198" s="25" t="str">
        <f>IF(AND(AH$4='Data entry'!$R$70, OR('Data entry'!$B$70="Confirmed",'Data entry'!$B$70="Probable")),"sx","")</f>
        <v/>
      </c>
      <c r="AI198" s="25" t="str">
        <f>IF(AND(AI$4='Data entry'!$R$70, OR('Data entry'!$B$70="Confirmed",'Data entry'!$B$70="Probable")),"sx","")</f>
        <v/>
      </c>
      <c r="AJ198" s="25" t="str">
        <f>IF(AND(AJ$4='Data entry'!$R$70, OR('Data entry'!$B$70="Confirmed",'Data entry'!$B$70="Probable")),"sx","")</f>
        <v/>
      </c>
      <c r="AK198" s="25" t="str">
        <f>IF(AND(AK$4='Data entry'!$R$70, OR('Data entry'!$B$70="Confirmed",'Data entry'!$B$70="Probable")),"sx","")</f>
        <v/>
      </c>
      <c r="AL198" s="25" t="str">
        <f>IF(AND(AL$4='Data entry'!$R$70, OR('Data entry'!$B$70="Confirmed",'Data entry'!$B$70="Probable")),"sx","")</f>
        <v/>
      </c>
      <c r="AM198" s="25" t="str">
        <f>IF(AND(AM$4='Data entry'!$R$70, OR('Data entry'!$B$70="Confirmed",'Data entry'!$B$70="Probable")),"sx","")</f>
        <v/>
      </c>
      <c r="AN198" s="25" t="str">
        <f>IF(AND(AN$4='Data entry'!$R$70, OR('Data entry'!$B$70="Confirmed",'Data entry'!$B$70="Probable")),"sx","")</f>
        <v/>
      </c>
      <c r="AO198" s="25" t="str">
        <f>IF(AND(AO$4='Data entry'!$R$70, OR('Data entry'!$B$70="Confirmed",'Data entry'!$B$70="Probable")),"sx","")</f>
        <v/>
      </c>
      <c r="AP198" s="25" t="str">
        <f>IF(AND(AP$4='Data entry'!$R$70, OR('Data entry'!$B$70="Confirmed",'Data entry'!$B$70="Probable")),"sx","")</f>
        <v/>
      </c>
      <c r="AQ198" s="25" t="str">
        <f>IF(AND(AQ$4='Data entry'!$R$70, OR('Data entry'!$B$70="Confirmed",'Data entry'!$B$70="Probable")),"sx","")</f>
        <v/>
      </c>
      <c r="AR198" s="25" t="str">
        <f>IF(AND(AR$4='Data entry'!$R$70, OR('Data entry'!$B$70="Confirmed",'Data entry'!$B$70="Probable")),"sx","")</f>
        <v/>
      </c>
      <c r="AS198" s="25" t="str">
        <f>IF(AND(AS$4='Data entry'!$R$70, OR('Data entry'!$B$70="Confirmed",'Data entry'!$B$70="Probable")),"sx","")</f>
        <v/>
      </c>
      <c r="AT198" s="25" t="str">
        <f>IF(AND(AT$4='Data entry'!$R$70, OR('Data entry'!$B$70="Confirmed",'Data entry'!$B$70="Probable")),"sx","")</f>
        <v/>
      </c>
      <c r="AU198" s="25" t="str">
        <f>IF(AND(AU$4='Data entry'!$R$70, OR('Data entry'!$B$70="Confirmed",'Data entry'!$B$70="Probable")),"sx","")</f>
        <v/>
      </c>
      <c r="AV198" s="25" t="str">
        <f>IF(AND(AV$4='Data entry'!$R$70, OR('Data entry'!$B$70="Confirmed",'Data entry'!$B$70="Probable")),"sx","")</f>
        <v/>
      </c>
      <c r="AW198" s="25" t="str">
        <f>IF(AND(AW$4='Data entry'!$R$70, OR('Data entry'!$B$70="Confirmed",'Data entry'!$B$70="Probable")),"sx","")</f>
        <v/>
      </c>
      <c r="AX198" s="25" t="str">
        <f>IF(AND(AX$4='Data entry'!$R$70, OR('Data entry'!$B$70="Confirmed",'Data entry'!$B$70="Probable")),"sx","")</f>
        <v/>
      </c>
      <c r="AY198" s="25" t="str">
        <f>IF(AND(AY$4='Data entry'!$R$70, OR('Data entry'!$B$70="Confirmed",'Data entry'!$B$70="Probable")),"sx","")</f>
        <v/>
      </c>
      <c r="AZ198" s="25" t="str">
        <f>IF(AND(AZ$4='Data entry'!$R$70, OR('Data entry'!$B$70="Confirmed",'Data entry'!$B$70="Probable")),"sx","")</f>
        <v/>
      </c>
      <c r="BA198" s="25" t="str">
        <f>IF(AND(BA$4='Data entry'!$R$70, OR('Data entry'!$B$70="Confirmed",'Data entry'!$B$70="Probable")),"sx","")</f>
        <v/>
      </c>
      <c r="BB198" s="25" t="str">
        <f>IF(AND(BB$4='Data entry'!$R$70, OR('Data entry'!$B$70="Confirmed",'Data entry'!$B$70="Probable")),"sx","")</f>
        <v/>
      </c>
      <c r="BC198" s="25" t="str">
        <f>IF(AND(BC$4='Data entry'!$R$70, OR('Data entry'!$B$70="Confirmed",'Data entry'!$B$70="Probable")),"sx","")</f>
        <v/>
      </c>
      <c r="BD198" s="25" t="str">
        <f>IF(AND(BD$4='Data entry'!$R$70, OR('Data entry'!$B$70="Confirmed",'Data entry'!$B$70="Probable")),"sx","")</f>
        <v/>
      </c>
      <c r="BE198" s="25" t="str">
        <f>IF(AND(BE$4='Data entry'!$R$70, OR('Data entry'!$B$70="Confirmed",'Data entry'!$B$70="Probable")),"sx","")</f>
        <v/>
      </c>
      <c r="BF198" s="25" t="str">
        <f>IF(AND(BF$4='Data entry'!$R$70, OR('Data entry'!$B$70="Confirmed",'Data entry'!$B$70="Probable")),"sx","")</f>
        <v/>
      </c>
      <c r="BG198" s="25" t="str">
        <f>IF(AND(BG$4='Data entry'!$R$70, OR('Data entry'!$B$70="Confirmed",'Data entry'!$B$70="Probable")),"sx","")</f>
        <v/>
      </c>
      <c r="BH198" s="25" t="str">
        <f>IF(AND(BH$4='Data entry'!$R$70, OR('Data entry'!$B$70="Confirmed",'Data entry'!$B$70="Probable")),"sx","")</f>
        <v/>
      </c>
      <c r="BI198" s="25" t="str">
        <f>IF(AND(BI$4='Data entry'!$R$70, OR('Data entry'!$B$70="Confirmed",'Data entry'!$B$70="Probable")),"sx","")</f>
        <v/>
      </c>
      <c r="BJ198" s="25" t="str">
        <f>IF(AND(BJ$4='Data entry'!$R$70, OR('Data entry'!$B$70="Confirmed",'Data entry'!$B$70="Probable")),"sx","")</f>
        <v/>
      </c>
      <c r="BK198" s="25" t="str">
        <f>IF(AND(BK$4='Data entry'!$R$70, OR('Data entry'!$B$70="Confirmed",'Data entry'!$B$70="Probable")),"sx","")</f>
        <v/>
      </c>
      <c r="BL198" s="25" t="str">
        <f>IF(AND(BL$4='Data entry'!$R$70, OR('Data entry'!$B$70="Confirmed",'Data entry'!$B$70="Probable")),"sx","")</f>
        <v/>
      </c>
      <c r="BM198" s="25" t="str">
        <f>IF(AND(BM$4='Data entry'!$R$70, OR('Data entry'!$B$70="Confirmed",'Data entry'!$B$70="Probable")),"sx","")</f>
        <v/>
      </c>
      <c r="BN198" s="25" t="str">
        <f>IF(AND(BN$4='Data entry'!$R$70, OR('Data entry'!$B$70="Confirmed",'Data entry'!$B$70="Probable")),"sx","")</f>
        <v/>
      </c>
      <c r="BO198" s="25" t="str">
        <f>IF(AND(BO$4='Data entry'!$R$70, OR('Data entry'!$B$70="Confirmed",'Data entry'!$B$70="Probable")),"sx","")</f>
        <v/>
      </c>
      <c r="BP198" s="25" t="str">
        <f>IF(AND(BP$4='Data entry'!$R$70, OR('Data entry'!$B$70="Confirmed",'Data entry'!$B$70="Probable")),"sx","")</f>
        <v/>
      </c>
      <c r="BQ198" s="25" t="str">
        <f>IF(AND(BQ$4='Data entry'!$R$70, OR('Data entry'!$B$70="Confirmed",'Data entry'!$B$70="Probable")),"sx","")</f>
        <v/>
      </c>
      <c r="BR198" s="25" t="str">
        <f>IF(AND(BR$4='Data entry'!$R$70, OR('Data entry'!$B$70="Confirmed",'Data entry'!$B$70="Probable")),"sx","")</f>
        <v/>
      </c>
      <c r="BS198" s="25" t="str">
        <f>IF(AND(BS$4='Data entry'!$R$70, OR('Data entry'!$B$70="Confirmed",'Data entry'!$B$70="Probable")),"sx","")</f>
        <v/>
      </c>
      <c r="BT198" s="25" t="str">
        <f>IF(AND(BT$4='Data entry'!$R$70, OR('Data entry'!$B$70="Confirmed",'Data entry'!$B$70="Probable")),"sx","")</f>
        <v/>
      </c>
      <c r="BU198" s="25" t="str">
        <f>IF(AND(BU$4='Data entry'!$R$70, OR('Data entry'!$B$70="Confirmed",'Data entry'!$B$70="Probable")),"sx","")</f>
        <v/>
      </c>
      <c r="BV198" s="25" t="str">
        <f>IF(AND(BV$4='Data entry'!$R$70, OR('Data entry'!$B$70="Confirmed",'Data entry'!$B$70="Probable")),"sx","")</f>
        <v/>
      </c>
      <c r="BW198" s="25" t="str">
        <f>IF(AND(BW$4='Data entry'!$R$70, OR('Data entry'!$B$70="Confirmed",'Data entry'!$B$70="Probable")),"sx","")</f>
        <v/>
      </c>
      <c r="BX198" s="25" t="str">
        <f>IF(AND(BX$4='Data entry'!$R$70, OR('Data entry'!$B$70="Confirmed",'Data entry'!$B$70="Probable")),"sx","")</f>
        <v/>
      </c>
      <c r="BY198" s="25" t="str">
        <f>IF(AND(BY$4='Data entry'!$R$70, OR('Data entry'!$B$70="Confirmed",'Data entry'!$B$70="Probable")),"sx","")</f>
        <v/>
      </c>
      <c r="BZ198" s="25" t="str">
        <f>IF(AND(BZ$4='Data entry'!$R$70, OR('Data entry'!$B$70="Confirmed",'Data entry'!$B$70="Probable")),"sx","")</f>
        <v/>
      </c>
      <c r="CA198" s="25" t="str">
        <f>IF(AND(CA$4='Data entry'!$R$70, OR('Data entry'!$B$70="Confirmed",'Data entry'!$B$70="Probable")),"sx","")</f>
        <v/>
      </c>
      <c r="CB198" s="25" t="str">
        <f>IF(AND(CB$4='Data entry'!$R$70, OR('Data entry'!$B$70="Confirmed",'Data entry'!$B$70="Probable")),"sx","")</f>
        <v/>
      </c>
      <c r="CC198" s="25" t="str">
        <f>IF(AND(CC$4='Data entry'!$R$70, OR('Data entry'!$B$70="Confirmed",'Data entry'!$B$70="Probable")),"sx","")</f>
        <v/>
      </c>
    </row>
    <row r="199" spans="1:81" s="73" customFormat="1" ht="2.25" customHeight="1" thickBot="1" x14ac:dyDescent="0.3">
      <c r="A199" s="613"/>
      <c r="B199" s="614"/>
      <c r="C199" s="78"/>
    </row>
    <row r="200" spans="1:81" s="72" customFormat="1" ht="15.6" thickTop="1" x14ac:dyDescent="0.25">
      <c r="A200" s="612" t="str">
        <f>CONCATENATE('Data entry'!J71, " ", 'Data entry'!I71)</f>
        <v xml:space="preserve"> </v>
      </c>
      <c r="B200" s="612"/>
      <c r="C200" s="76"/>
    </row>
    <row r="201" spans="1:81" s="25" customFormat="1" x14ac:dyDescent="0.25">
      <c r="A201" s="610" t="str">
        <f>CONCATENATE('Data entry'!B71, ", ", 'Data entry'!AO71, ", ", 'Data entry'!AR71)</f>
        <v xml:space="preserve">, , </v>
      </c>
      <c r="B201" s="610"/>
      <c r="C201" s="77"/>
      <c r="Q201" s="25" t="str">
        <f>IF(AND(Q$4='Data entry'!$R$71, OR('Data entry'!$B$71="Confirmed",'Data entry'!$B$71="Probable")),"sx","")</f>
        <v/>
      </c>
      <c r="R201" s="25" t="str">
        <f>IF(AND(R$4='Data entry'!$R$71, OR('Data entry'!$B$71="Confirmed",'Data entry'!$B$71="Probable")),"sx","")</f>
        <v/>
      </c>
      <c r="S201" s="25" t="str">
        <f>IF(AND(S$4='Data entry'!$R$71, OR('Data entry'!$B$71="Confirmed",'Data entry'!$B$71="Probable")),"sx","")</f>
        <v/>
      </c>
      <c r="T201" s="25" t="str">
        <f>IF(AND(T$4='Data entry'!$R$71, OR('Data entry'!$B$71="Confirmed",'Data entry'!$B$71="Probable")),"sx","")</f>
        <v/>
      </c>
      <c r="U201" s="25" t="str">
        <f>IF(AND(U$4='Data entry'!$R$71, OR('Data entry'!$B$71="Confirmed",'Data entry'!$B$71="Probable")),"sx","")</f>
        <v/>
      </c>
      <c r="V201" s="25" t="str">
        <f>IF(AND(V$4='Data entry'!$R$71, OR('Data entry'!$B$71="Confirmed",'Data entry'!$B$71="Probable")),"sx","")</f>
        <v/>
      </c>
      <c r="W201" s="25" t="str">
        <f>IF(AND(W$4='Data entry'!$R$71, OR('Data entry'!$B$71="Confirmed",'Data entry'!$B$71="Probable")),"sx","")</f>
        <v/>
      </c>
      <c r="X201" s="25" t="str">
        <f>IF(AND(X$4='Data entry'!$R$71, OR('Data entry'!$B$71="Confirmed",'Data entry'!$B$71="Probable")),"sx","")</f>
        <v/>
      </c>
      <c r="Y201" s="25" t="str">
        <f>IF(AND(Y$4='Data entry'!$R$71, OR('Data entry'!$B$71="Confirmed",'Data entry'!$B$71="Probable")),"sx","")</f>
        <v/>
      </c>
      <c r="Z201" s="25" t="str">
        <f>IF(AND(Z$4='Data entry'!$R$71, OR('Data entry'!$B$71="Confirmed",'Data entry'!$B$71="Probable")),"sx","")</f>
        <v/>
      </c>
      <c r="AA201" s="25" t="str">
        <f>IF(AND(AA$4='Data entry'!$R$71, OR('Data entry'!$B$71="Confirmed",'Data entry'!$B$71="Probable")),"sx","")</f>
        <v/>
      </c>
      <c r="AB201" s="25" t="str">
        <f>IF(AND(AB$4='Data entry'!$R$71, OR('Data entry'!$B$71="Confirmed",'Data entry'!$B$71="Probable")),"sx","")</f>
        <v/>
      </c>
      <c r="AC201" s="25" t="str">
        <f>IF(AND(AC$4='Data entry'!$R$71, OR('Data entry'!$B$71="Confirmed",'Data entry'!$B$71="Probable")),"sx","")</f>
        <v/>
      </c>
      <c r="AD201" s="25" t="str">
        <f>IF(AND(AD$4='Data entry'!$R$71, OR('Data entry'!$B$71="Confirmed",'Data entry'!$B$71="Probable")),"sx","")</f>
        <v/>
      </c>
      <c r="AE201" s="25" t="str">
        <f>IF(AND(AE$4='Data entry'!$R$71, OR('Data entry'!$B$71="Confirmed",'Data entry'!$B$71="Probable")),"sx","")</f>
        <v/>
      </c>
      <c r="AF201" s="25" t="str">
        <f>IF(AND(AF$4='Data entry'!$R$71, OR('Data entry'!$B$71="Confirmed",'Data entry'!$B$71="Probable")),"sx","")</f>
        <v/>
      </c>
      <c r="AG201" s="25" t="str">
        <f>IF(AND(AG$4='Data entry'!$R$71, OR('Data entry'!$B$71="Confirmed",'Data entry'!$B$71="Probable")),"sx","")</f>
        <v/>
      </c>
      <c r="AH201" s="25" t="str">
        <f>IF(AND(AH$4='Data entry'!$R$71, OR('Data entry'!$B$71="Confirmed",'Data entry'!$B$71="Probable")),"sx","")</f>
        <v/>
      </c>
      <c r="AI201" s="25" t="str">
        <f>IF(AND(AI$4='Data entry'!$R$71, OR('Data entry'!$B$71="Confirmed",'Data entry'!$B$71="Probable")),"sx","")</f>
        <v/>
      </c>
      <c r="AJ201" s="25" t="str">
        <f>IF(AND(AJ$4='Data entry'!$R$71, OR('Data entry'!$B$71="Confirmed",'Data entry'!$B$71="Probable")),"sx","")</f>
        <v/>
      </c>
      <c r="AK201" s="25" t="str">
        <f>IF(AND(AK$4='Data entry'!$R$71, OR('Data entry'!$B$71="Confirmed",'Data entry'!$B$71="Probable")),"sx","")</f>
        <v/>
      </c>
      <c r="AL201" s="25" t="str">
        <f>IF(AND(AL$4='Data entry'!$R$71, OR('Data entry'!$B$71="Confirmed",'Data entry'!$B$71="Probable")),"sx","")</f>
        <v/>
      </c>
      <c r="AM201" s="25" t="str">
        <f>IF(AND(AM$4='Data entry'!$R$71, OR('Data entry'!$B$71="Confirmed",'Data entry'!$B$71="Probable")),"sx","")</f>
        <v/>
      </c>
      <c r="AN201" s="25" t="str">
        <f>IF(AND(AN$4='Data entry'!$R$71, OR('Data entry'!$B$71="Confirmed",'Data entry'!$B$71="Probable")),"sx","")</f>
        <v/>
      </c>
      <c r="AO201" s="25" t="str">
        <f>IF(AND(AO$4='Data entry'!$R$71, OR('Data entry'!$B$71="Confirmed",'Data entry'!$B$71="Probable")),"sx","")</f>
        <v/>
      </c>
      <c r="AP201" s="25" t="str">
        <f>IF(AND(AP$4='Data entry'!$R$71, OR('Data entry'!$B$71="Confirmed",'Data entry'!$B$71="Probable")),"sx","")</f>
        <v/>
      </c>
      <c r="AQ201" s="25" t="str">
        <f>IF(AND(AQ$4='Data entry'!$R$71, OR('Data entry'!$B$71="Confirmed",'Data entry'!$B$71="Probable")),"sx","")</f>
        <v/>
      </c>
      <c r="AR201" s="25" t="str">
        <f>IF(AND(AR$4='Data entry'!$R$71, OR('Data entry'!$B$71="Confirmed",'Data entry'!$B$71="Probable")),"sx","")</f>
        <v/>
      </c>
      <c r="AS201" s="25" t="str">
        <f>IF(AND(AS$4='Data entry'!$R$71, OR('Data entry'!$B$71="Confirmed",'Data entry'!$B$71="Probable")),"sx","")</f>
        <v/>
      </c>
      <c r="AT201" s="25" t="str">
        <f>IF(AND(AT$4='Data entry'!$R$71, OR('Data entry'!$B$71="Confirmed",'Data entry'!$B$71="Probable")),"sx","")</f>
        <v/>
      </c>
      <c r="AU201" s="25" t="str">
        <f>IF(AND(AU$4='Data entry'!$R$71, OR('Data entry'!$B$71="Confirmed",'Data entry'!$B$71="Probable")),"sx","")</f>
        <v/>
      </c>
      <c r="AV201" s="25" t="str">
        <f>IF(AND(AV$4='Data entry'!$R$71, OR('Data entry'!$B$71="Confirmed",'Data entry'!$B$71="Probable")),"sx","")</f>
        <v/>
      </c>
      <c r="AW201" s="25" t="str">
        <f>IF(AND(AW$4='Data entry'!$R$71, OR('Data entry'!$B$71="Confirmed",'Data entry'!$B$71="Probable")),"sx","")</f>
        <v/>
      </c>
      <c r="AX201" s="25" t="str">
        <f>IF(AND(AX$4='Data entry'!$R$71, OR('Data entry'!$B$71="Confirmed",'Data entry'!$B$71="Probable")),"sx","")</f>
        <v/>
      </c>
      <c r="AY201" s="25" t="str">
        <f>IF(AND(AY$4='Data entry'!$R$71, OR('Data entry'!$B$71="Confirmed",'Data entry'!$B$71="Probable")),"sx","")</f>
        <v/>
      </c>
      <c r="AZ201" s="25" t="str">
        <f>IF(AND(AZ$4='Data entry'!$R$71, OR('Data entry'!$B$71="Confirmed",'Data entry'!$B$71="Probable")),"sx","")</f>
        <v/>
      </c>
      <c r="BA201" s="25" t="str">
        <f>IF(AND(BA$4='Data entry'!$R$71, OR('Data entry'!$B$71="Confirmed",'Data entry'!$B$71="Probable")),"sx","")</f>
        <v/>
      </c>
      <c r="BB201" s="25" t="str">
        <f>IF(AND(BB$4='Data entry'!$R$71, OR('Data entry'!$B$71="Confirmed",'Data entry'!$B$71="Probable")),"sx","")</f>
        <v/>
      </c>
      <c r="BC201" s="25" t="str">
        <f>IF(AND(BC$4='Data entry'!$R$71, OR('Data entry'!$B$71="Confirmed",'Data entry'!$B$71="Probable")),"sx","")</f>
        <v/>
      </c>
      <c r="BD201" s="25" t="str">
        <f>IF(AND(BD$4='Data entry'!$R$71, OR('Data entry'!$B$71="Confirmed",'Data entry'!$B$71="Probable")),"sx","")</f>
        <v/>
      </c>
      <c r="BE201" s="25" t="str">
        <f>IF(AND(BE$4='Data entry'!$R$71, OR('Data entry'!$B$71="Confirmed",'Data entry'!$B$71="Probable")),"sx","")</f>
        <v/>
      </c>
      <c r="BF201" s="25" t="str">
        <f>IF(AND(BF$4='Data entry'!$R$71, OR('Data entry'!$B$71="Confirmed",'Data entry'!$B$71="Probable")),"sx","")</f>
        <v/>
      </c>
      <c r="BG201" s="25" t="str">
        <f>IF(AND(BG$4='Data entry'!$R$71, OR('Data entry'!$B$71="Confirmed",'Data entry'!$B$71="Probable")),"sx","")</f>
        <v/>
      </c>
      <c r="BH201" s="25" t="str">
        <f>IF(AND(BH$4='Data entry'!$R$71, OR('Data entry'!$B$71="Confirmed",'Data entry'!$B$71="Probable")),"sx","")</f>
        <v/>
      </c>
      <c r="BI201" s="25" t="str">
        <f>IF(AND(BI$4='Data entry'!$R$71, OR('Data entry'!$B$71="Confirmed",'Data entry'!$B$71="Probable")),"sx","")</f>
        <v/>
      </c>
      <c r="BJ201" s="25" t="str">
        <f>IF(AND(BJ$4='Data entry'!$R$71, OR('Data entry'!$B$71="Confirmed",'Data entry'!$B$71="Probable")),"sx","")</f>
        <v/>
      </c>
      <c r="BK201" s="25" t="str">
        <f>IF(AND(BK$4='Data entry'!$R$71, OR('Data entry'!$B$71="Confirmed",'Data entry'!$B$71="Probable")),"sx","")</f>
        <v/>
      </c>
      <c r="BL201" s="25" t="str">
        <f>IF(AND(BL$4='Data entry'!$R$71, OR('Data entry'!$B$71="Confirmed",'Data entry'!$B$71="Probable")),"sx","")</f>
        <v/>
      </c>
      <c r="BM201" s="25" t="str">
        <f>IF(AND(BM$4='Data entry'!$R$71, OR('Data entry'!$B$71="Confirmed",'Data entry'!$B$71="Probable")),"sx","")</f>
        <v/>
      </c>
      <c r="BN201" s="25" t="str">
        <f>IF(AND(BN$4='Data entry'!$R$71, OR('Data entry'!$B$71="Confirmed",'Data entry'!$B$71="Probable")),"sx","")</f>
        <v/>
      </c>
      <c r="BO201" s="25" t="str">
        <f>IF(AND(BO$4='Data entry'!$R$71, OR('Data entry'!$B$71="Confirmed",'Data entry'!$B$71="Probable")),"sx","")</f>
        <v/>
      </c>
      <c r="BP201" s="25" t="str">
        <f>IF(AND(BP$4='Data entry'!$R$71, OR('Data entry'!$B$71="Confirmed",'Data entry'!$B$71="Probable")),"sx","")</f>
        <v/>
      </c>
      <c r="BQ201" s="25" t="str">
        <f>IF(AND(BQ$4='Data entry'!$R$71, OR('Data entry'!$B$71="Confirmed",'Data entry'!$B$71="Probable")),"sx","")</f>
        <v/>
      </c>
      <c r="BR201" s="25" t="str">
        <f>IF(AND(BR$4='Data entry'!$R$71, OR('Data entry'!$B$71="Confirmed",'Data entry'!$B$71="Probable")),"sx","")</f>
        <v/>
      </c>
      <c r="BS201" s="25" t="str">
        <f>IF(AND(BS$4='Data entry'!$R$71, OR('Data entry'!$B$71="Confirmed",'Data entry'!$B$71="Probable")),"sx","")</f>
        <v/>
      </c>
      <c r="BT201" s="25" t="str">
        <f>IF(AND(BT$4='Data entry'!$R$71, OR('Data entry'!$B$71="Confirmed",'Data entry'!$B$71="Probable")),"sx","")</f>
        <v/>
      </c>
      <c r="BU201" s="25" t="str">
        <f>IF(AND(BU$4='Data entry'!$R$71, OR('Data entry'!$B$71="Confirmed",'Data entry'!$B$71="Probable")),"sx","")</f>
        <v/>
      </c>
      <c r="BV201" s="25" t="str">
        <f>IF(AND(BV$4='Data entry'!$R$71, OR('Data entry'!$B$71="Confirmed",'Data entry'!$B$71="Probable")),"sx","")</f>
        <v/>
      </c>
      <c r="BW201" s="25" t="str">
        <f>IF(AND(BW$4='Data entry'!$R$71, OR('Data entry'!$B$71="Confirmed",'Data entry'!$B$71="Probable")),"sx","")</f>
        <v/>
      </c>
      <c r="BX201" s="25" t="str">
        <f>IF(AND(BX$4='Data entry'!$R$71, OR('Data entry'!$B$71="Confirmed",'Data entry'!$B$71="Probable")),"sx","")</f>
        <v/>
      </c>
      <c r="BY201" s="25" t="str">
        <f>IF(AND(BY$4='Data entry'!$R$71, OR('Data entry'!$B$71="Confirmed",'Data entry'!$B$71="Probable")),"sx","")</f>
        <v/>
      </c>
      <c r="BZ201" s="25" t="str">
        <f>IF(AND(BZ$4='Data entry'!$R$71, OR('Data entry'!$B$71="Confirmed",'Data entry'!$B$71="Probable")),"sx","")</f>
        <v/>
      </c>
      <c r="CA201" s="25" t="str">
        <f>IF(AND(CA$4='Data entry'!$R$71, OR('Data entry'!$B$71="Confirmed",'Data entry'!$B$71="Probable")),"sx","")</f>
        <v/>
      </c>
      <c r="CB201" s="25" t="str">
        <f>IF(AND(CB$4='Data entry'!$R$71, OR('Data entry'!$B$71="Confirmed",'Data entry'!$B$71="Probable")),"sx","")</f>
        <v/>
      </c>
      <c r="CC201" s="25" t="str">
        <f>IF(AND(CC$4='Data entry'!$R$71, OR('Data entry'!$B$71="Confirmed",'Data entry'!$B$71="Probable")),"sx","")</f>
        <v/>
      </c>
    </row>
    <row r="202" spans="1:81" s="73" customFormat="1" ht="2.25" customHeight="1" thickBot="1" x14ac:dyDescent="0.3">
      <c r="A202" s="613"/>
      <c r="B202" s="614"/>
      <c r="C202" s="78"/>
    </row>
    <row r="203" spans="1:81" s="72" customFormat="1" ht="15.6" thickTop="1" x14ac:dyDescent="0.25">
      <c r="A203" s="612" t="str">
        <f>CONCATENATE('Data entry'!J72, " ", 'Data entry'!I72)</f>
        <v xml:space="preserve"> </v>
      </c>
      <c r="B203" s="612"/>
      <c r="C203" s="76"/>
    </row>
    <row r="204" spans="1:81" s="25" customFormat="1" x14ac:dyDescent="0.25">
      <c r="A204" s="610" t="str">
        <f>CONCATENATE('Data entry'!B72, ", ", 'Data entry'!AO72, ", ", 'Data entry'!AR72)</f>
        <v xml:space="preserve">, , </v>
      </c>
      <c r="B204" s="610"/>
      <c r="C204" s="77"/>
      <c r="Q204" s="25" t="str">
        <f>IF(AND(Q$4='Data entry'!$R$72, OR('Data entry'!$B$72="Confirmed",'Data entry'!$B$72="Probable")),"sx","")</f>
        <v/>
      </c>
      <c r="R204" s="25" t="str">
        <f>IF(AND(R$4='Data entry'!$R$72, OR('Data entry'!$B$72="Confirmed",'Data entry'!$B$72="Probable")),"sx","")</f>
        <v/>
      </c>
      <c r="S204" s="25" t="str">
        <f>IF(AND(S$4='Data entry'!$R$72, OR('Data entry'!$B$72="Confirmed",'Data entry'!$B$72="Probable")),"sx","")</f>
        <v/>
      </c>
      <c r="T204" s="25" t="str">
        <f>IF(AND(T$4='Data entry'!$R$72, OR('Data entry'!$B$72="Confirmed",'Data entry'!$B$72="Probable")),"sx","")</f>
        <v/>
      </c>
      <c r="U204" s="25" t="str">
        <f>IF(AND(U$4='Data entry'!$R$72, OR('Data entry'!$B$72="Confirmed",'Data entry'!$B$72="Probable")),"sx","")</f>
        <v/>
      </c>
      <c r="V204" s="25" t="str">
        <f>IF(AND(V$4='Data entry'!$R$72, OR('Data entry'!$B$72="Confirmed",'Data entry'!$B$72="Probable")),"sx","")</f>
        <v/>
      </c>
      <c r="W204" s="25" t="str">
        <f>IF(AND(W$4='Data entry'!$R$72, OR('Data entry'!$B$72="Confirmed",'Data entry'!$B$72="Probable")),"sx","")</f>
        <v/>
      </c>
      <c r="X204" s="25" t="str">
        <f>IF(AND(X$4='Data entry'!$R$72, OR('Data entry'!$B$72="Confirmed",'Data entry'!$B$72="Probable")),"sx","")</f>
        <v/>
      </c>
      <c r="Y204" s="25" t="str">
        <f>IF(AND(Y$4='Data entry'!$R$72, OR('Data entry'!$B$72="Confirmed",'Data entry'!$B$72="Probable")),"sx","")</f>
        <v/>
      </c>
      <c r="Z204" s="25" t="str">
        <f>IF(AND(Z$4='Data entry'!$R$72, OR('Data entry'!$B$72="Confirmed",'Data entry'!$B$72="Probable")),"sx","")</f>
        <v/>
      </c>
      <c r="AA204" s="25" t="str">
        <f>IF(AND(AA$4='Data entry'!$R$72, OR('Data entry'!$B$72="Confirmed",'Data entry'!$B$72="Probable")),"sx","")</f>
        <v/>
      </c>
      <c r="AB204" s="25" t="str">
        <f>IF(AND(AB$4='Data entry'!$R$72, OR('Data entry'!$B$72="Confirmed",'Data entry'!$B$72="Probable")),"sx","")</f>
        <v/>
      </c>
      <c r="AC204" s="25" t="str">
        <f>IF(AND(AC$4='Data entry'!$R$72, OR('Data entry'!$B$72="Confirmed",'Data entry'!$B$72="Probable")),"sx","")</f>
        <v/>
      </c>
      <c r="AD204" s="25" t="str">
        <f>IF(AND(AD$4='Data entry'!$R$72, OR('Data entry'!$B$72="Confirmed",'Data entry'!$B$72="Probable")),"sx","")</f>
        <v/>
      </c>
      <c r="AE204" s="25" t="str">
        <f>IF(AND(AE$4='Data entry'!$R$72, OR('Data entry'!$B$72="Confirmed",'Data entry'!$B$72="Probable")),"sx","")</f>
        <v/>
      </c>
      <c r="AF204" s="25" t="str">
        <f>IF(AND(AF$4='Data entry'!$R$72, OR('Data entry'!$B$72="Confirmed",'Data entry'!$B$72="Probable")),"sx","")</f>
        <v/>
      </c>
      <c r="AG204" s="25" t="str">
        <f>IF(AND(AG$4='Data entry'!$R$72, OR('Data entry'!$B$72="Confirmed",'Data entry'!$B$72="Probable")),"sx","")</f>
        <v/>
      </c>
      <c r="AH204" s="25" t="str">
        <f>IF(AND(AH$4='Data entry'!$R$72, OR('Data entry'!$B$72="Confirmed",'Data entry'!$B$72="Probable")),"sx","")</f>
        <v/>
      </c>
      <c r="AI204" s="25" t="str">
        <f>IF(AND(AI$4='Data entry'!$R$72, OR('Data entry'!$B$72="Confirmed",'Data entry'!$B$72="Probable")),"sx","")</f>
        <v/>
      </c>
      <c r="AJ204" s="25" t="str">
        <f>IF(AND(AJ$4='Data entry'!$R$72, OR('Data entry'!$B$72="Confirmed",'Data entry'!$B$72="Probable")),"sx","")</f>
        <v/>
      </c>
      <c r="AK204" s="25" t="str">
        <f>IF(AND(AK$4='Data entry'!$R$72, OR('Data entry'!$B$72="Confirmed",'Data entry'!$B$72="Probable")),"sx","")</f>
        <v/>
      </c>
      <c r="AL204" s="25" t="str">
        <f>IF(AND(AL$4='Data entry'!$R$72, OR('Data entry'!$B$72="Confirmed",'Data entry'!$B$72="Probable")),"sx","")</f>
        <v/>
      </c>
      <c r="AM204" s="25" t="str">
        <f>IF(AND(AM$4='Data entry'!$R$72, OR('Data entry'!$B$72="Confirmed",'Data entry'!$B$72="Probable")),"sx","")</f>
        <v/>
      </c>
      <c r="AN204" s="25" t="str">
        <f>IF(AND(AN$4='Data entry'!$R$72, OR('Data entry'!$B$72="Confirmed",'Data entry'!$B$72="Probable")),"sx","")</f>
        <v/>
      </c>
      <c r="AO204" s="25" t="str">
        <f>IF(AND(AO$4='Data entry'!$R$72, OR('Data entry'!$B$72="Confirmed",'Data entry'!$B$72="Probable")),"sx","")</f>
        <v/>
      </c>
      <c r="AP204" s="25" t="str">
        <f>IF(AND(AP$4='Data entry'!$R$72, OR('Data entry'!$B$72="Confirmed",'Data entry'!$B$72="Probable")),"sx","")</f>
        <v/>
      </c>
      <c r="AQ204" s="25" t="str">
        <f>IF(AND(AQ$4='Data entry'!$R$72, OR('Data entry'!$B$72="Confirmed",'Data entry'!$B$72="Probable")),"sx","")</f>
        <v/>
      </c>
      <c r="AR204" s="25" t="str">
        <f>IF(AND(AR$4='Data entry'!$R$72, OR('Data entry'!$B$72="Confirmed",'Data entry'!$B$72="Probable")),"sx","")</f>
        <v/>
      </c>
      <c r="AS204" s="25" t="str">
        <f>IF(AND(AS$4='Data entry'!$R$72, OR('Data entry'!$B$72="Confirmed",'Data entry'!$B$72="Probable")),"sx","")</f>
        <v/>
      </c>
      <c r="AT204" s="25" t="str">
        <f>IF(AND(AT$4='Data entry'!$R$72, OR('Data entry'!$B$72="Confirmed",'Data entry'!$B$72="Probable")),"sx","")</f>
        <v/>
      </c>
      <c r="AU204" s="25" t="str">
        <f>IF(AND(AU$4='Data entry'!$R$72, OR('Data entry'!$B$72="Confirmed",'Data entry'!$B$72="Probable")),"sx","")</f>
        <v/>
      </c>
      <c r="AV204" s="25" t="str">
        <f>IF(AND(AV$4='Data entry'!$R$72, OR('Data entry'!$B$72="Confirmed",'Data entry'!$B$72="Probable")),"sx","")</f>
        <v/>
      </c>
      <c r="AW204" s="25" t="str">
        <f>IF(AND(AW$4='Data entry'!$R$72, OR('Data entry'!$B$72="Confirmed",'Data entry'!$B$72="Probable")),"sx","")</f>
        <v/>
      </c>
      <c r="AX204" s="25" t="str">
        <f>IF(AND(AX$4='Data entry'!$R$72, OR('Data entry'!$B$72="Confirmed",'Data entry'!$B$72="Probable")),"sx","")</f>
        <v/>
      </c>
      <c r="AY204" s="25" t="str">
        <f>IF(AND(AY$4='Data entry'!$R$72, OR('Data entry'!$B$72="Confirmed",'Data entry'!$B$72="Probable")),"sx","")</f>
        <v/>
      </c>
      <c r="AZ204" s="25" t="str">
        <f>IF(AND(AZ$4='Data entry'!$R$72, OR('Data entry'!$B$72="Confirmed",'Data entry'!$B$72="Probable")),"sx","")</f>
        <v/>
      </c>
      <c r="BA204" s="25" t="str">
        <f>IF(AND(BA$4='Data entry'!$R$72, OR('Data entry'!$B$72="Confirmed",'Data entry'!$B$72="Probable")),"sx","")</f>
        <v/>
      </c>
      <c r="BB204" s="25" t="str">
        <f>IF(AND(BB$4='Data entry'!$R$72, OR('Data entry'!$B$72="Confirmed",'Data entry'!$B$72="Probable")),"sx","")</f>
        <v/>
      </c>
      <c r="BC204" s="25" t="str">
        <f>IF(AND(BC$4='Data entry'!$R$72, OR('Data entry'!$B$72="Confirmed",'Data entry'!$B$72="Probable")),"sx","")</f>
        <v/>
      </c>
      <c r="BD204" s="25" t="str">
        <f>IF(AND(BD$4='Data entry'!$R$72, OR('Data entry'!$B$72="Confirmed",'Data entry'!$B$72="Probable")),"sx","")</f>
        <v/>
      </c>
      <c r="BE204" s="25" t="str">
        <f>IF(AND(BE$4='Data entry'!$R$72, OR('Data entry'!$B$72="Confirmed",'Data entry'!$B$72="Probable")),"sx","")</f>
        <v/>
      </c>
      <c r="BF204" s="25" t="str">
        <f>IF(AND(BF$4='Data entry'!$R$72, OR('Data entry'!$B$72="Confirmed",'Data entry'!$B$72="Probable")),"sx","")</f>
        <v/>
      </c>
      <c r="BG204" s="25" t="str">
        <f>IF(AND(BG$4='Data entry'!$R$72, OR('Data entry'!$B$72="Confirmed",'Data entry'!$B$72="Probable")),"sx","")</f>
        <v/>
      </c>
      <c r="BH204" s="25" t="str">
        <f>IF(AND(BH$4='Data entry'!$R$72, OR('Data entry'!$B$72="Confirmed",'Data entry'!$B$72="Probable")),"sx","")</f>
        <v/>
      </c>
      <c r="BI204" s="25" t="str">
        <f>IF(AND(BI$4='Data entry'!$R$72, OR('Data entry'!$B$72="Confirmed",'Data entry'!$B$72="Probable")),"sx","")</f>
        <v/>
      </c>
      <c r="BJ204" s="25" t="str">
        <f>IF(AND(BJ$4='Data entry'!$R$72, OR('Data entry'!$B$72="Confirmed",'Data entry'!$B$72="Probable")),"sx","")</f>
        <v/>
      </c>
      <c r="BK204" s="25" t="str">
        <f>IF(AND(BK$4='Data entry'!$R$72, OR('Data entry'!$B$72="Confirmed",'Data entry'!$B$72="Probable")),"sx","")</f>
        <v/>
      </c>
      <c r="BL204" s="25" t="str">
        <f>IF(AND(BL$4='Data entry'!$R$72, OR('Data entry'!$B$72="Confirmed",'Data entry'!$B$72="Probable")),"sx","")</f>
        <v/>
      </c>
      <c r="BM204" s="25" t="str">
        <f>IF(AND(BM$4='Data entry'!$R$72, OR('Data entry'!$B$72="Confirmed",'Data entry'!$B$72="Probable")),"sx","")</f>
        <v/>
      </c>
      <c r="BN204" s="25" t="str">
        <f>IF(AND(BN$4='Data entry'!$R$72, OR('Data entry'!$B$72="Confirmed",'Data entry'!$B$72="Probable")),"sx","")</f>
        <v/>
      </c>
      <c r="BO204" s="25" t="str">
        <f>IF(AND(BO$4='Data entry'!$R$72, OR('Data entry'!$B$72="Confirmed",'Data entry'!$B$72="Probable")),"sx","")</f>
        <v/>
      </c>
      <c r="BP204" s="25" t="str">
        <f>IF(AND(BP$4='Data entry'!$R$72, OR('Data entry'!$B$72="Confirmed",'Data entry'!$B$72="Probable")),"sx","")</f>
        <v/>
      </c>
      <c r="BQ204" s="25" t="str">
        <f>IF(AND(BQ$4='Data entry'!$R$72, OR('Data entry'!$B$72="Confirmed",'Data entry'!$B$72="Probable")),"sx","")</f>
        <v/>
      </c>
      <c r="BR204" s="25" t="str">
        <f>IF(AND(BR$4='Data entry'!$R$72, OR('Data entry'!$B$72="Confirmed",'Data entry'!$B$72="Probable")),"sx","")</f>
        <v/>
      </c>
      <c r="BS204" s="25" t="str">
        <f>IF(AND(BS$4='Data entry'!$R$72, OR('Data entry'!$B$72="Confirmed",'Data entry'!$B$72="Probable")),"sx","")</f>
        <v/>
      </c>
      <c r="BT204" s="25" t="str">
        <f>IF(AND(BT$4='Data entry'!$R$72, OR('Data entry'!$B$72="Confirmed",'Data entry'!$B$72="Probable")),"sx","")</f>
        <v/>
      </c>
      <c r="BU204" s="25" t="str">
        <f>IF(AND(BU$4='Data entry'!$R$72, OR('Data entry'!$B$72="Confirmed",'Data entry'!$B$72="Probable")),"sx","")</f>
        <v/>
      </c>
      <c r="BV204" s="25" t="str">
        <f>IF(AND(BV$4='Data entry'!$R$72, OR('Data entry'!$B$72="Confirmed",'Data entry'!$B$72="Probable")),"sx","")</f>
        <v/>
      </c>
      <c r="BW204" s="25" t="str">
        <f>IF(AND(BW$4='Data entry'!$R$72, OR('Data entry'!$B$72="Confirmed",'Data entry'!$B$72="Probable")),"sx","")</f>
        <v/>
      </c>
      <c r="BX204" s="25" t="str">
        <f>IF(AND(BX$4='Data entry'!$R$72, OR('Data entry'!$B$72="Confirmed",'Data entry'!$B$72="Probable")),"sx","")</f>
        <v/>
      </c>
      <c r="BY204" s="25" t="str">
        <f>IF(AND(BY$4='Data entry'!$R$72, OR('Data entry'!$B$72="Confirmed",'Data entry'!$B$72="Probable")),"sx","")</f>
        <v/>
      </c>
      <c r="BZ204" s="25" t="str">
        <f>IF(AND(BZ$4='Data entry'!$R$72, OR('Data entry'!$B$72="Confirmed",'Data entry'!$B$72="Probable")),"sx","")</f>
        <v/>
      </c>
      <c r="CA204" s="25" t="str">
        <f>IF(AND(CA$4='Data entry'!$R$72, OR('Data entry'!$B$72="Confirmed",'Data entry'!$B$72="Probable")),"sx","")</f>
        <v/>
      </c>
      <c r="CB204" s="25" t="str">
        <f>IF(AND(CB$4='Data entry'!$R$72, OR('Data entry'!$B$72="Confirmed",'Data entry'!$B$72="Probable")),"sx","")</f>
        <v/>
      </c>
      <c r="CC204" s="25" t="str">
        <f>IF(AND(CC$4='Data entry'!$R$72, OR('Data entry'!$B$72="Confirmed",'Data entry'!$B$72="Probable")),"sx","")</f>
        <v/>
      </c>
    </row>
    <row r="205" spans="1:81" s="73" customFormat="1" ht="2.25" customHeight="1" thickBot="1" x14ac:dyDescent="0.3">
      <c r="A205" s="613"/>
      <c r="B205" s="614"/>
      <c r="C205" s="78"/>
    </row>
    <row r="206" spans="1:81" s="72" customFormat="1" ht="15.6" thickTop="1" x14ac:dyDescent="0.25">
      <c r="A206" s="612" t="str">
        <f>CONCATENATE('Data entry'!J73, " ", 'Data entry'!I73)</f>
        <v xml:space="preserve"> </v>
      </c>
      <c r="B206" s="612"/>
      <c r="C206" s="76"/>
    </row>
    <row r="207" spans="1:81" s="25" customFormat="1" x14ac:dyDescent="0.25">
      <c r="A207" s="610" t="str">
        <f>CONCATENATE('Data entry'!B73, ", ", 'Data entry'!AO73, ", ", 'Data entry'!AR73)</f>
        <v xml:space="preserve">, , </v>
      </c>
      <c r="B207" s="610"/>
      <c r="C207" s="77"/>
      <c r="Q207" s="25" t="str">
        <f>IF(AND(Q$4='Data entry'!$R$73, OR('Data entry'!$B$73="Confirmed",'Data entry'!$B$73="Probable")),"sx","")</f>
        <v/>
      </c>
      <c r="R207" s="25" t="str">
        <f>IF(AND(R$4='Data entry'!$R$73, OR('Data entry'!$B$73="Confirmed",'Data entry'!$B$73="Probable")),"sx","")</f>
        <v/>
      </c>
      <c r="S207" s="25" t="str">
        <f>IF(AND(S$4='Data entry'!$R$73, OR('Data entry'!$B$73="Confirmed",'Data entry'!$B$73="Probable")),"sx","")</f>
        <v/>
      </c>
      <c r="T207" s="25" t="str">
        <f>IF(AND(T$4='Data entry'!$R$73, OR('Data entry'!$B$73="Confirmed",'Data entry'!$B$73="Probable")),"sx","")</f>
        <v/>
      </c>
      <c r="U207" s="25" t="str">
        <f>IF(AND(U$4='Data entry'!$R$73, OR('Data entry'!$B$73="Confirmed",'Data entry'!$B$73="Probable")),"sx","")</f>
        <v/>
      </c>
      <c r="V207" s="25" t="str">
        <f>IF(AND(V$4='Data entry'!$R$73, OR('Data entry'!$B$73="Confirmed",'Data entry'!$B$73="Probable")),"sx","")</f>
        <v/>
      </c>
      <c r="W207" s="25" t="str">
        <f>IF(AND(W$4='Data entry'!$R$73, OR('Data entry'!$B$73="Confirmed",'Data entry'!$B$73="Probable")),"sx","")</f>
        <v/>
      </c>
      <c r="X207" s="25" t="str">
        <f>IF(AND(X$4='Data entry'!$R$73, OR('Data entry'!$B$73="Confirmed",'Data entry'!$B$73="Probable")),"sx","")</f>
        <v/>
      </c>
      <c r="Y207" s="25" t="str">
        <f>IF(AND(Y$4='Data entry'!$R$73, OR('Data entry'!$B$73="Confirmed",'Data entry'!$B$73="Probable")),"sx","")</f>
        <v/>
      </c>
      <c r="Z207" s="25" t="str">
        <f>IF(AND(Z$4='Data entry'!$R$73, OR('Data entry'!$B$73="Confirmed",'Data entry'!$B$73="Probable")),"sx","")</f>
        <v/>
      </c>
      <c r="AA207" s="25" t="str">
        <f>IF(AND(AA$4='Data entry'!$R$73, OR('Data entry'!$B$73="Confirmed",'Data entry'!$B$73="Probable")),"sx","")</f>
        <v/>
      </c>
      <c r="AB207" s="25" t="str">
        <f>IF(AND(AB$4='Data entry'!$R$73, OR('Data entry'!$B$73="Confirmed",'Data entry'!$B$73="Probable")),"sx","")</f>
        <v/>
      </c>
      <c r="AC207" s="25" t="str">
        <f>IF(AND(AC$4='Data entry'!$R$73, OR('Data entry'!$B$73="Confirmed",'Data entry'!$B$73="Probable")),"sx","")</f>
        <v/>
      </c>
      <c r="AD207" s="25" t="str">
        <f>IF(AND(AD$4='Data entry'!$R$73, OR('Data entry'!$B$73="Confirmed",'Data entry'!$B$73="Probable")),"sx","")</f>
        <v/>
      </c>
      <c r="AE207" s="25" t="str">
        <f>IF(AND(AE$4='Data entry'!$R$73, OR('Data entry'!$B$73="Confirmed",'Data entry'!$B$73="Probable")),"sx","")</f>
        <v/>
      </c>
      <c r="AF207" s="25" t="str">
        <f>IF(AND(AF$4='Data entry'!$R$73, OR('Data entry'!$B$73="Confirmed",'Data entry'!$B$73="Probable")),"sx","")</f>
        <v/>
      </c>
      <c r="AG207" s="25" t="str">
        <f>IF(AND(AG$4='Data entry'!$R$73, OR('Data entry'!$B$73="Confirmed",'Data entry'!$B$73="Probable")),"sx","")</f>
        <v/>
      </c>
      <c r="AH207" s="25" t="str">
        <f>IF(AND(AH$4='Data entry'!$R$73, OR('Data entry'!$B$73="Confirmed",'Data entry'!$B$73="Probable")),"sx","")</f>
        <v/>
      </c>
      <c r="AI207" s="25" t="str">
        <f>IF(AND(AI$4='Data entry'!$R$73, OR('Data entry'!$B$73="Confirmed",'Data entry'!$B$73="Probable")),"sx","")</f>
        <v/>
      </c>
      <c r="AJ207" s="25" t="str">
        <f>IF(AND(AJ$4='Data entry'!$R$73, OR('Data entry'!$B$73="Confirmed",'Data entry'!$B$73="Probable")),"sx","")</f>
        <v/>
      </c>
      <c r="AK207" s="25" t="str">
        <f>IF(AND(AK$4='Data entry'!$R$73, OR('Data entry'!$B$73="Confirmed",'Data entry'!$B$73="Probable")),"sx","")</f>
        <v/>
      </c>
      <c r="AL207" s="25" t="str">
        <f>IF(AND(AL$4='Data entry'!$R$73, OR('Data entry'!$B$73="Confirmed",'Data entry'!$B$73="Probable")),"sx","")</f>
        <v/>
      </c>
      <c r="AM207" s="25" t="str">
        <f>IF(AND(AM$4='Data entry'!$R$73, OR('Data entry'!$B$73="Confirmed",'Data entry'!$B$73="Probable")),"sx","")</f>
        <v/>
      </c>
      <c r="AN207" s="25" t="str">
        <f>IF(AND(AN$4='Data entry'!$R$73, OR('Data entry'!$B$73="Confirmed",'Data entry'!$B$73="Probable")),"sx","")</f>
        <v/>
      </c>
      <c r="AO207" s="25" t="str">
        <f>IF(AND(AO$4='Data entry'!$R$73, OR('Data entry'!$B$73="Confirmed",'Data entry'!$B$73="Probable")),"sx","")</f>
        <v/>
      </c>
      <c r="AP207" s="25" t="str">
        <f>IF(AND(AP$4='Data entry'!$R$73, OR('Data entry'!$B$73="Confirmed",'Data entry'!$B$73="Probable")),"sx","")</f>
        <v/>
      </c>
      <c r="AQ207" s="25" t="str">
        <f>IF(AND(AQ$4='Data entry'!$R$73, OR('Data entry'!$B$73="Confirmed",'Data entry'!$B$73="Probable")),"sx","")</f>
        <v/>
      </c>
      <c r="AR207" s="25" t="str">
        <f>IF(AND(AR$4='Data entry'!$R$73, OR('Data entry'!$B$73="Confirmed",'Data entry'!$B$73="Probable")),"sx","")</f>
        <v/>
      </c>
      <c r="AS207" s="25" t="str">
        <f>IF(AND(AS$4='Data entry'!$R$73, OR('Data entry'!$B$73="Confirmed",'Data entry'!$B$73="Probable")),"sx","")</f>
        <v/>
      </c>
      <c r="AT207" s="25" t="str">
        <f>IF(AND(AT$4='Data entry'!$R$73, OR('Data entry'!$B$73="Confirmed",'Data entry'!$B$73="Probable")),"sx","")</f>
        <v/>
      </c>
      <c r="AU207" s="25" t="str">
        <f>IF(AND(AU$4='Data entry'!$R$73, OR('Data entry'!$B$73="Confirmed",'Data entry'!$B$73="Probable")),"sx","")</f>
        <v/>
      </c>
      <c r="AV207" s="25" t="str">
        <f>IF(AND(AV$4='Data entry'!$R$73, OR('Data entry'!$B$73="Confirmed",'Data entry'!$B$73="Probable")),"sx","")</f>
        <v/>
      </c>
      <c r="AW207" s="25" t="str">
        <f>IF(AND(AW$4='Data entry'!$R$73, OR('Data entry'!$B$73="Confirmed",'Data entry'!$B$73="Probable")),"sx","")</f>
        <v/>
      </c>
      <c r="AX207" s="25" t="str">
        <f>IF(AND(AX$4='Data entry'!$R$73, OR('Data entry'!$B$73="Confirmed",'Data entry'!$B$73="Probable")),"sx","")</f>
        <v/>
      </c>
      <c r="AY207" s="25" t="str">
        <f>IF(AND(AY$4='Data entry'!$R$73, OR('Data entry'!$B$73="Confirmed",'Data entry'!$B$73="Probable")),"sx","")</f>
        <v/>
      </c>
      <c r="AZ207" s="25" t="str">
        <f>IF(AND(AZ$4='Data entry'!$R$73, OR('Data entry'!$B$73="Confirmed",'Data entry'!$B$73="Probable")),"sx","")</f>
        <v/>
      </c>
      <c r="BA207" s="25" t="str">
        <f>IF(AND(BA$4='Data entry'!$R$73, OR('Data entry'!$B$73="Confirmed",'Data entry'!$B$73="Probable")),"sx","")</f>
        <v/>
      </c>
      <c r="BB207" s="25" t="str">
        <f>IF(AND(BB$4='Data entry'!$R$73, OR('Data entry'!$B$73="Confirmed",'Data entry'!$B$73="Probable")),"sx","")</f>
        <v/>
      </c>
      <c r="BC207" s="25" t="str">
        <f>IF(AND(BC$4='Data entry'!$R$73, OR('Data entry'!$B$73="Confirmed",'Data entry'!$B$73="Probable")),"sx","")</f>
        <v/>
      </c>
      <c r="BD207" s="25" t="str">
        <f>IF(AND(BD$4='Data entry'!$R$73, OR('Data entry'!$B$73="Confirmed",'Data entry'!$B$73="Probable")),"sx","")</f>
        <v/>
      </c>
      <c r="BE207" s="25" t="str">
        <f>IF(AND(BE$4='Data entry'!$R$73, OR('Data entry'!$B$73="Confirmed",'Data entry'!$B$73="Probable")),"sx","")</f>
        <v/>
      </c>
      <c r="BF207" s="25" t="str">
        <f>IF(AND(BF$4='Data entry'!$R$73, OR('Data entry'!$B$73="Confirmed",'Data entry'!$B$73="Probable")),"sx","")</f>
        <v/>
      </c>
      <c r="BG207" s="25" t="str">
        <f>IF(AND(BG$4='Data entry'!$R$73, OR('Data entry'!$B$73="Confirmed",'Data entry'!$B$73="Probable")),"sx","")</f>
        <v/>
      </c>
      <c r="BH207" s="25" t="str">
        <f>IF(AND(BH$4='Data entry'!$R$73, OR('Data entry'!$B$73="Confirmed",'Data entry'!$B$73="Probable")),"sx","")</f>
        <v/>
      </c>
      <c r="BI207" s="25" t="str">
        <f>IF(AND(BI$4='Data entry'!$R$73, OR('Data entry'!$B$73="Confirmed",'Data entry'!$B$73="Probable")),"sx","")</f>
        <v/>
      </c>
      <c r="BJ207" s="25" t="str">
        <f>IF(AND(BJ$4='Data entry'!$R$73, OR('Data entry'!$B$73="Confirmed",'Data entry'!$B$73="Probable")),"sx","")</f>
        <v/>
      </c>
      <c r="BK207" s="25" t="str">
        <f>IF(AND(BK$4='Data entry'!$R$73, OR('Data entry'!$B$73="Confirmed",'Data entry'!$B$73="Probable")),"sx","")</f>
        <v/>
      </c>
      <c r="BL207" s="25" t="str">
        <f>IF(AND(BL$4='Data entry'!$R$73, OR('Data entry'!$B$73="Confirmed",'Data entry'!$B$73="Probable")),"sx","")</f>
        <v/>
      </c>
      <c r="BM207" s="25" t="str">
        <f>IF(AND(BM$4='Data entry'!$R$73, OR('Data entry'!$B$73="Confirmed",'Data entry'!$B$73="Probable")),"sx","")</f>
        <v/>
      </c>
      <c r="BN207" s="25" t="str">
        <f>IF(AND(BN$4='Data entry'!$R$73, OR('Data entry'!$B$73="Confirmed",'Data entry'!$B$73="Probable")),"sx","")</f>
        <v/>
      </c>
      <c r="BO207" s="25" t="str">
        <f>IF(AND(BO$4='Data entry'!$R$73, OR('Data entry'!$B$73="Confirmed",'Data entry'!$B$73="Probable")),"sx","")</f>
        <v/>
      </c>
      <c r="BP207" s="25" t="str">
        <f>IF(AND(BP$4='Data entry'!$R$73, OR('Data entry'!$B$73="Confirmed",'Data entry'!$B$73="Probable")),"sx","")</f>
        <v/>
      </c>
      <c r="BQ207" s="25" t="str">
        <f>IF(AND(BQ$4='Data entry'!$R$73, OR('Data entry'!$B$73="Confirmed",'Data entry'!$B$73="Probable")),"sx","")</f>
        <v/>
      </c>
      <c r="BR207" s="25" t="str">
        <f>IF(AND(BR$4='Data entry'!$R$73, OR('Data entry'!$B$73="Confirmed",'Data entry'!$B$73="Probable")),"sx","")</f>
        <v/>
      </c>
      <c r="BS207" s="25" t="str">
        <f>IF(AND(BS$4='Data entry'!$R$73, OR('Data entry'!$B$73="Confirmed",'Data entry'!$B$73="Probable")),"sx","")</f>
        <v/>
      </c>
      <c r="BT207" s="25" t="str">
        <f>IF(AND(BT$4='Data entry'!$R$73, OR('Data entry'!$B$73="Confirmed",'Data entry'!$B$73="Probable")),"sx","")</f>
        <v/>
      </c>
      <c r="BU207" s="25" t="str">
        <f>IF(AND(BU$4='Data entry'!$R$73, OR('Data entry'!$B$73="Confirmed",'Data entry'!$B$73="Probable")),"sx","")</f>
        <v/>
      </c>
      <c r="BV207" s="25" t="str">
        <f>IF(AND(BV$4='Data entry'!$R$73, OR('Data entry'!$B$73="Confirmed",'Data entry'!$B$73="Probable")),"sx","")</f>
        <v/>
      </c>
      <c r="BW207" s="25" t="str">
        <f>IF(AND(BW$4='Data entry'!$R$73, OR('Data entry'!$B$73="Confirmed",'Data entry'!$B$73="Probable")),"sx","")</f>
        <v/>
      </c>
      <c r="BX207" s="25" t="str">
        <f>IF(AND(BX$4='Data entry'!$R$73, OR('Data entry'!$B$73="Confirmed",'Data entry'!$B$73="Probable")),"sx","")</f>
        <v/>
      </c>
      <c r="BY207" s="25" t="str">
        <f>IF(AND(BY$4='Data entry'!$R$73, OR('Data entry'!$B$73="Confirmed",'Data entry'!$B$73="Probable")),"sx","")</f>
        <v/>
      </c>
      <c r="BZ207" s="25" t="str">
        <f>IF(AND(BZ$4='Data entry'!$R$73, OR('Data entry'!$B$73="Confirmed",'Data entry'!$B$73="Probable")),"sx","")</f>
        <v/>
      </c>
      <c r="CA207" s="25" t="str">
        <f>IF(AND(CA$4='Data entry'!$R$73, OR('Data entry'!$B$73="Confirmed",'Data entry'!$B$73="Probable")),"sx","")</f>
        <v/>
      </c>
      <c r="CB207" s="25" t="str">
        <f>IF(AND(CB$4='Data entry'!$R$73, OR('Data entry'!$B$73="Confirmed",'Data entry'!$B$73="Probable")),"sx","")</f>
        <v/>
      </c>
      <c r="CC207" s="25" t="str">
        <f>IF(AND(CC$4='Data entry'!$R$73, OR('Data entry'!$B$73="Confirmed",'Data entry'!$B$73="Probable")),"sx","")</f>
        <v/>
      </c>
    </row>
    <row r="208" spans="1:81" s="73" customFormat="1" ht="2.25" customHeight="1" thickBot="1" x14ac:dyDescent="0.3">
      <c r="A208" s="613"/>
      <c r="B208" s="614"/>
      <c r="C208" s="78"/>
    </row>
    <row r="209" spans="1:81" s="72" customFormat="1" ht="15.6" thickTop="1" x14ac:dyDescent="0.25">
      <c r="A209" s="612" t="str">
        <f>CONCATENATE('Data entry'!J74, " ", 'Data entry'!I74)</f>
        <v xml:space="preserve"> </v>
      </c>
      <c r="B209" s="612"/>
      <c r="C209" s="76"/>
    </row>
    <row r="210" spans="1:81" s="25" customFormat="1" x14ac:dyDescent="0.25">
      <c r="A210" s="610" t="str">
        <f>CONCATENATE('Data entry'!B74, ", ", 'Data entry'!AO74, ", ", 'Data entry'!AR74)</f>
        <v xml:space="preserve">, , </v>
      </c>
      <c r="B210" s="610"/>
      <c r="C210" s="77"/>
      <c r="Q210" s="25" t="str">
        <f>IF(AND(Q$4='Data entry'!$R$74, OR('Data entry'!$B$74="Confirmed",'Data entry'!$B$74="Probable")),"sx","")</f>
        <v/>
      </c>
      <c r="R210" s="25" t="str">
        <f>IF(AND(R$4='Data entry'!$R$74, OR('Data entry'!$B$74="Confirmed",'Data entry'!$B$74="Probable")),"sx","")</f>
        <v/>
      </c>
      <c r="S210" s="25" t="str">
        <f>IF(AND(S$4='Data entry'!$R$74, OR('Data entry'!$B$74="Confirmed",'Data entry'!$B$74="Probable")),"sx","")</f>
        <v/>
      </c>
      <c r="T210" s="25" t="str">
        <f>IF(AND(T$4='Data entry'!$R$74, OR('Data entry'!$B$74="Confirmed",'Data entry'!$B$74="Probable")),"sx","")</f>
        <v/>
      </c>
      <c r="U210" s="25" t="str">
        <f>IF(AND(U$4='Data entry'!$R$74, OR('Data entry'!$B$74="Confirmed",'Data entry'!$B$74="Probable")),"sx","")</f>
        <v/>
      </c>
      <c r="V210" s="25" t="str">
        <f>IF(AND(V$4='Data entry'!$R$74, OR('Data entry'!$B$74="Confirmed",'Data entry'!$B$74="Probable")),"sx","")</f>
        <v/>
      </c>
      <c r="W210" s="25" t="str">
        <f>IF(AND(W$4='Data entry'!$R$74, OR('Data entry'!$B$74="Confirmed",'Data entry'!$B$74="Probable")),"sx","")</f>
        <v/>
      </c>
      <c r="X210" s="25" t="str">
        <f>IF(AND(X$4='Data entry'!$R$74, OR('Data entry'!$B$74="Confirmed",'Data entry'!$B$74="Probable")),"sx","")</f>
        <v/>
      </c>
      <c r="Y210" s="25" t="str">
        <f>IF(AND(Y$4='Data entry'!$R$74, OR('Data entry'!$B$74="Confirmed",'Data entry'!$B$74="Probable")),"sx","")</f>
        <v/>
      </c>
      <c r="Z210" s="25" t="str">
        <f>IF(AND(Z$4='Data entry'!$R$74, OR('Data entry'!$B$74="Confirmed",'Data entry'!$B$74="Probable")),"sx","")</f>
        <v/>
      </c>
      <c r="AA210" s="25" t="str">
        <f>IF(AND(AA$4='Data entry'!$R$74, OR('Data entry'!$B$74="Confirmed",'Data entry'!$B$74="Probable")),"sx","")</f>
        <v/>
      </c>
      <c r="AB210" s="25" t="str">
        <f>IF(AND(AB$4='Data entry'!$R$74, OR('Data entry'!$B$74="Confirmed",'Data entry'!$B$74="Probable")),"sx","")</f>
        <v/>
      </c>
      <c r="AC210" s="25" t="str">
        <f>IF(AND(AC$4='Data entry'!$R$74, OR('Data entry'!$B$74="Confirmed",'Data entry'!$B$74="Probable")),"sx","")</f>
        <v/>
      </c>
      <c r="AD210" s="25" t="str">
        <f>IF(AND(AD$4='Data entry'!$R$74, OR('Data entry'!$B$74="Confirmed",'Data entry'!$B$74="Probable")),"sx","")</f>
        <v/>
      </c>
      <c r="AE210" s="25" t="str">
        <f>IF(AND(AE$4='Data entry'!$R$74, OR('Data entry'!$B$74="Confirmed",'Data entry'!$B$74="Probable")),"sx","")</f>
        <v/>
      </c>
      <c r="AF210" s="25" t="str">
        <f>IF(AND(AF$4='Data entry'!$R$74, OR('Data entry'!$B$74="Confirmed",'Data entry'!$B$74="Probable")),"sx","")</f>
        <v/>
      </c>
      <c r="AG210" s="25" t="str">
        <f>IF(AND(AG$4='Data entry'!$R$74, OR('Data entry'!$B$74="Confirmed",'Data entry'!$B$74="Probable")),"sx","")</f>
        <v/>
      </c>
      <c r="AH210" s="25" t="str">
        <f>IF(AND(AH$4='Data entry'!$R$74, OR('Data entry'!$B$74="Confirmed",'Data entry'!$B$74="Probable")),"sx","")</f>
        <v/>
      </c>
      <c r="AI210" s="25" t="str">
        <f>IF(AND(AI$4='Data entry'!$R$74, OR('Data entry'!$B$74="Confirmed",'Data entry'!$B$74="Probable")),"sx","")</f>
        <v/>
      </c>
      <c r="AJ210" s="25" t="str">
        <f>IF(AND(AJ$4='Data entry'!$R$74, OR('Data entry'!$B$74="Confirmed",'Data entry'!$B$74="Probable")),"sx","")</f>
        <v/>
      </c>
      <c r="AK210" s="25" t="str">
        <f>IF(AND(AK$4='Data entry'!$R$74, OR('Data entry'!$B$74="Confirmed",'Data entry'!$B$74="Probable")),"sx","")</f>
        <v/>
      </c>
      <c r="AL210" s="25" t="str">
        <f>IF(AND(AL$4='Data entry'!$R$74, OR('Data entry'!$B$74="Confirmed",'Data entry'!$B$74="Probable")),"sx","")</f>
        <v/>
      </c>
      <c r="AM210" s="25" t="str">
        <f>IF(AND(AM$4='Data entry'!$R$74, OR('Data entry'!$B$74="Confirmed",'Data entry'!$B$74="Probable")),"sx","")</f>
        <v/>
      </c>
      <c r="AN210" s="25" t="str">
        <f>IF(AND(AN$4='Data entry'!$R$74, OR('Data entry'!$B$74="Confirmed",'Data entry'!$B$74="Probable")),"sx","")</f>
        <v/>
      </c>
      <c r="AO210" s="25" t="str">
        <f>IF(AND(AO$4='Data entry'!$R$74, OR('Data entry'!$B$74="Confirmed",'Data entry'!$B$74="Probable")),"sx","")</f>
        <v/>
      </c>
      <c r="AP210" s="25" t="str">
        <f>IF(AND(AP$4='Data entry'!$R$74, OR('Data entry'!$B$74="Confirmed",'Data entry'!$B$74="Probable")),"sx","")</f>
        <v/>
      </c>
      <c r="AQ210" s="25" t="str">
        <f>IF(AND(AQ$4='Data entry'!$R$74, OR('Data entry'!$B$74="Confirmed",'Data entry'!$B$74="Probable")),"sx","")</f>
        <v/>
      </c>
      <c r="AR210" s="25" t="str">
        <f>IF(AND(AR$4='Data entry'!$R$74, OR('Data entry'!$B$74="Confirmed",'Data entry'!$B$74="Probable")),"sx","")</f>
        <v/>
      </c>
      <c r="AS210" s="25" t="str">
        <f>IF(AND(AS$4='Data entry'!$R$74, OR('Data entry'!$B$74="Confirmed",'Data entry'!$B$74="Probable")),"sx","")</f>
        <v/>
      </c>
      <c r="AT210" s="25" t="str">
        <f>IF(AND(AT$4='Data entry'!$R$74, OR('Data entry'!$B$74="Confirmed",'Data entry'!$B$74="Probable")),"sx","")</f>
        <v/>
      </c>
      <c r="AU210" s="25" t="str">
        <f>IF(AND(AU$4='Data entry'!$R$74, OR('Data entry'!$B$74="Confirmed",'Data entry'!$B$74="Probable")),"sx","")</f>
        <v/>
      </c>
      <c r="AV210" s="25" t="str">
        <f>IF(AND(AV$4='Data entry'!$R$74, OR('Data entry'!$B$74="Confirmed",'Data entry'!$B$74="Probable")),"sx","")</f>
        <v/>
      </c>
      <c r="AW210" s="25" t="str">
        <f>IF(AND(AW$4='Data entry'!$R$74, OR('Data entry'!$B$74="Confirmed",'Data entry'!$B$74="Probable")),"sx","")</f>
        <v/>
      </c>
      <c r="AX210" s="25" t="str">
        <f>IF(AND(AX$4='Data entry'!$R$74, OR('Data entry'!$B$74="Confirmed",'Data entry'!$B$74="Probable")),"sx","")</f>
        <v/>
      </c>
      <c r="AY210" s="25" t="str">
        <f>IF(AND(AY$4='Data entry'!$R$74, OR('Data entry'!$B$74="Confirmed",'Data entry'!$B$74="Probable")),"sx","")</f>
        <v/>
      </c>
      <c r="AZ210" s="25" t="str">
        <f>IF(AND(AZ$4='Data entry'!$R$74, OR('Data entry'!$B$74="Confirmed",'Data entry'!$B$74="Probable")),"sx","")</f>
        <v/>
      </c>
      <c r="BA210" s="25" t="str">
        <f>IF(AND(BA$4='Data entry'!$R$74, OR('Data entry'!$B$74="Confirmed",'Data entry'!$B$74="Probable")),"sx","")</f>
        <v/>
      </c>
      <c r="BB210" s="25" t="str">
        <f>IF(AND(BB$4='Data entry'!$R$74, OR('Data entry'!$B$74="Confirmed",'Data entry'!$B$74="Probable")),"sx","")</f>
        <v/>
      </c>
      <c r="BC210" s="25" t="str">
        <f>IF(AND(BC$4='Data entry'!$R$74, OR('Data entry'!$B$74="Confirmed",'Data entry'!$B$74="Probable")),"sx","")</f>
        <v/>
      </c>
      <c r="BD210" s="25" t="str">
        <f>IF(AND(BD$4='Data entry'!$R$74, OR('Data entry'!$B$74="Confirmed",'Data entry'!$B$74="Probable")),"sx","")</f>
        <v/>
      </c>
      <c r="BE210" s="25" t="str">
        <f>IF(AND(BE$4='Data entry'!$R$74, OR('Data entry'!$B$74="Confirmed",'Data entry'!$B$74="Probable")),"sx","")</f>
        <v/>
      </c>
      <c r="BF210" s="25" t="str">
        <f>IF(AND(BF$4='Data entry'!$R$74, OR('Data entry'!$B$74="Confirmed",'Data entry'!$B$74="Probable")),"sx","")</f>
        <v/>
      </c>
      <c r="BG210" s="25" t="str">
        <f>IF(AND(BG$4='Data entry'!$R$74, OR('Data entry'!$B$74="Confirmed",'Data entry'!$B$74="Probable")),"sx","")</f>
        <v/>
      </c>
      <c r="BH210" s="25" t="str">
        <f>IF(AND(BH$4='Data entry'!$R$74, OR('Data entry'!$B$74="Confirmed",'Data entry'!$B$74="Probable")),"sx","")</f>
        <v/>
      </c>
      <c r="BI210" s="25" t="str">
        <f>IF(AND(BI$4='Data entry'!$R$74, OR('Data entry'!$B$74="Confirmed",'Data entry'!$B$74="Probable")),"sx","")</f>
        <v/>
      </c>
      <c r="BJ210" s="25" t="str">
        <f>IF(AND(BJ$4='Data entry'!$R$74, OR('Data entry'!$B$74="Confirmed",'Data entry'!$B$74="Probable")),"sx","")</f>
        <v/>
      </c>
      <c r="BK210" s="25" t="str">
        <f>IF(AND(BK$4='Data entry'!$R$74, OR('Data entry'!$B$74="Confirmed",'Data entry'!$B$74="Probable")),"sx","")</f>
        <v/>
      </c>
      <c r="BL210" s="25" t="str">
        <f>IF(AND(BL$4='Data entry'!$R$74, OR('Data entry'!$B$74="Confirmed",'Data entry'!$B$74="Probable")),"sx","")</f>
        <v/>
      </c>
      <c r="BM210" s="25" t="str">
        <f>IF(AND(BM$4='Data entry'!$R$74, OR('Data entry'!$B$74="Confirmed",'Data entry'!$B$74="Probable")),"sx","")</f>
        <v/>
      </c>
      <c r="BN210" s="25" t="str">
        <f>IF(AND(BN$4='Data entry'!$R$74, OR('Data entry'!$B$74="Confirmed",'Data entry'!$B$74="Probable")),"sx","")</f>
        <v/>
      </c>
      <c r="BO210" s="25" t="str">
        <f>IF(AND(BO$4='Data entry'!$R$74, OR('Data entry'!$B$74="Confirmed",'Data entry'!$B$74="Probable")),"sx","")</f>
        <v/>
      </c>
      <c r="BP210" s="25" t="str">
        <f>IF(AND(BP$4='Data entry'!$R$74, OR('Data entry'!$B$74="Confirmed",'Data entry'!$B$74="Probable")),"sx","")</f>
        <v/>
      </c>
      <c r="BQ210" s="25" t="str">
        <f>IF(AND(BQ$4='Data entry'!$R$74, OR('Data entry'!$B$74="Confirmed",'Data entry'!$B$74="Probable")),"sx","")</f>
        <v/>
      </c>
      <c r="BR210" s="25" t="str">
        <f>IF(AND(BR$4='Data entry'!$R$74, OR('Data entry'!$B$74="Confirmed",'Data entry'!$B$74="Probable")),"sx","")</f>
        <v/>
      </c>
      <c r="BS210" s="25" t="str">
        <f>IF(AND(BS$4='Data entry'!$R$74, OR('Data entry'!$B$74="Confirmed",'Data entry'!$B$74="Probable")),"sx","")</f>
        <v/>
      </c>
      <c r="BT210" s="25" t="str">
        <f>IF(AND(BT$4='Data entry'!$R$74, OR('Data entry'!$B$74="Confirmed",'Data entry'!$B$74="Probable")),"sx","")</f>
        <v/>
      </c>
      <c r="BU210" s="25" t="str">
        <f>IF(AND(BU$4='Data entry'!$R$74, OR('Data entry'!$B$74="Confirmed",'Data entry'!$B$74="Probable")),"sx","")</f>
        <v/>
      </c>
      <c r="BV210" s="25" t="str">
        <f>IF(AND(BV$4='Data entry'!$R$74, OR('Data entry'!$B$74="Confirmed",'Data entry'!$B$74="Probable")),"sx","")</f>
        <v/>
      </c>
      <c r="BW210" s="25" t="str">
        <f>IF(AND(BW$4='Data entry'!$R$74, OR('Data entry'!$B$74="Confirmed",'Data entry'!$B$74="Probable")),"sx","")</f>
        <v/>
      </c>
      <c r="BX210" s="25" t="str">
        <f>IF(AND(BX$4='Data entry'!$R$74, OR('Data entry'!$B$74="Confirmed",'Data entry'!$B$74="Probable")),"sx","")</f>
        <v/>
      </c>
      <c r="BY210" s="25" t="str">
        <f>IF(AND(BY$4='Data entry'!$R$74, OR('Data entry'!$B$74="Confirmed",'Data entry'!$B$74="Probable")),"sx","")</f>
        <v/>
      </c>
      <c r="BZ210" s="25" t="str">
        <f>IF(AND(BZ$4='Data entry'!$R$74, OR('Data entry'!$B$74="Confirmed",'Data entry'!$B$74="Probable")),"sx","")</f>
        <v/>
      </c>
      <c r="CA210" s="25" t="str">
        <f>IF(AND(CA$4='Data entry'!$R$74, OR('Data entry'!$B$74="Confirmed",'Data entry'!$B$74="Probable")),"sx","")</f>
        <v/>
      </c>
      <c r="CB210" s="25" t="str">
        <f>IF(AND(CB$4='Data entry'!$R$74, OR('Data entry'!$B$74="Confirmed",'Data entry'!$B$74="Probable")),"sx","")</f>
        <v/>
      </c>
      <c r="CC210" s="25" t="str">
        <f>IF(AND(CC$4='Data entry'!$R$74, OR('Data entry'!$B$74="Confirmed",'Data entry'!$B$74="Probable")),"sx","")</f>
        <v/>
      </c>
    </row>
    <row r="211" spans="1:81" s="73" customFormat="1" ht="2.25" customHeight="1" thickBot="1" x14ac:dyDescent="0.3">
      <c r="A211" s="613"/>
      <c r="B211" s="614"/>
      <c r="C211" s="78"/>
    </row>
    <row r="212" spans="1:81" s="72" customFormat="1" ht="15.6" thickTop="1" x14ac:dyDescent="0.25">
      <c r="A212" s="612" t="str">
        <f>CONCATENATE('Data entry'!J75, " ", 'Data entry'!I75)</f>
        <v xml:space="preserve"> </v>
      </c>
      <c r="B212" s="612"/>
      <c r="C212" s="76"/>
    </row>
    <row r="213" spans="1:81" s="25" customFormat="1" x14ac:dyDescent="0.25">
      <c r="A213" s="610" t="str">
        <f>CONCATENATE('Data entry'!B75, ", ", 'Data entry'!AO75, ", ", 'Data entry'!AR75)</f>
        <v xml:space="preserve">, , </v>
      </c>
      <c r="B213" s="610"/>
      <c r="C213" s="77"/>
      <c r="Q213" s="25" t="str">
        <f>IF(AND(Q$4='Data entry'!$R$75, OR('Data entry'!$B$75="Confirmed",'Data entry'!$B$75="Probable")),"sx","")</f>
        <v/>
      </c>
      <c r="R213" s="25" t="str">
        <f>IF(AND(R$4='Data entry'!$R$75, OR('Data entry'!$B$75="Confirmed",'Data entry'!$B$75="Probable")),"sx","")</f>
        <v/>
      </c>
      <c r="S213" s="25" t="str">
        <f>IF(AND(S$4='Data entry'!$R$75, OR('Data entry'!$B$75="Confirmed",'Data entry'!$B$75="Probable")),"sx","")</f>
        <v/>
      </c>
      <c r="T213" s="25" t="str">
        <f>IF(AND(T$4='Data entry'!$R$75, OR('Data entry'!$B$75="Confirmed",'Data entry'!$B$75="Probable")),"sx","")</f>
        <v/>
      </c>
      <c r="U213" s="25" t="str">
        <f>IF(AND(U$4='Data entry'!$R$75, OR('Data entry'!$B$75="Confirmed",'Data entry'!$B$75="Probable")),"sx","")</f>
        <v/>
      </c>
      <c r="V213" s="25" t="str">
        <f>IF(AND(V$4='Data entry'!$R$75, OR('Data entry'!$B$75="Confirmed",'Data entry'!$B$75="Probable")),"sx","")</f>
        <v/>
      </c>
      <c r="W213" s="25" t="str">
        <f>IF(AND(W$4='Data entry'!$R$75, OR('Data entry'!$B$75="Confirmed",'Data entry'!$B$75="Probable")),"sx","")</f>
        <v/>
      </c>
      <c r="X213" s="25" t="str">
        <f>IF(AND(X$4='Data entry'!$R$75, OR('Data entry'!$B$75="Confirmed",'Data entry'!$B$75="Probable")),"sx","")</f>
        <v/>
      </c>
      <c r="Y213" s="25" t="str">
        <f>IF(AND(Y$4='Data entry'!$R$75, OR('Data entry'!$B$75="Confirmed",'Data entry'!$B$75="Probable")),"sx","")</f>
        <v/>
      </c>
      <c r="Z213" s="25" t="str">
        <f>IF(AND(Z$4='Data entry'!$R$75, OR('Data entry'!$B$75="Confirmed",'Data entry'!$B$75="Probable")),"sx","")</f>
        <v/>
      </c>
      <c r="AA213" s="25" t="str">
        <f>IF(AND(AA$4='Data entry'!$R$75, OR('Data entry'!$B$75="Confirmed",'Data entry'!$B$75="Probable")),"sx","")</f>
        <v/>
      </c>
      <c r="AB213" s="25" t="str">
        <f>IF(AND(AB$4='Data entry'!$R$75, OR('Data entry'!$B$75="Confirmed",'Data entry'!$B$75="Probable")),"sx","")</f>
        <v/>
      </c>
      <c r="AC213" s="25" t="str">
        <f>IF(AND(AC$4='Data entry'!$R$75, OR('Data entry'!$B$75="Confirmed",'Data entry'!$B$75="Probable")),"sx","")</f>
        <v/>
      </c>
      <c r="AD213" s="25" t="str">
        <f>IF(AND(AD$4='Data entry'!$R$75, OR('Data entry'!$B$75="Confirmed",'Data entry'!$B$75="Probable")),"sx","")</f>
        <v/>
      </c>
      <c r="AE213" s="25" t="str">
        <f>IF(AND(AE$4='Data entry'!$R$75, OR('Data entry'!$B$75="Confirmed",'Data entry'!$B$75="Probable")),"sx","")</f>
        <v/>
      </c>
      <c r="AF213" s="25" t="str">
        <f>IF(AND(AF$4='Data entry'!$R$75, OR('Data entry'!$B$75="Confirmed",'Data entry'!$B$75="Probable")),"sx","")</f>
        <v/>
      </c>
      <c r="AG213" s="25" t="str">
        <f>IF(AND(AG$4='Data entry'!$R$75, OR('Data entry'!$B$75="Confirmed",'Data entry'!$B$75="Probable")),"sx","")</f>
        <v/>
      </c>
      <c r="AH213" s="25" t="str">
        <f>IF(AND(AH$4='Data entry'!$R$75, OR('Data entry'!$B$75="Confirmed",'Data entry'!$B$75="Probable")),"sx","")</f>
        <v/>
      </c>
      <c r="AI213" s="25" t="str">
        <f>IF(AND(AI$4='Data entry'!$R$75, OR('Data entry'!$B$75="Confirmed",'Data entry'!$B$75="Probable")),"sx","")</f>
        <v/>
      </c>
      <c r="AJ213" s="25" t="str">
        <f>IF(AND(AJ$4='Data entry'!$R$75, OR('Data entry'!$B$75="Confirmed",'Data entry'!$B$75="Probable")),"sx","")</f>
        <v/>
      </c>
      <c r="AK213" s="25" t="str">
        <f>IF(AND(AK$4='Data entry'!$R$75, OR('Data entry'!$B$75="Confirmed",'Data entry'!$B$75="Probable")),"sx","")</f>
        <v/>
      </c>
      <c r="AL213" s="25" t="str">
        <f>IF(AND(AL$4='Data entry'!$R$75, OR('Data entry'!$B$75="Confirmed",'Data entry'!$B$75="Probable")),"sx","")</f>
        <v/>
      </c>
      <c r="AM213" s="25" t="str">
        <f>IF(AND(AM$4='Data entry'!$R$75, OR('Data entry'!$B$75="Confirmed",'Data entry'!$B$75="Probable")),"sx","")</f>
        <v/>
      </c>
      <c r="AN213" s="25" t="str">
        <f>IF(AND(AN$4='Data entry'!$R$75, OR('Data entry'!$B$75="Confirmed",'Data entry'!$B$75="Probable")),"sx","")</f>
        <v/>
      </c>
      <c r="AO213" s="25" t="str">
        <f>IF(AND(AO$4='Data entry'!$R$75, OR('Data entry'!$B$75="Confirmed",'Data entry'!$B$75="Probable")),"sx","")</f>
        <v/>
      </c>
      <c r="AP213" s="25" t="str">
        <f>IF(AND(AP$4='Data entry'!$R$75, OR('Data entry'!$B$75="Confirmed",'Data entry'!$B$75="Probable")),"sx","")</f>
        <v/>
      </c>
      <c r="AQ213" s="25" t="str">
        <f>IF(AND(AQ$4='Data entry'!$R$75, OR('Data entry'!$B$75="Confirmed",'Data entry'!$B$75="Probable")),"sx","")</f>
        <v/>
      </c>
      <c r="AR213" s="25" t="str">
        <f>IF(AND(AR$4='Data entry'!$R$75, OR('Data entry'!$B$75="Confirmed",'Data entry'!$B$75="Probable")),"sx","")</f>
        <v/>
      </c>
      <c r="AS213" s="25" t="str">
        <f>IF(AND(AS$4='Data entry'!$R$75, OR('Data entry'!$B$75="Confirmed",'Data entry'!$B$75="Probable")),"sx","")</f>
        <v/>
      </c>
      <c r="AT213" s="25" t="str">
        <f>IF(AND(AT$4='Data entry'!$R$75, OR('Data entry'!$B$75="Confirmed",'Data entry'!$B$75="Probable")),"sx","")</f>
        <v/>
      </c>
      <c r="AU213" s="25" t="str">
        <f>IF(AND(AU$4='Data entry'!$R$75, OR('Data entry'!$B$75="Confirmed",'Data entry'!$B$75="Probable")),"sx","")</f>
        <v/>
      </c>
      <c r="AV213" s="25" t="str">
        <f>IF(AND(AV$4='Data entry'!$R$75, OR('Data entry'!$B$75="Confirmed",'Data entry'!$B$75="Probable")),"sx","")</f>
        <v/>
      </c>
      <c r="AW213" s="25" t="str">
        <f>IF(AND(AW$4='Data entry'!$R$75, OR('Data entry'!$B$75="Confirmed",'Data entry'!$B$75="Probable")),"sx","")</f>
        <v/>
      </c>
      <c r="AX213" s="25" t="str">
        <f>IF(AND(AX$4='Data entry'!$R$75, OR('Data entry'!$B$75="Confirmed",'Data entry'!$B$75="Probable")),"sx","")</f>
        <v/>
      </c>
      <c r="AY213" s="25" t="str">
        <f>IF(AND(AY$4='Data entry'!$R$75, OR('Data entry'!$B$75="Confirmed",'Data entry'!$B$75="Probable")),"sx","")</f>
        <v/>
      </c>
      <c r="AZ213" s="25" t="str">
        <f>IF(AND(AZ$4='Data entry'!$R$75, OR('Data entry'!$B$75="Confirmed",'Data entry'!$B$75="Probable")),"sx","")</f>
        <v/>
      </c>
      <c r="BA213" s="25" t="str">
        <f>IF(AND(BA$4='Data entry'!$R$75, OR('Data entry'!$B$75="Confirmed",'Data entry'!$B$75="Probable")),"sx","")</f>
        <v/>
      </c>
      <c r="BB213" s="25" t="str">
        <f>IF(AND(BB$4='Data entry'!$R$75, OR('Data entry'!$B$75="Confirmed",'Data entry'!$B$75="Probable")),"sx","")</f>
        <v/>
      </c>
      <c r="BC213" s="25" t="str">
        <f>IF(AND(BC$4='Data entry'!$R$75, OR('Data entry'!$B$75="Confirmed",'Data entry'!$B$75="Probable")),"sx","")</f>
        <v/>
      </c>
      <c r="BD213" s="25" t="str">
        <f>IF(AND(BD$4='Data entry'!$R$75, OR('Data entry'!$B$75="Confirmed",'Data entry'!$B$75="Probable")),"sx","")</f>
        <v/>
      </c>
      <c r="BE213" s="25" t="str">
        <f>IF(AND(BE$4='Data entry'!$R$75, OR('Data entry'!$B$75="Confirmed",'Data entry'!$B$75="Probable")),"sx","")</f>
        <v/>
      </c>
      <c r="BF213" s="25" t="str">
        <f>IF(AND(BF$4='Data entry'!$R$75, OR('Data entry'!$B$75="Confirmed",'Data entry'!$B$75="Probable")),"sx","")</f>
        <v/>
      </c>
      <c r="BG213" s="25" t="str">
        <f>IF(AND(BG$4='Data entry'!$R$75, OR('Data entry'!$B$75="Confirmed",'Data entry'!$B$75="Probable")),"sx","")</f>
        <v/>
      </c>
      <c r="BH213" s="25" t="str">
        <f>IF(AND(BH$4='Data entry'!$R$75, OR('Data entry'!$B$75="Confirmed",'Data entry'!$B$75="Probable")),"sx","")</f>
        <v/>
      </c>
      <c r="BI213" s="25" t="str">
        <f>IF(AND(BI$4='Data entry'!$R$75, OR('Data entry'!$B$75="Confirmed",'Data entry'!$B$75="Probable")),"sx","")</f>
        <v/>
      </c>
      <c r="BJ213" s="25" t="str">
        <f>IF(AND(BJ$4='Data entry'!$R$75, OR('Data entry'!$B$75="Confirmed",'Data entry'!$B$75="Probable")),"sx","")</f>
        <v/>
      </c>
      <c r="BK213" s="25" t="str">
        <f>IF(AND(BK$4='Data entry'!$R$75, OR('Data entry'!$B$75="Confirmed",'Data entry'!$B$75="Probable")),"sx","")</f>
        <v/>
      </c>
      <c r="BL213" s="25" t="str">
        <f>IF(AND(BL$4='Data entry'!$R$75, OR('Data entry'!$B$75="Confirmed",'Data entry'!$B$75="Probable")),"sx","")</f>
        <v/>
      </c>
      <c r="BM213" s="25" t="str">
        <f>IF(AND(BM$4='Data entry'!$R$75, OR('Data entry'!$B$75="Confirmed",'Data entry'!$B$75="Probable")),"sx","")</f>
        <v/>
      </c>
      <c r="BN213" s="25" t="str">
        <f>IF(AND(BN$4='Data entry'!$R$75, OR('Data entry'!$B$75="Confirmed",'Data entry'!$B$75="Probable")),"sx","")</f>
        <v/>
      </c>
      <c r="BO213" s="25" t="str">
        <f>IF(AND(BO$4='Data entry'!$R$75, OR('Data entry'!$B$75="Confirmed",'Data entry'!$B$75="Probable")),"sx","")</f>
        <v/>
      </c>
      <c r="BP213" s="25" t="str">
        <f>IF(AND(BP$4='Data entry'!$R$75, OR('Data entry'!$B$75="Confirmed",'Data entry'!$B$75="Probable")),"sx","")</f>
        <v/>
      </c>
      <c r="BQ213" s="25" t="str">
        <f>IF(AND(BQ$4='Data entry'!$R$75, OR('Data entry'!$B$75="Confirmed",'Data entry'!$B$75="Probable")),"sx","")</f>
        <v/>
      </c>
      <c r="BR213" s="25" t="str">
        <f>IF(AND(BR$4='Data entry'!$R$75, OR('Data entry'!$B$75="Confirmed",'Data entry'!$B$75="Probable")),"sx","")</f>
        <v/>
      </c>
      <c r="BS213" s="25" t="str">
        <f>IF(AND(BS$4='Data entry'!$R$75, OR('Data entry'!$B$75="Confirmed",'Data entry'!$B$75="Probable")),"sx","")</f>
        <v/>
      </c>
      <c r="BT213" s="25" t="str">
        <f>IF(AND(BT$4='Data entry'!$R$75, OR('Data entry'!$B$75="Confirmed",'Data entry'!$B$75="Probable")),"sx","")</f>
        <v/>
      </c>
      <c r="BU213" s="25" t="str">
        <f>IF(AND(BU$4='Data entry'!$R$75, OR('Data entry'!$B$75="Confirmed",'Data entry'!$B$75="Probable")),"sx","")</f>
        <v/>
      </c>
      <c r="BV213" s="25" t="str">
        <f>IF(AND(BV$4='Data entry'!$R$75, OR('Data entry'!$B$75="Confirmed",'Data entry'!$B$75="Probable")),"sx","")</f>
        <v/>
      </c>
      <c r="BW213" s="25" t="str">
        <f>IF(AND(BW$4='Data entry'!$R$75, OR('Data entry'!$B$75="Confirmed",'Data entry'!$B$75="Probable")),"sx","")</f>
        <v/>
      </c>
      <c r="BX213" s="25" t="str">
        <f>IF(AND(BX$4='Data entry'!$R$75, OR('Data entry'!$B$75="Confirmed",'Data entry'!$B$75="Probable")),"sx","")</f>
        <v/>
      </c>
      <c r="BY213" s="25" t="str">
        <f>IF(AND(BY$4='Data entry'!$R$75, OR('Data entry'!$B$75="Confirmed",'Data entry'!$B$75="Probable")),"sx","")</f>
        <v/>
      </c>
      <c r="BZ213" s="25" t="str">
        <f>IF(AND(BZ$4='Data entry'!$R$75, OR('Data entry'!$B$75="Confirmed",'Data entry'!$B$75="Probable")),"sx","")</f>
        <v/>
      </c>
      <c r="CA213" s="25" t="str">
        <f>IF(AND(CA$4='Data entry'!$R$75, OR('Data entry'!$B$75="Confirmed",'Data entry'!$B$75="Probable")),"sx","")</f>
        <v/>
      </c>
      <c r="CB213" s="25" t="str">
        <f>IF(AND(CB$4='Data entry'!$R$75, OR('Data entry'!$B$75="Confirmed",'Data entry'!$B$75="Probable")),"sx","")</f>
        <v/>
      </c>
      <c r="CC213" s="25" t="str">
        <f>IF(AND(CC$4='Data entry'!$R$75, OR('Data entry'!$B$75="Confirmed",'Data entry'!$B$75="Probable")),"sx","")</f>
        <v/>
      </c>
    </row>
    <row r="214" spans="1:81" s="73" customFormat="1" ht="2.25" customHeight="1" thickBot="1" x14ac:dyDescent="0.3">
      <c r="A214" s="613"/>
      <c r="B214" s="614"/>
      <c r="C214" s="78"/>
    </row>
    <row r="215" spans="1:81" s="72" customFormat="1" ht="15.6" thickTop="1" x14ac:dyDescent="0.25">
      <c r="A215" s="612" t="str">
        <f>CONCATENATE('Data entry'!J76, " ", 'Data entry'!I76)</f>
        <v xml:space="preserve"> </v>
      </c>
      <c r="B215" s="612"/>
      <c r="C215" s="76"/>
    </row>
    <row r="216" spans="1:81" s="25" customFormat="1" x14ac:dyDescent="0.25">
      <c r="A216" s="610" t="str">
        <f>CONCATENATE('Data entry'!B76, ", ", 'Data entry'!AO76, ", ", 'Data entry'!AR76)</f>
        <v xml:space="preserve">, , </v>
      </c>
      <c r="B216" s="610"/>
      <c r="C216" s="77"/>
      <c r="Q216" s="25" t="str">
        <f>IF(AND(Q$4='Data entry'!$R$76, OR('Data entry'!$B$76="Confirmed",'Data entry'!$B$76="Probable")),"sx","")</f>
        <v/>
      </c>
      <c r="R216" s="25" t="str">
        <f>IF(AND(R$4='Data entry'!$R$76, OR('Data entry'!$B$76="Confirmed",'Data entry'!$B$76="Probable")),"sx","")</f>
        <v/>
      </c>
      <c r="S216" s="25" t="str">
        <f>IF(AND(S$4='Data entry'!$R$76, OR('Data entry'!$B$76="Confirmed",'Data entry'!$B$76="Probable")),"sx","")</f>
        <v/>
      </c>
      <c r="T216" s="25" t="str">
        <f>IF(AND(T$4='Data entry'!$R$76, OR('Data entry'!$B$76="Confirmed",'Data entry'!$B$76="Probable")),"sx","")</f>
        <v/>
      </c>
      <c r="U216" s="25" t="str">
        <f>IF(AND(U$4='Data entry'!$R$76, OR('Data entry'!$B$76="Confirmed",'Data entry'!$B$76="Probable")),"sx","")</f>
        <v/>
      </c>
      <c r="V216" s="25" t="str">
        <f>IF(AND(V$4='Data entry'!$R$76, OR('Data entry'!$B$76="Confirmed",'Data entry'!$B$76="Probable")),"sx","")</f>
        <v/>
      </c>
      <c r="W216" s="25" t="str">
        <f>IF(AND(W$4='Data entry'!$R$76, OR('Data entry'!$B$76="Confirmed",'Data entry'!$B$76="Probable")),"sx","")</f>
        <v/>
      </c>
      <c r="X216" s="25" t="str">
        <f>IF(AND(X$4='Data entry'!$R$76, OR('Data entry'!$B$76="Confirmed",'Data entry'!$B$76="Probable")),"sx","")</f>
        <v/>
      </c>
      <c r="Y216" s="25" t="str">
        <f>IF(AND(Y$4='Data entry'!$R$76, OR('Data entry'!$B$76="Confirmed",'Data entry'!$B$76="Probable")),"sx","")</f>
        <v/>
      </c>
      <c r="Z216" s="25" t="str">
        <f>IF(AND(Z$4='Data entry'!$R$76, OR('Data entry'!$B$76="Confirmed",'Data entry'!$B$76="Probable")),"sx","")</f>
        <v/>
      </c>
      <c r="AA216" s="25" t="str">
        <f>IF(AND(AA$4='Data entry'!$R$76, OR('Data entry'!$B$76="Confirmed",'Data entry'!$B$76="Probable")),"sx","")</f>
        <v/>
      </c>
      <c r="AB216" s="25" t="str">
        <f>IF(AND(AB$4='Data entry'!$R$76, OR('Data entry'!$B$76="Confirmed",'Data entry'!$B$76="Probable")),"sx","")</f>
        <v/>
      </c>
      <c r="AC216" s="25" t="str">
        <f>IF(AND(AC$4='Data entry'!$R$76, OR('Data entry'!$B$76="Confirmed",'Data entry'!$B$76="Probable")),"sx","")</f>
        <v/>
      </c>
      <c r="AD216" s="25" t="str">
        <f>IF(AND(AD$4='Data entry'!$R$76, OR('Data entry'!$B$76="Confirmed",'Data entry'!$B$76="Probable")),"sx","")</f>
        <v/>
      </c>
      <c r="AE216" s="25" t="str">
        <f>IF(AND(AE$4='Data entry'!$R$76, OR('Data entry'!$B$76="Confirmed",'Data entry'!$B$76="Probable")),"sx","")</f>
        <v/>
      </c>
      <c r="AF216" s="25" t="str">
        <f>IF(AND(AF$4='Data entry'!$R$76, OR('Data entry'!$B$76="Confirmed",'Data entry'!$B$76="Probable")),"sx","")</f>
        <v/>
      </c>
      <c r="AG216" s="25" t="str">
        <f>IF(AND(AG$4='Data entry'!$R$76, OR('Data entry'!$B$76="Confirmed",'Data entry'!$B$76="Probable")),"sx","")</f>
        <v/>
      </c>
      <c r="AH216" s="25" t="str">
        <f>IF(AND(AH$4='Data entry'!$R$76, OR('Data entry'!$B$76="Confirmed",'Data entry'!$B$76="Probable")),"sx","")</f>
        <v/>
      </c>
      <c r="AI216" s="25" t="str">
        <f>IF(AND(AI$4='Data entry'!$R$76, OR('Data entry'!$B$76="Confirmed",'Data entry'!$B$76="Probable")),"sx","")</f>
        <v/>
      </c>
      <c r="AJ216" s="25" t="str">
        <f>IF(AND(AJ$4='Data entry'!$R$76, OR('Data entry'!$B$76="Confirmed",'Data entry'!$B$76="Probable")),"sx","")</f>
        <v/>
      </c>
      <c r="AK216" s="25" t="str">
        <f>IF(AND(AK$4='Data entry'!$R$76, OR('Data entry'!$B$76="Confirmed",'Data entry'!$B$76="Probable")),"sx","")</f>
        <v/>
      </c>
      <c r="AL216" s="25" t="str">
        <f>IF(AND(AL$4='Data entry'!$R$76, OR('Data entry'!$B$76="Confirmed",'Data entry'!$B$76="Probable")),"sx","")</f>
        <v/>
      </c>
      <c r="AM216" s="25" t="str">
        <f>IF(AND(AM$4='Data entry'!$R$76, OR('Data entry'!$B$76="Confirmed",'Data entry'!$B$76="Probable")),"sx","")</f>
        <v/>
      </c>
      <c r="AN216" s="25" t="str">
        <f>IF(AND(AN$4='Data entry'!$R$76, OR('Data entry'!$B$76="Confirmed",'Data entry'!$B$76="Probable")),"sx","")</f>
        <v/>
      </c>
      <c r="AO216" s="25" t="str">
        <f>IF(AND(AO$4='Data entry'!$R$76, OR('Data entry'!$B$76="Confirmed",'Data entry'!$B$76="Probable")),"sx","")</f>
        <v/>
      </c>
      <c r="AP216" s="25" t="str">
        <f>IF(AND(AP$4='Data entry'!$R$76, OR('Data entry'!$B$76="Confirmed",'Data entry'!$B$76="Probable")),"sx","")</f>
        <v/>
      </c>
      <c r="AQ216" s="25" t="str">
        <f>IF(AND(AQ$4='Data entry'!$R$76, OR('Data entry'!$B$76="Confirmed",'Data entry'!$B$76="Probable")),"sx","")</f>
        <v/>
      </c>
      <c r="AR216" s="25" t="str">
        <f>IF(AND(AR$4='Data entry'!$R$76, OR('Data entry'!$B$76="Confirmed",'Data entry'!$B$76="Probable")),"sx","")</f>
        <v/>
      </c>
      <c r="AS216" s="25" t="str">
        <f>IF(AND(AS$4='Data entry'!$R$76, OR('Data entry'!$B$76="Confirmed",'Data entry'!$B$76="Probable")),"sx","")</f>
        <v/>
      </c>
      <c r="AT216" s="25" t="str">
        <f>IF(AND(AT$4='Data entry'!$R$76, OR('Data entry'!$B$76="Confirmed",'Data entry'!$B$76="Probable")),"sx","")</f>
        <v/>
      </c>
      <c r="AU216" s="25" t="str">
        <f>IF(AND(AU$4='Data entry'!$R$76, OR('Data entry'!$B$76="Confirmed",'Data entry'!$B$76="Probable")),"sx","")</f>
        <v/>
      </c>
      <c r="AV216" s="25" t="str">
        <f>IF(AND(AV$4='Data entry'!$R$76, OR('Data entry'!$B$76="Confirmed",'Data entry'!$B$76="Probable")),"sx","")</f>
        <v/>
      </c>
      <c r="AW216" s="25" t="str">
        <f>IF(AND(AW$4='Data entry'!$R$76, OR('Data entry'!$B$76="Confirmed",'Data entry'!$B$76="Probable")),"sx","")</f>
        <v/>
      </c>
      <c r="AX216" s="25" t="str">
        <f>IF(AND(AX$4='Data entry'!$R$76, OR('Data entry'!$B$76="Confirmed",'Data entry'!$B$76="Probable")),"sx","")</f>
        <v/>
      </c>
      <c r="AY216" s="25" t="str">
        <f>IF(AND(AY$4='Data entry'!$R$76, OR('Data entry'!$B$76="Confirmed",'Data entry'!$B$76="Probable")),"sx","")</f>
        <v/>
      </c>
      <c r="AZ216" s="25" t="str">
        <f>IF(AND(AZ$4='Data entry'!$R$76, OR('Data entry'!$B$76="Confirmed",'Data entry'!$B$76="Probable")),"sx","")</f>
        <v/>
      </c>
      <c r="BA216" s="25" t="str">
        <f>IF(AND(BA$4='Data entry'!$R$76, OR('Data entry'!$B$76="Confirmed",'Data entry'!$B$76="Probable")),"sx","")</f>
        <v/>
      </c>
      <c r="BB216" s="25" t="str">
        <f>IF(AND(BB$4='Data entry'!$R$76, OR('Data entry'!$B$76="Confirmed",'Data entry'!$B$76="Probable")),"sx","")</f>
        <v/>
      </c>
      <c r="BC216" s="25" t="str">
        <f>IF(AND(BC$4='Data entry'!$R$76, OR('Data entry'!$B$76="Confirmed",'Data entry'!$B$76="Probable")),"sx","")</f>
        <v/>
      </c>
      <c r="BD216" s="25" t="str">
        <f>IF(AND(BD$4='Data entry'!$R$76, OR('Data entry'!$B$76="Confirmed",'Data entry'!$B$76="Probable")),"sx","")</f>
        <v/>
      </c>
      <c r="BE216" s="25" t="str">
        <f>IF(AND(BE$4='Data entry'!$R$76, OR('Data entry'!$B$76="Confirmed",'Data entry'!$B$76="Probable")),"sx","")</f>
        <v/>
      </c>
      <c r="BF216" s="25" t="str">
        <f>IF(AND(BF$4='Data entry'!$R$76, OR('Data entry'!$B$76="Confirmed",'Data entry'!$B$76="Probable")),"sx","")</f>
        <v/>
      </c>
      <c r="BG216" s="25" t="str">
        <f>IF(AND(BG$4='Data entry'!$R$76, OR('Data entry'!$B$76="Confirmed",'Data entry'!$B$76="Probable")),"sx","")</f>
        <v/>
      </c>
      <c r="BH216" s="25" t="str">
        <f>IF(AND(BH$4='Data entry'!$R$76, OR('Data entry'!$B$76="Confirmed",'Data entry'!$B$76="Probable")),"sx","")</f>
        <v/>
      </c>
      <c r="BI216" s="25" t="str">
        <f>IF(AND(BI$4='Data entry'!$R$76, OR('Data entry'!$B$76="Confirmed",'Data entry'!$B$76="Probable")),"sx","")</f>
        <v/>
      </c>
      <c r="BJ216" s="25" t="str">
        <f>IF(AND(BJ$4='Data entry'!$R$76, OR('Data entry'!$B$76="Confirmed",'Data entry'!$B$76="Probable")),"sx","")</f>
        <v/>
      </c>
      <c r="BK216" s="25" t="str">
        <f>IF(AND(BK$4='Data entry'!$R$76, OR('Data entry'!$B$76="Confirmed",'Data entry'!$B$76="Probable")),"sx","")</f>
        <v/>
      </c>
      <c r="BL216" s="25" t="str">
        <f>IF(AND(BL$4='Data entry'!$R$76, OR('Data entry'!$B$76="Confirmed",'Data entry'!$B$76="Probable")),"sx","")</f>
        <v/>
      </c>
      <c r="BM216" s="25" t="str">
        <f>IF(AND(BM$4='Data entry'!$R$76, OR('Data entry'!$B$76="Confirmed",'Data entry'!$B$76="Probable")),"sx","")</f>
        <v/>
      </c>
      <c r="BN216" s="25" t="str">
        <f>IF(AND(BN$4='Data entry'!$R$76, OR('Data entry'!$B$76="Confirmed",'Data entry'!$B$76="Probable")),"sx","")</f>
        <v/>
      </c>
      <c r="BO216" s="25" t="str">
        <f>IF(AND(BO$4='Data entry'!$R$76, OR('Data entry'!$B$76="Confirmed",'Data entry'!$B$76="Probable")),"sx","")</f>
        <v/>
      </c>
      <c r="BP216" s="25" t="str">
        <f>IF(AND(BP$4='Data entry'!$R$76, OR('Data entry'!$B$76="Confirmed",'Data entry'!$B$76="Probable")),"sx","")</f>
        <v/>
      </c>
      <c r="BQ216" s="25" t="str">
        <f>IF(AND(BQ$4='Data entry'!$R$76, OR('Data entry'!$B$76="Confirmed",'Data entry'!$B$76="Probable")),"sx","")</f>
        <v/>
      </c>
      <c r="BR216" s="25" t="str">
        <f>IF(AND(BR$4='Data entry'!$R$76, OR('Data entry'!$B$76="Confirmed",'Data entry'!$B$76="Probable")),"sx","")</f>
        <v/>
      </c>
      <c r="BS216" s="25" t="str">
        <f>IF(AND(BS$4='Data entry'!$R$76, OR('Data entry'!$B$76="Confirmed",'Data entry'!$B$76="Probable")),"sx","")</f>
        <v/>
      </c>
      <c r="BT216" s="25" t="str">
        <f>IF(AND(BT$4='Data entry'!$R$76, OR('Data entry'!$B$76="Confirmed",'Data entry'!$B$76="Probable")),"sx","")</f>
        <v/>
      </c>
      <c r="BU216" s="25" t="str">
        <f>IF(AND(BU$4='Data entry'!$R$76, OR('Data entry'!$B$76="Confirmed",'Data entry'!$B$76="Probable")),"sx","")</f>
        <v/>
      </c>
      <c r="BV216" s="25" t="str">
        <f>IF(AND(BV$4='Data entry'!$R$76, OR('Data entry'!$B$76="Confirmed",'Data entry'!$B$76="Probable")),"sx","")</f>
        <v/>
      </c>
      <c r="BW216" s="25" t="str">
        <f>IF(AND(BW$4='Data entry'!$R$76, OR('Data entry'!$B$76="Confirmed",'Data entry'!$B$76="Probable")),"sx","")</f>
        <v/>
      </c>
      <c r="BX216" s="25" t="str">
        <f>IF(AND(BX$4='Data entry'!$R$76, OR('Data entry'!$B$76="Confirmed",'Data entry'!$B$76="Probable")),"sx","")</f>
        <v/>
      </c>
      <c r="BY216" s="25" t="str">
        <f>IF(AND(BY$4='Data entry'!$R$76, OR('Data entry'!$B$76="Confirmed",'Data entry'!$B$76="Probable")),"sx","")</f>
        <v/>
      </c>
      <c r="BZ216" s="25" t="str">
        <f>IF(AND(BZ$4='Data entry'!$R$76, OR('Data entry'!$B$76="Confirmed",'Data entry'!$B$76="Probable")),"sx","")</f>
        <v/>
      </c>
      <c r="CA216" s="25" t="str">
        <f>IF(AND(CA$4='Data entry'!$R$76, OR('Data entry'!$B$76="Confirmed",'Data entry'!$B$76="Probable")),"sx","")</f>
        <v/>
      </c>
      <c r="CB216" s="25" t="str">
        <f>IF(AND(CB$4='Data entry'!$R$76, OR('Data entry'!$B$76="Confirmed",'Data entry'!$B$76="Probable")),"sx","")</f>
        <v/>
      </c>
      <c r="CC216" s="25" t="str">
        <f>IF(AND(CC$4='Data entry'!$R$76, OR('Data entry'!$B$76="Confirmed",'Data entry'!$B$76="Probable")),"sx","")</f>
        <v/>
      </c>
    </row>
    <row r="217" spans="1:81" s="73" customFormat="1" ht="2.25" customHeight="1" thickBot="1" x14ac:dyDescent="0.3">
      <c r="A217" s="613"/>
      <c r="B217" s="614"/>
      <c r="C217" s="78"/>
    </row>
    <row r="218" spans="1:81" s="72" customFormat="1" ht="15.6" thickTop="1" x14ac:dyDescent="0.25">
      <c r="A218" s="612"/>
      <c r="B218" s="612"/>
    </row>
    <row r="219" spans="1:81" s="25" customFormat="1" x14ac:dyDescent="0.25">
      <c r="A219" s="610"/>
      <c r="B219" s="610"/>
    </row>
    <row r="220" spans="1:81" s="25" customFormat="1" ht="2.25" customHeight="1" x14ac:dyDescent="0.25">
      <c r="A220" s="611"/>
      <c r="B220" s="611"/>
    </row>
    <row r="221" spans="1:81" s="25" customFormat="1" x14ac:dyDescent="0.25">
      <c r="A221" s="610"/>
      <c r="B221" s="610"/>
    </row>
    <row r="222" spans="1:81" s="25" customFormat="1" x14ac:dyDescent="0.25">
      <c r="A222" s="610"/>
      <c r="B222" s="610"/>
    </row>
    <row r="223" spans="1:81" s="25" customFormat="1" ht="2.25" customHeight="1" x14ac:dyDescent="0.25">
      <c r="A223" s="611"/>
      <c r="B223" s="611"/>
    </row>
    <row r="224" spans="1:81" s="25" customFormat="1" x14ac:dyDescent="0.25">
      <c r="A224" s="610"/>
      <c r="B224" s="610"/>
    </row>
    <row r="225" spans="1:2" s="25" customFormat="1" x14ac:dyDescent="0.25">
      <c r="A225" s="610"/>
      <c r="B225" s="610"/>
    </row>
    <row r="226" spans="1:2" s="25" customFormat="1" ht="2.25" customHeight="1" x14ac:dyDescent="0.25">
      <c r="A226" s="611"/>
      <c r="B226" s="611"/>
    </row>
    <row r="227" spans="1:2" s="25" customFormat="1" x14ac:dyDescent="0.25">
      <c r="A227" s="610"/>
      <c r="B227" s="610"/>
    </row>
    <row r="228" spans="1:2" s="25" customFormat="1" x14ac:dyDescent="0.25">
      <c r="A228" s="610"/>
      <c r="B228" s="610"/>
    </row>
    <row r="229" spans="1:2" s="25" customFormat="1" ht="2.25" customHeight="1" x14ac:dyDescent="0.25">
      <c r="A229" s="611"/>
      <c r="B229" s="611"/>
    </row>
    <row r="230" spans="1:2" s="25" customFormat="1" x14ac:dyDescent="0.25">
      <c r="A230" s="610"/>
      <c r="B230" s="610"/>
    </row>
    <row r="231" spans="1:2" s="25" customFormat="1" x14ac:dyDescent="0.25">
      <c r="A231" s="610"/>
      <c r="B231" s="610"/>
    </row>
    <row r="232" spans="1:2" s="25" customFormat="1" ht="2.25" customHeight="1" x14ac:dyDescent="0.25">
      <c r="A232" s="611"/>
      <c r="B232" s="611"/>
    </row>
    <row r="233" spans="1:2" s="25" customFormat="1" x14ac:dyDescent="0.25">
      <c r="A233" s="610"/>
      <c r="B233" s="610"/>
    </row>
    <row r="234" spans="1:2" s="25" customFormat="1" x14ac:dyDescent="0.25">
      <c r="A234" s="610"/>
      <c r="B234" s="610"/>
    </row>
    <row r="235" spans="1:2" s="25" customFormat="1" ht="2.25" customHeight="1" x14ac:dyDescent="0.25">
      <c r="A235" s="611"/>
      <c r="B235" s="611"/>
    </row>
    <row r="236" spans="1:2" s="25" customFormat="1" x14ac:dyDescent="0.25">
      <c r="A236" s="610"/>
      <c r="B236" s="610"/>
    </row>
    <row r="237" spans="1:2" s="25" customFormat="1" x14ac:dyDescent="0.25">
      <c r="A237" s="610"/>
      <c r="B237" s="610"/>
    </row>
    <row r="238" spans="1:2" s="25" customFormat="1" ht="2.25" customHeight="1" x14ac:dyDescent="0.25">
      <c r="A238" s="611"/>
      <c r="B238" s="611"/>
    </row>
    <row r="239" spans="1:2" s="25" customFormat="1" x14ac:dyDescent="0.25">
      <c r="A239" s="610"/>
      <c r="B239" s="610"/>
    </row>
    <row r="240" spans="1:2" s="25" customFormat="1" x14ac:dyDescent="0.25">
      <c r="A240" s="610"/>
      <c r="B240" s="610"/>
    </row>
    <row r="241" spans="1:2" s="25" customFormat="1" ht="2.25" customHeight="1" x14ac:dyDescent="0.25">
      <c r="A241" s="611"/>
      <c r="B241" s="611"/>
    </row>
    <row r="242" spans="1:2" s="25" customFormat="1" x14ac:dyDescent="0.25">
      <c r="A242" s="610"/>
      <c r="B242" s="610"/>
    </row>
    <row r="243" spans="1:2" s="25" customFormat="1" x14ac:dyDescent="0.25">
      <c r="A243" s="610"/>
      <c r="B243" s="610"/>
    </row>
    <row r="244" spans="1:2" s="25" customFormat="1" ht="2.25" customHeight="1" x14ac:dyDescent="0.25">
      <c r="A244" s="611"/>
      <c r="B244" s="611"/>
    </row>
    <row r="245" spans="1:2" s="25" customFormat="1" x14ac:dyDescent="0.25">
      <c r="A245" s="610"/>
      <c r="B245" s="610"/>
    </row>
    <row r="246" spans="1:2" s="25" customFormat="1" x14ac:dyDescent="0.25">
      <c r="A246" s="610"/>
      <c r="B246" s="610"/>
    </row>
    <row r="247" spans="1:2" s="25" customFormat="1" ht="2.25" customHeight="1" x14ac:dyDescent="0.25">
      <c r="A247" s="611"/>
      <c r="B247" s="611"/>
    </row>
    <row r="248" spans="1:2" s="25" customFormat="1" x14ac:dyDescent="0.25">
      <c r="A248" s="610"/>
      <c r="B248" s="610"/>
    </row>
    <row r="249" spans="1:2" s="25" customFormat="1" x14ac:dyDescent="0.25">
      <c r="A249" s="610"/>
      <c r="B249" s="610"/>
    </row>
    <row r="250" spans="1:2" s="25" customFormat="1" ht="2.25" customHeight="1" x14ac:dyDescent="0.25">
      <c r="A250" s="611"/>
      <c r="B250" s="611"/>
    </row>
    <row r="251" spans="1:2" s="25" customFormat="1" x14ac:dyDescent="0.25">
      <c r="A251" s="610"/>
      <c r="B251" s="610"/>
    </row>
    <row r="252" spans="1:2" s="25" customFormat="1" x14ac:dyDescent="0.25">
      <c r="A252" s="610"/>
      <c r="B252" s="610"/>
    </row>
    <row r="253" spans="1:2" s="25" customFormat="1" ht="2.25" customHeight="1" x14ac:dyDescent="0.25">
      <c r="A253" s="611"/>
      <c r="B253" s="611"/>
    </row>
    <row r="254" spans="1:2" s="25" customFormat="1" x14ac:dyDescent="0.25">
      <c r="A254" s="610"/>
      <c r="B254" s="610"/>
    </row>
    <row r="255" spans="1:2" s="25" customFormat="1" x14ac:dyDescent="0.25">
      <c r="A255" s="610"/>
      <c r="B255" s="610"/>
    </row>
    <row r="256" spans="1:2" s="25" customFormat="1" ht="2.25" customHeight="1" x14ac:dyDescent="0.25">
      <c r="A256" s="611"/>
      <c r="B256" s="611"/>
    </row>
    <row r="257" spans="1:2" s="25" customFormat="1" x14ac:dyDescent="0.25">
      <c r="A257" s="610"/>
      <c r="B257" s="610"/>
    </row>
    <row r="258" spans="1:2" s="25" customFormat="1" x14ac:dyDescent="0.25">
      <c r="A258" s="610"/>
      <c r="B258" s="610"/>
    </row>
    <row r="259" spans="1:2" s="25" customFormat="1" ht="2.25" customHeight="1" x14ac:dyDescent="0.25">
      <c r="A259" s="611"/>
      <c r="B259" s="611"/>
    </row>
    <row r="260" spans="1:2" s="25" customFormat="1" x14ac:dyDescent="0.25">
      <c r="A260" s="610"/>
      <c r="B260" s="610"/>
    </row>
    <row r="261" spans="1:2" s="25" customFormat="1" x14ac:dyDescent="0.25">
      <c r="A261" s="610"/>
      <c r="B261" s="610"/>
    </row>
    <row r="262" spans="1:2" s="25" customFormat="1" ht="2.25" customHeight="1" x14ac:dyDescent="0.25">
      <c r="A262" s="611"/>
      <c r="B262" s="611"/>
    </row>
    <row r="263" spans="1:2" s="25" customFormat="1" x14ac:dyDescent="0.25">
      <c r="A263" s="610"/>
      <c r="B263" s="610"/>
    </row>
    <row r="264" spans="1:2" s="25" customFormat="1" x14ac:dyDescent="0.25">
      <c r="A264" s="610"/>
      <c r="B264" s="610"/>
    </row>
    <row r="265" spans="1:2" s="25" customFormat="1" ht="2.25" customHeight="1" x14ac:dyDescent="0.25">
      <c r="A265" s="611"/>
      <c r="B265" s="611"/>
    </row>
    <row r="266" spans="1:2" s="25" customFormat="1" x14ac:dyDescent="0.25">
      <c r="A266" s="610"/>
      <c r="B266" s="610"/>
    </row>
    <row r="267" spans="1:2" s="25" customFormat="1" x14ac:dyDescent="0.25">
      <c r="A267" s="610"/>
      <c r="B267" s="610"/>
    </row>
    <row r="268" spans="1:2" s="25" customFormat="1" ht="2.25" customHeight="1" x14ac:dyDescent="0.25">
      <c r="A268" s="611"/>
      <c r="B268" s="611"/>
    </row>
    <row r="269" spans="1:2" s="25" customFormat="1" x14ac:dyDescent="0.25">
      <c r="A269" s="610"/>
      <c r="B269" s="610"/>
    </row>
    <row r="270" spans="1:2" s="25" customFormat="1" x14ac:dyDescent="0.25">
      <c r="A270" s="610"/>
      <c r="B270" s="610"/>
    </row>
    <row r="271" spans="1:2" s="25" customFormat="1" ht="2.25" customHeight="1" x14ac:dyDescent="0.25">
      <c r="A271" s="611"/>
      <c r="B271" s="611"/>
    </row>
    <row r="272" spans="1:2" s="25" customFormat="1" x14ac:dyDescent="0.25">
      <c r="A272" s="610"/>
      <c r="B272" s="610"/>
    </row>
    <row r="273" spans="1:2" s="25" customFormat="1" x14ac:dyDescent="0.25">
      <c r="A273" s="610"/>
      <c r="B273" s="610"/>
    </row>
    <row r="274" spans="1:2" s="25" customFormat="1" ht="2.25" customHeight="1" x14ac:dyDescent="0.25">
      <c r="A274" s="611"/>
      <c r="B274" s="611"/>
    </row>
    <row r="275" spans="1:2" s="25" customFormat="1" x14ac:dyDescent="0.25">
      <c r="A275" s="610"/>
      <c r="B275" s="610"/>
    </row>
    <row r="276" spans="1:2" s="25" customFormat="1" x14ac:dyDescent="0.25">
      <c r="A276" s="610"/>
      <c r="B276" s="610"/>
    </row>
    <row r="277" spans="1:2" s="25" customFormat="1" ht="2.25" customHeight="1" x14ac:dyDescent="0.25">
      <c r="A277" s="611"/>
      <c r="B277" s="611"/>
    </row>
    <row r="278" spans="1:2" s="25" customFormat="1" x14ac:dyDescent="0.25">
      <c r="A278" s="610"/>
      <c r="B278" s="610"/>
    </row>
    <row r="279" spans="1:2" s="25" customFormat="1" x14ac:dyDescent="0.25">
      <c r="A279" s="610"/>
      <c r="B279" s="610"/>
    </row>
    <row r="280" spans="1:2" s="25" customFormat="1" ht="2.25" customHeight="1" x14ac:dyDescent="0.25">
      <c r="A280" s="611"/>
      <c r="B280" s="611"/>
    </row>
    <row r="281" spans="1:2" s="25" customFormat="1" x14ac:dyDescent="0.25">
      <c r="A281" s="610"/>
      <c r="B281" s="610"/>
    </row>
    <row r="282" spans="1:2" s="25" customFormat="1" x14ac:dyDescent="0.25">
      <c r="A282" s="610"/>
      <c r="B282" s="610"/>
    </row>
    <row r="283" spans="1:2" s="25" customFormat="1" ht="2.25" customHeight="1" x14ac:dyDescent="0.25">
      <c r="A283" s="611"/>
      <c r="B283" s="611"/>
    </row>
    <row r="284" spans="1:2" s="25" customFormat="1" x14ac:dyDescent="0.25">
      <c r="A284" s="610"/>
      <c r="B284" s="610"/>
    </row>
    <row r="285" spans="1:2" s="25" customFormat="1" x14ac:dyDescent="0.25">
      <c r="A285" s="610"/>
      <c r="B285" s="610"/>
    </row>
    <row r="286" spans="1:2" s="25" customFormat="1" ht="2.25" customHeight="1" x14ac:dyDescent="0.25">
      <c r="A286" s="611"/>
      <c r="B286" s="611"/>
    </row>
    <row r="287" spans="1:2" s="25" customFormat="1" x14ac:dyDescent="0.25">
      <c r="A287" s="610"/>
      <c r="B287" s="610"/>
    </row>
    <row r="288" spans="1:2" s="25" customFormat="1" x14ac:dyDescent="0.25">
      <c r="A288" s="610"/>
      <c r="B288" s="610"/>
    </row>
    <row r="289" spans="1:2" s="25" customFormat="1" ht="2.25" customHeight="1" x14ac:dyDescent="0.25">
      <c r="A289" s="611"/>
      <c r="B289" s="611"/>
    </row>
    <row r="290" spans="1:2" s="25" customFormat="1" x14ac:dyDescent="0.25">
      <c r="A290" s="610"/>
      <c r="B290" s="610"/>
    </row>
    <row r="291" spans="1:2" s="25" customFormat="1" x14ac:dyDescent="0.25">
      <c r="A291" s="610"/>
      <c r="B291" s="610"/>
    </row>
    <row r="292" spans="1:2" s="25" customFormat="1" ht="2.25" customHeight="1" x14ac:dyDescent="0.25">
      <c r="A292" s="611"/>
      <c r="B292" s="611"/>
    </row>
    <row r="293" spans="1:2" s="25" customFormat="1" x14ac:dyDescent="0.25">
      <c r="A293" s="610"/>
      <c r="B293" s="610"/>
    </row>
    <row r="294" spans="1:2" s="25" customFormat="1" x14ac:dyDescent="0.25">
      <c r="A294" s="610"/>
      <c r="B294" s="610"/>
    </row>
    <row r="295" spans="1:2" s="25" customFormat="1" ht="2.25" customHeight="1" x14ac:dyDescent="0.25">
      <c r="A295" s="611"/>
      <c r="B295" s="611"/>
    </row>
    <row r="296" spans="1:2" s="25" customFormat="1" x14ac:dyDescent="0.25">
      <c r="A296" s="610"/>
      <c r="B296" s="610"/>
    </row>
    <row r="297" spans="1:2" s="25" customFormat="1" x14ac:dyDescent="0.25">
      <c r="A297" s="610"/>
      <c r="B297" s="610"/>
    </row>
    <row r="298" spans="1:2" s="25" customFormat="1" ht="2.25" customHeight="1" x14ac:dyDescent="0.25">
      <c r="A298" s="611"/>
      <c r="B298" s="611"/>
    </row>
    <row r="299" spans="1:2" s="25" customFormat="1" x14ac:dyDescent="0.25">
      <c r="A299" s="610"/>
      <c r="B299" s="610"/>
    </row>
    <row r="300" spans="1:2" s="25" customFormat="1" x14ac:dyDescent="0.25">
      <c r="A300" s="610"/>
      <c r="B300" s="610"/>
    </row>
    <row r="301" spans="1:2" s="25" customFormat="1" ht="2.25" customHeight="1" x14ac:dyDescent="0.25">
      <c r="A301" s="611"/>
      <c r="B301" s="611"/>
    </row>
    <row r="302" spans="1:2" s="25" customFormat="1" x14ac:dyDescent="0.25">
      <c r="A302" s="610"/>
      <c r="B302" s="610"/>
    </row>
    <row r="303" spans="1:2" s="25" customFormat="1" x14ac:dyDescent="0.25">
      <c r="A303" s="610"/>
      <c r="B303" s="610"/>
    </row>
    <row r="304" spans="1:2" s="25" customFormat="1" ht="2.25" customHeight="1" x14ac:dyDescent="0.25">
      <c r="A304" s="611"/>
      <c r="B304" s="611"/>
    </row>
    <row r="305" spans="1:2" s="25" customFormat="1" x14ac:dyDescent="0.25">
      <c r="A305" s="610"/>
      <c r="B305" s="610"/>
    </row>
    <row r="306" spans="1:2" s="25" customFormat="1" x14ac:dyDescent="0.25">
      <c r="A306" s="610"/>
      <c r="B306" s="610"/>
    </row>
    <row r="307" spans="1:2" s="25" customFormat="1" ht="2.25" customHeight="1" x14ac:dyDescent="0.25">
      <c r="A307" s="611"/>
      <c r="B307" s="611"/>
    </row>
    <row r="308" spans="1:2" s="25" customFormat="1" x14ac:dyDescent="0.25">
      <c r="A308" s="610"/>
      <c r="B308" s="610"/>
    </row>
    <row r="309" spans="1:2" s="25" customFormat="1" x14ac:dyDescent="0.25">
      <c r="A309" s="610"/>
      <c r="B309" s="610"/>
    </row>
    <row r="310" spans="1:2" s="25" customFormat="1" ht="2.25" customHeight="1" x14ac:dyDescent="0.25">
      <c r="A310" s="611"/>
      <c r="B310" s="611"/>
    </row>
    <row r="311" spans="1:2" s="25" customFormat="1" x14ac:dyDescent="0.25">
      <c r="A311" s="610"/>
      <c r="B311" s="610"/>
    </row>
    <row r="312" spans="1:2" s="25" customFormat="1" x14ac:dyDescent="0.25">
      <c r="A312" s="610"/>
      <c r="B312" s="610"/>
    </row>
    <row r="313" spans="1:2" s="25" customFormat="1" ht="2.25" customHeight="1" x14ac:dyDescent="0.25">
      <c r="A313" s="611"/>
      <c r="B313" s="611"/>
    </row>
    <row r="314" spans="1:2" s="25" customFormat="1" x14ac:dyDescent="0.25">
      <c r="A314" s="610"/>
      <c r="B314" s="610"/>
    </row>
    <row r="315" spans="1:2" s="25" customFormat="1" x14ac:dyDescent="0.25">
      <c r="A315" s="610"/>
      <c r="B315" s="610"/>
    </row>
    <row r="316" spans="1:2" s="25" customFormat="1" ht="2.25" customHeight="1" x14ac:dyDescent="0.25">
      <c r="A316" s="611"/>
      <c r="B316" s="611"/>
    </row>
    <row r="317" spans="1:2" s="25" customFormat="1" x14ac:dyDescent="0.25">
      <c r="A317" s="610"/>
      <c r="B317" s="610"/>
    </row>
    <row r="318" spans="1:2" s="25" customFormat="1" x14ac:dyDescent="0.25">
      <c r="A318" s="610"/>
      <c r="B318" s="610"/>
    </row>
    <row r="319" spans="1:2" s="25" customFormat="1" ht="2.25" customHeight="1" x14ac:dyDescent="0.25">
      <c r="A319" s="611"/>
      <c r="B319" s="611"/>
    </row>
    <row r="320" spans="1:2" s="25" customFormat="1" x14ac:dyDescent="0.25">
      <c r="A320" s="610"/>
      <c r="B320" s="610"/>
    </row>
    <row r="321" spans="1:2" s="25" customFormat="1" x14ac:dyDescent="0.25">
      <c r="A321" s="610"/>
      <c r="B321" s="610"/>
    </row>
    <row r="322" spans="1:2" s="25" customFormat="1" ht="2.25" customHeight="1" x14ac:dyDescent="0.25">
      <c r="A322" s="611"/>
      <c r="B322" s="611"/>
    </row>
    <row r="323" spans="1:2" s="25" customFormat="1" x14ac:dyDescent="0.25">
      <c r="A323" s="610"/>
      <c r="B323" s="610"/>
    </row>
    <row r="324" spans="1:2" s="25" customFormat="1" x14ac:dyDescent="0.25">
      <c r="A324" s="610"/>
      <c r="B324" s="610"/>
    </row>
    <row r="325" spans="1:2" s="25" customFormat="1" ht="2.25" customHeight="1" x14ac:dyDescent="0.25">
      <c r="A325" s="611"/>
      <c r="B325" s="611"/>
    </row>
    <row r="326" spans="1:2" s="25" customFormat="1" x14ac:dyDescent="0.25">
      <c r="A326" s="610"/>
      <c r="B326" s="610"/>
    </row>
    <row r="327" spans="1:2" s="25" customFormat="1" x14ac:dyDescent="0.25">
      <c r="A327" s="610"/>
      <c r="B327" s="610"/>
    </row>
    <row r="328" spans="1:2" s="25" customFormat="1" ht="2.25" customHeight="1" x14ac:dyDescent="0.25">
      <c r="A328" s="611"/>
      <c r="B328" s="611"/>
    </row>
    <row r="329" spans="1:2" s="25" customFormat="1" x14ac:dyDescent="0.25">
      <c r="A329" s="610"/>
      <c r="B329" s="610"/>
    </row>
    <row r="330" spans="1:2" s="25" customFormat="1" x14ac:dyDescent="0.25">
      <c r="A330" s="610"/>
      <c r="B330" s="610"/>
    </row>
    <row r="331" spans="1:2" s="25" customFormat="1" ht="2.25" customHeight="1" x14ac:dyDescent="0.25">
      <c r="A331" s="611"/>
      <c r="B331" s="611"/>
    </row>
    <row r="332" spans="1:2" s="25" customFormat="1" x14ac:dyDescent="0.25">
      <c r="A332" s="610"/>
      <c r="B332" s="610"/>
    </row>
    <row r="333" spans="1:2" s="25" customFormat="1" x14ac:dyDescent="0.25">
      <c r="A333" s="610"/>
      <c r="B333" s="610"/>
    </row>
    <row r="334" spans="1:2" s="25" customFormat="1" ht="2.25" customHeight="1" x14ac:dyDescent="0.25">
      <c r="A334" s="611"/>
      <c r="B334" s="611"/>
    </row>
    <row r="335" spans="1:2" s="25" customFormat="1" x14ac:dyDescent="0.25">
      <c r="A335" s="610"/>
      <c r="B335" s="610"/>
    </row>
    <row r="336" spans="1:2" s="25" customFormat="1" x14ac:dyDescent="0.25">
      <c r="A336" s="610"/>
      <c r="B336" s="610"/>
    </row>
    <row r="337" spans="1:2" s="25" customFormat="1" ht="2.25" customHeight="1" x14ac:dyDescent="0.25">
      <c r="A337" s="611"/>
      <c r="B337" s="611"/>
    </row>
    <row r="338" spans="1:2" s="25" customFormat="1" x14ac:dyDescent="0.25">
      <c r="A338" s="610"/>
      <c r="B338" s="610"/>
    </row>
    <row r="339" spans="1:2" s="25" customFormat="1" x14ac:dyDescent="0.25">
      <c r="A339" s="610"/>
      <c r="B339" s="610"/>
    </row>
    <row r="340" spans="1:2" s="25" customFormat="1" ht="2.25" customHeight="1" x14ac:dyDescent="0.25">
      <c r="A340" s="611"/>
      <c r="B340" s="611"/>
    </row>
    <row r="341" spans="1:2" s="25" customFormat="1" x14ac:dyDescent="0.25">
      <c r="A341" s="610"/>
      <c r="B341" s="610"/>
    </row>
    <row r="342" spans="1:2" s="25" customFormat="1" x14ac:dyDescent="0.25">
      <c r="A342" s="610"/>
      <c r="B342" s="610"/>
    </row>
    <row r="343" spans="1:2" s="25" customFormat="1" ht="2.25" customHeight="1" x14ac:dyDescent="0.25">
      <c r="A343" s="611"/>
      <c r="B343" s="611"/>
    </row>
    <row r="344" spans="1:2" s="25" customFormat="1" x14ac:dyDescent="0.25">
      <c r="A344" s="610"/>
      <c r="B344" s="610"/>
    </row>
    <row r="345" spans="1:2" s="25" customFormat="1" x14ac:dyDescent="0.25">
      <c r="A345" s="610"/>
      <c r="B345" s="610"/>
    </row>
    <row r="346" spans="1:2" s="25" customFormat="1" ht="2.25" customHeight="1" x14ac:dyDescent="0.25">
      <c r="A346" s="611"/>
      <c r="B346" s="611"/>
    </row>
    <row r="347" spans="1:2" s="25" customFormat="1" x14ac:dyDescent="0.25">
      <c r="A347" s="610"/>
      <c r="B347" s="610"/>
    </row>
    <row r="348" spans="1:2" s="25" customFormat="1" x14ac:dyDescent="0.25">
      <c r="A348" s="610"/>
      <c r="B348" s="610"/>
    </row>
    <row r="349" spans="1:2" s="25" customFormat="1" ht="2.25" customHeight="1" x14ac:dyDescent="0.25">
      <c r="A349" s="611"/>
      <c r="B349" s="611"/>
    </row>
    <row r="350" spans="1:2" s="25" customFormat="1" x14ac:dyDescent="0.25">
      <c r="A350" s="610"/>
      <c r="B350" s="610"/>
    </row>
    <row r="351" spans="1:2" s="25" customFormat="1" x14ac:dyDescent="0.25">
      <c r="A351" s="610"/>
      <c r="B351" s="610"/>
    </row>
    <row r="352" spans="1:2" s="25" customFormat="1" ht="2.25" customHeight="1" x14ac:dyDescent="0.25">
      <c r="A352" s="611"/>
      <c r="B352" s="611"/>
    </row>
    <row r="353" spans="1:2" s="25" customFormat="1" x14ac:dyDescent="0.25">
      <c r="A353" s="610"/>
      <c r="B353" s="610"/>
    </row>
    <row r="354" spans="1:2" s="25" customFormat="1" x14ac:dyDescent="0.25">
      <c r="A354" s="610"/>
      <c r="B354" s="610"/>
    </row>
    <row r="355" spans="1:2" s="25" customFormat="1" ht="2.25" customHeight="1" x14ac:dyDescent="0.25">
      <c r="A355" s="611"/>
      <c r="B355" s="611"/>
    </row>
    <row r="356" spans="1:2" s="25" customFormat="1" x14ac:dyDescent="0.25">
      <c r="A356" s="610"/>
      <c r="B356" s="610"/>
    </row>
    <row r="357" spans="1:2" s="25" customFormat="1" x14ac:dyDescent="0.25">
      <c r="A357" s="610"/>
      <c r="B357" s="610"/>
    </row>
    <row r="358" spans="1:2" s="25" customFormat="1" ht="2.25" customHeight="1" x14ac:dyDescent="0.25">
      <c r="A358" s="611"/>
      <c r="B358" s="611"/>
    </row>
    <row r="359" spans="1:2" s="25" customFormat="1" x14ac:dyDescent="0.25">
      <c r="A359" s="610"/>
      <c r="B359" s="610"/>
    </row>
    <row r="360" spans="1:2" s="25" customFormat="1" x14ac:dyDescent="0.25">
      <c r="A360" s="610"/>
      <c r="B360" s="610"/>
    </row>
    <row r="361" spans="1:2" s="25" customFormat="1" ht="2.25" customHeight="1" x14ac:dyDescent="0.25">
      <c r="A361" s="611"/>
      <c r="B361" s="611"/>
    </row>
    <row r="362" spans="1:2" s="25" customFormat="1" x14ac:dyDescent="0.25">
      <c r="A362" s="610"/>
      <c r="B362" s="610"/>
    </row>
    <row r="363" spans="1:2" s="25" customFormat="1" x14ac:dyDescent="0.25">
      <c r="A363" s="610"/>
      <c r="B363" s="610"/>
    </row>
    <row r="364" spans="1:2" s="25" customFormat="1" ht="2.25" customHeight="1" x14ac:dyDescent="0.25">
      <c r="A364" s="611"/>
      <c r="B364" s="611"/>
    </row>
    <row r="365" spans="1:2" s="25" customFormat="1" x14ac:dyDescent="0.25">
      <c r="A365" s="610"/>
      <c r="B365" s="610"/>
    </row>
    <row r="366" spans="1:2" s="25" customFormat="1" x14ac:dyDescent="0.25">
      <c r="A366" s="610"/>
      <c r="B366" s="610"/>
    </row>
    <row r="367" spans="1:2" s="25" customFormat="1" ht="2.25" customHeight="1" x14ac:dyDescent="0.25">
      <c r="A367" s="611"/>
      <c r="B367" s="611"/>
    </row>
    <row r="368" spans="1:2" s="25" customFormat="1" x14ac:dyDescent="0.25">
      <c r="A368" s="610"/>
      <c r="B368" s="610"/>
    </row>
    <row r="369" spans="1:2" s="25" customFormat="1" x14ac:dyDescent="0.25">
      <c r="A369" s="610"/>
      <c r="B369" s="610"/>
    </row>
    <row r="370" spans="1:2" s="25" customFormat="1" ht="2.25" customHeight="1" x14ac:dyDescent="0.25">
      <c r="A370" s="611"/>
      <c r="B370" s="611"/>
    </row>
    <row r="371" spans="1:2" s="25" customFormat="1" x14ac:dyDescent="0.25">
      <c r="A371" s="610"/>
      <c r="B371" s="610"/>
    </row>
    <row r="372" spans="1:2" s="25" customFormat="1" x14ac:dyDescent="0.25">
      <c r="A372" s="610"/>
      <c r="B372" s="610"/>
    </row>
    <row r="373" spans="1:2" s="25" customFormat="1" ht="2.25" customHeight="1" x14ac:dyDescent="0.25">
      <c r="A373" s="611"/>
      <c r="B373" s="611"/>
    </row>
    <row r="374" spans="1:2" s="25" customFormat="1" x14ac:dyDescent="0.25">
      <c r="A374" s="610"/>
      <c r="B374" s="610"/>
    </row>
    <row r="375" spans="1:2" s="25" customFormat="1" x14ac:dyDescent="0.25">
      <c r="A375" s="610"/>
      <c r="B375" s="610"/>
    </row>
    <row r="376" spans="1:2" s="25" customFormat="1" ht="2.25" customHeight="1" x14ac:dyDescent="0.25">
      <c r="A376" s="611"/>
      <c r="B376" s="611"/>
    </row>
    <row r="377" spans="1:2" s="25" customFormat="1" x14ac:dyDescent="0.25">
      <c r="A377" s="610"/>
      <c r="B377" s="610"/>
    </row>
    <row r="378" spans="1:2" s="25" customFormat="1" x14ac:dyDescent="0.25">
      <c r="A378" s="610"/>
      <c r="B378" s="610"/>
    </row>
    <row r="379" spans="1:2" s="25" customFormat="1" ht="2.25" customHeight="1" x14ac:dyDescent="0.25">
      <c r="A379" s="611"/>
      <c r="B379" s="611"/>
    </row>
    <row r="380" spans="1:2" s="25" customFormat="1" x14ac:dyDescent="0.25">
      <c r="A380" s="610"/>
      <c r="B380" s="610"/>
    </row>
    <row r="381" spans="1:2" s="25" customFormat="1" x14ac:dyDescent="0.25">
      <c r="A381" s="610"/>
      <c r="B381" s="610"/>
    </row>
    <row r="382" spans="1:2" s="25" customFormat="1" ht="2.25" customHeight="1" x14ac:dyDescent="0.25">
      <c r="A382" s="611"/>
      <c r="B382" s="611"/>
    </row>
    <row r="383" spans="1:2" s="25" customFormat="1" x14ac:dyDescent="0.25">
      <c r="A383" s="610"/>
      <c r="B383" s="610"/>
    </row>
    <row r="384" spans="1:2" s="25" customFormat="1" x14ac:dyDescent="0.25">
      <c r="A384" s="610"/>
      <c r="B384" s="610"/>
    </row>
    <row r="385" spans="1:2" s="25" customFormat="1" ht="2.25" customHeight="1" x14ac:dyDescent="0.25">
      <c r="A385" s="611"/>
      <c r="B385" s="611"/>
    </row>
    <row r="386" spans="1:2" s="25" customFormat="1" x14ac:dyDescent="0.25">
      <c r="A386" s="610"/>
      <c r="B386" s="610"/>
    </row>
    <row r="387" spans="1:2" s="25" customFormat="1" x14ac:dyDescent="0.25">
      <c r="A387" s="610"/>
      <c r="B387" s="610"/>
    </row>
    <row r="388" spans="1:2" s="25" customFormat="1" ht="2.25" customHeight="1" x14ac:dyDescent="0.25">
      <c r="A388" s="611"/>
      <c r="B388" s="611"/>
    </row>
    <row r="389" spans="1:2" s="25" customFormat="1" x14ac:dyDescent="0.25">
      <c r="A389" s="610"/>
      <c r="B389" s="610"/>
    </row>
    <row r="390" spans="1:2" s="25" customFormat="1" x14ac:dyDescent="0.25">
      <c r="A390" s="610"/>
      <c r="B390" s="610"/>
    </row>
    <row r="391" spans="1:2" s="25" customFormat="1" ht="2.25" customHeight="1" x14ac:dyDescent="0.25">
      <c r="A391" s="611"/>
      <c r="B391" s="611"/>
    </row>
    <row r="392" spans="1:2" s="25" customFormat="1" x14ac:dyDescent="0.25">
      <c r="A392" s="610"/>
      <c r="B392" s="610"/>
    </row>
    <row r="393" spans="1:2" s="25" customFormat="1" x14ac:dyDescent="0.25">
      <c r="A393" s="610"/>
      <c r="B393" s="610"/>
    </row>
    <row r="394" spans="1:2" s="25" customFormat="1" ht="2.25" customHeight="1" x14ac:dyDescent="0.25">
      <c r="A394" s="611"/>
      <c r="B394" s="611"/>
    </row>
    <row r="395" spans="1:2" s="25" customFormat="1" x14ac:dyDescent="0.25">
      <c r="A395" s="610"/>
      <c r="B395" s="610"/>
    </row>
    <row r="396" spans="1:2" s="25" customFormat="1" x14ac:dyDescent="0.25">
      <c r="A396" s="610"/>
      <c r="B396" s="610"/>
    </row>
    <row r="397" spans="1:2" s="25" customFormat="1" ht="2.25" customHeight="1" x14ac:dyDescent="0.25">
      <c r="A397" s="611"/>
      <c r="B397" s="611"/>
    </row>
    <row r="398" spans="1:2" s="25" customFormat="1" x14ac:dyDescent="0.25">
      <c r="A398" s="610"/>
      <c r="B398" s="610"/>
    </row>
    <row r="399" spans="1:2" s="25" customFormat="1" x14ac:dyDescent="0.25">
      <c r="A399" s="610"/>
      <c r="B399" s="610"/>
    </row>
    <row r="400" spans="1:2" s="25" customFormat="1" ht="2.25" customHeight="1" x14ac:dyDescent="0.25">
      <c r="A400" s="611"/>
      <c r="B400" s="611"/>
    </row>
    <row r="401" spans="1:2" s="25" customFormat="1" x14ac:dyDescent="0.25">
      <c r="A401" s="610"/>
      <c r="B401" s="610"/>
    </row>
    <row r="402" spans="1:2" s="25" customFormat="1" x14ac:dyDescent="0.25">
      <c r="A402" s="610"/>
      <c r="B402" s="610"/>
    </row>
    <row r="403" spans="1:2" s="25" customFormat="1" ht="2.25" customHeight="1" x14ac:dyDescent="0.25">
      <c r="A403" s="611"/>
      <c r="B403" s="611"/>
    </row>
    <row r="404" spans="1:2" s="25" customFormat="1" x14ac:dyDescent="0.25">
      <c r="A404" s="610"/>
      <c r="B404" s="610"/>
    </row>
    <row r="405" spans="1:2" s="25" customFormat="1" x14ac:dyDescent="0.25">
      <c r="A405" s="610"/>
      <c r="B405" s="610"/>
    </row>
    <row r="406" spans="1:2" s="25" customFormat="1" ht="2.25" customHeight="1" x14ac:dyDescent="0.25">
      <c r="A406" s="611"/>
      <c r="B406" s="611"/>
    </row>
    <row r="407" spans="1:2" s="25" customFormat="1" x14ac:dyDescent="0.25">
      <c r="A407" s="610"/>
      <c r="B407" s="610"/>
    </row>
    <row r="408" spans="1:2" s="25" customFormat="1" x14ac:dyDescent="0.25">
      <c r="A408" s="610"/>
      <c r="B408" s="610"/>
    </row>
    <row r="409" spans="1:2" s="25" customFormat="1" ht="2.25" customHeight="1" x14ac:dyDescent="0.25">
      <c r="A409" s="611"/>
      <c r="B409" s="611"/>
    </row>
    <row r="410" spans="1:2" s="25" customFormat="1" x14ac:dyDescent="0.25">
      <c r="A410" s="610"/>
      <c r="B410" s="610"/>
    </row>
    <row r="411" spans="1:2" s="25" customFormat="1" x14ac:dyDescent="0.25">
      <c r="A411" s="610"/>
      <c r="B411" s="610"/>
    </row>
    <row r="412" spans="1:2" s="25" customFormat="1" ht="2.25" customHeight="1" x14ac:dyDescent="0.25">
      <c r="A412" s="611"/>
      <c r="B412" s="611"/>
    </row>
    <row r="413" spans="1:2" s="25" customFormat="1" x14ac:dyDescent="0.25">
      <c r="A413" s="610"/>
      <c r="B413" s="610"/>
    </row>
    <row r="414" spans="1:2" s="25" customFormat="1" x14ac:dyDescent="0.25">
      <c r="A414" s="610"/>
      <c r="B414" s="610"/>
    </row>
    <row r="415" spans="1:2" s="25" customFormat="1" ht="2.25" customHeight="1" x14ac:dyDescent="0.25">
      <c r="A415" s="611"/>
      <c r="B415" s="611"/>
    </row>
    <row r="416" spans="1:2" s="25" customFormat="1" x14ac:dyDescent="0.25">
      <c r="A416" s="610"/>
      <c r="B416" s="610"/>
    </row>
    <row r="417" spans="1:2" s="25" customFormat="1" x14ac:dyDescent="0.25">
      <c r="A417" s="610"/>
      <c r="B417" s="610"/>
    </row>
    <row r="418" spans="1:2" s="25" customFormat="1" ht="2.25" customHeight="1" x14ac:dyDescent="0.25">
      <c r="A418" s="611"/>
      <c r="B418" s="611"/>
    </row>
    <row r="419" spans="1:2" s="25" customFormat="1" x14ac:dyDescent="0.25">
      <c r="A419" s="610"/>
      <c r="B419" s="610"/>
    </row>
    <row r="420" spans="1:2" s="25" customFormat="1" x14ac:dyDescent="0.25">
      <c r="A420" s="610"/>
      <c r="B420" s="610"/>
    </row>
    <row r="421" spans="1:2" s="25" customFormat="1" ht="2.25" customHeight="1" x14ac:dyDescent="0.25">
      <c r="A421" s="611"/>
      <c r="B421" s="611"/>
    </row>
    <row r="422" spans="1:2" s="25" customFormat="1" x14ac:dyDescent="0.25">
      <c r="A422" s="610"/>
      <c r="B422" s="610"/>
    </row>
    <row r="423" spans="1:2" s="25" customFormat="1" x14ac:dyDescent="0.25">
      <c r="A423" s="610"/>
      <c r="B423" s="610"/>
    </row>
    <row r="424" spans="1:2" s="25" customFormat="1" ht="2.25" customHeight="1" x14ac:dyDescent="0.25">
      <c r="A424" s="611"/>
      <c r="B424" s="611"/>
    </row>
    <row r="425" spans="1:2" s="25" customFormat="1" x14ac:dyDescent="0.25">
      <c r="A425" s="610"/>
      <c r="B425" s="610"/>
    </row>
    <row r="426" spans="1:2" s="25" customFormat="1" x14ac:dyDescent="0.25">
      <c r="A426" s="610"/>
      <c r="B426" s="610"/>
    </row>
    <row r="427" spans="1:2" s="25" customFormat="1" ht="2.25" customHeight="1" x14ac:dyDescent="0.25">
      <c r="A427" s="611"/>
      <c r="B427" s="611"/>
    </row>
    <row r="428" spans="1:2" s="25" customFormat="1" x14ac:dyDescent="0.25">
      <c r="A428" s="610"/>
      <c r="B428" s="610"/>
    </row>
    <row r="429" spans="1:2" s="25" customFormat="1" x14ac:dyDescent="0.25">
      <c r="A429" s="610"/>
      <c r="B429" s="610"/>
    </row>
    <row r="430" spans="1:2" s="25" customFormat="1" ht="2.25" customHeight="1" x14ac:dyDescent="0.25">
      <c r="A430" s="611"/>
      <c r="B430" s="611"/>
    </row>
    <row r="431" spans="1:2" s="25" customFormat="1" x14ac:dyDescent="0.25">
      <c r="A431" s="610"/>
      <c r="B431" s="610"/>
    </row>
    <row r="432" spans="1:2" s="25" customFormat="1" x14ac:dyDescent="0.25">
      <c r="A432" s="610"/>
      <c r="B432" s="610"/>
    </row>
    <row r="433" spans="1:2" s="25" customFormat="1" ht="2.25" customHeight="1" x14ac:dyDescent="0.25">
      <c r="A433" s="611"/>
      <c r="B433" s="611"/>
    </row>
    <row r="434" spans="1:2" s="25" customFormat="1" x14ac:dyDescent="0.25">
      <c r="A434" s="610"/>
      <c r="B434" s="610"/>
    </row>
    <row r="435" spans="1:2" s="25" customFormat="1" x14ac:dyDescent="0.25">
      <c r="A435" s="610"/>
      <c r="B435" s="610"/>
    </row>
    <row r="436" spans="1:2" s="25" customFormat="1" ht="2.25" customHeight="1" x14ac:dyDescent="0.25">
      <c r="A436" s="611"/>
      <c r="B436" s="611"/>
    </row>
    <row r="437" spans="1:2" s="25" customFormat="1" x14ac:dyDescent="0.25">
      <c r="A437" s="610"/>
      <c r="B437" s="610"/>
    </row>
    <row r="438" spans="1:2" s="25" customFormat="1" x14ac:dyDescent="0.25">
      <c r="A438" s="610"/>
      <c r="B438" s="610"/>
    </row>
    <row r="439" spans="1:2" s="25" customFormat="1" ht="2.25" customHeight="1" x14ac:dyDescent="0.25">
      <c r="A439" s="611"/>
      <c r="B439" s="611"/>
    </row>
    <row r="440" spans="1:2" s="25" customFormat="1" x14ac:dyDescent="0.25">
      <c r="A440" s="610"/>
      <c r="B440" s="610"/>
    </row>
    <row r="441" spans="1:2" s="25" customFormat="1" x14ac:dyDescent="0.25">
      <c r="A441" s="610"/>
      <c r="B441" s="610"/>
    </row>
    <row r="442" spans="1:2" s="25" customFormat="1" ht="2.25" customHeight="1" x14ac:dyDescent="0.25">
      <c r="A442" s="611"/>
      <c r="B442" s="611"/>
    </row>
    <row r="443" spans="1:2" s="25" customFormat="1" x14ac:dyDescent="0.25">
      <c r="A443" s="610"/>
      <c r="B443" s="610"/>
    </row>
    <row r="444" spans="1:2" s="25" customFormat="1" x14ac:dyDescent="0.25">
      <c r="A444" s="610"/>
      <c r="B444" s="610"/>
    </row>
    <row r="445" spans="1:2" s="25" customFormat="1" ht="2.25" customHeight="1" x14ac:dyDescent="0.25">
      <c r="A445" s="611"/>
      <c r="B445" s="611"/>
    </row>
    <row r="446" spans="1:2" s="25" customFormat="1" x14ac:dyDescent="0.25">
      <c r="A446" s="610"/>
      <c r="B446" s="610"/>
    </row>
    <row r="447" spans="1:2" s="25" customFormat="1" x14ac:dyDescent="0.25">
      <c r="A447" s="610"/>
      <c r="B447" s="610"/>
    </row>
    <row r="448" spans="1:2" s="25" customFormat="1" ht="2.25" customHeight="1" x14ac:dyDescent="0.25">
      <c r="A448" s="611"/>
      <c r="B448" s="611"/>
    </row>
    <row r="449" spans="1:2" s="25" customFormat="1" x14ac:dyDescent="0.25">
      <c r="A449" s="610"/>
      <c r="B449" s="610"/>
    </row>
    <row r="450" spans="1:2" s="25" customFormat="1" x14ac:dyDescent="0.25">
      <c r="A450" s="610"/>
      <c r="B450" s="610"/>
    </row>
    <row r="451" spans="1:2" s="25" customFormat="1" ht="2.25" customHeight="1" x14ac:dyDescent="0.25">
      <c r="A451" s="611"/>
      <c r="B451" s="611"/>
    </row>
    <row r="452" spans="1:2" s="25" customFormat="1" x14ac:dyDescent="0.25">
      <c r="A452" s="610"/>
      <c r="B452" s="610"/>
    </row>
    <row r="453" spans="1:2" s="25" customFormat="1" x14ac:dyDescent="0.25">
      <c r="A453" s="610"/>
      <c r="B453" s="610"/>
    </row>
    <row r="454" spans="1:2" s="25" customFormat="1" ht="2.25" customHeight="1" x14ac:dyDescent="0.25">
      <c r="A454" s="611"/>
      <c r="B454" s="611"/>
    </row>
    <row r="455" spans="1:2" s="25" customFormat="1" x14ac:dyDescent="0.25">
      <c r="A455" s="610"/>
      <c r="B455" s="610"/>
    </row>
    <row r="456" spans="1:2" s="25" customFormat="1" x14ac:dyDescent="0.25">
      <c r="A456" s="610"/>
      <c r="B456" s="610"/>
    </row>
    <row r="457" spans="1:2" s="25" customFormat="1" ht="2.25" customHeight="1" x14ac:dyDescent="0.25">
      <c r="A457" s="611"/>
      <c r="B457" s="611"/>
    </row>
    <row r="458" spans="1:2" s="25" customFormat="1" x14ac:dyDescent="0.25">
      <c r="A458" s="610"/>
      <c r="B458" s="610"/>
    </row>
    <row r="459" spans="1:2" s="25" customFormat="1" x14ac:dyDescent="0.25">
      <c r="A459" s="610"/>
      <c r="B459" s="610"/>
    </row>
    <row r="460" spans="1:2" s="25" customFormat="1" ht="2.25" customHeight="1" x14ac:dyDescent="0.25">
      <c r="A460" s="611"/>
      <c r="B460" s="611"/>
    </row>
    <row r="461" spans="1:2" s="25" customFormat="1" x14ac:dyDescent="0.25">
      <c r="A461" s="610"/>
      <c r="B461" s="610"/>
    </row>
    <row r="462" spans="1:2" s="25" customFormat="1" x14ac:dyDescent="0.25">
      <c r="A462" s="610"/>
      <c r="B462" s="610"/>
    </row>
    <row r="463" spans="1:2" s="25" customFormat="1" ht="2.25" customHeight="1" x14ac:dyDescent="0.25">
      <c r="A463" s="611"/>
      <c r="B463" s="611"/>
    </row>
    <row r="464" spans="1:2" s="25" customFormat="1" x14ac:dyDescent="0.25">
      <c r="A464" s="610"/>
      <c r="B464" s="610"/>
    </row>
    <row r="465" spans="1:2" s="25" customFormat="1" x14ac:dyDescent="0.25">
      <c r="A465" s="610"/>
      <c r="B465" s="610"/>
    </row>
    <row r="466" spans="1:2" s="25" customFormat="1" ht="2.25" customHeight="1" x14ac:dyDescent="0.25">
      <c r="A466" s="611"/>
      <c r="B466" s="611"/>
    </row>
    <row r="467" spans="1:2" s="25" customFormat="1" x14ac:dyDescent="0.25">
      <c r="A467" s="610"/>
      <c r="B467" s="610"/>
    </row>
    <row r="468" spans="1:2" s="25" customFormat="1" x14ac:dyDescent="0.25">
      <c r="A468" s="610"/>
      <c r="B468" s="610"/>
    </row>
    <row r="469" spans="1:2" s="25" customFormat="1" ht="2.25" customHeight="1" x14ac:dyDescent="0.25">
      <c r="A469" s="611"/>
      <c r="B469" s="611"/>
    </row>
    <row r="470" spans="1:2" s="25" customFormat="1" x14ac:dyDescent="0.25">
      <c r="A470" s="610"/>
      <c r="B470" s="610"/>
    </row>
    <row r="471" spans="1:2" s="25" customFormat="1" x14ac:dyDescent="0.25">
      <c r="A471" s="610"/>
      <c r="B471" s="610"/>
    </row>
    <row r="472" spans="1:2" s="25" customFormat="1" ht="2.25" customHeight="1" x14ac:dyDescent="0.25">
      <c r="A472" s="611"/>
      <c r="B472" s="611"/>
    </row>
    <row r="473" spans="1:2" s="25" customFormat="1" x14ac:dyDescent="0.25">
      <c r="A473" s="610"/>
      <c r="B473" s="610"/>
    </row>
    <row r="474" spans="1:2" s="25" customFormat="1" x14ac:dyDescent="0.25">
      <c r="A474" s="610"/>
      <c r="B474" s="610"/>
    </row>
    <row r="475" spans="1:2" s="25" customFormat="1" ht="2.25" customHeight="1" x14ac:dyDescent="0.25">
      <c r="A475" s="611"/>
      <c r="B475" s="611"/>
    </row>
    <row r="476" spans="1:2" s="25" customFormat="1" x14ac:dyDescent="0.25">
      <c r="A476" s="610"/>
      <c r="B476" s="610"/>
    </row>
    <row r="477" spans="1:2" s="25" customFormat="1" x14ac:dyDescent="0.25">
      <c r="A477" s="610"/>
      <c r="B477" s="610"/>
    </row>
    <row r="478" spans="1:2" s="25" customFormat="1" ht="2.25" customHeight="1" x14ac:dyDescent="0.25">
      <c r="A478" s="611"/>
      <c r="B478" s="611"/>
    </row>
    <row r="479" spans="1:2" s="25" customFormat="1" x14ac:dyDescent="0.25">
      <c r="A479" s="610"/>
      <c r="B479" s="610"/>
    </row>
    <row r="480" spans="1:2" s="25" customFormat="1" x14ac:dyDescent="0.25">
      <c r="A480" s="610"/>
      <c r="B480" s="610"/>
    </row>
    <row r="481" spans="1:2" s="25" customFormat="1" ht="2.25" customHeight="1" x14ac:dyDescent="0.25">
      <c r="A481" s="611"/>
      <c r="B481" s="611"/>
    </row>
    <row r="482" spans="1:2" s="25" customFormat="1" x14ac:dyDescent="0.25">
      <c r="A482" s="610"/>
      <c r="B482" s="610"/>
    </row>
    <row r="483" spans="1:2" s="25" customFormat="1" x14ac:dyDescent="0.25">
      <c r="A483" s="610"/>
      <c r="B483" s="610"/>
    </row>
    <row r="484" spans="1:2" s="25" customFormat="1" ht="2.25" customHeight="1" x14ac:dyDescent="0.25">
      <c r="A484" s="611"/>
      <c r="B484" s="611"/>
    </row>
    <row r="485" spans="1:2" s="25" customFormat="1" x14ac:dyDescent="0.25">
      <c r="A485" s="610"/>
      <c r="B485" s="610"/>
    </row>
    <row r="486" spans="1:2" s="25" customFormat="1" x14ac:dyDescent="0.25">
      <c r="A486" s="610"/>
      <c r="B486" s="610"/>
    </row>
    <row r="487" spans="1:2" s="25" customFormat="1" ht="2.25" customHeight="1" x14ac:dyDescent="0.25">
      <c r="A487" s="611"/>
      <c r="B487" s="611"/>
    </row>
    <row r="488" spans="1:2" s="25" customFormat="1" x14ac:dyDescent="0.25">
      <c r="A488" s="610"/>
      <c r="B488" s="610"/>
    </row>
    <row r="489" spans="1:2" s="25" customFormat="1" x14ac:dyDescent="0.25">
      <c r="A489" s="610"/>
      <c r="B489" s="610"/>
    </row>
    <row r="490" spans="1:2" s="25" customFormat="1" ht="2.25" customHeight="1" x14ac:dyDescent="0.25">
      <c r="A490" s="611"/>
      <c r="B490" s="611"/>
    </row>
    <row r="491" spans="1:2" s="25" customFormat="1" x14ac:dyDescent="0.25">
      <c r="A491" s="610"/>
      <c r="B491" s="610"/>
    </row>
    <row r="492" spans="1:2" s="25" customFormat="1" x14ac:dyDescent="0.25">
      <c r="A492" s="610"/>
      <c r="B492" s="610"/>
    </row>
    <row r="493" spans="1:2" s="25" customFormat="1" ht="2.25" customHeight="1" x14ac:dyDescent="0.25">
      <c r="A493" s="611"/>
      <c r="B493" s="611"/>
    </row>
    <row r="494" spans="1:2" s="25" customFormat="1" x14ac:dyDescent="0.25">
      <c r="A494" s="610"/>
      <c r="B494" s="610"/>
    </row>
    <row r="495" spans="1:2" s="25" customFormat="1" x14ac:dyDescent="0.25">
      <c r="A495" s="610"/>
      <c r="B495" s="610"/>
    </row>
    <row r="496" spans="1:2" s="25" customFormat="1" ht="2.25" customHeight="1" x14ac:dyDescent="0.25">
      <c r="A496" s="611"/>
      <c r="B496" s="611"/>
    </row>
    <row r="497" spans="1:2" s="25" customFormat="1" x14ac:dyDescent="0.25">
      <c r="A497" s="610"/>
      <c r="B497" s="610"/>
    </row>
    <row r="498" spans="1:2" s="25" customFormat="1" x14ac:dyDescent="0.25">
      <c r="A498" s="610"/>
      <c r="B498" s="610"/>
    </row>
    <row r="499" spans="1:2" s="25" customFormat="1" ht="2.25" customHeight="1" x14ac:dyDescent="0.25">
      <c r="A499" s="611"/>
      <c r="B499" s="611"/>
    </row>
    <row r="500" spans="1:2" s="25" customFormat="1" x14ac:dyDescent="0.25">
      <c r="A500" s="610"/>
      <c r="B500" s="610"/>
    </row>
    <row r="501" spans="1:2" s="25" customFormat="1" x14ac:dyDescent="0.25">
      <c r="A501" s="610"/>
      <c r="B501" s="610"/>
    </row>
    <row r="502" spans="1:2" s="25" customFormat="1" ht="2.25" customHeight="1" x14ac:dyDescent="0.25">
      <c r="A502" s="611"/>
      <c r="B502" s="611"/>
    </row>
    <row r="503" spans="1:2" s="25" customFormat="1" x14ac:dyDescent="0.25">
      <c r="A503" s="610"/>
      <c r="B503" s="610"/>
    </row>
    <row r="504" spans="1:2" s="25" customFormat="1" x14ac:dyDescent="0.25">
      <c r="A504" s="610"/>
      <c r="B504" s="610"/>
    </row>
    <row r="505" spans="1:2" s="25" customFormat="1" ht="2.25" customHeight="1" x14ac:dyDescent="0.25">
      <c r="A505" s="611"/>
      <c r="B505" s="611"/>
    </row>
    <row r="506" spans="1:2" s="25" customFormat="1" x14ac:dyDescent="0.25">
      <c r="A506" s="610"/>
      <c r="B506" s="610"/>
    </row>
    <row r="507" spans="1:2" s="25" customFormat="1" x14ac:dyDescent="0.25">
      <c r="A507" s="610"/>
      <c r="B507" s="610"/>
    </row>
    <row r="508" spans="1:2" s="25" customFormat="1" ht="2.25" customHeight="1" x14ac:dyDescent="0.25">
      <c r="A508" s="611"/>
      <c r="B508" s="611"/>
    </row>
    <row r="509" spans="1:2" s="25" customFormat="1" x14ac:dyDescent="0.25">
      <c r="A509" s="610"/>
      <c r="B509" s="610"/>
    </row>
    <row r="510" spans="1:2" s="25" customFormat="1" x14ac:dyDescent="0.25">
      <c r="A510" s="610"/>
      <c r="B510" s="610"/>
    </row>
    <row r="511" spans="1:2" s="25" customFormat="1" ht="2.25" customHeight="1" x14ac:dyDescent="0.25">
      <c r="A511" s="611"/>
      <c r="B511" s="611"/>
    </row>
    <row r="512" spans="1:2" s="25" customFormat="1" x14ac:dyDescent="0.25">
      <c r="A512" s="610"/>
      <c r="B512" s="610"/>
    </row>
    <row r="513" spans="1:2" s="25" customFormat="1" x14ac:dyDescent="0.25">
      <c r="A513" s="610"/>
      <c r="B513" s="610"/>
    </row>
    <row r="514" spans="1:2" s="25" customFormat="1" ht="2.25" customHeight="1" x14ac:dyDescent="0.25">
      <c r="A514" s="611"/>
      <c r="B514" s="611"/>
    </row>
    <row r="515" spans="1:2" s="25" customFormat="1" x14ac:dyDescent="0.25">
      <c r="A515" s="610"/>
      <c r="B515" s="610"/>
    </row>
    <row r="516" spans="1:2" s="25" customFormat="1" x14ac:dyDescent="0.25">
      <c r="A516" s="610"/>
      <c r="B516" s="610"/>
    </row>
    <row r="517" spans="1:2" s="25" customFormat="1" ht="2.25" customHeight="1" x14ac:dyDescent="0.25">
      <c r="A517" s="611"/>
      <c r="B517" s="611"/>
    </row>
    <row r="518" spans="1:2" s="25" customFormat="1" x14ac:dyDescent="0.25">
      <c r="A518" s="610"/>
      <c r="B518" s="610"/>
    </row>
    <row r="519" spans="1:2" s="25" customFormat="1" x14ac:dyDescent="0.25">
      <c r="A519" s="610"/>
      <c r="B519" s="610"/>
    </row>
    <row r="520" spans="1:2" s="25" customFormat="1" ht="2.25" customHeight="1" x14ac:dyDescent="0.25">
      <c r="A520" s="611"/>
      <c r="B520" s="611"/>
    </row>
    <row r="521" spans="1:2" s="25" customFormat="1" x14ac:dyDescent="0.25">
      <c r="A521" s="610"/>
      <c r="B521" s="610"/>
    </row>
    <row r="522" spans="1:2" s="25" customFormat="1" x14ac:dyDescent="0.25">
      <c r="A522" s="610"/>
      <c r="B522" s="610"/>
    </row>
    <row r="523" spans="1:2" s="25" customFormat="1" ht="2.25" customHeight="1" x14ac:dyDescent="0.25">
      <c r="A523" s="611"/>
      <c r="B523" s="611"/>
    </row>
    <row r="524" spans="1:2" s="25" customFormat="1" x14ac:dyDescent="0.25">
      <c r="A524" s="610"/>
      <c r="B524" s="610"/>
    </row>
    <row r="525" spans="1:2" s="25" customFormat="1" x14ac:dyDescent="0.25">
      <c r="A525" s="610"/>
      <c r="B525" s="610"/>
    </row>
    <row r="526" spans="1:2" s="25" customFormat="1" ht="2.25" customHeight="1" x14ac:dyDescent="0.25">
      <c r="A526" s="611"/>
      <c r="B526" s="611"/>
    </row>
    <row r="527" spans="1:2" s="25" customFormat="1" x14ac:dyDescent="0.25">
      <c r="A527" s="610"/>
      <c r="B527" s="610"/>
    </row>
    <row r="528" spans="1:2" s="25" customFormat="1" x14ac:dyDescent="0.25">
      <c r="A528" s="610"/>
      <c r="B528" s="610"/>
    </row>
    <row r="529" spans="1:2" s="25" customFormat="1" ht="2.25" customHeight="1" x14ac:dyDescent="0.25">
      <c r="A529" s="611"/>
      <c r="B529" s="611"/>
    </row>
    <row r="530" spans="1:2" s="25" customFormat="1" x14ac:dyDescent="0.25">
      <c r="A530" s="610"/>
      <c r="B530" s="610"/>
    </row>
    <row r="531" spans="1:2" s="25" customFormat="1" x14ac:dyDescent="0.25">
      <c r="A531" s="610"/>
      <c r="B531" s="610"/>
    </row>
    <row r="532" spans="1:2" s="25" customFormat="1" ht="2.25" customHeight="1" x14ac:dyDescent="0.25">
      <c r="A532" s="611"/>
      <c r="B532" s="611"/>
    </row>
    <row r="533" spans="1:2" s="25" customFormat="1" x14ac:dyDescent="0.25">
      <c r="A533" s="610"/>
      <c r="B533" s="610"/>
    </row>
    <row r="534" spans="1:2" s="25" customFormat="1" x14ac:dyDescent="0.25">
      <c r="A534" s="610"/>
      <c r="B534" s="610"/>
    </row>
    <row r="535" spans="1:2" s="25" customFormat="1" ht="2.25" customHeight="1" x14ac:dyDescent="0.25">
      <c r="A535" s="611"/>
      <c r="B535" s="611"/>
    </row>
    <row r="536" spans="1:2" s="25" customFormat="1" x14ac:dyDescent="0.25">
      <c r="A536" s="610"/>
      <c r="B536" s="610"/>
    </row>
    <row r="537" spans="1:2" s="25" customFormat="1" x14ac:dyDescent="0.25">
      <c r="A537" s="610"/>
      <c r="B537" s="610"/>
    </row>
    <row r="538" spans="1:2" s="25" customFormat="1" ht="2.25" customHeight="1" x14ac:dyDescent="0.25">
      <c r="A538" s="611"/>
      <c r="B538" s="611"/>
    </row>
    <row r="539" spans="1:2" s="25" customFormat="1" x14ac:dyDescent="0.25">
      <c r="A539" s="610"/>
      <c r="B539" s="610"/>
    </row>
    <row r="540" spans="1:2" s="25" customFormat="1" x14ac:dyDescent="0.25">
      <c r="A540" s="610"/>
      <c r="B540" s="610"/>
    </row>
    <row r="541" spans="1:2" s="25" customFormat="1" ht="2.25" customHeight="1" x14ac:dyDescent="0.25">
      <c r="A541" s="611"/>
      <c r="B541" s="611"/>
    </row>
    <row r="542" spans="1:2" s="25" customFormat="1" x14ac:dyDescent="0.25">
      <c r="A542" s="610"/>
      <c r="B542" s="610"/>
    </row>
    <row r="543" spans="1:2" s="25" customFormat="1" x14ac:dyDescent="0.25">
      <c r="A543" s="610"/>
      <c r="B543" s="610"/>
    </row>
    <row r="544" spans="1:2" s="25" customFormat="1" ht="2.25" customHeight="1" x14ac:dyDescent="0.25">
      <c r="A544" s="611"/>
      <c r="B544" s="611"/>
    </row>
    <row r="545" spans="1:2" s="25" customFormat="1" x14ac:dyDescent="0.25">
      <c r="A545" s="610"/>
      <c r="B545" s="610"/>
    </row>
    <row r="546" spans="1:2" s="25" customFormat="1" x14ac:dyDescent="0.25">
      <c r="A546" s="610"/>
      <c r="B546" s="610"/>
    </row>
    <row r="547" spans="1:2" s="25" customFormat="1" ht="2.25" customHeight="1" x14ac:dyDescent="0.25">
      <c r="A547" s="611"/>
      <c r="B547" s="611"/>
    </row>
    <row r="548" spans="1:2" s="25" customFormat="1" x14ac:dyDescent="0.25">
      <c r="A548" s="610"/>
      <c r="B548" s="610"/>
    </row>
    <row r="549" spans="1:2" s="25" customFormat="1" x14ac:dyDescent="0.25">
      <c r="A549" s="610"/>
      <c r="B549" s="610"/>
    </row>
    <row r="550" spans="1:2" s="25" customFormat="1" ht="2.25" customHeight="1" x14ac:dyDescent="0.25">
      <c r="A550" s="611"/>
      <c r="B550" s="611"/>
    </row>
    <row r="551" spans="1:2" s="25" customFormat="1" x14ac:dyDescent="0.25">
      <c r="A551" s="610"/>
      <c r="B551" s="610"/>
    </row>
    <row r="552" spans="1:2" s="25" customFormat="1" x14ac:dyDescent="0.25">
      <c r="A552" s="610"/>
      <c r="B552" s="610"/>
    </row>
    <row r="553" spans="1:2" s="25" customFormat="1" ht="2.25" customHeight="1" x14ac:dyDescent="0.25">
      <c r="A553" s="611"/>
      <c r="B553" s="611"/>
    </row>
    <row r="554" spans="1:2" s="25" customFormat="1" x14ac:dyDescent="0.25">
      <c r="A554" s="610"/>
      <c r="B554" s="610"/>
    </row>
    <row r="555" spans="1:2" s="25" customFormat="1" x14ac:dyDescent="0.25">
      <c r="A555" s="610"/>
      <c r="B555" s="610"/>
    </row>
    <row r="556" spans="1:2" s="25" customFormat="1" ht="2.25" customHeight="1" x14ac:dyDescent="0.25">
      <c r="A556" s="611"/>
      <c r="B556" s="611"/>
    </row>
    <row r="557" spans="1:2" s="25" customFormat="1" x14ac:dyDescent="0.25">
      <c r="A557" s="610"/>
      <c r="B557" s="610"/>
    </row>
    <row r="558" spans="1:2" s="25" customFormat="1" x14ac:dyDescent="0.25">
      <c r="A558" s="610"/>
      <c r="B558" s="610"/>
    </row>
    <row r="559" spans="1:2" s="25" customFormat="1" ht="2.25" customHeight="1" x14ac:dyDescent="0.25">
      <c r="A559" s="611"/>
      <c r="B559" s="611"/>
    </row>
    <row r="560" spans="1:2" s="25" customFormat="1" x14ac:dyDescent="0.25">
      <c r="A560" s="610"/>
      <c r="B560" s="610"/>
    </row>
    <row r="561" spans="1:2" s="25" customFormat="1" x14ac:dyDescent="0.25">
      <c r="A561" s="610"/>
      <c r="B561" s="610"/>
    </row>
    <row r="562" spans="1:2" s="25" customFormat="1" ht="2.25" customHeight="1" x14ac:dyDescent="0.25">
      <c r="A562" s="611"/>
      <c r="B562" s="611"/>
    </row>
    <row r="563" spans="1:2" s="25" customFormat="1" x14ac:dyDescent="0.25">
      <c r="A563" s="610"/>
      <c r="B563" s="610"/>
    </row>
    <row r="564" spans="1:2" s="25" customFormat="1" x14ac:dyDescent="0.25">
      <c r="A564" s="610"/>
      <c r="B564" s="610"/>
    </row>
    <row r="565" spans="1:2" s="25" customFormat="1" ht="2.25" customHeight="1" x14ac:dyDescent="0.25">
      <c r="A565" s="611"/>
      <c r="B565" s="611"/>
    </row>
    <row r="566" spans="1:2" s="25" customFormat="1" x14ac:dyDescent="0.25">
      <c r="A566" s="610"/>
      <c r="B566" s="610"/>
    </row>
    <row r="567" spans="1:2" s="25" customFormat="1" x14ac:dyDescent="0.25">
      <c r="A567" s="610"/>
      <c r="B567" s="610"/>
    </row>
    <row r="568" spans="1:2" s="25" customFormat="1" ht="2.25" customHeight="1" x14ac:dyDescent="0.25">
      <c r="A568" s="611"/>
      <c r="B568" s="611"/>
    </row>
    <row r="569" spans="1:2" s="25" customFormat="1" x14ac:dyDescent="0.25">
      <c r="A569" s="610"/>
      <c r="B569" s="610"/>
    </row>
    <row r="570" spans="1:2" s="25" customFormat="1" x14ac:dyDescent="0.25">
      <c r="A570" s="610"/>
      <c r="B570" s="610"/>
    </row>
    <row r="571" spans="1:2" s="25" customFormat="1" ht="2.25" customHeight="1" x14ac:dyDescent="0.25">
      <c r="A571" s="611"/>
      <c r="B571" s="611"/>
    </row>
    <row r="572" spans="1:2" s="25" customFormat="1" x14ac:dyDescent="0.25">
      <c r="A572" s="610"/>
      <c r="B572" s="610"/>
    </row>
    <row r="573" spans="1:2" s="25" customFormat="1" x14ac:dyDescent="0.25">
      <c r="A573" s="610"/>
      <c r="B573" s="610"/>
    </row>
    <row r="574" spans="1:2" s="25" customFormat="1" ht="2.25" customHeight="1" x14ac:dyDescent="0.25">
      <c r="A574" s="611"/>
      <c r="B574" s="611"/>
    </row>
    <row r="575" spans="1:2" s="25" customFormat="1" x14ac:dyDescent="0.25">
      <c r="A575" s="610"/>
      <c r="B575" s="610"/>
    </row>
    <row r="576" spans="1:2" s="25" customFormat="1" x14ac:dyDescent="0.25">
      <c r="A576" s="610"/>
      <c r="B576" s="610"/>
    </row>
    <row r="577" spans="1:2" s="25" customFormat="1" ht="2.25" customHeight="1" x14ac:dyDescent="0.25">
      <c r="A577" s="611"/>
      <c r="B577" s="611"/>
    </row>
    <row r="578" spans="1:2" s="25" customFormat="1" x14ac:dyDescent="0.25">
      <c r="A578" s="610"/>
      <c r="B578" s="610"/>
    </row>
    <row r="579" spans="1:2" s="25" customFormat="1" x14ac:dyDescent="0.25">
      <c r="A579" s="610"/>
      <c r="B579" s="610"/>
    </row>
    <row r="580" spans="1:2" s="25" customFormat="1" ht="2.25" customHeight="1" x14ac:dyDescent="0.25">
      <c r="A580" s="611"/>
      <c r="B580" s="611"/>
    </row>
    <row r="581" spans="1:2" s="25" customFormat="1" x14ac:dyDescent="0.25">
      <c r="A581" s="610"/>
      <c r="B581" s="610"/>
    </row>
    <row r="582" spans="1:2" s="25" customFormat="1" x14ac:dyDescent="0.25">
      <c r="A582" s="610"/>
      <c r="B582" s="610"/>
    </row>
    <row r="583" spans="1:2" s="25" customFormat="1" ht="2.25" customHeight="1" x14ac:dyDescent="0.25">
      <c r="A583" s="611"/>
      <c r="B583" s="611"/>
    </row>
    <row r="584" spans="1:2" s="25" customFormat="1" x14ac:dyDescent="0.25">
      <c r="A584" s="610"/>
      <c r="B584" s="610"/>
    </row>
    <row r="585" spans="1:2" s="25" customFormat="1" x14ac:dyDescent="0.25">
      <c r="A585" s="610"/>
      <c r="B585" s="610"/>
    </row>
    <row r="586" spans="1:2" s="25" customFormat="1" ht="2.25" customHeight="1" x14ac:dyDescent="0.25">
      <c r="A586" s="611"/>
      <c r="B586" s="611"/>
    </row>
    <row r="587" spans="1:2" s="25" customFormat="1" x14ac:dyDescent="0.25">
      <c r="A587" s="610"/>
      <c r="B587" s="610"/>
    </row>
    <row r="588" spans="1:2" s="25" customFormat="1" x14ac:dyDescent="0.25">
      <c r="A588" s="610"/>
      <c r="B588" s="610"/>
    </row>
    <row r="589" spans="1:2" s="25" customFormat="1" ht="2.25" customHeight="1" x14ac:dyDescent="0.25">
      <c r="A589" s="611"/>
      <c r="B589" s="611"/>
    </row>
    <row r="590" spans="1:2" s="25" customFormat="1" x14ac:dyDescent="0.25">
      <c r="A590" s="610"/>
      <c r="B590" s="610"/>
    </row>
    <row r="591" spans="1:2" s="25" customFormat="1" x14ac:dyDescent="0.25">
      <c r="A591" s="610"/>
      <c r="B591" s="610"/>
    </row>
    <row r="592" spans="1:2" s="25" customFormat="1" ht="2.25" customHeight="1" x14ac:dyDescent="0.25">
      <c r="A592" s="611"/>
      <c r="B592" s="611"/>
    </row>
    <row r="593" spans="1:2" s="25" customFormat="1" x14ac:dyDescent="0.25">
      <c r="A593" s="610"/>
      <c r="B593" s="610"/>
    </row>
    <row r="594" spans="1:2" s="25" customFormat="1" x14ac:dyDescent="0.25">
      <c r="A594" s="610"/>
      <c r="B594" s="610"/>
    </row>
    <row r="595" spans="1:2" s="25" customFormat="1" ht="2.25" customHeight="1" x14ac:dyDescent="0.25">
      <c r="A595" s="611"/>
      <c r="B595" s="611"/>
    </row>
    <row r="596" spans="1:2" s="25" customFormat="1" x14ac:dyDescent="0.25">
      <c r="A596" s="610"/>
      <c r="B596" s="610"/>
    </row>
    <row r="597" spans="1:2" s="25" customFormat="1" x14ac:dyDescent="0.25">
      <c r="A597" s="610"/>
      <c r="B597" s="610"/>
    </row>
    <row r="598" spans="1:2" s="25" customFormat="1" ht="2.25" customHeight="1" x14ac:dyDescent="0.25">
      <c r="A598" s="611"/>
      <c r="B598" s="611"/>
    </row>
    <row r="599" spans="1:2" s="25" customFormat="1" x14ac:dyDescent="0.25">
      <c r="A599" s="610"/>
      <c r="B599" s="610"/>
    </row>
    <row r="600" spans="1:2" s="25" customFormat="1" x14ac:dyDescent="0.25">
      <c r="A600" s="610"/>
      <c r="B600" s="610"/>
    </row>
    <row r="601" spans="1:2" s="25" customFormat="1" ht="2.25" customHeight="1" x14ac:dyDescent="0.25">
      <c r="A601" s="611"/>
      <c r="B601" s="611"/>
    </row>
    <row r="602" spans="1:2" s="25" customFormat="1" x14ac:dyDescent="0.25">
      <c r="A602" s="610"/>
      <c r="B602" s="610"/>
    </row>
    <row r="603" spans="1:2" s="25" customFormat="1" x14ac:dyDescent="0.25">
      <c r="A603" s="610"/>
      <c r="B603" s="610"/>
    </row>
    <row r="604" spans="1:2" s="25" customFormat="1" ht="2.25" customHeight="1" x14ac:dyDescent="0.25">
      <c r="A604" s="611"/>
      <c r="B604" s="611"/>
    </row>
    <row r="605" spans="1:2" s="25" customFormat="1" x14ac:dyDescent="0.25">
      <c r="A605" s="610"/>
      <c r="B605" s="610"/>
    </row>
    <row r="606" spans="1:2" s="25" customFormat="1" x14ac:dyDescent="0.25">
      <c r="A606" s="610"/>
      <c r="B606" s="610"/>
    </row>
    <row r="607" spans="1:2" s="25" customFormat="1" ht="2.25" customHeight="1" x14ac:dyDescent="0.25">
      <c r="A607" s="611"/>
      <c r="B607" s="611"/>
    </row>
    <row r="608" spans="1:2" s="25" customFormat="1" x14ac:dyDescent="0.25">
      <c r="A608" s="610"/>
      <c r="B608" s="610"/>
    </row>
    <row r="609" spans="1:2" s="25" customFormat="1" x14ac:dyDescent="0.25">
      <c r="A609" s="610"/>
      <c r="B609" s="610"/>
    </row>
    <row r="610" spans="1:2" s="25" customFormat="1" ht="2.25" customHeight="1" x14ac:dyDescent="0.25">
      <c r="A610" s="611"/>
      <c r="B610" s="611"/>
    </row>
    <row r="611" spans="1:2" s="25" customFormat="1" x14ac:dyDescent="0.25">
      <c r="A611" s="610"/>
      <c r="B611" s="610"/>
    </row>
    <row r="612" spans="1:2" s="25" customFormat="1" x14ac:dyDescent="0.25">
      <c r="A612" s="610"/>
      <c r="B612" s="610"/>
    </row>
    <row r="613" spans="1:2" s="25" customFormat="1" ht="2.25" customHeight="1" x14ac:dyDescent="0.25">
      <c r="A613" s="611"/>
      <c r="B613" s="611"/>
    </row>
    <row r="614" spans="1:2" s="25" customFormat="1" x14ac:dyDescent="0.25">
      <c r="A614" s="610"/>
      <c r="B614" s="610"/>
    </row>
    <row r="615" spans="1:2" s="25" customFormat="1" x14ac:dyDescent="0.25">
      <c r="A615" s="610"/>
      <c r="B615" s="610"/>
    </row>
    <row r="616" spans="1:2" s="25" customFormat="1" ht="2.25" customHeight="1" x14ac:dyDescent="0.25">
      <c r="A616" s="611"/>
      <c r="B616" s="611"/>
    </row>
    <row r="617" spans="1:2" s="25" customFormat="1" x14ac:dyDescent="0.25">
      <c r="A617" s="610"/>
      <c r="B617" s="610"/>
    </row>
    <row r="618" spans="1:2" s="25" customFormat="1" x14ac:dyDescent="0.25">
      <c r="A618" s="610"/>
      <c r="B618" s="610"/>
    </row>
    <row r="619" spans="1:2" s="25" customFormat="1" ht="2.25" customHeight="1" x14ac:dyDescent="0.25">
      <c r="A619" s="611"/>
      <c r="B619" s="611"/>
    </row>
    <row r="620" spans="1:2" s="25" customFormat="1" x14ac:dyDescent="0.25">
      <c r="A620" s="610"/>
      <c r="B620" s="610"/>
    </row>
    <row r="621" spans="1:2" s="25" customFormat="1" x14ac:dyDescent="0.25">
      <c r="A621" s="610"/>
      <c r="B621" s="610"/>
    </row>
    <row r="622" spans="1:2" s="25" customFormat="1" ht="2.25" customHeight="1" x14ac:dyDescent="0.25">
      <c r="A622" s="611"/>
      <c r="B622" s="611"/>
    </row>
    <row r="623" spans="1:2" s="25" customFormat="1" x14ac:dyDescent="0.25">
      <c r="A623" s="610"/>
      <c r="B623" s="610"/>
    </row>
    <row r="624" spans="1:2" s="25" customFormat="1" x14ac:dyDescent="0.25">
      <c r="A624" s="610"/>
      <c r="B624" s="610"/>
    </row>
    <row r="625" spans="1:2" s="25" customFormat="1" ht="2.25" customHeight="1" x14ac:dyDescent="0.25">
      <c r="A625" s="611"/>
      <c r="B625" s="611"/>
    </row>
    <row r="626" spans="1:2" s="25" customFormat="1" x14ac:dyDescent="0.25">
      <c r="A626" s="610"/>
      <c r="B626" s="610"/>
    </row>
    <row r="627" spans="1:2" s="25" customFormat="1" x14ac:dyDescent="0.25">
      <c r="A627" s="610"/>
      <c r="B627" s="610"/>
    </row>
    <row r="628" spans="1:2" s="25" customFormat="1" ht="2.25" customHeight="1" x14ac:dyDescent="0.25">
      <c r="A628" s="611"/>
      <c r="B628" s="611"/>
    </row>
    <row r="629" spans="1:2" s="25" customFormat="1" x14ac:dyDescent="0.25">
      <c r="A629" s="610"/>
      <c r="B629" s="610"/>
    </row>
    <row r="630" spans="1:2" s="25" customFormat="1" x14ac:dyDescent="0.25">
      <c r="A630" s="610"/>
      <c r="B630" s="610"/>
    </row>
    <row r="631" spans="1:2" s="25" customFormat="1" ht="2.25" customHeight="1" x14ac:dyDescent="0.25">
      <c r="A631" s="611"/>
      <c r="B631" s="611"/>
    </row>
    <row r="632" spans="1:2" s="25" customFormat="1" x14ac:dyDescent="0.25">
      <c r="A632" s="610"/>
      <c r="B632" s="610"/>
    </row>
    <row r="633" spans="1:2" s="25" customFormat="1" x14ac:dyDescent="0.25">
      <c r="A633" s="610"/>
      <c r="B633" s="610"/>
    </row>
    <row r="634" spans="1:2" s="25" customFormat="1" ht="2.25" customHeight="1" x14ac:dyDescent="0.25">
      <c r="A634" s="611"/>
      <c r="B634" s="611"/>
    </row>
    <row r="635" spans="1:2" s="25" customFormat="1" x14ac:dyDescent="0.25">
      <c r="A635" s="610"/>
      <c r="B635" s="610"/>
    </row>
    <row r="636" spans="1:2" s="25" customFormat="1" x14ac:dyDescent="0.25">
      <c r="A636" s="610"/>
      <c r="B636" s="610"/>
    </row>
    <row r="637" spans="1:2" s="25" customFormat="1" ht="2.25" customHeight="1" x14ac:dyDescent="0.25">
      <c r="A637" s="611"/>
      <c r="B637" s="611"/>
    </row>
    <row r="638" spans="1:2" s="25" customFormat="1" x14ac:dyDescent="0.25">
      <c r="A638" s="610"/>
      <c r="B638" s="610"/>
    </row>
    <row r="639" spans="1:2" s="25" customFormat="1" x14ac:dyDescent="0.25">
      <c r="A639" s="610"/>
      <c r="B639" s="610"/>
    </row>
    <row r="640" spans="1:2" s="25" customFormat="1" ht="2.25" customHeight="1" x14ac:dyDescent="0.25">
      <c r="A640" s="611"/>
      <c r="B640" s="611"/>
    </row>
    <row r="641" spans="1:2" s="25" customFormat="1" x14ac:dyDescent="0.25">
      <c r="A641" s="610"/>
      <c r="B641" s="610"/>
    </row>
    <row r="642" spans="1:2" s="25" customFormat="1" x14ac:dyDescent="0.25">
      <c r="A642" s="610"/>
      <c r="B642" s="610"/>
    </row>
    <row r="643" spans="1:2" s="25" customFormat="1" ht="2.25" customHeight="1" x14ac:dyDescent="0.25">
      <c r="A643" s="611"/>
      <c r="B643" s="611"/>
    </row>
    <row r="644" spans="1:2" s="25" customFormat="1" x14ac:dyDescent="0.25">
      <c r="A644" s="610"/>
      <c r="B644" s="610"/>
    </row>
    <row r="645" spans="1:2" s="25" customFormat="1" x14ac:dyDescent="0.25">
      <c r="A645" s="610"/>
      <c r="B645" s="610"/>
    </row>
    <row r="646" spans="1:2" s="25" customFormat="1" ht="2.25" customHeight="1" x14ac:dyDescent="0.25">
      <c r="A646" s="611"/>
      <c r="B646" s="611"/>
    </row>
    <row r="647" spans="1:2" s="25" customFormat="1" x14ac:dyDescent="0.25">
      <c r="A647" s="610"/>
      <c r="B647" s="610"/>
    </row>
    <row r="648" spans="1:2" s="25" customFormat="1" x14ac:dyDescent="0.25">
      <c r="A648" s="610"/>
      <c r="B648" s="610"/>
    </row>
    <row r="649" spans="1:2" s="25" customFormat="1" ht="2.25" customHeight="1" x14ac:dyDescent="0.25">
      <c r="A649" s="611"/>
      <c r="B649" s="611"/>
    </row>
    <row r="650" spans="1:2" s="25" customFormat="1" x14ac:dyDescent="0.25">
      <c r="A650" s="610"/>
      <c r="B650" s="610"/>
    </row>
    <row r="651" spans="1:2" s="25" customFormat="1" x14ac:dyDescent="0.25">
      <c r="A651" s="610"/>
      <c r="B651" s="610"/>
    </row>
    <row r="652" spans="1:2" s="25" customFormat="1" ht="2.25" customHeight="1" x14ac:dyDescent="0.25">
      <c r="A652" s="611"/>
      <c r="B652" s="611"/>
    </row>
    <row r="653" spans="1:2" s="25" customFormat="1" x14ac:dyDescent="0.25">
      <c r="A653" s="610"/>
      <c r="B653" s="610"/>
    </row>
    <row r="654" spans="1:2" s="25" customFormat="1" x14ac:dyDescent="0.25">
      <c r="A654" s="610"/>
      <c r="B654" s="610"/>
    </row>
    <row r="655" spans="1:2" s="25" customFormat="1" ht="2.25" customHeight="1" x14ac:dyDescent="0.25">
      <c r="A655" s="611"/>
      <c r="B655" s="611"/>
    </row>
    <row r="656" spans="1:2" s="25" customFormat="1" x14ac:dyDescent="0.25">
      <c r="A656" s="610"/>
      <c r="B656" s="610"/>
    </row>
    <row r="657" spans="1:2" s="25" customFormat="1" x14ac:dyDescent="0.25">
      <c r="A657" s="610"/>
      <c r="B657" s="610"/>
    </row>
    <row r="658" spans="1:2" s="25" customFormat="1" ht="2.25" customHeight="1" x14ac:dyDescent="0.25">
      <c r="A658" s="611"/>
      <c r="B658" s="611"/>
    </row>
    <row r="659" spans="1:2" s="25" customFormat="1" x14ac:dyDescent="0.25">
      <c r="A659" s="610"/>
      <c r="B659" s="610"/>
    </row>
    <row r="660" spans="1:2" s="25" customFormat="1" x14ac:dyDescent="0.25">
      <c r="A660" s="610"/>
      <c r="B660" s="610"/>
    </row>
    <row r="661" spans="1:2" s="25" customFormat="1" ht="2.25" customHeight="1" x14ac:dyDescent="0.25">
      <c r="A661" s="611"/>
      <c r="B661" s="611"/>
    </row>
    <row r="662" spans="1:2" s="25" customFormat="1" x14ac:dyDescent="0.25">
      <c r="A662" s="610"/>
      <c r="B662" s="610"/>
    </row>
    <row r="663" spans="1:2" s="25" customFormat="1" x14ac:dyDescent="0.25">
      <c r="A663" s="610"/>
      <c r="B663" s="610"/>
    </row>
    <row r="664" spans="1:2" s="25" customFormat="1" ht="2.25" customHeight="1" x14ac:dyDescent="0.25">
      <c r="A664" s="611"/>
      <c r="B664" s="611"/>
    </row>
    <row r="665" spans="1:2" s="25" customFormat="1" x14ac:dyDescent="0.25">
      <c r="A665" s="610"/>
      <c r="B665" s="610"/>
    </row>
    <row r="666" spans="1:2" s="25" customFormat="1" x14ac:dyDescent="0.25">
      <c r="A666" s="610"/>
      <c r="B666" s="610"/>
    </row>
    <row r="667" spans="1:2" s="25" customFormat="1" ht="2.25" customHeight="1" x14ac:dyDescent="0.25">
      <c r="A667" s="611"/>
      <c r="B667" s="611"/>
    </row>
    <row r="668" spans="1:2" s="25" customFormat="1" x14ac:dyDescent="0.25">
      <c r="A668" s="610"/>
      <c r="B668" s="610"/>
    </row>
    <row r="669" spans="1:2" s="25" customFormat="1" x14ac:dyDescent="0.25">
      <c r="A669" s="610"/>
      <c r="B669" s="610"/>
    </row>
    <row r="670" spans="1:2" s="25" customFormat="1" ht="2.25" customHeight="1" x14ac:dyDescent="0.25">
      <c r="A670" s="611"/>
      <c r="B670" s="611"/>
    </row>
    <row r="671" spans="1:2" s="25" customFormat="1" x14ac:dyDescent="0.25">
      <c r="A671" s="610"/>
      <c r="B671" s="610"/>
    </row>
    <row r="672" spans="1:2" s="25" customFormat="1" x14ac:dyDescent="0.25">
      <c r="A672" s="610"/>
      <c r="B672" s="610"/>
    </row>
    <row r="673" spans="1:2" s="25" customFormat="1" ht="2.25" customHeight="1" x14ac:dyDescent="0.25">
      <c r="A673" s="611"/>
      <c r="B673" s="611"/>
    </row>
    <row r="674" spans="1:2" s="25" customFormat="1" x14ac:dyDescent="0.25">
      <c r="A674" s="610"/>
      <c r="B674" s="610"/>
    </row>
    <row r="675" spans="1:2" s="25" customFormat="1" x14ac:dyDescent="0.25">
      <c r="A675" s="610"/>
      <c r="B675" s="610"/>
    </row>
    <row r="676" spans="1:2" s="25" customFormat="1" ht="2.25" customHeight="1" x14ac:dyDescent="0.25">
      <c r="A676" s="611"/>
      <c r="B676" s="611"/>
    </row>
    <row r="677" spans="1:2" s="25" customFormat="1" x14ac:dyDescent="0.25">
      <c r="A677" s="610"/>
      <c r="B677" s="610"/>
    </row>
    <row r="678" spans="1:2" s="25" customFormat="1" x14ac:dyDescent="0.25">
      <c r="A678" s="610"/>
      <c r="B678" s="610"/>
    </row>
    <row r="679" spans="1:2" s="25" customFormat="1" ht="2.25" customHeight="1" x14ac:dyDescent="0.25">
      <c r="A679" s="611"/>
      <c r="B679" s="611"/>
    </row>
    <row r="680" spans="1:2" s="25" customFormat="1" x14ac:dyDescent="0.25">
      <c r="A680" s="610"/>
      <c r="B680" s="610"/>
    </row>
    <row r="681" spans="1:2" s="25" customFormat="1" x14ac:dyDescent="0.25">
      <c r="A681" s="610"/>
      <c r="B681" s="610"/>
    </row>
    <row r="682" spans="1:2" s="25" customFormat="1" ht="2.25" customHeight="1" x14ac:dyDescent="0.25">
      <c r="A682" s="611"/>
      <c r="B682" s="611"/>
    </row>
    <row r="683" spans="1:2" s="25" customFormat="1" x14ac:dyDescent="0.25">
      <c r="A683" s="610"/>
      <c r="B683" s="610"/>
    </row>
    <row r="684" spans="1:2" s="25" customFormat="1" x14ac:dyDescent="0.25">
      <c r="A684" s="610"/>
      <c r="B684" s="610"/>
    </row>
    <row r="685" spans="1:2" s="25" customFormat="1" ht="2.25" customHeight="1" x14ac:dyDescent="0.25">
      <c r="A685" s="611"/>
      <c r="B685" s="611"/>
    </row>
    <row r="686" spans="1:2" s="25" customFormat="1" x14ac:dyDescent="0.25">
      <c r="A686" s="610"/>
      <c r="B686" s="610"/>
    </row>
    <row r="687" spans="1:2" s="25" customFormat="1" x14ac:dyDescent="0.25">
      <c r="A687" s="610"/>
      <c r="B687" s="610"/>
    </row>
    <row r="688" spans="1:2" s="25" customFormat="1" ht="2.25" customHeight="1" x14ac:dyDescent="0.25">
      <c r="A688" s="611"/>
      <c r="B688" s="611"/>
    </row>
    <row r="689" spans="1:2" s="25" customFormat="1" x14ac:dyDescent="0.25">
      <c r="A689" s="610"/>
      <c r="B689" s="610"/>
    </row>
    <row r="690" spans="1:2" s="25" customFormat="1" x14ac:dyDescent="0.25">
      <c r="A690" s="610"/>
      <c r="B690" s="610"/>
    </row>
    <row r="691" spans="1:2" s="25" customFormat="1" ht="2.25" customHeight="1" x14ac:dyDescent="0.25">
      <c r="A691" s="611"/>
      <c r="B691" s="611"/>
    </row>
    <row r="692" spans="1:2" s="25" customFormat="1" x14ac:dyDescent="0.25">
      <c r="A692" s="610"/>
      <c r="B692" s="610"/>
    </row>
    <row r="693" spans="1:2" s="25" customFormat="1" x14ac:dyDescent="0.25">
      <c r="A693" s="610"/>
      <c r="B693" s="610"/>
    </row>
    <row r="694" spans="1:2" s="25" customFormat="1" ht="2.25" customHeight="1" x14ac:dyDescent="0.25">
      <c r="A694" s="611"/>
      <c r="B694" s="611"/>
    </row>
    <row r="695" spans="1:2" s="25" customFormat="1" x14ac:dyDescent="0.25">
      <c r="A695" s="610"/>
      <c r="B695" s="610"/>
    </row>
    <row r="696" spans="1:2" s="25" customFormat="1" x14ac:dyDescent="0.25">
      <c r="A696" s="610"/>
      <c r="B696" s="610"/>
    </row>
    <row r="697" spans="1:2" s="25" customFormat="1" ht="2.25" customHeight="1" x14ac:dyDescent="0.25">
      <c r="A697" s="611"/>
      <c r="B697" s="611"/>
    </row>
    <row r="698" spans="1:2" s="25" customFormat="1" x14ac:dyDescent="0.25">
      <c r="A698" s="610"/>
      <c r="B698" s="610"/>
    </row>
    <row r="699" spans="1:2" s="25" customFormat="1" x14ac:dyDescent="0.25">
      <c r="A699" s="610"/>
      <c r="B699" s="610"/>
    </row>
    <row r="700" spans="1:2" s="25" customFormat="1" ht="2.25" customHeight="1" x14ac:dyDescent="0.25">
      <c r="A700" s="611"/>
      <c r="B700" s="611"/>
    </row>
    <row r="701" spans="1:2" s="25" customFormat="1" x14ac:dyDescent="0.25">
      <c r="A701" s="610"/>
      <c r="B701" s="610"/>
    </row>
    <row r="702" spans="1:2" s="25" customFormat="1" x14ac:dyDescent="0.25">
      <c r="A702" s="610"/>
      <c r="B702" s="610"/>
    </row>
    <row r="703" spans="1:2" s="25" customFormat="1" ht="2.25" customHeight="1" x14ac:dyDescent="0.25">
      <c r="A703" s="611"/>
      <c r="B703" s="611"/>
    </row>
    <row r="704" spans="1:2" s="25" customFormat="1" x14ac:dyDescent="0.25">
      <c r="A704" s="610"/>
      <c r="B704" s="610"/>
    </row>
    <row r="705" spans="1:2" s="25" customFormat="1" x14ac:dyDescent="0.25">
      <c r="A705" s="610"/>
      <c r="B705" s="610"/>
    </row>
    <row r="706" spans="1:2" s="25" customFormat="1" ht="2.25" customHeight="1" x14ac:dyDescent="0.25">
      <c r="A706" s="611"/>
      <c r="B706" s="611"/>
    </row>
    <row r="707" spans="1:2" s="25" customFormat="1" x14ac:dyDescent="0.25">
      <c r="A707" s="610"/>
      <c r="B707" s="610"/>
    </row>
    <row r="708" spans="1:2" s="25" customFormat="1" x14ac:dyDescent="0.25">
      <c r="A708" s="610"/>
      <c r="B708" s="610"/>
    </row>
    <row r="709" spans="1:2" s="25" customFormat="1" ht="2.25" customHeight="1" x14ac:dyDescent="0.25">
      <c r="A709" s="611"/>
      <c r="B709" s="611"/>
    </row>
    <row r="710" spans="1:2" s="25" customFormat="1" x14ac:dyDescent="0.25">
      <c r="A710" s="610"/>
      <c r="B710" s="610"/>
    </row>
    <row r="711" spans="1:2" s="25" customFormat="1" x14ac:dyDescent="0.25">
      <c r="A711" s="610"/>
      <c r="B711" s="610"/>
    </row>
    <row r="712" spans="1:2" s="25" customFormat="1" ht="2.25" customHeight="1" x14ac:dyDescent="0.25">
      <c r="A712" s="611"/>
      <c r="B712" s="611"/>
    </row>
    <row r="713" spans="1:2" s="25" customFormat="1" x14ac:dyDescent="0.25">
      <c r="A713" s="610"/>
      <c r="B713" s="610"/>
    </row>
    <row r="714" spans="1:2" s="25" customFormat="1" x14ac:dyDescent="0.25">
      <c r="A714" s="610"/>
      <c r="B714" s="610"/>
    </row>
    <row r="715" spans="1:2" s="25" customFormat="1" ht="2.25" customHeight="1" x14ac:dyDescent="0.25">
      <c r="A715" s="611"/>
      <c r="B715" s="611"/>
    </row>
    <row r="716" spans="1:2" s="25" customFormat="1" x14ac:dyDescent="0.25">
      <c r="A716" s="610"/>
      <c r="B716" s="610"/>
    </row>
    <row r="717" spans="1:2" s="25" customFormat="1" x14ac:dyDescent="0.25">
      <c r="A717" s="610"/>
      <c r="B717" s="610"/>
    </row>
    <row r="718" spans="1:2" s="25" customFormat="1" ht="2.25" customHeight="1" x14ac:dyDescent="0.25">
      <c r="A718" s="611"/>
      <c r="B718" s="611"/>
    </row>
    <row r="719" spans="1:2" s="25" customFormat="1" x14ac:dyDescent="0.25">
      <c r="A719" s="610"/>
      <c r="B719" s="610"/>
    </row>
    <row r="720" spans="1:2" s="25" customFormat="1" x14ac:dyDescent="0.25">
      <c r="A720" s="610"/>
      <c r="B720" s="610"/>
    </row>
    <row r="721" spans="1:2" s="25" customFormat="1" ht="2.25" customHeight="1" x14ac:dyDescent="0.25">
      <c r="A721" s="611"/>
      <c r="B721" s="611"/>
    </row>
    <row r="722" spans="1:2" s="25" customFormat="1" x14ac:dyDescent="0.25">
      <c r="A722" s="610"/>
      <c r="B722" s="610"/>
    </row>
    <row r="723" spans="1:2" s="25" customFormat="1" x14ac:dyDescent="0.25">
      <c r="A723" s="610"/>
      <c r="B723" s="610"/>
    </row>
    <row r="724" spans="1:2" s="25" customFormat="1" ht="2.25" customHeight="1" x14ac:dyDescent="0.25">
      <c r="A724" s="611"/>
      <c r="B724" s="611"/>
    </row>
    <row r="725" spans="1:2" s="25" customFormat="1" x14ac:dyDescent="0.25">
      <c r="A725" s="610"/>
      <c r="B725" s="610"/>
    </row>
    <row r="726" spans="1:2" s="25" customFormat="1" x14ac:dyDescent="0.25">
      <c r="A726" s="610"/>
      <c r="B726" s="610"/>
    </row>
    <row r="727" spans="1:2" s="25" customFormat="1" ht="2.25" customHeight="1" x14ac:dyDescent="0.25">
      <c r="A727" s="611"/>
      <c r="B727" s="611"/>
    </row>
    <row r="728" spans="1:2" s="25" customFormat="1" x14ac:dyDescent="0.25">
      <c r="A728" s="610"/>
      <c r="B728" s="610"/>
    </row>
    <row r="729" spans="1:2" s="25" customFormat="1" x14ac:dyDescent="0.25">
      <c r="A729" s="610"/>
      <c r="B729" s="610"/>
    </row>
    <row r="730" spans="1:2" s="25" customFormat="1" ht="2.25" customHeight="1" x14ac:dyDescent="0.25">
      <c r="A730" s="611"/>
      <c r="B730" s="611"/>
    </row>
    <row r="731" spans="1:2" s="25" customFormat="1" x14ac:dyDescent="0.25">
      <c r="A731" s="610"/>
      <c r="B731" s="610"/>
    </row>
    <row r="732" spans="1:2" s="25" customFormat="1" x14ac:dyDescent="0.25">
      <c r="A732" s="610"/>
      <c r="B732" s="610"/>
    </row>
    <row r="733" spans="1:2" s="25" customFormat="1" ht="2.25" customHeight="1" x14ac:dyDescent="0.25">
      <c r="A733" s="611"/>
      <c r="B733" s="611"/>
    </row>
    <row r="734" spans="1:2" s="25" customFormat="1" x14ac:dyDescent="0.25">
      <c r="A734" s="610"/>
      <c r="B734" s="610"/>
    </row>
    <row r="735" spans="1:2" s="25" customFormat="1" x14ac:dyDescent="0.25">
      <c r="A735" s="610"/>
      <c r="B735" s="610"/>
    </row>
    <row r="736" spans="1:2" s="25" customFormat="1" ht="2.25" customHeight="1" x14ac:dyDescent="0.25">
      <c r="A736" s="611"/>
      <c r="B736" s="611"/>
    </row>
    <row r="737" spans="1:2" s="25" customFormat="1" x14ac:dyDescent="0.25">
      <c r="A737" s="610"/>
      <c r="B737" s="610"/>
    </row>
    <row r="738" spans="1:2" s="25" customFormat="1" x14ac:dyDescent="0.25">
      <c r="A738" s="610"/>
      <c r="B738" s="610"/>
    </row>
    <row r="739" spans="1:2" s="25" customFormat="1" ht="2.25" customHeight="1" x14ac:dyDescent="0.25">
      <c r="A739" s="611"/>
      <c r="B739" s="611"/>
    </row>
    <row r="740" spans="1:2" s="25" customFormat="1" x14ac:dyDescent="0.25">
      <c r="A740" s="610"/>
      <c r="B740" s="610"/>
    </row>
    <row r="741" spans="1:2" s="25" customFormat="1" x14ac:dyDescent="0.25">
      <c r="A741" s="610"/>
      <c r="B741" s="610"/>
    </row>
    <row r="742" spans="1:2" s="25" customFormat="1" ht="2.25" customHeight="1" x14ac:dyDescent="0.25">
      <c r="A742" s="611"/>
      <c r="B742" s="611"/>
    </row>
    <row r="743" spans="1:2" s="25" customFormat="1" x14ac:dyDescent="0.25">
      <c r="A743" s="610"/>
      <c r="B743" s="610"/>
    </row>
    <row r="744" spans="1:2" s="25" customFormat="1" x14ac:dyDescent="0.25">
      <c r="A744" s="610"/>
      <c r="B744" s="610"/>
    </row>
    <row r="745" spans="1:2" s="25" customFormat="1" ht="2.25" customHeight="1" x14ac:dyDescent="0.25">
      <c r="A745" s="611"/>
      <c r="B745" s="611"/>
    </row>
    <row r="746" spans="1:2" s="25" customFormat="1" x14ac:dyDescent="0.25">
      <c r="A746" s="610"/>
      <c r="B746" s="610"/>
    </row>
    <row r="747" spans="1:2" s="25" customFormat="1" x14ac:dyDescent="0.25">
      <c r="A747" s="610"/>
      <c r="B747" s="610"/>
    </row>
    <row r="748" spans="1:2" s="25" customFormat="1" ht="2.25" customHeight="1" x14ac:dyDescent="0.25">
      <c r="A748" s="611"/>
      <c r="B748" s="611"/>
    </row>
    <row r="749" spans="1:2" s="25" customFormat="1" x14ac:dyDescent="0.25">
      <c r="A749" s="610"/>
      <c r="B749" s="610"/>
    </row>
    <row r="750" spans="1:2" s="25" customFormat="1" x14ac:dyDescent="0.25">
      <c r="A750" s="610"/>
      <c r="B750" s="610"/>
    </row>
    <row r="751" spans="1:2" s="25" customFormat="1" ht="2.25" customHeight="1" x14ac:dyDescent="0.25">
      <c r="A751" s="611"/>
      <c r="B751" s="611"/>
    </row>
    <row r="752" spans="1:2" s="25" customFormat="1" x14ac:dyDescent="0.25">
      <c r="A752" s="610"/>
      <c r="B752" s="610"/>
    </row>
    <row r="753" spans="1:2" s="25" customFormat="1" x14ac:dyDescent="0.25">
      <c r="A753" s="610"/>
      <c r="B753" s="610"/>
    </row>
    <row r="754" spans="1:2" s="25" customFormat="1" ht="2.25" customHeight="1" x14ac:dyDescent="0.25">
      <c r="A754" s="611"/>
      <c r="B754" s="611"/>
    </row>
    <row r="755" spans="1:2" s="25" customFormat="1" x14ac:dyDescent="0.25">
      <c r="A755" s="610"/>
      <c r="B755" s="610"/>
    </row>
    <row r="756" spans="1:2" s="25" customFormat="1" x14ac:dyDescent="0.25">
      <c r="A756" s="610"/>
      <c r="B756" s="610"/>
    </row>
    <row r="757" spans="1:2" s="25" customFormat="1" ht="2.25" customHeight="1" x14ac:dyDescent="0.25">
      <c r="A757" s="611"/>
      <c r="B757" s="611"/>
    </row>
    <row r="758" spans="1:2" s="25" customFormat="1" x14ac:dyDescent="0.25">
      <c r="A758" s="610"/>
      <c r="B758" s="610"/>
    </row>
    <row r="759" spans="1:2" s="25" customFormat="1" x14ac:dyDescent="0.25">
      <c r="A759" s="610"/>
      <c r="B759" s="610"/>
    </row>
    <row r="760" spans="1:2" s="25" customFormat="1" ht="2.25" customHeight="1" x14ac:dyDescent="0.25">
      <c r="A760" s="611"/>
      <c r="B760" s="611"/>
    </row>
    <row r="761" spans="1:2" s="25" customFormat="1" x14ac:dyDescent="0.25">
      <c r="A761" s="610"/>
      <c r="B761" s="610"/>
    </row>
    <row r="762" spans="1:2" s="25" customFormat="1" x14ac:dyDescent="0.25">
      <c r="A762" s="610"/>
      <c r="B762" s="610"/>
    </row>
    <row r="763" spans="1:2" s="25" customFormat="1" ht="2.25" customHeight="1" x14ac:dyDescent="0.25">
      <c r="A763" s="611"/>
      <c r="B763" s="611"/>
    </row>
    <row r="764" spans="1:2" s="25" customFormat="1" x14ac:dyDescent="0.25">
      <c r="A764" s="610"/>
      <c r="B764" s="610"/>
    </row>
    <row r="765" spans="1:2" s="25" customFormat="1" x14ac:dyDescent="0.25">
      <c r="A765" s="610"/>
      <c r="B765" s="610"/>
    </row>
    <row r="766" spans="1:2" s="25" customFormat="1" ht="2.25" customHeight="1" x14ac:dyDescent="0.25">
      <c r="A766" s="611"/>
      <c r="B766" s="611"/>
    </row>
    <row r="767" spans="1:2" s="25" customFormat="1" x14ac:dyDescent="0.25">
      <c r="A767" s="610"/>
      <c r="B767" s="610"/>
    </row>
    <row r="768" spans="1:2" s="25" customFormat="1" x14ac:dyDescent="0.25">
      <c r="A768" s="610"/>
      <c r="B768" s="610"/>
    </row>
    <row r="769" spans="1:2" s="25" customFormat="1" ht="2.25" customHeight="1" x14ac:dyDescent="0.25">
      <c r="A769" s="611"/>
      <c r="B769" s="611"/>
    </row>
    <row r="770" spans="1:2" s="25" customFormat="1" x14ac:dyDescent="0.25">
      <c r="A770" s="610"/>
      <c r="B770" s="610"/>
    </row>
    <row r="771" spans="1:2" s="25" customFormat="1" x14ac:dyDescent="0.25">
      <c r="A771" s="610"/>
      <c r="B771" s="610"/>
    </row>
    <row r="772" spans="1:2" s="25" customFormat="1" ht="2.25" customHeight="1" x14ac:dyDescent="0.25">
      <c r="A772" s="611"/>
      <c r="B772" s="611"/>
    </row>
    <row r="773" spans="1:2" s="25" customFormat="1" x14ac:dyDescent="0.25">
      <c r="A773" s="610"/>
      <c r="B773" s="610"/>
    </row>
    <row r="774" spans="1:2" s="25" customFormat="1" x14ac:dyDescent="0.25">
      <c r="A774" s="610"/>
      <c r="B774" s="610"/>
    </row>
    <row r="775" spans="1:2" s="25" customFormat="1" ht="2.25" customHeight="1" x14ac:dyDescent="0.25">
      <c r="A775" s="611"/>
      <c r="B775" s="611"/>
    </row>
    <row r="776" spans="1:2" s="25" customFormat="1" x14ac:dyDescent="0.25">
      <c r="A776" s="610"/>
      <c r="B776" s="610"/>
    </row>
    <row r="777" spans="1:2" s="25" customFormat="1" x14ac:dyDescent="0.25">
      <c r="A777" s="610"/>
      <c r="B777" s="610"/>
    </row>
    <row r="778" spans="1:2" s="25" customFormat="1" ht="2.25" customHeight="1" x14ac:dyDescent="0.25">
      <c r="A778" s="611"/>
      <c r="B778" s="611"/>
    </row>
    <row r="779" spans="1:2" s="25" customFormat="1" x14ac:dyDescent="0.25">
      <c r="A779" s="610"/>
      <c r="B779" s="610"/>
    </row>
    <row r="780" spans="1:2" s="25" customFormat="1" x14ac:dyDescent="0.25">
      <c r="A780" s="610"/>
      <c r="B780" s="610"/>
    </row>
    <row r="781" spans="1:2" s="25" customFormat="1" ht="2.25" customHeight="1" x14ac:dyDescent="0.25">
      <c r="A781" s="611"/>
      <c r="B781" s="611"/>
    </row>
    <row r="782" spans="1:2" s="25" customFormat="1" x14ac:dyDescent="0.25">
      <c r="A782" s="610"/>
      <c r="B782" s="610"/>
    </row>
    <row r="783" spans="1:2" s="25" customFormat="1" x14ac:dyDescent="0.25">
      <c r="A783" s="610"/>
      <c r="B783" s="610"/>
    </row>
    <row r="784" spans="1:2" s="25" customFormat="1" ht="2.25" customHeight="1" x14ac:dyDescent="0.25">
      <c r="A784" s="611"/>
      <c r="B784" s="611"/>
    </row>
    <row r="785" spans="1:2" s="25" customFormat="1" x14ac:dyDescent="0.25">
      <c r="A785" s="610"/>
      <c r="B785" s="610"/>
    </row>
    <row r="786" spans="1:2" s="25" customFormat="1" x14ac:dyDescent="0.25">
      <c r="A786" s="610"/>
      <c r="B786" s="610"/>
    </row>
    <row r="787" spans="1:2" s="25" customFormat="1" ht="2.25" customHeight="1" x14ac:dyDescent="0.25">
      <c r="A787" s="611"/>
      <c r="B787" s="611"/>
    </row>
    <row r="788" spans="1:2" s="25" customFormat="1" x14ac:dyDescent="0.25">
      <c r="A788" s="610"/>
      <c r="B788" s="610"/>
    </row>
    <row r="789" spans="1:2" s="25" customFormat="1" x14ac:dyDescent="0.25">
      <c r="A789" s="610"/>
      <c r="B789" s="610"/>
    </row>
    <row r="790" spans="1:2" s="25" customFormat="1" ht="2.25" customHeight="1" x14ac:dyDescent="0.25">
      <c r="A790" s="611"/>
      <c r="B790" s="611"/>
    </row>
    <row r="791" spans="1:2" s="25" customFormat="1" x14ac:dyDescent="0.25">
      <c r="A791" s="610"/>
      <c r="B791" s="610"/>
    </row>
    <row r="792" spans="1:2" s="25" customFormat="1" x14ac:dyDescent="0.25">
      <c r="A792" s="610"/>
      <c r="B792" s="610"/>
    </row>
    <row r="793" spans="1:2" s="25" customFormat="1" ht="2.25" customHeight="1" x14ac:dyDescent="0.25">
      <c r="A793" s="611"/>
      <c r="B793" s="611"/>
    </row>
    <row r="794" spans="1:2" s="25" customFormat="1" x14ac:dyDescent="0.25">
      <c r="A794" s="610"/>
      <c r="B794" s="610"/>
    </row>
    <row r="795" spans="1:2" s="25" customFormat="1" x14ac:dyDescent="0.25">
      <c r="A795" s="610"/>
      <c r="B795" s="610"/>
    </row>
    <row r="796" spans="1:2" s="25" customFormat="1" ht="2.25" customHeight="1" x14ac:dyDescent="0.25">
      <c r="A796" s="611"/>
      <c r="B796" s="611"/>
    </row>
    <row r="797" spans="1:2" s="25" customFormat="1" x14ac:dyDescent="0.25">
      <c r="A797" s="610"/>
      <c r="B797" s="610"/>
    </row>
    <row r="798" spans="1:2" s="25" customFormat="1" x14ac:dyDescent="0.25">
      <c r="A798" s="610"/>
      <c r="B798" s="610"/>
    </row>
    <row r="799" spans="1:2" s="25" customFormat="1" ht="2.25" customHeight="1" x14ac:dyDescent="0.25">
      <c r="A799" s="611"/>
      <c r="B799" s="611"/>
    </row>
    <row r="800" spans="1:2" s="25" customFormat="1" x14ac:dyDescent="0.25">
      <c r="A800" s="610"/>
      <c r="B800" s="610"/>
    </row>
    <row r="801" spans="1:2" s="25" customFormat="1" x14ac:dyDescent="0.25">
      <c r="A801" s="610"/>
      <c r="B801" s="610"/>
    </row>
    <row r="802" spans="1:2" s="25" customFormat="1" ht="2.25" customHeight="1" x14ac:dyDescent="0.25">
      <c r="A802" s="611"/>
      <c r="B802" s="611"/>
    </row>
    <row r="803" spans="1:2" s="25" customFormat="1" x14ac:dyDescent="0.25">
      <c r="A803" s="610"/>
      <c r="B803" s="610"/>
    </row>
    <row r="804" spans="1:2" s="25" customFormat="1" x14ac:dyDescent="0.25">
      <c r="A804" s="610"/>
      <c r="B804" s="610"/>
    </row>
    <row r="805" spans="1:2" s="25" customFormat="1" ht="2.25" customHeight="1" x14ac:dyDescent="0.25">
      <c r="A805" s="611"/>
      <c r="B805" s="611"/>
    </row>
    <row r="806" spans="1:2" s="25" customFormat="1" x14ac:dyDescent="0.25">
      <c r="A806" s="610"/>
      <c r="B806" s="610"/>
    </row>
    <row r="807" spans="1:2" s="25" customFormat="1" x14ac:dyDescent="0.25">
      <c r="A807" s="610"/>
      <c r="B807" s="610"/>
    </row>
    <row r="808" spans="1:2" s="25" customFormat="1" ht="2.25" customHeight="1" x14ac:dyDescent="0.25">
      <c r="A808" s="611"/>
      <c r="B808" s="611"/>
    </row>
    <row r="809" spans="1:2" s="25" customFormat="1" x14ac:dyDescent="0.25">
      <c r="A809" s="610"/>
      <c r="B809" s="610"/>
    </row>
    <row r="810" spans="1:2" s="25" customFormat="1" x14ac:dyDescent="0.25">
      <c r="A810" s="610"/>
      <c r="B810" s="610"/>
    </row>
    <row r="811" spans="1:2" s="25" customFormat="1" ht="2.25" customHeight="1" x14ac:dyDescent="0.25">
      <c r="A811" s="611"/>
      <c r="B811" s="611"/>
    </row>
    <row r="812" spans="1:2" s="25" customFormat="1" x14ac:dyDescent="0.25">
      <c r="A812" s="610"/>
      <c r="B812" s="610"/>
    </row>
    <row r="813" spans="1:2" s="25" customFormat="1" x14ac:dyDescent="0.25">
      <c r="A813" s="610"/>
      <c r="B813" s="610"/>
    </row>
    <row r="814" spans="1:2" s="25" customFormat="1" ht="2.25" customHeight="1" x14ac:dyDescent="0.25">
      <c r="A814" s="611"/>
      <c r="B814" s="611"/>
    </row>
    <row r="815" spans="1:2" s="25" customFormat="1" x14ac:dyDescent="0.25">
      <c r="A815" s="610"/>
      <c r="B815" s="610"/>
    </row>
    <row r="816" spans="1:2" s="25" customFormat="1" x14ac:dyDescent="0.25">
      <c r="A816" s="610"/>
      <c r="B816" s="610"/>
    </row>
    <row r="817" spans="1:2" s="25" customFormat="1" ht="2.25" customHeight="1" x14ac:dyDescent="0.25">
      <c r="A817" s="611"/>
      <c r="B817" s="611"/>
    </row>
    <row r="818" spans="1:2" s="25" customFormat="1" x14ac:dyDescent="0.25">
      <c r="A818" s="610"/>
      <c r="B818" s="610"/>
    </row>
    <row r="819" spans="1:2" s="25" customFormat="1" x14ac:dyDescent="0.25">
      <c r="A819" s="610"/>
      <c r="B819" s="610"/>
    </row>
    <row r="820" spans="1:2" s="25" customFormat="1" ht="2.25" customHeight="1" x14ac:dyDescent="0.25">
      <c r="A820" s="611"/>
      <c r="B820" s="611"/>
    </row>
    <row r="821" spans="1:2" s="25" customFormat="1" x14ac:dyDescent="0.25">
      <c r="A821" s="610"/>
      <c r="B821" s="610"/>
    </row>
    <row r="822" spans="1:2" s="25" customFormat="1" x14ac:dyDescent="0.25">
      <c r="A822" s="610"/>
      <c r="B822" s="610"/>
    </row>
    <row r="823" spans="1:2" s="25" customFormat="1" ht="2.25" customHeight="1" x14ac:dyDescent="0.25">
      <c r="A823" s="611"/>
      <c r="B823" s="611"/>
    </row>
    <row r="824" spans="1:2" s="25" customFormat="1" x14ac:dyDescent="0.25">
      <c r="A824" s="610"/>
      <c r="B824" s="610"/>
    </row>
    <row r="825" spans="1:2" s="25" customFormat="1" x14ac:dyDescent="0.25">
      <c r="A825" s="610"/>
      <c r="B825" s="610"/>
    </row>
    <row r="826" spans="1:2" s="25" customFormat="1" ht="2.25" customHeight="1" x14ac:dyDescent="0.25">
      <c r="A826" s="611"/>
      <c r="B826" s="611"/>
    </row>
    <row r="827" spans="1:2" s="25" customFormat="1" x14ac:dyDescent="0.25">
      <c r="A827" s="610"/>
      <c r="B827" s="610"/>
    </row>
    <row r="828" spans="1:2" s="25" customFormat="1" x14ac:dyDescent="0.25">
      <c r="A828" s="610"/>
      <c r="B828" s="610"/>
    </row>
    <row r="829" spans="1:2" s="25" customFormat="1" ht="2.25" customHeight="1" x14ac:dyDescent="0.25">
      <c r="A829" s="611"/>
      <c r="B829" s="611"/>
    </row>
    <row r="830" spans="1:2" s="25" customFormat="1" x14ac:dyDescent="0.25">
      <c r="A830" s="610"/>
      <c r="B830" s="610"/>
    </row>
    <row r="831" spans="1:2" s="25" customFormat="1" x14ac:dyDescent="0.25">
      <c r="A831" s="610"/>
      <c r="B831" s="610"/>
    </row>
    <row r="832" spans="1:2" s="25" customFormat="1" ht="2.25" customHeight="1" x14ac:dyDescent="0.25">
      <c r="A832" s="611"/>
      <c r="B832" s="611"/>
    </row>
    <row r="833" spans="1:2" s="25" customFormat="1" x14ac:dyDescent="0.25">
      <c r="A833" s="610"/>
      <c r="B833" s="610"/>
    </row>
    <row r="834" spans="1:2" s="25" customFormat="1" x14ac:dyDescent="0.25">
      <c r="A834" s="610"/>
      <c r="B834" s="610"/>
    </row>
    <row r="835" spans="1:2" s="25" customFormat="1" ht="2.25" customHeight="1" x14ac:dyDescent="0.25">
      <c r="A835" s="611"/>
      <c r="B835" s="611"/>
    </row>
    <row r="836" spans="1:2" s="25" customFormat="1" x14ac:dyDescent="0.25">
      <c r="A836" s="610"/>
      <c r="B836" s="610"/>
    </row>
    <row r="837" spans="1:2" s="25" customFormat="1" x14ac:dyDescent="0.25">
      <c r="A837" s="610"/>
      <c r="B837" s="610"/>
    </row>
    <row r="838" spans="1:2" s="25" customFormat="1" ht="2.25" customHeight="1" x14ac:dyDescent="0.25">
      <c r="A838" s="611"/>
      <c r="B838" s="611"/>
    </row>
    <row r="839" spans="1:2" s="25" customFormat="1" x14ac:dyDescent="0.25">
      <c r="A839" s="610"/>
      <c r="B839" s="610"/>
    </row>
    <row r="840" spans="1:2" s="25" customFormat="1" x14ac:dyDescent="0.25">
      <c r="A840" s="610"/>
      <c r="B840" s="610"/>
    </row>
    <row r="841" spans="1:2" s="25" customFormat="1" ht="2.25" customHeight="1" x14ac:dyDescent="0.25">
      <c r="A841" s="611"/>
      <c r="B841" s="611"/>
    </row>
    <row r="842" spans="1:2" s="25" customFormat="1" x14ac:dyDescent="0.25">
      <c r="A842" s="610"/>
      <c r="B842" s="610"/>
    </row>
    <row r="843" spans="1:2" s="25" customFormat="1" x14ac:dyDescent="0.25">
      <c r="A843" s="610"/>
      <c r="B843" s="610"/>
    </row>
    <row r="844" spans="1:2" s="25" customFormat="1" ht="2.25" customHeight="1" x14ac:dyDescent="0.25">
      <c r="A844" s="611"/>
      <c r="B844" s="611"/>
    </row>
    <row r="845" spans="1:2" s="25" customFormat="1" x14ac:dyDescent="0.25">
      <c r="A845" s="610"/>
      <c r="B845" s="610"/>
    </row>
    <row r="846" spans="1:2" s="25" customFormat="1" x14ac:dyDescent="0.25">
      <c r="A846" s="610"/>
      <c r="B846" s="610"/>
    </row>
    <row r="847" spans="1:2" s="25" customFormat="1" ht="2.25" customHeight="1" x14ac:dyDescent="0.25">
      <c r="A847" s="611"/>
      <c r="B847" s="611"/>
    </row>
    <row r="848" spans="1:2" s="25" customFormat="1" x14ac:dyDescent="0.25">
      <c r="A848" s="610"/>
      <c r="B848" s="610"/>
    </row>
    <row r="849" spans="1:2" s="25" customFormat="1" x14ac:dyDescent="0.25">
      <c r="A849" s="610"/>
      <c r="B849" s="610"/>
    </row>
    <row r="850" spans="1:2" s="25" customFormat="1" ht="2.25" customHeight="1" x14ac:dyDescent="0.25">
      <c r="A850" s="611"/>
      <c r="B850" s="611"/>
    </row>
    <row r="851" spans="1:2" s="25" customFormat="1" x14ac:dyDescent="0.25">
      <c r="A851" s="610"/>
      <c r="B851" s="610"/>
    </row>
    <row r="852" spans="1:2" s="25" customFormat="1" x14ac:dyDescent="0.25">
      <c r="A852" s="610"/>
      <c r="B852" s="610"/>
    </row>
    <row r="853" spans="1:2" s="25" customFormat="1" ht="2.25" customHeight="1" x14ac:dyDescent="0.25">
      <c r="A853" s="611"/>
      <c r="B853" s="611"/>
    </row>
    <row r="854" spans="1:2" s="25" customFormat="1" x14ac:dyDescent="0.25">
      <c r="A854" s="610"/>
      <c r="B854" s="610"/>
    </row>
    <row r="855" spans="1:2" s="25" customFormat="1" x14ac:dyDescent="0.25">
      <c r="A855" s="610"/>
      <c r="B855" s="610"/>
    </row>
    <row r="856" spans="1:2" s="25" customFormat="1" ht="2.25" customHeight="1" x14ac:dyDescent="0.25">
      <c r="A856" s="611"/>
      <c r="B856" s="611"/>
    </row>
    <row r="857" spans="1:2" s="25" customFormat="1" x14ac:dyDescent="0.25">
      <c r="A857" s="610"/>
      <c r="B857" s="610"/>
    </row>
    <row r="858" spans="1:2" s="25" customFormat="1" x14ac:dyDescent="0.25">
      <c r="A858" s="610"/>
      <c r="B858" s="610"/>
    </row>
    <row r="859" spans="1:2" s="25" customFormat="1" ht="2.25" customHeight="1" x14ac:dyDescent="0.25">
      <c r="A859" s="611"/>
      <c r="B859" s="611"/>
    </row>
    <row r="860" spans="1:2" s="25" customFormat="1" x14ac:dyDescent="0.25">
      <c r="A860" s="610"/>
      <c r="B860" s="610"/>
    </row>
    <row r="861" spans="1:2" s="25" customFormat="1" x14ac:dyDescent="0.25">
      <c r="A861" s="610"/>
      <c r="B861" s="610"/>
    </row>
    <row r="862" spans="1:2" s="25" customFormat="1" ht="2.25" customHeight="1" x14ac:dyDescent="0.25">
      <c r="A862" s="611"/>
      <c r="B862" s="611"/>
    </row>
    <row r="863" spans="1:2" s="25" customFormat="1" x14ac:dyDescent="0.25">
      <c r="A863" s="610"/>
      <c r="B863" s="610"/>
    </row>
    <row r="864" spans="1:2" s="25" customFormat="1" x14ac:dyDescent="0.25">
      <c r="A864" s="610"/>
      <c r="B864" s="610"/>
    </row>
    <row r="865" spans="1:2" s="25" customFormat="1" ht="2.25" customHeight="1" x14ac:dyDescent="0.25">
      <c r="A865" s="611"/>
      <c r="B865" s="611"/>
    </row>
    <row r="866" spans="1:2" s="25" customFormat="1" x14ac:dyDescent="0.25">
      <c r="A866" s="610"/>
      <c r="B866" s="610"/>
    </row>
    <row r="867" spans="1:2" s="25" customFormat="1" x14ac:dyDescent="0.25">
      <c r="A867" s="610"/>
      <c r="B867" s="610"/>
    </row>
    <row r="868" spans="1:2" s="25" customFormat="1" ht="2.25" customHeight="1" x14ac:dyDescent="0.25">
      <c r="A868" s="611"/>
      <c r="B868" s="611"/>
    </row>
    <row r="869" spans="1:2" s="25" customFormat="1" x14ac:dyDescent="0.25">
      <c r="A869" s="610"/>
      <c r="B869" s="610"/>
    </row>
    <row r="870" spans="1:2" s="25" customFormat="1" x14ac:dyDescent="0.25">
      <c r="A870" s="610"/>
      <c r="B870" s="610"/>
    </row>
    <row r="871" spans="1:2" s="25" customFormat="1" ht="2.25" customHeight="1" x14ac:dyDescent="0.25">
      <c r="A871" s="611"/>
      <c r="B871" s="611"/>
    </row>
    <row r="872" spans="1:2" s="25" customFormat="1" x14ac:dyDescent="0.25">
      <c r="A872" s="610"/>
      <c r="B872" s="610"/>
    </row>
    <row r="873" spans="1:2" s="25" customFormat="1" x14ac:dyDescent="0.25">
      <c r="A873" s="610"/>
      <c r="B873" s="610"/>
    </row>
    <row r="874" spans="1:2" s="25" customFormat="1" ht="2.25" customHeight="1" x14ac:dyDescent="0.25">
      <c r="A874" s="611"/>
      <c r="B874" s="611"/>
    </row>
    <row r="875" spans="1:2" s="25" customFormat="1" x14ac:dyDescent="0.25">
      <c r="A875" s="610"/>
      <c r="B875" s="610"/>
    </row>
    <row r="876" spans="1:2" s="25" customFormat="1" x14ac:dyDescent="0.25">
      <c r="A876" s="610"/>
      <c r="B876" s="610"/>
    </row>
    <row r="877" spans="1:2" s="25" customFormat="1" ht="2.25" customHeight="1" x14ac:dyDescent="0.25">
      <c r="A877" s="611"/>
      <c r="B877" s="611"/>
    </row>
    <row r="878" spans="1:2" s="25" customFormat="1" x14ac:dyDescent="0.25">
      <c r="A878" s="610"/>
      <c r="B878" s="610"/>
    </row>
    <row r="879" spans="1:2" s="25" customFormat="1" x14ac:dyDescent="0.25">
      <c r="A879" s="610"/>
      <c r="B879" s="610"/>
    </row>
    <row r="880" spans="1:2" s="25" customFormat="1" ht="2.25" customHeight="1" x14ac:dyDescent="0.25">
      <c r="A880" s="611"/>
      <c r="B880" s="611"/>
    </row>
    <row r="881" spans="1:2" s="25" customFormat="1" x14ac:dyDescent="0.25">
      <c r="A881" s="610"/>
      <c r="B881" s="610"/>
    </row>
    <row r="882" spans="1:2" s="25" customFormat="1" x14ac:dyDescent="0.25">
      <c r="A882" s="610"/>
      <c r="B882" s="610"/>
    </row>
    <row r="883" spans="1:2" s="25" customFormat="1" ht="2.25" customHeight="1" x14ac:dyDescent="0.25">
      <c r="A883" s="611"/>
      <c r="B883" s="611"/>
    </row>
    <row r="884" spans="1:2" s="25" customFormat="1" x14ac:dyDescent="0.25">
      <c r="A884" s="610"/>
      <c r="B884" s="610"/>
    </row>
    <row r="885" spans="1:2" s="25" customFormat="1" x14ac:dyDescent="0.25">
      <c r="A885" s="610"/>
      <c r="B885" s="610"/>
    </row>
    <row r="886" spans="1:2" s="25" customFormat="1" ht="2.25" customHeight="1" x14ac:dyDescent="0.25">
      <c r="A886" s="611"/>
      <c r="B886" s="611"/>
    </row>
    <row r="887" spans="1:2" s="25" customFormat="1" x14ac:dyDescent="0.25">
      <c r="A887" s="610"/>
      <c r="B887" s="610"/>
    </row>
    <row r="888" spans="1:2" s="25" customFormat="1" x14ac:dyDescent="0.25">
      <c r="A888" s="610"/>
      <c r="B888" s="610"/>
    </row>
    <row r="889" spans="1:2" s="25" customFormat="1" ht="2.25" customHeight="1" x14ac:dyDescent="0.25">
      <c r="A889" s="611"/>
      <c r="B889" s="611"/>
    </row>
    <row r="890" spans="1:2" s="25" customFormat="1" x14ac:dyDescent="0.25">
      <c r="A890" s="610"/>
      <c r="B890" s="610"/>
    </row>
    <row r="891" spans="1:2" s="25" customFormat="1" x14ac:dyDescent="0.25">
      <c r="A891" s="610"/>
      <c r="B891" s="610"/>
    </row>
    <row r="892" spans="1:2" s="25" customFormat="1" ht="2.25" customHeight="1" x14ac:dyDescent="0.25">
      <c r="A892" s="611"/>
      <c r="B892" s="611"/>
    </row>
    <row r="893" spans="1:2" s="25" customFormat="1" x14ac:dyDescent="0.25">
      <c r="A893" s="610"/>
      <c r="B893" s="610"/>
    </row>
    <row r="894" spans="1:2" s="25" customFormat="1" x14ac:dyDescent="0.25">
      <c r="A894" s="610"/>
      <c r="B894" s="610"/>
    </row>
    <row r="895" spans="1:2" s="25" customFormat="1" ht="2.25" customHeight="1" x14ac:dyDescent="0.25">
      <c r="A895" s="611"/>
      <c r="B895" s="611"/>
    </row>
    <row r="896" spans="1:2" s="25" customFormat="1" x14ac:dyDescent="0.25">
      <c r="A896" s="610"/>
      <c r="B896" s="610"/>
    </row>
    <row r="897" spans="1:2" s="25" customFormat="1" x14ac:dyDescent="0.25">
      <c r="A897" s="610"/>
      <c r="B897" s="610"/>
    </row>
    <row r="898" spans="1:2" s="25" customFormat="1" ht="2.25" customHeight="1" x14ac:dyDescent="0.25">
      <c r="A898" s="611"/>
      <c r="B898" s="611"/>
    </row>
    <row r="899" spans="1:2" s="25" customFormat="1" x14ac:dyDescent="0.25">
      <c r="A899" s="610"/>
      <c r="B899" s="610"/>
    </row>
    <row r="900" spans="1:2" s="25" customFormat="1" x14ac:dyDescent="0.25">
      <c r="A900" s="610"/>
      <c r="B900" s="610"/>
    </row>
    <row r="901" spans="1:2" s="25" customFormat="1" ht="2.25" customHeight="1" x14ac:dyDescent="0.25">
      <c r="A901" s="611"/>
      <c r="B901" s="611"/>
    </row>
    <row r="902" spans="1:2" s="25" customFormat="1" x14ac:dyDescent="0.25">
      <c r="A902" s="610"/>
      <c r="B902" s="610"/>
    </row>
    <row r="903" spans="1:2" s="25" customFormat="1" x14ac:dyDescent="0.25">
      <c r="A903" s="610"/>
      <c r="B903" s="610"/>
    </row>
    <row r="904" spans="1:2" s="25" customFormat="1" ht="2.25" customHeight="1" x14ac:dyDescent="0.25">
      <c r="A904" s="611"/>
      <c r="B904" s="611"/>
    </row>
    <row r="905" spans="1:2" s="25" customFormat="1" x14ac:dyDescent="0.25">
      <c r="A905" s="610"/>
      <c r="B905" s="610"/>
    </row>
    <row r="906" spans="1:2" s="25" customFormat="1" x14ac:dyDescent="0.25">
      <c r="A906" s="610"/>
      <c r="B906" s="610"/>
    </row>
    <row r="907" spans="1:2" s="25" customFormat="1" ht="2.25" customHeight="1" x14ac:dyDescent="0.25">
      <c r="A907" s="611"/>
      <c r="B907" s="611"/>
    </row>
    <row r="908" spans="1:2" s="25" customFormat="1" x14ac:dyDescent="0.25">
      <c r="A908" s="610"/>
      <c r="B908" s="610"/>
    </row>
    <row r="909" spans="1:2" s="25" customFormat="1" x14ac:dyDescent="0.25">
      <c r="A909" s="610"/>
      <c r="B909" s="610"/>
    </row>
    <row r="910" spans="1:2" s="25" customFormat="1" ht="2.25" customHeight="1" x14ac:dyDescent="0.25">
      <c r="A910" s="611"/>
      <c r="B910" s="611"/>
    </row>
    <row r="911" spans="1:2" s="25" customFormat="1" x14ac:dyDescent="0.25">
      <c r="A911" s="610"/>
      <c r="B911" s="610"/>
    </row>
    <row r="912" spans="1:2" s="25" customFormat="1" x14ac:dyDescent="0.25">
      <c r="A912" s="610"/>
      <c r="B912" s="610"/>
    </row>
    <row r="913" spans="1:2" s="25" customFormat="1" ht="2.25" customHeight="1" x14ac:dyDescent="0.25">
      <c r="A913" s="611"/>
      <c r="B913" s="611"/>
    </row>
    <row r="914" spans="1:2" s="25" customFormat="1" x14ac:dyDescent="0.25">
      <c r="A914" s="610"/>
      <c r="B914" s="610"/>
    </row>
    <row r="915" spans="1:2" s="25" customFormat="1" x14ac:dyDescent="0.25">
      <c r="A915" s="610"/>
      <c r="B915" s="610"/>
    </row>
    <row r="916" spans="1:2" s="25" customFormat="1" ht="2.25" customHeight="1" x14ac:dyDescent="0.25">
      <c r="A916" s="611"/>
      <c r="B916" s="611"/>
    </row>
    <row r="917" spans="1:2" s="25" customFormat="1" x14ac:dyDescent="0.25">
      <c r="A917" s="610"/>
      <c r="B917" s="610"/>
    </row>
    <row r="918" spans="1:2" s="25" customFormat="1" x14ac:dyDescent="0.25">
      <c r="A918" s="610"/>
      <c r="B918" s="610"/>
    </row>
    <row r="919" spans="1:2" s="25" customFormat="1" ht="2.25" customHeight="1" x14ac:dyDescent="0.25">
      <c r="A919" s="611"/>
      <c r="B919" s="611"/>
    </row>
    <row r="920" spans="1:2" s="25" customFormat="1" x14ac:dyDescent="0.25">
      <c r="A920" s="610"/>
      <c r="B920" s="610"/>
    </row>
    <row r="921" spans="1:2" s="25" customFormat="1" x14ac:dyDescent="0.25">
      <c r="A921" s="610"/>
      <c r="B921" s="610"/>
    </row>
    <row r="922" spans="1:2" s="25" customFormat="1" ht="2.25" customHeight="1" x14ac:dyDescent="0.25">
      <c r="A922" s="611"/>
      <c r="B922" s="611"/>
    </row>
    <row r="923" spans="1:2" s="25" customFormat="1" x14ac:dyDescent="0.25">
      <c r="A923" s="610"/>
      <c r="B923" s="610"/>
    </row>
    <row r="924" spans="1:2" s="25" customFormat="1" x14ac:dyDescent="0.25">
      <c r="A924" s="610"/>
      <c r="B924" s="610"/>
    </row>
    <row r="925" spans="1:2" s="25" customFormat="1" ht="2.25" customHeight="1" x14ac:dyDescent="0.25">
      <c r="A925" s="611"/>
      <c r="B925" s="611"/>
    </row>
    <row r="926" spans="1:2" s="25" customFormat="1" x14ac:dyDescent="0.25">
      <c r="A926" s="610"/>
      <c r="B926" s="610"/>
    </row>
    <row r="927" spans="1:2" s="25" customFormat="1" x14ac:dyDescent="0.25">
      <c r="A927" s="610"/>
      <c r="B927" s="610"/>
    </row>
    <row r="928" spans="1:2" s="25" customFormat="1" ht="2.25" customHeight="1" x14ac:dyDescent="0.25">
      <c r="A928" s="611"/>
      <c r="B928" s="611"/>
    </row>
    <row r="929" spans="1:2" s="25" customFormat="1" x14ac:dyDescent="0.25">
      <c r="A929" s="610"/>
      <c r="B929" s="610"/>
    </row>
    <row r="930" spans="1:2" s="25" customFormat="1" x14ac:dyDescent="0.25">
      <c r="A930" s="610"/>
      <c r="B930" s="610"/>
    </row>
    <row r="931" spans="1:2" s="25" customFormat="1" ht="2.25" customHeight="1" x14ac:dyDescent="0.25">
      <c r="A931" s="611"/>
      <c r="B931" s="611"/>
    </row>
    <row r="932" spans="1:2" s="25" customFormat="1" x14ac:dyDescent="0.25">
      <c r="A932" s="610"/>
      <c r="B932" s="610"/>
    </row>
    <row r="933" spans="1:2" s="25" customFormat="1" x14ac:dyDescent="0.25">
      <c r="A933" s="610"/>
      <c r="B933" s="610"/>
    </row>
    <row r="934" spans="1:2" s="25" customFormat="1" ht="2.25" customHeight="1" x14ac:dyDescent="0.25">
      <c r="A934" s="611"/>
      <c r="B934" s="611"/>
    </row>
    <row r="935" spans="1:2" s="25" customFormat="1" x14ac:dyDescent="0.25">
      <c r="A935" s="610"/>
      <c r="B935" s="610"/>
    </row>
    <row r="936" spans="1:2" s="25" customFormat="1" x14ac:dyDescent="0.25">
      <c r="A936" s="610"/>
      <c r="B936" s="610"/>
    </row>
    <row r="937" spans="1:2" s="25" customFormat="1" ht="2.25" customHeight="1" x14ac:dyDescent="0.25">
      <c r="A937" s="611"/>
      <c r="B937" s="611"/>
    </row>
    <row r="938" spans="1:2" s="25" customFormat="1" x14ac:dyDescent="0.25">
      <c r="A938" s="610"/>
      <c r="B938" s="610"/>
    </row>
    <row r="939" spans="1:2" s="25" customFormat="1" x14ac:dyDescent="0.25">
      <c r="A939" s="610"/>
      <c r="B939" s="610"/>
    </row>
    <row r="940" spans="1:2" s="25" customFormat="1" ht="2.25" customHeight="1" x14ac:dyDescent="0.25">
      <c r="A940" s="611"/>
      <c r="B940" s="611"/>
    </row>
    <row r="941" spans="1:2" s="25" customFormat="1" x14ac:dyDescent="0.25">
      <c r="A941" s="610"/>
      <c r="B941" s="610"/>
    </row>
    <row r="942" spans="1:2" s="25" customFormat="1" x14ac:dyDescent="0.25">
      <c r="A942" s="610"/>
      <c r="B942" s="610"/>
    </row>
    <row r="943" spans="1:2" s="25" customFormat="1" ht="2.25" customHeight="1" x14ac:dyDescent="0.25">
      <c r="A943" s="611"/>
      <c r="B943" s="611"/>
    </row>
    <row r="944" spans="1:2" s="25" customFormat="1" x14ac:dyDescent="0.25">
      <c r="A944" s="610"/>
      <c r="B944" s="610"/>
    </row>
    <row r="945" spans="1:2" s="25" customFormat="1" x14ac:dyDescent="0.25">
      <c r="A945" s="610"/>
      <c r="B945" s="610"/>
    </row>
    <row r="946" spans="1:2" s="25" customFormat="1" ht="2.25" customHeight="1" x14ac:dyDescent="0.25">
      <c r="A946" s="611"/>
      <c r="B946" s="611"/>
    </row>
    <row r="947" spans="1:2" s="25" customFormat="1" x14ac:dyDescent="0.25">
      <c r="A947" s="610"/>
      <c r="B947" s="610"/>
    </row>
    <row r="948" spans="1:2" s="25" customFormat="1" x14ac:dyDescent="0.25">
      <c r="A948" s="610"/>
      <c r="B948" s="610"/>
    </row>
    <row r="949" spans="1:2" s="25" customFormat="1" ht="2.25" customHeight="1" x14ac:dyDescent="0.25">
      <c r="A949" s="611"/>
      <c r="B949" s="611"/>
    </row>
    <row r="950" spans="1:2" s="25" customFormat="1" x14ac:dyDescent="0.25">
      <c r="A950" s="610"/>
      <c r="B950" s="610"/>
    </row>
    <row r="951" spans="1:2" s="25" customFormat="1" x14ac:dyDescent="0.25">
      <c r="A951" s="610"/>
      <c r="B951" s="610"/>
    </row>
    <row r="952" spans="1:2" s="25" customFormat="1" ht="2.25" customHeight="1" x14ac:dyDescent="0.25">
      <c r="A952" s="611"/>
      <c r="B952" s="611"/>
    </row>
    <row r="953" spans="1:2" s="25" customFormat="1" x14ac:dyDescent="0.25">
      <c r="A953" s="610"/>
      <c r="B953" s="610"/>
    </row>
    <row r="954" spans="1:2" s="25" customFormat="1" x14ac:dyDescent="0.25">
      <c r="A954" s="610"/>
      <c r="B954" s="610"/>
    </row>
    <row r="955" spans="1:2" s="25" customFormat="1" ht="2.25" customHeight="1" x14ac:dyDescent="0.25">
      <c r="A955" s="611"/>
      <c r="B955" s="611"/>
    </row>
    <row r="956" spans="1:2" s="25" customFormat="1" x14ac:dyDescent="0.25">
      <c r="A956" s="610"/>
      <c r="B956" s="610"/>
    </row>
    <row r="957" spans="1:2" s="25" customFormat="1" x14ac:dyDescent="0.25">
      <c r="A957" s="610"/>
      <c r="B957" s="610"/>
    </row>
    <row r="958" spans="1:2" s="25" customFormat="1" ht="2.25" customHeight="1" x14ac:dyDescent="0.25">
      <c r="A958" s="611"/>
      <c r="B958" s="611"/>
    </row>
    <row r="959" spans="1:2" s="25" customFormat="1" x14ac:dyDescent="0.25">
      <c r="A959" s="610"/>
      <c r="B959" s="610"/>
    </row>
    <row r="960" spans="1:2" s="25" customFormat="1" x14ac:dyDescent="0.25">
      <c r="A960" s="610"/>
      <c r="B960" s="610"/>
    </row>
    <row r="961" spans="1:2" s="25" customFormat="1" ht="2.25" customHeight="1" x14ac:dyDescent="0.25">
      <c r="A961" s="611"/>
      <c r="B961" s="611"/>
    </row>
    <row r="962" spans="1:2" s="25" customFormat="1" x14ac:dyDescent="0.25">
      <c r="A962" s="610"/>
      <c r="B962" s="610"/>
    </row>
    <row r="963" spans="1:2" s="25" customFormat="1" x14ac:dyDescent="0.25">
      <c r="A963" s="610"/>
      <c r="B963" s="610"/>
    </row>
    <row r="964" spans="1:2" s="25" customFormat="1" ht="2.25" customHeight="1" x14ac:dyDescent="0.25">
      <c r="A964" s="611"/>
      <c r="B964" s="611"/>
    </row>
    <row r="965" spans="1:2" s="25" customFormat="1" x14ac:dyDescent="0.25">
      <c r="A965" s="610"/>
      <c r="B965" s="610"/>
    </row>
    <row r="966" spans="1:2" s="25" customFormat="1" x14ac:dyDescent="0.25">
      <c r="A966" s="610"/>
      <c r="B966" s="610"/>
    </row>
    <row r="967" spans="1:2" s="25" customFormat="1" ht="2.25" customHeight="1" x14ac:dyDescent="0.25">
      <c r="A967" s="611"/>
      <c r="B967" s="611"/>
    </row>
    <row r="968" spans="1:2" s="25" customFormat="1" x14ac:dyDescent="0.25">
      <c r="A968" s="610"/>
      <c r="B968" s="610"/>
    </row>
    <row r="969" spans="1:2" s="25" customFormat="1" x14ac:dyDescent="0.25">
      <c r="A969" s="610"/>
      <c r="B969" s="610"/>
    </row>
    <row r="970" spans="1:2" s="25" customFormat="1" ht="2.25" customHeight="1" x14ac:dyDescent="0.25">
      <c r="A970" s="611"/>
      <c r="B970" s="611"/>
    </row>
    <row r="971" spans="1:2" s="25" customFormat="1" x14ac:dyDescent="0.25">
      <c r="A971" s="610"/>
      <c r="B971" s="610"/>
    </row>
    <row r="972" spans="1:2" s="25" customFormat="1" x14ac:dyDescent="0.25">
      <c r="A972" s="610"/>
      <c r="B972" s="610"/>
    </row>
    <row r="973" spans="1:2" s="25" customFormat="1" ht="2.25" customHeight="1" x14ac:dyDescent="0.25">
      <c r="A973" s="611"/>
      <c r="B973" s="611"/>
    </row>
    <row r="974" spans="1:2" s="25" customFormat="1" x14ac:dyDescent="0.25">
      <c r="A974" s="610"/>
      <c r="B974" s="610"/>
    </row>
    <row r="975" spans="1:2" s="25" customFormat="1" x14ac:dyDescent="0.25">
      <c r="A975" s="610"/>
      <c r="B975" s="610"/>
    </row>
    <row r="976" spans="1:2" s="25" customFormat="1" ht="2.25" customHeight="1" x14ac:dyDescent="0.25">
      <c r="A976" s="611"/>
      <c r="B976" s="611"/>
    </row>
    <row r="977" spans="1:2" s="25" customFormat="1" x14ac:dyDescent="0.25">
      <c r="A977" s="610"/>
      <c r="B977" s="610"/>
    </row>
    <row r="978" spans="1:2" s="25" customFormat="1" x14ac:dyDescent="0.25">
      <c r="A978" s="610"/>
      <c r="B978" s="610"/>
    </row>
    <row r="979" spans="1:2" s="25" customFormat="1" ht="2.25" customHeight="1" x14ac:dyDescent="0.25">
      <c r="A979" s="611"/>
      <c r="B979" s="611"/>
    </row>
    <row r="980" spans="1:2" s="25" customFormat="1" x14ac:dyDescent="0.25">
      <c r="A980" s="610"/>
      <c r="B980" s="610"/>
    </row>
    <row r="981" spans="1:2" s="25" customFormat="1" x14ac:dyDescent="0.25">
      <c r="A981" s="610"/>
      <c r="B981" s="610"/>
    </row>
    <row r="982" spans="1:2" s="25" customFormat="1" ht="2.25" customHeight="1" x14ac:dyDescent="0.25">
      <c r="A982" s="611"/>
      <c r="B982" s="611"/>
    </row>
    <row r="983" spans="1:2" s="25" customFormat="1" x14ac:dyDescent="0.25">
      <c r="A983" s="610"/>
      <c r="B983" s="610"/>
    </row>
    <row r="984" spans="1:2" s="25" customFormat="1" x14ac:dyDescent="0.25">
      <c r="A984" s="610"/>
      <c r="B984" s="610"/>
    </row>
    <row r="985" spans="1:2" s="25" customFormat="1" ht="2.25" customHeight="1" x14ac:dyDescent="0.25">
      <c r="A985" s="611"/>
      <c r="B985" s="611"/>
    </row>
    <row r="986" spans="1:2" s="25" customFormat="1" x14ac:dyDescent="0.25">
      <c r="A986" s="610"/>
      <c r="B986" s="610"/>
    </row>
    <row r="987" spans="1:2" s="25" customFormat="1" x14ac:dyDescent="0.25">
      <c r="A987" s="610"/>
      <c r="B987" s="610"/>
    </row>
    <row r="988" spans="1:2" s="25" customFormat="1" ht="2.25" customHeight="1" x14ac:dyDescent="0.25">
      <c r="A988" s="611"/>
      <c r="B988" s="611"/>
    </row>
    <row r="989" spans="1:2" s="25" customFormat="1" x14ac:dyDescent="0.25">
      <c r="A989" s="610"/>
      <c r="B989" s="610"/>
    </row>
    <row r="990" spans="1:2" s="25" customFormat="1" x14ac:dyDescent="0.25">
      <c r="A990" s="610"/>
      <c r="B990" s="610"/>
    </row>
    <row r="991" spans="1:2" s="25" customFormat="1" ht="2.25" customHeight="1" x14ac:dyDescent="0.25">
      <c r="A991" s="611"/>
      <c r="B991" s="611"/>
    </row>
    <row r="992" spans="1:2" s="25" customFormat="1" x14ac:dyDescent="0.25">
      <c r="A992" s="610"/>
      <c r="B992" s="610"/>
    </row>
    <row r="993" spans="1:2" s="25" customFormat="1" x14ac:dyDescent="0.25">
      <c r="A993" s="610"/>
      <c r="B993" s="610"/>
    </row>
    <row r="994" spans="1:2" s="25" customFormat="1" ht="2.25" customHeight="1" x14ac:dyDescent="0.25">
      <c r="A994" s="611"/>
      <c r="B994" s="611"/>
    </row>
    <row r="995" spans="1:2" s="25" customFormat="1" x14ac:dyDescent="0.25">
      <c r="A995" s="610"/>
      <c r="B995" s="610"/>
    </row>
    <row r="996" spans="1:2" s="25" customFormat="1" x14ac:dyDescent="0.25">
      <c r="A996" s="610"/>
      <c r="B996" s="610"/>
    </row>
    <row r="997" spans="1:2" s="25" customFormat="1" ht="2.25" customHeight="1" x14ac:dyDescent="0.25">
      <c r="A997" s="611"/>
      <c r="B997" s="611"/>
    </row>
    <row r="998" spans="1:2" s="25" customFormat="1" x14ac:dyDescent="0.25">
      <c r="A998" s="610"/>
      <c r="B998" s="610"/>
    </row>
    <row r="999" spans="1:2" s="25" customFormat="1" x14ac:dyDescent="0.25">
      <c r="A999" s="610"/>
      <c r="B999" s="610"/>
    </row>
    <row r="1000" spans="1:2" s="25" customFormat="1" ht="2.25" customHeight="1" x14ac:dyDescent="0.25">
      <c r="A1000" s="611"/>
      <c r="B1000" s="611"/>
    </row>
    <row r="1001" spans="1:2" s="25" customFormat="1" x14ac:dyDescent="0.25">
      <c r="A1001" s="610"/>
      <c r="B1001" s="610"/>
    </row>
    <row r="1002" spans="1:2" s="25" customFormat="1" x14ac:dyDescent="0.25">
      <c r="A1002" s="610"/>
      <c r="B1002" s="610"/>
    </row>
    <row r="1003" spans="1:2" s="25" customFormat="1" ht="2.25" customHeight="1" x14ac:dyDescent="0.25">
      <c r="A1003" s="611"/>
      <c r="B1003" s="611"/>
    </row>
    <row r="1004" spans="1:2" s="25" customFormat="1" x14ac:dyDescent="0.25">
      <c r="A1004" s="610"/>
      <c r="B1004" s="610"/>
    </row>
    <row r="1005" spans="1:2" s="25" customFormat="1" x14ac:dyDescent="0.25">
      <c r="A1005" s="610"/>
      <c r="B1005" s="610"/>
    </row>
    <row r="1006" spans="1:2" s="25" customFormat="1" ht="2.25" customHeight="1" x14ac:dyDescent="0.25">
      <c r="A1006" s="611"/>
      <c r="B1006" s="611"/>
    </row>
    <row r="1007" spans="1:2" s="25" customFormat="1" x14ac:dyDescent="0.25">
      <c r="A1007" s="610"/>
      <c r="B1007" s="610"/>
    </row>
    <row r="1008" spans="1:2" s="25" customFormat="1" x14ac:dyDescent="0.25">
      <c r="A1008" s="610"/>
      <c r="B1008" s="610"/>
    </row>
    <row r="1009" spans="1:2" s="25" customFormat="1" ht="2.25" customHeight="1" x14ac:dyDescent="0.25">
      <c r="A1009" s="611"/>
      <c r="B1009" s="611"/>
    </row>
    <row r="1010" spans="1:2" s="25" customFormat="1" x14ac:dyDescent="0.25">
      <c r="A1010" s="610"/>
      <c r="B1010" s="610"/>
    </row>
    <row r="1011" spans="1:2" s="25" customFormat="1" x14ac:dyDescent="0.25">
      <c r="A1011" s="610"/>
      <c r="B1011" s="610"/>
    </row>
    <row r="1012" spans="1:2" s="25" customFormat="1" ht="2.25" customHeight="1" x14ac:dyDescent="0.25">
      <c r="A1012" s="611"/>
      <c r="B1012" s="611"/>
    </row>
    <row r="1013" spans="1:2" s="25" customFormat="1" x14ac:dyDescent="0.25">
      <c r="A1013" s="610"/>
      <c r="B1013" s="610"/>
    </row>
    <row r="1014" spans="1:2" s="25" customFormat="1" x14ac:dyDescent="0.25">
      <c r="A1014" s="610"/>
      <c r="B1014" s="610"/>
    </row>
    <row r="1015" spans="1:2" s="25" customFormat="1" ht="2.25" customHeight="1" x14ac:dyDescent="0.25">
      <c r="A1015" s="611"/>
      <c r="B1015" s="611"/>
    </row>
    <row r="1016" spans="1:2" s="25" customFormat="1" x14ac:dyDescent="0.25">
      <c r="A1016" s="610"/>
      <c r="B1016" s="610"/>
    </row>
    <row r="1017" spans="1:2" s="25" customFormat="1" x14ac:dyDescent="0.25">
      <c r="A1017" s="610"/>
      <c r="B1017" s="610"/>
    </row>
    <row r="1018" spans="1:2" s="25" customFormat="1" ht="2.25" customHeight="1" x14ac:dyDescent="0.25">
      <c r="A1018" s="611"/>
      <c r="B1018" s="611"/>
    </row>
    <row r="1019" spans="1:2" s="25" customFormat="1" x14ac:dyDescent="0.25">
      <c r="A1019" s="610"/>
      <c r="B1019" s="610"/>
    </row>
    <row r="1020" spans="1:2" s="25" customFormat="1" x14ac:dyDescent="0.25">
      <c r="A1020" s="610"/>
      <c r="B1020" s="610"/>
    </row>
    <row r="1021" spans="1:2" s="25" customFormat="1" ht="2.25" customHeight="1" x14ac:dyDescent="0.25">
      <c r="A1021" s="611"/>
      <c r="B1021" s="611"/>
    </row>
    <row r="1022" spans="1:2" s="25" customFormat="1" x14ac:dyDescent="0.25">
      <c r="A1022" s="610"/>
      <c r="B1022" s="610"/>
    </row>
    <row r="1023" spans="1:2" s="25" customFormat="1" x14ac:dyDescent="0.25">
      <c r="A1023" s="610"/>
      <c r="B1023" s="610"/>
    </row>
    <row r="1024" spans="1:2" s="25" customFormat="1" ht="2.25" customHeight="1" x14ac:dyDescent="0.25">
      <c r="A1024" s="611"/>
      <c r="B1024" s="611"/>
    </row>
    <row r="1025" spans="1:2" s="25" customFormat="1" x14ac:dyDescent="0.25">
      <c r="A1025" s="610"/>
      <c r="B1025" s="610"/>
    </row>
    <row r="1026" spans="1:2" s="25" customFormat="1" x14ac:dyDescent="0.25">
      <c r="A1026" s="610"/>
      <c r="B1026" s="610"/>
    </row>
    <row r="1027" spans="1:2" s="25" customFormat="1" ht="2.25" customHeight="1" x14ac:dyDescent="0.25">
      <c r="A1027" s="611"/>
      <c r="B1027" s="611"/>
    </row>
    <row r="1028" spans="1:2" s="25" customFormat="1" x14ac:dyDescent="0.25">
      <c r="A1028" s="610"/>
      <c r="B1028" s="610"/>
    </row>
    <row r="1029" spans="1:2" s="25" customFormat="1" x14ac:dyDescent="0.25">
      <c r="A1029" s="610"/>
      <c r="B1029" s="610"/>
    </row>
    <row r="1030" spans="1:2" s="25" customFormat="1" ht="2.25" customHeight="1" x14ac:dyDescent="0.25">
      <c r="A1030" s="611"/>
      <c r="B1030" s="611"/>
    </row>
    <row r="1031" spans="1:2" s="25" customFormat="1" x14ac:dyDescent="0.25">
      <c r="A1031" s="610"/>
      <c r="B1031" s="610"/>
    </row>
    <row r="1032" spans="1:2" s="25" customFormat="1" x14ac:dyDescent="0.25">
      <c r="A1032" s="610"/>
      <c r="B1032" s="610"/>
    </row>
    <row r="1033" spans="1:2" s="25" customFormat="1" ht="2.25" customHeight="1" x14ac:dyDescent="0.25">
      <c r="A1033" s="611"/>
      <c r="B1033" s="611"/>
    </row>
    <row r="1034" spans="1:2" s="25" customFormat="1" x14ac:dyDescent="0.25">
      <c r="A1034" s="610"/>
      <c r="B1034" s="610"/>
    </row>
    <row r="1035" spans="1:2" s="25" customFormat="1" x14ac:dyDescent="0.25">
      <c r="A1035" s="610"/>
      <c r="B1035" s="610"/>
    </row>
    <row r="1036" spans="1:2" s="25" customFormat="1" ht="2.25" customHeight="1" x14ac:dyDescent="0.25">
      <c r="A1036" s="611"/>
      <c r="B1036" s="611"/>
    </row>
    <row r="1037" spans="1:2" s="25" customFormat="1" x14ac:dyDescent="0.25"/>
    <row r="1038" spans="1:2" s="25" customFormat="1" x14ac:dyDescent="0.25"/>
  </sheetData>
  <sheetProtection algorithmName="SHA-512" hashValue="6pDpq6T8sTnGVgPrLD9MvOSpnjTVpvXRAl/ReJTOwCY6oZzs+VDbGRL1SVNs2FUhfqiNSMj75EbVEtKwJOvSIw==" saltValue="GItGHRao8LkQ+hSBUjHy3Q==" spinCount="100000" sheet="1" objects="1" scenarios="1" selectLockedCells="1"/>
  <mergeCells count="1033">
    <mergeCell ref="A1034:B1034"/>
    <mergeCell ref="A1035:B1035"/>
    <mergeCell ref="A1036:B1036"/>
    <mergeCell ref="A1025:B1025"/>
    <mergeCell ref="A1026:B1026"/>
    <mergeCell ref="A1027:B1027"/>
    <mergeCell ref="A1028:B1028"/>
    <mergeCell ref="A1029:B1029"/>
    <mergeCell ref="A1030:B1030"/>
    <mergeCell ref="A1031:B1031"/>
    <mergeCell ref="A1032:B1032"/>
    <mergeCell ref="A1033:B1033"/>
    <mergeCell ref="A1016:B1016"/>
    <mergeCell ref="A1017:B1017"/>
    <mergeCell ref="A1018:B1018"/>
    <mergeCell ref="A1019:B1019"/>
    <mergeCell ref="A1020:B1020"/>
    <mergeCell ref="A1021:B1021"/>
    <mergeCell ref="A1022:B1022"/>
    <mergeCell ref="A1023:B1023"/>
    <mergeCell ref="A1024:B1024"/>
    <mergeCell ref="A1007:B1007"/>
    <mergeCell ref="A1008:B1008"/>
    <mergeCell ref="A1009:B1009"/>
    <mergeCell ref="A1010:B1010"/>
    <mergeCell ref="A1011:B1011"/>
    <mergeCell ref="A1012:B1012"/>
    <mergeCell ref="A1013:B1013"/>
    <mergeCell ref="A1014:B1014"/>
    <mergeCell ref="A1015:B1015"/>
    <mergeCell ref="A998:B998"/>
    <mergeCell ref="A999:B999"/>
    <mergeCell ref="A1000:B1000"/>
    <mergeCell ref="A1001:B1001"/>
    <mergeCell ref="A1002:B1002"/>
    <mergeCell ref="A1003:B1003"/>
    <mergeCell ref="A1004:B1004"/>
    <mergeCell ref="A1005:B1005"/>
    <mergeCell ref="A1006:B1006"/>
    <mergeCell ref="A989:B989"/>
    <mergeCell ref="A990:B990"/>
    <mergeCell ref="A991:B991"/>
    <mergeCell ref="A992:B992"/>
    <mergeCell ref="A993:B993"/>
    <mergeCell ref="A994:B994"/>
    <mergeCell ref="A995:B995"/>
    <mergeCell ref="A996:B996"/>
    <mergeCell ref="A997:B997"/>
    <mergeCell ref="A980:B980"/>
    <mergeCell ref="A981:B981"/>
    <mergeCell ref="A982:B982"/>
    <mergeCell ref="A983:B983"/>
    <mergeCell ref="A984:B984"/>
    <mergeCell ref="A985:B985"/>
    <mergeCell ref="A986:B986"/>
    <mergeCell ref="A987:B987"/>
    <mergeCell ref="A988:B988"/>
    <mergeCell ref="A971:B971"/>
    <mergeCell ref="A972:B972"/>
    <mergeCell ref="A973:B973"/>
    <mergeCell ref="A974:B974"/>
    <mergeCell ref="A975:B975"/>
    <mergeCell ref="A976:B976"/>
    <mergeCell ref="A977:B977"/>
    <mergeCell ref="A978:B978"/>
    <mergeCell ref="A979:B979"/>
    <mergeCell ref="A962:B962"/>
    <mergeCell ref="A963:B963"/>
    <mergeCell ref="A964:B964"/>
    <mergeCell ref="A965:B965"/>
    <mergeCell ref="A966:B966"/>
    <mergeCell ref="A967:B967"/>
    <mergeCell ref="A968:B968"/>
    <mergeCell ref="A969:B969"/>
    <mergeCell ref="A970:B970"/>
    <mergeCell ref="A953:B953"/>
    <mergeCell ref="A954:B954"/>
    <mergeCell ref="A955:B955"/>
    <mergeCell ref="A956:B956"/>
    <mergeCell ref="A957:B957"/>
    <mergeCell ref="A958:B958"/>
    <mergeCell ref="A959:B959"/>
    <mergeCell ref="A960:B960"/>
    <mergeCell ref="A961:B961"/>
    <mergeCell ref="A944:B944"/>
    <mergeCell ref="A945:B945"/>
    <mergeCell ref="A946:B946"/>
    <mergeCell ref="A947:B947"/>
    <mergeCell ref="A948:B948"/>
    <mergeCell ref="A949:B949"/>
    <mergeCell ref="A950:B950"/>
    <mergeCell ref="A951:B951"/>
    <mergeCell ref="A952:B952"/>
    <mergeCell ref="A935:B935"/>
    <mergeCell ref="A936:B936"/>
    <mergeCell ref="A937:B937"/>
    <mergeCell ref="A938:B938"/>
    <mergeCell ref="A939:B939"/>
    <mergeCell ref="A940:B940"/>
    <mergeCell ref="A941:B941"/>
    <mergeCell ref="A942:B942"/>
    <mergeCell ref="A943:B943"/>
    <mergeCell ref="A926:B926"/>
    <mergeCell ref="A927:B927"/>
    <mergeCell ref="A928:B928"/>
    <mergeCell ref="A929:B929"/>
    <mergeCell ref="A930:B930"/>
    <mergeCell ref="A931:B931"/>
    <mergeCell ref="A932:B932"/>
    <mergeCell ref="A933:B933"/>
    <mergeCell ref="A934:B934"/>
    <mergeCell ref="A917:B917"/>
    <mergeCell ref="A918:B918"/>
    <mergeCell ref="A919:B919"/>
    <mergeCell ref="A920:B920"/>
    <mergeCell ref="A921:B921"/>
    <mergeCell ref="A922:B922"/>
    <mergeCell ref="A923:B923"/>
    <mergeCell ref="A924:B924"/>
    <mergeCell ref="A925:B925"/>
    <mergeCell ref="A908:B908"/>
    <mergeCell ref="A909:B909"/>
    <mergeCell ref="A910:B910"/>
    <mergeCell ref="A911:B911"/>
    <mergeCell ref="A912:B912"/>
    <mergeCell ref="A913:B913"/>
    <mergeCell ref="A914:B914"/>
    <mergeCell ref="A915:B915"/>
    <mergeCell ref="A916:B916"/>
    <mergeCell ref="A899:B899"/>
    <mergeCell ref="A900:B900"/>
    <mergeCell ref="A901:B901"/>
    <mergeCell ref="A902:B902"/>
    <mergeCell ref="A903:B903"/>
    <mergeCell ref="A904:B904"/>
    <mergeCell ref="A905:B905"/>
    <mergeCell ref="A906:B906"/>
    <mergeCell ref="A907:B907"/>
    <mergeCell ref="A890:B890"/>
    <mergeCell ref="A891:B891"/>
    <mergeCell ref="A892:B892"/>
    <mergeCell ref="A893:B893"/>
    <mergeCell ref="A894:B894"/>
    <mergeCell ref="A895:B895"/>
    <mergeCell ref="A896:B896"/>
    <mergeCell ref="A897:B897"/>
    <mergeCell ref="A898:B898"/>
    <mergeCell ref="A41:B41"/>
    <mergeCell ref="A42:B42"/>
    <mergeCell ref="A43:B43"/>
    <mergeCell ref="A881:B881"/>
    <mergeCell ref="A882:B882"/>
    <mergeCell ref="A883:B883"/>
    <mergeCell ref="A884:B884"/>
    <mergeCell ref="A885:B885"/>
    <mergeCell ref="A886:B886"/>
    <mergeCell ref="A887:B887"/>
    <mergeCell ref="A888:B888"/>
    <mergeCell ref="A889:B889"/>
    <mergeCell ref="A872:B872"/>
    <mergeCell ref="A873:B873"/>
    <mergeCell ref="A874:B874"/>
    <mergeCell ref="A875:B875"/>
    <mergeCell ref="A876:B876"/>
    <mergeCell ref="A877:B877"/>
    <mergeCell ref="A878:B878"/>
    <mergeCell ref="A879:B879"/>
    <mergeCell ref="A880:B880"/>
    <mergeCell ref="A73:B73"/>
    <mergeCell ref="A64:B64"/>
    <mergeCell ref="A65:B65"/>
    <mergeCell ref="A66:B66"/>
    <mergeCell ref="A67:B67"/>
    <mergeCell ref="A68:B68"/>
    <mergeCell ref="A79:B79"/>
    <mergeCell ref="A80:B80"/>
    <mergeCell ref="A81:B81"/>
    <mergeCell ref="A82:B82"/>
    <mergeCell ref="A83:B83"/>
    <mergeCell ref="A17:B17"/>
    <mergeCell ref="A18:B18"/>
    <mergeCell ref="A19:B19"/>
    <mergeCell ref="A869:B869"/>
    <mergeCell ref="A870:B870"/>
    <mergeCell ref="A871:B871"/>
    <mergeCell ref="A32:B32"/>
    <mergeCell ref="A33:B33"/>
    <mergeCell ref="A4:B4"/>
    <mergeCell ref="A9:B9"/>
    <mergeCell ref="A10:B10"/>
    <mergeCell ref="A11:B11"/>
    <mergeCell ref="A12:B12"/>
    <mergeCell ref="A5:B5"/>
    <mergeCell ref="A6:B6"/>
    <mergeCell ref="A7:B7"/>
    <mergeCell ref="A8:B8"/>
    <mergeCell ref="A26:B26"/>
    <mergeCell ref="A27:B27"/>
    <mergeCell ref="A28:B28"/>
    <mergeCell ref="A29:B29"/>
    <mergeCell ref="A13:B13"/>
    <mergeCell ref="A20:B20"/>
    <mergeCell ref="A21:B21"/>
    <mergeCell ref="A22:B22"/>
    <mergeCell ref="A23:B23"/>
    <mergeCell ref="A24:B24"/>
    <mergeCell ref="A25:B25"/>
    <mergeCell ref="A14:B14"/>
    <mergeCell ref="A15:B15"/>
    <mergeCell ref="A39:B39"/>
    <mergeCell ref="A40:B40"/>
    <mergeCell ref="A16:B16"/>
    <mergeCell ref="A30:B30"/>
    <mergeCell ref="A31:B31"/>
    <mergeCell ref="A59:B59"/>
    <mergeCell ref="A60:B60"/>
    <mergeCell ref="A61:B61"/>
    <mergeCell ref="A62:B62"/>
    <mergeCell ref="A63:B63"/>
    <mergeCell ref="A54:B54"/>
    <mergeCell ref="A55:B55"/>
    <mergeCell ref="A56:B56"/>
    <mergeCell ref="A57:B57"/>
    <mergeCell ref="A58:B58"/>
    <mergeCell ref="A69:B69"/>
    <mergeCell ref="A70:B70"/>
    <mergeCell ref="A71:B71"/>
    <mergeCell ref="A72:B72"/>
    <mergeCell ref="A34:B34"/>
    <mergeCell ref="A35:B35"/>
    <mergeCell ref="A36:B36"/>
    <mergeCell ref="A37:B37"/>
    <mergeCell ref="A38:B38"/>
    <mergeCell ref="A49:B49"/>
    <mergeCell ref="A50:B50"/>
    <mergeCell ref="A51:B51"/>
    <mergeCell ref="A52:B52"/>
    <mergeCell ref="A53:B53"/>
    <mergeCell ref="A44:B44"/>
    <mergeCell ref="A45:B45"/>
    <mergeCell ref="A46:B46"/>
    <mergeCell ref="A47:B47"/>
    <mergeCell ref="A48:B48"/>
    <mergeCell ref="A74:B74"/>
    <mergeCell ref="A75:B75"/>
    <mergeCell ref="A76:B76"/>
    <mergeCell ref="A77:B77"/>
    <mergeCell ref="A78:B78"/>
    <mergeCell ref="A89:B89"/>
    <mergeCell ref="A90:B90"/>
    <mergeCell ref="A91:B91"/>
    <mergeCell ref="A92:B92"/>
    <mergeCell ref="A93:B93"/>
    <mergeCell ref="A84:B84"/>
    <mergeCell ref="A85:B85"/>
    <mergeCell ref="A86:B86"/>
    <mergeCell ref="A87:B87"/>
    <mergeCell ref="A88:B88"/>
    <mergeCell ref="A99:B99"/>
    <mergeCell ref="A100:B100"/>
    <mergeCell ref="A101:B101"/>
    <mergeCell ref="A102:B102"/>
    <mergeCell ref="A103:B103"/>
    <mergeCell ref="A94:B94"/>
    <mergeCell ref="A95:B95"/>
    <mergeCell ref="A96:B96"/>
    <mergeCell ref="A97:B97"/>
    <mergeCell ref="A98:B98"/>
    <mergeCell ref="A109:B109"/>
    <mergeCell ref="A110:B110"/>
    <mergeCell ref="A111:B111"/>
    <mergeCell ref="A112:B112"/>
    <mergeCell ref="A104:B104"/>
    <mergeCell ref="A105:B105"/>
    <mergeCell ref="A106:B106"/>
    <mergeCell ref="A107:B107"/>
    <mergeCell ref="A108:B108"/>
    <mergeCell ref="A113:B113"/>
    <mergeCell ref="A114:B114"/>
    <mergeCell ref="A115:B115"/>
    <mergeCell ref="A116:B116"/>
    <mergeCell ref="A117:B117"/>
    <mergeCell ref="A118:B118"/>
    <mergeCell ref="A119:B119"/>
    <mergeCell ref="A120:B120"/>
    <mergeCell ref="A121:B121"/>
    <mergeCell ref="A122:B122"/>
    <mergeCell ref="A123:B123"/>
    <mergeCell ref="A124:B124"/>
    <mergeCell ref="A125:B125"/>
    <mergeCell ref="A126:B126"/>
    <mergeCell ref="A127:B127"/>
    <mergeCell ref="A128:B128"/>
    <mergeCell ref="A129:B129"/>
    <mergeCell ref="A130:B130"/>
    <mergeCell ref="A131:B131"/>
    <mergeCell ref="A132:B132"/>
    <mergeCell ref="A133:B133"/>
    <mergeCell ref="A134:B134"/>
    <mergeCell ref="A135:B135"/>
    <mergeCell ref="A136:B136"/>
    <mergeCell ref="A137:B137"/>
    <mergeCell ref="A138:B138"/>
    <mergeCell ref="A139:B139"/>
    <mergeCell ref="A140:B140"/>
    <mergeCell ref="A141:B141"/>
    <mergeCell ref="A142:B142"/>
    <mergeCell ref="A143:B143"/>
    <mergeCell ref="A144:B144"/>
    <mergeCell ref="A145:B145"/>
    <mergeCell ref="A146:B146"/>
    <mergeCell ref="A147:B147"/>
    <mergeCell ref="A148:B148"/>
    <mergeCell ref="A149:B149"/>
    <mergeCell ref="A150:B150"/>
    <mergeCell ref="A151:B151"/>
    <mergeCell ref="A152:B152"/>
    <mergeCell ref="A153:B153"/>
    <mergeCell ref="A154:B154"/>
    <mergeCell ref="A155:B155"/>
    <mergeCell ref="A156:B156"/>
    <mergeCell ref="A157:B157"/>
    <mergeCell ref="A158:B158"/>
    <mergeCell ref="A159:B159"/>
    <mergeCell ref="A160:B160"/>
    <mergeCell ref="A161:B161"/>
    <mergeCell ref="A162:B162"/>
    <mergeCell ref="A163:B163"/>
    <mergeCell ref="A164:B164"/>
    <mergeCell ref="A165:B165"/>
    <mergeCell ref="A166:B166"/>
    <mergeCell ref="A167:B167"/>
    <mergeCell ref="A168:B168"/>
    <mergeCell ref="A169:B169"/>
    <mergeCell ref="A170:B170"/>
    <mergeCell ref="A171:B171"/>
    <mergeCell ref="A172:B172"/>
    <mergeCell ref="A173:B173"/>
    <mergeCell ref="A174:B174"/>
    <mergeCell ref="A175:B175"/>
    <mergeCell ref="A176:B176"/>
    <mergeCell ref="A177:B177"/>
    <mergeCell ref="A178:B178"/>
    <mergeCell ref="A179:B179"/>
    <mergeCell ref="A180:B180"/>
    <mergeCell ref="A181:B181"/>
    <mergeCell ref="A182:B182"/>
    <mergeCell ref="A183:B183"/>
    <mergeCell ref="A184:B184"/>
    <mergeCell ref="A185:B185"/>
    <mergeCell ref="A186:B186"/>
    <mergeCell ref="A187:B187"/>
    <mergeCell ref="A188:B188"/>
    <mergeCell ref="A189:B189"/>
    <mergeCell ref="A190:B190"/>
    <mergeCell ref="A191:B191"/>
    <mergeCell ref="A192:B192"/>
    <mergeCell ref="A193:B193"/>
    <mergeCell ref="A194:B194"/>
    <mergeCell ref="A195:B195"/>
    <mergeCell ref="A196:B196"/>
    <mergeCell ref="A197:B197"/>
    <mergeCell ref="A198:B198"/>
    <mergeCell ref="A199:B199"/>
    <mergeCell ref="A200:B200"/>
    <mergeCell ref="A201:B201"/>
    <mergeCell ref="A202:B202"/>
    <mergeCell ref="A203:B203"/>
    <mergeCell ref="A204:B204"/>
    <mergeCell ref="A205:B205"/>
    <mergeCell ref="A206:B206"/>
    <mergeCell ref="A207:B207"/>
    <mergeCell ref="A208:B208"/>
    <mergeCell ref="A209:B209"/>
    <mergeCell ref="A210:B210"/>
    <mergeCell ref="A211:B211"/>
    <mergeCell ref="A212:B212"/>
    <mergeCell ref="A213:B213"/>
    <mergeCell ref="A214:B214"/>
    <mergeCell ref="A215:B215"/>
    <mergeCell ref="A216:B216"/>
    <mergeCell ref="A217:B217"/>
    <mergeCell ref="A218:B218"/>
    <mergeCell ref="A219:B219"/>
    <mergeCell ref="A220:B220"/>
    <mergeCell ref="A221:B221"/>
    <mergeCell ref="A222:B222"/>
    <mergeCell ref="A223:B223"/>
    <mergeCell ref="A224:B224"/>
    <mergeCell ref="A225:B225"/>
    <mergeCell ref="A226:B226"/>
    <mergeCell ref="A227:B227"/>
    <mergeCell ref="A228:B228"/>
    <mergeCell ref="A229:B229"/>
    <mergeCell ref="A230:B230"/>
    <mergeCell ref="A231:B231"/>
    <mergeCell ref="A232:B232"/>
    <mergeCell ref="A233:B233"/>
    <mergeCell ref="A234:B234"/>
    <mergeCell ref="A235:B235"/>
    <mergeCell ref="A236:B236"/>
    <mergeCell ref="A237:B237"/>
    <mergeCell ref="A238:B238"/>
    <mergeCell ref="A239:B239"/>
    <mergeCell ref="A240:B240"/>
    <mergeCell ref="A241:B241"/>
    <mergeCell ref="A242:B242"/>
    <mergeCell ref="A243:B243"/>
    <mergeCell ref="A244:B244"/>
    <mergeCell ref="A245:B245"/>
    <mergeCell ref="A246:B246"/>
    <mergeCell ref="A247:B247"/>
    <mergeCell ref="A248:B248"/>
    <mergeCell ref="A249:B249"/>
    <mergeCell ref="A250:B250"/>
    <mergeCell ref="A251:B251"/>
    <mergeCell ref="A252:B252"/>
    <mergeCell ref="A253:B253"/>
    <mergeCell ref="A254:B254"/>
    <mergeCell ref="A255:B255"/>
    <mergeCell ref="A256:B256"/>
    <mergeCell ref="A257:B257"/>
    <mergeCell ref="A258:B258"/>
    <mergeCell ref="A259:B259"/>
    <mergeCell ref="A260:B260"/>
    <mergeCell ref="A261:B261"/>
    <mergeCell ref="A262:B262"/>
    <mergeCell ref="A263:B263"/>
    <mergeCell ref="A264:B264"/>
    <mergeCell ref="A265:B265"/>
    <mergeCell ref="A266:B266"/>
    <mergeCell ref="A267:B267"/>
    <mergeCell ref="A268:B268"/>
    <mergeCell ref="A269:B269"/>
    <mergeCell ref="A270:B270"/>
    <mergeCell ref="A271:B271"/>
    <mergeCell ref="A272:B272"/>
    <mergeCell ref="A273:B273"/>
    <mergeCell ref="A274:B274"/>
    <mergeCell ref="A275:B275"/>
    <mergeCell ref="A276:B276"/>
    <mergeCell ref="A277:B277"/>
    <mergeCell ref="A278:B278"/>
    <mergeCell ref="A279:B279"/>
    <mergeCell ref="A280:B280"/>
    <mergeCell ref="A281:B281"/>
    <mergeCell ref="A282:B282"/>
    <mergeCell ref="A283:B283"/>
    <mergeCell ref="A284:B284"/>
    <mergeCell ref="A285:B285"/>
    <mergeCell ref="A286:B286"/>
    <mergeCell ref="A287:B287"/>
    <mergeCell ref="A288:B288"/>
    <mergeCell ref="A289:B289"/>
    <mergeCell ref="A290:B290"/>
    <mergeCell ref="A291:B291"/>
    <mergeCell ref="A292:B292"/>
    <mergeCell ref="A293:B293"/>
    <mergeCell ref="A294:B294"/>
    <mergeCell ref="A295:B295"/>
    <mergeCell ref="A296:B296"/>
    <mergeCell ref="A297:B297"/>
    <mergeCell ref="A298:B298"/>
    <mergeCell ref="A299:B299"/>
    <mergeCell ref="A300:B300"/>
    <mergeCell ref="A301:B301"/>
    <mergeCell ref="A302:B302"/>
    <mergeCell ref="A303:B303"/>
    <mergeCell ref="A304:B304"/>
    <mergeCell ref="A305:B305"/>
    <mergeCell ref="A306:B306"/>
    <mergeCell ref="A307:B307"/>
    <mergeCell ref="A308:B308"/>
    <mergeCell ref="A309:B309"/>
    <mergeCell ref="A310:B310"/>
    <mergeCell ref="A311:B311"/>
    <mergeCell ref="A312:B312"/>
    <mergeCell ref="A313:B313"/>
    <mergeCell ref="A314:B314"/>
    <mergeCell ref="A315:B315"/>
    <mergeCell ref="A316:B316"/>
    <mergeCell ref="A317:B317"/>
    <mergeCell ref="A318:B318"/>
    <mergeCell ref="A319:B319"/>
    <mergeCell ref="A320:B320"/>
    <mergeCell ref="A321:B321"/>
    <mergeCell ref="A322:B322"/>
    <mergeCell ref="A323:B323"/>
    <mergeCell ref="A324:B324"/>
    <mergeCell ref="A325:B325"/>
    <mergeCell ref="A326:B326"/>
    <mergeCell ref="A327:B327"/>
    <mergeCell ref="A328:B328"/>
    <mergeCell ref="A329:B329"/>
    <mergeCell ref="A330:B330"/>
    <mergeCell ref="A331:B331"/>
    <mergeCell ref="A332:B332"/>
    <mergeCell ref="A333:B333"/>
    <mergeCell ref="A334:B334"/>
    <mergeCell ref="A335:B335"/>
    <mergeCell ref="A336:B336"/>
    <mergeCell ref="A337:B337"/>
    <mergeCell ref="A338:B338"/>
    <mergeCell ref="A339:B339"/>
    <mergeCell ref="A340:B340"/>
    <mergeCell ref="A341:B341"/>
    <mergeCell ref="A342:B342"/>
    <mergeCell ref="A343:B343"/>
    <mergeCell ref="A344:B344"/>
    <mergeCell ref="A345:B345"/>
    <mergeCell ref="A346:B346"/>
    <mergeCell ref="A347:B347"/>
    <mergeCell ref="A348:B348"/>
    <mergeCell ref="A349:B349"/>
    <mergeCell ref="A350:B350"/>
    <mergeCell ref="A351:B351"/>
    <mergeCell ref="A352:B352"/>
    <mergeCell ref="A353:B353"/>
    <mergeCell ref="A354:B354"/>
    <mergeCell ref="A355:B355"/>
    <mergeCell ref="A356:B356"/>
    <mergeCell ref="A357:B357"/>
    <mergeCell ref="A358:B358"/>
    <mergeCell ref="A359:B359"/>
    <mergeCell ref="A360:B360"/>
    <mergeCell ref="A361:B361"/>
    <mergeCell ref="A362:B362"/>
    <mergeCell ref="A363:B363"/>
    <mergeCell ref="A364:B364"/>
    <mergeCell ref="A365:B365"/>
    <mergeCell ref="A366:B366"/>
    <mergeCell ref="A367:B367"/>
    <mergeCell ref="A368:B368"/>
    <mergeCell ref="A369:B369"/>
    <mergeCell ref="A370:B370"/>
    <mergeCell ref="A371:B371"/>
    <mergeCell ref="A372:B372"/>
    <mergeCell ref="A373:B373"/>
    <mergeCell ref="A374:B374"/>
    <mergeCell ref="A375:B375"/>
    <mergeCell ref="A376:B376"/>
    <mergeCell ref="A377:B377"/>
    <mergeCell ref="A378:B378"/>
    <mergeCell ref="A379:B379"/>
    <mergeCell ref="A380:B380"/>
    <mergeCell ref="A381:B381"/>
    <mergeCell ref="A382:B382"/>
    <mergeCell ref="A383:B383"/>
    <mergeCell ref="A384:B384"/>
    <mergeCell ref="A385:B385"/>
    <mergeCell ref="A386:B386"/>
    <mergeCell ref="A387:B387"/>
    <mergeCell ref="A388:B388"/>
    <mergeCell ref="A389:B389"/>
    <mergeCell ref="A390:B390"/>
    <mergeCell ref="A391:B391"/>
    <mergeCell ref="A392:B392"/>
    <mergeCell ref="A393:B393"/>
    <mergeCell ref="A394:B394"/>
    <mergeCell ref="A395:B395"/>
    <mergeCell ref="A396:B396"/>
    <mergeCell ref="A397:B397"/>
    <mergeCell ref="A398:B398"/>
    <mergeCell ref="A399:B399"/>
    <mergeCell ref="A400:B400"/>
    <mergeCell ref="A401:B401"/>
    <mergeCell ref="A402:B402"/>
    <mergeCell ref="A403:B403"/>
    <mergeCell ref="A404:B404"/>
    <mergeCell ref="A405:B405"/>
    <mergeCell ref="A406:B406"/>
    <mergeCell ref="A407:B407"/>
    <mergeCell ref="A408:B408"/>
    <mergeCell ref="A409:B409"/>
    <mergeCell ref="A410:B410"/>
    <mergeCell ref="A411:B411"/>
    <mergeCell ref="A412:B412"/>
    <mergeCell ref="A413:B413"/>
    <mergeCell ref="A414:B414"/>
    <mergeCell ref="A415:B415"/>
    <mergeCell ref="A416:B416"/>
    <mergeCell ref="A417:B417"/>
    <mergeCell ref="A418:B418"/>
    <mergeCell ref="A419:B419"/>
    <mergeCell ref="A420:B420"/>
    <mergeCell ref="A421:B421"/>
    <mergeCell ref="A422:B422"/>
    <mergeCell ref="A423:B423"/>
    <mergeCell ref="A424:B424"/>
    <mergeCell ref="A425:B425"/>
    <mergeCell ref="A426:B426"/>
    <mergeCell ref="A427:B427"/>
    <mergeCell ref="A428:B428"/>
    <mergeCell ref="A429:B429"/>
    <mergeCell ref="A430:B430"/>
    <mergeCell ref="A431:B431"/>
    <mergeCell ref="A432:B432"/>
    <mergeCell ref="A433:B433"/>
    <mergeCell ref="A434:B434"/>
    <mergeCell ref="A435:B435"/>
    <mergeCell ref="A436:B436"/>
    <mergeCell ref="A437:B437"/>
    <mergeCell ref="A438:B438"/>
    <mergeCell ref="A439:B439"/>
    <mergeCell ref="A440:B440"/>
    <mergeCell ref="A441:B441"/>
    <mergeCell ref="A442:B442"/>
    <mergeCell ref="A443:B443"/>
    <mergeCell ref="A444:B444"/>
    <mergeCell ref="A445:B445"/>
    <mergeCell ref="A446:B446"/>
    <mergeCell ref="A447:B447"/>
    <mergeCell ref="A448:B448"/>
    <mergeCell ref="A449:B449"/>
    <mergeCell ref="A450:B450"/>
    <mergeCell ref="A451:B451"/>
    <mergeCell ref="A452:B452"/>
    <mergeCell ref="A453:B453"/>
    <mergeCell ref="A454:B454"/>
    <mergeCell ref="A455:B455"/>
    <mergeCell ref="A456:B456"/>
    <mergeCell ref="A457:B457"/>
    <mergeCell ref="A458:B458"/>
    <mergeCell ref="A459:B459"/>
    <mergeCell ref="A460:B460"/>
    <mergeCell ref="A461:B461"/>
    <mergeCell ref="A462:B462"/>
    <mergeCell ref="A463:B463"/>
    <mergeCell ref="A464:B464"/>
    <mergeCell ref="A465:B465"/>
    <mergeCell ref="A466:B466"/>
    <mergeCell ref="A467:B467"/>
    <mergeCell ref="A468:B468"/>
    <mergeCell ref="A469:B469"/>
    <mergeCell ref="A470:B470"/>
    <mergeCell ref="A471:B471"/>
    <mergeCell ref="A472:B472"/>
    <mergeCell ref="A473:B473"/>
    <mergeCell ref="A474:B474"/>
    <mergeCell ref="A475:B475"/>
    <mergeCell ref="A476:B476"/>
    <mergeCell ref="A477:B477"/>
    <mergeCell ref="A478:B478"/>
    <mergeCell ref="A479:B479"/>
    <mergeCell ref="A480:B480"/>
    <mergeCell ref="A481:B481"/>
    <mergeCell ref="A482:B482"/>
    <mergeCell ref="A483:B483"/>
    <mergeCell ref="A484:B484"/>
    <mergeCell ref="A485:B485"/>
    <mergeCell ref="A486:B486"/>
    <mergeCell ref="A487:B487"/>
    <mergeCell ref="A488:B488"/>
    <mergeCell ref="A489:B489"/>
    <mergeCell ref="A490:B490"/>
    <mergeCell ref="A491:B491"/>
    <mergeCell ref="A492:B492"/>
    <mergeCell ref="A493:B493"/>
    <mergeCell ref="A494:B494"/>
    <mergeCell ref="A495:B495"/>
    <mergeCell ref="A496:B496"/>
    <mergeCell ref="A497:B497"/>
    <mergeCell ref="A498:B498"/>
    <mergeCell ref="A499:B499"/>
    <mergeCell ref="A500:B500"/>
    <mergeCell ref="A501:B501"/>
    <mergeCell ref="A502:B502"/>
    <mergeCell ref="A503:B503"/>
    <mergeCell ref="A504:B504"/>
    <mergeCell ref="A505:B505"/>
    <mergeCell ref="A506:B506"/>
    <mergeCell ref="A507:B507"/>
    <mergeCell ref="A508:B508"/>
    <mergeCell ref="A509:B509"/>
    <mergeCell ref="A510:B510"/>
    <mergeCell ref="A511:B511"/>
    <mergeCell ref="A512:B512"/>
    <mergeCell ref="A513:B513"/>
    <mergeCell ref="A514:B514"/>
    <mergeCell ref="A515:B515"/>
    <mergeCell ref="A516:B516"/>
    <mergeCell ref="A517:B517"/>
    <mergeCell ref="A518:B518"/>
    <mergeCell ref="A519:B519"/>
    <mergeCell ref="A520:B520"/>
    <mergeCell ref="A521:B521"/>
    <mergeCell ref="A522:B522"/>
    <mergeCell ref="A523:B523"/>
    <mergeCell ref="A524:B524"/>
    <mergeCell ref="A525:B525"/>
    <mergeCell ref="A526:B526"/>
    <mergeCell ref="A527:B527"/>
    <mergeCell ref="A528:B528"/>
    <mergeCell ref="A529:B529"/>
    <mergeCell ref="A530:B530"/>
    <mergeCell ref="A531:B531"/>
    <mergeCell ref="A532:B532"/>
    <mergeCell ref="A533:B533"/>
    <mergeCell ref="A534:B534"/>
    <mergeCell ref="A535:B535"/>
    <mergeCell ref="A536:B536"/>
    <mergeCell ref="A537:B537"/>
    <mergeCell ref="A538:B538"/>
    <mergeCell ref="A539:B539"/>
    <mergeCell ref="A540:B540"/>
    <mergeCell ref="A541:B541"/>
    <mergeCell ref="A542:B542"/>
    <mergeCell ref="A543:B543"/>
    <mergeCell ref="A544:B544"/>
    <mergeCell ref="A545:B545"/>
    <mergeCell ref="A546:B546"/>
    <mergeCell ref="A547:B547"/>
    <mergeCell ref="A548:B548"/>
    <mergeCell ref="A549:B549"/>
    <mergeCell ref="A550:B550"/>
    <mergeCell ref="A551:B551"/>
    <mergeCell ref="A552:B552"/>
    <mergeCell ref="A553:B553"/>
    <mergeCell ref="A554:B554"/>
    <mergeCell ref="A555:B555"/>
    <mergeCell ref="A556:B556"/>
    <mergeCell ref="A557:B557"/>
    <mergeCell ref="A558:B558"/>
    <mergeCell ref="A559:B559"/>
    <mergeCell ref="A560:B560"/>
    <mergeCell ref="A561:B561"/>
    <mergeCell ref="A562:B562"/>
    <mergeCell ref="A563:B563"/>
    <mergeCell ref="A564:B564"/>
    <mergeCell ref="A565:B565"/>
    <mergeCell ref="A566:B566"/>
    <mergeCell ref="A567:B567"/>
    <mergeCell ref="A568:B568"/>
    <mergeCell ref="A569:B569"/>
    <mergeCell ref="A570:B570"/>
    <mergeCell ref="A571:B571"/>
    <mergeCell ref="A572:B572"/>
    <mergeCell ref="A573:B573"/>
    <mergeCell ref="A574:B574"/>
    <mergeCell ref="A575:B575"/>
    <mergeCell ref="A576:B576"/>
    <mergeCell ref="A577:B577"/>
    <mergeCell ref="A578:B578"/>
    <mergeCell ref="A579:B579"/>
    <mergeCell ref="A580:B580"/>
    <mergeCell ref="A581:B581"/>
    <mergeCell ref="A582:B582"/>
    <mergeCell ref="A583:B583"/>
    <mergeCell ref="A584:B584"/>
    <mergeCell ref="A585:B585"/>
    <mergeCell ref="A586:B586"/>
    <mergeCell ref="A587:B587"/>
    <mergeCell ref="A588:B588"/>
    <mergeCell ref="A589:B589"/>
    <mergeCell ref="A590:B590"/>
    <mergeCell ref="A591:B591"/>
    <mergeCell ref="A592:B592"/>
    <mergeCell ref="A593:B593"/>
    <mergeCell ref="A594:B594"/>
    <mergeCell ref="A595:B595"/>
    <mergeCell ref="A596:B596"/>
    <mergeCell ref="A597:B597"/>
    <mergeCell ref="A598:B598"/>
    <mergeCell ref="A599:B599"/>
    <mergeCell ref="A600:B600"/>
    <mergeCell ref="A601:B601"/>
    <mergeCell ref="A602:B602"/>
    <mergeCell ref="A603:B603"/>
    <mergeCell ref="A604:B604"/>
    <mergeCell ref="A605:B605"/>
    <mergeCell ref="A606:B606"/>
    <mergeCell ref="A607:B607"/>
    <mergeCell ref="A608:B608"/>
    <mergeCell ref="A609:B609"/>
    <mergeCell ref="A610:B610"/>
    <mergeCell ref="A611:B611"/>
    <mergeCell ref="A612:B612"/>
    <mergeCell ref="A613:B613"/>
    <mergeCell ref="A614:B614"/>
    <mergeCell ref="A615:B615"/>
    <mergeCell ref="A616:B616"/>
    <mergeCell ref="A617:B617"/>
    <mergeCell ref="A618:B618"/>
    <mergeCell ref="A619:B619"/>
    <mergeCell ref="A620:B620"/>
    <mergeCell ref="A621:B621"/>
    <mergeCell ref="A622:B622"/>
    <mergeCell ref="A623:B623"/>
    <mergeCell ref="A624:B624"/>
    <mergeCell ref="A625:B625"/>
    <mergeCell ref="A626:B626"/>
    <mergeCell ref="A627:B627"/>
    <mergeCell ref="A628:B628"/>
    <mergeCell ref="A629:B629"/>
    <mergeCell ref="A630:B630"/>
    <mergeCell ref="A631:B631"/>
    <mergeCell ref="A632:B632"/>
    <mergeCell ref="A633:B633"/>
    <mergeCell ref="A634:B634"/>
    <mergeCell ref="A635:B635"/>
    <mergeCell ref="A636:B636"/>
    <mergeCell ref="A637:B637"/>
    <mergeCell ref="A638:B638"/>
    <mergeCell ref="A639:B639"/>
    <mergeCell ref="A640:B640"/>
    <mergeCell ref="A641:B641"/>
    <mergeCell ref="A642:B642"/>
    <mergeCell ref="A643:B643"/>
    <mergeCell ref="A644:B644"/>
    <mergeCell ref="A645:B645"/>
    <mergeCell ref="A646:B646"/>
    <mergeCell ref="A647:B647"/>
    <mergeCell ref="A648:B648"/>
    <mergeCell ref="A649:B649"/>
    <mergeCell ref="A650:B650"/>
    <mergeCell ref="A651:B651"/>
    <mergeCell ref="A652:B652"/>
    <mergeCell ref="A653:B653"/>
    <mergeCell ref="A654:B654"/>
    <mergeCell ref="A655:B655"/>
    <mergeCell ref="A656:B656"/>
    <mergeCell ref="A657:B657"/>
    <mergeCell ref="A658:B658"/>
    <mergeCell ref="A659:B659"/>
    <mergeCell ref="A660:B660"/>
    <mergeCell ref="A661:B661"/>
    <mergeCell ref="A662:B662"/>
    <mergeCell ref="A663:B663"/>
    <mergeCell ref="A664:B664"/>
    <mergeCell ref="A665:B665"/>
    <mergeCell ref="A666:B666"/>
    <mergeCell ref="A667:B667"/>
    <mergeCell ref="A668:B668"/>
    <mergeCell ref="A669:B669"/>
    <mergeCell ref="A670:B670"/>
    <mergeCell ref="A671:B671"/>
    <mergeCell ref="A672:B672"/>
    <mergeCell ref="A673:B673"/>
    <mergeCell ref="A674:B674"/>
    <mergeCell ref="A675:B675"/>
    <mergeCell ref="A676:B676"/>
    <mergeCell ref="A677:B677"/>
    <mergeCell ref="A678:B678"/>
    <mergeCell ref="A679:B679"/>
    <mergeCell ref="A680:B680"/>
    <mergeCell ref="A681:B681"/>
    <mergeCell ref="A682:B682"/>
    <mergeCell ref="A683:B683"/>
    <mergeCell ref="A684:B684"/>
    <mergeCell ref="A685:B685"/>
    <mergeCell ref="A686:B686"/>
    <mergeCell ref="A687:B687"/>
    <mergeCell ref="A688:B688"/>
    <mergeCell ref="A689:B689"/>
    <mergeCell ref="A690:B690"/>
    <mergeCell ref="A691:B691"/>
    <mergeCell ref="A692:B692"/>
    <mergeCell ref="A693:B693"/>
    <mergeCell ref="A694:B694"/>
    <mergeCell ref="A695:B695"/>
    <mergeCell ref="A696:B696"/>
    <mergeCell ref="A697:B697"/>
    <mergeCell ref="A698:B698"/>
    <mergeCell ref="A699:B699"/>
    <mergeCell ref="A700:B700"/>
    <mergeCell ref="A701:B701"/>
    <mergeCell ref="A702:B702"/>
    <mergeCell ref="A703:B703"/>
    <mergeCell ref="A704:B704"/>
    <mergeCell ref="A705:B705"/>
    <mergeCell ref="A706:B706"/>
    <mergeCell ref="A707:B707"/>
    <mergeCell ref="A708:B708"/>
    <mergeCell ref="A709:B709"/>
    <mergeCell ref="A710:B710"/>
    <mergeCell ref="A711:B711"/>
    <mergeCell ref="A712:B712"/>
    <mergeCell ref="A713:B713"/>
    <mergeCell ref="A714:B714"/>
    <mergeCell ref="A715:B715"/>
    <mergeCell ref="A716:B716"/>
    <mergeCell ref="A717:B717"/>
    <mergeCell ref="A718:B718"/>
    <mergeCell ref="A719:B719"/>
    <mergeCell ref="A720:B720"/>
    <mergeCell ref="A721:B721"/>
    <mergeCell ref="A722:B722"/>
    <mergeCell ref="A723:B723"/>
    <mergeCell ref="A724:B724"/>
    <mergeCell ref="A725:B725"/>
    <mergeCell ref="A726:B726"/>
    <mergeCell ref="A727:B727"/>
    <mergeCell ref="A728:B728"/>
    <mergeCell ref="A729:B729"/>
    <mergeCell ref="A730:B730"/>
    <mergeCell ref="A731:B731"/>
    <mergeCell ref="A732:B732"/>
    <mergeCell ref="A733:B733"/>
    <mergeCell ref="A734:B734"/>
    <mergeCell ref="A735:B735"/>
    <mergeCell ref="A736:B736"/>
    <mergeCell ref="A737:B737"/>
    <mergeCell ref="A738:B738"/>
    <mergeCell ref="A739:B739"/>
    <mergeCell ref="A740:B740"/>
    <mergeCell ref="A741:B741"/>
    <mergeCell ref="A742:B742"/>
    <mergeCell ref="A743:B743"/>
    <mergeCell ref="A744:B744"/>
    <mergeCell ref="A745:B745"/>
    <mergeCell ref="A746:B746"/>
    <mergeCell ref="A747:B747"/>
    <mergeCell ref="A748:B748"/>
    <mergeCell ref="A749:B749"/>
    <mergeCell ref="A750:B750"/>
    <mergeCell ref="A751:B751"/>
    <mergeCell ref="A752:B752"/>
    <mergeCell ref="A753:B753"/>
    <mergeCell ref="A754:B754"/>
    <mergeCell ref="A755:B755"/>
    <mergeCell ref="A756:B756"/>
    <mergeCell ref="A757:B757"/>
    <mergeCell ref="A758:B758"/>
    <mergeCell ref="A759:B759"/>
    <mergeCell ref="A760:B760"/>
    <mergeCell ref="A761:B761"/>
    <mergeCell ref="A762:B762"/>
    <mergeCell ref="A763:B763"/>
    <mergeCell ref="A764:B764"/>
    <mergeCell ref="A765:B765"/>
    <mergeCell ref="A766:B766"/>
    <mergeCell ref="A767:B767"/>
    <mergeCell ref="A768:B768"/>
    <mergeCell ref="A769:B769"/>
    <mergeCell ref="A770:B770"/>
    <mergeCell ref="A771:B771"/>
    <mergeCell ref="A772:B772"/>
    <mergeCell ref="A773:B773"/>
    <mergeCell ref="A774:B774"/>
    <mergeCell ref="A775:B775"/>
    <mergeCell ref="A776:B776"/>
    <mergeCell ref="A777:B777"/>
    <mergeCell ref="A778:B778"/>
    <mergeCell ref="A779:B779"/>
    <mergeCell ref="A780:B780"/>
    <mergeCell ref="A781:B781"/>
    <mergeCell ref="A782:B782"/>
    <mergeCell ref="A783:B783"/>
    <mergeCell ref="A784:B784"/>
    <mergeCell ref="A785:B785"/>
    <mergeCell ref="A786:B786"/>
    <mergeCell ref="A787:B787"/>
    <mergeCell ref="A788:B788"/>
    <mergeCell ref="A789:B789"/>
    <mergeCell ref="A790:B790"/>
    <mergeCell ref="A791:B791"/>
    <mergeCell ref="A792:B792"/>
    <mergeCell ref="A793:B793"/>
    <mergeCell ref="A794:B794"/>
    <mergeCell ref="A795:B795"/>
    <mergeCell ref="A796:B796"/>
    <mergeCell ref="A797:B797"/>
    <mergeCell ref="A798:B798"/>
    <mergeCell ref="A799:B799"/>
    <mergeCell ref="A800:B800"/>
    <mergeCell ref="A801:B801"/>
    <mergeCell ref="A802:B802"/>
    <mergeCell ref="A803:B803"/>
    <mergeCell ref="A804:B804"/>
    <mergeCell ref="A805:B805"/>
    <mergeCell ref="A806:B806"/>
    <mergeCell ref="A807:B807"/>
    <mergeCell ref="A808:B808"/>
    <mergeCell ref="A809:B809"/>
    <mergeCell ref="A810:B810"/>
    <mergeCell ref="A811:B811"/>
    <mergeCell ref="A812:B812"/>
    <mergeCell ref="A813:B813"/>
    <mergeCell ref="A814:B814"/>
    <mergeCell ref="A815:B815"/>
    <mergeCell ref="A816:B816"/>
    <mergeCell ref="A817:B817"/>
    <mergeCell ref="A818:B818"/>
    <mergeCell ref="A819:B819"/>
    <mergeCell ref="A820:B820"/>
    <mergeCell ref="A821:B821"/>
    <mergeCell ref="A822:B822"/>
    <mergeCell ref="A823:B823"/>
    <mergeCell ref="A824:B824"/>
    <mergeCell ref="A825:B825"/>
    <mergeCell ref="A826:B826"/>
    <mergeCell ref="A867:B867"/>
    <mergeCell ref="A868:B868"/>
    <mergeCell ref="A844:B844"/>
    <mergeCell ref="A845:B845"/>
    <mergeCell ref="A846:B846"/>
    <mergeCell ref="A847:B847"/>
    <mergeCell ref="A848:B848"/>
    <mergeCell ref="A849:B849"/>
    <mergeCell ref="A850:B850"/>
    <mergeCell ref="A851:B851"/>
    <mergeCell ref="A852:B852"/>
    <mergeCell ref="A853:B853"/>
    <mergeCell ref="A854:B854"/>
    <mergeCell ref="A855:B855"/>
    <mergeCell ref="A856:B856"/>
    <mergeCell ref="A857:B857"/>
    <mergeCell ref="A858:B858"/>
    <mergeCell ref="A859:B859"/>
    <mergeCell ref="A860:B860"/>
    <mergeCell ref="A840:B840"/>
    <mergeCell ref="A841:B841"/>
    <mergeCell ref="A842:B842"/>
    <mergeCell ref="A843:B843"/>
    <mergeCell ref="A861:B861"/>
    <mergeCell ref="A862:B862"/>
    <mergeCell ref="A863:B863"/>
    <mergeCell ref="A864:B864"/>
    <mergeCell ref="A865:B865"/>
    <mergeCell ref="A866:B866"/>
    <mergeCell ref="A827:B827"/>
    <mergeCell ref="A828:B828"/>
    <mergeCell ref="A829:B829"/>
    <mergeCell ref="A830:B830"/>
    <mergeCell ref="A831:B831"/>
    <mergeCell ref="A832:B832"/>
    <mergeCell ref="A833:B833"/>
    <mergeCell ref="A834:B834"/>
    <mergeCell ref="A835:B835"/>
    <mergeCell ref="A836:B836"/>
    <mergeCell ref="A837:B837"/>
    <mergeCell ref="A838:B838"/>
    <mergeCell ref="A839:B839"/>
  </mergeCells>
  <pageMargins left="0.7" right="0.7" top="0.75" bottom="0.75" header="0.3" footer="0.3"/>
  <legacyDrawing r:id="rId1"/>
  <extLst>
    <ext xmlns:x14="http://schemas.microsoft.com/office/spreadsheetml/2009/9/main" uri="{78C0D931-6437-407d-A8EE-F0AAD7539E65}">
      <x14:conditionalFormattings>
        <x14:conditionalFormatting xmlns:xm="http://schemas.microsoft.com/office/excel/2006/main">
          <x14:cfRule type="expression" priority="18922" id="{9165B090-F99B-4063-BE94-F643FCC6AE71}">
            <xm:f>OR(C$4='Data entry'!$S45:$AN45)</xm:f>
            <x14:dxf>
              <fill>
                <patternFill patternType="lightVertical">
                  <fgColor rgb="FF00B0F0"/>
                  <bgColor auto="1"/>
                </patternFill>
              </fill>
              <border>
                <left style="dashDot">
                  <color rgb="FF00B0F0"/>
                </left>
                <right style="dashDot">
                  <color rgb="FF00B0F0"/>
                </right>
                <top style="dashDot">
                  <color rgb="FF00B0F0"/>
                </top>
                <bottom style="dashDot">
                  <color rgb="FF00B0F0"/>
                </bottom>
              </border>
            </x14:dxf>
          </x14:cfRule>
          <xm:sqref>C123:CC123</xm:sqref>
        </x14:conditionalFormatting>
        <x14:conditionalFormatting xmlns:xm="http://schemas.microsoft.com/office/excel/2006/main">
          <x14:cfRule type="expression" priority="18973" id="{9165B090-F99B-4063-BE94-F643FCC6AE71}">
            <xm:f>OR(C$4='Data entry'!$S6:$AN6)</xm:f>
            <x14:dxf>
              <fill>
                <patternFill patternType="lightVertical">
                  <fgColor rgb="FF00B0F0"/>
                  <bgColor auto="1"/>
                </patternFill>
              </fill>
              <border>
                <left style="dashDot">
                  <color rgb="FF00B0F0"/>
                </left>
                <right style="dashDot">
                  <color rgb="FF00B0F0"/>
                </right>
                <top style="dashDot">
                  <color rgb="FF00B0F0"/>
                </top>
                <bottom style="dashDot">
                  <color rgb="FF00B0F0"/>
                </bottom>
              </border>
            </x14:dxf>
          </x14:cfRule>
          <xm:sqref>C6:CC6</xm:sqref>
        </x14:conditionalFormatting>
        <x14:conditionalFormatting xmlns:xm="http://schemas.microsoft.com/office/excel/2006/main">
          <x14:cfRule type="expression" priority="19012" id="{33E80F40-2C28-4235-8352-2F9507EB51C7}">
            <xm:f>C$4='Data entry'!$BC6</xm:f>
            <x14:dxf>
              <fill>
                <patternFill patternType="gray0625">
                  <fgColor theme="5" tint="-0.24994659260841701"/>
                  <bgColor auto="1"/>
                </patternFill>
              </fill>
              <border>
                <left style="dashed">
                  <color theme="5" tint="-0.24994659260841701"/>
                </left>
                <right style="dashed">
                  <color theme="5" tint="-0.24994659260841701"/>
                </right>
                <top style="dashed">
                  <color theme="5" tint="-0.24994659260841701"/>
                </top>
                <bottom style="dashed">
                  <color theme="5" tint="-0.24994659260841701"/>
                </bottom>
                <vertical/>
                <horizontal/>
              </border>
            </x14:dxf>
          </x14:cfRule>
          <xm:sqref>C5:CC5</xm:sqref>
        </x14:conditionalFormatting>
        <x14:conditionalFormatting xmlns:xm="http://schemas.microsoft.com/office/excel/2006/main">
          <x14:cfRule type="expression" priority="167106" id="{37566F97-6D06-400B-A709-FE657B07687F}">
            <xm:f>$BW$4='Data entry'!#REF!</xm:f>
            <x14:dxf>
              <fill>
                <patternFill>
                  <bgColor rgb="FFFF0000"/>
                </patternFill>
              </fill>
            </x14:dxf>
          </x14:cfRule>
          <xm:sqref>BU7:CC7</xm:sqref>
        </x14:conditionalFormatting>
        <x14:conditionalFormatting xmlns:xm="http://schemas.microsoft.com/office/excel/2006/main">
          <x14:cfRule type="expression" priority="167149" id="{9165B090-F99B-4063-BE94-F643FCC6AE71}">
            <xm:f>OR(C$4='Data entry'!$S7:$AN7)</xm:f>
            <x14:dxf>
              <fill>
                <patternFill patternType="lightVertical">
                  <fgColor rgb="FF00B0F0"/>
                  <bgColor auto="1"/>
                </patternFill>
              </fill>
              <border>
                <left style="dashDot">
                  <color rgb="FF00B0F0"/>
                </left>
                <right style="dashDot">
                  <color rgb="FF00B0F0"/>
                </right>
                <top style="dashDot">
                  <color rgb="FF00B0F0"/>
                </top>
                <bottom style="dashDot">
                  <color rgb="FF00B0F0"/>
                </bottom>
              </border>
            </x14:dxf>
          </x14:cfRule>
          <xm:sqref>C9:CC9</xm:sqref>
        </x14:conditionalFormatting>
        <x14:conditionalFormatting xmlns:xm="http://schemas.microsoft.com/office/excel/2006/main">
          <x14:cfRule type="expression" priority="167187" id="{33E80F40-2C28-4235-8352-2F9507EB51C7}">
            <xm:f>C$4='Data entry'!$BC7</xm:f>
            <x14:dxf>
              <fill>
                <patternFill patternType="gray0625">
                  <fgColor theme="5" tint="-0.24994659260841701"/>
                  <bgColor auto="1"/>
                </patternFill>
              </fill>
              <border>
                <left style="dashed">
                  <color theme="5" tint="-0.24994659260841701"/>
                </left>
                <right style="dashed">
                  <color theme="5" tint="-0.24994659260841701"/>
                </right>
                <top style="dashed">
                  <color theme="5" tint="-0.24994659260841701"/>
                </top>
                <bottom style="dashed">
                  <color theme="5" tint="-0.24994659260841701"/>
                </bottom>
                <vertical/>
                <horizontal/>
              </border>
            </x14:dxf>
          </x14:cfRule>
          <xm:sqref>C8:CC8</xm:sqref>
        </x14:conditionalFormatting>
        <x14:conditionalFormatting xmlns:xm="http://schemas.microsoft.com/office/excel/2006/main">
          <x14:cfRule type="expression" priority="207886" id="{37566F97-6D06-400B-A709-FE657B07687F}">
            <xm:f>$BW$4='Data entry'!#REF!</xm:f>
            <x14:dxf>
              <fill>
                <patternFill>
                  <bgColor rgb="FFFF0000"/>
                </patternFill>
              </fill>
            </x14:dxf>
          </x14:cfRule>
          <xm:sqref>BU10:CC10</xm:sqref>
        </x14:conditionalFormatting>
        <x14:conditionalFormatting xmlns:xm="http://schemas.microsoft.com/office/excel/2006/main">
          <x14:cfRule type="expression" priority="240735" id="{9165B090-F99B-4063-BE94-F643FCC6AE71}">
            <xm:f>OR(C$4='Data entry'!$S8:$AN8)</xm:f>
            <x14:dxf>
              <fill>
                <patternFill patternType="lightVertical">
                  <fgColor rgb="FF00B0F0"/>
                  <bgColor auto="1"/>
                </patternFill>
              </fill>
              <border>
                <left style="dashDot">
                  <color rgb="FF00B0F0"/>
                </left>
                <right style="dashDot">
                  <color rgb="FF00B0F0"/>
                </right>
                <top style="dashDot">
                  <color rgb="FF00B0F0"/>
                </top>
                <bottom style="dashDot">
                  <color rgb="FF00B0F0"/>
                </bottom>
              </border>
            </x14:dxf>
          </x14:cfRule>
          <xm:sqref>C12:CC12</xm:sqref>
        </x14:conditionalFormatting>
        <x14:conditionalFormatting xmlns:xm="http://schemas.microsoft.com/office/excel/2006/main">
          <x14:cfRule type="expression" priority="240772" id="{33E80F40-2C28-4235-8352-2F9507EB51C7}">
            <xm:f>C$4='Data entry'!$BC8</xm:f>
            <x14:dxf>
              <fill>
                <patternFill patternType="gray0625">
                  <fgColor theme="5" tint="-0.24994659260841701"/>
                  <bgColor auto="1"/>
                </patternFill>
              </fill>
              <border>
                <left style="dashed">
                  <color theme="5" tint="-0.24994659260841701"/>
                </left>
                <right style="dashed">
                  <color theme="5" tint="-0.24994659260841701"/>
                </right>
                <top style="dashed">
                  <color theme="5" tint="-0.24994659260841701"/>
                </top>
                <bottom style="dashed">
                  <color theme="5" tint="-0.24994659260841701"/>
                </bottom>
                <vertical/>
                <horizontal/>
              </border>
            </x14:dxf>
          </x14:cfRule>
          <xm:sqref>C11:CC11</xm:sqref>
        </x14:conditionalFormatting>
        <x14:conditionalFormatting xmlns:xm="http://schemas.microsoft.com/office/excel/2006/main">
          <x14:cfRule type="expression" priority="281352" id="{37566F97-6D06-400B-A709-FE657B07687F}">
            <xm:f>$BW$4='Data entry'!#REF!</xm:f>
            <x14:dxf>
              <fill>
                <patternFill>
                  <bgColor rgb="FFFF0000"/>
                </patternFill>
              </fill>
            </x14:dxf>
          </x14:cfRule>
          <xm:sqref>BU13:CC13</xm:sqref>
        </x14:conditionalFormatting>
        <x14:conditionalFormatting xmlns:xm="http://schemas.microsoft.com/office/excel/2006/main">
          <x14:cfRule type="expression" priority="314105" id="{9165B090-F99B-4063-BE94-F643FCC6AE71}">
            <xm:f>OR(C$4='Data entry'!$S9:$AN9)</xm:f>
            <x14:dxf>
              <fill>
                <patternFill patternType="lightVertical">
                  <fgColor rgb="FF00B0F0"/>
                  <bgColor auto="1"/>
                </patternFill>
              </fill>
              <border>
                <left style="dashDot">
                  <color rgb="FF00B0F0"/>
                </left>
                <right style="dashDot">
                  <color rgb="FF00B0F0"/>
                </right>
                <top style="dashDot">
                  <color rgb="FF00B0F0"/>
                </top>
                <bottom style="dashDot">
                  <color rgb="FF00B0F0"/>
                </bottom>
              </border>
            </x14:dxf>
          </x14:cfRule>
          <xm:sqref>C15:CC15</xm:sqref>
        </x14:conditionalFormatting>
        <x14:conditionalFormatting xmlns:xm="http://schemas.microsoft.com/office/excel/2006/main">
          <x14:cfRule type="expression" priority="314141" id="{33E80F40-2C28-4235-8352-2F9507EB51C7}">
            <xm:f>C$4='Data entry'!$BC9</xm:f>
            <x14:dxf>
              <fill>
                <patternFill patternType="gray0625">
                  <fgColor theme="5" tint="-0.24994659260841701"/>
                  <bgColor auto="1"/>
                </patternFill>
              </fill>
              <border>
                <left style="dashed">
                  <color theme="5" tint="-0.24994659260841701"/>
                </left>
                <right style="dashed">
                  <color theme="5" tint="-0.24994659260841701"/>
                </right>
                <top style="dashed">
                  <color theme="5" tint="-0.24994659260841701"/>
                </top>
                <bottom style="dashed">
                  <color theme="5" tint="-0.24994659260841701"/>
                </bottom>
                <vertical/>
                <horizontal/>
              </border>
            </x14:dxf>
          </x14:cfRule>
          <xm:sqref>C14:CC14</xm:sqref>
        </x14:conditionalFormatting>
        <x14:conditionalFormatting xmlns:xm="http://schemas.microsoft.com/office/excel/2006/main">
          <x14:cfRule type="expression" priority="354602" id="{37566F97-6D06-400B-A709-FE657B07687F}">
            <xm:f>$BW$4='Data entry'!#REF!</xm:f>
            <x14:dxf>
              <fill>
                <patternFill>
                  <bgColor rgb="FFFF0000"/>
                </patternFill>
              </fill>
            </x14:dxf>
          </x14:cfRule>
          <xm:sqref>BU16:CC16</xm:sqref>
        </x14:conditionalFormatting>
        <x14:conditionalFormatting xmlns:xm="http://schemas.microsoft.com/office/excel/2006/main">
          <x14:cfRule type="expression" priority="387259" id="{9165B090-F99B-4063-BE94-F643FCC6AE71}">
            <xm:f>OR(C$4='Data entry'!$S10:$AN10)</xm:f>
            <x14:dxf>
              <fill>
                <patternFill patternType="lightVertical">
                  <fgColor rgb="FF00B0F0"/>
                  <bgColor auto="1"/>
                </patternFill>
              </fill>
              <border>
                <left style="dashDot">
                  <color rgb="FF00B0F0"/>
                </left>
                <right style="dashDot">
                  <color rgb="FF00B0F0"/>
                </right>
                <top style="dashDot">
                  <color rgb="FF00B0F0"/>
                </top>
                <bottom style="dashDot">
                  <color rgb="FF00B0F0"/>
                </bottom>
              </border>
            </x14:dxf>
          </x14:cfRule>
          <xm:sqref>C18:CC18</xm:sqref>
        </x14:conditionalFormatting>
        <x14:conditionalFormatting xmlns:xm="http://schemas.microsoft.com/office/excel/2006/main">
          <x14:cfRule type="expression" priority="387294" id="{33E80F40-2C28-4235-8352-2F9507EB51C7}">
            <xm:f>C$4='Data entry'!$BC10</xm:f>
            <x14:dxf>
              <fill>
                <patternFill patternType="gray0625">
                  <fgColor theme="5" tint="-0.24994659260841701"/>
                  <bgColor auto="1"/>
                </patternFill>
              </fill>
              <border>
                <left style="dashed">
                  <color theme="5" tint="-0.24994659260841701"/>
                </left>
                <right style="dashed">
                  <color theme="5" tint="-0.24994659260841701"/>
                </right>
                <top style="dashed">
                  <color theme="5" tint="-0.24994659260841701"/>
                </top>
                <bottom style="dashed">
                  <color theme="5" tint="-0.24994659260841701"/>
                </bottom>
                <vertical/>
                <horizontal/>
              </border>
            </x14:dxf>
          </x14:cfRule>
          <xm:sqref>C17:CC17</xm:sqref>
        </x14:conditionalFormatting>
        <x14:conditionalFormatting xmlns:xm="http://schemas.microsoft.com/office/excel/2006/main">
          <x14:cfRule type="expression" priority="427636" id="{37566F97-6D06-400B-A709-FE657B07687F}">
            <xm:f>$BW$4='Data entry'!#REF!</xm:f>
            <x14:dxf>
              <fill>
                <patternFill>
                  <bgColor rgb="FFFF0000"/>
                </patternFill>
              </fill>
            </x14:dxf>
          </x14:cfRule>
          <xm:sqref>BU19:CC19</xm:sqref>
        </x14:conditionalFormatting>
        <x14:conditionalFormatting xmlns:xm="http://schemas.microsoft.com/office/excel/2006/main">
          <x14:cfRule type="expression" priority="460197" id="{9165B090-F99B-4063-BE94-F643FCC6AE71}">
            <xm:f>OR(C$4='Data entry'!$S11:$AN11)</xm:f>
            <x14:dxf>
              <fill>
                <patternFill patternType="lightVertical">
                  <fgColor rgb="FF00B0F0"/>
                  <bgColor auto="1"/>
                </patternFill>
              </fill>
              <border>
                <left style="dashDot">
                  <color rgb="FF00B0F0"/>
                </left>
                <right style="dashDot">
                  <color rgb="FF00B0F0"/>
                </right>
                <top style="dashDot">
                  <color rgb="FF00B0F0"/>
                </top>
                <bottom style="dashDot">
                  <color rgb="FF00B0F0"/>
                </bottom>
              </border>
            </x14:dxf>
          </x14:cfRule>
          <xm:sqref>C21:CC21</xm:sqref>
        </x14:conditionalFormatting>
        <x14:conditionalFormatting xmlns:xm="http://schemas.microsoft.com/office/excel/2006/main">
          <x14:cfRule type="expression" priority="460231" id="{33E80F40-2C28-4235-8352-2F9507EB51C7}">
            <xm:f>C$4='Data entry'!$BC11</xm:f>
            <x14:dxf>
              <fill>
                <patternFill patternType="gray0625">
                  <fgColor theme="5" tint="-0.24994659260841701"/>
                  <bgColor auto="1"/>
                </patternFill>
              </fill>
              <border>
                <left style="dashed">
                  <color theme="5" tint="-0.24994659260841701"/>
                </left>
                <right style="dashed">
                  <color theme="5" tint="-0.24994659260841701"/>
                </right>
                <top style="dashed">
                  <color theme="5" tint="-0.24994659260841701"/>
                </top>
                <bottom style="dashed">
                  <color theme="5" tint="-0.24994659260841701"/>
                </bottom>
                <vertical/>
                <horizontal/>
              </border>
            </x14:dxf>
          </x14:cfRule>
          <xm:sqref>C20:CC20</xm:sqref>
        </x14:conditionalFormatting>
        <x14:conditionalFormatting xmlns:xm="http://schemas.microsoft.com/office/excel/2006/main">
          <x14:cfRule type="expression" priority="500454" id="{37566F97-6D06-400B-A709-FE657B07687F}">
            <xm:f>$BW$4='Data entry'!#REF!</xm:f>
            <x14:dxf>
              <fill>
                <patternFill>
                  <bgColor rgb="FFFF0000"/>
                </patternFill>
              </fill>
            </x14:dxf>
          </x14:cfRule>
          <xm:sqref>BU22:CC22</xm:sqref>
        </x14:conditionalFormatting>
        <x14:conditionalFormatting xmlns:xm="http://schemas.microsoft.com/office/excel/2006/main">
          <x14:cfRule type="expression" priority="532919" id="{9165B090-F99B-4063-BE94-F643FCC6AE71}">
            <xm:f>OR(C$4='Data entry'!$S12:$AN12)</xm:f>
            <x14:dxf>
              <fill>
                <patternFill patternType="lightVertical">
                  <fgColor rgb="FF00B0F0"/>
                  <bgColor auto="1"/>
                </patternFill>
              </fill>
              <border>
                <left style="dashDot">
                  <color rgb="FF00B0F0"/>
                </left>
                <right style="dashDot">
                  <color rgb="FF00B0F0"/>
                </right>
                <top style="dashDot">
                  <color rgb="FF00B0F0"/>
                </top>
                <bottom style="dashDot">
                  <color rgb="FF00B0F0"/>
                </bottom>
              </border>
            </x14:dxf>
          </x14:cfRule>
          <xm:sqref>C24:CC24</xm:sqref>
        </x14:conditionalFormatting>
        <x14:conditionalFormatting xmlns:xm="http://schemas.microsoft.com/office/excel/2006/main">
          <x14:cfRule type="expression" priority="532952" id="{33E80F40-2C28-4235-8352-2F9507EB51C7}">
            <xm:f>C$4='Data entry'!$BC12</xm:f>
            <x14:dxf>
              <fill>
                <patternFill patternType="gray0625">
                  <fgColor theme="5" tint="-0.24994659260841701"/>
                  <bgColor auto="1"/>
                </patternFill>
              </fill>
              <border>
                <left style="dashed">
                  <color theme="5" tint="-0.24994659260841701"/>
                </left>
                <right style="dashed">
                  <color theme="5" tint="-0.24994659260841701"/>
                </right>
                <top style="dashed">
                  <color theme="5" tint="-0.24994659260841701"/>
                </top>
                <bottom style="dashed">
                  <color theme="5" tint="-0.24994659260841701"/>
                </bottom>
                <vertical/>
                <horizontal/>
              </border>
            </x14:dxf>
          </x14:cfRule>
          <xm:sqref>C23:CC23</xm:sqref>
        </x14:conditionalFormatting>
        <x14:conditionalFormatting xmlns:xm="http://schemas.microsoft.com/office/excel/2006/main">
          <x14:cfRule type="expression" priority="573056" id="{37566F97-6D06-400B-A709-FE657B07687F}">
            <xm:f>$BW$4='Data entry'!#REF!</xm:f>
            <x14:dxf>
              <fill>
                <patternFill>
                  <bgColor rgb="FFFF0000"/>
                </patternFill>
              </fill>
            </x14:dxf>
          </x14:cfRule>
          <xm:sqref>BU25:CC25</xm:sqref>
        </x14:conditionalFormatting>
        <x14:conditionalFormatting xmlns:xm="http://schemas.microsoft.com/office/excel/2006/main">
          <x14:cfRule type="expression" priority="605425" id="{9165B090-F99B-4063-BE94-F643FCC6AE71}">
            <xm:f>OR(C$4='Data entry'!$S13:$AN13)</xm:f>
            <x14:dxf>
              <fill>
                <patternFill patternType="lightVertical">
                  <fgColor rgb="FF00B0F0"/>
                  <bgColor auto="1"/>
                </patternFill>
              </fill>
              <border>
                <left style="dashDot">
                  <color rgb="FF00B0F0"/>
                </left>
                <right style="dashDot">
                  <color rgb="FF00B0F0"/>
                </right>
                <top style="dashDot">
                  <color rgb="FF00B0F0"/>
                </top>
                <bottom style="dashDot">
                  <color rgb="FF00B0F0"/>
                </bottom>
              </border>
            </x14:dxf>
          </x14:cfRule>
          <xm:sqref>C27:CC27</xm:sqref>
        </x14:conditionalFormatting>
        <x14:conditionalFormatting xmlns:xm="http://schemas.microsoft.com/office/excel/2006/main">
          <x14:cfRule type="expression" priority="605457" id="{33E80F40-2C28-4235-8352-2F9507EB51C7}">
            <xm:f>C$4='Data entry'!$BC13</xm:f>
            <x14:dxf>
              <fill>
                <patternFill patternType="gray0625">
                  <fgColor theme="5" tint="-0.24994659260841701"/>
                  <bgColor auto="1"/>
                </patternFill>
              </fill>
              <border>
                <left style="dashed">
                  <color theme="5" tint="-0.24994659260841701"/>
                </left>
                <right style="dashed">
                  <color theme="5" tint="-0.24994659260841701"/>
                </right>
                <top style="dashed">
                  <color theme="5" tint="-0.24994659260841701"/>
                </top>
                <bottom style="dashed">
                  <color theme="5" tint="-0.24994659260841701"/>
                </bottom>
                <vertical/>
                <horizontal/>
              </border>
            </x14:dxf>
          </x14:cfRule>
          <xm:sqref>C26:CC26</xm:sqref>
        </x14:conditionalFormatting>
        <x14:conditionalFormatting xmlns:xm="http://schemas.microsoft.com/office/excel/2006/main">
          <x14:cfRule type="expression" priority="645442" id="{37566F97-6D06-400B-A709-FE657B07687F}">
            <xm:f>$BW$4='Data entry'!#REF!</xm:f>
            <x14:dxf>
              <fill>
                <patternFill>
                  <bgColor rgb="FFFF0000"/>
                </patternFill>
              </fill>
            </x14:dxf>
          </x14:cfRule>
          <xm:sqref>BU28:CC28</xm:sqref>
        </x14:conditionalFormatting>
        <x14:conditionalFormatting xmlns:xm="http://schemas.microsoft.com/office/excel/2006/main">
          <x14:cfRule type="expression" priority="677715" id="{9165B090-F99B-4063-BE94-F643FCC6AE71}">
            <xm:f>OR(C$4='Data entry'!$S14:$AN14)</xm:f>
            <x14:dxf>
              <fill>
                <patternFill patternType="lightVertical">
                  <fgColor rgb="FF00B0F0"/>
                  <bgColor auto="1"/>
                </patternFill>
              </fill>
              <border>
                <left style="dashDot">
                  <color rgb="FF00B0F0"/>
                </left>
                <right style="dashDot">
                  <color rgb="FF00B0F0"/>
                </right>
                <top style="dashDot">
                  <color rgb="FF00B0F0"/>
                </top>
                <bottom style="dashDot">
                  <color rgb="FF00B0F0"/>
                </bottom>
              </border>
            </x14:dxf>
          </x14:cfRule>
          <xm:sqref>C30:CC30</xm:sqref>
        </x14:conditionalFormatting>
        <x14:conditionalFormatting xmlns:xm="http://schemas.microsoft.com/office/excel/2006/main">
          <x14:cfRule type="expression" priority="677746" id="{33E80F40-2C28-4235-8352-2F9507EB51C7}">
            <xm:f>C$4='Data entry'!$BC14</xm:f>
            <x14:dxf>
              <fill>
                <patternFill patternType="gray0625">
                  <fgColor theme="5" tint="-0.24994659260841701"/>
                  <bgColor auto="1"/>
                </patternFill>
              </fill>
              <border>
                <left style="dashed">
                  <color theme="5" tint="-0.24994659260841701"/>
                </left>
                <right style="dashed">
                  <color theme="5" tint="-0.24994659260841701"/>
                </right>
                <top style="dashed">
                  <color theme="5" tint="-0.24994659260841701"/>
                </top>
                <bottom style="dashed">
                  <color theme="5" tint="-0.24994659260841701"/>
                </bottom>
                <vertical/>
                <horizontal/>
              </border>
            </x14:dxf>
          </x14:cfRule>
          <xm:sqref>C29:CC29</xm:sqref>
        </x14:conditionalFormatting>
        <x14:conditionalFormatting xmlns:xm="http://schemas.microsoft.com/office/excel/2006/main">
          <x14:cfRule type="expression" priority="717612" id="{37566F97-6D06-400B-A709-FE657B07687F}">
            <xm:f>$BW$4='Data entry'!#REF!</xm:f>
            <x14:dxf>
              <fill>
                <patternFill>
                  <bgColor rgb="FFFF0000"/>
                </patternFill>
              </fill>
            </x14:dxf>
          </x14:cfRule>
          <xm:sqref>BU31:CC31</xm:sqref>
        </x14:conditionalFormatting>
        <x14:conditionalFormatting xmlns:xm="http://schemas.microsoft.com/office/excel/2006/main">
          <x14:cfRule type="expression" priority="749789" id="{9165B090-F99B-4063-BE94-F643FCC6AE71}">
            <xm:f>OR(C$4='Data entry'!$S15:$AN15)</xm:f>
            <x14:dxf>
              <fill>
                <patternFill patternType="lightVertical">
                  <fgColor rgb="FF00B0F0"/>
                  <bgColor auto="1"/>
                </patternFill>
              </fill>
              <border>
                <left style="dashDot">
                  <color rgb="FF00B0F0"/>
                </left>
                <right style="dashDot">
                  <color rgb="FF00B0F0"/>
                </right>
                <top style="dashDot">
                  <color rgb="FF00B0F0"/>
                </top>
                <bottom style="dashDot">
                  <color rgb="FF00B0F0"/>
                </bottom>
              </border>
            </x14:dxf>
          </x14:cfRule>
          <xm:sqref>C33:CC33</xm:sqref>
        </x14:conditionalFormatting>
        <x14:conditionalFormatting xmlns:xm="http://schemas.microsoft.com/office/excel/2006/main">
          <x14:cfRule type="expression" priority="749819" id="{33E80F40-2C28-4235-8352-2F9507EB51C7}">
            <xm:f>C$4='Data entry'!$BC15</xm:f>
            <x14:dxf>
              <fill>
                <patternFill patternType="gray0625">
                  <fgColor theme="5" tint="-0.24994659260841701"/>
                  <bgColor auto="1"/>
                </patternFill>
              </fill>
              <border>
                <left style="dashed">
                  <color theme="5" tint="-0.24994659260841701"/>
                </left>
                <right style="dashed">
                  <color theme="5" tint="-0.24994659260841701"/>
                </right>
                <top style="dashed">
                  <color theme="5" tint="-0.24994659260841701"/>
                </top>
                <bottom style="dashed">
                  <color theme="5" tint="-0.24994659260841701"/>
                </bottom>
                <vertical/>
                <horizontal/>
              </border>
            </x14:dxf>
          </x14:cfRule>
          <xm:sqref>C32:CC32</xm:sqref>
        </x14:conditionalFormatting>
        <x14:conditionalFormatting xmlns:xm="http://schemas.microsoft.com/office/excel/2006/main">
          <x14:cfRule type="expression" priority="789566" id="{37566F97-6D06-400B-A709-FE657B07687F}">
            <xm:f>$BW$4='Data entry'!#REF!</xm:f>
            <x14:dxf>
              <fill>
                <patternFill>
                  <bgColor rgb="FFFF0000"/>
                </patternFill>
              </fill>
            </x14:dxf>
          </x14:cfRule>
          <xm:sqref>BU34:CC34</xm:sqref>
        </x14:conditionalFormatting>
        <x14:conditionalFormatting xmlns:xm="http://schemas.microsoft.com/office/excel/2006/main">
          <x14:cfRule type="expression" priority="821647" id="{9165B090-F99B-4063-BE94-F643FCC6AE71}">
            <xm:f>OR(C$4='Data entry'!$S16:$AN16)</xm:f>
            <x14:dxf>
              <fill>
                <patternFill patternType="lightVertical">
                  <fgColor rgb="FF00B0F0"/>
                  <bgColor auto="1"/>
                </patternFill>
              </fill>
              <border>
                <left style="dashDot">
                  <color rgb="FF00B0F0"/>
                </left>
                <right style="dashDot">
                  <color rgb="FF00B0F0"/>
                </right>
                <top style="dashDot">
                  <color rgb="FF00B0F0"/>
                </top>
                <bottom style="dashDot">
                  <color rgb="FF00B0F0"/>
                </bottom>
              </border>
            </x14:dxf>
          </x14:cfRule>
          <xm:sqref>C36:CC36</xm:sqref>
        </x14:conditionalFormatting>
        <x14:conditionalFormatting xmlns:xm="http://schemas.microsoft.com/office/excel/2006/main">
          <x14:cfRule type="expression" priority="821676" id="{33E80F40-2C28-4235-8352-2F9507EB51C7}">
            <xm:f>C$4='Data entry'!$BC16</xm:f>
            <x14:dxf>
              <fill>
                <patternFill patternType="gray0625">
                  <fgColor theme="5" tint="-0.24994659260841701"/>
                  <bgColor auto="1"/>
                </patternFill>
              </fill>
              <border>
                <left style="dashed">
                  <color theme="5" tint="-0.24994659260841701"/>
                </left>
                <right style="dashed">
                  <color theme="5" tint="-0.24994659260841701"/>
                </right>
                <top style="dashed">
                  <color theme="5" tint="-0.24994659260841701"/>
                </top>
                <bottom style="dashed">
                  <color theme="5" tint="-0.24994659260841701"/>
                </bottom>
                <vertical/>
                <horizontal/>
              </border>
            </x14:dxf>
          </x14:cfRule>
          <xm:sqref>C35:CC35</xm:sqref>
        </x14:conditionalFormatting>
        <x14:conditionalFormatting xmlns:xm="http://schemas.microsoft.com/office/excel/2006/main">
          <x14:cfRule type="expression" priority="861304" id="{37566F97-6D06-400B-A709-FE657B07687F}">
            <xm:f>$BW$4='Data entry'!#REF!</xm:f>
            <x14:dxf>
              <fill>
                <patternFill>
                  <bgColor rgb="FFFF0000"/>
                </patternFill>
              </fill>
            </x14:dxf>
          </x14:cfRule>
          <xm:sqref>BU37:CC37</xm:sqref>
        </x14:conditionalFormatting>
        <x14:conditionalFormatting xmlns:xm="http://schemas.microsoft.com/office/excel/2006/main">
          <x14:cfRule type="expression" priority="893289" id="{9165B090-F99B-4063-BE94-F643FCC6AE71}">
            <xm:f>OR(C$4='Data entry'!$S17:$AN17)</xm:f>
            <x14:dxf>
              <fill>
                <patternFill patternType="lightVertical">
                  <fgColor rgb="FF00B0F0"/>
                  <bgColor auto="1"/>
                </patternFill>
              </fill>
              <border>
                <left style="dashDot">
                  <color rgb="FF00B0F0"/>
                </left>
                <right style="dashDot">
                  <color rgb="FF00B0F0"/>
                </right>
                <top style="dashDot">
                  <color rgb="FF00B0F0"/>
                </top>
                <bottom style="dashDot">
                  <color rgb="FF00B0F0"/>
                </bottom>
              </border>
            </x14:dxf>
          </x14:cfRule>
          <xm:sqref>C39:CC39</xm:sqref>
        </x14:conditionalFormatting>
        <x14:conditionalFormatting xmlns:xm="http://schemas.microsoft.com/office/excel/2006/main">
          <x14:cfRule type="expression" priority="893317" id="{33E80F40-2C28-4235-8352-2F9507EB51C7}">
            <xm:f>C$4='Data entry'!$BC17</xm:f>
            <x14:dxf>
              <fill>
                <patternFill patternType="gray0625">
                  <fgColor theme="5" tint="-0.24994659260841701"/>
                  <bgColor auto="1"/>
                </patternFill>
              </fill>
              <border>
                <left style="dashed">
                  <color theme="5" tint="-0.24994659260841701"/>
                </left>
                <right style="dashed">
                  <color theme="5" tint="-0.24994659260841701"/>
                </right>
                <top style="dashed">
                  <color theme="5" tint="-0.24994659260841701"/>
                </top>
                <bottom style="dashed">
                  <color theme="5" tint="-0.24994659260841701"/>
                </bottom>
                <vertical/>
                <horizontal/>
              </border>
            </x14:dxf>
          </x14:cfRule>
          <xm:sqref>C38:CC38</xm:sqref>
        </x14:conditionalFormatting>
        <x14:conditionalFormatting xmlns:xm="http://schemas.microsoft.com/office/excel/2006/main">
          <x14:cfRule type="expression" priority="932826" id="{37566F97-6D06-400B-A709-FE657B07687F}">
            <xm:f>$BW$4='Data entry'!#REF!</xm:f>
            <x14:dxf>
              <fill>
                <patternFill>
                  <bgColor rgb="FFFF0000"/>
                </patternFill>
              </fill>
            </x14:dxf>
          </x14:cfRule>
          <xm:sqref>BU40:CC40</xm:sqref>
        </x14:conditionalFormatting>
        <x14:conditionalFormatting xmlns:xm="http://schemas.microsoft.com/office/excel/2006/main">
          <x14:cfRule type="expression" priority="964715" id="{9165B090-F99B-4063-BE94-F643FCC6AE71}">
            <xm:f>OR(C$4='Data entry'!$S18:$AN18)</xm:f>
            <x14:dxf>
              <fill>
                <patternFill patternType="lightVertical">
                  <fgColor rgb="FF00B0F0"/>
                  <bgColor auto="1"/>
                </patternFill>
              </fill>
              <border>
                <left style="dashDot">
                  <color rgb="FF00B0F0"/>
                </left>
                <right style="dashDot">
                  <color rgb="FF00B0F0"/>
                </right>
                <top style="dashDot">
                  <color rgb="FF00B0F0"/>
                </top>
                <bottom style="dashDot">
                  <color rgb="FF00B0F0"/>
                </bottom>
              </border>
            </x14:dxf>
          </x14:cfRule>
          <xm:sqref>C42:CC42</xm:sqref>
        </x14:conditionalFormatting>
        <x14:conditionalFormatting xmlns:xm="http://schemas.microsoft.com/office/excel/2006/main">
          <x14:cfRule type="expression" priority="964742" id="{33E80F40-2C28-4235-8352-2F9507EB51C7}">
            <xm:f>C$4='Data entry'!$BC18</xm:f>
            <x14:dxf>
              <fill>
                <patternFill patternType="gray0625">
                  <fgColor theme="5" tint="-0.24994659260841701"/>
                  <bgColor auto="1"/>
                </patternFill>
              </fill>
              <border>
                <left style="dashed">
                  <color theme="5" tint="-0.24994659260841701"/>
                </left>
                <right style="dashed">
                  <color theme="5" tint="-0.24994659260841701"/>
                </right>
                <top style="dashed">
                  <color theme="5" tint="-0.24994659260841701"/>
                </top>
                <bottom style="dashed">
                  <color theme="5" tint="-0.24994659260841701"/>
                </bottom>
                <vertical/>
                <horizontal/>
              </border>
            </x14:dxf>
          </x14:cfRule>
          <xm:sqref>C41:CC41</xm:sqref>
        </x14:conditionalFormatting>
        <x14:conditionalFormatting xmlns:xm="http://schemas.microsoft.com/office/excel/2006/main">
          <x14:cfRule type="expression" priority="1004132" id="{37566F97-6D06-400B-A709-FE657B07687F}">
            <xm:f>$BW$4='Data entry'!#REF!</xm:f>
            <x14:dxf>
              <fill>
                <patternFill>
                  <bgColor rgb="FFFF0000"/>
                </patternFill>
              </fill>
            </x14:dxf>
          </x14:cfRule>
          <xm:sqref>BU43:CC43</xm:sqref>
        </x14:conditionalFormatting>
        <x14:conditionalFormatting xmlns:xm="http://schemas.microsoft.com/office/excel/2006/main">
          <x14:cfRule type="expression" priority="1035925" id="{9165B090-F99B-4063-BE94-F643FCC6AE71}">
            <xm:f>OR(C$4='Data entry'!$S19:$AN19)</xm:f>
            <x14:dxf>
              <fill>
                <patternFill patternType="lightVertical">
                  <fgColor rgb="FF00B0F0"/>
                  <bgColor auto="1"/>
                </patternFill>
              </fill>
              <border>
                <left style="dashDot">
                  <color rgb="FF00B0F0"/>
                </left>
                <right style="dashDot">
                  <color rgb="FF00B0F0"/>
                </right>
                <top style="dashDot">
                  <color rgb="FF00B0F0"/>
                </top>
                <bottom style="dashDot">
                  <color rgb="FF00B0F0"/>
                </bottom>
              </border>
            </x14:dxf>
          </x14:cfRule>
          <xm:sqref>C45:CC45</xm:sqref>
        </x14:conditionalFormatting>
        <x14:conditionalFormatting xmlns:xm="http://schemas.microsoft.com/office/excel/2006/main">
          <x14:cfRule type="expression" priority="1035951" id="{33E80F40-2C28-4235-8352-2F9507EB51C7}">
            <xm:f>C$4='Data entry'!$BC19</xm:f>
            <x14:dxf>
              <fill>
                <patternFill patternType="gray0625">
                  <fgColor theme="5" tint="-0.24994659260841701"/>
                  <bgColor auto="1"/>
                </patternFill>
              </fill>
              <border>
                <left style="dashed">
                  <color theme="5" tint="-0.24994659260841701"/>
                </left>
                <right style="dashed">
                  <color theme="5" tint="-0.24994659260841701"/>
                </right>
                <top style="dashed">
                  <color theme="5" tint="-0.24994659260841701"/>
                </top>
                <bottom style="dashed">
                  <color theme="5" tint="-0.24994659260841701"/>
                </bottom>
                <vertical/>
                <horizontal/>
              </border>
            </x14:dxf>
          </x14:cfRule>
          <xm:sqref>C44:CC44</xm:sqref>
        </x14:conditionalFormatting>
        <x14:conditionalFormatting xmlns:xm="http://schemas.microsoft.com/office/excel/2006/main">
          <x14:cfRule type="expression" priority="1075222" id="{37566F97-6D06-400B-A709-FE657B07687F}">
            <xm:f>$BW$4='Data entry'!#REF!</xm:f>
            <x14:dxf>
              <fill>
                <patternFill>
                  <bgColor rgb="FFFF0000"/>
                </patternFill>
              </fill>
            </x14:dxf>
          </x14:cfRule>
          <xm:sqref>BU46:CC46</xm:sqref>
        </x14:conditionalFormatting>
        <x14:conditionalFormatting xmlns:xm="http://schemas.microsoft.com/office/excel/2006/main">
          <x14:cfRule type="expression" priority="1106919" id="{9165B090-F99B-4063-BE94-F643FCC6AE71}">
            <xm:f>OR(C$4='Data entry'!$S20:$AN20)</xm:f>
            <x14:dxf>
              <fill>
                <patternFill patternType="lightVertical">
                  <fgColor rgb="FF00B0F0"/>
                  <bgColor auto="1"/>
                </patternFill>
              </fill>
              <border>
                <left style="dashDot">
                  <color rgb="FF00B0F0"/>
                </left>
                <right style="dashDot">
                  <color rgb="FF00B0F0"/>
                </right>
                <top style="dashDot">
                  <color rgb="FF00B0F0"/>
                </top>
                <bottom style="dashDot">
                  <color rgb="FF00B0F0"/>
                </bottom>
              </border>
            </x14:dxf>
          </x14:cfRule>
          <xm:sqref>C48:CC48</xm:sqref>
        </x14:conditionalFormatting>
        <x14:conditionalFormatting xmlns:xm="http://schemas.microsoft.com/office/excel/2006/main">
          <x14:cfRule type="expression" priority="1106944" id="{33E80F40-2C28-4235-8352-2F9507EB51C7}">
            <xm:f>C$4='Data entry'!$BC20</xm:f>
            <x14:dxf>
              <fill>
                <patternFill patternType="gray0625">
                  <fgColor theme="5" tint="-0.24994659260841701"/>
                  <bgColor auto="1"/>
                </patternFill>
              </fill>
              <border>
                <left style="dashed">
                  <color theme="5" tint="-0.24994659260841701"/>
                </left>
                <right style="dashed">
                  <color theme="5" tint="-0.24994659260841701"/>
                </right>
                <top style="dashed">
                  <color theme="5" tint="-0.24994659260841701"/>
                </top>
                <bottom style="dashed">
                  <color theme="5" tint="-0.24994659260841701"/>
                </bottom>
                <vertical/>
                <horizontal/>
              </border>
            </x14:dxf>
          </x14:cfRule>
          <xm:sqref>C47:CC47</xm:sqref>
        </x14:conditionalFormatting>
        <x14:conditionalFormatting xmlns:xm="http://schemas.microsoft.com/office/excel/2006/main">
          <x14:cfRule type="expression" priority="1146096" id="{37566F97-6D06-400B-A709-FE657B07687F}">
            <xm:f>$BW$4='Data entry'!#REF!</xm:f>
            <x14:dxf>
              <fill>
                <patternFill>
                  <bgColor rgb="FFFF0000"/>
                </patternFill>
              </fill>
            </x14:dxf>
          </x14:cfRule>
          <xm:sqref>BU49:CC49</xm:sqref>
        </x14:conditionalFormatting>
        <x14:conditionalFormatting xmlns:xm="http://schemas.microsoft.com/office/excel/2006/main">
          <x14:cfRule type="expression" priority="1177697" id="{9165B090-F99B-4063-BE94-F643FCC6AE71}">
            <xm:f>OR(C$4='Data entry'!$S21:$AN21)</xm:f>
            <x14:dxf>
              <fill>
                <patternFill patternType="lightVertical">
                  <fgColor rgb="FF00B0F0"/>
                  <bgColor auto="1"/>
                </patternFill>
              </fill>
              <border>
                <left style="dashDot">
                  <color rgb="FF00B0F0"/>
                </left>
                <right style="dashDot">
                  <color rgb="FF00B0F0"/>
                </right>
                <top style="dashDot">
                  <color rgb="FF00B0F0"/>
                </top>
                <bottom style="dashDot">
                  <color rgb="FF00B0F0"/>
                </bottom>
              </border>
            </x14:dxf>
          </x14:cfRule>
          <xm:sqref>C51:CC51</xm:sqref>
        </x14:conditionalFormatting>
        <x14:conditionalFormatting xmlns:xm="http://schemas.microsoft.com/office/excel/2006/main">
          <x14:cfRule type="expression" priority="1177721" id="{33E80F40-2C28-4235-8352-2F9507EB51C7}">
            <xm:f>C$4='Data entry'!$BC21</xm:f>
            <x14:dxf>
              <fill>
                <patternFill patternType="gray0625">
                  <fgColor theme="5" tint="-0.24994659260841701"/>
                  <bgColor auto="1"/>
                </patternFill>
              </fill>
              <border>
                <left style="dashed">
                  <color theme="5" tint="-0.24994659260841701"/>
                </left>
                <right style="dashed">
                  <color theme="5" tint="-0.24994659260841701"/>
                </right>
                <top style="dashed">
                  <color theme="5" tint="-0.24994659260841701"/>
                </top>
                <bottom style="dashed">
                  <color theme="5" tint="-0.24994659260841701"/>
                </bottom>
                <vertical/>
                <horizontal/>
              </border>
            </x14:dxf>
          </x14:cfRule>
          <xm:sqref>C50:CC50</xm:sqref>
        </x14:conditionalFormatting>
        <x14:conditionalFormatting xmlns:xm="http://schemas.microsoft.com/office/excel/2006/main">
          <x14:cfRule type="expression" priority="1216754" id="{37566F97-6D06-400B-A709-FE657B07687F}">
            <xm:f>$BW$4='Data entry'!#REF!</xm:f>
            <x14:dxf>
              <fill>
                <patternFill>
                  <bgColor rgb="FFFF0000"/>
                </patternFill>
              </fill>
            </x14:dxf>
          </x14:cfRule>
          <xm:sqref>BU52:CC52</xm:sqref>
        </x14:conditionalFormatting>
        <x14:conditionalFormatting xmlns:xm="http://schemas.microsoft.com/office/excel/2006/main">
          <x14:cfRule type="expression" priority="1248259" id="{9165B090-F99B-4063-BE94-F643FCC6AE71}">
            <xm:f>OR(C$4='Data entry'!$S22:$AN22)</xm:f>
            <x14:dxf>
              <fill>
                <patternFill patternType="lightVertical">
                  <fgColor rgb="FF00B0F0"/>
                  <bgColor auto="1"/>
                </patternFill>
              </fill>
              <border>
                <left style="dashDot">
                  <color rgb="FF00B0F0"/>
                </left>
                <right style="dashDot">
                  <color rgb="FF00B0F0"/>
                </right>
                <top style="dashDot">
                  <color rgb="FF00B0F0"/>
                </top>
                <bottom style="dashDot">
                  <color rgb="FF00B0F0"/>
                </bottom>
              </border>
            </x14:dxf>
          </x14:cfRule>
          <xm:sqref>C54:CC54</xm:sqref>
        </x14:conditionalFormatting>
        <x14:conditionalFormatting xmlns:xm="http://schemas.microsoft.com/office/excel/2006/main">
          <x14:cfRule type="expression" priority="1248282" id="{33E80F40-2C28-4235-8352-2F9507EB51C7}">
            <xm:f>C$4='Data entry'!$BC22</xm:f>
            <x14:dxf>
              <fill>
                <patternFill patternType="gray0625">
                  <fgColor theme="5" tint="-0.24994659260841701"/>
                  <bgColor auto="1"/>
                </patternFill>
              </fill>
              <border>
                <left style="dashed">
                  <color theme="5" tint="-0.24994659260841701"/>
                </left>
                <right style="dashed">
                  <color theme="5" tint="-0.24994659260841701"/>
                </right>
                <top style="dashed">
                  <color theme="5" tint="-0.24994659260841701"/>
                </top>
                <bottom style="dashed">
                  <color theme="5" tint="-0.24994659260841701"/>
                </bottom>
                <vertical/>
                <horizontal/>
              </border>
            </x14:dxf>
          </x14:cfRule>
          <xm:sqref>C53:CC53</xm:sqref>
        </x14:conditionalFormatting>
        <x14:conditionalFormatting xmlns:xm="http://schemas.microsoft.com/office/excel/2006/main">
          <x14:cfRule type="expression" priority="1287196" id="{37566F97-6D06-400B-A709-FE657B07687F}">
            <xm:f>$BW$4='Data entry'!#REF!</xm:f>
            <x14:dxf>
              <fill>
                <patternFill>
                  <bgColor rgb="FFFF0000"/>
                </patternFill>
              </fill>
            </x14:dxf>
          </x14:cfRule>
          <xm:sqref>BU55:CC55</xm:sqref>
        </x14:conditionalFormatting>
        <x14:conditionalFormatting xmlns:xm="http://schemas.microsoft.com/office/excel/2006/main">
          <x14:cfRule type="expression" priority="1318605" id="{9165B090-F99B-4063-BE94-F643FCC6AE71}">
            <xm:f>OR(C$4='Data entry'!$S23:$AN23)</xm:f>
            <x14:dxf>
              <fill>
                <patternFill patternType="lightVertical">
                  <fgColor rgb="FF00B0F0"/>
                  <bgColor auto="1"/>
                </patternFill>
              </fill>
              <border>
                <left style="dashDot">
                  <color rgb="FF00B0F0"/>
                </left>
                <right style="dashDot">
                  <color rgb="FF00B0F0"/>
                </right>
                <top style="dashDot">
                  <color rgb="FF00B0F0"/>
                </top>
                <bottom style="dashDot">
                  <color rgb="FF00B0F0"/>
                </bottom>
              </border>
            </x14:dxf>
          </x14:cfRule>
          <xm:sqref>C57:CC57</xm:sqref>
        </x14:conditionalFormatting>
        <x14:conditionalFormatting xmlns:xm="http://schemas.microsoft.com/office/excel/2006/main">
          <x14:cfRule type="expression" priority="1318627" id="{33E80F40-2C28-4235-8352-2F9507EB51C7}">
            <xm:f>C$4='Data entry'!$BC23</xm:f>
            <x14:dxf>
              <fill>
                <patternFill patternType="gray0625">
                  <fgColor theme="5" tint="-0.24994659260841701"/>
                  <bgColor auto="1"/>
                </patternFill>
              </fill>
              <border>
                <left style="dashed">
                  <color theme="5" tint="-0.24994659260841701"/>
                </left>
                <right style="dashed">
                  <color theme="5" tint="-0.24994659260841701"/>
                </right>
                <top style="dashed">
                  <color theme="5" tint="-0.24994659260841701"/>
                </top>
                <bottom style="dashed">
                  <color theme="5" tint="-0.24994659260841701"/>
                </bottom>
                <vertical/>
                <horizontal/>
              </border>
            </x14:dxf>
          </x14:cfRule>
          <xm:sqref>C56:CC56</xm:sqref>
        </x14:conditionalFormatting>
        <x14:conditionalFormatting xmlns:xm="http://schemas.microsoft.com/office/excel/2006/main">
          <x14:cfRule type="expression" priority="1357422" id="{37566F97-6D06-400B-A709-FE657B07687F}">
            <xm:f>$BW$4='Data entry'!#REF!</xm:f>
            <x14:dxf>
              <fill>
                <patternFill>
                  <bgColor rgb="FFFF0000"/>
                </patternFill>
              </fill>
            </x14:dxf>
          </x14:cfRule>
          <xm:sqref>BU58:CC58</xm:sqref>
        </x14:conditionalFormatting>
        <x14:conditionalFormatting xmlns:xm="http://schemas.microsoft.com/office/excel/2006/main">
          <x14:cfRule type="expression" priority="1388735" id="{9165B090-F99B-4063-BE94-F643FCC6AE71}">
            <xm:f>OR(C$4='Data entry'!$S24:$AN24)</xm:f>
            <x14:dxf>
              <fill>
                <patternFill patternType="lightVertical">
                  <fgColor rgb="FF00B0F0"/>
                  <bgColor auto="1"/>
                </patternFill>
              </fill>
              <border>
                <left style="dashDot">
                  <color rgb="FF00B0F0"/>
                </left>
                <right style="dashDot">
                  <color rgb="FF00B0F0"/>
                </right>
                <top style="dashDot">
                  <color rgb="FF00B0F0"/>
                </top>
                <bottom style="dashDot">
                  <color rgb="FF00B0F0"/>
                </bottom>
              </border>
            </x14:dxf>
          </x14:cfRule>
          <xm:sqref>C60:CC60</xm:sqref>
        </x14:conditionalFormatting>
        <x14:conditionalFormatting xmlns:xm="http://schemas.microsoft.com/office/excel/2006/main">
          <x14:cfRule type="expression" priority="1388756" id="{33E80F40-2C28-4235-8352-2F9507EB51C7}">
            <xm:f>C$4='Data entry'!$BC24</xm:f>
            <x14:dxf>
              <fill>
                <patternFill patternType="gray0625">
                  <fgColor theme="5" tint="-0.24994659260841701"/>
                  <bgColor auto="1"/>
                </patternFill>
              </fill>
              <border>
                <left style="dashed">
                  <color theme="5" tint="-0.24994659260841701"/>
                </left>
                <right style="dashed">
                  <color theme="5" tint="-0.24994659260841701"/>
                </right>
                <top style="dashed">
                  <color theme="5" tint="-0.24994659260841701"/>
                </top>
                <bottom style="dashed">
                  <color theme="5" tint="-0.24994659260841701"/>
                </bottom>
                <vertical/>
                <horizontal/>
              </border>
            </x14:dxf>
          </x14:cfRule>
          <xm:sqref>C59:CC59</xm:sqref>
        </x14:conditionalFormatting>
        <x14:conditionalFormatting xmlns:xm="http://schemas.microsoft.com/office/excel/2006/main">
          <x14:cfRule type="expression" priority="1427432" id="{37566F97-6D06-400B-A709-FE657B07687F}">
            <xm:f>$BW$4='Data entry'!#REF!</xm:f>
            <x14:dxf>
              <fill>
                <patternFill>
                  <bgColor rgb="FFFF0000"/>
                </patternFill>
              </fill>
            </x14:dxf>
          </x14:cfRule>
          <xm:sqref>BU61:CC61</xm:sqref>
        </x14:conditionalFormatting>
        <x14:conditionalFormatting xmlns:xm="http://schemas.microsoft.com/office/excel/2006/main">
          <x14:cfRule type="expression" priority="1458649" id="{9165B090-F99B-4063-BE94-F643FCC6AE71}">
            <xm:f>OR(C$4='Data entry'!$S25:$AN25)</xm:f>
            <x14:dxf>
              <fill>
                <patternFill patternType="lightVertical">
                  <fgColor rgb="FF00B0F0"/>
                  <bgColor auto="1"/>
                </patternFill>
              </fill>
              <border>
                <left style="dashDot">
                  <color rgb="FF00B0F0"/>
                </left>
                <right style="dashDot">
                  <color rgb="FF00B0F0"/>
                </right>
                <top style="dashDot">
                  <color rgb="FF00B0F0"/>
                </top>
                <bottom style="dashDot">
                  <color rgb="FF00B0F0"/>
                </bottom>
              </border>
            </x14:dxf>
          </x14:cfRule>
          <xm:sqref>C63:CC63</xm:sqref>
        </x14:conditionalFormatting>
        <x14:conditionalFormatting xmlns:xm="http://schemas.microsoft.com/office/excel/2006/main">
          <x14:cfRule type="expression" priority="1458669" id="{33E80F40-2C28-4235-8352-2F9507EB51C7}">
            <xm:f>C$4='Data entry'!$BC25</xm:f>
            <x14:dxf>
              <fill>
                <patternFill patternType="gray0625">
                  <fgColor theme="5" tint="-0.24994659260841701"/>
                  <bgColor auto="1"/>
                </patternFill>
              </fill>
              <border>
                <left style="dashed">
                  <color theme="5" tint="-0.24994659260841701"/>
                </left>
                <right style="dashed">
                  <color theme="5" tint="-0.24994659260841701"/>
                </right>
                <top style="dashed">
                  <color theme="5" tint="-0.24994659260841701"/>
                </top>
                <bottom style="dashed">
                  <color theme="5" tint="-0.24994659260841701"/>
                </bottom>
                <vertical/>
                <horizontal/>
              </border>
            </x14:dxf>
          </x14:cfRule>
          <xm:sqref>C62:CC62</xm:sqref>
        </x14:conditionalFormatting>
        <x14:conditionalFormatting xmlns:xm="http://schemas.microsoft.com/office/excel/2006/main">
          <x14:cfRule type="expression" priority="1497226" id="{37566F97-6D06-400B-A709-FE657B07687F}">
            <xm:f>$BW$4='Data entry'!#REF!</xm:f>
            <x14:dxf>
              <fill>
                <patternFill>
                  <bgColor rgb="FFFF0000"/>
                </patternFill>
              </fill>
            </x14:dxf>
          </x14:cfRule>
          <xm:sqref>BU64:CC64</xm:sqref>
        </x14:conditionalFormatting>
        <x14:conditionalFormatting xmlns:xm="http://schemas.microsoft.com/office/excel/2006/main">
          <x14:cfRule type="expression" priority="1528347" id="{9165B090-F99B-4063-BE94-F643FCC6AE71}">
            <xm:f>OR(C$4='Data entry'!$S26:$AN26)</xm:f>
            <x14:dxf>
              <fill>
                <patternFill patternType="lightVertical">
                  <fgColor rgb="FF00B0F0"/>
                  <bgColor auto="1"/>
                </patternFill>
              </fill>
              <border>
                <left style="dashDot">
                  <color rgb="FF00B0F0"/>
                </left>
                <right style="dashDot">
                  <color rgb="FF00B0F0"/>
                </right>
                <top style="dashDot">
                  <color rgb="FF00B0F0"/>
                </top>
                <bottom style="dashDot">
                  <color rgb="FF00B0F0"/>
                </bottom>
              </border>
            </x14:dxf>
          </x14:cfRule>
          <xm:sqref>C66:CC66</xm:sqref>
        </x14:conditionalFormatting>
        <x14:conditionalFormatting xmlns:xm="http://schemas.microsoft.com/office/excel/2006/main">
          <x14:cfRule type="expression" priority="1528366" id="{33E80F40-2C28-4235-8352-2F9507EB51C7}">
            <xm:f>C$4='Data entry'!$BC26</xm:f>
            <x14:dxf>
              <fill>
                <patternFill patternType="gray0625">
                  <fgColor theme="5" tint="-0.24994659260841701"/>
                  <bgColor auto="1"/>
                </patternFill>
              </fill>
              <border>
                <left style="dashed">
                  <color theme="5" tint="-0.24994659260841701"/>
                </left>
                <right style="dashed">
                  <color theme="5" tint="-0.24994659260841701"/>
                </right>
                <top style="dashed">
                  <color theme="5" tint="-0.24994659260841701"/>
                </top>
                <bottom style="dashed">
                  <color theme="5" tint="-0.24994659260841701"/>
                </bottom>
                <vertical/>
                <horizontal/>
              </border>
            </x14:dxf>
          </x14:cfRule>
          <xm:sqref>C65:CC65</xm:sqref>
        </x14:conditionalFormatting>
        <x14:conditionalFormatting xmlns:xm="http://schemas.microsoft.com/office/excel/2006/main">
          <x14:cfRule type="expression" priority="1566804" id="{37566F97-6D06-400B-A709-FE657B07687F}">
            <xm:f>$BW$4='Data entry'!#REF!</xm:f>
            <x14:dxf>
              <fill>
                <patternFill>
                  <bgColor rgb="FFFF0000"/>
                </patternFill>
              </fill>
            </x14:dxf>
          </x14:cfRule>
          <xm:sqref>BU67:CC67</xm:sqref>
        </x14:conditionalFormatting>
        <x14:conditionalFormatting xmlns:xm="http://schemas.microsoft.com/office/excel/2006/main">
          <x14:cfRule type="expression" priority="1597829" id="{9165B090-F99B-4063-BE94-F643FCC6AE71}">
            <xm:f>OR(C$4='Data entry'!$S27:$AN27)</xm:f>
            <x14:dxf>
              <fill>
                <patternFill patternType="lightVertical">
                  <fgColor rgb="FF00B0F0"/>
                  <bgColor auto="1"/>
                </patternFill>
              </fill>
              <border>
                <left style="dashDot">
                  <color rgb="FF00B0F0"/>
                </left>
                <right style="dashDot">
                  <color rgb="FF00B0F0"/>
                </right>
                <top style="dashDot">
                  <color rgb="FF00B0F0"/>
                </top>
                <bottom style="dashDot">
                  <color rgb="FF00B0F0"/>
                </bottom>
              </border>
            </x14:dxf>
          </x14:cfRule>
          <xm:sqref>C69:CC69</xm:sqref>
        </x14:conditionalFormatting>
        <x14:conditionalFormatting xmlns:xm="http://schemas.microsoft.com/office/excel/2006/main">
          <x14:cfRule type="expression" priority="1597847" id="{33E80F40-2C28-4235-8352-2F9507EB51C7}">
            <xm:f>C$4='Data entry'!$BC27</xm:f>
            <x14:dxf>
              <fill>
                <patternFill patternType="gray0625">
                  <fgColor theme="5" tint="-0.24994659260841701"/>
                  <bgColor auto="1"/>
                </patternFill>
              </fill>
              <border>
                <left style="dashed">
                  <color theme="5" tint="-0.24994659260841701"/>
                </left>
                <right style="dashed">
                  <color theme="5" tint="-0.24994659260841701"/>
                </right>
                <top style="dashed">
                  <color theme="5" tint="-0.24994659260841701"/>
                </top>
                <bottom style="dashed">
                  <color theme="5" tint="-0.24994659260841701"/>
                </bottom>
                <vertical/>
                <horizontal/>
              </border>
            </x14:dxf>
          </x14:cfRule>
          <xm:sqref>C68:CC68</xm:sqref>
        </x14:conditionalFormatting>
        <x14:conditionalFormatting xmlns:xm="http://schemas.microsoft.com/office/excel/2006/main">
          <x14:cfRule type="expression" priority="1636166" id="{37566F97-6D06-400B-A709-FE657B07687F}">
            <xm:f>$BW$4='Data entry'!#REF!</xm:f>
            <x14:dxf>
              <fill>
                <patternFill>
                  <bgColor rgb="FFFF0000"/>
                </patternFill>
              </fill>
            </x14:dxf>
          </x14:cfRule>
          <xm:sqref>BU70:CC70</xm:sqref>
        </x14:conditionalFormatting>
        <x14:conditionalFormatting xmlns:xm="http://schemas.microsoft.com/office/excel/2006/main">
          <x14:cfRule type="expression" priority="1667095" id="{9165B090-F99B-4063-BE94-F643FCC6AE71}">
            <xm:f>OR(C$4='Data entry'!$S28:$AN28)</xm:f>
            <x14:dxf>
              <fill>
                <patternFill patternType="lightVertical">
                  <fgColor rgb="FF00B0F0"/>
                  <bgColor auto="1"/>
                </patternFill>
              </fill>
              <border>
                <left style="dashDot">
                  <color rgb="FF00B0F0"/>
                </left>
                <right style="dashDot">
                  <color rgb="FF00B0F0"/>
                </right>
                <top style="dashDot">
                  <color rgb="FF00B0F0"/>
                </top>
                <bottom style="dashDot">
                  <color rgb="FF00B0F0"/>
                </bottom>
              </border>
            </x14:dxf>
          </x14:cfRule>
          <xm:sqref>C72:CC72</xm:sqref>
        </x14:conditionalFormatting>
        <x14:conditionalFormatting xmlns:xm="http://schemas.microsoft.com/office/excel/2006/main">
          <x14:cfRule type="expression" priority="1667112" id="{33E80F40-2C28-4235-8352-2F9507EB51C7}">
            <xm:f>C$4='Data entry'!$BC28</xm:f>
            <x14:dxf>
              <fill>
                <patternFill patternType="gray0625">
                  <fgColor theme="5" tint="-0.24994659260841701"/>
                  <bgColor auto="1"/>
                </patternFill>
              </fill>
              <border>
                <left style="dashed">
                  <color theme="5" tint="-0.24994659260841701"/>
                </left>
                <right style="dashed">
                  <color theme="5" tint="-0.24994659260841701"/>
                </right>
                <top style="dashed">
                  <color theme="5" tint="-0.24994659260841701"/>
                </top>
                <bottom style="dashed">
                  <color theme="5" tint="-0.24994659260841701"/>
                </bottom>
                <vertical/>
                <horizontal/>
              </border>
            </x14:dxf>
          </x14:cfRule>
          <xm:sqref>C71:CC71</xm:sqref>
        </x14:conditionalFormatting>
        <x14:conditionalFormatting xmlns:xm="http://schemas.microsoft.com/office/excel/2006/main">
          <x14:cfRule type="expression" priority="1705312" id="{37566F97-6D06-400B-A709-FE657B07687F}">
            <xm:f>$BW$4='Data entry'!#REF!</xm:f>
            <x14:dxf>
              <fill>
                <patternFill>
                  <bgColor rgb="FFFF0000"/>
                </patternFill>
              </fill>
            </x14:dxf>
          </x14:cfRule>
          <xm:sqref>BU73:CC73</xm:sqref>
        </x14:conditionalFormatting>
        <x14:conditionalFormatting xmlns:xm="http://schemas.microsoft.com/office/excel/2006/main">
          <x14:cfRule type="expression" priority="1736145" id="{9165B090-F99B-4063-BE94-F643FCC6AE71}">
            <xm:f>OR(C$4='Data entry'!$S29:$AN29)</xm:f>
            <x14:dxf>
              <fill>
                <patternFill patternType="lightVertical">
                  <fgColor rgb="FF00B0F0"/>
                  <bgColor auto="1"/>
                </patternFill>
              </fill>
              <border>
                <left style="dashDot">
                  <color rgb="FF00B0F0"/>
                </left>
                <right style="dashDot">
                  <color rgb="FF00B0F0"/>
                </right>
                <top style="dashDot">
                  <color rgb="FF00B0F0"/>
                </top>
                <bottom style="dashDot">
                  <color rgb="FF00B0F0"/>
                </bottom>
              </border>
            </x14:dxf>
          </x14:cfRule>
          <xm:sqref>C75:CC75</xm:sqref>
        </x14:conditionalFormatting>
        <x14:conditionalFormatting xmlns:xm="http://schemas.microsoft.com/office/excel/2006/main">
          <x14:cfRule type="expression" priority="1736161" id="{33E80F40-2C28-4235-8352-2F9507EB51C7}">
            <xm:f>C$4='Data entry'!$BC29</xm:f>
            <x14:dxf>
              <fill>
                <patternFill patternType="gray0625">
                  <fgColor theme="5" tint="-0.24994659260841701"/>
                  <bgColor auto="1"/>
                </patternFill>
              </fill>
              <border>
                <left style="dashed">
                  <color theme="5" tint="-0.24994659260841701"/>
                </left>
                <right style="dashed">
                  <color theme="5" tint="-0.24994659260841701"/>
                </right>
                <top style="dashed">
                  <color theme="5" tint="-0.24994659260841701"/>
                </top>
                <bottom style="dashed">
                  <color theme="5" tint="-0.24994659260841701"/>
                </bottom>
                <vertical/>
                <horizontal/>
              </border>
            </x14:dxf>
          </x14:cfRule>
          <xm:sqref>C74:CC74</xm:sqref>
        </x14:conditionalFormatting>
        <x14:conditionalFormatting xmlns:xm="http://schemas.microsoft.com/office/excel/2006/main">
          <x14:cfRule type="expression" priority="1774242" id="{37566F97-6D06-400B-A709-FE657B07687F}">
            <xm:f>$BW$4='Data entry'!#REF!</xm:f>
            <x14:dxf>
              <fill>
                <patternFill>
                  <bgColor rgb="FFFF0000"/>
                </patternFill>
              </fill>
            </x14:dxf>
          </x14:cfRule>
          <xm:sqref>BU76:CC76</xm:sqref>
        </x14:conditionalFormatting>
        <x14:conditionalFormatting xmlns:xm="http://schemas.microsoft.com/office/excel/2006/main">
          <x14:cfRule type="expression" priority="1804979" id="{9165B090-F99B-4063-BE94-F643FCC6AE71}">
            <xm:f>OR(C$4='Data entry'!$S30:$AN30)</xm:f>
            <x14:dxf>
              <fill>
                <patternFill patternType="lightVertical">
                  <fgColor rgb="FF00B0F0"/>
                  <bgColor auto="1"/>
                </patternFill>
              </fill>
              <border>
                <left style="dashDot">
                  <color rgb="FF00B0F0"/>
                </left>
                <right style="dashDot">
                  <color rgb="FF00B0F0"/>
                </right>
                <top style="dashDot">
                  <color rgb="FF00B0F0"/>
                </top>
                <bottom style="dashDot">
                  <color rgb="FF00B0F0"/>
                </bottom>
              </border>
            </x14:dxf>
          </x14:cfRule>
          <xm:sqref>C78:CC78</xm:sqref>
        </x14:conditionalFormatting>
        <x14:conditionalFormatting xmlns:xm="http://schemas.microsoft.com/office/excel/2006/main">
          <x14:cfRule type="expression" priority="1804994" id="{33E80F40-2C28-4235-8352-2F9507EB51C7}">
            <xm:f>C$4='Data entry'!$BC30</xm:f>
            <x14:dxf>
              <fill>
                <patternFill patternType="gray0625">
                  <fgColor theme="5" tint="-0.24994659260841701"/>
                  <bgColor auto="1"/>
                </patternFill>
              </fill>
              <border>
                <left style="dashed">
                  <color theme="5" tint="-0.24994659260841701"/>
                </left>
                <right style="dashed">
                  <color theme="5" tint="-0.24994659260841701"/>
                </right>
                <top style="dashed">
                  <color theme="5" tint="-0.24994659260841701"/>
                </top>
                <bottom style="dashed">
                  <color theme="5" tint="-0.24994659260841701"/>
                </bottom>
                <vertical/>
                <horizontal/>
              </border>
            </x14:dxf>
          </x14:cfRule>
          <xm:sqref>C77:CC77</xm:sqref>
        </x14:conditionalFormatting>
        <x14:conditionalFormatting xmlns:xm="http://schemas.microsoft.com/office/excel/2006/main">
          <x14:cfRule type="expression" priority="1842956" id="{37566F97-6D06-400B-A709-FE657B07687F}">
            <xm:f>$BW$4='Data entry'!#REF!</xm:f>
            <x14:dxf>
              <fill>
                <patternFill>
                  <bgColor rgb="FFFF0000"/>
                </patternFill>
              </fill>
            </x14:dxf>
          </x14:cfRule>
          <xm:sqref>BU79:CC79</xm:sqref>
        </x14:conditionalFormatting>
        <x14:conditionalFormatting xmlns:xm="http://schemas.microsoft.com/office/excel/2006/main">
          <x14:cfRule type="expression" priority="1873597" id="{9165B090-F99B-4063-BE94-F643FCC6AE71}">
            <xm:f>OR(C$4='Data entry'!$S31:$AN31)</xm:f>
            <x14:dxf>
              <fill>
                <patternFill patternType="lightVertical">
                  <fgColor rgb="FF00B0F0"/>
                  <bgColor auto="1"/>
                </patternFill>
              </fill>
              <border>
                <left style="dashDot">
                  <color rgb="FF00B0F0"/>
                </left>
                <right style="dashDot">
                  <color rgb="FF00B0F0"/>
                </right>
                <top style="dashDot">
                  <color rgb="FF00B0F0"/>
                </top>
                <bottom style="dashDot">
                  <color rgb="FF00B0F0"/>
                </bottom>
              </border>
            </x14:dxf>
          </x14:cfRule>
          <xm:sqref>C81:CC81</xm:sqref>
        </x14:conditionalFormatting>
        <x14:conditionalFormatting xmlns:xm="http://schemas.microsoft.com/office/excel/2006/main">
          <x14:cfRule type="expression" priority="1873611" id="{33E80F40-2C28-4235-8352-2F9507EB51C7}">
            <xm:f>C$4='Data entry'!$BC31</xm:f>
            <x14:dxf>
              <fill>
                <patternFill patternType="gray0625">
                  <fgColor theme="5" tint="-0.24994659260841701"/>
                  <bgColor auto="1"/>
                </patternFill>
              </fill>
              <border>
                <left style="dashed">
                  <color theme="5" tint="-0.24994659260841701"/>
                </left>
                <right style="dashed">
                  <color theme="5" tint="-0.24994659260841701"/>
                </right>
                <top style="dashed">
                  <color theme="5" tint="-0.24994659260841701"/>
                </top>
                <bottom style="dashed">
                  <color theme="5" tint="-0.24994659260841701"/>
                </bottom>
                <vertical/>
                <horizontal/>
              </border>
            </x14:dxf>
          </x14:cfRule>
          <xm:sqref>C80:CC80</xm:sqref>
        </x14:conditionalFormatting>
        <x14:conditionalFormatting xmlns:xm="http://schemas.microsoft.com/office/excel/2006/main">
          <x14:cfRule type="expression" priority="1911454" id="{37566F97-6D06-400B-A709-FE657B07687F}">
            <xm:f>$BW$4='Data entry'!#REF!</xm:f>
            <x14:dxf>
              <fill>
                <patternFill>
                  <bgColor rgb="FFFF0000"/>
                </patternFill>
              </fill>
            </x14:dxf>
          </x14:cfRule>
          <xm:sqref>BU82:CC82</xm:sqref>
        </x14:conditionalFormatting>
        <x14:conditionalFormatting xmlns:xm="http://schemas.microsoft.com/office/excel/2006/main">
          <x14:cfRule type="expression" priority="1941999" id="{9165B090-F99B-4063-BE94-F643FCC6AE71}">
            <xm:f>OR(C$4='Data entry'!$S32:$AN32)</xm:f>
            <x14:dxf>
              <fill>
                <patternFill patternType="lightVertical">
                  <fgColor rgb="FF00B0F0"/>
                  <bgColor auto="1"/>
                </patternFill>
              </fill>
              <border>
                <left style="dashDot">
                  <color rgb="FF00B0F0"/>
                </left>
                <right style="dashDot">
                  <color rgb="FF00B0F0"/>
                </right>
                <top style="dashDot">
                  <color rgb="FF00B0F0"/>
                </top>
                <bottom style="dashDot">
                  <color rgb="FF00B0F0"/>
                </bottom>
              </border>
            </x14:dxf>
          </x14:cfRule>
          <xm:sqref>C84:CC84</xm:sqref>
        </x14:conditionalFormatting>
        <x14:conditionalFormatting xmlns:xm="http://schemas.microsoft.com/office/excel/2006/main">
          <x14:cfRule type="expression" priority="1942012" id="{33E80F40-2C28-4235-8352-2F9507EB51C7}">
            <xm:f>C$4='Data entry'!$BC32</xm:f>
            <x14:dxf>
              <fill>
                <patternFill patternType="gray0625">
                  <fgColor theme="5" tint="-0.24994659260841701"/>
                  <bgColor auto="1"/>
                </patternFill>
              </fill>
              <border>
                <left style="dashed">
                  <color theme="5" tint="-0.24994659260841701"/>
                </left>
                <right style="dashed">
                  <color theme="5" tint="-0.24994659260841701"/>
                </right>
                <top style="dashed">
                  <color theme="5" tint="-0.24994659260841701"/>
                </top>
                <bottom style="dashed">
                  <color theme="5" tint="-0.24994659260841701"/>
                </bottom>
                <vertical/>
                <horizontal/>
              </border>
            </x14:dxf>
          </x14:cfRule>
          <xm:sqref>C83:CC83</xm:sqref>
        </x14:conditionalFormatting>
        <x14:conditionalFormatting xmlns:xm="http://schemas.microsoft.com/office/excel/2006/main">
          <x14:cfRule type="expression" priority="1979736" id="{37566F97-6D06-400B-A709-FE657B07687F}">
            <xm:f>$BW$4='Data entry'!#REF!</xm:f>
            <x14:dxf>
              <fill>
                <patternFill>
                  <bgColor rgb="FFFF0000"/>
                </patternFill>
              </fill>
            </x14:dxf>
          </x14:cfRule>
          <xm:sqref>BU85:CC85</xm:sqref>
        </x14:conditionalFormatting>
        <x14:conditionalFormatting xmlns:xm="http://schemas.microsoft.com/office/excel/2006/main">
          <x14:cfRule type="expression" priority="2010185" id="{9165B090-F99B-4063-BE94-F643FCC6AE71}">
            <xm:f>OR(C$4='Data entry'!$S33:$AN33)</xm:f>
            <x14:dxf>
              <fill>
                <patternFill patternType="lightVertical">
                  <fgColor rgb="FF00B0F0"/>
                  <bgColor auto="1"/>
                </patternFill>
              </fill>
              <border>
                <left style="dashDot">
                  <color rgb="FF00B0F0"/>
                </left>
                <right style="dashDot">
                  <color rgb="FF00B0F0"/>
                </right>
                <top style="dashDot">
                  <color rgb="FF00B0F0"/>
                </top>
                <bottom style="dashDot">
                  <color rgb="FF00B0F0"/>
                </bottom>
              </border>
            </x14:dxf>
          </x14:cfRule>
          <xm:sqref>C87:CC87</xm:sqref>
        </x14:conditionalFormatting>
        <x14:conditionalFormatting xmlns:xm="http://schemas.microsoft.com/office/excel/2006/main">
          <x14:cfRule type="expression" priority="2010197" id="{33E80F40-2C28-4235-8352-2F9507EB51C7}">
            <xm:f>C$4='Data entry'!$BC33</xm:f>
            <x14:dxf>
              <fill>
                <patternFill patternType="gray0625">
                  <fgColor theme="5" tint="-0.24994659260841701"/>
                  <bgColor auto="1"/>
                </patternFill>
              </fill>
              <border>
                <left style="dashed">
                  <color theme="5" tint="-0.24994659260841701"/>
                </left>
                <right style="dashed">
                  <color theme="5" tint="-0.24994659260841701"/>
                </right>
                <top style="dashed">
                  <color theme="5" tint="-0.24994659260841701"/>
                </top>
                <bottom style="dashed">
                  <color theme="5" tint="-0.24994659260841701"/>
                </bottom>
                <vertical/>
                <horizontal/>
              </border>
            </x14:dxf>
          </x14:cfRule>
          <xm:sqref>C86:CC86</xm:sqref>
        </x14:conditionalFormatting>
        <x14:conditionalFormatting xmlns:xm="http://schemas.microsoft.com/office/excel/2006/main">
          <x14:cfRule type="expression" priority="2047802" id="{37566F97-6D06-400B-A709-FE657B07687F}">
            <xm:f>$BW$4='Data entry'!#REF!</xm:f>
            <x14:dxf>
              <fill>
                <patternFill>
                  <bgColor rgb="FFFF0000"/>
                </patternFill>
              </fill>
            </x14:dxf>
          </x14:cfRule>
          <xm:sqref>BU88:CC88</xm:sqref>
        </x14:conditionalFormatting>
        <x14:conditionalFormatting xmlns:xm="http://schemas.microsoft.com/office/excel/2006/main">
          <x14:cfRule type="expression" priority="2078155" id="{9165B090-F99B-4063-BE94-F643FCC6AE71}">
            <xm:f>OR(C$4='Data entry'!$S34:$AN34)</xm:f>
            <x14:dxf>
              <fill>
                <patternFill patternType="lightVertical">
                  <fgColor rgb="FF00B0F0"/>
                  <bgColor auto="1"/>
                </patternFill>
              </fill>
              <border>
                <left style="dashDot">
                  <color rgb="FF00B0F0"/>
                </left>
                <right style="dashDot">
                  <color rgb="FF00B0F0"/>
                </right>
                <top style="dashDot">
                  <color rgb="FF00B0F0"/>
                </top>
                <bottom style="dashDot">
                  <color rgb="FF00B0F0"/>
                </bottom>
              </border>
            </x14:dxf>
          </x14:cfRule>
          <xm:sqref>C90:CC90</xm:sqref>
        </x14:conditionalFormatting>
        <x14:conditionalFormatting xmlns:xm="http://schemas.microsoft.com/office/excel/2006/main">
          <x14:cfRule type="expression" priority="2078166" id="{33E80F40-2C28-4235-8352-2F9507EB51C7}">
            <xm:f>C$4='Data entry'!$BC34</xm:f>
            <x14:dxf>
              <fill>
                <patternFill patternType="gray0625">
                  <fgColor theme="5" tint="-0.24994659260841701"/>
                  <bgColor auto="1"/>
                </patternFill>
              </fill>
              <border>
                <left style="dashed">
                  <color theme="5" tint="-0.24994659260841701"/>
                </left>
                <right style="dashed">
                  <color theme="5" tint="-0.24994659260841701"/>
                </right>
                <top style="dashed">
                  <color theme="5" tint="-0.24994659260841701"/>
                </top>
                <bottom style="dashed">
                  <color theme="5" tint="-0.24994659260841701"/>
                </bottom>
                <vertical/>
                <horizontal/>
              </border>
            </x14:dxf>
          </x14:cfRule>
          <xm:sqref>C89:CC89</xm:sqref>
        </x14:conditionalFormatting>
        <x14:conditionalFormatting xmlns:xm="http://schemas.microsoft.com/office/excel/2006/main">
          <x14:cfRule type="expression" priority="2115652" id="{37566F97-6D06-400B-A709-FE657B07687F}">
            <xm:f>$BW$4='Data entry'!#REF!</xm:f>
            <x14:dxf>
              <fill>
                <patternFill>
                  <bgColor rgb="FFFF0000"/>
                </patternFill>
              </fill>
            </x14:dxf>
          </x14:cfRule>
          <xm:sqref>BU91:CC91</xm:sqref>
        </x14:conditionalFormatting>
        <x14:conditionalFormatting xmlns:xm="http://schemas.microsoft.com/office/excel/2006/main">
          <x14:cfRule type="expression" priority="2145909" id="{9165B090-F99B-4063-BE94-F643FCC6AE71}">
            <xm:f>OR(C$4='Data entry'!$S35:$AN35)</xm:f>
            <x14:dxf>
              <fill>
                <patternFill patternType="lightVertical">
                  <fgColor rgb="FF00B0F0"/>
                  <bgColor auto="1"/>
                </patternFill>
              </fill>
              <border>
                <left style="dashDot">
                  <color rgb="FF00B0F0"/>
                </left>
                <right style="dashDot">
                  <color rgb="FF00B0F0"/>
                </right>
                <top style="dashDot">
                  <color rgb="FF00B0F0"/>
                </top>
                <bottom style="dashDot">
                  <color rgb="FF00B0F0"/>
                </bottom>
              </border>
            </x14:dxf>
          </x14:cfRule>
          <xm:sqref>C93:CC93</xm:sqref>
        </x14:conditionalFormatting>
        <x14:conditionalFormatting xmlns:xm="http://schemas.microsoft.com/office/excel/2006/main">
          <x14:cfRule type="expression" priority="2145919" id="{33E80F40-2C28-4235-8352-2F9507EB51C7}">
            <xm:f>C$4='Data entry'!$BC35</xm:f>
            <x14:dxf>
              <fill>
                <patternFill patternType="gray0625">
                  <fgColor theme="5" tint="-0.24994659260841701"/>
                  <bgColor auto="1"/>
                </patternFill>
              </fill>
              <border>
                <left style="dashed">
                  <color theme="5" tint="-0.24994659260841701"/>
                </left>
                <right style="dashed">
                  <color theme="5" tint="-0.24994659260841701"/>
                </right>
                <top style="dashed">
                  <color theme="5" tint="-0.24994659260841701"/>
                </top>
                <bottom style="dashed">
                  <color theme="5" tint="-0.24994659260841701"/>
                </bottom>
                <vertical/>
                <horizontal/>
              </border>
            </x14:dxf>
          </x14:cfRule>
          <xm:sqref>C92:CC92</xm:sqref>
        </x14:conditionalFormatting>
        <x14:conditionalFormatting xmlns:xm="http://schemas.microsoft.com/office/excel/2006/main">
          <x14:cfRule type="expression" priority="2183286" id="{37566F97-6D06-400B-A709-FE657B07687F}">
            <xm:f>$BW$4='Data entry'!#REF!</xm:f>
            <x14:dxf>
              <fill>
                <patternFill>
                  <bgColor rgb="FFFF0000"/>
                </patternFill>
              </fill>
            </x14:dxf>
          </x14:cfRule>
          <xm:sqref>BU94:CC94</xm:sqref>
        </x14:conditionalFormatting>
        <x14:conditionalFormatting xmlns:xm="http://schemas.microsoft.com/office/excel/2006/main">
          <x14:cfRule type="expression" priority="2213447" id="{9165B090-F99B-4063-BE94-F643FCC6AE71}">
            <xm:f>OR(C$4='Data entry'!$S36:$AN36)</xm:f>
            <x14:dxf>
              <fill>
                <patternFill patternType="lightVertical">
                  <fgColor rgb="FF00B0F0"/>
                  <bgColor auto="1"/>
                </patternFill>
              </fill>
              <border>
                <left style="dashDot">
                  <color rgb="FF00B0F0"/>
                </left>
                <right style="dashDot">
                  <color rgb="FF00B0F0"/>
                </right>
                <top style="dashDot">
                  <color rgb="FF00B0F0"/>
                </top>
                <bottom style="dashDot">
                  <color rgb="FF00B0F0"/>
                </bottom>
              </border>
            </x14:dxf>
          </x14:cfRule>
          <xm:sqref>C96:CC96</xm:sqref>
        </x14:conditionalFormatting>
        <x14:conditionalFormatting xmlns:xm="http://schemas.microsoft.com/office/excel/2006/main">
          <x14:cfRule type="expression" priority="2213456" id="{33E80F40-2C28-4235-8352-2F9507EB51C7}">
            <xm:f>C$4='Data entry'!$BC36</xm:f>
            <x14:dxf>
              <fill>
                <patternFill patternType="gray0625">
                  <fgColor theme="5" tint="-0.24994659260841701"/>
                  <bgColor auto="1"/>
                </patternFill>
              </fill>
              <border>
                <left style="dashed">
                  <color theme="5" tint="-0.24994659260841701"/>
                </left>
                <right style="dashed">
                  <color theme="5" tint="-0.24994659260841701"/>
                </right>
                <top style="dashed">
                  <color theme="5" tint="-0.24994659260841701"/>
                </top>
                <bottom style="dashed">
                  <color theme="5" tint="-0.24994659260841701"/>
                </bottom>
                <vertical/>
                <horizontal/>
              </border>
            </x14:dxf>
          </x14:cfRule>
          <xm:sqref>C95:CC95</xm:sqref>
        </x14:conditionalFormatting>
        <x14:conditionalFormatting xmlns:xm="http://schemas.microsoft.com/office/excel/2006/main">
          <x14:cfRule type="expression" priority="2250704" id="{37566F97-6D06-400B-A709-FE657B07687F}">
            <xm:f>$BW$4='Data entry'!#REF!</xm:f>
            <x14:dxf>
              <fill>
                <patternFill>
                  <bgColor rgb="FFFF0000"/>
                </patternFill>
              </fill>
            </x14:dxf>
          </x14:cfRule>
          <xm:sqref>BU97:CC97</xm:sqref>
        </x14:conditionalFormatting>
        <x14:conditionalFormatting xmlns:xm="http://schemas.microsoft.com/office/excel/2006/main">
          <x14:cfRule type="expression" priority="2280769" id="{9165B090-F99B-4063-BE94-F643FCC6AE71}">
            <xm:f>OR(C$4='Data entry'!$S37:$AN37)</xm:f>
            <x14:dxf>
              <fill>
                <patternFill patternType="lightVertical">
                  <fgColor rgb="FF00B0F0"/>
                  <bgColor auto="1"/>
                </patternFill>
              </fill>
              <border>
                <left style="dashDot">
                  <color rgb="FF00B0F0"/>
                </left>
                <right style="dashDot">
                  <color rgb="FF00B0F0"/>
                </right>
                <top style="dashDot">
                  <color rgb="FF00B0F0"/>
                </top>
                <bottom style="dashDot">
                  <color rgb="FF00B0F0"/>
                </bottom>
              </border>
            </x14:dxf>
          </x14:cfRule>
          <xm:sqref>C99:CC99</xm:sqref>
        </x14:conditionalFormatting>
        <x14:conditionalFormatting xmlns:xm="http://schemas.microsoft.com/office/excel/2006/main">
          <x14:cfRule type="expression" priority="2280777" id="{33E80F40-2C28-4235-8352-2F9507EB51C7}">
            <xm:f>C$4='Data entry'!$BC37</xm:f>
            <x14:dxf>
              <fill>
                <patternFill patternType="gray0625">
                  <fgColor theme="5" tint="-0.24994659260841701"/>
                  <bgColor auto="1"/>
                </patternFill>
              </fill>
              <border>
                <left style="dashed">
                  <color theme="5" tint="-0.24994659260841701"/>
                </left>
                <right style="dashed">
                  <color theme="5" tint="-0.24994659260841701"/>
                </right>
                <top style="dashed">
                  <color theme="5" tint="-0.24994659260841701"/>
                </top>
                <bottom style="dashed">
                  <color theme="5" tint="-0.24994659260841701"/>
                </bottom>
                <vertical/>
                <horizontal/>
              </border>
            </x14:dxf>
          </x14:cfRule>
          <xm:sqref>C98:CC98</xm:sqref>
        </x14:conditionalFormatting>
        <x14:conditionalFormatting xmlns:xm="http://schemas.microsoft.com/office/excel/2006/main">
          <x14:cfRule type="expression" priority="2317906" id="{37566F97-6D06-400B-A709-FE657B07687F}">
            <xm:f>$BW$4='Data entry'!#REF!</xm:f>
            <x14:dxf>
              <fill>
                <patternFill>
                  <bgColor rgb="FFFF0000"/>
                </patternFill>
              </fill>
            </x14:dxf>
          </x14:cfRule>
          <xm:sqref>BU100:CC100</xm:sqref>
        </x14:conditionalFormatting>
        <x14:conditionalFormatting xmlns:xm="http://schemas.microsoft.com/office/excel/2006/main">
          <x14:cfRule type="expression" priority="2347875" id="{9165B090-F99B-4063-BE94-F643FCC6AE71}">
            <xm:f>OR(C$4='Data entry'!$S38:$AN38)</xm:f>
            <x14:dxf>
              <fill>
                <patternFill patternType="lightVertical">
                  <fgColor rgb="FF00B0F0"/>
                  <bgColor auto="1"/>
                </patternFill>
              </fill>
              <border>
                <left style="dashDot">
                  <color rgb="FF00B0F0"/>
                </left>
                <right style="dashDot">
                  <color rgb="FF00B0F0"/>
                </right>
                <top style="dashDot">
                  <color rgb="FF00B0F0"/>
                </top>
                <bottom style="dashDot">
                  <color rgb="FF00B0F0"/>
                </bottom>
              </border>
            </x14:dxf>
          </x14:cfRule>
          <xm:sqref>C102:CC102</xm:sqref>
        </x14:conditionalFormatting>
        <x14:conditionalFormatting xmlns:xm="http://schemas.microsoft.com/office/excel/2006/main">
          <x14:cfRule type="expression" priority="2347882" id="{33E80F40-2C28-4235-8352-2F9507EB51C7}">
            <xm:f>C$4='Data entry'!$BC38</xm:f>
            <x14:dxf>
              <fill>
                <patternFill patternType="gray0625">
                  <fgColor theme="5" tint="-0.24994659260841701"/>
                  <bgColor auto="1"/>
                </patternFill>
              </fill>
              <border>
                <left style="dashed">
                  <color theme="5" tint="-0.24994659260841701"/>
                </left>
                <right style="dashed">
                  <color theme="5" tint="-0.24994659260841701"/>
                </right>
                <top style="dashed">
                  <color theme="5" tint="-0.24994659260841701"/>
                </top>
                <bottom style="dashed">
                  <color theme="5" tint="-0.24994659260841701"/>
                </bottom>
                <vertical/>
                <horizontal/>
              </border>
            </x14:dxf>
          </x14:cfRule>
          <xm:sqref>C101:CC101</xm:sqref>
        </x14:conditionalFormatting>
        <x14:conditionalFormatting xmlns:xm="http://schemas.microsoft.com/office/excel/2006/main">
          <x14:cfRule type="expression" priority="2384892" id="{37566F97-6D06-400B-A709-FE657B07687F}">
            <xm:f>$BW$4='Data entry'!#REF!</xm:f>
            <x14:dxf>
              <fill>
                <patternFill>
                  <bgColor rgb="FFFF0000"/>
                </patternFill>
              </fill>
            </x14:dxf>
          </x14:cfRule>
          <xm:sqref>BU103:CC103</xm:sqref>
        </x14:conditionalFormatting>
        <x14:conditionalFormatting xmlns:xm="http://schemas.microsoft.com/office/excel/2006/main">
          <x14:cfRule type="expression" priority="2414765" id="{9165B090-F99B-4063-BE94-F643FCC6AE71}">
            <xm:f>OR(C$4='Data entry'!$S39:$AN39)</xm:f>
            <x14:dxf>
              <fill>
                <patternFill patternType="lightVertical">
                  <fgColor rgb="FF00B0F0"/>
                  <bgColor auto="1"/>
                </patternFill>
              </fill>
              <border>
                <left style="dashDot">
                  <color rgb="FF00B0F0"/>
                </left>
                <right style="dashDot">
                  <color rgb="FF00B0F0"/>
                </right>
                <top style="dashDot">
                  <color rgb="FF00B0F0"/>
                </top>
                <bottom style="dashDot">
                  <color rgb="FF00B0F0"/>
                </bottom>
              </border>
            </x14:dxf>
          </x14:cfRule>
          <xm:sqref>C105:CC105</xm:sqref>
        </x14:conditionalFormatting>
        <x14:conditionalFormatting xmlns:xm="http://schemas.microsoft.com/office/excel/2006/main">
          <x14:cfRule type="expression" priority="2414771" id="{33E80F40-2C28-4235-8352-2F9507EB51C7}">
            <xm:f>C$4='Data entry'!$BC39</xm:f>
            <x14:dxf>
              <fill>
                <patternFill patternType="gray0625">
                  <fgColor theme="5" tint="-0.24994659260841701"/>
                  <bgColor auto="1"/>
                </patternFill>
              </fill>
              <border>
                <left style="dashed">
                  <color theme="5" tint="-0.24994659260841701"/>
                </left>
                <right style="dashed">
                  <color theme="5" tint="-0.24994659260841701"/>
                </right>
                <top style="dashed">
                  <color theme="5" tint="-0.24994659260841701"/>
                </top>
                <bottom style="dashed">
                  <color theme="5" tint="-0.24994659260841701"/>
                </bottom>
                <vertical/>
                <horizontal/>
              </border>
            </x14:dxf>
          </x14:cfRule>
          <xm:sqref>C104:CC104</xm:sqref>
        </x14:conditionalFormatting>
        <x14:conditionalFormatting xmlns:xm="http://schemas.microsoft.com/office/excel/2006/main">
          <x14:cfRule type="expression" priority="2451662" id="{37566F97-6D06-400B-A709-FE657B07687F}">
            <xm:f>$BW$4='Data entry'!#REF!</xm:f>
            <x14:dxf>
              <fill>
                <patternFill>
                  <bgColor rgb="FFFF0000"/>
                </patternFill>
              </fill>
            </x14:dxf>
          </x14:cfRule>
          <xm:sqref>BU106:CC106</xm:sqref>
        </x14:conditionalFormatting>
        <x14:conditionalFormatting xmlns:xm="http://schemas.microsoft.com/office/excel/2006/main">
          <x14:cfRule type="expression" priority="2481439" id="{9165B090-F99B-4063-BE94-F643FCC6AE71}">
            <xm:f>OR(C$4='Data entry'!$S40:$AN40)</xm:f>
            <x14:dxf>
              <fill>
                <patternFill patternType="lightVertical">
                  <fgColor rgb="FF00B0F0"/>
                  <bgColor auto="1"/>
                </patternFill>
              </fill>
              <border>
                <left style="dashDot">
                  <color rgb="FF00B0F0"/>
                </left>
                <right style="dashDot">
                  <color rgb="FF00B0F0"/>
                </right>
                <top style="dashDot">
                  <color rgb="FF00B0F0"/>
                </top>
                <bottom style="dashDot">
                  <color rgb="FF00B0F0"/>
                </bottom>
              </border>
            </x14:dxf>
          </x14:cfRule>
          <xm:sqref>C108:CC108</xm:sqref>
        </x14:conditionalFormatting>
        <x14:conditionalFormatting xmlns:xm="http://schemas.microsoft.com/office/excel/2006/main">
          <x14:cfRule type="expression" priority="2481444" id="{33E80F40-2C28-4235-8352-2F9507EB51C7}">
            <xm:f>C$4='Data entry'!$BC40</xm:f>
            <x14:dxf>
              <fill>
                <patternFill patternType="gray0625">
                  <fgColor theme="5" tint="-0.24994659260841701"/>
                  <bgColor auto="1"/>
                </patternFill>
              </fill>
              <border>
                <left style="dashed">
                  <color theme="5" tint="-0.24994659260841701"/>
                </left>
                <right style="dashed">
                  <color theme="5" tint="-0.24994659260841701"/>
                </right>
                <top style="dashed">
                  <color theme="5" tint="-0.24994659260841701"/>
                </top>
                <bottom style="dashed">
                  <color theme="5" tint="-0.24994659260841701"/>
                </bottom>
                <vertical/>
                <horizontal/>
              </border>
            </x14:dxf>
          </x14:cfRule>
          <xm:sqref>C107:CC107</xm:sqref>
        </x14:conditionalFormatting>
        <x14:conditionalFormatting xmlns:xm="http://schemas.microsoft.com/office/excel/2006/main">
          <x14:cfRule type="expression" priority="2518216" id="{37566F97-6D06-400B-A709-FE657B07687F}">
            <xm:f>$BW$4='Data entry'!#REF!</xm:f>
            <x14:dxf>
              <fill>
                <patternFill>
                  <bgColor rgb="FFFF0000"/>
                </patternFill>
              </fill>
            </x14:dxf>
          </x14:cfRule>
          <xm:sqref>BU109:CC109</xm:sqref>
        </x14:conditionalFormatting>
        <x14:conditionalFormatting xmlns:xm="http://schemas.microsoft.com/office/excel/2006/main">
          <x14:cfRule type="expression" priority="2547897" id="{9165B090-F99B-4063-BE94-F643FCC6AE71}">
            <xm:f>OR(C$4='Data entry'!$S41:$AN41)</xm:f>
            <x14:dxf>
              <fill>
                <patternFill patternType="lightVertical">
                  <fgColor rgb="FF00B0F0"/>
                  <bgColor auto="1"/>
                </patternFill>
              </fill>
              <border>
                <left style="dashDot">
                  <color rgb="FF00B0F0"/>
                </left>
                <right style="dashDot">
                  <color rgb="FF00B0F0"/>
                </right>
                <top style="dashDot">
                  <color rgb="FF00B0F0"/>
                </top>
                <bottom style="dashDot">
                  <color rgb="FF00B0F0"/>
                </bottom>
              </border>
            </x14:dxf>
          </x14:cfRule>
          <xm:sqref>C111:CC111</xm:sqref>
        </x14:conditionalFormatting>
        <x14:conditionalFormatting xmlns:xm="http://schemas.microsoft.com/office/excel/2006/main">
          <x14:cfRule type="expression" priority="2547901" id="{33E80F40-2C28-4235-8352-2F9507EB51C7}">
            <xm:f>C$4='Data entry'!$BC41</xm:f>
            <x14:dxf>
              <fill>
                <patternFill patternType="gray0625">
                  <fgColor theme="5" tint="-0.24994659260841701"/>
                  <bgColor auto="1"/>
                </patternFill>
              </fill>
              <border>
                <left style="dashed">
                  <color theme="5" tint="-0.24994659260841701"/>
                </left>
                <right style="dashed">
                  <color theme="5" tint="-0.24994659260841701"/>
                </right>
                <top style="dashed">
                  <color theme="5" tint="-0.24994659260841701"/>
                </top>
                <bottom style="dashed">
                  <color theme="5" tint="-0.24994659260841701"/>
                </bottom>
                <vertical/>
                <horizontal/>
              </border>
            </x14:dxf>
          </x14:cfRule>
          <xm:sqref>C110:CC110</xm:sqref>
        </x14:conditionalFormatting>
        <x14:conditionalFormatting xmlns:xm="http://schemas.microsoft.com/office/excel/2006/main">
          <x14:cfRule type="expression" priority="2584554" id="{37566F97-6D06-400B-A709-FE657B07687F}">
            <xm:f>$BW$4='Data entry'!#REF!</xm:f>
            <x14:dxf>
              <fill>
                <patternFill>
                  <bgColor rgb="FFFF0000"/>
                </patternFill>
              </fill>
            </x14:dxf>
          </x14:cfRule>
          <xm:sqref>BU112:CC112</xm:sqref>
        </x14:conditionalFormatting>
        <x14:conditionalFormatting xmlns:xm="http://schemas.microsoft.com/office/excel/2006/main">
          <x14:cfRule type="expression" priority="2614139" id="{9165B090-F99B-4063-BE94-F643FCC6AE71}">
            <xm:f>OR(C$4='Data entry'!$S42:$AN42)</xm:f>
            <x14:dxf>
              <fill>
                <patternFill patternType="lightVertical">
                  <fgColor rgb="FF00B0F0"/>
                  <bgColor auto="1"/>
                </patternFill>
              </fill>
              <border>
                <left style="dashDot">
                  <color rgb="FF00B0F0"/>
                </left>
                <right style="dashDot">
                  <color rgb="FF00B0F0"/>
                </right>
                <top style="dashDot">
                  <color rgb="FF00B0F0"/>
                </top>
                <bottom style="dashDot">
                  <color rgb="FF00B0F0"/>
                </bottom>
              </border>
            </x14:dxf>
          </x14:cfRule>
          <xm:sqref>C114:CC114</xm:sqref>
        </x14:conditionalFormatting>
        <x14:conditionalFormatting xmlns:xm="http://schemas.microsoft.com/office/excel/2006/main">
          <x14:cfRule type="expression" priority="2614142" id="{33E80F40-2C28-4235-8352-2F9507EB51C7}">
            <xm:f>C$4='Data entry'!$BC42</xm:f>
            <x14:dxf>
              <fill>
                <patternFill patternType="gray0625">
                  <fgColor theme="5" tint="-0.24994659260841701"/>
                  <bgColor auto="1"/>
                </patternFill>
              </fill>
              <border>
                <left style="dashed">
                  <color theme="5" tint="-0.24994659260841701"/>
                </left>
                <right style="dashed">
                  <color theme="5" tint="-0.24994659260841701"/>
                </right>
                <top style="dashed">
                  <color theme="5" tint="-0.24994659260841701"/>
                </top>
                <bottom style="dashed">
                  <color theme="5" tint="-0.24994659260841701"/>
                </bottom>
                <vertical/>
                <horizontal/>
              </border>
            </x14:dxf>
          </x14:cfRule>
          <xm:sqref>C113:CC113</xm:sqref>
        </x14:conditionalFormatting>
        <x14:conditionalFormatting xmlns:xm="http://schemas.microsoft.com/office/excel/2006/main">
          <x14:cfRule type="expression" priority="2650676" id="{37566F97-6D06-400B-A709-FE657B07687F}">
            <xm:f>$BW$4='Data entry'!#REF!</xm:f>
            <x14:dxf>
              <fill>
                <patternFill>
                  <bgColor rgb="FFFF0000"/>
                </patternFill>
              </fill>
            </x14:dxf>
          </x14:cfRule>
          <xm:sqref>BU115:CC115</xm:sqref>
        </x14:conditionalFormatting>
        <x14:conditionalFormatting xmlns:xm="http://schemas.microsoft.com/office/excel/2006/main">
          <x14:cfRule type="expression" priority="2680165" id="{9165B090-F99B-4063-BE94-F643FCC6AE71}">
            <xm:f>OR(C$4='Data entry'!$S43:$AN43)</xm:f>
            <x14:dxf>
              <fill>
                <patternFill patternType="lightVertical">
                  <fgColor rgb="FF00B0F0"/>
                  <bgColor auto="1"/>
                </patternFill>
              </fill>
              <border>
                <left style="dashDot">
                  <color rgb="FF00B0F0"/>
                </left>
                <right style="dashDot">
                  <color rgb="FF00B0F0"/>
                </right>
                <top style="dashDot">
                  <color rgb="FF00B0F0"/>
                </top>
                <bottom style="dashDot">
                  <color rgb="FF00B0F0"/>
                </bottom>
              </border>
            </x14:dxf>
          </x14:cfRule>
          <xm:sqref>C117:CC117</xm:sqref>
        </x14:conditionalFormatting>
        <x14:conditionalFormatting xmlns:xm="http://schemas.microsoft.com/office/excel/2006/main">
          <x14:cfRule type="expression" priority="2680167" id="{33E80F40-2C28-4235-8352-2F9507EB51C7}">
            <xm:f>C$4='Data entry'!$BC43</xm:f>
            <x14:dxf>
              <fill>
                <patternFill patternType="gray0625">
                  <fgColor theme="5" tint="-0.24994659260841701"/>
                  <bgColor auto="1"/>
                </patternFill>
              </fill>
              <border>
                <left style="dashed">
                  <color theme="5" tint="-0.24994659260841701"/>
                </left>
                <right style="dashed">
                  <color theme="5" tint="-0.24994659260841701"/>
                </right>
                <top style="dashed">
                  <color theme="5" tint="-0.24994659260841701"/>
                </top>
                <bottom style="dashed">
                  <color theme="5" tint="-0.24994659260841701"/>
                </bottom>
                <vertical/>
                <horizontal/>
              </border>
            </x14:dxf>
          </x14:cfRule>
          <xm:sqref>C116:CC116</xm:sqref>
        </x14:conditionalFormatting>
        <x14:conditionalFormatting xmlns:xm="http://schemas.microsoft.com/office/excel/2006/main">
          <x14:cfRule type="expression" priority="2716582" id="{37566F97-6D06-400B-A709-FE657B07687F}">
            <xm:f>$BW$4='Data entry'!#REF!</xm:f>
            <x14:dxf>
              <fill>
                <patternFill>
                  <bgColor rgb="FFFF0000"/>
                </patternFill>
              </fill>
            </x14:dxf>
          </x14:cfRule>
          <xm:sqref>BU118:CC118</xm:sqref>
        </x14:conditionalFormatting>
        <x14:conditionalFormatting xmlns:xm="http://schemas.microsoft.com/office/excel/2006/main">
          <x14:cfRule type="expression" priority="2745975" id="{9165B090-F99B-4063-BE94-F643FCC6AE71}">
            <xm:f>OR(C$4='Data entry'!$S44:$AN44)</xm:f>
            <x14:dxf>
              <fill>
                <patternFill patternType="lightVertical">
                  <fgColor rgb="FF00B0F0"/>
                  <bgColor auto="1"/>
                </patternFill>
              </fill>
              <border>
                <left style="dashDot">
                  <color rgb="FF00B0F0"/>
                </left>
                <right style="dashDot">
                  <color rgb="FF00B0F0"/>
                </right>
                <top style="dashDot">
                  <color rgb="FF00B0F0"/>
                </top>
                <bottom style="dashDot">
                  <color rgb="FF00B0F0"/>
                </bottom>
              </border>
            </x14:dxf>
          </x14:cfRule>
          <xm:sqref>C120:CC120</xm:sqref>
        </x14:conditionalFormatting>
        <x14:conditionalFormatting xmlns:xm="http://schemas.microsoft.com/office/excel/2006/main">
          <x14:cfRule type="expression" priority="2745976" id="{33E80F40-2C28-4235-8352-2F9507EB51C7}">
            <xm:f>C$4='Data entry'!$BC44</xm:f>
            <x14:dxf>
              <fill>
                <patternFill patternType="gray0625">
                  <fgColor theme="5" tint="-0.24994659260841701"/>
                  <bgColor auto="1"/>
                </patternFill>
              </fill>
              <border>
                <left style="dashed">
                  <color theme="5" tint="-0.24994659260841701"/>
                </left>
                <right style="dashed">
                  <color theme="5" tint="-0.24994659260841701"/>
                </right>
                <top style="dashed">
                  <color theme="5" tint="-0.24994659260841701"/>
                </top>
                <bottom style="dashed">
                  <color theme="5" tint="-0.24994659260841701"/>
                </bottom>
                <vertical/>
                <horizontal/>
              </border>
            </x14:dxf>
          </x14:cfRule>
          <xm:sqref>C119:CC119</xm:sqref>
        </x14:conditionalFormatting>
        <x14:conditionalFormatting xmlns:xm="http://schemas.microsoft.com/office/excel/2006/main">
          <x14:cfRule type="expression" priority="2782272" id="{37566F97-6D06-400B-A709-FE657B07687F}">
            <xm:f>$BW$4='Data entry'!#REF!</xm:f>
            <x14:dxf>
              <fill>
                <patternFill>
                  <bgColor rgb="FFFF0000"/>
                </patternFill>
              </fill>
            </x14:dxf>
          </x14:cfRule>
          <xm:sqref>BU121:CC121</xm:sqref>
        </x14:conditionalFormatting>
        <x14:conditionalFormatting xmlns:xm="http://schemas.microsoft.com/office/excel/2006/main">
          <x14:cfRule type="expression" priority="2811570" id="{33E80F40-2C28-4235-8352-2F9507EB51C7}">
            <xm:f>C$4='Data entry'!$BC45</xm:f>
            <x14:dxf>
              <fill>
                <patternFill patternType="gray0625">
                  <fgColor theme="5" tint="-0.24994659260841701"/>
                  <bgColor auto="1"/>
                </patternFill>
              </fill>
              <border>
                <left style="dashed">
                  <color theme="5" tint="-0.24994659260841701"/>
                </left>
                <right style="dashed">
                  <color theme="5" tint="-0.24994659260841701"/>
                </right>
                <top style="dashed">
                  <color theme="5" tint="-0.24994659260841701"/>
                </top>
                <bottom style="dashed">
                  <color theme="5" tint="-0.24994659260841701"/>
                </bottom>
                <vertical/>
                <horizontal/>
              </border>
            </x14:dxf>
          </x14:cfRule>
          <xm:sqref>C122:CC122</xm:sqref>
        </x14:conditionalFormatting>
        <x14:conditionalFormatting xmlns:xm="http://schemas.microsoft.com/office/excel/2006/main">
          <x14:cfRule type="expression" priority="2847747" id="{37566F97-6D06-400B-A709-FE657B07687F}">
            <xm:f>$BW$4='Data entry'!#REF!</xm:f>
            <x14:dxf>
              <fill>
                <patternFill>
                  <bgColor rgb="FFFF0000"/>
                </patternFill>
              </fill>
            </x14:dxf>
          </x14:cfRule>
          <xm:sqref>BU124:CC124</xm:sqref>
        </x14:conditionalFormatting>
        <x14:conditionalFormatting xmlns:xm="http://schemas.microsoft.com/office/excel/2006/main">
          <x14:cfRule type="expression" priority="2876949" id="{33E80F40-2C28-4235-8352-2F9507EB51C7}">
            <xm:f>C$4='Data entry'!$BC46</xm:f>
            <x14:dxf>
              <fill>
                <patternFill patternType="gray0625">
                  <fgColor theme="5" tint="-0.24994659260841701"/>
                  <bgColor auto="1"/>
                </patternFill>
              </fill>
              <border>
                <left style="dashed">
                  <color theme="5" tint="-0.24994659260841701"/>
                </left>
                <right style="dashed">
                  <color theme="5" tint="-0.24994659260841701"/>
                </right>
                <top style="dashed">
                  <color theme="5" tint="-0.24994659260841701"/>
                </top>
                <bottom style="dashed">
                  <color theme="5" tint="-0.24994659260841701"/>
                </bottom>
                <vertical/>
                <horizontal/>
              </border>
            </x14:dxf>
          </x14:cfRule>
          <xm:sqref>C125:CC125</xm:sqref>
        </x14:conditionalFormatting>
        <x14:conditionalFormatting xmlns:xm="http://schemas.microsoft.com/office/excel/2006/main">
          <x14:cfRule type="expression" priority="2913007" id="{37566F97-6D06-400B-A709-FE657B07687F}">
            <xm:f>$BW$4='Data entry'!#REF!</xm:f>
            <x14:dxf>
              <fill>
                <patternFill>
                  <bgColor rgb="FFFF0000"/>
                </patternFill>
              </fill>
            </x14:dxf>
          </x14:cfRule>
          <xm:sqref>BU127:CC127</xm:sqref>
        </x14:conditionalFormatting>
        <x14:conditionalFormatting xmlns:xm="http://schemas.microsoft.com/office/excel/2006/main">
          <x14:cfRule type="expression" priority="2942400" id="{21C78CE9-0B77-4D53-8653-BD5D6E30C938}">
            <xm:f>OR(C$4='Data entry'!$S46:$AN46)</xm:f>
            <x14:dxf>
              <fill>
                <patternFill patternType="lightVertical">
                  <fgColor rgb="FF00B0F0"/>
                  <bgColor auto="1"/>
                </patternFill>
              </fill>
              <border>
                <left style="dashDot">
                  <color rgb="FF00B0F0"/>
                </left>
                <right style="dashDot">
                  <color rgb="FF00B0F0"/>
                </right>
                <top style="dashDot">
                  <color rgb="FF00B0F0"/>
                </top>
                <bottom style="dashDot">
                  <color rgb="FF00B0F0"/>
                </bottom>
              </border>
            </x14:dxf>
          </x14:cfRule>
          <xm:sqref>C126:CC126</xm:sqref>
        </x14:conditionalFormatting>
        <x14:conditionalFormatting xmlns:xm="http://schemas.microsoft.com/office/excel/2006/main">
          <x14:cfRule type="expression" priority="2942416" id="{33E80F40-2C28-4235-8352-2F9507EB51C7}">
            <xm:f>C$4='Data entry'!$BC47</xm:f>
            <x14:dxf>
              <fill>
                <patternFill patternType="gray0625">
                  <fgColor theme="5" tint="-0.24994659260841701"/>
                  <bgColor auto="1"/>
                </patternFill>
              </fill>
              <border>
                <left style="dashed">
                  <color theme="5" tint="-0.24994659260841701"/>
                </left>
                <right style="dashed">
                  <color theme="5" tint="-0.24994659260841701"/>
                </right>
                <top style="dashed">
                  <color theme="5" tint="-0.24994659260841701"/>
                </top>
                <bottom style="dashed">
                  <color theme="5" tint="-0.24994659260841701"/>
                </bottom>
                <vertical/>
                <horizontal/>
              </border>
            </x14:dxf>
          </x14:cfRule>
          <xm:sqref>C128:CC128</xm:sqref>
        </x14:conditionalFormatting>
        <x14:conditionalFormatting xmlns:xm="http://schemas.microsoft.com/office/excel/2006/main">
          <x14:cfRule type="expression" priority="2978355" id="{37566F97-6D06-400B-A709-FE657B07687F}">
            <xm:f>$BW$4='Data entry'!#REF!</xm:f>
            <x14:dxf>
              <fill>
                <patternFill>
                  <bgColor rgb="FFFF0000"/>
                </patternFill>
              </fill>
            </x14:dxf>
          </x14:cfRule>
          <xm:sqref>BU130:CC130</xm:sqref>
        </x14:conditionalFormatting>
        <x14:conditionalFormatting xmlns:xm="http://schemas.microsoft.com/office/excel/2006/main">
          <x14:cfRule type="expression" priority="3007651" id="{21C78CE9-0B77-4D53-8653-BD5D6E30C938}">
            <xm:f>OR(C$4='Data entry'!$S47:$AN47)</xm:f>
            <x14:dxf>
              <fill>
                <patternFill patternType="lightVertical">
                  <fgColor rgb="FF00B0F0"/>
                  <bgColor auto="1"/>
                </patternFill>
              </fill>
              <border>
                <left style="dashDot">
                  <color rgb="FF00B0F0"/>
                </left>
                <right style="dashDot">
                  <color rgb="FF00B0F0"/>
                </right>
                <top style="dashDot">
                  <color rgb="FF00B0F0"/>
                </top>
                <bottom style="dashDot">
                  <color rgb="FF00B0F0"/>
                </bottom>
              </border>
            </x14:dxf>
          </x14:cfRule>
          <xm:sqref>C129:CC129</xm:sqref>
        </x14:conditionalFormatting>
        <x14:conditionalFormatting xmlns:xm="http://schemas.microsoft.com/office/excel/2006/main">
          <x14:cfRule type="expression" priority="3007667" id="{33E80F40-2C28-4235-8352-2F9507EB51C7}">
            <xm:f>C$4='Data entry'!$BC48</xm:f>
            <x14:dxf>
              <fill>
                <patternFill patternType="gray0625">
                  <fgColor theme="5" tint="-0.24994659260841701"/>
                  <bgColor auto="1"/>
                </patternFill>
              </fill>
              <border>
                <left style="dashed">
                  <color theme="5" tint="-0.24994659260841701"/>
                </left>
                <right style="dashed">
                  <color theme="5" tint="-0.24994659260841701"/>
                </right>
                <top style="dashed">
                  <color theme="5" tint="-0.24994659260841701"/>
                </top>
                <bottom style="dashed">
                  <color theme="5" tint="-0.24994659260841701"/>
                </bottom>
                <vertical/>
                <horizontal/>
              </border>
            </x14:dxf>
          </x14:cfRule>
          <xm:sqref>C131:CC131</xm:sqref>
        </x14:conditionalFormatting>
        <x14:conditionalFormatting xmlns:xm="http://schemas.microsoft.com/office/excel/2006/main">
          <x14:cfRule type="expression" priority="3043487" id="{37566F97-6D06-400B-A709-FE657B07687F}">
            <xm:f>$BW$4='Data entry'!#REF!</xm:f>
            <x14:dxf>
              <fill>
                <patternFill>
                  <bgColor rgb="FFFF0000"/>
                </patternFill>
              </fill>
            </x14:dxf>
          </x14:cfRule>
          <xm:sqref>BU133:CC133</xm:sqref>
        </x14:conditionalFormatting>
        <x14:conditionalFormatting xmlns:xm="http://schemas.microsoft.com/office/excel/2006/main">
          <x14:cfRule type="expression" priority="3072686" id="{21C78CE9-0B77-4D53-8653-BD5D6E30C938}">
            <xm:f>OR(C$4='Data entry'!$S48:$AN48)</xm:f>
            <x14:dxf>
              <fill>
                <patternFill patternType="lightVertical">
                  <fgColor rgb="FF00B0F0"/>
                  <bgColor auto="1"/>
                </patternFill>
              </fill>
              <border>
                <left style="dashDot">
                  <color rgb="FF00B0F0"/>
                </left>
                <right style="dashDot">
                  <color rgb="FF00B0F0"/>
                </right>
                <top style="dashDot">
                  <color rgb="FF00B0F0"/>
                </top>
                <bottom style="dashDot">
                  <color rgb="FF00B0F0"/>
                </bottom>
              </border>
            </x14:dxf>
          </x14:cfRule>
          <xm:sqref>C132:CC132</xm:sqref>
        </x14:conditionalFormatting>
        <x14:conditionalFormatting xmlns:xm="http://schemas.microsoft.com/office/excel/2006/main">
          <x14:cfRule type="expression" priority="3072702" id="{33E80F40-2C28-4235-8352-2F9507EB51C7}">
            <xm:f>C$4='Data entry'!$BC49</xm:f>
            <x14:dxf>
              <fill>
                <patternFill patternType="gray0625">
                  <fgColor theme="5" tint="-0.24994659260841701"/>
                  <bgColor auto="1"/>
                </patternFill>
              </fill>
              <border>
                <left style="dashed">
                  <color theme="5" tint="-0.24994659260841701"/>
                </left>
                <right style="dashed">
                  <color theme="5" tint="-0.24994659260841701"/>
                </right>
                <top style="dashed">
                  <color theme="5" tint="-0.24994659260841701"/>
                </top>
                <bottom style="dashed">
                  <color theme="5" tint="-0.24994659260841701"/>
                </bottom>
                <vertical/>
                <horizontal/>
              </border>
            </x14:dxf>
          </x14:cfRule>
          <xm:sqref>C134:CC134</xm:sqref>
        </x14:conditionalFormatting>
        <x14:conditionalFormatting xmlns:xm="http://schemas.microsoft.com/office/excel/2006/main">
          <x14:cfRule type="expression" priority="3108403" id="{37566F97-6D06-400B-A709-FE657B07687F}">
            <xm:f>$BW$4='Data entry'!#REF!</xm:f>
            <x14:dxf>
              <fill>
                <patternFill>
                  <bgColor rgb="FFFF0000"/>
                </patternFill>
              </fill>
            </x14:dxf>
          </x14:cfRule>
          <xm:sqref>BU136:CC136</xm:sqref>
        </x14:conditionalFormatting>
        <x14:conditionalFormatting xmlns:xm="http://schemas.microsoft.com/office/excel/2006/main">
          <x14:cfRule type="expression" priority="3137505" id="{21C78CE9-0B77-4D53-8653-BD5D6E30C938}">
            <xm:f>OR(C$4='Data entry'!$S49:$AN49)</xm:f>
            <x14:dxf>
              <fill>
                <patternFill patternType="lightVertical">
                  <fgColor rgb="FF00B0F0"/>
                  <bgColor auto="1"/>
                </patternFill>
              </fill>
              <border>
                <left style="dashDot">
                  <color rgb="FF00B0F0"/>
                </left>
                <right style="dashDot">
                  <color rgb="FF00B0F0"/>
                </right>
                <top style="dashDot">
                  <color rgb="FF00B0F0"/>
                </top>
                <bottom style="dashDot">
                  <color rgb="FF00B0F0"/>
                </bottom>
              </border>
            </x14:dxf>
          </x14:cfRule>
          <xm:sqref>C135:CC135</xm:sqref>
        </x14:conditionalFormatting>
        <x14:conditionalFormatting xmlns:xm="http://schemas.microsoft.com/office/excel/2006/main">
          <x14:cfRule type="expression" priority="3137521" id="{33E80F40-2C28-4235-8352-2F9507EB51C7}">
            <xm:f>C$4='Data entry'!$BC50</xm:f>
            <x14:dxf>
              <fill>
                <patternFill patternType="gray0625">
                  <fgColor theme="5" tint="-0.24994659260841701"/>
                  <bgColor auto="1"/>
                </patternFill>
              </fill>
              <border>
                <left style="dashed">
                  <color theme="5" tint="-0.24994659260841701"/>
                </left>
                <right style="dashed">
                  <color theme="5" tint="-0.24994659260841701"/>
                </right>
                <top style="dashed">
                  <color theme="5" tint="-0.24994659260841701"/>
                </top>
                <bottom style="dashed">
                  <color theme="5" tint="-0.24994659260841701"/>
                </bottom>
                <vertical/>
                <horizontal/>
              </border>
            </x14:dxf>
          </x14:cfRule>
          <xm:sqref>C137:CC137</xm:sqref>
        </x14:conditionalFormatting>
        <x14:conditionalFormatting xmlns:xm="http://schemas.microsoft.com/office/excel/2006/main">
          <x14:cfRule type="expression" priority="3173103" id="{37566F97-6D06-400B-A709-FE657B07687F}">
            <xm:f>$BW$4='Data entry'!#REF!</xm:f>
            <x14:dxf>
              <fill>
                <patternFill>
                  <bgColor rgb="FFFF0000"/>
                </patternFill>
              </fill>
            </x14:dxf>
          </x14:cfRule>
          <xm:sqref>BU139:CC139</xm:sqref>
        </x14:conditionalFormatting>
        <x14:conditionalFormatting xmlns:xm="http://schemas.microsoft.com/office/excel/2006/main">
          <x14:cfRule type="expression" priority="3202108" id="{21C78CE9-0B77-4D53-8653-BD5D6E30C938}">
            <xm:f>OR(C$4='Data entry'!$S50:$AN50)</xm:f>
            <x14:dxf>
              <fill>
                <patternFill patternType="lightVertical">
                  <fgColor rgb="FF00B0F0"/>
                  <bgColor auto="1"/>
                </patternFill>
              </fill>
              <border>
                <left style="dashDot">
                  <color rgb="FF00B0F0"/>
                </left>
                <right style="dashDot">
                  <color rgb="FF00B0F0"/>
                </right>
                <top style="dashDot">
                  <color rgb="FF00B0F0"/>
                </top>
                <bottom style="dashDot">
                  <color rgb="FF00B0F0"/>
                </bottom>
              </border>
            </x14:dxf>
          </x14:cfRule>
          <xm:sqref>C138:CC138</xm:sqref>
        </x14:conditionalFormatting>
        <x14:conditionalFormatting xmlns:xm="http://schemas.microsoft.com/office/excel/2006/main">
          <x14:cfRule type="expression" priority="3202124" id="{33E80F40-2C28-4235-8352-2F9507EB51C7}">
            <xm:f>C$4='Data entry'!$BC51</xm:f>
            <x14:dxf>
              <fill>
                <patternFill patternType="gray0625">
                  <fgColor theme="5" tint="-0.24994659260841701"/>
                  <bgColor auto="1"/>
                </patternFill>
              </fill>
              <border>
                <left style="dashed">
                  <color theme="5" tint="-0.24994659260841701"/>
                </left>
                <right style="dashed">
                  <color theme="5" tint="-0.24994659260841701"/>
                </right>
                <top style="dashed">
                  <color theme="5" tint="-0.24994659260841701"/>
                </top>
                <bottom style="dashed">
                  <color theme="5" tint="-0.24994659260841701"/>
                </bottom>
                <vertical/>
                <horizontal/>
              </border>
            </x14:dxf>
          </x14:cfRule>
          <xm:sqref>C140:CC140</xm:sqref>
        </x14:conditionalFormatting>
        <x14:conditionalFormatting xmlns:xm="http://schemas.microsoft.com/office/excel/2006/main">
          <x14:cfRule type="expression" priority="3237587" id="{37566F97-6D06-400B-A709-FE657B07687F}">
            <xm:f>$BW$4='Data entry'!#REF!</xm:f>
            <x14:dxf>
              <fill>
                <patternFill>
                  <bgColor rgb="FFFF0000"/>
                </patternFill>
              </fill>
            </x14:dxf>
          </x14:cfRule>
          <xm:sqref>BU142:CC142</xm:sqref>
        </x14:conditionalFormatting>
        <x14:conditionalFormatting xmlns:xm="http://schemas.microsoft.com/office/excel/2006/main">
          <x14:cfRule type="expression" priority="3266495" id="{21C78CE9-0B77-4D53-8653-BD5D6E30C938}">
            <xm:f>OR(C$4='Data entry'!$S51:$AN51)</xm:f>
            <x14:dxf>
              <fill>
                <patternFill patternType="lightVertical">
                  <fgColor rgb="FF00B0F0"/>
                  <bgColor auto="1"/>
                </patternFill>
              </fill>
              <border>
                <left style="dashDot">
                  <color rgb="FF00B0F0"/>
                </left>
                <right style="dashDot">
                  <color rgb="FF00B0F0"/>
                </right>
                <top style="dashDot">
                  <color rgb="FF00B0F0"/>
                </top>
                <bottom style="dashDot">
                  <color rgb="FF00B0F0"/>
                </bottom>
              </border>
            </x14:dxf>
          </x14:cfRule>
          <xm:sqref>C141:CC141</xm:sqref>
        </x14:conditionalFormatting>
        <x14:conditionalFormatting xmlns:xm="http://schemas.microsoft.com/office/excel/2006/main">
          <x14:cfRule type="expression" priority="3266511" id="{33E80F40-2C28-4235-8352-2F9507EB51C7}">
            <xm:f>C$4='Data entry'!$BC52</xm:f>
            <x14:dxf>
              <fill>
                <patternFill patternType="gray0625">
                  <fgColor theme="5" tint="-0.24994659260841701"/>
                  <bgColor auto="1"/>
                </patternFill>
              </fill>
              <border>
                <left style="dashed">
                  <color theme="5" tint="-0.24994659260841701"/>
                </left>
                <right style="dashed">
                  <color theme="5" tint="-0.24994659260841701"/>
                </right>
                <top style="dashed">
                  <color theme="5" tint="-0.24994659260841701"/>
                </top>
                <bottom style="dashed">
                  <color theme="5" tint="-0.24994659260841701"/>
                </bottom>
                <vertical/>
                <horizontal/>
              </border>
            </x14:dxf>
          </x14:cfRule>
          <xm:sqref>C143:CC143</xm:sqref>
        </x14:conditionalFormatting>
        <x14:conditionalFormatting xmlns:xm="http://schemas.microsoft.com/office/excel/2006/main">
          <x14:cfRule type="expression" priority="3301855" id="{37566F97-6D06-400B-A709-FE657B07687F}">
            <xm:f>$BW$4='Data entry'!#REF!</xm:f>
            <x14:dxf>
              <fill>
                <patternFill>
                  <bgColor rgb="FFFF0000"/>
                </patternFill>
              </fill>
            </x14:dxf>
          </x14:cfRule>
          <xm:sqref>BU145:CC145</xm:sqref>
        </x14:conditionalFormatting>
        <x14:conditionalFormatting xmlns:xm="http://schemas.microsoft.com/office/excel/2006/main">
          <x14:cfRule type="expression" priority="3330666" id="{21C78CE9-0B77-4D53-8653-BD5D6E30C938}">
            <xm:f>OR(C$4='Data entry'!$S52:$AN52)</xm:f>
            <x14:dxf>
              <fill>
                <patternFill patternType="lightVertical">
                  <fgColor rgb="FF00B0F0"/>
                  <bgColor auto="1"/>
                </patternFill>
              </fill>
              <border>
                <left style="dashDot">
                  <color rgb="FF00B0F0"/>
                </left>
                <right style="dashDot">
                  <color rgb="FF00B0F0"/>
                </right>
                <top style="dashDot">
                  <color rgb="FF00B0F0"/>
                </top>
                <bottom style="dashDot">
                  <color rgb="FF00B0F0"/>
                </bottom>
              </border>
            </x14:dxf>
          </x14:cfRule>
          <xm:sqref>C144:CC144</xm:sqref>
        </x14:conditionalFormatting>
        <x14:conditionalFormatting xmlns:xm="http://schemas.microsoft.com/office/excel/2006/main">
          <x14:cfRule type="expression" priority="3330682" id="{33E80F40-2C28-4235-8352-2F9507EB51C7}">
            <xm:f>C$4='Data entry'!$BC53</xm:f>
            <x14:dxf>
              <fill>
                <patternFill patternType="gray0625">
                  <fgColor theme="5" tint="-0.24994659260841701"/>
                  <bgColor auto="1"/>
                </patternFill>
              </fill>
              <border>
                <left style="dashed">
                  <color theme="5" tint="-0.24994659260841701"/>
                </left>
                <right style="dashed">
                  <color theme="5" tint="-0.24994659260841701"/>
                </right>
                <top style="dashed">
                  <color theme="5" tint="-0.24994659260841701"/>
                </top>
                <bottom style="dashed">
                  <color theme="5" tint="-0.24994659260841701"/>
                </bottom>
                <vertical/>
                <horizontal/>
              </border>
            </x14:dxf>
          </x14:cfRule>
          <xm:sqref>C146:CC146</xm:sqref>
        </x14:conditionalFormatting>
        <x14:conditionalFormatting xmlns:xm="http://schemas.microsoft.com/office/excel/2006/main">
          <x14:cfRule type="expression" priority="3365907" id="{37566F97-6D06-400B-A709-FE657B07687F}">
            <xm:f>$BW$4='Data entry'!#REF!</xm:f>
            <x14:dxf>
              <fill>
                <patternFill>
                  <bgColor rgb="FFFF0000"/>
                </patternFill>
              </fill>
            </x14:dxf>
          </x14:cfRule>
          <xm:sqref>BU148:CC148</xm:sqref>
        </x14:conditionalFormatting>
        <x14:conditionalFormatting xmlns:xm="http://schemas.microsoft.com/office/excel/2006/main">
          <x14:cfRule type="expression" priority="3394621" id="{21C78CE9-0B77-4D53-8653-BD5D6E30C938}">
            <xm:f>OR(C$4='Data entry'!$S53:$AN53)</xm:f>
            <x14:dxf>
              <fill>
                <patternFill patternType="lightVertical">
                  <fgColor rgb="FF00B0F0"/>
                  <bgColor auto="1"/>
                </patternFill>
              </fill>
              <border>
                <left style="dashDot">
                  <color rgb="FF00B0F0"/>
                </left>
                <right style="dashDot">
                  <color rgb="FF00B0F0"/>
                </right>
                <top style="dashDot">
                  <color rgb="FF00B0F0"/>
                </top>
                <bottom style="dashDot">
                  <color rgb="FF00B0F0"/>
                </bottom>
              </border>
            </x14:dxf>
          </x14:cfRule>
          <xm:sqref>C147:CC147</xm:sqref>
        </x14:conditionalFormatting>
        <x14:conditionalFormatting xmlns:xm="http://schemas.microsoft.com/office/excel/2006/main">
          <x14:cfRule type="expression" priority="3394637" id="{33E80F40-2C28-4235-8352-2F9507EB51C7}">
            <xm:f>C$4='Data entry'!$BC54</xm:f>
            <x14:dxf>
              <fill>
                <patternFill patternType="gray0625">
                  <fgColor theme="5" tint="-0.24994659260841701"/>
                  <bgColor auto="1"/>
                </patternFill>
              </fill>
              <border>
                <left style="dashed">
                  <color theme="5" tint="-0.24994659260841701"/>
                </left>
                <right style="dashed">
                  <color theme="5" tint="-0.24994659260841701"/>
                </right>
                <top style="dashed">
                  <color theme="5" tint="-0.24994659260841701"/>
                </top>
                <bottom style="dashed">
                  <color theme="5" tint="-0.24994659260841701"/>
                </bottom>
                <vertical/>
                <horizontal/>
              </border>
            </x14:dxf>
          </x14:cfRule>
          <xm:sqref>C149:CC149</xm:sqref>
        </x14:conditionalFormatting>
        <x14:conditionalFormatting xmlns:xm="http://schemas.microsoft.com/office/excel/2006/main">
          <x14:cfRule type="expression" priority="3429743" id="{37566F97-6D06-400B-A709-FE657B07687F}">
            <xm:f>$BW$4='Data entry'!#REF!</xm:f>
            <x14:dxf>
              <fill>
                <patternFill>
                  <bgColor rgb="FFFF0000"/>
                </patternFill>
              </fill>
            </x14:dxf>
          </x14:cfRule>
          <xm:sqref>BU151:CC151</xm:sqref>
        </x14:conditionalFormatting>
        <x14:conditionalFormatting xmlns:xm="http://schemas.microsoft.com/office/excel/2006/main">
          <x14:cfRule type="expression" priority="3458360" id="{21C78CE9-0B77-4D53-8653-BD5D6E30C938}">
            <xm:f>OR(C$4='Data entry'!$S54:$AN54)</xm:f>
            <x14:dxf>
              <fill>
                <patternFill patternType="lightVertical">
                  <fgColor rgb="FF00B0F0"/>
                  <bgColor auto="1"/>
                </patternFill>
              </fill>
              <border>
                <left style="dashDot">
                  <color rgb="FF00B0F0"/>
                </left>
                <right style="dashDot">
                  <color rgb="FF00B0F0"/>
                </right>
                <top style="dashDot">
                  <color rgb="FF00B0F0"/>
                </top>
                <bottom style="dashDot">
                  <color rgb="FF00B0F0"/>
                </bottom>
              </border>
            </x14:dxf>
          </x14:cfRule>
          <xm:sqref>C150:CC150</xm:sqref>
        </x14:conditionalFormatting>
        <x14:conditionalFormatting xmlns:xm="http://schemas.microsoft.com/office/excel/2006/main">
          <x14:cfRule type="expression" priority="3458376" id="{33E80F40-2C28-4235-8352-2F9507EB51C7}">
            <xm:f>C$4='Data entry'!$BC55</xm:f>
            <x14:dxf>
              <fill>
                <patternFill patternType="gray0625">
                  <fgColor theme="5" tint="-0.24994659260841701"/>
                  <bgColor auto="1"/>
                </patternFill>
              </fill>
              <border>
                <left style="dashed">
                  <color theme="5" tint="-0.24994659260841701"/>
                </left>
                <right style="dashed">
                  <color theme="5" tint="-0.24994659260841701"/>
                </right>
                <top style="dashed">
                  <color theme="5" tint="-0.24994659260841701"/>
                </top>
                <bottom style="dashed">
                  <color theme="5" tint="-0.24994659260841701"/>
                </bottom>
                <vertical/>
                <horizontal/>
              </border>
            </x14:dxf>
          </x14:cfRule>
          <xm:sqref>C152:CC152</xm:sqref>
        </x14:conditionalFormatting>
        <x14:conditionalFormatting xmlns:xm="http://schemas.microsoft.com/office/excel/2006/main">
          <x14:cfRule type="expression" priority="3493363" id="{37566F97-6D06-400B-A709-FE657B07687F}">
            <xm:f>$BW$4='Data entry'!#REF!</xm:f>
            <x14:dxf>
              <fill>
                <patternFill>
                  <bgColor rgb="FFFF0000"/>
                </patternFill>
              </fill>
            </x14:dxf>
          </x14:cfRule>
          <xm:sqref>BU154:CC154</xm:sqref>
        </x14:conditionalFormatting>
        <x14:conditionalFormatting xmlns:xm="http://schemas.microsoft.com/office/excel/2006/main">
          <x14:cfRule type="expression" priority="3521883" id="{21C78CE9-0B77-4D53-8653-BD5D6E30C938}">
            <xm:f>OR(C$4='Data entry'!$S55:$AN55)</xm:f>
            <x14:dxf>
              <fill>
                <patternFill patternType="lightVertical">
                  <fgColor rgb="FF00B0F0"/>
                  <bgColor auto="1"/>
                </patternFill>
              </fill>
              <border>
                <left style="dashDot">
                  <color rgb="FF00B0F0"/>
                </left>
                <right style="dashDot">
                  <color rgb="FF00B0F0"/>
                </right>
                <top style="dashDot">
                  <color rgb="FF00B0F0"/>
                </top>
                <bottom style="dashDot">
                  <color rgb="FF00B0F0"/>
                </bottom>
              </border>
            </x14:dxf>
          </x14:cfRule>
          <xm:sqref>C153:CC153</xm:sqref>
        </x14:conditionalFormatting>
        <x14:conditionalFormatting xmlns:xm="http://schemas.microsoft.com/office/excel/2006/main">
          <x14:cfRule type="expression" priority="3521899" id="{33E80F40-2C28-4235-8352-2F9507EB51C7}">
            <xm:f>C$4='Data entry'!$BC56</xm:f>
            <x14:dxf>
              <fill>
                <patternFill patternType="gray0625">
                  <fgColor theme="5" tint="-0.24994659260841701"/>
                  <bgColor auto="1"/>
                </patternFill>
              </fill>
              <border>
                <left style="dashed">
                  <color theme="5" tint="-0.24994659260841701"/>
                </left>
                <right style="dashed">
                  <color theme="5" tint="-0.24994659260841701"/>
                </right>
                <top style="dashed">
                  <color theme="5" tint="-0.24994659260841701"/>
                </top>
                <bottom style="dashed">
                  <color theme="5" tint="-0.24994659260841701"/>
                </bottom>
                <vertical/>
                <horizontal/>
              </border>
            </x14:dxf>
          </x14:cfRule>
          <xm:sqref>C155:CC155</xm:sqref>
        </x14:conditionalFormatting>
        <x14:conditionalFormatting xmlns:xm="http://schemas.microsoft.com/office/excel/2006/main">
          <x14:cfRule type="expression" priority="3556767" id="{37566F97-6D06-400B-A709-FE657B07687F}">
            <xm:f>$BW$4='Data entry'!#REF!</xm:f>
            <x14:dxf>
              <fill>
                <patternFill>
                  <bgColor rgb="FFFF0000"/>
                </patternFill>
              </fill>
            </x14:dxf>
          </x14:cfRule>
          <xm:sqref>BU157:CC157</xm:sqref>
        </x14:conditionalFormatting>
        <x14:conditionalFormatting xmlns:xm="http://schemas.microsoft.com/office/excel/2006/main">
          <x14:cfRule type="expression" priority="3585190" id="{21C78CE9-0B77-4D53-8653-BD5D6E30C938}">
            <xm:f>OR(C$4='Data entry'!$S56:$AN56)</xm:f>
            <x14:dxf>
              <fill>
                <patternFill patternType="lightVertical">
                  <fgColor rgb="FF00B0F0"/>
                  <bgColor auto="1"/>
                </patternFill>
              </fill>
              <border>
                <left style="dashDot">
                  <color rgb="FF00B0F0"/>
                </left>
                <right style="dashDot">
                  <color rgb="FF00B0F0"/>
                </right>
                <top style="dashDot">
                  <color rgb="FF00B0F0"/>
                </top>
                <bottom style="dashDot">
                  <color rgb="FF00B0F0"/>
                </bottom>
              </border>
            </x14:dxf>
          </x14:cfRule>
          <xm:sqref>C156:CC156</xm:sqref>
        </x14:conditionalFormatting>
        <x14:conditionalFormatting xmlns:xm="http://schemas.microsoft.com/office/excel/2006/main">
          <x14:cfRule type="expression" priority="3585206" id="{33E80F40-2C28-4235-8352-2F9507EB51C7}">
            <xm:f>C$4='Data entry'!$BC57</xm:f>
            <x14:dxf>
              <fill>
                <patternFill patternType="gray0625">
                  <fgColor theme="5" tint="-0.24994659260841701"/>
                  <bgColor auto="1"/>
                </patternFill>
              </fill>
              <border>
                <left style="dashed">
                  <color theme="5" tint="-0.24994659260841701"/>
                </left>
                <right style="dashed">
                  <color theme="5" tint="-0.24994659260841701"/>
                </right>
                <top style="dashed">
                  <color theme="5" tint="-0.24994659260841701"/>
                </top>
                <bottom style="dashed">
                  <color theme="5" tint="-0.24994659260841701"/>
                </bottom>
                <vertical/>
                <horizontal/>
              </border>
            </x14:dxf>
          </x14:cfRule>
          <xm:sqref>C158:CC158</xm:sqref>
        </x14:conditionalFormatting>
        <x14:conditionalFormatting xmlns:xm="http://schemas.microsoft.com/office/excel/2006/main">
          <x14:cfRule type="expression" priority="3619955" id="{37566F97-6D06-400B-A709-FE657B07687F}">
            <xm:f>$BW$4='Data entry'!#REF!</xm:f>
            <x14:dxf>
              <fill>
                <patternFill>
                  <bgColor rgb="FFFF0000"/>
                </patternFill>
              </fill>
            </x14:dxf>
          </x14:cfRule>
          <xm:sqref>BU160:CC160</xm:sqref>
        </x14:conditionalFormatting>
        <x14:conditionalFormatting xmlns:xm="http://schemas.microsoft.com/office/excel/2006/main">
          <x14:cfRule type="expression" priority="3648281" id="{21C78CE9-0B77-4D53-8653-BD5D6E30C938}">
            <xm:f>OR(C$4='Data entry'!$S57:$AN57)</xm:f>
            <x14:dxf>
              <fill>
                <patternFill patternType="lightVertical">
                  <fgColor rgb="FF00B0F0"/>
                  <bgColor auto="1"/>
                </patternFill>
              </fill>
              <border>
                <left style="dashDot">
                  <color rgb="FF00B0F0"/>
                </left>
                <right style="dashDot">
                  <color rgb="FF00B0F0"/>
                </right>
                <top style="dashDot">
                  <color rgb="FF00B0F0"/>
                </top>
                <bottom style="dashDot">
                  <color rgb="FF00B0F0"/>
                </bottom>
              </border>
            </x14:dxf>
          </x14:cfRule>
          <xm:sqref>C159:CC159</xm:sqref>
        </x14:conditionalFormatting>
        <x14:conditionalFormatting xmlns:xm="http://schemas.microsoft.com/office/excel/2006/main">
          <x14:cfRule type="expression" priority="3648297" id="{33E80F40-2C28-4235-8352-2F9507EB51C7}">
            <xm:f>C$4='Data entry'!$BC58</xm:f>
            <x14:dxf>
              <fill>
                <patternFill patternType="gray0625">
                  <fgColor theme="5" tint="-0.24994659260841701"/>
                  <bgColor auto="1"/>
                </patternFill>
              </fill>
              <border>
                <left style="dashed">
                  <color theme="5" tint="-0.24994659260841701"/>
                </left>
                <right style="dashed">
                  <color theme="5" tint="-0.24994659260841701"/>
                </right>
                <top style="dashed">
                  <color theme="5" tint="-0.24994659260841701"/>
                </top>
                <bottom style="dashed">
                  <color theme="5" tint="-0.24994659260841701"/>
                </bottom>
                <vertical/>
                <horizontal/>
              </border>
            </x14:dxf>
          </x14:cfRule>
          <xm:sqref>C161:CC161</xm:sqref>
        </x14:conditionalFormatting>
        <x14:conditionalFormatting xmlns:xm="http://schemas.microsoft.com/office/excel/2006/main">
          <x14:cfRule type="expression" priority="3682927" id="{37566F97-6D06-400B-A709-FE657B07687F}">
            <xm:f>$BW$4='Data entry'!#REF!</xm:f>
            <x14:dxf>
              <fill>
                <patternFill>
                  <bgColor rgb="FFFF0000"/>
                </patternFill>
              </fill>
            </x14:dxf>
          </x14:cfRule>
          <xm:sqref>BU163:CC163</xm:sqref>
        </x14:conditionalFormatting>
        <x14:conditionalFormatting xmlns:xm="http://schemas.microsoft.com/office/excel/2006/main">
          <x14:cfRule type="expression" priority="3711156" id="{21C78CE9-0B77-4D53-8653-BD5D6E30C938}">
            <xm:f>OR(C$4='Data entry'!$S58:$AN58)</xm:f>
            <x14:dxf>
              <fill>
                <patternFill patternType="lightVertical">
                  <fgColor rgb="FF00B0F0"/>
                  <bgColor auto="1"/>
                </patternFill>
              </fill>
              <border>
                <left style="dashDot">
                  <color rgb="FF00B0F0"/>
                </left>
                <right style="dashDot">
                  <color rgb="FF00B0F0"/>
                </right>
                <top style="dashDot">
                  <color rgb="FF00B0F0"/>
                </top>
                <bottom style="dashDot">
                  <color rgb="FF00B0F0"/>
                </bottom>
              </border>
            </x14:dxf>
          </x14:cfRule>
          <xm:sqref>C162:CC162</xm:sqref>
        </x14:conditionalFormatting>
        <x14:conditionalFormatting xmlns:xm="http://schemas.microsoft.com/office/excel/2006/main">
          <x14:cfRule type="expression" priority="3711172" id="{33E80F40-2C28-4235-8352-2F9507EB51C7}">
            <xm:f>C$4='Data entry'!$BC59</xm:f>
            <x14:dxf>
              <fill>
                <patternFill patternType="gray0625">
                  <fgColor theme="5" tint="-0.24994659260841701"/>
                  <bgColor auto="1"/>
                </patternFill>
              </fill>
              <border>
                <left style="dashed">
                  <color theme="5" tint="-0.24994659260841701"/>
                </left>
                <right style="dashed">
                  <color theme="5" tint="-0.24994659260841701"/>
                </right>
                <top style="dashed">
                  <color theme="5" tint="-0.24994659260841701"/>
                </top>
                <bottom style="dashed">
                  <color theme="5" tint="-0.24994659260841701"/>
                </bottom>
                <vertical/>
                <horizontal/>
              </border>
            </x14:dxf>
          </x14:cfRule>
          <xm:sqref>C164:CC164</xm:sqref>
        </x14:conditionalFormatting>
        <x14:conditionalFormatting xmlns:xm="http://schemas.microsoft.com/office/excel/2006/main">
          <x14:cfRule type="expression" priority="3745683" id="{37566F97-6D06-400B-A709-FE657B07687F}">
            <xm:f>$BW$4='Data entry'!#REF!</xm:f>
            <x14:dxf>
              <fill>
                <patternFill>
                  <bgColor rgb="FFFF0000"/>
                </patternFill>
              </fill>
            </x14:dxf>
          </x14:cfRule>
          <xm:sqref>BU166:CC166</xm:sqref>
        </x14:conditionalFormatting>
        <x14:conditionalFormatting xmlns:xm="http://schemas.microsoft.com/office/excel/2006/main">
          <x14:cfRule type="expression" priority="3773815" id="{21C78CE9-0B77-4D53-8653-BD5D6E30C938}">
            <xm:f>OR(C$4='Data entry'!$S59:$AN59)</xm:f>
            <x14:dxf>
              <fill>
                <patternFill patternType="lightVertical">
                  <fgColor rgb="FF00B0F0"/>
                  <bgColor auto="1"/>
                </patternFill>
              </fill>
              <border>
                <left style="dashDot">
                  <color rgb="FF00B0F0"/>
                </left>
                <right style="dashDot">
                  <color rgb="FF00B0F0"/>
                </right>
                <top style="dashDot">
                  <color rgb="FF00B0F0"/>
                </top>
                <bottom style="dashDot">
                  <color rgb="FF00B0F0"/>
                </bottom>
              </border>
            </x14:dxf>
          </x14:cfRule>
          <xm:sqref>C165:CC165</xm:sqref>
        </x14:conditionalFormatting>
        <x14:conditionalFormatting xmlns:xm="http://schemas.microsoft.com/office/excel/2006/main">
          <x14:cfRule type="expression" priority="3773831" id="{33E80F40-2C28-4235-8352-2F9507EB51C7}">
            <xm:f>C$4='Data entry'!$BC60</xm:f>
            <x14:dxf>
              <fill>
                <patternFill patternType="gray0625">
                  <fgColor theme="5" tint="-0.24994659260841701"/>
                  <bgColor auto="1"/>
                </patternFill>
              </fill>
              <border>
                <left style="dashed">
                  <color theme="5" tint="-0.24994659260841701"/>
                </left>
                <right style="dashed">
                  <color theme="5" tint="-0.24994659260841701"/>
                </right>
                <top style="dashed">
                  <color theme="5" tint="-0.24994659260841701"/>
                </top>
                <bottom style="dashed">
                  <color theme="5" tint="-0.24994659260841701"/>
                </bottom>
                <vertical/>
                <horizontal/>
              </border>
            </x14:dxf>
          </x14:cfRule>
          <xm:sqref>C167:CC167</xm:sqref>
        </x14:conditionalFormatting>
        <x14:conditionalFormatting xmlns:xm="http://schemas.microsoft.com/office/excel/2006/main">
          <x14:cfRule type="expression" priority="3808223" id="{37566F97-6D06-400B-A709-FE657B07687F}">
            <xm:f>$BW$4='Data entry'!#REF!</xm:f>
            <x14:dxf>
              <fill>
                <patternFill>
                  <bgColor rgb="FFFF0000"/>
                </patternFill>
              </fill>
            </x14:dxf>
          </x14:cfRule>
          <xm:sqref>BU169:CC169</xm:sqref>
        </x14:conditionalFormatting>
        <x14:conditionalFormatting xmlns:xm="http://schemas.microsoft.com/office/excel/2006/main">
          <x14:cfRule type="expression" priority="3836258" id="{21C78CE9-0B77-4D53-8653-BD5D6E30C938}">
            <xm:f>OR(C$4='Data entry'!$S60:$AN60)</xm:f>
            <x14:dxf>
              <fill>
                <patternFill patternType="lightVertical">
                  <fgColor rgb="FF00B0F0"/>
                  <bgColor auto="1"/>
                </patternFill>
              </fill>
              <border>
                <left style="dashDot">
                  <color rgb="FF00B0F0"/>
                </left>
                <right style="dashDot">
                  <color rgb="FF00B0F0"/>
                </right>
                <top style="dashDot">
                  <color rgb="FF00B0F0"/>
                </top>
                <bottom style="dashDot">
                  <color rgb="FF00B0F0"/>
                </bottom>
              </border>
            </x14:dxf>
          </x14:cfRule>
          <xm:sqref>C168:CC168</xm:sqref>
        </x14:conditionalFormatting>
        <x14:conditionalFormatting xmlns:xm="http://schemas.microsoft.com/office/excel/2006/main">
          <x14:cfRule type="expression" priority="3836274" id="{33E80F40-2C28-4235-8352-2F9507EB51C7}">
            <xm:f>C$4='Data entry'!$BC61</xm:f>
            <x14:dxf>
              <fill>
                <patternFill patternType="gray0625">
                  <fgColor theme="5" tint="-0.24994659260841701"/>
                  <bgColor auto="1"/>
                </patternFill>
              </fill>
              <border>
                <left style="dashed">
                  <color theme="5" tint="-0.24994659260841701"/>
                </left>
                <right style="dashed">
                  <color theme="5" tint="-0.24994659260841701"/>
                </right>
                <top style="dashed">
                  <color theme="5" tint="-0.24994659260841701"/>
                </top>
                <bottom style="dashed">
                  <color theme="5" tint="-0.24994659260841701"/>
                </bottom>
                <vertical/>
                <horizontal/>
              </border>
            </x14:dxf>
          </x14:cfRule>
          <xm:sqref>C170:CC170</xm:sqref>
        </x14:conditionalFormatting>
        <x14:conditionalFormatting xmlns:xm="http://schemas.microsoft.com/office/excel/2006/main">
          <x14:cfRule type="expression" priority="3870547" id="{37566F97-6D06-400B-A709-FE657B07687F}">
            <xm:f>$BW$4='Data entry'!#REF!</xm:f>
            <x14:dxf>
              <fill>
                <patternFill>
                  <bgColor rgb="FFFF0000"/>
                </patternFill>
              </fill>
            </x14:dxf>
          </x14:cfRule>
          <xm:sqref>BU172:CC172</xm:sqref>
        </x14:conditionalFormatting>
        <x14:conditionalFormatting xmlns:xm="http://schemas.microsoft.com/office/excel/2006/main">
          <x14:cfRule type="expression" priority="3898485" id="{21C78CE9-0B77-4D53-8653-BD5D6E30C938}">
            <xm:f>OR(C$4='Data entry'!$S61:$AN61)</xm:f>
            <x14:dxf>
              <fill>
                <patternFill patternType="lightVertical">
                  <fgColor rgb="FF00B0F0"/>
                  <bgColor auto="1"/>
                </patternFill>
              </fill>
              <border>
                <left style="dashDot">
                  <color rgb="FF00B0F0"/>
                </left>
                <right style="dashDot">
                  <color rgb="FF00B0F0"/>
                </right>
                <top style="dashDot">
                  <color rgb="FF00B0F0"/>
                </top>
                <bottom style="dashDot">
                  <color rgb="FF00B0F0"/>
                </bottom>
              </border>
            </x14:dxf>
          </x14:cfRule>
          <xm:sqref>C171:CC171</xm:sqref>
        </x14:conditionalFormatting>
        <x14:conditionalFormatting xmlns:xm="http://schemas.microsoft.com/office/excel/2006/main">
          <x14:cfRule type="expression" priority="3898501" id="{33E80F40-2C28-4235-8352-2F9507EB51C7}">
            <xm:f>C$4='Data entry'!$BC62</xm:f>
            <x14:dxf>
              <fill>
                <patternFill patternType="gray0625">
                  <fgColor theme="5" tint="-0.24994659260841701"/>
                  <bgColor auto="1"/>
                </patternFill>
              </fill>
              <border>
                <left style="dashed">
                  <color theme="5" tint="-0.24994659260841701"/>
                </left>
                <right style="dashed">
                  <color theme="5" tint="-0.24994659260841701"/>
                </right>
                <top style="dashed">
                  <color theme="5" tint="-0.24994659260841701"/>
                </top>
                <bottom style="dashed">
                  <color theme="5" tint="-0.24994659260841701"/>
                </bottom>
                <vertical/>
                <horizontal/>
              </border>
            </x14:dxf>
          </x14:cfRule>
          <xm:sqref>C173:CC173</xm:sqref>
        </x14:conditionalFormatting>
        <x14:conditionalFormatting xmlns:xm="http://schemas.microsoft.com/office/excel/2006/main">
          <x14:cfRule type="expression" priority="3932655" id="{37566F97-6D06-400B-A709-FE657B07687F}">
            <xm:f>$BW$4='Data entry'!#REF!</xm:f>
            <x14:dxf>
              <fill>
                <patternFill>
                  <bgColor rgb="FFFF0000"/>
                </patternFill>
              </fill>
            </x14:dxf>
          </x14:cfRule>
          <xm:sqref>BU175:CC175</xm:sqref>
        </x14:conditionalFormatting>
        <x14:conditionalFormatting xmlns:xm="http://schemas.microsoft.com/office/excel/2006/main">
          <x14:cfRule type="expression" priority="3960496" id="{21C78CE9-0B77-4D53-8653-BD5D6E30C938}">
            <xm:f>OR(C$4='Data entry'!$S62:$AN62)</xm:f>
            <x14:dxf>
              <fill>
                <patternFill patternType="lightVertical">
                  <fgColor rgb="FF00B0F0"/>
                  <bgColor auto="1"/>
                </patternFill>
              </fill>
              <border>
                <left style="dashDot">
                  <color rgb="FF00B0F0"/>
                </left>
                <right style="dashDot">
                  <color rgb="FF00B0F0"/>
                </right>
                <top style="dashDot">
                  <color rgb="FF00B0F0"/>
                </top>
                <bottom style="dashDot">
                  <color rgb="FF00B0F0"/>
                </bottom>
              </border>
            </x14:dxf>
          </x14:cfRule>
          <xm:sqref>C174:CC174</xm:sqref>
        </x14:conditionalFormatting>
        <x14:conditionalFormatting xmlns:xm="http://schemas.microsoft.com/office/excel/2006/main">
          <x14:cfRule type="expression" priority="3960512" id="{33E80F40-2C28-4235-8352-2F9507EB51C7}">
            <xm:f>C$4='Data entry'!$BC63</xm:f>
            <x14:dxf>
              <fill>
                <patternFill patternType="gray0625">
                  <fgColor theme="5" tint="-0.24994659260841701"/>
                  <bgColor auto="1"/>
                </patternFill>
              </fill>
              <border>
                <left style="dashed">
                  <color theme="5" tint="-0.24994659260841701"/>
                </left>
                <right style="dashed">
                  <color theme="5" tint="-0.24994659260841701"/>
                </right>
                <top style="dashed">
                  <color theme="5" tint="-0.24994659260841701"/>
                </top>
                <bottom style="dashed">
                  <color theme="5" tint="-0.24994659260841701"/>
                </bottom>
                <vertical/>
                <horizontal/>
              </border>
            </x14:dxf>
          </x14:cfRule>
          <xm:sqref>C176:CC176</xm:sqref>
        </x14:conditionalFormatting>
        <x14:conditionalFormatting xmlns:xm="http://schemas.microsoft.com/office/excel/2006/main">
          <x14:cfRule type="expression" priority="3994547" id="{37566F97-6D06-400B-A709-FE657B07687F}">
            <xm:f>$BW$4='Data entry'!#REF!</xm:f>
            <x14:dxf>
              <fill>
                <patternFill>
                  <bgColor rgb="FFFF0000"/>
                </patternFill>
              </fill>
            </x14:dxf>
          </x14:cfRule>
          <xm:sqref>BU178:CC178</xm:sqref>
        </x14:conditionalFormatting>
        <x14:conditionalFormatting xmlns:xm="http://schemas.microsoft.com/office/excel/2006/main">
          <x14:cfRule type="expression" priority="4022291" id="{21C78CE9-0B77-4D53-8653-BD5D6E30C938}">
            <xm:f>OR(C$4='Data entry'!$S63:$AN63)</xm:f>
            <x14:dxf>
              <fill>
                <patternFill patternType="lightVertical">
                  <fgColor rgb="FF00B0F0"/>
                  <bgColor auto="1"/>
                </patternFill>
              </fill>
              <border>
                <left style="dashDot">
                  <color rgb="FF00B0F0"/>
                </left>
                <right style="dashDot">
                  <color rgb="FF00B0F0"/>
                </right>
                <top style="dashDot">
                  <color rgb="FF00B0F0"/>
                </top>
                <bottom style="dashDot">
                  <color rgb="FF00B0F0"/>
                </bottom>
              </border>
            </x14:dxf>
          </x14:cfRule>
          <xm:sqref>C177:CC177</xm:sqref>
        </x14:conditionalFormatting>
        <x14:conditionalFormatting xmlns:xm="http://schemas.microsoft.com/office/excel/2006/main">
          <x14:cfRule type="expression" priority="4022307" id="{33E80F40-2C28-4235-8352-2F9507EB51C7}">
            <xm:f>C$4='Data entry'!$BC64</xm:f>
            <x14:dxf>
              <fill>
                <patternFill patternType="gray0625">
                  <fgColor theme="5" tint="-0.24994659260841701"/>
                  <bgColor auto="1"/>
                </patternFill>
              </fill>
              <border>
                <left style="dashed">
                  <color theme="5" tint="-0.24994659260841701"/>
                </left>
                <right style="dashed">
                  <color theme="5" tint="-0.24994659260841701"/>
                </right>
                <top style="dashed">
                  <color theme="5" tint="-0.24994659260841701"/>
                </top>
                <bottom style="dashed">
                  <color theme="5" tint="-0.24994659260841701"/>
                </bottom>
                <vertical/>
                <horizontal/>
              </border>
            </x14:dxf>
          </x14:cfRule>
          <xm:sqref>C179:CC179</xm:sqref>
        </x14:conditionalFormatting>
        <x14:conditionalFormatting xmlns:xm="http://schemas.microsoft.com/office/excel/2006/main">
          <x14:cfRule type="expression" priority="4056223" id="{37566F97-6D06-400B-A709-FE657B07687F}">
            <xm:f>$BW$4='Data entry'!#REF!</xm:f>
            <x14:dxf>
              <fill>
                <patternFill>
                  <bgColor rgb="FFFF0000"/>
                </patternFill>
              </fill>
            </x14:dxf>
          </x14:cfRule>
          <xm:sqref>BU181:CC181</xm:sqref>
        </x14:conditionalFormatting>
        <x14:conditionalFormatting xmlns:xm="http://schemas.microsoft.com/office/excel/2006/main">
          <x14:cfRule type="expression" priority="4083870" id="{21C78CE9-0B77-4D53-8653-BD5D6E30C938}">
            <xm:f>OR(C$4='Data entry'!$S64:$AN64)</xm:f>
            <x14:dxf>
              <fill>
                <patternFill patternType="lightVertical">
                  <fgColor rgb="FF00B0F0"/>
                  <bgColor auto="1"/>
                </patternFill>
              </fill>
              <border>
                <left style="dashDot">
                  <color rgb="FF00B0F0"/>
                </left>
                <right style="dashDot">
                  <color rgb="FF00B0F0"/>
                </right>
                <top style="dashDot">
                  <color rgb="FF00B0F0"/>
                </top>
                <bottom style="dashDot">
                  <color rgb="FF00B0F0"/>
                </bottom>
              </border>
            </x14:dxf>
          </x14:cfRule>
          <xm:sqref>C180:CC180</xm:sqref>
        </x14:conditionalFormatting>
        <x14:conditionalFormatting xmlns:xm="http://schemas.microsoft.com/office/excel/2006/main">
          <x14:cfRule type="expression" priority="4083886" id="{33E80F40-2C28-4235-8352-2F9507EB51C7}">
            <xm:f>C$4='Data entry'!$BC65</xm:f>
            <x14:dxf>
              <fill>
                <patternFill patternType="gray0625">
                  <fgColor theme="5" tint="-0.24994659260841701"/>
                  <bgColor auto="1"/>
                </patternFill>
              </fill>
              <border>
                <left style="dashed">
                  <color theme="5" tint="-0.24994659260841701"/>
                </left>
                <right style="dashed">
                  <color theme="5" tint="-0.24994659260841701"/>
                </right>
                <top style="dashed">
                  <color theme="5" tint="-0.24994659260841701"/>
                </top>
                <bottom style="dashed">
                  <color theme="5" tint="-0.24994659260841701"/>
                </bottom>
                <vertical/>
                <horizontal/>
              </border>
            </x14:dxf>
          </x14:cfRule>
          <xm:sqref>C182:CC182</xm:sqref>
        </x14:conditionalFormatting>
        <x14:conditionalFormatting xmlns:xm="http://schemas.microsoft.com/office/excel/2006/main">
          <x14:cfRule type="expression" priority="4117683" id="{37566F97-6D06-400B-A709-FE657B07687F}">
            <xm:f>$BW$4='Data entry'!#REF!</xm:f>
            <x14:dxf>
              <fill>
                <patternFill>
                  <bgColor rgb="FFFF0000"/>
                </patternFill>
              </fill>
            </x14:dxf>
          </x14:cfRule>
          <xm:sqref>BU184:CC184</xm:sqref>
        </x14:conditionalFormatting>
        <x14:conditionalFormatting xmlns:xm="http://schemas.microsoft.com/office/excel/2006/main">
          <x14:cfRule type="expression" priority="4145233" id="{21C78CE9-0B77-4D53-8653-BD5D6E30C938}">
            <xm:f>OR(C$4='Data entry'!$S65:$AN65)</xm:f>
            <x14:dxf>
              <fill>
                <patternFill patternType="lightVertical">
                  <fgColor rgb="FF00B0F0"/>
                  <bgColor auto="1"/>
                </patternFill>
              </fill>
              <border>
                <left style="dashDot">
                  <color rgb="FF00B0F0"/>
                </left>
                <right style="dashDot">
                  <color rgb="FF00B0F0"/>
                </right>
                <top style="dashDot">
                  <color rgb="FF00B0F0"/>
                </top>
                <bottom style="dashDot">
                  <color rgb="FF00B0F0"/>
                </bottom>
              </border>
            </x14:dxf>
          </x14:cfRule>
          <xm:sqref>C183:CC183</xm:sqref>
        </x14:conditionalFormatting>
        <x14:conditionalFormatting xmlns:xm="http://schemas.microsoft.com/office/excel/2006/main">
          <x14:cfRule type="expression" priority="4145249" id="{33E80F40-2C28-4235-8352-2F9507EB51C7}">
            <xm:f>C$4='Data entry'!$BC66</xm:f>
            <x14:dxf>
              <fill>
                <patternFill patternType="gray0625">
                  <fgColor theme="5" tint="-0.24994659260841701"/>
                  <bgColor auto="1"/>
                </patternFill>
              </fill>
              <border>
                <left style="dashed">
                  <color theme="5" tint="-0.24994659260841701"/>
                </left>
                <right style="dashed">
                  <color theme="5" tint="-0.24994659260841701"/>
                </right>
                <top style="dashed">
                  <color theme="5" tint="-0.24994659260841701"/>
                </top>
                <bottom style="dashed">
                  <color theme="5" tint="-0.24994659260841701"/>
                </bottom>
                <vertical/>
                <horizontal/>
              </border>
            </x14:dxf>
          </x14:cfRule>
          <xm:sqref>C185:CC185</xm:sqref>
        </x14:conditionalFormatting>
        <x14:conditionalFormatting xmlns:xm="http://schemas.microsoft.com/office/excel/2006/main">
          <x14:cfRule type="expression" priority="4178927" id="{37566F97-6D06-400B-A709-FE657B07687F}">
            <xm:f>$BW$4='Data entry'!#REF!</xm:f>
            <x14:dxf>
              <fill>
                <patternFill>
                  <bgColor rgb="FFFF0000"/>
                </patternFill>
              </fill>
            </x14:dxf>
          </x14:cfRule>
          <xm:sqref>BU187:CC187</xm:sqref>
        </x14:conditionalFormatting>
        <x14:conditionalFormatting xmlns:xm="http://schemas.microsoft.com/office/excel/2006/main">
          <x14:cfRule type="expression" priority="4206380" id="{21C78CE9-0B77-4D53-8653-BD5D6E30C938}">
            <xm:f>OR(C$4='Data entry'!$S66:$AN66)</xm:f>
            <x14:dxf>
              <fill>
                <patternFill patternType="lightVertical">
                  <fgColor rgb="FF00B0F0"/>
                  <bgColor auto="1"/>
                </patternFill>
              </fill>
              <border>
                <left style="dashDot">
                  <color rgb="FF00B0F0"/>
                </left>
                <right style="dashDot">
                  <color rgb="FF00B0F0"/>
                </right>
                <top style="dashDot">
                  <color rgb="FF00B0F0"/>
                </top>
                <bottom style="dashDot">
                  <color rgb="FF00B0F0"/>
                </bottom>
              </border>
            </x14:dxf>
          </x14:cfRule>
          <xm:sqref>C186:CC186</xm:sqref>
        </x14:conditionalFormatting>
        <x14:conditionalFormatting xmlns:xm="http://schemas.microsoft.com/office/excel/2006/main">
          <x14:cfRule type="expression" priority="4206396" id="{33E80F40-2C28-4235-8352-2F9507EB51C7}">
            <xm:f>C$4='Data entry'!$BC67</xm:f>
            <x14:dxf>
              <fill>
                <patternFill patternType="gray0625">
                  <fgColor theme="5" tint="-0.24994659260841701"/>
                  <bgColor auto="1"/>
                </patternFill>
              </fill>
              <border>
                <left style="dashed">
                  <color theme="5" tint="-0.24994659260841701"/>
                </left>
                <right style="dashed">
                  <color theme="5" tint="-0.24994659260841701"/>
                </right>
                <top style="dashed">
                  <color theme="5" tint="-0.24994659260841701"/>
                </top>
                <bottom style="dashed">
                  <color theme="5" tint="-0.24994659260841701"/>
                </bottom>
                <vertical/>
                <horizontal/>
              </border>
            </x14:dxf>
          </x14:cfRule>
          <xm:sqref>C188:CC188</xm:sqref>
        </x14:conditionalFormatting>
        <x14:conditionalFormatting xmlns:xm="http://schemas.microsoft.com/office/excel/2006/main">
          <x14:cfRule type="expression" priority="4239955" id="{37566F97-6D06-400B-A709-FE657B07687F}">
            <xm:f>$BW$4='Data entry'!#REF!</xm:f>
            <x14:dxf>
              <fill>
                <patternFill>
                  <bgColor rgb="FFFF0000"/>
                </patternFill>
              </fill>
            </x14:dxf>
          </x14:cfRule>
          <xm:sqref>BU190:CC190</xm:sqref>
        </x14:conditionalFormatting>
        <x14:conditionalFormatting xmlns:xm="http://schemas.microsoft.com/office/excel/2006/main">
          <x14:cfRule type="expression" priority="4267311" id="{21C78CE9-0B77-4D53-8653-BD5D6E30C938}">
            <xm:f>OR(C$4='Data entry'!$S67:$AN67)</xm:f>
            <x14:dxf>
              <fill>
                <patternFill patternType="lightVertical">
                  <fgColor rgb="FF00B0F0"/>
                  <bgColor auto="1"/>
                </patternFill>
              </fill>
              <border>
                <left style="dashDot">
                  <color rgb="FF00B0F0"/>
                </left>
                <right style="dashDot">
                  <color rgb="FF00B0F0"/>
                </right>
                <top style="dashDot">
                  <color rgb="FF00B0F0"/>
                </top>
                <bottom style="dashDot">
                  <color rgb="FF00B0F0"/>
                </bottom>
              </border>
            </x14:dxf>
          </x14:cfRule>
          <xm:sqref>C189:CC189</xm:sqref>
        </x14:conditionalFormatting>
        <x14:conditionalFormatting xmlns:xm="http://schemas.microsoft.com/office/excel/2006/main">
          <x14:cfRule type="expression" priority="4267327" id="{33E80F40-2C28-4235-8352-2F9507EB51C7}">
            <xm:f>C$4='Data entry'!$BC68</xm:f>
            <x14:dxf>
              <fill>
                <patternFill patternType="gray0625">
                  <fgColor theme="5" tint="-0.24994659260841701"/>
                  <bgColor auto="1"/>
                </patternFill>
              </fill>
              <border>
                <left style="dashed">
                  <color theme="5" tint="-0.24994659260841701"/>
                </left>
                <right style="dashed">
                  <color theme="5" tint="-0.24994659260841701"/>
                </right>
                <top style="dashed">
                  <color theme="5" tint="-0.24994659260841701"/>
                </top>
                <bottom style="dashed">
                  <color theme="5" tint="-0.24994659260841701"/>
                </bottom>
                <vertical/>
                <horizontal/>
              </border>
            </x14:dxf>
          </x14:cfRule>
          <xm:sqref>C191:CC191</xm:sqref>
        </x14:conditionalFormatting>
        <x14:conditionalFormatting xmlns:xm="http://schemas.microsoft.com/office/excel/2006/main">
          <x14:cfRule type="expression" priority="4300767" id="{37566F97-6D06-400B-A709-FE657B07687F}">
            <xm:f>$BW$4='Data entry'!#REF!</xm:f>
            <x14:dxf>
              <fill>
                <patternFill>
                  <bgColor rgb="FFFF0000"/>
                </patternFill>
              </fill>
            </x14:dxf>
          </x14:cfRule>
          <xm:sqref>BU193:CC193</xm:sqref>
        </x14:conditionalFormatting>
        <x14:conditionalFormatting xmlns:xm="http://schemas.microsoft.com/office/excel/2006/main">
          <x14:cfRule type="expression" priority="4328026" id="{21C78CE9-0B77-4D53-8653-BD5D6E30C938}">
            <xm:f>OR(C$4='Data entry'!$S68:$AN68)</xm:f>
            <x14:dxf>
              <fill>
                <patternFill patternType="lightVertical">
                  <fgColor rgb="FF00B0F0"/>
                  <bgColor auto="1"/>
                </patternFill>
              </fill>
              <border>
                <left style="dashDot">
                  <color rgb="FF00B0F0"/>
                </left>
                <right style="dashDot">
                  <color rgb="FF00B0F0"/>
                </right>
                <top style="dashDot">
                  <color rgb="FF00B0F0"/>
                </top>
                <bottom style="dashDot">
                  <color rgb="FF00B0F0"/>
                </bottom>
              </border>
            </x14:dxf>
          </x14:cfRule>
          <xm:sqref>C192:CC192</xm:sqref>
        </x14:conditionalFormatting>
        <x14:conditionalFormatting xmlns:xm="http://schemas.microsoft.com/office/excel/2006/main">
          <x14:cfRule type="expression" priority="4328042" id="{33E80F40-2C28-4235-8352-2F9507EB51C7}">
            <xm:f>C$4='Data entry'!$BC69</xm:f>
            <x14:dxf>
              <fill>
                <patternFill patternType="gray0625">
                  <fgColor theme="5" tint="-0.24994659260841701"/>
                  <bgColor auto="1"/>
                </patternFill>
              </fill>
              <border>
                <left style="dashed">
                  <color theme="5" tint="-0.24994659260841701"/>
                </left>
                <right style="dashed">
                  <color theme="5" tint="-0.24994659260841701"/>
                </right>
                <top style="dashed">
                  <color theme="5" tint="-0.24994659260841701"/>
                </top>
                <bottom style="dashed">
                  <color theme="5" tint="-0.24994659260841701"/>
                </bottom>
                <vertical/>
                <horizontal/>
              </border>
            </x14:dxf>
          </x14:cfRule>
          <xm:sqref>C194:CC194</xm:sqref>
        </x14:conditionalFormatting>
        <x14:conditionalFormatting xmlns:xm="http://schemas.microsoft.com/office/excel/2006/main">
          <x14:cfRule type="expression" priority="4361363" id="{37566F97-6D06-400B-A709-FE657B07687F}">
            <xm:f>$BW$4='Data entry'!#REF!</xm:f>
            <x14:dxf>
              <fill>
                <patternFill>
                  <bgColor rgb="FFFF0000"/>
                </patternFill>
              </fill>
            </x14:dxf>
          </x14:cfRule>
          <xm:sqref>BU196:CC196</xm:sqref>
        </x14:conditionalFormatting>
        <x14:conditionalFormatting xmlns:xm="http://schemas.microsoft.com/office/excel/2006/main">
          <x14:cfRule type="expression" priority="4388525" id="{21C78CE9-0B77-4D53-8653-BD5D6E30C938}">
            <xm:f>OR(C$4='Data entry'!$S69:$AN69)</xm:f>
            <x14:dxf>
              <fill>
                <patternFill patternType="lightVertical">
                  <fgColor rgb="FF00B0F0"/>
                  <bgColor auto="1"/>
                </patternFill>
              </fill>
              <border>
                <left style="dashDot">
                  <color rgb="FF00B0F0"/>
                </left>
                <right style="dashDot">
                  <color rgb="FF00B0F0"/>
                </right>
                <top style="dashDot">
                  <color rgb="FF00B0F0"/>
                </top>
                <bottom style="dashDot">
                  <color rgb="FF00B0F0"/>
                </bottom>
              </border>
            </x14:dxf>
          </x14:cfRule>
          <xm:sqref>C195:CC195</xm:sqref>
        </x14:conditionalFormatting>
        <x14:conditionalFormatting xmlns:xm="http://schemas.microsoft.com/office/excel/2006/main">
          <x14:cfRule type="expression" priority="4388541" id="{33E80F40-2C28-4235-8352-2F9507EB51C7}">
            <xm:f>C$4='Data entry'!$BC70</xm:f>
            <x14:dxf>
              <fill>
                <patternFill patternType="gray0625">
                  <fgColor theme="5" tint="-0.24994659260841701"/>
                  <bgColor auto="1"/>
                </patternFill>
              </fill>
              <border>
                <left style="dashed">
                  <color theme="5" tint="-0.24994659260841701"/>
                </left>
                <right style="dashed">
                  <color theme="5" tint="-0.24994659260841701"/>
                </right>
                <top style="dashed">
                  <color theme="5" tint="-0.24994659260841701"/>
                </top>
                <bottom style="dashed">
                  <color theme="5" tint="-0.24994659260841701"/>
                </bottom>
                <vertical/>
                <horizontal/>
              </border>
            </x14:dxf>
          </x14:cfRule>
          <xm:sqref>C197:CC197</xm:sqref>
        </x14:conditionalFormatting>
        <x14:conditionalFormatting xmlns:xm="http://schemas.microsoft.com/office/excel/2006/main">
          <x14:cfRule type="expression" priority="4421743" id="{37566F97-6D06-400B-A709-FE657B07687F}">
            <xm:f>$BW$4='Data entry'!#REF!</xm:f>
            <x14:dxf>
              <fill>
                <patternFill>
                  <bgColor rgb="FFFF0000"/>
                </patternFill>
              </fill>
            </x14:dxf>
          </x14:cfRule>
          <xm:sqref>BU199:CC199</xm:sqref>
        </x14:conditionalFormatting>
        <x14:conditionalFormatting xmlns:xm="http://schemas.microsoft.com/office/excel/2006/main">
          <x14:cfRule type="expression" priority="4448808" id="{21C78CE9-0B77-4D53-8653-BD5D6E30C938}">
            <xm:f>OR(C$4='Data entry'!$S70:$AN70)</xm:f>
            <x14:dxf>
              <fill>
                <patternFill patternType="lightVertical">
                  <fgColor rgb="FF00B0F0"/>
                  <bgColor auto="1"/>
                </patternFill>
              </fill>
              <border>
                <left style="dashDot">
                  <color rgb="FF00B0F0"/>
                </left>
                <right style="dashDot">
                  <color rgb="FF00B0F0"/>
                </right>
                <top style="dashDot">
                  <color rgb="FF00B0F0"/>
                </top>
                <bottom style="dashDot">
                  <color rgb="FF00B0F0"/>
                </bottom>
              </border>
            </x14:dxf>
          </x14:cfRule>
          <xm:sqref>C198:CC198</xm:sqref>
        </x14:conditionalFormatting>
        <x14:conditionalFormatting xmlns:xm="http://schemas.microsoft.com/office/excel/2006/main">
          <x14:cfRule type="expression" priority="4448824" id="{33E80F40-2C28-4235-8352-2F9507EB51C7}">
            <xm:f>C$4='Data entry'!$BC71</xm:f>
            <x14:dxf>
              <fill>
                <patternFill patternType="gray0625">
                  <fgColor theme="5" tint="-0.24994659260841701"/>
                  <bgColor auto="1"/>
                </patternFill>
              </fill>
              <border>
                <left style="dashed">
                  <color theme="5" tint="-0.24994659260841701"/>
                </left>
                <right style="dashed">
                  <color theme="5" tint="-0.24994659260841701"/>
                </right>
                <top style="dashed">
                  <color theme="5" tint="-0.24994659260841701"/>
                </top>
                <bottom style="dashed">
                  <color theme="5" tint="-0.24994659260841701"/>
                </bottom>
                <vertical/>
                <horizontal/>
              </border>
            </x14:dxf>
          </x14:cfRule>
          <xm:sqref>C200:CC200</xm:sqref>
        </x14:conditionalFormatting>
        <x14:conditionalFormatting xmlns:xm="http://schemas.microsoft.com/office/excel/2006/main">
          <x14:cfRule type="expression" priority="4481907" id="{37566F97-6D06-400B-A709-FE657B07687F}">
            <xm:f>$BW$4='Data entry'!#REF!</xm:f>
            <x14:dxf>
              <fill>
                <patternFill>
                  <bgColor rgb="FFFF0000"/>
                </patternFill>
              </fill>
            </x14:dxf>
          </x14:cfRule>
          <xm:sqref>BU202:CC202</xm:sqref>
        </x14:conditionalFormatting>
        <x14:conditionalFormatting xmlns:xm="http://schemas.microsoft.com/office/excel/2006/main">
          <x14:cfRule type="expression" priority="4508875" id="{21C78CE9-0B77-4D53-8653-BD5D6E30C938}">
            <xm:f>OR(C$4='Data entry'!$S71:$AN71)</xm:f>
            <x14:dxf>
              <fill>
                <patternFill patternType="lightVertical">
                  <fgColor rgb="FF00B0F0"/>
                  <bgColor auto="1"/>
                </patternFill>
              </fill>
              <border>
                <left style="dashDot">
                  <color rgb="FF00B0F0"/>
                </left>
                <right style="dashDot">
                  <color rgb="FF00B0F0"/>
                </right>
                <top style="dashDot">
                  <color rgb="FF00B0F0"/>
                </top>
                <bottom style="dashDot">
                  <color rgb="FF00B0F0"/>
                </bottom>
              </border>
            </x14:dxf>
          </x14:cfRule>
          <xm:sqref>C201:CC201</xm:sqref>
        </x14:conditionalFormatting>
        <x14:conditionalFormatting xmlns:xm="http://schemas.microsoft.com/office/excel/2006/main">
          <x14:cfRule type="expression" priority="4508891" id="{33E80F40-2C28-4235-8352-2F9507EB51C7}">
            <xm:f>C$4='Data entry'!$BC72</xm:f>
            <x14:dxf>
              <fill>
                <patternFill patternType="gray0625">
                  <fgColor theme="5" tint="-0.24994659260841701"/>
                  <bgColor auto="1"/>
                </patternFill>
              </fill>
              <border>
                <left style="dashed">
                  <color theme="5" tint="-0.24994659260841701"/>
                </left>
                <right style="dashed">
                  <color theme="5" tint="-0.24994659260841701"/>
                </right>
                <top style="dashed">
                  <color theme="5" tint="-0.24994659260841701"/>
                </top>
                <bottom style="dashed">
                  <color theme="5" tint="-0.24994659260841701"/>
                </bottom>
                <vertical/>
                <horizontal/>
              </border>
            </x14:dxf>
          </x14:cfRule>
          <xm:sqref>C203:CC203</xm:sqref>
        </x14:conditionalFormatting>
        <x14:conditionalFormatting xmlns:xm="http://schemas.microsoft.com/office/excel/2006/main">
          <x14:cfRule type="expression" priority="4541855" id="{37566F97-6D06-400B-A709-FE657B07687F}">
            <xm:f>$BW$4='Data entry'!#REF!</xm:f>
            <x14:dxf>
              <fill>
                <patternFill>
                  <bgColor rgb="FFFF0000"/>
                </patternFill>
              </fill>
            </x14:dxf>
          </x14:cfRule>
          <xm:sqref>BU205:CC205</xm:sqref>
        </x14:conditionalFormatting>
        <x14:conditionalFormatting xmlns:xm="http://schemas.microsoft.com/office/excel/2006/main">
          <x14:cfRule type="expression" priority="4568726" id="{21C78CE9-0B77-4D53-8653-BD5D6E30C938}">
            <xm:f>OR(D$4='Data entry'!$S72:$AN72)</xm:f>
            <x14:dxf>
              <fill>
                <patternFill patternType="lightVertical">
                  <fgColor rgb="FF00B0F0"/>
                  <bgColor auto="1"/>
                </patternFill>
              </fill>
              <border>
                <left style="dashDot">
                  <color rgb="FF00B0F0"/>
                </left>
                <right style="dashDot">
                  <color rgb="FF00B0F0"/>
                </right>
                <top style="dashDot">
                  <color rgb="FF00B0F0"/>
                </top>
                <bottom style="dashDot">
                  <color rgb="FF00B0F0"/>
                </bottom>
              </border>
            </x14:dxf>
          </x14:cfRule>
          <xm:sqref>D204:CC204</xm:sqref>
        </x14:conditionalFormatting>
        <x14:conditionalFormatting xmlns:xm="http://schemas.microsoft.com/office/excel/2006/main">
          <x14:cfRule type="expression" priority="4568742" id="{33E80F40-2C28-4235-8352-2F9507EB51C7}">
            <xm:f>C$4='Data entry'!$BC73</xm:f>
            <x14:dxf>
              <fill>
                <patternFill patternType="gray0625">
                  <fgColor theme="5" tint="-0.24994659260841701"/>
                  <bgColor auto="1"/>
                </patternFill>
              </fill>
              <border>
                <left style="dashed">
                  <color theme="5" tint="-0.24994659260841701"/>
                </left>
                <right style="dashed">
                  <color theme="5" tint="-0.24994659260841701"/>
                </right>
                <top style="dashed">
                  <color theme="5" tint="-0.24994659260841701"/>
                </top>
                <bottom style="dashed">
                  <color theme="5" tint="-0.24994659260841701"/>
                </bottom>
                <vertical/>
                <horizontal/>
              </border>
            </x14:dxf>
          </x14:cfRule>
          <xm:sqref>C206:CC206</xm:sqref>
        </x14:conditionalFormatting>
        <x14:conditionalFormatting xmlns:xm="http://schemas.microsoft.com/office/excel/2006/main">
          <x14:cfRule type="expression" priority="4601587" id="{37566F97-6D06-400B-A709-FE657B07687F}">
            <xm:f>$BW$4='Data entry'!#REF!</xm:f>
            <x14:dxf>
              <fill>
                <patternFill>
                  <bgColor rgb="FFFF0000"/>
                </patternFill>
              </fill>
            </x14:dxf>
          </x14:cfRule>
          <xm:sqref>BU208:CC208</xm:sqref>
        </x14:conditionalFormatting>
        <x14:conditionalFormatting xmlns:xm="http://schemas.microsoft.com/office/excel/2006/main">
          <x14:cfRule type="expression" priority="4628361" id="{21C78CE9-0B77-4D53-8653-BD5D6E30C938}">
            <xm:f>OR(D$4='Data entry'!$S73:$AN73)</xm:f>
            <x14:dxf>
              <fill>
                <patternFill patternType="lightVertical">
                  <fgColor rgb="FF00B0F0"/>
                  <bgColor auto="1"/>
                </patternFill>
              </fill>
              <border>
                <left style="dashDot">
                  <color rgb="FF00B0F0"/>
                </left>
                <right style="dashDot">
                  <color rgb="FF00B0F0"/>
                </right>
                <top style="dashDot">
                  <color rgb="FF00B0F0"/>
                </top>
                <bottom style="dashDot">
                  <color rgb="FF00B0F0"/>
                </bottom>
              </border>
            </x14:dxf>
          </x14:cfRule>
          <xm:sqref>D207:CC207</xm:sqref>
        </x14:conditionalFormatting>
        <x14:conditionalFormatting xmlns:xm="http://schemas.microsoft.com/office/excel/2006/main">
          <x14:cfRule type="expression" priority="4688791" id="{5B0DB825-B7C2-40AC-B7EF-F267F054CFB9}">
            <xm:f>$U$4='Data entry'!$R6</xm:f>
            <x14:dxf>
              <fill>
                <patternFill>
                  <bgColor rgb="FFFF0000"/>
                </patternFill>
              </fill>
            </x14:dxf>
          </x14:cfRule>
          <xm:sqref>S6:AE6</xm:sqref>
        </x14:conditionalFormatting>
        <x14:conditionalFormatting xmlns:xm="http://schemas.microsoft.com/office/excel/2006/main">
          <x14:cfRule type="expression" priority="4688792" id="{18311200-E2BB-400F-B594-3B9A2C6068C2}">
            <xm:f>$V$4='Data entry'!$R6</xm:f>
            <x14:dxf>
              <fill>
                <patternFill>
                  <bgColor rgb="FFFF0000"/>
                </patternFill>
              </fill>
            </x14:dxf>
          </x14:cfRule>
          <xm:sqref>T6:AF6</xm:sqref>
        </x14:conditionalFormatting>
        <x14:conditionalFormatting xmlns:xm="http://schemas.microsoft.com/office/excel/2006/main">
          <x14:cfRule type="expression" priority="4688793" id="{D6DFB621-1A58-4C59-A987-ECAD0EB2D32B}">
            <xm:f>$V$4='Data entry'!$R6</xm:f>
            <x14:dxf>
              <fill>
                <patternFill>
                  <bgColor rgb="FFFFFF00"/>
                </patternFill>
              </fill>
            </x14:dxf>
          </x14:cfRule>
          <xm:sqref>H5:V5</xm:sqref>
        </x14:conditionalFormatting>
        <x14:conditionalFormatting xmlns:xm="http://schemas.microsoft.com/office/excel/2006/main">
          <x14:cfRule type="expression" priority="4688794" id="{5F87A680-DC5F-433D-A779-B7A534ACCDA9}">
            <xm:f>$W$4='Data entry'!$R6</xm:f>
            <x14:dxf>
              <fill>
                <patternFill>
                  <bgColor rgb="FFFF0000"/>
                </patternFill>
              </fill>
            </x14:dxf>
          </x14:cfRule>
          <xm:sqref>U6:AG6</xm:sqref>
        </x14:conditionalFormatting>
        <x14:conditionalFormatting xmlns:xm="http://schemas.microsoft.com/office/excel/2006/main">
          <x14:cfRule type="expression" priority="4688795" id="{964539FF-A92C-4F68-B268-B7157A32678C}">
            <xm:f>$W$4='Data entry'!$R6</xm:f>
            <x14:dxf>
              <fill>
                <patternFill>
                  <bgColor rgb="FFFFFF00"/>
                </patternFill>
              </fill>
            </x14:dxf>
          </x14:cfRule>
          <xm:sqref>I5:W5</xm:sqref>
        </x14:conditionalFormatting>
        <x14:conditionalFormatting xmlns:xm="http://schemas.microsoft.com/office/excel/2006/main">
          <x14:cfRule type="expression" priority="4688796" id="{46C1533A-F090-4A90-9309-3F59EC3FD3B0}">
            <xm:f>$X$4='Data entry'!$R6</xm:f>
            <x14:dxf>
              <fill>
                <patternFill>
                  <bgColor rgb="FFFF0000"/>
                </patternFill>
              </fill>
            </x14:dxf>
          </x14:cfRule>
          <xm:sqref>V6:AH6</xm:sqref>
        </x14:conditionalFormatting>
        <x14:conditionalFormatting xmlns:xm="http://schemas.microsoft.com/office/excel/2006/main">
          <x14:cfRule type="expression" priority="4688797" id="{7C70E81C-DDD4-4D75-933A-4F6A39893184}">
            <xm:f>$X$4='Data entry'!$R6</xm:f>
            <x14:dxf>
              <fill>
                <patternFill>
                  <bgColor rgb="FFFFFF00"/>
                </patternFill>
              </fill>
            </x14:dxf>
          </x14:cfRule>
          <xm:sqref>J5:X5</xm:sqref>
        </x14:conditionalFormatting>
        <x14:conditionalFormatting xmlns:xm="http://schemas.microsoft.com/office/excel/2006/main">
          <x14:cfRule type="expression" priority="4688798" id="{561AF073-0EF8-4B72-A119-40A639C4359D}">
            <xm:f>$Y$4='Data entry'!$R6</xm:f>
            <x14:dxf>
              <fill>
                <patternFill>
                  <bgColor rgb="FFFF0000"/>
                </patternFill>
              </fill>
            </x14:dxf>
          </x14:cfRule>
          <xm:sqref>W6:AI6</xm:sqref>
        </x14:conditionalFormatting>
        <x14:conditionalFormatting xmlns:xm="http://schemas.microsoft.com/office/excel/2006/main">
          <x14:cfRule type="expression" priority="4688799" id="{F242E808-8F07-4A89-9524-7D4C767CE357}">
            <xm:f>$Y$4='Data entry'!$R6</xm:f>
            <x14:dxf>
              <fill>
                <patternFill>
                  <bgColor rgb="FFFFFF00"/>
                </patternFill>
              </fill>
            </x14:dxf>
          </x14:cfRule>
          <xm:sqref>K5:Y5</xm:sqref>
        </x14:conditionalFormatting>
        <x14:conditionalFormatting xmlns:xm="http://schemas.microsoft.com/office/excel/2006/main">
          <x14:cfRule type="expression" priority="4688800" id="{DD601058-982B-4218-BD9D-64BB823C2633}">
            <xm:f>$Z$4='Data entry'!$R6</xm:f>
            <x14:dxf>
              <fill>
                <patternFill>
                  <bgColor rgb="FFFF0000"/>
                </patternFill>
              </fill>
            </x14:dxf>
          </x14:cfRule>
          <xm:sqref>X6:AJ6</xm:sqref>
        </x14:conditionalFormatting>
        <x14:conditionalFormatting xmlns:xm="http://schemas.microsoft.com/office/excel/2006/main">
          <x14:cfRule type="expression" priority="4688801" id="{C9DB141D-79F6-4093-92A3-7BF7A1622985}">
            <xm:f>$Z$4='Data entry'!$R6</xm:f>
            <x14:dxf>
              <fill>
                <patternFill>
                  <bgColor rgb="FFFFFF00"/>
                </patternFill>
              </fill>
            </x14:dxf>
          </x14:cfRule>
          <xm:sqref>L5:Z5</xm:sqref>
        </x14:conditionalFormatting>
        <x14:conditionalFormatting xmlns:xm="http://schemas.microsoft.com/office/excel/2006/main">
          <x14:cfRule type="expression" priority="4688802" id="{710EB8D3-F5C0-4E3C-8214-2D0C4E26F649}">
            <xm:f>$AA$4='Data entry'!$R6</xm:f>
            <x14:dxf>
              <fill>
                <patternFill>
                  <bgColor rgb="FFFF0000"/>
                </patternFill>
              </fill>
            </x14:dxf>
          </x14:cfRule>
          <xm:sqref>Y6:AK6</xm:sqref>
        </x14:conditionalFormatting>
        <x14:conditionalFormatting xmlns:xm="http://schemas.microsoft.com/office/excel/2006/main">
          <x14:cfRule type="expression" priority="4688803" id="{33825D69-C967-4D27-B395-5D44A3083802}">
            <xm:f>$AA$4='Data entry'!$R6</xm:f>
            <x14:dxf>
              <fill>
                <patternFill>
                  <bgColor rgb="FFFFFF00"/>
                </patternFill>
              </fill>
            </x14:dxf>
          </x14:cfRule>
          <xm:sqref>M5:AA5</xm:sqref>
        </x14:conditionalFormatting>
        <x14:conditionalFormatting xmlns:xm="http://schemas.microsoft.com/office/excel/2006/main">
          <x14:cfRule type="expression" priority="4688804" id="{9811A97D-351B-4D32-8754-AF433277E62B}">
            <xm:f>$AB$4='Data entry'!$R6</xm:f>
            <x14:dxf>
              <fill>
                <patternFill>
                  <bgColor rgb="FFFF0000"/>
                </patternFill>
              </fill>
            </x14:dxf>
          </x14:cfRule>
          <xm:sqref>Z6:AL6</xm:sqref>
        </x14:conditionalFormatting>
        <x14:conditionalFormatting xmlns:xm="http://schemas.microsoft.com/office/excel/2006/main">
          <x14:cfRule type="expression" priority="4688805" id="{6DD3E556-C72E-438B-92DA-3096ED1E4178}">
            <xm:f>$AB$4='Data entry'!$R6</xm:f>
            <x14:dxf>
              <fill>
                <patternFill>
                  <bgColor rgb="FFFFFF00"/>
                </patternFill>
              </fill>
            </x14:dxf>
          </x14:cfRule>
          <xm:sqref>N5:AB5</xm:sqref>
        </x14:conditionalFormatting>
        <x14:conditionalFormatting xmlns:xm="http://schemas.microsoft.com/office/excel/2006/main">
          <x14:cfRule type="expression" priority="4688806" id="{C0DF7A1B-D6BC-4371-BD3A-F0708147FA1C}">
            <xm:f>$AC$4='Data entry'!$R6</xm:f>
            <x14:dxf>
              <fill>
                <patternFill>
                  <bgColor rgb="FFFF0000"/>
                </patternFill>
              </fill>
            </x14:dxf>
          </x14:cfRule>
          <xm:sqref>AA6:AM6</xm:sqref>
        </x14:conditionalFormatting>
        <x14:conditionalFormatting xmlns:xm="http://schemas.microsoft.com/office/excel/2006/main">
          <x14:cfRule type="expression" priority="4688807" id="{DB2E1F48-AF0E-41F9-A976-6B1963CA5711}">
            <xm:f>$AC$4='Data entry'!$R6</xm:f>
            <x14:dxf>
              <fill>
                <patternFill>
                  <bgColor rgb="FFFFFF00"/>
                </patternFill>
              </fill>
            </x14:dxf>
          </x14:cfRule>
          <xm:sqref>O5:AC5</xm:sqref>
        </x14:conditionalFormatting>
        <x14:conditionalFormatting xmlns:xm="http://schemas.microsoft.com/office/excel/2006/main">
          <x14:cfRule type="expression" priority="4688808" id="{89909907-F9A9-4AF9-BC1D-304710A43F50}">
            <xm:f>$AD$4='Data entry'!$R6</xm:f>
            <x14:dxf>
              <fill>
                <patternFill>
                  <bgColor rgb="FFFF0000"/>
                </patternFill>
              </fill>
            </x14:dxf>
          </x14:cfRule>
          <xm:sqref>AB6:AN6</xm:sqref>
        </x14:conditionalFormatting>
        <x14:conditionalFormatting xmlns:xm="http://schemas.microsoft.com/office/excel/2006/main">
          <x14:cfRule type="expression" priority="4688809" id="{729676B7-E331-43A4-ACC9-850DCEE76A0E}">
            <xm:f>$AD$4='Data entry'!$R6</xm:f>
            <x14:dxf>
              <fill>
                <patternFill>
                  <bgColor rgb="FFFFFF00"/>
                </patternFill>
              </fill>
            </x14:dxf>
          </x14:cfRule>
          <xm:sqref>P5:AD5</xm:sqref>
        </x14:conditionalFormatting>
        <x14:conditionalFormatting xmlns:xm="http://schemas.microsoft.com/office/excel/2006/main">
          <x14:cfRule type="expression" priority="4688810" id="{00DA2C55-350E-44AA-ABEA-808FABFDA737}">
            <xm:f>$AE$4='Data entry'!$R6</xm:f>
            <x14:dxf>
              <fill>
                <patternFill>
                  <bgColor rgb="FFFF0000"/>
                </patternFill>
              </fill>
            </x14:dxf>
          </x14:cfRule>
          <xm:sqref>AC6:AO6</xm:sqref>
        </x14:conditionalFormatting>
        <x14:conditionalFormatting xmlns:xm="http://schemas.microsoft.com/office/excel/2006/main">
          <x14:cfRule type="expression" priority="4688811" id="{373C95F1-00C1-45E9-B561-5224945BA4A4}">
            <xm:f>$AE$4='Data entry'!$R6</xm:f>
            <x14:dxf>
              <fill>
                <patternFill>
                  <bgColor rgb="FFFFFF00"/>
                </patternFill>
              </fill>
            </x14:dxf>
          </x14:cfRule>
          <xm:sqref>Q5:AE5</xm:sqref>
        </x14:conditionalFormatting>
        <x14:conditionalFormatting xmlns:xm="http://schemas.microsoft.com/office/excel/2006/main">
          <x14:cfRule type="expression" priority="4688812" id="{65E90E74-6BEF-4B00-BD5E-ECACFEBC225A}">
            <xm:f>$AF$4='Data entry'!$R6</xm:f>
            <x14:dxf>
              <fill>
                <patternFill>
                  <bgColor rgb="FFFF0000"/>
                </patternFill>
              </fill>
            </x14:dxf>
          </x14:cfRule>
          <xm:sqref>AD6:AP6</xm:sqref>
        </x14:conditionalFormatting>
        <x14:conditionalFormatting xmlns:xm="http://schemas.microsoft.com/office/excel/2006/main">
          <x14:cfRule type="expression" priority="4688813" id="{56B519D7-E083-4811-B42B-D6CB10D44BB3}">
            <xm:f>$AF$4='Data entry'!$R6</xm:f>
            <x14:dxf>
              <fill>
                <patternFill>
                  <bgColor rgb="FFFFFF00"/>
                </patternFill>
              </fill>
            </x14:dxf>
          </x14:cfRule>
          <xm:sqref>R5:AF5</xm:sqref>
        </x14:conditionalFormatting>
        <x14:conditionalFormatting xmlns:xm="http://schemas.microsoft.com/office/excel/2006/main">
          <x14:cfRule type="expression" priority="4688814" id="{889682B6-BF9B-414B-86B7-1C802156B058}">
            <xm:f>$AG$4='Data entry'!$R6</xm:f>
            <x14:dxf>
              <fill>
                <patternFill>
                  <bgColor rgb="FFFF0000"/>
                </patternFill>
              </fill>
            </x14:dxf>
          </x14:cfRule>
          <xm:sqref>AE6:AQ6</xm:sqref>
        </x14:conditionalFormatting>
        <x14:conditionalFormatting xmlns:xm="http://schemas.microsoft.com/office/excel/2006/main">
          <x14:cfRule type="expression" priority="4688815" id="{19913D88-1940-4CB0-B29C-D46D60833BD5}">
            <xm:f>$AG$4='Data entry'!$R6</xm:f>
            <x14:dxf>
              <fill>
                <patternFill>
                  <bgColor rgb="FFFFFF00"/>
                </patternFill>
              </fill>
            </x14:dxf>
          </x14:cfRule>
          <xm:sqref>S5:AG5</xm:sqref>
        </x14:conditionalFormatting>
        <x14:conditionalFormatting xmlns:xm="http://schemas.microsoft.com/office/excel/2006/main">
          <x14:cfRule type="expression" priority="4688816" id="{3DD7B9A5-18A3-463F-BAD5-9796FC487328}">
            <xm:f>$AH$4='Data entry'!$R6</xm:f>
            <x14:dxf>
              <fill>
                <patternFill>
                  <bgColor rgb="FFFF0000"/>
                </patternFill>
              </fill>
            </x14:dxf>
          </x14:cfRule>
          <xm:sqref>AF6:AR6</xm:sqref>
        </x14:conditionalFormatting>
        <x14:conditionalFormatting xmlns:xm="http://schemas.microsoft.com/office/excel/2006/main">
          <x14:cfRule type="expression" priority="4688817" id="{31005CF4-5608-496E-91EB-F7F505046C80}">
            <xm:f>$AH$4='Data entry'!$R6</xm:f>
            <x14:dxf>
              <fill>
                <patternFill>
                  <bgColor rgb="FFFFFF00"/>
                </patternFill>
              </fill>
            </x14:dxf>
          </x14:cfRule>
          <xm:sqref>T5:AH5</xm:sqref>
        </x14:conditionalFormatting>
        <x14:conditionalFormatting xmlns:xm="http://schemas.microsoft.com/office/excel/2006/main">
          <x14:cfRule type="expression" priority="4688818" id="{CD14F654-5B7A-444F-8FC1-7DD71E76E475}">
            <xm:f>$AI$4='Data entry'!$R6</xm:f>
            <x14:dxf>
              <fill>
                <patternFill>
                  <bgColor rgb="FFFF0000"/>
                </patternFill>
              </fill>
            </x14:dxf>
          </x14:cfRule>
          <xm:sqref>AG6:AS6</xm:sqref>
        </x14:conditionalFormatting>
        <x14:conditionalFormatting xmlns:xm="http://schemas.microsoft.com/office/excel/2006/main">
          <x14:cfRule type="expression" priority="4688819" id="{0E4E448C-6C46-4285-B877-A61A90294385}">
            <xm:f>$AI$4='Data entry'!$R6</xm:f>
            <x14:dxf>
              <fill>
                <patternFill>
                  <bgColor rgb="FFFFFF00"/>
                </patternFill>
              </fill>
            </x14:dxf>
          </x14:cfRule>
          <xm:sqref>U5:AI5</xm:sqref>
        </x14:conditionalFormatting>
        <x14:conditionalFormatting xmlns:xm="http://schemas.microsoft.com/office/excel/2006/main">
          <x14:cfRule type="expression" priority="4688820" id="{B1C1818F-791C-403D-BE73-6F6E9DC6A16D}">
            <xm:f>$AJ$4='Data entry'!$R6</xm:f>
            <x14:dxf>
              <fill>
                <patternFill>
                  <bgColor rgb="FFFF0000"/>
                </patternFill>
              </fill>
            </x14:dxf>
          </x14:cfRule>
          <xm:sqref>AH6:AT6</xm:sqref>
        </x14:conditionalFormatting>
        <x14:conditionalFormatting xmlns:xm="http://schemas.microsoft.com/office/excel/2006/main">
          <x14:cfRule type="expression" priority="4688821" id="{A1237792-221B-431B-B8A7-E9A64DA46D93}">
            <xm:f>$AJ$4='Data entry'!$R6</xm:f>
            <x14:dxf>
              <fill>
                <patternFill>
                  <bgColor rgb="FFFFFF00"/>
                </patternFill>
              </fill>
            </x14:dxf>
          </x14:cfRule>
          <xm:sqref>V5:AJ5</xm:sqref>
        </x14:conditionalFormatting>
        <x14:conditionalFormatting xmlns:xm="http://schemas.microsoft.com/office/excel/2006/main">
          <x14:cfRule type="expression" priority="4688822" id="{617DC2AF-C7A3-4724-8EA3-17DEFEDC8949}">
            <xm:f>$AK$4='Data entry'!$R6</xm:f>
            <x14:dxf>
              <fill>
                <patternFill>
                  <bgColor rgb="FFFF0000"/>
                </patternFill>
              </fill>
            </x14:dxf>
          </x14:cfRule>
          <xm:sqref>AI6:AU6</xm:sqref>
        </x14:conditionalFormatting>
        <x14:conditionalFormatting xmlns:xm="http://schemas.microsoft.com/office/excel/2006/main">
          <x14:cfRule type="expression" priority="4688823" id="{AA72317D-37B1-48EB-A28B-BF2AC8DC4519}">
            <xm:f>$AK$4='Data entry'!$R6</xm:f>
            <x14:dxf>
              <fill>
                <patternFill>
                  <bgColor rgb="FFFFFF00"/>
                </patternFill>
              </fill>
            </x14:dxf>
          </x14:cfRule>
          <xm:sqref>W5:AK5</xm:sqref>
        </x14:conditionalFormatting>
        <x14:conditionalFormatting xmlns:xm="http://schemas.microsoft.com/office/excel/2006/main">
          <x14:cfRule type="expression" priority="4688824" id="{6CA9FB7A-20EA-4D3A-B74C-A001F4BE810D}">
            <xm:f>$AL$4='Data entry'!$R6</xm:f>
            <x14:dxf>
              <fill>
                <patternFill>
                  <bgColor rgb="FFFF0000"/>
                </patternFill>
              </fill>
            </x14:dxf>
          </x14:cfRule>
          <xm:sqref>AJ6:AV6</xm:sqref>
        </x14:conditionalFormatting>
        <x14:conditionalFormatting xmlns:xm="http://schemas.microsoft.com/office/excel/2006/main">
          <x14:cfRule type="expression" priority="4688825" id="{81A75DAA-573F-4EF3-A640-1B992C18BEA0}">
            <xm:f>$AL$4='Data entry'!$R6</xm:f>
            <x14:dxf>
              <fill>
                <patternFill>
                  <bgColor rgb="FFFFFF00"/>
                </patternFill>
              </fill>
            </x14:dxf>
          </x14:cfRule>
          <xm:sqref>X5:AL5</xm:sqref>
        </x14:conditionalFormatting>
        <x14:conditionalFormatting xmlns:xm="http://schemas.microsoft.com/office/excel/2006/main">
          <x14:cfRule type="expression" priority="4688826" id="{3D44713E-4ABA-4CCD-9DF4-5513A9FB5E1E}">
            <xm:f>$AM$4='Data entry'!$R6</xm:f>
            <x14:dxf>
              <fill>
                <patternFill>
                  <bgColor rgb="FFFF0000"/>
                </patternFill>
              </fill>
            </x14:dxf>
          </x14:cfRule>
          <xm:sqref>AK6:AW6</xm:sqref>
        </x14:conditionalFormatting>
        <x14:conditionalFormatting xmlns:xm="http://schemas.microsoft.com/office/excel/2006/main">
          <x14:cfRule type="expression" priority="4688827" id="{05A26B51-72A7-4423-822F-2BDBC28275D0}">
            <xm:f>$AM$4='Data entry'!$R6</xm:f>
            <x14:dxf>
              <fill>
                <patternFill>
                  <bgColor rgb="FFFFFF00"/>
                </patternFill>
              </fill>
            </x14:dxf>
          </x14:cfRule>
          <xm:sqref>Y5:AM5</xm:sqref>
        </x14:conditionalFormatting>
        <x14:conditionalFormatting xmlns:xm="http://schemas.microsoft.com/office/excel/2006/main">
          <x14:cfRule type="expression" priority="4688828" id="{B8A20675-6230-4694-A7F6-6B3DC7142773}">
            <xm:f>$AN$4='Data entry'!$R6</xm:f>
            <x14:dxf>
              <fill>
                <patternFill>
                  <bgColor rgb="FFFF0000"/>
                </patternFill>
              </fill>
            </x14:dxf>
          </x14:cfRule>
          <xm:sqref>AL6:AX6</xm:sqref>
        </x14:conditionalFormatting>
        <x14:conditionalFormatting xmlns:xm="http://schemas.microsoft.com/office/excel/2006/main">
          <x14:cfRule type="expression" priority="4688829" id="{8421181C-7450-42E9-BC1D-065CCFCA960E}">
            <xm:f>$AN$4='Data entry'!$R6</xm:f>
            <x14:dxf>
              <fill>
                <patternFill>
                  <bgColor rgb="FFFFFF00"/>
                </patternFill>
              </fill>
            </x14:dxf>
          </x14:cfRule>
          <xm:sqref>Z5:AN5</xm:sqref>
        </x14:conditionalFormatting>
        <x14:conditionalFormatting xmlns:xm="http://schemas.microsoft.com/office/excel/2006/main">
          <x14:cfRule type="expression" priority="4688830" id="{067FE4BD-6EF4-4684-B6E0-35AB2F267EE7}">
            <xm:f>$AO$4='Data entry'!$R6</xm:f>
            <x14:dxf>
              <fill>
                <patternFill>
                  <bgColor rgb="FFFF0000"/>
                </patternFill>
              </fill>
            </x14:dxf>
          </x14:cfRule>
          <xm:sqref>AM6:AY6</xm:sqref>
        </x14:conditionalFormatting>
        <x14:conditionalFormatting xmlns:xm="http://schemas.microsoft.com/office/excel/2006/main">
          <x14:cfRule type="expression" priority="4688831" id="{F7653492-88D1-47AC-8BA3-0CCE65C3C2AB}">
            <xm:f>$AO$4='Data entry'!$R6</xm:f>
            <x14:dxf>
              <fill>
                <patternFill>
                  <bgColor rgb="FFFFFF00"/>
                </patternFill>
              </fill>
            </x14:dxf>
          </x14:cfRule>
          <xm:sqref>AA5:AO5</xm:sqref>
        </x14:conditionalFormatting>
        <x14:conditionalFormatting xmlns:xm="http://schemas.microsoft.com/office/excel/2006/main">
          <x14:cfRule type="expression" priority="4688832" id="{207A5E5D-B322-482E-9193-1D7318138358}">
            <xm:f>$AP$4='Data entry'!$R6</xm:f>
            <x14:dxf>
              <fill>
                <patternFill>
                  <bgColor rgb="FFFF0000"/>
                </patternFill>
              </fill>
            </x14:dxf>
          </x14:cfRule>
          <xm:sqref>AN6:AZ6</xm:sqref>
        </x14:conditionalFormatting>
        <x14:conditionalFormatting xmlns:xm="http://schemas.microsoft.com/office/excel/2006/main">
          <x14:cfRule type="expression" priority="4688833" id="{21DA638D-4CA0-4067-BFF1-240CE1A0261B}">
            <xm:f>$AP$4='Data entry'!$R6</xm:f>
            <x14:dxf>
              <fill>
                <patternFill>
                  <bgColor rgb="FFFFFF00"/>
                </patternFill>
              </fill>
            </x14:dxf>
          </x14:cfRule>
          <xm:sqref>AB5:AP5</xm:sqref>
        </x14:conditionalFormatting>
        <x14:conditionalFormatting xmlns:xm="http://schemas.microsoft.com/office/excel/2006/main">
          <x14:cfRule type="expression" priority="4688834" id="{71963D96-A42A-4B90-BFC7-6D83D37766EF}">
            <xm:f>$AQ$4='Data entry'!$R6</xm:f>
            <x14:dxf>
              <fill>
                <patternFill>
                  <bgColor rgb="FFFF0000"/>
                </patternFill>
              </fill>
            </x14:dxf>
          </x14:cfRule>
          <xm:sqref>AO6:BA6</xm:sqref>
        </x14:conditionalFormatting>
        <x14:conditionalFormatting xmlns:xm="http://schemas.microsoft.com/office/excel/2006/main">
          <x14:cfRule type="expression" priority="4688835" id="{74952595-84B6-484F-8FF6-FCC1F337DF4D}">
            <xm:f>$AQ$4='Data entry'!$R6</xm:f>
            <x14:dxf>
              <fill>
                <patternFill>
                  <bgColor rgb="FFFFFF00"/>
                </patternFill>
              </fill>
            </x14:dxf>
          </x14:cfRule>
          <xm:sqref>AC5:AQ5</xm:sqref>
        </x14:conditionalFormatting>
        <x14:conditionalFormatting xmlns:xm="http://schemas.microsoft.com/office/excel/2006/main">
          <x14:cfRule type="expression" priority="4688836" id="{8AC9C4B9-0A34-4BC0-B0F7-CA89434C4911}">
            <xm:f>$P$4='Data entry'!$R6</xm:f>
            <x14:dxf>
              <fill>
                <patternFill>
                  <bgColor rgb="FFFFFF00"/>
                </patternFill>
              </fill>
            </x14:dxf>
          </x14:cfRule>
          <xm:sqref>C5:P5</xm:sqref>
        </x14:conditionalFormatting>
        <x14:conditionalFormatting xmlns:xm="http://schemas.microsoft.com/office/excel/2006/main">
          <x14:cfRule type="expression" priority="4688837" id="{0A726775-ABFD-4F22-967C-1A4D87BA3751}">
            <xm:f>$Q$4='Data entry'!$R6</xm:f>
            <x14:dxf>
              <fill>
                <patternFill>
                  <bgColor rgb="FFFFFF00"/>
                </patternFill>
              </fill>
            </x14:dxf>
          </x14:cfRule>
          <xm:sqref>C5:Q5</xm:sqref>
        </x14:conditionalFormatting>
        <x14:conditionalFormatting xmlns:xm="http://schemas.microsoft.com/office/excel/2006/main">
          <x14:cfRule type="expression" priority="4688838" id="{3A8414BD-262C-43B5-86EE-FA6901D00453}">
            <xm:f>$Q$4='Data entry'!$R6</xm:f>
            <x14:dxf>
              <fill>
                <patternFill>
                  <bgColor rgb="FFFF0000"/>
                </patternFill>
              </fill>
            </x14:dxf>
          </x14:cfRule>
          <xm:sqref>O6:AA6</xm:sqref>
        </x14:conditionalFormatting>
        <x14:conditionalFormatting xmlns:xm="http://schemas.microsoft.com/office/excel/2006/main">
          <x14:cfRule type="expression" priority="4688839" id="{B8B5501D-F3EF-4449-9306-F652960C65F4}">
            <xm:f>$R$4='Data entry'!$R6</xm:f>
            <x14:dxf>
              <fill>
                <patternFill>
                  <bgColor rgb="FFFF0000"/>
                </patternFill>
              </fill>
            </x14:dxf>
          </x14:cfRule>
          <xm:sqref>P6:AB6</xm:sqref>
        </x14:conditionalFormatting>
        <x14:conditionalFormatting xmlns:xm="http://schemas.microsoft.com/office/excel/2006/main">
          <x14:cfRule type="expression" priority="4688840" id="{5D070DEC-B82E-4D87-B907-A3E5AB836991}">
            <xm:f>$R$4='Data entry'!$R6</xm:f>
            <x14:dxf>
              <fill>
                <patternFill>
                  <bgColor rgb="FFFFFF00"/>
                </patternFill>
              </fill>
            </x14:dxf>
          </x14:cfRule>
          <xm:sqref>D5:R5</xm:sqref>
        </x14:conditionalFormatting>
        <x14:conditionalFormatting xmlns:xm="http://schemas.microsoft.com/office/excel/2006/main">
          <x14:cfRule type="expression" priority="4688841" id="{E4D16A10-F818-4664-9FB2-F0E839824D4B}">
            <xm:f>$S$4='Data entry'!$R6</xm:f>
            <x14:dxf>
              <fill>
                <patternFill>
                  <bgColor rgb="FFFF0000"/>
                </patternFill>
              </fill>
            </x14:dxf>
          </x14:cfRule>
          <xm:sqref>Q6:AC6</xm:sqref>
        </x14:conditionalFormatting>
        <x14:conditionalFormatting xmlns:xm="http://schemas.microsoft.com/office/excel/2006/main">
          <x14:cfRule type="expression" priority="4688842" id="{1A9F9911-A3E9-4730-AFBE-AB8C596545CA}">
            <xm:f>$S$4='Data entry'!$R6</xm:f>
            <x14:dxf>
              <fill>
                <patternFill>
                  <bgColor rgb="FFFFFF00"/>
                </patternFill>
              </fill>
            </x14:dxf>
          </x14:cfRule>
          <xm:sqref>E5:S5</xm:sqref>
        </x14:conditionalFormatting>
        <x14:conditionalFormatting xmlns:xm="http://schemas.microsoft.com/office/excel/2006/main">
          <x14:cfRule type="expression" priority="4688843" id="{8BB5CD1B-B2AC-442A-9550-26DE19A62D22}">
            <xm:f>$T$4='Data entry'!$R6</xm:f>
            <x14:dxf>
              <fill>
                <patternFill>
                  <bgColor rgb="FFFF0000"/>
                </patternFill>
              </fill>
            </x14:dxf>
          </x14:cfRule>
          <xm:sqref>R6:AD6</xm:sqref>
        </x14:conditionalFormatting>
        <x14:conditionalFormatting xmlns:xm="http://schemas.microsoft.com/office/excel/2006/main">
          <x14:cfRule type="expression" priority="4688844" id="{E7B59C69-7921-4049-84A1-8B3E5F7B0598}">
            <xm:f>$T$4='Data entry'!$R6</xm:f>
            <x14:dxf>
              <fill>
                <patternFill>
                  <bgColor rgb="FFFFFF00"/>
                </patternFill>
              </fill>
            </x14:dxf>
          </x14:cfRule>
          <xm:sqref>F5:T5</xm:sqref>
        </x14:conditionalFormatting>
        <x14:conditionalFormatting xmlns:xm="http://schemas.microsoft.com/office/excel/2006/main">
          <x14:cfRule type="expression" priority="4688845" id="{238C09E5-7A3D-439D-949F-A7733073F9A2}">
            <xm:f>$U$4='Data entry'!$R6</xm:f>
            <x14:dxf>
              <fill>
                <patternFill>
                  <bgColor rgb="FFFFFF00"/>
                </patternFill>
              </fill>
            </x14:dxf>
          </x14:cfRule>
          <xm:sqref>G5:U5</xm:sqref>
        </x14:conditionalFormatting>
        <x14:conditionalFormatting xmlns:xm="http://schemas.microsoft.com/office/excel/2006/main">
          <x14:cfRule type="expression" priority="4688846" id="{DE4D4432-0A19-452A-AF14-2873FE4DF411}">
            <xm:f>$AR$4='Data entry'!$R6</xm:f>
            <x14:dxf>
              <fill>
                <patternFill>
                  <bgColor rgb="FFFF0000"/>
                </patternFill>
              </fill>
            </x14:dxf>
          </x14:cfRule>
          <xm:sqref>AP6:BB6</xm:sqref>
        </x14:conditionalFormatting>
        <x14:conditionalFormatting xmlns:xm="http://schemas.microsoft.com/office/excel/2006/main">
          <x14:cfRule type="expression" priority="4688847" id="{90D7E1FF-542D-40C8-9BD5-DFEB4CDD256F}">
            <xm:f>$AR$4='Data entry'!$R6</xm:f>
            <x14:dxf>
              <fill>
                <patternFill>
                  <bgColor rgb="FFFFFF00"/>
                </patternFill>
              </fill>
            </x14:dxf>
          </x14:cfRule>
          <xm:sqref>AD5:AR5</xm:sqref>
        </x14:conditionalFormatting>
        <x14:conditionalFormatting xmlns:xm="http://schemas.microsoft.com/office/excel/2006/main">
          <x14:cfRule type="expression" priority="4688848" id="{0EBB5305-4A4A-4205-A1FF-11160070CBC3}">
            <xm:f>$AS$4='Data entry'!$R6</xm:f>
            <x14:dxf>
              <fill>
                <patternFill>
                  <bgColor rgb="FFFF0000"/>
                </patternFill>
              </fill>
            </x14:dxf>
          </x14:cfRule>
          <xm:sqref>AQ6:BC6</xm:sqref>
        </x14:conditionalFormatting>
        <x14:conditionalFormatting xmlns:xm="http://schemas.microsoft.com/office/excel/2006/main">
          <x14:cfRule type="expression" priority="4688849" id="{AC8EB30C-4253-4CE1-820E-1801F6D8D35B}">
            <xm:f>$AS$4='Data entry'!$R6</xm:f>
            <x14:dxf>
              <fill>
                <patternFill>
                  <bgColor rgb="FFFFFF00"/>
                </patternFill>
              </fill>
            </x14:dxf>
          </x14:cfRule>
          <xm:sqref>AE5:AS5</xm:sqref>
        </x14:conditionalFormatting>
        <x14:conditionalFormatting xmlns:xm="http://schemas.microsoft.com/office/excel/2006/main">
          <x14:cfRule type="expression" priority="4688850" id="{E11744C1-7201-4272-A1B0-945490B42425}">
            <xm:f>$AT$4='Data entry'!$R6</xm:f>
            <x14:dxf>
              <fill>
                <patternFill>
                  <bgColor rgb="FFFF0000"/>
                </patternFill>
              </fill>
            </x14:dxf>
          </x14:cfRule>
          <xm:sqref>AR6:BD6</xm:sqref>
        </x14:conditionalFormatting>
        <x14:conditionalFormatting xmlns:xm="http://schemas.microsoft.com/office/excel/2006/main">
          <x14:cfRule type="expression" priority="4688851" id="{5EE2823B-E955-4EA7-B99C-0B1F77B57A69}">
            <xm:f>$AT$4='Data entry'!$R6</xm:f>
            <x14:dxf>
              <fill>
                <patternFill>
                  <bgColor rgb="FFFFFF00"/>
                </patternFill>
              </fill>
            </x14:dxf>
          </x14:cfRule>
          <xm:sqref>AF5:AT5</xm:sqref>
        </x14:conditionalFormatting>
        <x14:conditionalFormatting xmlns:xm="http://schemas.microsoft.com/office/excel/2006/main">
          <x14:cfRule type="expression" priority="4688852" id="{5737DC63-3262-4B34-900C-2AAEB255FCBA}">
            <xm:f>$AU$4='Data entry'!$R6</xm:f>
            <x14:dxf>
              <fill>
                <patternFill>
                  <bgColor rgb="FFFF0000"/>
                </patternFill>
              </fill>
            </x14:dxf>
          </x14:cfRule>
          <xm:sqref>AS6:BE6</xm:sqref>
        </x14:conditionalFormatting>
        <x14:conditionalFormatting xmlns:xm="http://schemas.microsoft.com/office/excel/2006/main">
          <x14:cfRule type="expression" priority="4688853" id="{2B5C1F1B-3C3D-4CA3-BC64-0E98422075B6}">
            <xm:f>$AU$4='Data entry'!$R6</xm:f>
            <x14:dxf>
              <fill>
                <patternFill>
                  <bgColor rgb="FFFFFF00"/>
                </patternFill>
              </fill>
            </x14:dxf>
          </x14:cfRule>
          <xm:sqref>AG5:AU5</xm:sqref>
        </x14:conditionalFormatting>
        <x14:conditionalFormatting xmlns:xm="http://schemas.microsoft.com/office/excel/2006/main">
          <x14:cfRule type="expression" priority="4688854" id="{B87A1285-B003-4855-8F4B-53C391BA10E6}">
            <xm:f>$AV$4='Data entry'!$R6</xm:f>
            <x14:dxf>
              <fill>
                <patternFill>
                  <bgColor rgb="FFFF0000"/>
                </patternFill>
              </fill>
            </x14:dxf>
          </x14:cfRule>
          <xm:sqref>AT6:BF6</xm:sqref>
        </x14:conditionalFormatting>
        <x14:conditionalFormatting xmlns:xm="http://schemas.microsoft.com/office/excel/2006/main">
          <x14:cfRule type="expression" priority="4688855" id="{338EE31C-78DB-4818-B837-0380F9E457FA}">
            <xm:f>$AV$4='Data entry'!$R6</xm:f>
            <x14:dxf>
              <fill>
                <patternFill>
                  <bgColor rgb="FFFFFF00"/>
                </patternFill>
              </fill>
            </x14:dxf>
          </x14:cfRule>
          <xm:sqref>AH5:AV5</xm:sqref>
        </x14:conditionalFormatting>
        <x14:conditionalFormatting xmlns:xm="http://schemas.microsoft.com/office/excel/2006/main">
          <x14:cfRule type="expression" priority="4688856" id="{5C40EA66-2801-4C91-B885-BF6A1ECFC35C}">
            <xm:f>$AW$4='Data entry'!$R6</xm:f>
            <x14:dxf>
              <fill>
                <patternFill>
                  <bgColor rgb="FFFF0000"/>
                </patternFill>
              </fill>
            </x14:dxf>
          </x14:cfRule>
          <xm:sqref>AU6:BG6</xm:sqref>
        </x14:conditionalFormatting>
        <x14:conditionalFormatting xmlns:xm="http://schemas.microsoft.com/office/excel/2006/main">
          <x14:cfRule type="expression" priority="4688857" id="{51BCD5CE-DF86-4C2F-8A81-DDA1EFD6C8F7}">
            <xm:f>$AW$4='Data entry'!$R6</xm:f>
            <x14:dxf>
              <fill>
                <patternFill>
                  <bgColor rgb="FFFFFF00"/>
                </patternFill>
              </fill>
            </x14:dxf>
          </x14:cfRule>
          <xm:sqref>AI5:AW5</xm:sqref>
        </x14:conditionalFormatting>
        <x14:conditionalFormatting xmlns:xm="http://schemas.microsoft.com/office/excel/2006/main">
          <x14:cfRule type="expression" priority="4688858" id="{DC2ED5A0-8917-4877-8CD3-9DF9BE5993C9}">
            <xm:f>$AX$4='Data entry'!$R6</xm:f>
            <x14:dxf>
              <fill>
                <patternFill>
                  <bgColor rgb="FFFF0000"/>
                </patternFill>
              </fill>
            </x14:dxf>
          </x14:cfRule>
          <xm:sqref>AV6:BH6</xm:sqref>
        </x14:conditionalFormatting>
        <x14:conditionalFormatting xmlns:xm="http://schemas.microsoft.com/office/excel/2006/main">
          <x14:cfRule type="expression" priority="4688859" id="{59B31869-20F9-45BD-BC80-0A6C8945CE2C}">
            <xm:f>$AX$4='Data entry'!$R6</xm:f>
            <x14:dxf>
              <fill>
                <patternFill>
                  <bgColor rgb="FFFFFF00"/>
                </patternFill>
              </fill>
            </x14:dxf>
          </x14:cfRule>
          <xm:sqref>AJ5:AX5</xm:sqref>
        </x14:conditionalFormatting>
        <x14:conditionalFormatting xmlns:xm="http://schemas.microsoft.com/office/excel/2006/main">
          <x14:cfRule type="expression" priority="4688860" id="{D4208FA0-4262-4037-934C-6D0742B2AD8E}">
            <xm:f>$AY$4='Data entry'!$R6</xm:f>
            <x14:dxf>
              <fill>
                <patternFill>
                  <bgColor rgb="FFFF0000"/>
                </patternFill>
              </fill>
            </x14:dxf>
          </x14:cfRule>
          <xm:sqref>AW6:BI6</xm:sqref>
        </x14:conditionalFormatting>
        <x14:conditionalFormatting xmlns:xm="http://schemas.microsoft.com/office/excel/2006/main">
          <x14:cfRule type="expression" priority="4688861" id="{04D6E423-18C7-42B2-A67D-F49D8E62B571}">
            <xm:f>$AY$4='Data entry'!$R6</xm:f>
            <x14:dxf>
              <fill>
                <patternFill>
                  <bgColor rgb="FFFFFF00"/>
                </patternFill>
              </fill>
            </x14:dxf>
          </x14:cfRule>
          <xm:sqref>AK5:AY5</xm:sqref>
        </x14:conditionalFormatting>
        <x14:conditionalFormatting xmlns:xm="http://schemas.microsoft.com/office/excel/2006/main">
          <x14:cfRule type="expression" priority="4688862" id="{A931C203-6E4B-4EBD-A2F4-1876881F48D4}">
            <xm:f>$AZ$4='Data entry'!$R6</xm:f>
            <x14:dxf>
              <fill>
                <patternFill>
                  <bgColor rgb="FFFF0000"/>
                </patternFill>
              </fill>
            </x14:dxf>
          </x14:cfRule>
          <xm:sqref>AX6:BJ6</xm:sqref>
        </x14:conditionalFormatting>
        <x14:conditionalFormatting xmlns:xm="http://schemas.microsoft.com/office/excel/2006/main">
          <x14:cfRule type="expression" priority="4688863" id="{092D9100-E652-40FE-8CAA-720DC0681250}">
            <xm:f>$AZ$4='Data entry'!$R6</xm:f>
            <x14:dxf>
              <fill>
                <patternFill>
                  <bgColor rgb="FFFFFF00"/>
                </patternFill>
              </fill>
            </x14:dxf>
          </x14:cfRule>
          <xm:sqref>AL5:AZ5</xm:sqref>
        </x14:conditionalFormatting>
        <x14:conditionalFormatting xmlns:xm="http://schemas.microsoft.com/office/excel/2006/main">
          <x14:cfRule type="expression" priority="4688864" id="{A3C7E6BE-A225-483C-A983-A915DB662C52}">
            <xm:f>$BA$4='Data entry'!$R6</xm:f>
            <x14:dxf>
              <fill>
                <patternFill>
                  <bgColor rgb="FFFF0000"/>
                </patternFill>
              </fill>
            </x14:dxf>
          </x14:cfRule>
          <xm:sqref>AY6:BK6</xm:sqref>
        </x14:conditionalFormatting>
        <x14:conditionalFormatting xmlns:xm="http://schemas.microsoft.com/office/excel/2006/main">
          <x14:cfRule type="expression" priority="4688865" id="{F5CF569A-8AFA-4CFF-8BD3-F04D8927A99F}">
            <xm:f>$BA$4='Data entry'!$R6</xm:f>
            <x14:dxf>
              <fill>
                <patternFill>
                  <bgColor rgb="FFFFFF00"/>
                </patternFill>
              </fill>
            </x14:dxf>
          </x14:cfRule>
          <xm:sqref>AM5:BA5</xm:sqref>
        </x14:conditionalFormatting>
        <x14:conditionalFormatting xmlns:xm="http://schemas.microsoft.com/office/excel/2006/main">
          <x14:cfRule type="expression" priority="4688866" id="{E4DAC94A-7983-4BFB-A87B-45B58561841A}">
            <xm:f>$BB$4='Data entry'!$R6</xm:f>
            <x14:dxf>
              <fill>
                <patternFill>
                  <bgColor rgb="FFFF0000"/>
                </patternFill>
              </fill>
            </x14:dxf>
          </x14:cfRule>
          <xm:sqref>AZ6:BL6</xm:sqref>
        </x14:conditionalFormatting>
        <x14:conditionalFormatting xmlns:xm="http://schemas.microsoft.com/office/excel/2006/main">
          <x14:cfRule type="expression" priority="4688867" id="{E63849C5-F39B-4B0E-8F8A-B532EDF2CBAE}">
            <xm:f>$BB$4='Data entry'!$R6</xm:f>
            <x14:dxf>
              <fill>
                <patternFill>
                  <bgColor rgb="FFFFFF00"/>
                </patternFill>
              </fill>
            </x14:dxf>
          </x14:cfRule>
          <xm:sqref>AN5:BB5</xm:sqref>
        </x14:conditionalFormatting>
        <x14:conditionalFormatting xmlns:xm="http://schemas.microsoft.com/office/excel/2006/main">
          <x14:cfRule type="expression" priority="4688868" id="{4FDC32D3-C1F5-455D-9AA4-A03359B72526}">
            <xm:f>$BC$4='Data entry'!$R6</xm:f>
            <x14:dxf>
              <fill>
                <patternFill>
                  <bgColor rgb="FFFF0000"/>
                </patternFill>
              </fill>
            </x14:dxf>
          </x14:cfRule>
          <xm:sqref>BA6:BM6</xm:sqref>
        </x14:conditionalFormatting>
        <x14:conditionalFormatting xmlns:xm="http://schemas.microsoft.com/office/excel/2006/main">
          <x14:cfRule type="expression" priority="4688869" id="{5F0D0C60-B233-4C56-B05D-98C99990877F}">
            <xm:f>$BC$4='Data entry'!$R6</xm:f>
            <x14:dxf>
              <fill>
                <patternFill>
                  <bgColor rgb="FFFFFF00"/>
                </patternFill>
              </fill>
            </x14:dxf>
          </x14:cfRule>
          <xm:sqref>AO5:BC5</xm:sqref>
        </x14:conditionalFormatting>
        <x14:conditionalFormatting xmlns:xm="http://schemas.microsoft.com/office/excel/2006/main">
          <x14:cfRule type="expression" priority="4688870" id="{9EBCB60F-8135-43B6-A0F3-548D4092CC98}">
            <xm:f>$BD$4='Data entry'!$R6</xm:f>
            <x14:dxf>
              <fill>
                <patternFill>
                  <bgColor rgb="FFFF0000"/>
                </patternFill>
              </fill>
            </x14:dxf>
          </x14:cfRule>
          <xm:sqref>BB6:BN6</xm:sqref>
        </x14:conditionalFormatting>
        <x14:conditionalFormatting xmlns:xm="http://schemas.microsoft.com/office/excel/2006/main">
          <x14:cfRule type="expression" priority="4688871" id="{961AF346-4A73-41ED-9A8D-27D431B09C05}">
            <xm:f>$BD$4='Data entry'!$R6</xm:f>
            <x14:dxf>
              <fill>
                <patternFill>
                  <bgColor rgb="FFFFFF00"/>
                </patternFill>
              </fill>
            </x14:dxf>
          </x14:cfRule>
          <xm:sqref>AP5:BD5</xm:sqref>
        </x14:conditionalFormatting>
        <x14:conditionalFormatting xmlns:xm="http://schemas.microsoft.com/office/excel/2006/main">
          <x14:cfRule type="expression" priority="4688872" id="{5A887026-27CD-4F8C-8BA6-1E92704C1CA6}">
            <xm:f>$BE$4='Data entry'!$R6</xm:f>
            <x14:dxf>
              <fill>
                <patternFill>
                  <bgColor rgb="FFFF0000"/>
                </patternFill>
              </fill>
            </x14:dxf>
          </x14:cfRule>
          <xm:sqref>BC6:BO6</xm:sqref>
        </x14:conditionalFormatting>
        <x14:conditionalFormatting xmlns:xm="http://schemas.microsoft.com/office/excel/2006/main">
          <x14:cfRule type="expression" priority="4688873" id="{7F46217B-A1E9-4515-B31E-E756FCD7C6D9}">
            <xm:f>$BE$4='Data entry'!$R6</xm:f>
            <x14:dxf>
              <fill>
                <patternFill>
                  <bgColor rgb="FFFFFF00"/>
                </patternFill>
              </fill>
            </x14:dxf>
          </x14:cfRule>
          <xm:sqref>AP5:BE5</xm:sqref>
        </x14:conditionalFormatting>
        <x14:conditionalFormatting xmlns:xm="http://schemas.microsoft.com/office/excel/2006/main">
          <x14:cfRule type="expression" priority="4688874" id="{F4D9285C-8CA0-4EF1-943E-6A462D47CC77}">
            <xm:f>$BF$4='Data entry'!$R6</xm:f>
            <x14:dxf>
              <fill>
                <patternFill>
                  <bgColor rgb="FFFF0000"/>
                </patternFill>
              </fill>
            </x14:dxf>
          </x14:cfRule>
          <xm:sqref>BD6:BP6</xm:sqref>
        </x14:conditionalFormatting>
        <x14:conditionalFormatting xmlns:xm="http://schemas.microsoft.com/office/excel/2006/main">
          <x14:cfRule type="expression" priority="4688875" id="{B9E4407D-651D-4DC0-9D61-3271D62A65E9}">
            <xm:f>$BF$4='Data entry'!$R6</xm:f>
            <x14:dxf>
              <fill>
                <patternFill>
                  <bgColor rgb="FFFFFF00"/>
                </patternFill>
              </fill>
            </x14:dxf>
          </x14:cfRule>
          <xm:sqref>AR5:BF5</xm:sqref>
        </x14:conditionalFormatting>
        <x14:conditionalFormatting xmlns:xm="http://schemas.microsoft.com/office/excel/2006/main">
          <x14:cfRule type="expression" priority="4688876" id="{4CDC062F-DDFF-4556-B941-08F919727F69}">
            <xm:f>$BG$4='Data entry'!$R6</xm:f>
            <x14:dxf>
              <fill>
                <patternFill>
                  <bgColor rgb="FFFF0000"/>
                </patternFill>
              </fill>
            </x14:dxf>
          </x14:cfRule>
          <xm:sqref>BE6:BQ6</xm:sqref>
        </x14:conditionalFormatting>
        <x14:conditionalFormatting xmlns:xm="http://schemas.microsoft.com/office/excel/2006/main">
          <x14:cfRule type="expression" priority="4688877" id="{789184FA-9055-433B-8A1B-92C7ED59E81F}">
            <xm:f>$BG$4='Data entry'!$R6</xm:f>
            <x14:dxf>
              <fill>
                <patternFill>
                  <bgColor rgb="FFFFFF00"/>
                </patternFill>
              </fill>
            </x14:dxf>
          </x14:cfRule>
          <xm:sqref>AS5:BG5</xm:sqref>
        </x14:conditionalFormatting>
        <x14:conditionalFormatting xmlns:xm="http://schemas.microsoft.com/office/excel/2006/main">
          <x14:cfRule type="expression" priority="4688878" id="{58651E5C-09C9-46C1-B95C-E8A578A49E15}">
            <xm:f>$BH$4='Data entry'!$R6</xm:f>
            <x14:dxf>
              <fill>
                <patternFill>
                  <bgColor rgb="FFFFFF00"/>
                </patternFill>
              </fill>
            </x14:dxf>
          </x14:cfRule>
          <xm:sqref>AT5:BH5</xm:sqref>
        </x14:conditionalFormatting>
        <x14:conditionalFormatting xmlns:xm="http://schemas.microsoft.com/office/excel/2006/main">
          <x14:cfRule type="expression" priority="4688879" id="{97B30B86-8311-4DC0-A533-8C0D53F37839}">
            <xm:f>$BH$4='Data entry'!$R6</xm:f>
            <x14:dxf>
              <fill>
                <patternFill>
                  <bgColor rgb="FFFF0000"/>
                </patternFill>
              </fill>
            </x14:dxf>
          </x14:cfRule>
          <xm:sqref>BF6:BR6</xm:sqref>
        </x14:conditionalFormatting>
        <x14:conditionalFormatting xmlns:xm="http://schemas.microsoft.com/office/excel/2006/main">
          <x14:cfRule type="expression" priority="4688880" id="{78344C0C-5AEA-40B1-A20C-6D77DF58E1F5}">
            <xm:f>$BI$4='Data entry'!$R6</xm:f>
            <x14:dxf>
              <fill>
                <patternFill>
                  <bgColor rgb="FFFFFF00"/>
                </patternFill>
              </fill>
            </x14:dxf>
          </x14:cfRule>
          <xm:sqref>AU5:BI5</xm:sqref>
        </x14:conditionalFormatting>
        <x14:conditionalFormatting xmlns:xm="http://schemas.microsoft.com/office/excel/2006/main">
          <x14:cfRule type="expression" priority="4688881" id="{A9CE044F-482E-4F25-B28F-89ACC58502B1}">
            <xm:f>$BI$4='Data entry'!$R6</xm:f>
            <x14:dxf>
              <fill>
                <patternFill>
                  <bgColor rgb="FFFF0000"/>
                </patternFill>
              </fill>
            </x14:dxf>
          </x14:cfRule>
          <xm:sqref>BG6:BS6</xm:sqref>
        </x14:conditionalFormatting>
        <x14:conditionalFormatting xmlns:xm="http://schemas.microsoft.com/office/excel/2006/main">
          <x14:cfRule type="expression" priority="4688882" id="{F63BE0EB-3C71-4456-BEF0-11180AB7A8BB}">
            <xm:f>$BJ$4='Data entry'!$R6</xm:f>
            <x14:dxf>
              <fill>
                <patternFill>
                  <bgColor rgb="FFFFFF00"/>
                </patternFill>
              </fill>
            </x14:dxf>
          </x14:cfRule>
          <xm:sqref>AV5:BJ5</xm:sqref>
        </x14:conditionalFormatting>
        <x14:conditionalFormatting xmlns:xm="http://schemas.microsoft.com/office/excel/2006/main">
          <x14:cfRule type="expression" priority="4688883" id="{478A5DCB-1DAA-4497-A6CC-B4F01FB96D10}">
            <xm:f>$BJ$4='Data entry'!$R6</xm:f>
            <x14:dxf>
              <fill>
                <patternFill>
                  <bgColor rgb="FFFF0000"/>
                </patternFill>
              </fill>
            </x14:dxf>
          </x14:cfRule>
          <xm:sqref>BH6:BT6</xm:sqref>
        </x14:conditionalFormatting>
        <x14:conditionalFormatting xmlns:xm="http://schemas.microsoft.com/office/excel/2006/main">
          <x14:cfRule type="expression" priority="4688884" id="{CDE4AD5B-65A6-4FA4-9EC0-8D05F22312A9}">
            <xm:f>$BK$4='Data entry'!$R6</xm:f>
            <x14:dxf>
              <fill>
                <patternFill>
                  <bgColor rgb="FFFF0000"/>
                </patternFill>
              </fill>
            </x14:dxf>
          </x14:cfRule>
          <xm:sqref>BI6:BU6</xm:sqref>
        </x14:conditionalFormatting>
        <x14:conditionalFormatting xmlns:xm="http://schemas.microsoft.com/office/excel/2006/main">
          <x14:cfRule type="expression" priority="4688885" id="{AB32E790-6CD8-4D11-9A69-57D785FE4BBC}">
            <xm:f>$BK$4='Data entry'!$R6</xm:f>
            <x14:dxf>
              <fill>
                <patternFill>
                  <bgColor rgb="FFFFFF00"/>
                </patternFill>
              </fill>
            </x14:dxf>
          </x14:cfRule>
          <xm:sqref>AW5:BK5</xm:sqref>
        </x14:conditionalFormatting>
        <x14:conditionalFormatting xmlns:xm="http://schemas.microsoft.com/office/excel/2006/main">
          <x14:cfRule type="expression" priority="4688886" id="{99810EB9-805C-43D8-852A-EEECE7874CDB}">
            <xm:f>$BL$4='Data entry'!$R6</xm:f>
            <x14:dxf>
              <fill>
                <patternFill>
                  <bgColor rgb="FFFF0000"/>
                </patternFill>
              </fill>
            </x14:dxf>
          </x14:cfRule>
          <xm:sqref>BJ6:BV6</xm:sqref>
        </x14:conditionalFormatting>
        <x14:conditionalFormatting xmlns:xm="http://schemas.microsoft.com/office/excel/2006/main">
          <x14:cfRule type="expression" priority="4688887" id="{BF5F5475-4E46-479C-97A6-D5175F5D1803}">
            <xm:f>$BL$4='Data entry'!$R6</xm:f>
            <x14:dxf>
              <fill>
                <patternFill>
                  <bgColor rgb="FFFFFF00"/>
                </patternFill>
              </fill>
            </x14:dxf>
          </x14:cfRule>
          <xm:sqref>AX5:BL5</xm:sqref>
        </x14:conditionalFormatting>
        <x14:conditionalFormatting xmlns:xm="http://schemas.microsoft.com/office/excel/2006/main">
          <x14:cfRule type="expression" priority="4688888" id="{B86FDF2F-16C9-46B1-847E-7EA1A8A34B9D}">
            <xm:f>$BM$4='Data entry'!$R6</xm:f>
            <x14:dxf>
              <fill>
                <patternFill>
                  <bgColor rgb="FFFF0000"/>
                </patternFill>
              </fill>
            </x14:dxf>
          </x14:cfRule>
          <xm:sqref>BK6:BW6</xm:sqref>
        </x14:conditionalFormatting>
        <x14:conditionalFormatting xmlns:xm="http://schemas.microsoft.com/office/excel/2006/main">
          <x14:cfRule type="expression" priority="4688889" id="{72FD189F-4CED-400D-9FEF-21A328970A4D}">
            <xm:f>$BM$4='Data entry'!$R6</xm:f>
            <x14:dxf>
              <fill>
                <patternFill>
                  <bgColor rgb="FFFFFF00"/>
                </patternFill>
              </fill>
            </x14:dxf>
          </x14:cfRule>
          <xm:sqref>AY5:BM5</xm:sqref>
        </x14:conditionalFormatting>
        <x14:conditionalFormatting xmlns:xm="http://schemas.microsoft.com/office/excel/2006/main">
          <x14:cfRule type="expression" priority="4688890" id="{BBBBF859-D5A7-4F55-BFBF-8A77E3357590}">
            <xm:f>$BN$4='Data entry'!$R6</xm:f>
            <x14:dxf>
              <fill>
                <patternFill>
                  <bgColor rgb="FFFF0000"/>
                </patternFill>
              </fill>
            </x14:dxf>
          </x14:cfRule>
          <xm:sqref>BL6:BX6</xm:sqref>
        </x14:conditionalFormatting>
        <x14:conditionalFormatting xmlns:xm="http://schemas.microsoft.com/office/excel/2006/main">
          <x14:cfRule type="expression" priority="4688891" id="{50CB1D75-0FD5-4D24-92B1-E8A41DC6575C}">
            <xm:f>$BN$4='Data entry'!$R6</xm:f>
            <x14:dxf>
              <fill>
                <patternFill>
                  <bgColor rgb="FFFFFF00"/>
                </patternFill>
              </fill>
            </x14:dxf>
          </x14:cfRule>
          <xm:sqref>AZ5:BN5</xm:sqref>
        </x14:conditionalFormatting>
        <x14:conditionalFormatting xmlns:xm="http://schemas.microsoft.com/office/excel/2006/main">
          <x14:cfRule type="expression" priority="4688892" id="{9EF3226D-E8FC-496B-A6FF-71776AEA54D1}">
            <xm:f>$BO$4='Data entry'!$R6</xm:f>
            <x14:dxf>
              <fill>
                <patternFill>
                  <bgColor rgb="FFFF0000"/>
                </patternFill>
              </fill>
            </x14:dxf>
          </x14:cfRule>
          <xm:sqref>BM6:BY6</xm:sqref>
        </x14:conditionalFormatting>
        <x14:conditionalFormatting xmlns:xm="http://schemas.microsoft.com/office/excel/2006/main">
          <x14:cfRule type="expression" priority="4688893" id="{3B86C801-ECFE-4D05-8AA5-1581116BAFBC}">
            <xm:f>$BO$4='Data entry'!$R6</xm:f>
            <x14:dxf>
              <fill>
                <patternFill>
                  <bgColor rgb="FFFFFF00"/>
                </patternFill>
              </fill>
            </x14:dxf>
          </x14:cfRule>
          <xm:sqref>BA5:BO5</xm:sqref>
        </x14:conditionalFormatting>
        <x14:conditionalFormatting xmlns:xm="http://schemas.microsoft.com/office/excel/2006/main">
          <x14:cfRule type="expression" priority="4688894" id="{058A23EC-3371-4A02-9F20-1ECA603AC6BC}">
            <xm:f>$BP$4='Data entry'!$R6</xm:f>
            <x14:dxf>
              <fill>
                <patternFill>
                  <bgColor rgb="FFFF0000"/>
                </patternFill>
              </fill>
            </x14:dxf>
          </x14:cfRule>
          <xm:sqref>BN6:BZ6</xm:sqref>
        </x14:conditionalFormatting>
        <x14:conditionalFormatting xmlns:xm="http://schemas.microsoft.com/office/excel/2006/main">
          <x14:cfRule type="expression" priority="4688895" id="{3E711E31-3992-4555-AB22-87133D60CD15}">
            <xm:f>$BP$4='Data entry'!$R6</xm:f>
            <x14:dxf>
              <fill>
                <patternFill>
                  <bgColor rgb="FFFFFF00"/>
                </patternFill>
              </fill>
            </x14:dxf>
          </x14:cfRule>
          <xm:sqref>BB5:BP5</xm:sqref>
        </x14:conditionalFormatting>
        <x14:conditionalFormatting xmlns:xm="http://schemas.microsoft.com/office/excel/2006/main">
          <x14:cfRule type="expression" priority="4688896" id="{23E9F8B9-37D5-4730-9453-6F23E8ECBBE3}">
            <xm:f>$BQ$4='Data entry'!$R6</xm:f>
            <x14:dxf>
              <fill>
                <patternFill>
                  <bgColor rgb="FFFFFF00"/>
                </patternFill>
              </fill>
            </x14:dxf>
          </x14:cfRule>
          <xm:sqref>BC5:BQ5</xm:sqref>
        </x14:conditionalFormatting>
        <x14:conditionalFormatting xmlns:xm="http://schemas.microsoft.com/office/excel/2006/main">
          <x14:cfRule type="expression" priority="4688897" id="{BCFD92F6-AAD3-44FD-BC61-A292A81B883E}">
            <xm:f>$BQ$4='Data entry'!$R6</xm:f>
            <x14:dxf>
              <fill>
                <patternFill>
                  <bgColor rgb="FFFF0000"/>
                </patternFill>
              </fill>
            </x14:dxf>
          </x14:cfRule>
          <xm:sqref>BO6:CA6</xm:sqref>
        </x14:conditionalFormatting>
        <x14:conditionalFormatting xmlns:xm="http://schemas.microsoft.com/office/excel/2006/main">
          <x14:cfRule type="expression" priority="4688898" id="{357D60E5-F356-477E-8020-A18F42C02832}">
            <xm:f>$BR$4='Data entry'!$R6</xm:f>
            <x14:dxf>
              <fill>
                <patternFill>
                  <bgColor rgb="FFFFFF00"/>
                </patternFill>
              </fill>
            </x14:dxf>
          </x14:cfRule>
          <xm:sqref>BD5:BR5</xm:sqref>
        </x14:conditionalFormatting>
        <x14:conditionalFormatting xmlns:xm="http://schemas.microsoft.com/office/excel/2006/main">
          <x14:cfRule type="expression" priority="4688899" id="{DA2B6511-43B3-432D-B6AA-1DB1188B90A6}">
            <xm:f>$BR$4='Data entry'!$R6</xm:f>
            <x14:dxf>
              <fill>
                <patternFill>
                  <bgColor rgb="FFFF0000"/>
                </patternFill>
              </fill>
            </x14:dxf>
          </x14:cfRule>
          <xm:sqref>BP6:CB6</xm:sqref>
        </x14:conditionalFormatting>
        <x14:conditionalFormatting xmlns:xm="http://schemas.microsoft.com/office/excel/2006/main">
          <x14:cfRule type="expression" priority="4688900" id="{0D5F64E4-4136-4BFA-B833-CC8578525D9C}">
            <xm:f>$BS$4='Data entry'!$R6</xm:f>
            <x14:dxf>
              <fill>
                <patternFill>
                  <bgColor rgb="FFFFFF00"/>
                </patternFill>
              </fill>
            </x14:dxf>
          </x14:cfRule>
          <xm:sqref>BE5:BS5</xm:sqref>
        </x14:conditionalFormatting>
        <x14:conditionalFormatting xmlns:xm="http://schemas.microsoft.com/office/excel/2006/main">
          <x14:cfRule type="expression" priority="4688901" id="{AC94D468-F078-4AE2-8771-102996E07B09}">
            <xm:f>$BS$4='Data entry'!$R6</xm:f>
            <x14:dxf>
              <fill>
                <patternFill>
                  <bgColor rgb="FFFF0000"/>
                </patternFill>
              </fill>
            </x14:dxf>
          </x14:cfRule>
          <xm:sqref>BQ6:CC6</xm:sqref>
        </x14:conditionalFormatting>
        <x14:conditionalFormatting xmlns:xm="http://schemas.microsoft.com/office/excel/2006/main">
          <x14:cfRule type="expression" priority="4688902" id="{10E78F76-181E-4F19-9F89-7DD36D3EFE30}">
            <xm:f>$BT$4='Data entry'!$R6</xm:f>
            <x14:dxf>
              <fill>
                <patternFill>
                  <bgColor rgb="FFFFFF00"/>
                </patternFill>
              </fill>
            </x14:dxf>
          </x14:cfRule>
          <xm:sqref>BF5:BT5</xm:sqref>
        </x14:conditionalFormatting>
        <x14:conditionalFormatting xmlns:xm="http://schemas.microsoft.com/office/excel/2006/main">
          <x14:cfRule type="expression" priority="4688903" id="{6A5FADC6-9512-4EFB-90A5-7B5244D10D1F}">
            <xm:f>$BT$4='Data entry'!$R6</xm:f>
            <x14:dxf>
              <fill>
                <patternFill>
                  <bgColor rgb="FFFF0000"/>
                </patternFill>
              </fill>
            </x14:dxf>
          </x14:cfRule>
          <xm:sqref>BR6:CC6</xm:sqref>
        </x14:conditionalFormatting>
        <x14:conditionalFormatting xmlns:xm="http://schemas.microsoft.com/office/excel/2006/main">
          <x14:cfRule type="expression" priority="4688904" id="{A51139D1-8841-4B96-B8CB-DFE3808765CF}">
            <xm:f>$BU$4='Data entry'!$R6</xm:f>
            <x14:dxf>
              <fill>
                <patternFill>
                  <bgColor rgb="FFFFFF00"/>
                </patternFill>
              </fill>
            </x14:dxf>
          </x14:cfRule>
          <xm:sqref>BG5:BU5</xm:sqref>
        </x14:conditionalFormatting>
        <x14:conditionalFormatting xmlns:xm="http://schemas.microsoft.com/office/excel/2006/main">
          <x14:cfRule type="expression" priority="4688905" id="{55CA7258-760F-4BFF-ACB5-A70FEB3E7981}">
            <xm:f>$BU$4='Data entry'!$R6</xm:f>
            <x14:dxf>
              <fill>
                <patternFill>
                  <bgColor rgb="FFFF0000"/>
                </patternFill>
              </fill>
            </x14:dxf>
          </x14:cfRule>
          <xm:sqref>BS6:CC6</xm:sqref>
        </x14:conditionalFormatting>
        <x14:conditionalFormatting xmlns:xm="http://schemas.microsoft.com/office/excel/2006/main">
          <x14:cfRule type="expression" priority="4688906" id="{A922B218-64DB-4CBB-9AB8-FE0EBB44E09E}">
            <xm:f>$BV$4='Data entry'!$R6</xm:f>
            <x14:dxf>
              <fill>
                <patternFill>
                  <bgColor rgb="FFFFFF00"/>
                </patternFill>
              </fill>
            </x14:dxf>
          </x14:cfRule>
          <xm:sqref>BH5:BV5</xm:sqref>
        </x14:conditionalFormatting>
        <x14:conditionalFormatting xmlns:xm="http://schemas.microsoft.com/office/excel/2006/main">
          <x14:cfRule type="expression" priority="4688907" id="{C98E908A-CD31-4778-B41C-7AFB9DBE639A}">
            <xm:f>$BV$4='Data entry'!$R6</xm:f>
            <x14:dxf>
              <fill>
                <patternFill>
                  <bgColor rgb="FFFF0000"/>
                </patternFill>
              </fill>
            </x14:dxf>
          </x14:cfRule>
          <xm:sqref>BT6:CC6</xm:sqref>
        </x14:conditionalFormatting>
        <x14:conditionalFormatting xmlns:xm="http://schemas.microsoft.com/office/excel/2006/main">
          <x14:cfRule type="expression" priority="4688908" id="{465CCCA3-B4DB-4B61-8AC7-8A5E4CEC9E3F}">
            <xm:f>$BW$4='Data entry'!$R6</xm:f>
            <x14:dxf>
              <fill>
                <patternFill>
                  <bgColor rgb="FFFFFF00"/>
                </patternFill>
              </fill>
            </x14:dxf>
          </x14:cfRule>
          <xm:sqref>BI5:BW5</xm:sqref>
        </x14:conditionalFormatting>
        <x14:conditionalFormatting xmlns:xm="http://schemas.microsoft.com/office/excel/2006/main">
          <x14:cfRule type="expression" priority="4688909" id="{37566F97-6D06-400B-A709-FE657B07687F}">
            <xm:f>$BW$4='Data entry'!$R6</xm:f>
            <x14:dxf>
              <fill>
                <patternFill>
                  <bgColor rgb="FFFF0000"/>
                </patternFill>
              </fill>
            </x14:dxf>
          </x14:cfRule>
          <xm:sqref>BU6:CC6</xm:sqref>
        </x14:conditionalFormatting>
        <x14:conditionalFormatting xmlns:xm="http://schemas.microsoft.com/office/excel/2006/main">
          <x14:cfRule type="expression" priority="4688910" id="{D8FBA3AC-5CF0-4E45-97CA-1D4DEE729ADA}">
            <xm:f>$BX$4='Data entry'!$R6</xm:f>
            <x14:dxf>
              <fill>
                <patternFill>
                  <bgColor rgb="FFFFFF00"/>
                </patternFill>
              </fill>
            </x14:dxf>
          </x14:cfRule>
          <xm:sqref>BJ5:BX5</xm:sqref>
        </x14:conditionalFormatting>
        <x14:conditionalFormatting xmlns:xm="http://schemas.microsoft.com/office/excel/2006/main">
          <x14:cfRule type="expression" priority="4688911" id="{E077C84B-A94F-431D-B232-4AFCC7C64F54}">
            <xm:f>$BX$4='Data entry'!$R6</xm:f>
            <x14:dxf>
              <fill>
                <patternFill>
                  <bgColor rgb="FFFF0000"/>
                </patternFill>
              </fill>
            </x14:dxf>
          </x14:cfRule>
          <xm:sqref>BV6:CC6</xm:sqref>
        </x14:conditionalFormatting>
        <x14:conditionalFormatting xmlns:xm="http://schemas.microsoft.com/office/excel/2006/main">
          <x14:cfRule type="expression" priority="4688912" id="{63783BA8-0C97-4A44-86FD-7A2BCF1B9957}">
            <xm:f>$BY$4='Data entry'!$R6</xm:f>
            <x14:dxf>
              <fill>
                <patternFill>
                  <bgColor rgb="FFFFFF00"/>
                </patternFill>
              </fill>
            </x14:dxf>
          </x14:cfRule>
          <xm:sqref>BK5:BY5</xm:sqref>
        </x14:conditionalFormatting>
        <x14:conditionalFormatting xmlns:xm="http://schemas.microsoft.com/office/excel/2006/main">
          <x14:cfRule type="expression" priority="4688913" id="{BB8DB8B4-B71B-46D2-AEE7-346F16103F74}">
            <xm:f>$BY$4='Data entry'!$R6</xm:f>
            <x14:dxf>
              <fill>
                <patternFill>
                  <bgColor rgb="FFFF0000"/>
                </patternFill>
              </fill>
            </x14:dxf>
          </x14:cfRule>
          <xm:sqref>BW6:CC6</xm:sqref>
        </x14:conditionalFormatting>
        <x14:conditionalFormatting xmlns:xm="http://schemas.microsoft.com/office/excel/2006/main">
          <x14:cfRule type="expression" priority="4688914" id="{1B638B98-2B06-4FEB-90C1-446A3E0A3979}">
            <xm:f>$BZ$4='Data entry'!$R6</xm:f>
            <x14:dxf>
              <fill>
                <patternFill>
                  <bgColor rgb="FFFFFF00"/>
                </patternFill>
              </fill>
            </x14:dxf>
          </x14:cfRule>
          <xm:sqref>BL5:BZ5</xm:sqref>
        </x14:conditionalFormatting>
        <x14:conditionalFormatting xmlns:xm="http://schemas.microsoft.com/office/excel/2006/main">
          <x14:cfRule type="expression" priority="4688915" id="{D3A0A2F8-D1B2-4DC5-B2A9-0EF53074E685}">
            <xm:f>$BZ$4='Data entry'!$R6</xm:f>
            <x14:dxf>
              <fill>
                <patternFill>
                  <bgColor rgb="FFFF0000"/>
                </patternFill>
              </fill>
            </x14:dxf>
          </x14:cfRule>
          <xm:sqref>BX6:CC6</xm:sqref>
        </x14:conditionalFormatting>
        <x14:conditionalFormatting xmlns:xm="http://schemas.microsoft.com/office/excel/2006/main">
          <x14:cfRule type="expression" priority="4688916" id="{83F6D018-7D3B-4D33-9998-11572F2F2FF5}">
            <xm:f>$CA$4='Data entry'!$R6</xm:f>
            <x14:dxf>
              <fill>
                <patternFill>
                  <bgColor rgb="FFFFFF00"/>
                </patternFill>
              </fill>
            </x14:dxf>
          </x14:cfRule>
          <xm:sqref>BM5:CA5</xm:sqref>
        </x14:conditionalFormatting>
        <x14:conditionalFormatting xmlns:xm="http://schemas.microsoft.com/office/excel/2006/main">
          <x14:cfRule type="expression" priority="4688917" id="{8E6D0B51-5626-4ED9-9072-C7A2C139704F}">
            <xm:f>$CA$4='Data entry'!$R6</xm:f>
            <x14:dxf>
              <fill>
                <patternFill>
                  <bgColor rgb="FFFF0000"/>
                </patternFill>
              </fill>
            </x14:dxf>
          </x14:cfRule>
          <xm:sqref>BY6:CC6</xm:sqref>
        </x14:conditionalFormatting>
        <x14:conditionalFormatting xmlns:xm="http://schemas.microsoft.com/office/excel/2006/main">
          <x14:cfRule type="expression" priority="4688918" id="{E1886EE4-3BDE-43A9-9F4B-79377FEC37FE}">
            <xm:f>$CB$4='Data entry'!$R6</xm:f>
            <x14:dxf>
              <fill>
                <patternFill>
                  <bgColor rgb="FFFFFF00"/>
                </patternFill>
              </fill>
            </x14:dxf>
          </x14:cfRule>
          <xm:sqref>BN5:CB5</xm:sqref>
        </x14:conditionalFormatting>
        <x14:conditionalFormatting xmlns:xm="http://schemas.microsoft.com/office/excel/2006/main">
          <x14:cfRule type="expression" priority="4688919" id="{ADEF572A-6C18-4602-BB86-01C96D36E07E}">
            <xm:f>$CB$4='Data entry'!$R6</xm:f>
            <x14:dxf>
              <fill>
                <patternFill>
                  <bgColor rgb="FFFF0000"/>
                </patternFill>
              </fill>
            </x14:dxf>
          </x14:cfRule>
          <xm:sqref>BZ6:CC6</xm:sqref>
        </x14:conditionalFormatting>
        <x14:conditionalFormatting xmlns:xm="http://schemas.microsoft.com/office/excel/2006/main">
          <x14:cfRule type="expression" priority="4688920" id="{7984E1C9-E073-4955-8543-62145CB6D008}">
            <xm:f>$CC$4='Data entry'!$R6</xm:f>
            <x14:dxf>
              <fill>
                <patternFill>
                  <bgColor rgb="FFFFFF00"/>
                </patternFill>
              </fill>
            </x14:dxf>
          </x14:cfRule>
          <xm:sqref>BO5:CC5</xm:sqref>
        </x14:conditionalFormatting>
        <x14:conditionalFormatting xmlns:xm="http://schemas.microsoft.com/office/excel/2006/main">
          <x14:cfRule type="expression" priority="4688921" id="{18A957B3-59FA-4698-BA92-2A208FF18E2F}">
            <xm:f>$CC$4='Data entry'!$R6</xm:f>
            <x14:dxf>
              <fill>
                <patternFill>
                  <bgColor rgb="FFFF0000"/>
                </patternFill>
              </fill>
            </x14:dxf>
          </x14:cfRule>
          <xm:sqref>CA6:CC6</xm:sqref>
        </x14:conditionalFormatting>
        <x14:conditionalFormatting xmlns:xm="http://schemas.microsoft.com/office/excel/2006/main">
          <x14:cfRule type="expression" priority="4689008" id="{5B0DB825-B7C2-40AC-B7EF-F267F054CFB9}">
            <xm:f>$U$4='Data entry'!$R7</xm:f>
            <x14:dxf>
              <fill>
                <patternFill>
                  <bgColor rgb="FFFF0000"/>
                </patternFill>
              </fill>
            </x14:dxf>
          </x14:cfRule>
          <xm:sqref>S9:AE9</xm:sqref>
        </x14:conditionalFormatting>
        <x14:conditionalFormatting xmlns:xm="http://schemas.microsoft.com/office/excel/2006/main">
          <x14:cfRule type="expression" priority="4689009" id="{18311200-E2BB-400F-B594-3B9A2C6068C2}">
            <xm:f>$V$4='Data entry'!$R7</xm:f>
            <x14:dxf>
              <fill>
                <patternFill>
                  <bgColor rgb="FFFF0000"/>
                </patternFill>
              </fill>
            </x14:dxf>
          </x14:cfRule>
          <xm:sqref>T9:AF9</xm:sqref>
        </x14:conditionalFormatting>
        <x14:conditionalFormatting xmlns:xm="http://schemas.microsoft.com/office/excel/2006/main">
          <x14:cfRule type="expression" priority="4689010" id="{D6DFB621-1A58-4C59-A987-ECAD0EB2D32B}">
            <xm:f>$V$4='Data entry'!$R7</xm:f>
            <x14:dxf>
              <fill>
                <patternFill>
                  <bgColor rgb="FFFFFF00"/>
                </patternFill>
              </fill>
            </x14:dxf>
          </x14:cfRule>
          <xm:sqref>H8:V8</xm:sqref>
        </x14:conditionalFormatting>
        <x14:conditionalFormatting xmlns:xm="http://schemas.microsoft.com/office/excel/2006/main">
          <x14:cfRule type="expression" priority="4689011" id="{5F87A680-DC5F-433D-A779-B7A534ACCDA9}">
            <xm:f>$W$4='Data entry'!$R7</xm:f>
            <x14:dxf>
              <fill>
                <patternFill>
                  <bgColor rgb="FFFF0000"/>
                </patternFill>
              </fill>
            </x14:dxf>
          </x14:cfRule>
          <xm:sqref>U9:AG9</xm:sqref>
        </x14:conditionalFormatting>
        <x14:conditionalFormatting xmlns:xm="http://schemas.microsoft.com/office/excel/2006/main">
          <x14:cfRule type="expression" priority="4689012" id="{964539FF-A92C-4F68-B268-B7157A32678C}">
            <xm:f>$W$4='Data entry'!$R7</xm:f>
            <x14:dxf>
              <fill>
                <patternFill>
                  <bgColor rgb="FFFFFF00"/>
                </patternFill>
              </fill>
            </x14:dxf>
          </x14:cfRule>
          <xm:sqref>I8:W8</xm:sqref>
        </x14:conditionalFormatting>
        <x14:conditionalFormatting xmlns:xm="http://schemas.microsoft.com/office/excel/2006/main">
          <x14:cfRule type="expression" priority="4689013" id="{46C1533A-F090-4A90-9309-3F59EC3FD3B0}">
            <xm:f>$X$4='Data entry'!$R7</xm:f>
            <x14:dxf>
              <fill>
                <patternFill>
                  <bgColor rgb="FFFF0000"/>
                </patternFill>
              </fill>
            </x14:dxf>
          </x14:cfRule>
          <xm:sqref>V9:AH9</xm:sqref>
        </x14:conditionalFormatting>
        <x14:conditionalFormatting xmlns:xm="http://schemas.microsoft.com/office/excel/2006/main">
          <x14:cfRule type="expression" priority="4689014" id="{7C70E81C-DDD4-4D75-933A-4F6A39893184}">
            <xm:f>$X$4='Data entry'!$R7</xm:f>
            <x14:dxf>
              <fill>
                <patternFill>
                  <bgColor rgb="FFFFFF00"/>
                </patternFill>
              </fill>
            </x14:dxf>
          </x14:cfRule>
          <xm:sqref>J8:X8</xm:sqref>
        </x14:conditionalFormatting>
        <x14:conditionalFormatting xmlns:xm="http://schemas.microsoft.com/office/excel/2006/main">
          <x14:cfRule type="expression" priority="4689015" id="{561AF073-0EF8-4B72-A119-40A639C4359D}">
            <xm:f>$Y$4='Data entry'!$R7</xm:f>
            <x14:dxf>
              <fill>
                <patternFill>
                  <bgColor rgb="FFFF0000"/>
                </patternFill>
              </fill>
            </x14:dxf>
          </x14:cfRule>
          <xm:sqref>W9:AI9</xm:sqref>
        </x14:conditionalFormatting>
        <x14:conditionalFormatting xmlns:xm="http://schemas.microsoft.com/office/excel/2006/main">
          <x14:cfRule type="expression" priority="4689016" id="{F242E808-8F07-4A89-9524-7D4C767CE357}">
            <xm:f>$Y$4='Data entry'!$R7</xm:f>
            <x14:dxf>
              <fill>
                <patternFill>
                  <bgColor rgb="FFFFFF00"/>
                </patternFill>
              </fill>
            </x14:dxf>
          </x14:cfRule>
          <xm:sqref>K8:Y8</xm:sqref>
        </x14:conditionalFormatting>
        <x14:conditionalFormatting xmlns:xm="http://schemas.microsoft.com/office/excel/2006/main">
          <x14:cfRule type="expression" priority="4689017" id="{DD601058-982B-4218-BD9D-64BB823C2633}">
            <xm:f>$Z$4='Data entry'!$R7</xm:f>
            <x14:dxf>
              <fill>
                <patternFill>
                  <bgColor rgb="FFFF0000"/>
                </patternFill>
              </fill>
            </x14:dxf>
          </x14:cfRule>
          <xm:sqref>X9:AJ9</xm:sqref>
        </x14:conditionalFormatting>
        <x14:conditionalFormatting xmlns:xm="http://schemas.microsoft.com/office/excel/2006/main">
          <x14:cfRule type="expression" priority="4689018" id="{C9DB141D-79F6-4093-92A3-7BF7A1622985}">
            <xm:f>$Z$4='Data entry'!$R7</xm:f>
            <x14:dxf>
              <fill>
                <patternFill>
                  <bgColor rgb="FFFFFF00"/>
                </patternFill>
              </fill>
            </x14:dxf>
          </x14:cfRule>
          <xm:sqref>L8:Z8</xm:sqref>
        </x14:conditionalFormatting>
        <x14:conditionalFormatting xmlns:xm="http://schemas.microsoft.com/office/excel/2006/main">
          <x14:cfRule type="expression" priority="4689019" id="{710EB8D3-F5C0-4E3C-8214-2D0C4E26F649}">
            <xm:f>$AA$4='Data entry'!$R7</xm:f>
            <x14:dxf>
              <fill>
                <patternFill>
                  <bgColor rgb="FFFF0000"/>
                </patternFill>
              </fill>
            </x14:dxf>
          </x14:cfRule>
          <xm:sqref>Y9:AK9</xm:sqref>
        </x14:conditionalFormatting>
        <x14:conditionalFormatting xmlns:xm="http://schemas.microsoft.com/office/excel/2006/main">
          <x14:cfRule type="expression" priority="4689020" id="{33825D69-C967-4D27-B395-5D44A3083802}">
            <xm:f>$AA$4='Data entry'!$R7</xm:f>
            <x14:dxf>
              <fill>
                <patternFill>
                  <bgColor rgb="FFFFFF00"/>
                </patternFill>
              </fill>
            </x14:dxf>
          </x14:cfRule>
          <xm:sqref>M8:AA8</xm:sqref>
        </x14:conditionalFormatting>
        <x14:conditionalFormatting xmlns:xm="http://schemas.microsoft.com/office/excel/2006/main">
          <x14:cfRule type="expression" priority="4689021" id="{9811A97D-351B-4D32-8754-AF433277E62B}">
            <xm:f>$AB$4='Data entry'!$R7</xm:f>
            <x14:dxf>
              <fill>
                <patternFill>
                  <bgColor rgb="FFFF0000"/>
                </patternFill>
              </fill>
            </x14:dxf>
          </x14:cfRule>
          <xm:sqref>Z9:AL9</xm:sqref>
        </x14:conditionalFormatting>
        <x14:conditionalFormatting xmlns:xm="http://schemas.microsoft.com/office/excel/2006/main">
          <x14:cfRule type="expression" priority="4689022" id="{6DD3E556-C72E-438B-92DA-3096ED1E4178}">
            <xm:f>$AB$4='Data entry'!$R7</xm:f>
            <x14:dxf>
              <fill>
                <patternFill>
                  <bgColor rgb="FFFFFF00"/>
                </patternFill>
              </fill>
            </x14:dxf>
          </x14:cfRule>
          <xm:sqref>N8:AB8</xm:sqref>
        </x14:conditionalFormatting>
        <x14:conditionalFormatting xmlns:xm="http://schemas.microsoft.com/office/excel/2006/main">
          <x14:cfRule type="expression" priority="4689023" id="{C0DF7A1B-D6BC-4371-BD3A-F0708147FA1C}">
            <xm:f>$AC$4='Data entry'!$R7</xm:f>
            <x14:dxf>
              <fill>
                <patternFill>
                  <bgColor rgb="FFFF0000"/>
                </patternFill>
              </fill>
            </x14:dxf>
          </x14:cfRule>
          <xm:sqref>AA9:AM9</xm:sqref>
        </x14:conditionalFormatting>
        <x14:conditionalFormatting xmlns:xm="http://schemas.microsoft.com/office/excel/2006/main">
          <x14:cfRule type="expression" priority="4689024" id="{DB2E1F48-AF0E-41F9-A976-6B1963CA5711}">
            <xm:f>$AC$4='Data entry'!$R7</xm:f>
            <x14:dxf>
              <fill>
                <patternFill>
                  <bgColor rgb="FFFFFF00"/>
                </patternFill>
              </fill>
            </x14:dxf>
          </x14:cfRule>
          <xm:sqref>O8:AC8</xm:sqref>
        </x14:conditionalFormatting>
        <x14:conditionalFormatting xmlns:xm="http://schemas.microsoft.com/office/excel/2006/main">
          <x14:cfRule type="expression" priority="4689025" id="{89909907-F9A9-4AF9-BC1D-304710A43F50}">
            <xm:f>$AD$4='Data entry'!$R7</xm:f>
            <x14:dxf>
              <fill>
                <patternFill>
                  <bgColor rgb="FFFF0000"/>
                </patternFill>
              </fill>
            </x14:dxf>
          </x14:cfRule>
          <xm:sqref>AB9:AN9</xm:sqref>
        </x14:conditionalFormatting>
        <x14:conditionalFormatting xmlns:xm="http://schemas.microsoft.com/office/excel/2006/main">
          <x14:cfRule type="expression" priority="4689026" id="{729676B7-E331-43A4-ACC9-850DCEE76A0E}">
            <xm:f>$AD$4='Data entry'!$R7</xm:f>
            <x14:dxf>
              <fill>
                <patternFill>
                  <bgColor rgb="FFFFFF00"/>
                </patternFill>
              </fill>
            </x14:dxf>
          </x14:cfRule>
          <xm:sqref>P8:AD8</xm:sqref>
        </x14:conditionalFormatting>
        <x14:conditionalFormatting xmlns:xm="http://schemas.microsoft.com/office/excel/2006/main">
          <x14:cfRule type="expression" priority="4689027" id="{00DA2C55-350E-44AA-ABEA-808FABFDA737}">
            <xm:f>$AE$4='Data entry'!$R7</xm:f>
            <x14:dxf>
              <fill>
                <patternFill>
                  <bgColor rgb="FFFF0000"/>
                </patternFill>
              </fill>
            </x14:dxf>
          </x14:cfRule>
          <xm:sqref>AC9:AO9</xm:sqref>
        </x14:conditionalFormatting>
        <x14:conditionalFormatting xmlns:xm="http://schemas.microsoft.com/office/excel/2006/main">
          <x14:cfRule type="expression" priority="4689028" id="{373C95F1-00C1-45E9-B561-5224945BA4A4}">
            <xm:f>$AE$4='Data entry'!$R7</xm:f>
            <x14:dxf>
              <fill>
                <patternFill>
                  <bgColor rgb="FFFFFF00"/>
                </patternFill>
              </fill>
            </x14:dxf>
          </x14:cfRule>
          <xm:sqref>Q8:AE8</xm:sqref>
        </x14:conditionalFormatting>
        <x14:conditionalFormatting xmlns:xm="http://schemas.microsoft.com/office/excel/2006/main">
          <x14:cfRule type="expression" priority="4689029" id="{65E90E74-6BEF-4B00-BD5E-ECACFEBC225A}">
            <xm:f>$AF$4='Data entry'!$R7</xm:f>
            <x14:dxf>
              <fill>
                <patternFill>
                  <bgColor rgb="FFFF0000"/>
                </patternFill>
              </fill>
            </x14:dxf>
          </x14:cfRule>
          <xm:sqref>AD9:AP9</xm:sqref>
        </x14:conditionalFormatting>
        <x14:conditionalFormatting xmlns:xm="http://schemas.microsoft.com/office/excel/2006/main">
          <x14:cfRule type="expression" priority="4689030" id="{56B519D7-E083-4811-B42B-D6CB10D44BB3}">
            <xm:f>$AF$4='Data entry'!$R7</xm:f>
            <x14:dxf>
              <fill>
                <patternFill>
                  <bgColor rgb="FFFFFF00"/>
                </patternFill>
              </fill>
            </x14:dxf>
          </x14:cfRule>
          <xm:sqref>R8:AF8</xm:sqref>
        </x14:conditionalFormatting>
        <x14:conditionalFormatting xmlns:xm="http://schemas.microsoft.com/office/excel/2006/main">
          <x14:cfRule type="expression" priority="4689031" id="{889682B6-BF9B-414B-86B7-1C802156B058}">
            <xm:f>$AG$4='Data entry'!$R7</xm:f>
            <x14:dxf>
              <fill>
                <patternFill>
                  <bgColor rgb="FFFF0000"/>
                </patternFill>
              </fill>
            </x14:dxf>
          </x14:cfRule>
          <xm:sqref>AE9:AQ9</xm:sqref>
        </x14:conditionalFormatting>
        <x14:conditionalFormatting xmlns:xm="http://schemas.microsoft.com/office/excel/2006/main">
          <x14:cfRule type="expression" priority="4689032" id="{19913D88-1940-4CB0-B29C-D46D60833BD5}">
            <xm:f>$AG$4='Data entry'!$R7</xm:f>
            <x14:dxf>
              <fill>
                <patternFill>
                  <bgColor rgb="FFFFFF00"/>
                </patternFill>
              </fill>
            </x14:dxf>
          </x14:cfRule>
          <xm:sqref>S8:AG8</xm:sqref>
        </x14:conditionalFormatting>
        <x14:conditionalFormatting xmlns:xm="http://schemas.microsoft.com/office/excel/2006/main">
          <x14:cfRule type="expression" priority="4689033" id="{3DD7B9A5-18A3-463F-BAD5-9796FC487328}">
            <xm:f>$AH$4='Data entry'!$R7</xm:f>
            <x14:dxf>
              <fill>
                <patternFill>
                  <bgColor rgb="FFFF0000"/>
                </patternFill>
              </fill>
            </x14:dxf>
          </x14:cfRule>
          <xm:sqref>AF9:AR9</xm:sqref>
        </x14:conditionalFormatting>
        <x14:conditionalFormatting xmlns:xm="http://schemas.microsoft.com/office/excel/2006/main">
          <x14:cfRule type="expression" priority="4689034" id="{31005CF4-5608-496E-91EB-F7F505046C80}">
            <xm:f>$AH$4='Data entry'!$R7</xm:f>
            <x14:dxf>
              <fill>
                <patternFill>
                  <bgColor rgb="FFFFFF00"/>
                </patternFill>
              </fill>
            </x14:dxf>
          </x14:cfRule>
          <xm:sqref>T8:AH8</xm:sqref>
        </x14:conditionalFormatting>
        <x14:conditionalFormatting xmlns:xm="http://schemas.microsoft.com/office/excel/2006/main">
          <x14:cfRule type="expression" priority="4689035" id="{CD14F654-5B7A-444F-8FC1-7DD71E76E475}">
            <xm:f>$AI$4='Data entry'!$R7</xm:f>
            <x14:dxf>
              <fill>
                <patternFill>
                  <bgColor rgb="FFFF0000"/>
                </patternFill>
              </fill>
            </x14:dxf>
          </x14:cfRule>
          <xm:sqref>AG9:AS9</xm:sqref>
        </x14:conditionalFormatting>
        <x14:conditionalFormatting xmlns:xm="http://schemas.microsoft.com/office/excel/2006/main">
          <x14:cfRule type="expression" priority="4689036" id="{0E4E448C-6C46-4285-B877-A61A90294385}">
            <xm:f>$AI$4='Data entry'!$R7</xm:f>
            <x14:dxf>
              <fill>
                <patternFill>
                  <bgColor rgb="FFFFFF00"/>
                </patternFill>
              </fill>
            </x14:dxf>
          </x14:cfRule>
          <xm:sqref>U8:AI8</xm:sqref>
        </x14:conditionalFormatting>
        <x14:conditionalFormatting xmlns:xm="http://schemas.microsoft.com/office/excel/2006/main">
          <x14:cfRule type="expression" priority="4689037" id="{B1C1818F-791C-403D-BE73-6F6E9DC6A16D}">
            <xm:f>$AJ$4='Data entry'!$R7</xm:f>
            <x14:dxf>
              <fill>
                <patternFill>
                  <bgColor rgb="FFFF0000"/>
                </patternFill>
              </fill>
            </x14:dxf>
          </x14:cfRule>
          <xm:sqref>AH9:AT9</xm:sqref>
        </x14:conditionalFormatting>
        <x14:conditionalFormatting xmlns:xm="http://schemas.microsoft.com/office/excel/2006/main">
          <x14:cfRule type="expression" priority="4689038" id="{A1237792-221B-431B-B8A7-E9A64DA46D93}">
            <xm:f>$AJ$4='Data entry'!$R7</xm:f>
            <x14:dxf>
              <fill>
                <patternFill>
                  <bgColor rgb="FFFFFF00"/>
                </patternFill>
              </fill>
            </x14:dxf>
          </x14:cfRule>
          <xm:sqref>V8:AJ8</xm:sqref>
        </x14:conditionalFormatting>
        <x14:conditionalFormatting xmlns:xm="http://schemas.microsoft.com/office/excel/2006/main">
          <x14:cfRule type="expression" priority="4689039" id="{617DC2AF-C7A3-4724-8EA3-17DEFEDC8949}">
            <xm:f>$AK$4='Data entry'!$R7</xm:f>
            <x14:dxf>
              <fill>
                <patternFill>
                  <bgColor rgb="FFFF0000"/>
                </patternFill>
              </fill>
            </x14:dxf>
          </x14:cfRule>
          <xm:sqref>AI9:AU9</xm:sqref>
        </x14:conditionalFormatting>
        <x14:conditionalFormatting xmlns:xm="http://schemas.microsoft.com/office/excel/2006/main">
          <x14:cfRule type="expression" priority="4689040" id="{AA72317D-37B1-48EB-A28B-BF2AC8DC4519}">
            <xm:f>$AK$4='Data entry'!$R7</xm:f>
            <x14:dxf>
              <fill>
                <patternFill>
                  <bgColor rgb="FFFFFF00"/>
                </patternFill>
              </fill>
            </x14:dxf>
          </x14:cfRule>
          <xm:sqref>W8:AK8</xm:sqref>
        </x14:conditionalFormatting>
        <x14:conditionalFormatting xmlns:xm="http://schemas.microsoft.com/office/excel/2006/main">
          <x14:cfRule type="expression" priority="4689041" id="{6CA9FB7A-20EA-4D3A-B74C-A001F4BE810D}">
            <xm:f>$AL$4='Data entry'!$R7</xm:f>
            <x14:dxf>
              <fill>
                <patternFill>
                  <bgColor rgb="FFFF0000"/>
                </patternFill>
              </fill>
            </x14:dxf>
          </x14:cfRule>
          <xm:sqref>AJ9:AV9</xm:sqref>
        </x14:conditionalFormatting>
        <x14:conditionalFormatting xmlns:xm="http://schemas.microsoft.com/office/excel/2006/main">
          <x14:cfRule type="expression" priority="4689042" id="{81A75DAA-573F-4EF3-A640-1B992C18BEA0}">
            <xm:f>$AL$4='Data entry'!$R7</xm:f>
            <x14:dxf>
              <fill>
                <patternFill>
                  <bgColor rgb="FFFFFF00"/>
                </patternFill>
              </fill>
            </x14:dxf>
          </x14:cfRule>
          <xm:sqref>X8:AL8</xm:sqref>
        </x14:conditionalFormatting>
        <x14:conditionalFormatting xmlns:xm="http://schemas.microsoft.com/office/excel/2006/main">
          <x14:cfRule type="expression" priority="4689043" id="{3D44713E-4ABA-4CCD-9DF4-5513A9FB5E1E}">
            <xm:f>$AM$4='Data entry'!$R7</xm:f>
            <x14:dxf>
              <fill>
                <patternFill>
                  <bgColor rgb="FFFF0000"/>
                </patternFill>
              </fill>
            </x14:dxf>
          </x14:cfRule>
          <xm:sqref>AK9:AW9</xm:sqref>
        </x14:conditionalFormatting>
        <x14:conditionalFormatting xmlns:xm="http://schemas.microsoft.com/office/excel/2006/main">
          <x14:cfRule type="expression" priority="4689044" id="{05A26B51-72A7-4423-822F-2BDBC28275D0}">
            <xm:f>$AM$4='Data entry'!$R7</xm:f>
            <x14:dxf>
              <fill>
                <patternFill>
                  <bgColor rgb="FFFFFF00"/>
                </patternFill>
              </fill>
            </x14:dxf>
          </x14:cfRule>
          <xm:sqref>Y8:AM8</xm:sqref>
        </x14:conditionalFormatting>
        <x14:conditionalFormatting xmlns:xm="http://schemas.microsoft.com/office/excel/2006/main">
          <x14:cfRule type="expression" priority="4689045" id="{B8A20675-6230-4694-A7F6-6B3DC7142773}">
            <xm:f>$AN$4='Data entry'!$R7</xm:f>
            <x14:dxf>
              <fill>
                <patternFill>
                  <bgColor rgb="FFFF0000"/>
                </patternFill>
              </fill>
            </x14:dxf>
          </x14:cfRule>
          <xm:sqref>AL9:AX9</xm:sqref>
        </x14:conditionalFormatting>
        <x14:conditionalFormatting xmlns:xm="http://schemas.microsoft.com/office/excel/2006/main">
          <x14:cfRule type="expression" priority="4689046" id="{8421181C-7450-42E9-BC1D-065CCFCA960E}">
            <xm:f>$AN$4='Data entry'!$R7</xm:f>
            <x14:dxf>
              <fill>
                <patternFill>
                  <bgColor rgb="FFFFFF00"/>
                </patternFill>
              </fill>
            </x14:dxf>
          </x14:cfRule>
          <xm:sqref>Z8:AN8</xm:sqref>
        </x14:conditionalFormatting>
        <x14:conditionalFormatting xmlns:xm="http://schemas.microsoft.com/office/excel/2006/main">
          <x14:cfRule type="expression" priority="4689047" id="{067FE4BD-6EF4-4684-B6E0-35AB2F267EE7}">
            <xm:f>$AO$4='Data entry'!$R7</xm:f>
            <x14:dxf>
              <fill>
                <patternFill>
                  <bgColor rgb="FFFF0000"/>
                </patternFill>
              </fill>
            </x14:dxf>
          </x14:cfRule>
          <xm:sqref>AM9:AY9</xm:sqref>
        </x14:conditionalFormatting>
        <x14:conditionalFormatting xmlns:xm="http://schemas.microsoft.com/office/excel/2006/main">
          <x14:cfRule type="expression" priority="4689048" id="{F7653492-88D1-47AC-8BA3-0CCE65C3C2AB}">
            <xm:f>$AO$4='Data entry'!$R7</xm:f>
            <x14:dxf>
              <fill>
                <patternFill>
                  <bgColor rgb="FFFFFF00"/>
                </patternFill>
              </fill>
            </x14:dxf>
          </x14:cfRule>
          <xm:sqref>AA8:AO8</xm:sqref>
        </x14:conditionalFormatting>
        <x14:conditionalFormatting xmlns:xm="http://schemas.microsoft.com/office/excel/2006/main">
          <x14:cfRule type="expression" priority="4689049" id="{207A5E5D-B322-482E-9193-1D7318138358}">
            <xm:f>$AP$4='Data entry'!$R7</xm:f>
            <x14:dxf>
              <fill>
                <patternFill>
                  <bgColor rgb="FFFF0000"/>
                </patternFill>
              </fill>
            </x14:dxf>
          </x14:cfRule>
          <xm:sqref>AN9:AZ9</xm:sqref>
        </x14:conditionalFormatting>
        <x14:conditionalFormatting xmlns:xm="http://schemas.microsoft.com/office/excel/2006/main">
          <x14:cfRule type="expression" priority="4689050" id="{21DA638D-4CA0-4067-BFF1-240CE1A0261B}">
            <xm:f>$AP$4='Data entry'!$R7</xm:f>
            <x14:dxf>
              <fill>
                <patternFill>
                  <bgColor rgb="FFFFFF00"/>
                </patternFill>
              </fill>
            </x14:dxf>
          </x14:cfRule>
          <xm:sqref>AB8:AP8</xm:sqref>
        </x14:conditionalFormatting>
        <x14:conditionalFormatting xmlns:xm="http://schemas.microsoft.com/office/excel/2006/main">
          <x14:cfRule type="expression" priority="4689051" id="{71963D96-A42A-4B90-BFC7-6D83D37766EF}">
            <xm:f>$AQ$4='Data entry'!$R7</xm:f>
            <x14:dxf>
              <fill>
                <patternFill>
                  <bgColor rgb="FFFF0000"/>
                </patternFill>
              </fill>
            </x14:dxf>
          </x14:cfRule>
          <xm:sqref>AO9:BA9</xm:sqref>
        </x14:conditionalFormatting>
        <x14:conditionalFormatting xmlns:xm="http://schemas.microsoft.com/office/excel/2006/main">
          <x14:cfRule type="expression" priority="4689052" id="{74952595-84B6-484F-8FF6-FCC1F337DF4D}">
            <xm:f>$AQ$4='Data entry'!$R7</xm:f>
            <x14:dxf>
              <fill>
                <patternFill>
                  <bgColor rgb="FFFFFF00"/>
                </patternFill>
              </fill>
            </x14:dxf>
          </x14:cfRule>
          <xm:sqref>AC8:AQ8</xm:sqref>
        </x14:conditionalFormatting>
        <x14:conditionalFormatting xmlns:xm="http://schemas.microsoft.com/office/excel/2006/main">
          <x14:cfRule type="expression" priority="4689053" id="{8AC9C4B9-0A34-4BC0-B0F7-CA89434C4911}">
            <xm:f>$P$4='Data entry'!$R7</xm:f>
            <x14:dxf>
              <fill>
                <patternFill>
                  <bgColor rgb="FFFFFF00"/>
                </patternFill>
              </fill>
            </x14:dxf>
          </x14:cfRule>
          <xm:sqref>C8:P8</xm:sqref>
        </x14:conditionalFormatting>
        <x14:conditionalFormatting xmlns:xm="http://schemas.microsoft.com/office/excel/2006/main">
          <x14:cfRule type="expression" priority="4689054" id="{0A726775-ABFD-4F22-967C-1A4D87BA3751}">
            <xm:f>$Q$4='Data entry'!$R7</xm:f>
            <x14:dxf>
              <fill>
                <patternFill>
                  <bgColor rgb="FFFFFF00"/>
                </patternFill>
              </fill>
            </x14:dxf>
          </x14:cfRule>
          <xm:sqref>C8:Q8</xm:sqref>
        </x14:conditionalFormatting>
        <x14:conditionalFormatting xmlns:xm="http://schemas.microsoft.com/office/excel/2006/main">
          <x14:cfRule type="expression" priority="4689055" id="{3A8414BD-262C-43B5-86EE-FA6901D00453}">
            <xm:f>$Q$4='Data entry'!$R7</xm:f>
            <x14:dxf>
              <fill>
                <patternFill>
                  <bgColor rgb="FFFF0000"/>
                </patternFill>
              </fill>
            </x14:dxf>
          </x14:cfRule>
          <xm:sqref>O9:AA9</xm:sqref>
        </x14:conditionalFormatting>
        <x14:conditionalFormatting xmlns:xm="http://schemas.microsoft.com/office/excel/2006/main">
          <x14:cfRule type="expression" priority="4689056" id="{B8B5501D-F3EF-4449-9306-F652960C65F4}">
            <xm:f>$R$4='Data entry'!$R7</xm:f>
            <x14:dxf>
              <fill>
                <patternFill>
                  <bgColor rgb="FFFF0000"/>
                </patternFill>
              </fill>
            </x14:dxf>
          </x14:cfRule>
          <xm:sqref>P9:AB9</xm:sqref>
        </x14:conditionalFormatting>
        <x14:conditionalFormatting xmlns:xm="http://schemas.microsoft.com/office/excel/2006/main">
          <x14:cfRule type="expression" priority="4689057" id="{5D070DEC-B82E-4D87-B907-A3E5AB836991}">
            <xm:f>$R$4='Data entry'!$R7</xm:f>
            <x14:dxf>
              <fill>
                <patternFill>
                  <bgColor rgb="FFFFFF00"/>
                </patternFill>
              </fill>
            </x14:dxf>
          </x14:cfRule>
          <xm:sqref>D8:R8</xm:sqref>
        </x14:conditionalFormatting>
        <x14:conditionalFormatting xmlns:xm="http://schemas.microsoft.com/office/excel/2006/main">
          <x14:cfRule type="expression" priority="4689058" id="{E4D16A10-F818-4664-9FB2-F0E839824D4B}">
            <xm:f>$S$4='Data entry'!$R7</xm:f>
            <x14:dxf>
              <fill>
                <patternFill>
                  <bgColor rgb="FFFF0000"/>
                </patternFill>
              </fill>
            </x14:dxf>
          </x14:cfRule>
          <xm:sqref>Q9:AC9</xm:sqref>
        </x14:conditionalFormatting>
        <x14:conditionalFormatting xmlns:xm="http://schemas.microsoft.com/office/excel/2006/main">
          <x14:cfRule type="expression" priority="4689059" id="{1A9F9911-A3E9-4730-AFBE-AB8C596545CA}">
            <xm:f>$S$4='Data entry'!$R7</xm:f>
            <x14:dxf>
              <fill>
                <patternFill>
                  <bgColor rgb="FFFFFF00"/>
                </patternFill>
              </fill>
            </x14:dxf>
          </x14:cfRule>
          <xm:sqref>E8:S8</xm:sqref>
        </x14:conditionalFormatting>
        <x14:conditionalFormatting xmlns:xm="http://schemas.microsoft.com/office/excel/2006/main">
          <x14:cfRule type="expression" priority="4689060" id="{8BB5CD1B-B2AC-442A-9550-26DE19A62D22}">
            <xm:f>$T$4='Data entry'!$R7</xm:f>
            <x14:dxf>
              <fill>
                <patternFill>
                  <bgColor rgb="FFFF0000"/>
                </patternFill>
              </fill>
            </x14:dxf>
          </x14:cfRule>
          <xm:sqref>R9:AD9</xm:sqref>
        </x14:conditionalFormatting>
        <x14:conditionalFormatting xmlns:xm="http://schemas.microsoft.com/office/excel/2006/main">
          <x14:cfRule type="expression" priority="4689061" id="{E7B59C69-7921-4049-84A1-8B3E5F7B0598}">
            <xm:f>$T$4='Data entry'!$R7</xm:f>
            <x14:dxf>
              <fill>
                <patternFill>
                  <bgColor rgb="FFFFFF00"/>
                </patternFill>
              </fill>
            </x14:dxf>
          </x14:cfRule>
          <xm:sqref>F8:T8</xm:sqref>
        </x14:conditionalFormatting>
        <x14:conditionalFormatting xmlns:xm="http://schemas.microsoft.com/office/excel/2006/main">
          <x14:cfRule type="expression" priority="4689062" id="{238C09E5-7A3D-439D-949F-A7733073F9A2}">
            <xm:f>$U$4='Data entry'!$R7</xm:f>
            <x14:dxf>
              <fill>
                <patternFill>
                  <bgColor rgb="FFFFFF00"/>
                </patternFill>
              </fill>
            </x14:dxf>
          </x14:cfRule>
          <xm:sqref>G8:U8</xm:sqref>
        </x14:conditionalFormatting>
        <x14:conditionalFormatting xmlns:xm="http://schemas.microsoft.com/office/excel/2006/main">
          <x14:cfRule type="expression" priority="4689063" id="{DE4D4432-0A19-452A-AF14-2873FE4DF411}">
            <xm:f>$AR$4='Data entry'!$R7</xm:f>
            <x14:dxf>
              <fill>
                <patternFill>
                  <bgColor rgb="FFFF0000"/>
                </patternFill>
              </fill>
            </x14:dxf>
          </x14:cfRule>
          <xm:sqref>AP9:BB9</xm:sqref>
        </x14:conditionalFormatting>
        <x14:conditionalFormatting xmlns:xm="http://schemas.microsoft.com/office/excel/2006/main">
          <x14:cfRule type="expression" priority="4689064" id="{90D7E1FF-542D-40C8-9BD5-DFEB4CDD256F}">
            <xm:f>$AR$4='Data entry'!$R7</xm:f>
            <x14:dxf>
              <fill>
                <patternFill>
                  <bgColor rgb="FFFFFF00"/>
                </patternFill>
              </fill>
            </x14:dxf>
          </x14:cfRule>
          <xm:sqref>AD8:AR8</xm:sqref>
        </x14:conditionalFormatting>
        <x14:conditionalFormatting xmlns:xm="http://schemas.microsoft.com/office/excel/2006/main">
          <x14:cfRule type="expression" priority="4689065" id="{0EBB5305-4A4A-4205-A1FF-11160070CBC3}">
            <xm:f>$AS$4='Data entry'!$R7</xm:f>
            <x14:dxf>
              <fill>
                <patternFill>
                  <bgColor rgb="FFFF0000"/>
                </patternFill>
              </fill>
            </x14:dxf>
          </x14:cfRule>
          <xm:sqref>AQ9:BC9</xm:sqref>
        </x14:conditionalFormatting>
        <x14:conditionalFormatting xmlns:xm="http://schemas.microsoft.com/office/excel/2006/main">
          <x14:cfRule type="expression" priority="4689066" id="{AC8EB30C-4253-4CE1-820E-1801F6D8D35B}">
            <xm:f>$AS$4='Data entry'!$R7</xm:f>
            <x14:dxf>
              <fill>
                <patternFill>
                  <bgColor rgb="FFFFFF00"/>
                </patternFill>
              </fill>
            </x14:dxf>
          </x14:cfRule>
          <xm:sqref>AE8:AS8</xm:sqref>
        </x14:conditionalFormatting>
        <x14:conditionalFormatting xmlns:xm="http://schemas.microsoft.com/office/excel/2006/main">
          <x14:cfRule type="expression" priority="4689067" id="{E11744C1-7201-4272-A1B0-945490B42425}">
            <xm:f>$AT$4='Data entry'!$R7</xm:f>
            <x14:dxf>
              <fill>
                <patternFill>
                  <bgColor rgb="FFFF0000"/>
                </patternFill>
              </fill>
            </x14:dxf>
          </x14:cfRule>
          <xm:sqref>AR9:BD9</xm:sqref>
        </x14:conditionalFormatting>
        <x14:conditionalFormatting xmlns:xm="http://schemas.microsoft.com/office/excel/2006/main">
          <x14:cfRule type="expression" priority="4689068" id="{5EE2823B-E955-4EA7-B99C-0B1F77B57A69}">
            <xm:f>$AT$4='Data entry'!$R7</xm:f>
            <x14:dxf>
              <fill>
                <patternFill>
                  <bgColor rgb="FFFFFF00"/>
                </patternFill>
              </fill>
            </x14:dxf>
          </x14:cfRule>
          <xm:sqref>AF8:AT8</xm:sqref>
        </x14:conditionalFormatting>
        <x14:conditionalFormatting xmlns:xm="http://schemas.microsoft.com/office/excel/2006/main">
          <x14:cfRule type="expression" priority="4689069" id="{5737DC63-3262-4B34-900C-2AAEB255FCBA}">
            <xm:f>$AU$4='Data entry'!$R7</xm:f>
            <x14:dxf>
              <fill>
                <patternFill>
                  <bgColor rgb="FFFF0000"/>
                </patternFill>
              </fill>
            </x14:dxf>
          </x14:cfRule>
          <xm:sqref>AS9:BE9</xm:sqref>
        </x14:conditionalFormatting>
        <x14:conditionalFormatting xmlns:xm="http://schemas.microsoft.com/office/excel/2006/main">
          <x14:cfRule type="expression" priority="4689070" id="{2B5C1F1B-3C3D-4CA3-BC64-0E98422075B6}">
            <xm:f>$AU$4='Data entry'!$R7</xm:f>
            <x14:dxf>
              <fill>
                <patternFill>
                  <bgColor rgb="FFFFFF00"/>
                </patternFill>
              </fill>
            </x14:dxf>
          </x14:cfRule>
          <xm:sqref>AG8:AU8</xm:sqref>
        </x14:conditionalFormatting>
        <x14:conditionalFormatting xmlns:xm="http://schemas.microsoft.com/office/excel/2006/main">
          <x14:cfRule type="expression" priority="4689071" id="{B87A1285-B003-4855-8F4B-53C391BA10E6}">
            <xm:f>$AV$4='Data entry'!$R7</xm:f>
            <x14:dxf>
              <fill>
                <patternFill>
                  <bgColor rgb="FFFF0000"/>
                </patternFill>
              </fill>
            </x14:dxf>
          </x14:cfRule>
          <xm:sqref>AT9:BF9</xm:sqref>
        </x14:conditionalFormatting>
        <x14:conditionalFormatting xmlns:xm="http://schemas.microsoft.com/office/excel/2006/main">
          <x14:cfRule type="expression" priority="4689072" id="{338EE31C-78DB-4818-B837-0380F9E457FA}">
            <xm:f>$AV$4='Data entry'!$R7</xm:f>
            <x14:dxf>
              <fill>
                <patternFill>
                  <bgColor rgb="FFFFFF00"/>
                </patternFill>
              </fill>
            </x14:dxf>
          </x14:cfRule>
          <xm:sqref>AH8:AV8</xm:sqref>
        </x14:conditionalFormatting>
        <x14:conditionalFormatting xmlns:xm="http://schemas.microsoft.com/office/excel/2006/main">
          <x14:cfRule type="expression" priority="4689073" id="{5C40EA66-2801-4C91-B885-BF6A1ECFC35C}">
            <xm:f>$AW$4='Data entry'!$R7</xm:f>
            <x14:dxf>
              <fill>
                <patternFill>
                  <bgColor rgb="FFFF0000"/>
                </patternFill>
              </fill>
            </x14:dxf>
          </x14:cfRule>
          <xm:sqref>AU9:BG9</xm:sqref>
        </x14:conditionalFormatting>
        <x14:conditionalFormatting xmlns:xm="http://schemas.microsoft.com/office/excel/2006/main">
          <x14:cfRule type="expression" priority="4689074" id="{51BCD5CE-DF86-4C2F-8A81-DDA1EFD6C8F7}">
            <xm:f>$AW$4='Data entry'!$R7</xm:f>
            <x14:dxf>
              <fill>
                <patternFill>
                  <bgColor rgb="FFFFFF00"/>
                </patternFill>
              </fill>
            </x14:dxf>
          </x14:cfRule>
          <xm:sqref>AI8:AW8</xm:sqref>
        </x14:conditionalFormatting>
        <x14:conditionalFormatting xmlns:xm="http://schemas.microsoft.com/office/excel/2006/main">
          <x14:cfRule type="expression" priority="4689075" id="{DC2ED5A0-8917-4877-8CD3-9DF9BE5993C9}">
            <xm:f>$AX$4='Data entry'!$R7</xm:f>
            <x14:dxf>
              <fill>
                <patternFill>
                  <bgColor rgb="FFFF0000"/>
                </patternFill>
              </fill>
            </x14:dxf>
          </x14:cfRule>
          <xm:sqref>AV9:BH9</xm:sqref>
        </x14:conditionalFormatting>
        <x14:conditionalFormatting xmlns:xm="http://schemas.microsoft.com/office/excel/2006/main">
          <x14:cfRule type="expression" priority="4689076" id="{59B31869-20F9-45BD-BC80-0A6C8945CE2C}">
            <xm:f>$AX$4='Data entry'!$R7</xm:f>
            <x14:dxf>
              <fill>
                <patternFill>
                  <bgColor rgb="FFFFFF00"/>
                </patternFill>
              </fill>
            </x14:dxf>
          </x14:cfRule>
          <xm:sqref>AJ8:AX8</xm:sqref>
        </x14:conditionalFormatting>
        <x14:conditionalFormatting xmlns:xm="http://schemas.microsoft.com/office/excel/2006/main">
          <x14:cfRule type="expression" priority="4689077" id="{D4208FA0-4262-4037-934C-6D0742B2AD8E}">
            <xm:f>$AY$4='Data entry'!$R7</xm:f>
            <x14:dxf>
              <fill>
                <patternFill>
                  <bgColor rgb="FFFF0000"/>
                </patternFill>
              </fill>
            </x14:dxf>
          </x14:cfRule>
          <xm:sqref>AW9:BI9</xm:sqref>
        </x14:conditionalFormatting>
        <x14:conditionalFormatting xmlns:xm="http://schemas.microsoft.com/office/excel/2006/main">
          <x14:cfRule type="expression" priority="4689078" id="{04D6E423-18C7-42B2-A67D-F49D8E62B571}">
            <xm:f>$AY$4='Data entry'!$R7</xm:f>
            <x14:dxf>
              <fill>
                <patternFill>
                  <bgColor rgb="FFFFFF00"/>
                </patternFill>
              </fill>
            </x14:dxf>
          </x14:cfRule>
          <xm:sqref>AK8:AY8</xm:sqref>
        </x14:conditionalFormatting>
        <x14:conditionalFormatting xmlns:xm="http://schemas.microsoft.com/office/excel/2006/main">
          <x14:cfRule type="expression" priority="4689079" id="{A931C203-6E4B-4EBD-A2F4-1876881F48D4}">
            <xm:f>$AZ$4='Data entry'!$R7</xm:f>
            <x14:dxf>
              <fill>
                <patternFill>
                  <bgColor rgb="FFFF0000"/>
                </patternFill>
              </fill>
            </x14:dxf>
          </x14:cfRule>
          <xm:sqref>AX9:BJ9</xm:sqref>
        </x14:conditionalFormatting>
        <x14:conditionalFormatting xmlns:xm="http://schemas.microsoft.com/office/excel/2006/main">
          <x14:cfRule type="expression" priority="4689080" id="{092D9100-E652-40FE-8CAA-720DC0681250}">
            <xm:f>$AZ$4='Data entry'!$R7</xm:f>
            <x14:dxf>
              <fill>
                <patternFill>
                  <bgColor rgb="FFFFFF00"/>
                </patternFill>
              </fill>
            </x14:dxf>
          </x14:cfRule>
          <xm:sqref>AL8:AZ8</xm:sqref>
        </x14:conditionalFormatting>
        <x14:conditionalFormatting xmlns:xm="http://schemas.microsoft.com/office/excel/2006/main">
          <x14:cfRule type="expression" priority="4689081" id="{A3C7E6BE-A225-483C-A983-A915DB662C52}">
            <xm:f>$BA$4='Data entry'!$R7</xm:f>
            <x14:dxf>
              <fill>
                <patternFill>
                  <bgColor rgb="FFFF0000"/>
                </patternFill>
              </fill>
            </x14:dxf>
          </x14:cfRule>
          <xm:sqref>AY9:BK9</xm:sqref>
        </x14:conditionalFormatting>
        <x14:conditionalFormatting xmlns:xm="http://schemas.microsoft.com/office/excel/2006/main">
          <x14:cfRule type="expression" priority="4689082" id="{F5CF569A-8AFA-4CFF-8BD3-F04D8927A99F}">
            <xm:f>$BA$4='Data entry'!$R7</xm:f>
            <x14:dxf>
              <fill>
                <patternFill>
                  <bgColor rgb="FFFFFF00"/>
                </patternFill>
              </fill>
            </x14:dxf>
          </x14:cfRule>
          <xm:sqref>AM8:BA8</xm:sqref>
        </x14:conditionalFormatting>
        <x14:conditionalFormatting xmlns:xm="http://schemas.microsoft.com/office/excel/2006/main">
          <x14:cfRule type="expression" priority="4689083" id="{E4DAC94A-7983-4BFB-A87B-45B58561841A}">
            <xm:f>$BB$4='Data entry'!$R7</xm:f>
            <x14:dxf>
              <fill>
                <patternFill>
                  <bgColor rgb="FFFF0000"/>
                </patternFill>
              </fill>
            </x14:dxf>
          </x14:cfRule>
          <xm:sqref>AZ9:BL9</xm:sqref>
        </x14:conditionalFormatting>
        <x14:conditionalFormatting xmlns:xm="http://schemas.microsoft.com/office/excel/2006/main">
          <x14:cfRule type="expression" priority="4689084" id="{E63849C5-F39B-4B0E-8F8A-B532EDF2CBAE}">
            <xm:f>$BB$4='Data entry'!$R7</xm:f>
            <x14:dxf>
              <fill>
                <patternFill>
                  <bgColor rgb="FFFFFF00"/>
                </patternFill>
              </fill>
            </x14:dxf>
          </x14:cfRule>
          <xm:sqref>AN8:BB8</xm:sqref>
        </x14:conditionalFormatting>
        <x14:conditionalFormatting xmlns:xm="http://schemas.microsoft.com/office/excel/2006/main">
          <x14:cfRule type="expression" priority="4689085" id="{4FDC32D3-C1F5-455D-9AA4-A03359B72526}">
            <xm:f>$BC$4='Data entry'!$R7</xm:f>
            <x14:dxf>
              <fill>
                <patternFill>
                  <bgColor rgb="FFFF0000"/>
                </patternFill>
              </fill>
            </x14:dxf>
          </x14:cfRule>
          <xm:sqref>BA9:BM9</xm:sqref>
        </x14:conditionalFormatting>
        <x14:conditionalFormatting xmlns:xm="http://schemas.microsoft.com/office/excel/2006/main">
          <x14:cfRule type="expression" priority="4689086" id="{5F0D0C60-B233-4C56-B05D-98C99990877F}">
            <xm:f>$BC$4='Data entry'!$R7</xm:f>
            <x14:dxf>
              <fill>
                <patternFill>
                  <bgColor rgb="FFFFFF00"/>
                </patternFill>
              </fill>
            </x14:dxf>
          </x14:cfRule>
          <xm:sqref>AO8:BC8</xm:sqref>
        </x14:conditionalFormatting>
        <x14:conditionalFormatting xmlns:xm="http://schemas.microsoft.com/office/excel/2006/main">
          <x14:cfRule type="expression" priority="4689087" id="{9EBCB60F-8135-43B6-A0F3-548D4092CC98}">
            <xm:f>$BD$4='Data entry'!$R7</xm:f>
            <x14:dxf>
              <fill>
                <patternFill>
                  <bgColor rgb="FFFF0000"/>
                </patternFill>
              </fill>
            </x14:dxf>
          </x14:cfRule>
          <xm:sqref>BB9:BN9</xm:sqref>
        </x14:conditionalFormatting>
        <x14:conditionalFormatting xmlns:xm="http://schemas.microsoft.com/office/excel/2006/main">
          <x14:cfRule type="expression" priority="4689088" id="{961AF346-4A73-41ED-9A8D-27D431B09C05}">
            <xm:f>$BD$4='Data entry'!$R7</xm:f>
            <x14:dxf>
              <fill>
                <patternFill>
                  <bgColor rgb="FFFFFF00"/>
                </patternFill>
              </fill>
            </x14:dxf>
          </x14:cfRule>
          <xm:sqref>AP8:BD8</xm:sqref>
        </x14:conditionalFormatting>
        <x14:conditionalFormatting xmlns:xm="http://schemas.microsoft.com/office/excel/2006/main">
          <x14:cfRule type="expression" priority="4689089" id="{5A887026-27CD-4F8C-8BA6-1E92704C1CA6}">
            <xm:f>$BE$4='Data entry'!$R7</xm:f>
            <x14:dxf>
              <fill>
                <patternFill>
                  <bgColor rgb="FFFF0000"/>
                </patternFill>
              </fill>
            </x14:dxf>
          </x14:cfRule>
          <xm:sqref>BC9:BO9</xm:sqref>
        </x14:conditionalFormatting>
        <x14:conditionalFormatting xmlns:xm="http://schemas.microsoft.com/office/excel/2006/main">
          <x14:cfRule type="expression" priority="4689090" id="{7F46217B-A1E9-4515-B31E-E756FCD7C6D9}">
            <xm:f>$BE$4='Data entry'!$R7</xm:f>
            <x14:dxf>
              <fill>
                <patternFill>
                  <bgColor rgb="FFFFFF00"/>
                </patternFill>
              </fill>
            </x14:dxf>
          </x14:cfRule>
          <xm:sqref>AP8:BE8</xm:sqref>
        </x14:conditionalFormatting>
        <x14:conditionalFormatting xmlns:xm="http://schemas.microsoft.com/office/excel/2006/main">
          <x14:cfRule type="expression" priority="4689091" id="{F4D9285C-8CA0-4EF1-943E-6A462D47CC77}">
            <xm:f>$BF$4='Data entry'!$R7</xm:f>
            <x14:dxf>
              <fill>
                <patternFill>
                  <bgColor rgb="FFFF0000"/>
                </patternFill>
              </fill>
            </x14:dxf>
          </x14:cfRule>
          <xm:sqref>BD9:BP9</xm:sqref>
        </x14:conditionalFormatting>
        <x14:conditionalFormatting xmlns:xm="http://schemas.microsoft.com/office/excel/2006/main">
          <x14:cfRule type="expression" priority="4689092" id="{B9E4407D-651D-4DC0-9D61-3271D62A65E9}">
            <xm:f>$BF$4='Data entry'!$R7</xm:f>
            <x14:dxf>
              <fill>
                <patternFill>
                  <bgColor rgb="FFFFFF00"/>
                </patternFill>
              </fill>
            </x14:dxf>
          </x14:cfRule>
          <xm:sqref>AR8:BF8</xm:sqref>
        </x14:conditionalFormatting>
        <x14:conditionalFormatting xmlns:xm="http://schemas.microsoft.com/office/excel/2006/main">
          <x14:cfRule type="expression" priority="4689093" id="{4CDC062F-DDFF-4556-B941-08F919727F69}">
            <xm:f>$BG$4='Data entry'!$R7</xm:f>
            <x14:dxf>
              <fill>
                <patternFill>
                  <bgColor rgb="FFFF0000"/>
                </patternFill>
              </fill>
            </x14:dxf>
          </x14:cfRule>
          <xm:sqref>BE9:BQ9</xm:sqref>
        </x14:conditionalFormatting>
        <x14:conditionalFormatting xmlns:xm="http://schemas.microsoft.com/office/excel/2006/main">
          <x14:cfRule type="expression" priority="4689094" id="{789184FA-9055-433B-8A1B-92C7ED59E81F}">
            <xm:f>$BG$4='Data entry'!$R7</xm:f>
            <x14:dxf>
              <fill>
                <patternFill>
                  <bgColor rgb="FFFFFF00"/>
                </patternFill>
              </fill>
            </x14:dxf>
          </x14:cfRule>
          <xm:sqref>AS8:BG8</xm:sqref>
        </x14:conditionalFormatting>
        <x14:conditionalFormatting xmlns:xm="http://schemas.microsoft.com/office/excel/2006/main">
          <x14:cfRule type="expression" priority="4689095" id="{58651E5C-09C9-46C1-B95C-E8A578A49E15}">
            <xm:f>$BH$4='Data entry'!$R7</xm:f>
            <x14:dxf>
              <fill>
                <patternFill>
                  <bgColor rgb="FFFFFF00"/>
                </patternFill>
              </fill>
            </x14:dxf>
          </x14:cfRule>
          <xm:sqref>AT8:BH8</xm:sqref>
        </x14:conditionalFormatting>
        <x14:conditionalFormatting xmlns:xm="http://schemas.microsoft.com/office/excel/2006/main">
          <x14:cfRule type="expression" priority="4689096" id="{97B30B86-8311-4DC0-A533-8C0D53F37839}">
            <xm:f>$BH$4='Data entry'!$R7</xm:f>
            <x14:dxf>
              <fill>
                <patternFill>
                  <bgColor rgb="FFFF0000"/>
                </patternFill>
              </fill>
            </x14:dxf>
          </x14:cfRule>
          <xm:sqref>BF9:BR9</xm:sqref>
        </x14:conditionalFormatting>
        <x14:conditionalFormatting xmlns:xm="http://schemas.microsoft.com/office/excel/2006/main">
          <x14:cfRule type="expression" priority="4689097" id="{78344C0C-5AEA-40B1-A20C-6D77DF58E1F5}">
            <xm:f>$BI$4='Data entry'!$R7</xm:f>
            <x14:dxf>
              <fill>
                <patternFill>
                  <bgColor rgb="FFFFFF00"/>
                </patternFill>
              </fill>
            </x14:dxf>
          </x14:cfRule>
          <xm:sqref>AU8:BI8</xm:sqref>
        </x14:conditionalFormatting>
        <x14:conditionalFormatting xmlns:xm="http://schemas.microsoft.com/office/excel/2006/main">
          <x14:cfRule type="expression" priority="4689098" id="{A9CE044F-482E-4F25-B28F-89ACC58502B1}">
            <xm:f>$BI$4='Data entry'!$R7</xm:f>
            <x14:dxf>
              <fill>
                <patternFill>
                  <bgColor rgb="FFFF0000"/>
                </patternFill>
              </fill>
            </x14:dxf>
          </x14:cfRule>
          <xm:sqref>BG9:BS9</xm:sqref>
        </x14:conditionalFormatting>
        <x14:conditionalFormatting xmlns:xm="http://schemas.microsoft.com/office/excel/2006/main">
          <x14:cfRule type="expression" priority="4689099" id="{F63BE0EB-3C71-4456-BEF0-11180AB7A8BB}">
            <xm:f>$BJ$4='Data entry'!$R7</xm:f>
            <x14:dxf>
              <fill>
                <patternFill>
                  <bgColor rgb="FFFFFF00"/>
                </patternFill>
              </fill>
            </x14:dxf>
          </x14:cfRule>
          <xm:sqref>AV8:BJ8</xm:sqref>
        </x14:conditionalFormatting>
        <x14:conditionalFormatting xmlns:xm="http://schemas.microsoft.com/office/excel/2006/main">
          <x14:cfRule type="expression" priority="4689100" id="{478A5DCB-1DAA-4497-A6CC-B4F01FB96D10}">
            <xm:f>$BJ$4='Data entry'!$R7</xm:f>
            <x14:dxf>
              <fill>
                <patternFill>
                  <bgColor rgb="FFFF0000"/>
                </patternFill>
              </fill>
            </x14:dxf>
          </x14:cfRule>
          <xm:sqref>BH9:BT9</xm:sqref>
        </x14:conditionalFormatting>
        <x14:conditionalFormatting xmlns:xm="http://schemas.microsoft.com/office/excel/2006/main">
          <x14:cfRule type="expression" priority="4689101" id="{CDE4AD5B-65A6-4FA4-9EC0-8D05F22312A9}">
            <xm:f>$BK$4='Data entry'!$R7</xm:f>
            <x14:dxf>
              <fill>
                <patternFill>
                  <bgColor rgb="FFFF0000"/>
                </patternFill>
              </fill>
            </x14:dxf>
          </x14:cfRule>
          <xm:sqref>BI9:BU9</xm:sqref>
        </x14:conditionalFormatting>
        <x14:conditionalFormatting xmlns:xm="http://schemas.microsoft.com/office/excel/2006/main">
          <x14:cfRule type="expression" priority="4689102" id="{AB32E790-6CD8-4D11-9A69-57D785FE4BBC}">
            <xm:f>$BK$4='Data entry'!$R7</xm:f>
            <x14:dxf>
              <fill>
                <patternFill>
                  <bgColor rgb="FFFFFF00"/>
                </patternFill>
              </fill>
            </x14:dxf>
          </x14:cfRule>
          <xm:sqref>AW8:BK8</xm:sqref>
        </x14:conditionalFormatting>
        <x14:conditionalFormatting xmlns:xm="http://schemas.microsoft.com/office/excel/2006/main">
          <x14:cfRule type="expression" priority="4689103" id="{99810EB9-805C-43D8-852A-EEECE7874CDB}">
            <xm:f>$BL$4='Data entry'!$R7</xm:f>
            <x14:dxf>
              <fill>
                <patternFill>
                  <bgColor rgb="FFFF0000"/>
                </patternFill>
              </fill>
            </x14:dxf>
          </x14:cfRule>
          <xm:sqref>BJ9:BV9</xm:sqref>
        </x14:conditionalFormatting>
        <x14:conditionalFormatting xmlns:xm="http://schemas.microsoft.com/office/excel/2006/main">
          <x14:cfRule type="expression" priority="4689104" id="{BF5F5475-4E46-479C-97A6-D5175F5D1803}">
            <xm:f>$BL$4='Data entry'!$R7</xm:f>
            <x14:dxf>
              <fill>
                <patternFill>
                  <bgColor rgb="FFFFFF00"/>
                </patternFill>
              </fill>
            </x14:dxf>
          </x14:cfRule>
          <xm:sqref>AX8:BL8</xm:sqref>
        </x14:conditionalFormatting>
        <x14:conditionalFormatting xmlns:xm="http://schemas.microsoft.com/office/excel/2006/main">
          <x14:cfRule type="expression" priority="4689105" id="{B86FDF2F-16C9-46B1-847E-7EA1A8A34B9D}">
            <xm:f>$BM$4='Data entry'!$R7</xm:f>
            <x14:dxf>
              <fill>
                <patternFill>
                  <bgColor rgb="FFFF0000"/>
                </patternFill>
              </fill>
            </x14:dxf>
          </x14:cfRule>
          <xm:sqref>BK9:BW9</xm:sqref>
        </x14:conditionalFormatting>
        <x14:conditionalFormatting xmlns:xm="http://schemas.microsoft.com/office/excel/2006/main">
          <x14:cfRule type="expression" priority="4689106" id="{72FD189F-4CED-400D-9FEF-21A328970A4D}">
            <xm:f>$BM$4='Data entry'!$R7</xm:f>
            <x14:dxf>
              <fill>
                <patternFill>
                  <bgColor rgb="FFFFFF00"/>
                </patternFill>
              </fill>
            </x14:dxf>
          </x14:cfRule>
          <xm:sqref>AY8:BM8</xm:sqref>
        </x14:conditionalFormatting>
        <x14:conditionalFormatting xmlns:xm="http://schemas.microsoft.com/office/excel/2006/main">
          <x14:cfRule type="expression" priority="4689107" id="{BBBBF859-D5A7-4F55-BFBF-8A77E3357590}">
            <xm:f>$BN$4='Data entry'!$R7</xm:f>
            <x14:dxf>
              <fill>
                <patternFill>
                  <bgColor rgb="FFFF0000"/>
                </patternFill>
              </fill>
            </x14:dxf>
          </x14:cfRule>
          <xm:sqref>BL9:BX9</xm:sqref>
        </x14:conditionalFormatting>
        <x14:conditionalFormatting xmlns:xm="http://schemas.microsoft.com/office/excel/2006/main">
          <x14:cfRule type="expression" priority="4689108" id="{50CB1D75-0FD5-4D24-92B1-E8A41DC6575C}">
            <xm:f>$BN$4='Data entry'!$R7</xm:f>
            <x14:dxf>
              <fill>
                <patternFill>
                  <bgColor rgb="FFFFFF00"/>
                </patternFill>
              </fill>
            </x14:dxf>
          </x14:cfRule>
          <xm:sqref>AZ8:BN8</xm:sqref>
        </x14:conditionalFormatting>
        <x14:conditionalFormatting xmlns:xm="http://schemas.microsoft.com/office/excel/2006/main">
          <x14:cfRule type="expression" priority="4689109" id="{9EF3226D-E8FC-496B-A6FF-71776AEA54D1}">
            <xm:f>$BO$4='Data entry'!$R7</xm:f>
            <x14:dxf>
              <fill>
                <patternFill>
                  <bgColor rgb="FFFF0000"/>
                </patternFill>
              </fill>
            </x14:dxf>
          </x14:cfRule>
          <xm:sqref>BM9:BY9</xm:sqref>
        </x14:conditionalFormatting>
        <x14:conditionalFormatting xmlns:xm="http://schemas.microsoft.com/office/excel/2006/main">
          <x14:cfRule type="expression" priority="4689110" id="{3B86C801-ECFE-4D05-8AA5-1581116BAFBC}">
            <xm:f>$BO$4='Data entry'!$R7</xm:f>
            <x14:dxf>
              <fill>
                <patternFill>
                  <bgColor rgb="FFFFFF00"/>
                </patternFill>
              </fill>
            </x14:dxf>
          </x14:cfRule>
          <xm:sqref>BA8:BO8</xm:sqref>
        </x14:conditionalFormatting>
        <x14:conditionalFormatting xmlns:xm="http://schemas.microsoft.com/office/excel/2006/main">
          <x14:cfRule type="expression" priority="4689111" id="{058A23EC-3371-4A02-9F20-1ECA603AC6BC}">
            <xm:f>$BP$4='Data entry'!$R7</xm:f>
            <x14:dxf>
              <fill>
                <patternFill>
                  <bgColor rgb="FFFF0000"/>
                </patternFill>
              </fill>
            </x14:dxf>
          </x14:cfRule>
          <xm:sqref>BN9:BZ9</xm:sqref>
        </x14:conditionalFormatting>
        <x14:conditionalFormatting xmlns:xm="http://schemas.microsoft.com/office/excel/2006/main">
          <x14:cfRule type="expression" priority="4689112" id="{3E711E31-3992-4555-AB22-87133D60CD15}">
            <xm:f>$BP$4='Data entry'!$R7</xm:f>
            <x14:dxf>
              <fill>
                <patternFill>
                  <bgColor rgb="FFFFFF00"/>
                </patternFill>
              </fill>
            </x14:dxf>
          </x14:cfRule>
          <xm:sqref>BB8:BP8</xm:sqref>
        </x14:conditionalFormatting>
        <x14:conditionalFormatting xmlns:xm="http://schemas.microsoft.com/office/excel/2006/main">
          <x14:cfRule type="expression" priority="4689113" id="{23E9F8B9-37D5-4730-9453-6F23E8ECBBE3}">
            <xm:f>$BQ$4='Data entry'!$R7</xm:f>
            <x14:dxf>
              <fill>
                <patternFill>
                  <bgColor rgb="FFFFFF00"/>
                </patternFill>
              </fill>
            </x14:dxf>
          </x14:cfRule>
          <xm:sqref>BC8:BQ8</xm:sqref>
        </x14:conditionalFormatting>
        <x14:conditionalFormatting xmlns:xm="http://schemas.microsoft.com/office/excel/2006/main">
          <x14:cfRule type="expression" priority="4689114" id="{BCFD92F6-AAD3-44FD-BC61-A292A81B883E}">
            <xm:f>$BQ$4='Data entry'!$R7</xm:f>
            <x14:dxf>
              <fill>
                <patternFill>
                  <bgColor rgb="FFFF0000"/>
                </patternFill>
              </fill>
            </x14:dxf>
          </x14:cfRule>
          <xm:sqref>BO9:CA9</xm:sqref>
        </x14:conditionalFormatting>
        <x14:conditionalFormatting xmlns:xm="http://schemas.microsoft.com/office/excel/2006/main">
          <x14:cfRule type="expression" priority="4689115" id="{357D60E5-F356-477E-8020-A18F42C02832}">
            <xm:f>$BR$4='Data entry'!$R7</xm:f>
            <x14:dxf>
              <fill>
                <patternFill>
                  <bgColor rgb="FFFFFF00"/>
                </patternFill>
              </fill>
            </x14:dxf>
          </x14:cfRule>
          <xm:sqref>BD8:BR8</xm:sqref>
        </x14:conditionalFormatting>
        <x14:conditionalFormatting xmlns:xm="http://schemas.microsoft.com/office/excel/2006/main">
          <x14:cfRule type="expression" priority="4689116" id="{DA2B6511-43B3-432D-B6AA-1DB1188B90A6}">
            <xm:f>$BR$4='Data entry'!$R7</xm:f>
            <x14:dxf>
              <fill>
                <patternFill>
                  <bgColor rgb="FFFF0000"/>
                </patternFill>
              </fill>
            </x14:dxf>
          </x14:cfRule>
          <xm:sqref>BP9:CB9</xm:sqref>
        </x14:conditionalFormatting>
        <x14:conditionalFormatting xmlns:xm="http://schemas.microsoft.com/office/excel/2006/main">
          <x14:cfRule type="expression" priority="4689117" id="{0D5F64E4-4136-4BFA-B833-CC8578525D9C}">
            <xm:f>$BS$4='Data entry'!$R7</xm:f>
            <x14:dxf>
              <fill>
                <patternFill>
                  <bgColor rgb="FFFFFF00"/>
                </patternFill>
              </fill>
            </x14:dxf>
          </x14:cfRule>
          <xm:sqref>BE8:BS8</xm:sqref>
        </x14:conditionalFormatting>
        <x14:conditionalFormatting xmlns:xm="http://schemas.microsoft.com/office/excel/2006/main">
          <x14:cfRule type="expression" priority="4689118" id="{AC94D468-F078-4AE2-8771-102996E07B09}">
            <xm:f>$BS$4='Data entry'!$R7</xm:f>
            <x14:dxf>
              <fill>
                <patternFill>
                  <bgColor rgb="FFFF0000"/>
                </patternFill>
              </fill>
            </x14:dxf>
          </x14:cfRule>
          <xm:sqref>BQ9:CC9</xm:sqref>
        </x14:conditionalFormatting>
        <x14:conditionalFormatting xmlns:xm="http://schemas.microsoft.com/office/excel/2006/main">
          <x14:cfRule type="expression" priority="4689119" id="{10E78F76-181E-4F19-9F89-7DD36D3EFE30}">
            <xm:f>$BT$4='Data entry'!$R7</xm:f>
            <x14:dxf>
              <fill>
                <patternFill>
                  <bgColor rgb="FFFFFF00"/>
                </patternFill>
              </fill>
            </x14:dxf>
          </x14:cfRule>
          <xm:sqref>BF8:BT8</xm:sqref>
        </x14:conditionalFormatting>
        <x14:conditionalFormatting xmlns:xm="http://schemas.microsoft.com/office/excel/2006/main">
          <x14:cfRule type="expression" priority="4689120" id="{6A5FADC6-9512-4EFB-90A5-7B5244D10D1F}">
            <xm:f>$BT$4='Data entry'!$R7</xm:f>
            <x14:dxf>
              <fill>
                <patternFill>
                  <bgColor rgb="FFFF0000"/>
                </patternFill>
              </fill>
            </x14:dxf>
          </x14:cfRule>
          <xm:sqref>BR9:CC9</xm:sqref>
        </x14:conditionalFormatting>
        <x14:conditionalFormatting xmlns:xm="http://schemas.microsoft.com/office/excel/2006/main">
          <x14:cfRule type="expression" priority="4689121" id="{A51139D1-8841-4B96-B8CB-DFE3808765CF}">
            <xm:f>$BU$4='Data entry'!$R7</xm:f>
            <x14:dxf>
              <fill>
                <patternFill>
                  <bgColor rgb="FFFFFF00"/>
                </patternFill>
              </fill>
            </x14:dxf>
          </x14:cfRule>
          <xm:sqref>BG8:BU8</xm:sqref>
        </x14:conditionalFormatting>
        <x14:conditionalFormatting xmlns:xm="http://schemas.microsoft.com/office/excel/2006/main">
          <x14:cfRule type="expression" priority="4689122" id="{55CA7258-760F-4BFF-ACB5-A70FEB3E7981}">
            <xm:f>$BU$4='Data entry'!$R7</xm:f>
            <x14:dxf>
              <fill>
                <patternFill>
                  <bgColor rgb="FFFF0000"/>
                </patternFill>
              </fill>
            </x14:dxf>
          </x14:cfRule>
          <xm:sqref>BS9:CC9</xm:sqref>
        </x14:conditionalFormatting>
        <x14:conditionalFormatting xmlns:xm="http://schemas.microsoft.com/office/excel/2006/main">
          <x14:cfRule type="expression" priority="4689123" id="{A922B218-64DB-4CBB-9AB8-FE0EBB44E09E}">
            <xm:f>$BV$4='Data entry'!$R7</xm:f>
            <x14:dxf>
              <fill>
                <patternFill>
                  <bgColor rgb="FFFFFF00"/>
                </patternFill>
              </fill>
            </x14:dxf>
          </x14:cfRule>
          <xm:sqref>BH8:BV8</xm:sqref>
        </x14:conditionalFormatting>
        <x14:conditionalFormatting xmlns:xm="http://schemas.microsoft.com/office/excel/2006/main">
          <x14:cfRule type="expression" priority="4689124" id="{C98E908A-CD31-4778-B41C-7AFB9DBE639A}">
            <xm:f>$BV$4='Data entry'!$R7</xm:f>
            <x14:dxf>
              <fill>
                <patternFill>
                  <bgColor rgb="FFFF0000"/>
                </patternFill>
              </fill>
            </x14:dxf>
          </x14:cfRule>
          <xm:sqref>BT9:CC9</xm:sqref>
        </x14:conditionalFormatting>
        <x14:conditionalFormatting xmlns:xm="http://schemas.microsoft.com/office/excel/2006/main">
          <x14:cfRule type="expression" priority="4689125" id="{465CCCA3-B4DB-4B61-8AC7-8A5E4CEC9E3F}">
            <xm:f>$BW$4='Data entry'!$R7</xm:f>
            <x14:dxf>
              <fill>
                <patternFill>
                  <bgColor rgb="FFFFFF00"/>
                </patternFill>
              </fill>
            </x14:dxf>
          </x14:cfRule>
          <xm:sqref>BI8:BW8</xm:sqref>
        </x14:conditionalFormatting>
        <x14:conditionalFormatting xmlns:xm="http://schemas.microsoft.com/office/excel/2006/main">
          <x14:cfRule type="expression" priority="4689126" id="{37566F97-6D06-400B-A709-FE657B07687F}">
            <xm:f>$BW$4='Data entry'!$R7</xm:f>
            <x14:dxf>
              <fill>
                <patternFill>
                  <bgColor rgb="FFFF0000"/>
                </patternFill>
              </fill>
            </x14:dxf>
          </x14:cfRule>
          <xm:sqref>BU9:CC9</xm:sqref>
        </x14:conditionalFormatting>
        <x14:conditionalFormatting xmlns:xm="http://schemas.microsoft.com/office/excel/2006/main">
          <x14:cfRule type="expression" priority="4689127" id="{D8FBA3AC-5CF0-4E45-97CA-1D4DEE729ADA}">
            <xm:f>$BX$4='Data entry'!$R7</xm:f>
            <x14:dxf>
              <fill>
                <patternFill>
                  <bgColor rgb="FFFFFF00"/>
                </patternFill>
              </fill>
            </x14:dxf>
          </x14:cfRule>
          <xm:sqref>BJ8:BX8</xm:sqref>
        </x14:conditionalFormatting>
        <x14:conditionalFormatting xmlns:xm="http://schemas.microsoft.com/office/excel/2006/main">
          <x14:cfRule type="expression" priority="4689128" id="{E077C84B-A94F-431D-B232-4AFCC7C64F54}">
            <xm:f>$BX$4='Data entry'!$R7</xm:f>
            <x14:dxf>
              <fill>
                <patternFill>
                  <bgColor rgb="FFFF0000"/>
                </patternFill>
              </fill>
            </x14:dxf>
          </x14:cfRule>
          <xm:sqref>BV9:CC9</xm:sqref>
        </x14:conditionalFormatting>
        <x14:conditionalFormatting xmlns:xm="http://schemas.microsoft.com/office/excel/2006/main">
          <x14:cfRule type="expression" priority="4689129" id="{63783BA8-0C97-4A44-86FD-7A2BCF1B9957}">
            <xm:f>$BY$4='Data entry'!$R7</xm:f>
            <x14:dxf>
              <fill>
                <patternFill>
                  <bgColor rgb="FFFFFF00"/>
                </patternFill>
              </fill>
            </x14:dxf>
          </x14:cfRule>
          <xm:sqref>BK8:BY8</xm:sqref>
        </x14:conditionalFormatting>
        <x14:conditionalFormatting xmlns:xm="http://schemas.microsoft.com/office/excel/2006/main">
          <x14:cfRule type="expression" priority="4689130" id="{BB8DB8B4-B71B-46D2-AEE7-346F16103F74}">
            <xm:f>$BY$4='Data entry'!$R7</xm:f>
            <x14:dxf>
              <fill>
                <patternFill>
                  <bgColor rgb="FFFF0000"/>
                </patternFill>
              </fill>
            </x14:dxf>
          </x14:cfRule>
          <xm:sqref>BW9:CC9</xm:sqref>
        </x14:conditionalFormatting>
        <x14:conditionalFormatting xmlns:xm="http://schemas.microsoft.com/office/excel/2006/main">
          <x14:cfRule type="expression" priority="4689131" id="{1B638B98-2B06-4FEB-90C1-446A3E0A3979}">
            <xm:f>$BZ$4='Data entry'!$R7</xm:f>
            <x14:dxf>
              <fill>
                <patternFill>
                  <bgColor rgb="FFFFFF00"/>
                </patternFill>
              </fill>
            </x14:dxf>
          </x14:cfRule>
          <xm:sqref>BL8:BZ8</xm:sqref>
        </x14:conditionalFormatting>
        <x14:conditionalFormatting xmlns:xm="http://schemas.microsoft.com/office/excel/2006/main">
          <x14:cfRule type="expression" priority="4689132" id="{D3A0A2F8-D1B2-4DC5-B2A9-0EF53074E685}">
            <xm:f>$BZ$4='Data entry'!$R7</xm:f>
            <x14:dxf>
              <fill>
                <patternFill>
                  <bgColor rgb="FFFF0000"/>
                </patternFill>
              </fill>
            </x14:dxf>
          </x14:cfRule>
          <xm:sqref>BX9:CC9</xm:sqref>
        </x14:conditionalFormatting>
        <x14:conditionalFormatting xmlns:xm="http://schemas.microsoft.com/office/excel/2006/main">
          <x14:cfRule type="expression" priority="4689133" id="{83F6D018-7D3B-4D33-9998-11572F2F2FF5}">
            <xm:f>$CA$4='Data entry'!$R7</xm:f>
            <x14:dxf>
              <fill>
                <patternFill>
                  <bgColor rgb="FFFFFF00"/>
                </patternFill>
              </fill>
            </x14:dxf>
          </x14:cfRule>
          <xm:sqref>BM8:CA8</xm:sqref>
        </x14:conditionalFormatting>
        <x14:conditionalFormatting xmlns:xm="http://schemas.microsoft.com/office/excel/2006/main">
          <x14:cfRule type="expression" priority="4689134" id="{8E6D0B51-5626-4ED9-9072-C7A2C139704F}">
            <xm:f>$CA$4='Data entry'!$R7</xm:f>
            <x14:dxf>
              <fill>
                <patternFill>
                  <bgColor rgb="FFFF0000"/>
                </patternFill>
              </fill>
            </x14:dxf>
          </x14:cfRule>
          <xm:sqref>BY9:CC9</xm:sqref>
        </x14:conditionalFormatting>
        <x14:conditionalFormatting xmlns:xm="http://schemas.microsoft.com/office/excel/2006/main">
          <x14:cfRule type="expression" priority="4689135" id="{E1886EE4-3BDE-43A9-9F4B-79377FEC37FE}">
            <xm:f>$CB$4='Data entry'!$R7</xm:f>
            <x14:dxf>
              <fill>
                <patternFill>
                  <bgColor rgb="FFFFFF00"/>
                </patternFill>
              </fill>
            </x14:dxf>
          </x14:cfRule>
          <xm:sqref>BN8:CB8</xm:sqref>
        </x14:conditionalFormatting>
        <x14:conditionalFormatting xmlns:xm="http://schemas.microsoft.com/office/excel/2006/main">
          <x14:cfRule type="expression" priority="4689136" id="{ADEF572A-6C18-4602-BB86-01C96D36E07E}">
            <xm:f>$CB$4='Data entry'!$R7</xm:f>
            <x14:dxf>
              <fill>
                <patternFill>
                  <bgColor rgb="FFFF0000"/>
                </patternFill>
              </fill>
            </x14:dxf>
          </x14:cfRule>
          <xm:sqref>BZ9:CC9</xm:sqref>
        </x14:conditionalFormatting>
        <x14:conditionalFormatting xmlns:xm="http://schemas.microsoft.com/office/excel/2006/main">
          <x14:cfRule type="expression" priority="4689137" id="{7984E1C9-E073-4955-8543-62145CB6D008}">
            <xm:f>$CC$4='Data entry'!$R7</xm:f>
            <x14:dxf>
              <fill>
                <patternFill>
                  <bgColor rgb="FFFFFF00"/>
                </patternFill>
              </fill>
            </x14:dxf>
          </x14:cfRule>
          <xm:sqref>BO8:CC8</xm:sqref>
        </x14:conditionalFormatting>
        <x14:conditionalFormatting xmlns:xm="http://schemas.microsoft.com/office/excel/2006/main">
          <x14:cfRule type="expression" priority="4689138" id="{18A957B3-59FA-4698-BA92-2A208FF18E2F}">
            <xm:f>$CC$4='Data entry'!$R7</xm:f>
            <x14:dxf>
              <fill>
                <patternFill>
                  <bgColor rgb="FFFF0000"/>
                </patternFill>
              </fill>
            </x14:dxf>
          </x14:cfRule>
          <xm:sqref>CA9:CC9</xm:sqref>
        </x14:conditionalFormatting>
        <x14:conditionalFormatting xmlns:xm="http://schemas.microsoft.com/office/excel/2006/main">
          <x14:cfRule type="expression" priority="4689225" id="{5B0DB825-B7C2-40AC-B7EF-F267F054CFB9}">
            <xm:f>$U$4='Data entry'!$R8</xm:f>
            <x14:dxf>
              <fill>
                <patternFill>
                  <bgColor rgb="FFFF0000"/>
                </patternFill>
              </fill>
            </x14:dxf>
          </x14:cfRule>
          <xm:sqref>S12:AE12</xm:sqref>
        </x14:conditionalFormatting>
        <x14:conditionalFormatting xmlns:xm="http://schemas.microsoft.com/office/excel/2006/main">
          <x14:cfRule type="expression" priority="4689226" id="{18311200-E2BB-400F-B594-3B9A2C6068C2}">
            <xm:f>$V$4='Data entry'!$R8</xm:f>
            <x14:dxf>
              <fill>
                <patternFill>
                  <bgColor rgb="FFFF0000"/>
                </patternFill>
              </fill>
            </x14:dxf>
          </x14:cfRule>
          <xm:sqref>T12:AF12</xm:sqref>
        </x14:conditionalFormatting>
        <x14:conditionalFormatting xmlns:xm="http://schemas.microsoft.com/office/excel/2006/main">
          <x14:cfRule type="expression" priority="4689227" id="{D6DFB621-1A58-4C59-A987-ECAD0EB2D32B}">
            <xm:f>$V$4='Data entry'!$R8</xm:f>
            <x14:dxf>
              <fill>
                <patternFill>
                  <bgColor rgb="FFFFFF00"/>
                </patternFill>
              </fill>
            </x14:dxf>
          </x14:cfRule>
          <xm:sqref>H11:V11</xm:sqref>
        </x14:conditionalFormatting>
        <x14:conditionalFormatting xmlns:xm="http://schemas.microsoft.com/office/excel/2006/main">
          <x14:cfRule type="expression" priority="4689228" id="{5F87A680-DC5F-433D-A779-B7A534ACCDA9}">
            <xm:f>$W$4='Data entry'!$R8</xm:f>
            <x14:dxf>
              <fill>
                <patternFill>
                  <bgColor rgb="FFFF0000"/>
                </patternFill>
              </fill>
            </x14:dxf>
          </x14:cfRule>
          <xm:sqref>U12:AG12</xm:sqref>
        </x14:conditionalFormatting>
        <x14:conditionalFormatting xmlns:xm="http://schemas.microsoft.com/office/excel/2006/main">
          <x14:cfRule type="expression" priority="4689229" id="{964539FF-A92C-4F68-B268-B7157A32678C}">
            <xm:f>$W$4='Data entry'!$R8</xm:f>
            <x14:dxf>
              <fill>
                <patternFill>
                  <bgColor rgb="FFFFFF00"/>
                </patternFill>
              </fill>
            </x14:dxf>
          </x14:cfRule>
          <xm:sqref>I11:W11</xm:sqref>
        </x14:conditionalFormatting>
        <x14:conditionalFormatting xmlns:xm="http://schemas.microsoft.com/office/excel/2006/main">
          <x14:cfRule type="expression" priority="4689230" id="{46C1533A-F090-4A90-9309-3F59EC3FD3B0}">
            <xm:f>$X$4='Data entry'!$R8</xm:f>
            <x14:dxf>
              <fill>
                <patternFill>
                  <bgColor rgb="FFFF0000"/>
                </patternFill>
              </fill>
            </x14:dxf>
          </x14:cfRule>
          <xm:sqref>V12:AH12</xm:sqref>
        </x14:conditionalFormatting>
        <x14:conditionalFormatting xmlns:xm="http://schemas.microsoft.com/office/excel/2006/main">
          <x14:cfRule type="expression" priority="4689231" id="{7C70E81C-DDD4-4D75-933A-4F6A39893184}">
            <xm:f>$X$4='Data entry'!$R8</xm:f>
            <x14:dxf>
              <fill>
                <patternFill>
                  <bgColor rgb="FFFFFF00"/>
                </patternFill>
              </fill>
            </x14:dxf>
          </x14:cfRule>
          <xm:sqref>J11:X11</xm:sqref>
        </x14:conditionalFormatting>
        <x14:conditionalFormatting xmlns:xm="http://schemas.microsoft.com/office/excel/2006/main">
          <x14:cfRule type="expression" priority="4689232" id="{561AF073-0EF8-4B72-A119-40A639C4359D}">
            <xm:f>$Y$4='Data entry'!$R8</xm:f>
            <x14:dxf>
              <fill>
                <patternFill>
                  <bgColor rgb="FFFF0000"/>
                </patternFill>
              </fill>
            </x14:dxf>
          </x14:cfRule>
          <xm:sqref>W12:AI12</xm:sqref>
        </x14:conditionalFormatting>
        <x14:conditionalFormatting xmlns:xm="http://schemas.microsoft.com/office/excel/2006/main">
          <x14:cfRule type="expression" priority="4689233" id="{F242E808-8F07-4A89-9524-7D4C767CE357}">
            <xm:f>$Y$4='Data entry'!$R8</xm:f>
            <x14:dxf>
              <fill>
                <patternFill>
                  <bgColor rgb="FFFFFF00"/>
                </patternFill>
              </fill>
            </x14:dxf>
          </x14:cfRule>
          <xm:sqref>K11:Y11</xm:sqref>
        </x14:conditionalFormatting>
        <x14:conditionalFormatting xmlns:xm="http://schemas.microsoft.com/office/excel/2006/main">
          <x14:cfRule type="expression" priority="4689234" id="{DD601058-982B-4218-BD9D-64BB823C2633}">
            <xm:f>$Z$4='Data entry'!$R8</xm:f>
            <x14:dxf>
              <fill>
                <patternFill>
                  <bgColor rgb="FFFF0000"/>
                </patternFill>
              </fill>
            </x14:dxf>
          </x14:cfRule>
          <xm:sqref>X12:AJ12</xm:sqref>
        </x14:conditionalFormatting>
        <x14:conditionalFormatting xmlns:xm="http://schemas.microsoft.com/office/excel/2006/main">
          <x14:cfRule type="expression" priority="4689235" id="{C9DB141D-79F6-4093-92A3-7BF7A1622985}">
            <xm:f>$Z$4='Data entry'!$R8</xm:f>
            <x14:dxf>
              <fill>
                <patternFill>
                  <bgColor rgb="FFFFFF00"/>
                </patternFill>
              </fill>
            </x14:dxf>
          </x14:cfRule>
          <xm:sqref>L11:Z11</xm:sqref>
        </x14:conditionalFormatting>
        <x14:conditionalFormatting xmlns:xm="http://schemas.microsoft.com/office/excel/2006/main">
          <x14:cfRule type="expression" priority="4689236" id="{710EB8D3-F5C0-4E3C-8214-2D0C4E26F649}">
            <xm:f>$AA$4='Data entry'!$R8</xm:f>
            <x14:dxf>
              <fill>
                <patternFill>
                  <bgColor rgb="FFFF0000"/>
                </patternFill>
              </fill>
            </x14:dxf>
          </x14:cfRule>
          <xm:sqref>Y12:AK12</xm:sqref>
        </x14:conditionalFormatting>
        <x14:conditionalFormatting xmlns:xm="http://schemas.microsoft.com/office/excel/2006/main">
          <x14:cfRule type="expression" priority="4689237" id="{33825D69-C967-4D27-B395-5D44A3083802}">
            <xm:f>$AA$4='Data entry'!$R8</xm:f>
            <x14:dxf>
              <fill>
                <patternFill>
                  <bgColor rgb="FFFFFF00"/>
                </patternFill>
              </fill>
            </x14:dxf>
          </x14:cfRule>
          <xm:sqref>M11:AA11</xm:sqref>
        </x14:conditionalFormatting>
        <x14:conditionalFormatting xmlns:xm="http://schemas.microsoft.com/office/excel/2006/main">
          <x14:cfRule type="expression" priority="4689238" id="{9811A97D-351B-4D32-8754-AF433277E62B}">
            <xm:f>$AB$4='Data entry'!$R8</xm:f>
            <x14:dxf>
              <fill>
                <patternFill>
                  <bgColor rgb="FFFF0000"/>
                </patternFill>
              </fill>
            </x14:dxf>
          </x14:cfRule>
          <xm:sqref>Z12:AL12</xm:sqref>
        </x14:conditionalFormatting>
        <x14:conditionalFormatting xmlns:xm="http://schemas.microsoft.com/office/excel/2006/main">
          <x14:cfRule type="expression" priority="4689239" id="{6DD3E556-C72E-438B-92DA-3096ED1E4178}">
            <xm:f>$AB$4='Data entry'!$R8</xm:f>
            <x14:dxf>
              <fill>
                <patternFill>
                  <bgColor rgb="FFFFFF00"/>
                </patternFill>
              </fill>
            </x14:dxf>
          </x14:cfRule>
          <xm:sqref>N11:AB11</xm:sqref>
        </x14:conditionalFormatting>
        <x14:conditionalFormatting xmlns:xm="http://schemas.microsoft.com/office/excel/2006/main">
          <x14:cfRule type="expression" priority="4689240" id="{C0DF7A1B-D6BC-4371-BD3A-F0708147FA1C}">
            <xm:f>$AC$4='Data entry'!$R8</xm:f>
            <x14:dxf>
              <fill>
                <patternFill>
                  <bgColor rgb="FFFF0000"/>
                </patternFill>
              </fill>
            </x14:dxf>
          </x14:cfRule>
          <xm:sqref>AA12:AM12</xm:sqref>
        </x14:conditionalFormatting>
        <x14:conditionalFormatting xmlns:xm="http://schemas.microsoft.com/office/excel/2006/main">
          <x14:cfRule type="expression" priority="4689241" id="{DB2E1F48-AF0E-41F9-A976-6B1963CA5711}">
            <xm:f>$AC$4='Data entry'!$R8</xm:f>
            <x14:dxf>
              <fill>
                <patternFill>
                  <bgColor rgb="FFFFFF00"/>
                </patternFill>
              </fill>
            </x14:dxf>
          </x14:cfRule>
          <xm:sqref>O11:AC11</xm:sqref>
        </x14:conditionalFormatting>
        <x14:conditionalFormatting xmlns:xm="http://schemas.microsoft.com/office/excel/2006/main">
          <x14:cfRule type="expression" priority="4689242" id="{89909907-F9A9-4AF9-BC1D-304710A43F50}">
            <xm:f>$AD$4='Data entry'!$R8</xm:f>
            <x14:dxf>
              <fill>
                <patternFill>
                  <bgColor rgb="FFFF0000"/>
                </patternFill>
              </fill>
            </x14:dxf>
          </x14:cfRule>
          <xm:sqref>AB12:AN12</xm:sqref>
        </x14:conditionalFormatting>
        <x14:conditionalFormatting xmlns:xm="http://schemas.microsoft.com/office/excel/2006/main">
          <x14:cfRule type="expression" priority="4689243" id="{729676B7-E331-43A4-ACC9-850DCEE76A0E}">
            <xm:f>$AD$4='Data entry'!$R8</xm:f>
            <x14:dxf>
              <fill>
                <patternFill>
                  <bgColor rgb="FFFFFF00"/>
                </patternFill>
              </fill>
            </x14:dxf>
          </x14:cfRule>
          <xm:sqref>P11:AD11</xm:sqref>
        </x14:conditionalFormatting>
        <x14:conditionalFormatting xmlns:xm="http://schemas.microsoft.com/office/excel/2006/main">
          <x14:cfRule type="expression" priority="4689244" id="{00DA2C55-350E-44AA-ABEA-808FABFDA737}">
            <xm:f>$AE$4='Data entry'!$R8</xm:f>
            <x14:dxf>
              <fill>
                <patternFill>
                  <bgColor rgb="FFFF0000"/>
                </patternFill>
              </fill>
            </x14:dxf>
          </x14:cfRule>
          <xm:sqref>AC12:AO12</xm:sqref>
        </x14:conditionalFormatting>
        <x14:conditionalFormatting xmlns:xm="http://schemas.microsoft.com/office/excel/2006/main">
          <x14:cfRule type="expression" priority="4689245" id="{373C95F1-00C1-45E9-B561-5224945BA4A4}">
            <xm:f>$AE$4='Data entry'!$R8</xm:f>
            <x14:dxf>
              <fill>
                <patternFill>
                  <bgColor rgb="FFFFFF00"/>
                </patternFill>
              </fill>
            </x14:dxf>
          </x14:cfRule>
          <xm:sqref>Q11:AE11</xm:sqref>
        </x14:conditionalFormatting>
        <x14:conditionalFormatting xmlns:xm="http://schemas.microsoft.com/office/excel/2006/main">
          <x14:cfRule type="expression" priority="4689246" id="{65E90E74-6BEF-4B00-BD5E-ECACFEBC225A}">
            <xm:f>$AF$4='Data entry'!$R8</xm:f>
            <x14:dxf>
              <fill>
                <patternFill>
                  <bgColor rgb="FFFF0000"/>
                </patternFill>
              </fill>
            </x14:dxf>
          </x14:cfRule>
          <xm:sqref>AD12:AP12</xm:sqref>
        </x14:conditionalFormatting>
        <x14:conditionalFormatting xmlns:xm="http://schemas.microsoft.com/office/excel/2006/main">
          <x14:cfRule type="expression" priority="4689247" id="{56B519D7-E083-4811-B42B-D6CB10D44BB3}">
            <xm:f>$AF$4='Data entry'!$R8</xm:f>
            <x14:dxf>
              <fill>
                <patternFill>
                  <bgColor rgb="FFFFFF00"/>
                </patternFill>
              </fill>
            </x14:dxf>
          </x14:cfRule>
          <xm:sqref>R11:AF11</xm:sqref>
        </x14:conditionalFormatting>
        <x14:conditionalFormatting xmlns:xm="http://schemas.microsoft.com/office/excel/2006/main">
          <x14:cfRule type="expression" priority="4689248" id="{889682B6-BF9B-414B-86B7-1C802156B058}">
            <xm:f>$AG$4='Data entry'!$R8</xm:f>
            <x14:dxf>
              <fill>
                <patternFill>
                  <bgColor rgb="FFFF0000"/>
                </patternFill>
              </fill>
            </x14:dxf>
          </x14:cfRule>
          <xm:sqref>AE12:AQ12</xm:sqref>
        </x14:conditionalFormatting>
        <x14:conditionalFormatting xmlns:xm="http://schemas.microsoft.com/office/excel/2006/main">
          <x14:cfRule type="expression" priority="4689249" id="{19913D88-1940-4CB0-B29C-D46D60833BD5}">
            <xm:f>$AG$4='Data entry'!$R8</xm:f>
            <x14:dxf>
              <fill>
                <patternFill>
                  <bgColor rgb="FFFFFF00"/>
                </patternFill>
              </fill>
            </x14:dxf>
          </x14:cfRule>
          <xm:sqref>S11:AG11</xm:sqref>
        </x14:conditionalFormatting>
        <x14:conditionalFormatting xmlns:xm="http://schemas.microsoft.com/office/excel/2006/main">
          <x14:cfRule type="expression" priority="4689250" id="{3DD7B9A5-18A3-463F-BAD5-9796FC487328}">
            <xm:f>$AH$4='Data entry'!$R8</xm:f>
            <x14:dxf>
              <fill>
                <patternFill>
                  <bgColor rgb="FFFF0000"/>
                </patternFill>
              </fill>
            </x14:dxf>
          </x14:cfRule>
          <xm:sqref>AF12:AR12</xm:sqref>
        </x14:conditionalFormatting>
        <x14:conditionalFormatting xmlns:xm="http://schemas.microsoft.com/office/excel/2006/main">
          <x14:cfRule type="expression" priority="4689251" id="{31005CF4-5608-496E-91EB-F7F505046C80}">
            <xm:f>$AH$4='Data entry'!$R8</xm:f>
            <x14:dxf>
              <fill>
                <patternFill>
                  <bgColor rgb="FFFFFF00"/>
                </patternFill>
              </fill>
            </x14:dxf>
          </x14:cfRule>
          <xm:sqref>T11:AH11</xm:sqref>
        </x14:conditionalFormatting>
        <x14:conditionalFormatting xmlns:xm="http://schemas.microsoft.com/office/excel/2006/main">
          <x14:cfRule type="expression" priority="4689252" id="{CD14F654-5B7A-444F-8FC1-7DD71E76E475}">
            <xm:f>$AI$4='Data entry'!$R8</xm:f>
            <x14:dxf>
              <fill>
                <patternFill>
                  <bgColor rgb="FFFF0000"/>
                </patternFill>
              </fill>
            </x14:dxf>
          </x14:cfRule>
          <xm:sqref>AG12:AS12</xm:sqref>
        </x14:conditionalFormatting>
        <x14:conditionalFormatting xmlns:xm="http://schemas.microsoft.com/office/excel/2006/main">
          <x14:cfRule type="expression" priority="4689253" id="{0E4E448C-6C46-4285-B877-A61A90294385}">
            <xm:f>$AI$4='Data entry'!$R8</xm:f>
            <x14:dxf>
              <fill>
                <patternFill>
                  <bgColor rgb="FFFFFF00"/>
                </patternFill>
              </fill>
            </x14:dxf>
          </x14:cfRule>
          <xm:sqref>U11:AI11</xm:sqref>
        </x14:conditionalFormatting>
        <x14:conditionalFormatting xmlns:xm="http://schemas.microsoft.com/office/excel/2006/main">
          <x14:cfRule type="expression" priority="4689254" id="{B1C1818F-791C-403D-BE73-6F6E9DC6A16D}">
            <xm:f>$AJ$4='Data entry'!$R8</xm:f>
            <x14:dxf>
              <fill>
                <patternFill>
                  <bgColor rgb="FFFF0000"/>
                </patternFill>
              </fill>
            </x14:dxf>
          </x14:cfRule>
          <xm:sqref>AH12:AT12</xm:sqref>
        </x14:conditionalFormatting>
        <x14:conditionalFormatting xmlns:xm="http://schemas.microsoft.com/office/excel/2006/main">
          <x14:cfRule type="expression" priority="4689255" id="{A1237792-221B-431B-B8A7-E9A64DA46D93}">
            <xm:f>$AJ$4='Data entry'!$R8</xm:f>
            <x14:dxf>
              <fill>
                <patternFill>
                  <bgColor rgb="FFFFFF00"/>
                </patternFill>
              </fill>
            </x14:dxf>
          </x14:cfRule>
          <xm:sqref>V11:AJ11</xm:sqref>
        </x14:conditionalFormatting>
        <x14:conditionalFormatting xmlns:xm="http://schemas.microsoft.com/office/excel/2006/main">
          <x14:cfRule type="expression" priority="4689256" id="{617DC2AF-C7A3-4724-8EA3-17DEFEDC8949}">
            <xm:f>$AK$4='Data entry'!$R8</xm:f>
            <x14:dxf>
              <fill>
                <patternFill>
                  <bgColor rgb="FFFF0000"/>
                </patternFill>
              </fill>
            </x14:dxf>
          </x14:cfRule>
          <xm:sqref>AI12:AU12</xm:sqref>
        </x14:conditionalFormatting>
        <x14:conditionalFormatting xmlns:xm="http://schemas.microsoft.com/office/excel/2006/main">
          <x14:cfRule type="expression" priority="4689257" id="{AA72317D-37B1-48EB-A28B-BF2AC8DC4519}">
            <xm:f>$AK$4='Data entry'!$R8</xm:f>
            <x14:dxf>
              <fill>
                <patternFill>
                  <bgColor rgb="FFFFFF00"/>
                </patternFill>
              </fill>
            </x14:dxf>
          </x14:cfRule>
          <xm:sqref>W11:AK11</xm:sqref>
        </x14:conditionalFormatting>
        <x14:conditionalFormatting xmlns:xm="http://schemas.microsoft.com/office/excel/2006/main">
          <x14:cfRule type="expression" priority="4689258" id="{6CA9FB7A-20EA-4D3A-B74C-A001F4BE810D}">
            <xm:f>$AL$4='Data entry'!$R8</xm:f>
            <x14:dxf>
              <fill>
                <patternFill>
                  <bgColor rgb="FFFF0000"/>
                </patternFill>
              </fill>
            </x14:dxf>
          </x14:cfRule>
          <xm:sqref>AJ12:AV12</xm:sqref>
        </x14:conditionalFormatting>
        <x14:conditionalFormatting xmlns:xm="http://schemas.microsoft.com/office/excel/2006/main">
          <x14:cfRule type="expression" priority="4689259" id="{81A75DAA-573F-4EF3-A640-1B992C18BEA0}">
            <xm:f>$AL$4='Data entry'!$R8</xm:f>
            <x14:dxf>
              <fill>
                <patternFill>
                  <bgColor rgb="FFFFFF00"/>
                </patternFill>
              </fill>
            </x14:dxf>
          </x14:cfRule>
          <xm:sqref>X11:AL11</xm:sqref>
        </x14:conditionalFormatting>
        <x14:conditionalFormatting xmlns:xm="http://schemas.microsoft.com/office/excel/2006/main">
          <x14:cfRule type="expression" priority="4689260" id="{3D44713E-4ABA-4CCD-9DF4-5513A9FB5E1E}">
            <xm:f>$AM$4='Data entry'!$R8</xm:f>
            <x14:dxf>
              <fill>
                <patternFill>
                  <bgColor rgb="FFFF0000"/>
                </patternFill>
              </fill>
            </x14:dxf>
          </x14:cfRule>
          <xm:sqref>AK12:AW12</xm:sqref>
        </x14:conditionalFormatting>
        <x14:conditionalFormatting xmlns:xm="http://schemas.microsoft.com/office/excel/2006/main">
          <x14:cfRule type="expression" priority="4689261" id="{05A26B51-72A7-4423-822F-2BDBC28275D0}">
            <xm:f>$AM$4='Data entry'!$R8</xm:f>
            <x14:dxf>
              <fill>
                <patternFill>
                  <bgColor rgb="FFFFFF00"/>
                </patternFill>
              </fill>
            </x14:dxf>
          </x14:cfRule>
          <xm:sqref>Y11:AM11</xm:sqref>
        </x14:conditionalFormatting>
        <x14:conditionalFormatting xmlns:xm="http://schemas.microsoft.com/office/excel/2006/main">
          <x14:cfRule type="expression" priority="4689262" id="{B8A20675-6230-4694-A7F6-6B3DC7142773}">
            <xm:f>$AN$4='Data entry'!$R8</xm:f>
            <x14:dxf>
              <fill>
                <patternFill>
                  <bgColor rgb="FFFF0000"/>
                </patternFill>
              </fill>
            </x14:dxf>
          </x14:cfRule>
          <xm:sqref>AL12:AX12</xm:sqref>
        </x14:conditionalFormatting>
        <x14:conditionalFormatting xmlns:xm="http://schemas.microsoft.com/office/excel/2006/main">
          <x14:cfRule type="expression" priority="4689263" id="{8421181C-7450-42E9-BC1D-065CCFCA960E}">
            <xm:f>$AN$4='Data entry'!$R8</xm:f>
            <x14:dxf>
              <fill>
                <patternFill>
                  <bgColor rgb="FFFFFF00"/>
                </patternFill>
              </fill>
            </x14:dxf>
          </x14:cfRule>
          <xm:sqref>Z11:AN11</xm:sqref>
        </x14:conditionalFormatting>
        <x14:conditionalFormatting xmlns:xm="http://schemas.microsoft.com/office/excel/2006/main">
          <x14:cfRule type="expression" priority="4689264" id="{067FE4BD-6EF4-4684-B6E0-35AB2F267EE7}">
            <xm:f>$AO$4='Data entry'!$R8</xm:f>
            <x14:dxf>
              <fill>
                <patternFill>
                  <bgColor rgb="FFFF0000"/>
                </patternFill>
              </fill>
            </x14:dxf>
          </x14:cfRule>
          <xm:sqref>AM12:AY12</xm:sqref>
        </x14:conditionalFormatting>
        <x14:conditionalFormatting xmlns:xm="http://schemas.microsoft.com/office/excel/2006/main">
          <x14:cfRule type="expression" priority="4689265" id="{F7653492-88D1-47AC-8BA3-0CCE65C3C2AB}">
            <xm:f>$AO$4='Data entry'!$R8</xm:f>
            <x14:dxf>
              <fill>
                <patternFill>
                  <bgColor rgb="FFFFFF00"/>
                </patternFill>
              </fill>
            </x14:dxf>
          </x14:cfRule>
          <xm:sqref>AA11:AO11</xm:sqref>
        </x14:conditionalFormatting>
        <x14:conditionalFormatting xmlns:xm="http://schemas.microsoft.com/office/excel/2006/main">
          <x14:cfRule type="expression" priority="4689266" id="{207A5E5D-B322-482E-9193-1D7318138358}">
            <xm:f>$AP$4='Data entry'!$R8</xm:f>
            <x14:dxf>
              <fill>
                <patternFill>
                  <bgColor rgb="FFFF0000"/>
                </patternFill>
              </fill>
            </x14:dxf>
          </x14:cfRule>
          <xm:sqref>AN12:AZ12</xm:sqref>
        </x14:conditionalFormatting>
        <x14:conditionalFormatting xmlns:xm="http://schemas.microsoft.com/office/excel/2006/main">
          <x14:cfRule type="expression" priority="4689267" id="{21DA638D-4CA0-4067-BFF1-240CE1A0261B}">
            <xm:f>$AP$4='Data entry'!$R8</xm:f>
            <x14:dxf>
              <fill>
                <patternFill>
                  <bgColor rgb="FFFFFF00"/>
                </patternFill>
              </fill>
            </x14:dxf>
          </x14:cfRule>
          <xm:sqref>AB11:AP11</xm:sqref>
        </x14:conditionalFormatting>
        <x14:conditionalFormatting xmlns:xm="http://schemas.microsoft.com/office/excel/2006/main">
          <x14:cfRule type="expression" priority="4689268" id="{71963D96-A42A-4B90-BFC7-6D83D37766EF}">
            <xm:f>$AQ$4='Data entry'!$R8</xm:f>
            <x14:dxf>
              <fill>
                <patternFill>
                  <bgColor rgb="FFFF0000"/>
                </patternFill>
              </fill>
            </x14:dxf>
          </x14:cfRule>
          <xm:sqref>AO12:BA12</xm:sqref>
        </x14:conditionalFormatting>
        <x14:conditionalFormatting xmlns:xm="http://schemas.microsoft.com/office/excel/2006/main">
          <x14:cfRule type="expression" priority="4689269" id="{74952595-84B6-484F-8FF6-FCC1F337DF4D}">
            <xm:f>$AQ$4='Data entry'!$R8</xm:f>
            <x14:dxf>
              <fill>
                <patternFill>
                  <bgColor rgb="FFFFFF00"/>
                </patternFill>
              </fill>
            </x14:dxf>
          </x14:cfRule>
          <xm:sqref>AC11:AQ11</xm:sqref>
        </x14:conditionalFormatting>
        <x14:conditionalFormatting xmlns:xm="http://schemas.microsoft.com/office/excel/2006/main">
          <x14:cfRule type="expression" priority="4689270" id="{8AC9C4B9-0A34-4BC0-B0F7-CA89434C4911}">
            <xm:f>$P$4='Data entry'!$R8</xm:f>
            <x14:dxf>
              <fill>
                <patternFill>
                  <bgColor rgb="FFFFFF00"/>
                </patternFill>
              </fill>
            </x14:dxf>
          </x14:cfRule>
          <xm:sqref>C11:P11</xm:sqref>
        </x14:conditionalFormatting>
        <x14:conditionalFormatting xmlns:xm="http://schemas.microsoft.com/office/excel/2006/main">
          <x14:cfRule type="expression" priority="4689271" id="{0A726775-ABFD-4F22-967C-1A4D87BA3751}">
            <xm:f>$Q$4='Data entry'!$R8</xm:f>
            <x14:dxf>
              <fill>
                <patternFill>
                  <bgColor rgb="FFFFFF00"/>
                </patternFill>
              </fill>
            </x14:dxf>
          </x14:cfRule>
          <xm:sqref>C11:Q11</xm:sqref>
        </x14:conditionalFormatting>
        <x14:conditionalFormatting xmlns:xm="http://schemas.microsoft.com/office/excel/2006/main">
          <x14:cfRule type="expression" priority="4689272" id="{3A8414BD-262C-43B5-86EE-FA6901D00453}">
            <xm:f>$Q$4='Data entry'!$R8</xm:f>
            <x14:dxf>
              <fill>
                <patternFill>
                  <bgColor rgb="FFFF0000"/>
                </patternFill>
              </fill>
            </x14:dxf>
          </x14:cfRule>
          <xm:sqref>O12:AA12</xm:sqref>
        </x14:conditionalFormatting>
        <x14:conditionalFormatting xmlns:xm="http://schemas.microsoft.com/office/excel/2006/main">
          <x14:cfRule type="expression" priority="4689273" id="{B8B5501D-F3EF-4449-9306-F652960C65F4}">
            <xm:f>$R$4='Data entry'!$R8</xm:f>
            <x14:dxf>
              <fill>
                <patternFill>
                  <bgColor rgb="FFFF0000"/>
                </patternFill>
              </fill>
            </x14:dxf>
          </x14:cfRule>
          <xm:sqref>P12:AB12</xm:sqref>
        </x14:conditionalFormatting>
        <x14:conditionalFormatting xmlns:xm="http://schemas.microsoft.com/office/excel/2006/main">
          <x14:cfRule type="expression" priority="4689274" id="{5D070DEC-B82E-4D87-B907-A3E5AB836991}">
            <xm:f>$R$4='Data entry'!$R8</xm:f>
            <x14:dxf>
              <fill>
                <patternFill>
                  <bgColor rgb="FFFFFF00"/>
                </patternFill>
              </fill>
            </x14:dxf>
          </x14:cfRule>
          <xm:sqref>D11:R11</xm:sqref>
        </x14:conditionalFormatting>
        <x14:conditionalFormatting xmlns:xm="http://schemas.microsoft.com/office/excel/2006/main">
          <x14:cfRule type="expression" priority="4689275" id="{E4D16A10-F818-4664-9FB2-F0E839824D4B}">
            <xm:f>$S$4='Data entry'!$R8</xm:f>
            <x14:dxf>
              <fill>
                <patternFill>
                  <bgColor rgb="FFFF0000"/>
                </patternFill>
              </fill>
            </x14:dxf>
          </x14:cfRule>
          <xm:sqref>Q12:AC12</xm:sqref>
        </x14:conditionalFormatting>
        <x14:conditionalFormatting xmlns:xm="http://schemas.microsoft.com/office/excel/2006/main">
          <x14:cfRule type="expression" priority="4689276" id="{1A9F9911-A3E9-4730-AFBE-AB8C596545CA}">
            <xm:f>$S$4='Data entry'!$R8</xm:f>
            <x14:dxf>
              <fill>
                <patternFill>
                  <bgColor rgb="FFFFFF00"/>
                </patternFill>
              </fill>
            </x14:dxf>
          </x14:cfRule>
          <xm:sqref>E11:S11</xm:sqref>
        </x14:conditionalFormatting>
        <x14:conditionalFormatting xmlns:xm="http://schemas.microsoft.com/office/excel/2006/main">
          <x14:cfRule type="expression" priority="4689277" id="{8BB5CD1B-B2AC-442A-9550-26DE19A62D22}">
            <xm:f>$T$4='Data entry'!$R8</xm:f>
            <x14:dxf>
              <fill>
                <patternFill>
                  <bgColor rgb="FFFF0000"/>
                </patternFill>
              </fill>
            </x14:dxf>
          </x14:cfRule>
          <xm:sqref>R12:AD12</xm:sqref>
        </x14:conditionalFormatting>
        <x14:conditionalFormatting xmlns:xm="http://schemas.microsoft.com/office/excel/2006/main">
          <x14:cfRule type="expression" priority="4689278" id="{E7B59C69-7921-4049-84A1-8B3E5F7B0598}">
            <xm:f>$T$4='Data entry'!$R8</xm:f>
            <x14:dxf>
              <fill>
                <patternFill>
                  <bgColor rgb="FFFFFF00"/>
                </patternFill>
              </fill>
            </x14:dxf>
          </x14:cfRule>
          <xm:sqref>F11:T11</xm:sqref>
        </x14:conditionalFormatting>
        <x14:conditionalFormatting xmlns:xm="http://schemas.microsoft.com/office/excel/2006/main">
          <x14:cfRule type="expression" priority="4689279" id="{238C09E5-7A3D-439D-949F-A7733073F9A2}">
            <xm:f>$U$4='Data entry'!$R8</xm:f>
            <x14:dxf>
              <fill>
                <patternFill>
                  <bgColor rgb="FFFFFF00"/>
                </patternFill>
              </fill>
            </x14:dxf>
          </x14:cfRule>
          <xm:sqref>G11:U11</xm:sqref>
        </x14:conditionalFormatting>
        <x14:conditionalFormatting xmlns:xm="http://schemas.microsoft.com/office/excel/2006/main">
          <x14:cfRule type="expression" priority="4689280" id="{DE4D4432-0A19-452A-AF14-2873FE4DF411}">
            <xm:f>$AR$4='Data entry'!$R8</xm:f>
            <x14:dxf>
              <fill>
                <patternFill>
                  <bgColor rgb="FFFF0000"/>
                </patternFill>
              </fill>
            </x14:dxf>
          </x14:cfRule>
          <xm:sqref>AP12:BB12</xm:sqref>
        </x14:conditionalFormatting>
        <x14:conditionalFormatting xmlns:xm="http://schemas.microsoft.com/office/excel/2006/main">
          <x14:cfRule type="expression" priority="4689281" id="{90D7E1FF-542D-40C8-9BD5-DFEB4CDD256F}">
            <xm:f>$AR$4='Data entry'!$R8</xm:f>
            <x14:dxf>
              <fill>
                <patternFill>
                  <bgColor rgb="FFFFFF00"/>
                </patternFill>
              </fill>
            </x14:dxf>
          </x14:cfRule>
          <xm:sqref>AD11:AR11</xm:sqref>
        </x14:conditionalFormatting>
        <x14:conditionalFormatting xmlns:xm="http://schemas.microsoft.com/office/excel/2006/main">
          <x14:cfRule type="expression" priority="4689282" id="{0EBB5305-4A4A-4205-A1FF-11160070CBC3}">
            <xm:f>$AS$4='Data entry'!$R8</xm:f>
            <x14:dxf>
              <fill>
                <patternFill>
                  <bgColor rgb="FFFF0000"/>
                </patternFill>
              </fill>
            </x14:dxf>
          </x14:cfRule>
          <xm:sqref>AQ12:BC12</xm:sqref>
        </x14:conditionalFormatting>
        <x14:conditionalFormatting xmlns:xm="http://schemas.microsoft.com/office/excel/2006/main">
          <x14:cfRule type="expression" priority="4689283" id="{AC8EB30C-4253-4CE1-820E-1801F6D8D35B}">
            <xm:f>$AS$4='Data entry'!$R8</xm:f>
            <x14:dxf>
              <fill>
                <patternFill>
                  <bgColor rgb="FFFFFF00"/>
                </patternFill>
              </fill>
            </x14:dxf>
          </x14:cfRule>
          <xm:sqref>AE11:AS11</xm:sqref>
        </x14:conditionalFormatting>
        <x14:conditionalFormatting xmlns:xm="http://schemas.microsoft.com/office/excel/2006/main">
          <x14:cfRule type="expression" priority="4689284" id="{E11744C1-7201-4272-A1B0-945490B42425}">
            <xm:f>$AT$4='Data entry'!$R8</xm:f>
            <x14:dxf>
              <fill>
                <patternFill>
                  <bgColor rgb="FFFF0000"/>
                </patternFill>
              </fill>
            </x14:dxf>
          </x14:cfRule>
          <xm:sqref>AR12:BD12</xm:sqref>
        </x14:conditionalFormatting>
        <x14:conditionalFormatting xmlns:xm="http://schemas.microsoft.com/office/excel/2006/main">
          <x14:cfRule type="expression" priority="4689285" id="{5EE2823B-E955-4EA7-B99C-0B1F77B57A69}">
            <xm:f>$AT$4='Data entry'!$R8</xm:f>
            <x14:dxf>
              <fill>
                <patternFill>
                  <bgColor rgb="FFFFFF00"/>
                </patternFill>
              </fill>
            </x14:dxf>
          </x14:cfRule>
          <xm:sqref>AF11:AT11</xm:sqref>
        </x14:conditionalFormatting>
        <x14:conditionalFormatting xmlns:xm="http://schemas.microsoft.com/office/excel/2006/main">
          <x14:cfRule type="expression" priority="4689286" id="{5737DC63-3262-4B34-900C-2AAEB255FCBA}">
            <xm:f>$AU$4='Data entry'!$R8</xm:f>
            <x14:dxf>
              <fill>
                <patternFill>
                  <bgColor rgb="FFFF0000"/>
                </patternFill>
              </fill>
            </x14:dxf>
          </x14:cfRule>
          <xm:sqref>AS12:BE12</xm:sqref>
        </x14:conditionalFormatting>
        <x14:conditionalFormatting xmlns:xm="http://schemas.microsoft.com/office/excel/2006/main">
          <x14:cfRule type="expression" priority="4689287" id="{2B5C1F1B-3C3D-4CA3-BC64-0E98422075B6}">
            <xm:f>$AU$4='Data entry'!$R8</xm:f>
            <x14:dxf>
              <fill>
                <patternFill>
                  <bgColor rgb="FFFFFF00"/>
                </patternFill>
              </fill>
            </x14:dxf>
          </x14:cfRule>
          <xm:sqref>AG11:AU11</xm:sqref>
        </x14:conditionalFormatting>
        <x14:conditionalFormatting xmlns:xm="http://schemas.microsoft.com/office/excel/2006/main">
          <x14:cfRule type="expression" priority="4689288" id="{B87A1285-B003-4855-8F4B-53C391BA10E6}">
            <xm:f>$AV$4='Data entry'!$R8</xm:f>
            <x14:dxf>
              <fill>
                <patternFill>
                  <bgColor rgb="FFFF0000"/>
                </patternFill>
              </fill>
            </x14:dxf>
          </x14:cfRule>
          <xm:sqref>AT12:BF12</xm:sqref>
        </x14:conditionalFormatting>
        <x14:conditionalFormatting xmlns:xm="http://schemas.microsoft.com/office/excel/2006/main">
          <x14:cfRule type="expression" priority="4689289" id="{338EE31C-78DB-4818-B837-0380F9E457FA}">
            <xm:f>$AV$4='Data entry'!$R8</xm:f>
            <x14:dxf>
              <fill>
                <patternFill>
                  <bgColor rgb="FFFFFF00"/>
                </patternFill>
              </fill>
            </x14:dxf>
          </x14:cfRule>
          <xm:sqref>AH11:AV11</xm:sqref>
        </x14:conditionalFormatting>
        <x14:conditionalFormatting xmlns:xm="http://schemas.microsoft.com/office/excel/2006/main">
          <x14:cfRule type="expression" priority="4689290" id="{5C40EA66-2801-4C91-B885-BF6A1ECFC35C}">
            <xm:f>$AW$4='Data entry'!$R8</xm:f>
            <x14:dxf>
              <fill>
                <patternFill>
                  <bgColor rgb="FFFF0000"/>
                </patternFill>
              </fill>
            </x14:dxf>
          </x14:cfRule>
          <xm:sqref>AU12:BG12</xm:sqref>
        </x14:conditionalFormatting>
        <x14:conditionalFormatting xmlns:xm="http://schemas.microsoft.com/office/excel/2006/main">
          <x14:cfRule type="expression" priority="4689291" id="{51BCD5CE-DF86-4C2F-8A81-DDA1EFD6C8F7}">
            <xm:f>$AW$4='Data entry'!$R8</xm:f>
            <x14:dxf>
              <fill>
                <patternFill>
                  <bgColor rgb="FFFFFF00"/>
                </patternFill>
              </fill>
            </x14:dxf>
          </x14:cfRule>
          <xm:sqref>AI11:AW11</xm:sqref>
        </x14:conditionalFormatting>
        <x14:conditionalFormatting xmlns:xm="http://schemas.microsoft.com/office/excel/2006/main">
          <x14:cfRule type="expression" priority="4689292" id="{DC2ED5A0-8917-4877-8CD3-9DF9BE5993C9}">
            <xm:f>$AX$4='Data entry'!$R8</xm:f>
            <x14:dxf>
              <fill>
                <patternFill>
                  <bgColor rgb="FFFF0000"/>
                </patternFill>
              </fill>
            </x14:dxf>
          </x14:cfRule>
          <xm:sqref>AV12:BH12</xm:sqref>
        </x14:conditionalFormatting>
        <x14:conditionalFormatting xmlns:xm="http://schemas.microsoft.com/office/excel/2006/main">
          <x14:cfRule type="expression" priority="4689293" id="{59B31869-20F9-45BD-BC80-0A6C8945CE2C}">
            <xm:f>$AX$4='Data entry'!$R8</xm:f>
            <x14:dxf>
              <fill>
                <patternFill>
                  <bgColor rgb="FFFFFF00"/>
                </patternFill>
              </fill>
            </x14:dxf>
          </x14:cfRule>
          <xm:sqref>AJ11:AX11</xm:sqref>
        </x14:conditionalFormatting>
        <x14:conditionalFormatting xmlns:xm="http://schemas.microsoft.com/office/excel/2006/main">
          <x14:cfRule type="expression" priority="4689294" id="{D4208FA0-4262-4037-934C-6D0742B2AD8E}">
            <xm:f>$AY$4='Data entry'!$R8</xm:f>
            <x14:dxf>
              <fill>
                <patternFill>
                  <bgColor rgb="FFFF0000"/>
                </patternFill>
              </fill>
            </x14:dxf>
          </x14:cfRule>
          <xm:sqref>AW12:BI12</xm:sqref>
        </x14:conditionalFormatting>
        <x14:conditionalFormatting xmlns:xm="http://schemas.microsoft.com/office/excel/2006/main">
          <x14:cfRule type="expression" priority="4689295" id="{04D6E423-18C7-42B2-A67D-F49D8E62B571}">
            <xm:f>$AY$4='Data entry'!$R8</xm:f>
            <x14:dxf>
              <fill>
                <patternFill>
                  <bgColor rgb="FFFFFF00"/>
                </patternFill>
              </fill>
            </x14:dxf>
          </x14:cfRule>
          <xm:sqref>AK11:AY11</xm:sqref>
        </x14:conditionalFormatting>
        <x14:conditionalFormatting xmlns:xm="http://schemas.microsoft.com/office/excel/2006/main">
          <x14:cfRule type="expression" priority="4689296" id="{A931C203-6E4B-4EBD-A2F4-1876881F48D4}">
            <xm:f>$AZ$4='Data entry'!$R8</xm:f>
            <x14:dxf>
              <fill>
                <patternFill>
                  <bgColor rgb="FFFF0000"/>
                </patternFill>
              </fill>
            </x14:dxf>
          </x14:cfRule>
          <xm:sqref>AX12:BJ12</xm:sqref>
        </x14:conditionalFormatting>
        <x14:conditionalFormatting xmlns:xm="http://schemas.microsoft.com/office/excel/2006/main">
          <x14:cfRule type="expression" priority="4689297" id="{092D9100-E652-40FE-8CAA-720DC0681250}">
            <xm:f>$AZ$4='Data entry'!$R8</xm:f>
            <x14:dxf>
              <fill>
                <patternFill>
                  <bgColor rgb="FFFFFF00"/>
                </patternFill>
              </fill>
            </x14:dxf>
          </x14:cfRule>
          <xm:sqref>AL11:AZ11</xm:sqref>
        </x14:conditionalFormatting>
        <x14:conditionalFormatting xmlns:xm="http://schemas.microsoft.com/office/excel/2006/main">
          <x14:cfRule type="expression" priority="4689298" id="{A3C7E6BE-A225-483C-A983-A915DB662C52}">
            <xm:f>$BA$4='Data entry'!$R8</xm:f>
            <x14:dxf>
              <fill>
                <patternFill>
                  <bgColor rgb="FFFF0000"/>
                </patternFill>
              </fill>
            </x14:dxf>
          </x14:cfRule>
          <xm:sqref>AY12:BK12</xm:sqref>
        </x14:conditionalFormatting>
        <x14:conditionalFormatting xmlns:xm="http://schemas.microsoft.com/office/excel/2006/main">
          <x14:cfRule type="expression" priority="4689299" id="{F5CF569A-8AFA-4CFF-8BD3-F04D8927A99F}">
            <xm:f>$BA$4='Data entry'!$R8</xm:f>
            <x14:dxf>
              <fill>
                <patternFill>
                  <bgColor rgb="FFFFFF00"/>
                </patternFill>
              </fill>
            </x14:dxf>
          </x14:cfRule>
          <xm:sqref>AM11:BA11</xm:sqref>
        </x14:conditionalFormatting>
        <x14:conditionalFormatting xmlns:xm="http://schemas.microsoft.com/office/excel/2006/main">
          <x14:cfRule type="expression" priority="4689300" id="{E4DAC94A-7983-4BFB-A87B-45B58561841A}">
            <xm:f>$BB$4='Data entry'!$R8</xm:f>
            <x14:dxf>
              <fill>
                <patternFill>
                  <bgColor rgb="FFFF0000"/>
                </patternFill>
              </fill>
            </x14:dxf>
          </x14:cfRule>
          <xm:sqref>AZ12:BL12</xm:sqref>
        </x14:conditionalFormatting>
        <x14:conditionalFormatting xmlns:xm="http://schemas.microsoft.com/office/excel/2006/main">
          <x14:cfRule type="expression" priority="4689301" id="{E63849C5-F39B-4B0E-8F8A-B532EDF2CBAE}">
            <xm:f>$BB$4='Data entry'!$R8</xm:f>
            <x14:dxf>
              <fill>
                <patternFill>
                  <bgColor rgb="FFFFFF00"/>
                </patternFill>
              </fill>
            </x14:dxf>
          </x14:cfRule>
          <xm:sqref>AN11:BB11</xm:sqref>
        </x14:conditionalFormatting>
        <x14:conditionalFormatting xmlns:xm="http://schemas.microsoft.com/office/excel/2006/main">
          <x14:cfRule type="expression" priority="4689302" id="{4FDC32D3-C1F5-455D-9AA4-A03359B72526}">
            <xm:f>$BC$4='Data entry'!$R8</xm:f>
            <x14:dxf>
              <fill>
                <patternFill>
                  <bgColor rgb="FFFF0000"/>
                </patternFill>
              </fill>
            </x14:dxf>
          </x14:cfRule>
          <xm:sqref>BA12:BM12</xm:sqref>
        </x14:conditionalFormatting>
        <x14:conditionalFormatting xmlns:xm="http://schemas.microsoft.com/office/excel/2006/main">
          <x14:cfRule type="expression" priority="4689303" id="{5F0D0C60-B233-4C56-B05D-98C99990877F}">
            <xm:f>$BC$4='Data entry'!$R8</xm:f>
            <x14:dxf>
              <fill>
                <patternFill>
                  <bgColor rgb="FFFFFF00"/>
                </patternFill>
              </fill>
            </x14:dxf>
          </x14:cfRule>
          <xm:sqref>AO11:BC11</xm:sqref>
        </x14:conditionalFormatting>
        <x14:conditionalFormatting xmlns:xm="http://schemas.microsoft.com/office/excel/2006/main">
          <x14:cfRule type="expression" priority="4689304" id="{9EBCB60F-8135-43B6-A0F3-548D4092CC98}">
            <xm:f>$BD$4='Data entry'!$R8</xm:f>
            <x14:dxf>
              <fill>
                <patternFill>
                  <bgColor rgb="FFFF0000"/>
                </patternFill>
              </fill>
            </x14:dxf>
          </x14:cfRule>
          <xm:sqref>BB12:BN12</xm:sqref>
        </x14:conditionalFormatting>
        <x14:conditionalFormatting xmlns:xm="http://schemas.microsoft.com/office/excel/2006/main">
          <x14:cfRule type="expression" priority="4689305" id="{961AF346-4A73-41ED-9A8D-27D431B09C05}">
            <xm:f>$BD$4='Data entry'!$R8</xm:f>
            <x14:dxf>
              <fill>
                <patternFill>
                  <bgColor rgb="FFFFFF00"/>
                </patternFill>
              </fill>
            </x14:dxf>
          </x14:cfRule>
          <xm:sqref>AP11:BD11</xm:sqref>
        </x14:conditionalFormatting>
        <x14:conditionalFormatting xmlns:xm="http://schemas.microsoft.com/office/excel/2006/main">
          <x14:cfRule type="expression" priority="4689306" id="{5A887026-27CD-4F8C-8BA6-1E92704C1CA6}">
            <xm:f>$BE$4='Data entry'!$R8</xm:f>
            <x14:dxf>
              <fill>
                <patternFill>
                  <bgColor rgb="FFFF0000"/>
                </patternFill>
              </fill>
            </x14:dxf>
          </x14:cfRule>
          <xm:sqref>BC12:BO12</xm:sqref>
        </x14:conditionalFormatting>
        <x14:conditionalFormatting xmlns:xm="http://schemas.microsoft.com/office/excel/2006/main">
          <x14:cfRule type="expression" priority="4689307" id="{7F46217B-A1E9-4515-B31E-E756FCD7C6D9}">
            <xm:f>$BE$4='Data entry'!$R8</xm:f>
            <x14:dxf>
              <fill>
                <patternFill>
                  <bgColor rgb="FFFFFF00"/>
                </patternFill>
              </fill>
            </x14:dxf>
          </x14:cfRule>
          <xm:sqref>AP11:BE11</xm:sqref>
        </x14:conditionalFormatting>
        <x14:conditionalFormatting xmlns:xm="http://schemas.microsoft.com/office/excel/2006/main">
          <x14:cfRule type="expression" priority="4689308" id="{F4D9285C-8CA0-4EF1-943E-6A462D47CC77}">
            <xm:f>$BF$4='Data entry'!$R8</xm:f>
            <x14:dxf>
              <fill>
                <patternFill>
                  <bgColor rgb="FFFF0000"/>
                </patternFill>
              </fill>
            </x14:dxf>
          </x14:cfRule>
          <xm:sqref>BD12:BP12</xm:sqref>
        </x14:conditionalFormatting>
        <x14:conditionalFormatting xmlns:xm="http://schemas.microsoft.com/office/excel/2006/main">
          <x14:cfRule type="expression" priority="4689309" id="{B9E4407D-651D-4DC0-9D61-3271D62A65E9}">
            <xm:f>$BF$4='Data entry'!$R8</xm:f>
            <x14:dxf>
              <fill>
                <patternFill>
                  <bgColor rgb="FFFFFF00"/>
                </patternFill>
              </fill>
            </x14:dxf>
          </x14:cfRule>
          <xm:sqref>AR11:BF11</xm:sqref>
        </x14:conditionalFormatting>
        <x14:conditionalFormatting xmlns:xm="http://schemas.microsoft.com/office/excel/2006/main">
          <x14:cfRule type="expression" priority="4689310" id="{4CDC062F-DDFF-4556-B941-08F919727F69}">
            <xm:f>$BG$4='Data entry'!$R8</xm:f>
            <x14:dxf>
              <fill>
                <patternFill>
                  <bgColor rgb="FFFF0000"/>
                </patternFill>
              </fill>
            </x14:dxf>
          </x14:cfRule>
          <xm:sqref>BE12:BQ12</xm:sqref>
        </x14:conditionalFormatting>
        <x14:conditionalFormatting xmlns:xm="http://schemas.microsoft.com/office/excel/2006/main">
          <x14:cfRule type="expression" priority="4689311" id="{789184FA-9055-433B-8A1B-92C7ED59E81F}">
            <xm:f>$BG$4='Data entry'!$R8</xm:f>
            <x14:dxf>
              <fill>
                <patternFill>
                  <bgColor rgb="FFFFFF00"/>
                </patternFill>
              </fill>
            </x14:dxf>
          </x14:cfRule>
          <xm:sqref>AS11:BG11</xm:sqref>
        </x14:conditionalFormatting>
        <x14:conditionalFormatting xmlns:xm="http://schemas.microsoft.com/office/excel/2006/main">
          <x14:cfRule type="expression" priority="4689312" id="{58651E5C-09C9-46C1-B95C-E8A578A49E15}">
            <xm:f>$BH$4='Data entry'!$R8</xm:f>
            <x14:dxf>
              <fill>
                <patternFill>
                  <bgColor rgb="FFFFFF00"/>
                </patternFill>
              </fill>
            </x14:dxf>
          </x14:cfRule>
          <xm:sqref>AT11:BH11</xm:sqref>
        </x14:conditionalFormatting>
        <x14:conditionalFormatting xmlns:xm="http://schemas.microsoft.com/office/excel/2006/main">
          <x14:cfRule type="expression" priority="4689313" id="{97B30B86-8311-4DC0-A533-8C0D53F37839}">
            <xm:f>$BH$4='Data entry'!$R8</xm:f>
            <x14:dxf>
              <fill>
                <patternFill>
                  <bgColor rgb="FFFF0000"/>
                </patternFill>
              </fill>
            </x14:dxf>
          </x14:cfRule>
          <xm:sqref>BF12:BR12</xm:sqref>
        </x14:conditionalFormatting>
        <x14:conditionalFormatting xmlns:xm="http://schemas.microsoft.com/office/excel/2006/main">
          <x14:cfRule type="expression" priority="4689314" id="{78344C0C-5AEA-40B1-A20C-6D77DF58E1F5}">
            <xm:f>$BI$4='Data entry'!$R8</xm:f>
            <x14:dxf>
              <fill>
                <patternFill>
                  <bgColor rgb="FFFFFF00"/>
                </patternFill>
              </fill>
            </x14:dxf>
          </x14:cfRule>
          <xm:sqref>AU11:BI11</xm:sqref>
        </x14:conditionalFormatting>
        <x14:conditionalFormatting xmlns:xm="http://schemas.microsoft.com/office/excel/2006/main">
          <x14:cfRule type="expression" priority="4689315" id="{A9CE044F-482E-4F25-B28F-89ACC58502B1}">
            <xm:f>$BI$4='Data entry'!$R8</xm:f>
            <x14:dxf>
              <fill>
                <patternFill>
                  <bgColor rgb="FFFF0000"/>
                </patternFill>
              </fill>
            </x14:dxf>
          </x14:cfRule>
          <xm:sqref>BG12:BS12</xm:sqref>
        </x14:conditionalFormatting>
        <x14:conditionalFormatting xmlns:xm="http://schemas.microsoft.com/office/excel/2006/main">
          <x14:cfRule type="expression" priority="4689316" id="{F63BE0EB-3C71-4456-BEF0-11180AB7A8BB}">
            <xm:f>$BJ$4='Data entry'!$R8</xm:f>
            <x14:dxf>
              <fill>
                <patternFill>
                  <bgColor rgb="FFFFFF00"/>
                </patternFill>
              </fill>
            </x14:dxf>
          </x14:cfRule>
          <xm:sqref>AV11:BJ11</xm:sqref>
        </x14:conditionalFormatting>
        <x14:conditionalFormatting xmlns:xm="http://schemas.microsoft.com/office/excel/2006/main">
          <x14:cfRule type="expression" priority="4689317" id="{478A5DCB-1DAA-4497-A6CC-B4F01FB96D10}">
            <xm:f>$BJ$4='Data entry'!$R8</xm:f>
            <x14:dxf>
              <fill>
                <patternFill>
                  <bgColor rgb="FFFF0000"/>
                </patternFill>
              </fill>
            </x14:dxf>
          </x14:cfRule>
          <xm:sqref>BH12:BT12</xm:sqref>
        </x14:conditionalFormatting>
        <x14:conditionalFormatting xmlns:xm="http://schemas.microsoft.com/office/excel/2006/main">
          <x14:cfRule type="expression" priority="4689318" id="{CDE4AD5B-65A6-4FA4-9EC0-8D05F22312A9}">
            <xm:f>$BK$4='Data entry'!$R8</xm:f>
            <x14:dxf>
              <fill>
                <patternFill>
                  <bgColor rgb="FFFF0000"/>
                </patternFill>
              </fill>
            </x14:dxf>
          </x14:cfRule>
          <xm:sqref>BI12:BU12</xm:sqref>
        </x14:conditionalFormatting>
        <x14:conditionalFormatting xmlns:xm="http://schemas.microsoft.com/office/excel/2006/main">
          <x14:cfRule type="expression" priority="4689319" id="{AB32E790-6CD8-4D11-9A69-57D785FE4BBC}">
            <xm:f>$BK$4='Data entry'!$R8</xm:f>
            <x14:dxf>
              <fill>
                <patternFill>
                  <bgColor rgb="FFFFFF00"/>
                </patternFill>
              </fill>
            </x14:dxf>
          </x14:cfRule>
          <xm:sqref>AW11:BK11</xm:sqref>
        </x14:conditionalFormatting>
        <x14:conditionalFormatting xmlns:xm="http://schemas.microsoft.com/office/excel/2006/main">
          <x14:cfRule type="expression" priority="4689320" id="{99810EB9-805C-43D8-852A-EEECE7874CDB}">
            <xm:f>$BL$4='Data entry'!$R8</xm:f>
            <x14:dxf>
              <fill>
                <patternFill>
                  <bgColor rgb="FFFF0000"/>
                </patternFill>
              </fill>
            </x14:dxf>
          </x14:cfRule>
          <xm:sqref>BJ12:BV12</xm:sqref>
        </x14:conditionalFormatting>
        <x14:conditionalFormatting xmlns:xm="http://schemas.microsoft.com/office/excel/2006/main">
          <x14:cfRule type="expression" priority="4689321" id="{BF5F5475-4E46-479C-97A6-D5175F5D1803}">
            <xm:f>$BL$4='Data entry'!$R8</xm:f>
            <x14:dxf>
              <fill>
                <patternFill>
                  <bgColor rgb="FFFFFF00"/>
                </patternFill>
              </fill>
            </x14:dxf>
          </x14:cfRule>
          <xm:sqref>AX11:BL11</xm:sqref>
        </x14:conditionalFormatting>
        <x14:conditionalFormatting xmlns:xm="http://schemas.microsoft.com/office/excel/2006/main">
          <x14:cfRule type="expression" priority="4689322" id="{B86FDF2F-16C9-46B1-847E-7EA1A8A34B9D}">
            <xm:f>$BM$4='Data entry'!$R8</xm:f>
            <x14:dxf>
              <fill>
                <patternFill>
                  <bgColor rgb="FFFF0000"/>
                </patternFill>
              </fill>
            </x14:dxf>
          </x14:cfRule>
          <xm:sqref>BK12:BW12</xm:sqref>
        </x14:conditionalFormatting>
        <x14:conditionalFormatting xmlns:xm="http://schemas.microsoft.com/office/excel/2006/main">
          <x14:cfRule type="expression" priority="4689323" id="{72FD189F-4CED-400D-9FEF-21A328970A4D}">
            <xm:f>$BM$4='Data entry'!$R8</xm:f>
            <x14:dxf>
              <fill>
                <patternFill>
                  <bgColor rgb="FFFFFF00"/>
                </patternFill>
              </fill>
            </x14:dxf>
          </x14:cfRule>
          <xm:sqref>AY11:BM11</xm:sqref>
        </x14:conditionalFormatting>
        <x14:conditionalFormatting xmlns:xm="http://schemas.microsoft.com/office/excel/2006/main">
          <x14:cfRule type="expression" priority="4689324" id="{BBBBF859-D5A7-4F55-BFBF-8A77E3357590}">
            <xm:f>$BN$4='Data entry'!$R8</xm:f>
            <x14:dxf>
              <fill>
                <patternFill>
                  <bgColor rgb="FFFF0000"/>
                </patternFill>
              </fill>
            </x14:dxf>
          </x14:cfRule>
          <xm:sqref>BL12:BX12</xm:sqref>
        </x14:conditionalFormatting>
        <x14:conditionalFormatting xmlns:xm="http://schemas.microsoft.com/office/excel/2006/main">
          <x14:cfRule type="expression" priority="4689325" id="{50CB1D75-0FD5-4D24-92B1-E8A41DC6575C}">
            <xm:f>$BN$4='Data entry'!$R8</xm:f>
            <x14:dxf>
              <fill>
                <patternFill>
                  <bgColor rgb="FFFFFF00"/>
                </patternFill>
              </fill>
            </x14:dxf>
          </x14:cfRule>
          <xm:sqref>AZ11:BN11</xm:sqref>
        </x14:conditionalFormatting>
        <x14:conditionalFormatting xmlns:xm="http://schemas.microsoft.com/office/excel/2006/main">
          <x14:cfRule type="expression" priority="4689326" id="{9EF3226D-E8FC-496B-A6FF-71776AEA54D1}">
            <xm:f>$BO$4='Data entry'!$R8</xm:f>
            <x14:dxf>
              <fill>
                <patternFill>
                  <bgColor rgb="FFFF0000"/>
                </patternFill>
              </fill>
            </x14:dxf>
          </x14:cfRule>
          <xm:sqref>BM12:BY12</xm:sqref>
        </x14:conditionalFormatting>
        <x14:conditionalFormatting xmlns:xm="http://schemas.microsoft.com/office/excel/2006/main">
          <x14:cfRule type="expression" priority="4689327" id="{3B86C801-ECFE-4D05-8AA5-1581116BAFBC}">
            <xm:f>$BO$4='Data entry'!$R8</xm:f>
            <x14:dxf>
              <fill>
                <patternFill>
                  <bgColor rgb="FFFFFF00"/>
                </patternFill>
              </fill>
            </x14:dxf>
          </x14:cfRule>
          <xm:sqref>BA11:BO11</xm:sqref>
        </x14:conditionalFormatting>
        <x14:conditionalFormatting xmlns:xm="http://schemas.microsoft.com/office/excel/2006/main">
          <x14:cfRule type="expression" priority="4689328" id="{058A23EC-3371-4A02-9F20-1ECA603AC6BC}">
            <xm:f>$BP$4='Data entry'!$R8</xm:f>
            <x14:dxf>
              <fill>
                <patternFill>
                  <bgColor rgb="FFFF0000"/>
                </patternFill>
              </fill>
            </x14:dxf>
          </x14:cfRule>
          <xm:sqref>BN12:BZ12</xm:sqref>
        </x14:conditionalFormatting>
        <x14:conditionalFormatting xmlns:xm="http://schemas.microsoft.com/office/excel/2006/main">
          <x14:cfRule type="expression" priority="4689329" id="{3E711E31-3992-4555-AB22-87133D60CD15}">
            <xm:f>$BP$4='Data entry'!$R8</xm:f>
            <x14:dxf>
              <fill>
                <patternFill>
                  <bgColor rgb="FFFFFF00"/>
                </patternFill>
              </fill>
            </x14:dxf>
          </x14:cfRule>
          <xm:sqref>BB11:BP11</xm:sqref>
        </x14:conditionalFormatting>
        <x14:conditionalFormatting xmlns:xm="http://schemas.microsoft.com/office/excel/2006/main">
          <x14:cfRule type="expression" priority="4689330" id="{23E9F8B9-37D5-4730-9453-6F23E8ECBBE3}">
            <xm:f>$BQ$4='Data entry'!$R8</xm:f>
            <x14:dxf>
              <fill>
                <patternFill>
                  <bgColor rgb="FFFFFF00"/>
                </patternFill>
              </fill>
            </x14:dxf>
          </x14:cfRule>
          <xm:sqref>BC11:BQ11</xm:sqref>
        </x14:conditionalFormatting>
        <x14:conditionalFormatting xmlns:xm="http://schemas.microsoft.com/office/excel/2006/main">
          <x14:cfRule type="expression" priority="4689331" id="{BCFD92F6-AAD3-44FD-BC61-A292A81B883E}">
            <xm:f>$BQ$4='Data entry'!$R8</xm:f>
            <x14:dxf>
              <fill>
                <patternFill>
                  <bgColor rgb="FFFF0000"/>
                </patternFill>
              </fill>
            </x14:dxf>
          </x14:cfRule>
          <xm:sqref>BO12:CA12</xm:sqref>
        </x14:conditionalFormatting>
        <x14:conditionalFormatting xmlns:xm="http://schemas.microsoft.com/office/excel/2006/main">
          <x14:cfRule type="expression" priority="4689332" id="{357D60E5-F356-477E-8020-A18F42C02832}">
            <xm:f>$BR$4='Data entry'!$R8</xm:f>
            <x14:dxf>
              <fill>
                <patternFill>
                  <bgColor rgb="FFFFFF00"/>
                </patternFill>
              </fill>
            </x14:dxf>
          </x14:cfRule>
          <xm:sqref>BD11:BR11</xm:sqref>
        </x14:conditionalFormatting>
        <x14:conditionalFormatting xmlns:xm="http://schemas.microsoft.com/office/excel/2006/main">
          <x14:cfRule type="expression" priority="4689333" id="{DA2B6511-43B3-432D-B6AA-1DB1188B90A6}">
            <xm:f>$BR$4='Data entry'!$R8</xm:f>
            <x14:dxf>
              <fill>
                <patternFill>
                  <bgColor rgb="FFFF0000"/>
                </patternFill>
              </fill>
            </x14:dxf>
          </x14:cfRule>
          <xm:sqref>BP12:CB12</xm:sqref>
        </x14:conditionalFormatting>
        <x14:conditionalFormatting xmlns:xm="http://schemas.microsoft.com/office/excel/2006/main">
          <x14:cfRule type="expression" priority="4689334" id="{0D5F64E4-4136-4BFA-B833-CC8578525D9C}">
            <xm:f>$BS$4='Data entry'!$R8</xm:f>
            <x14:dxf>
              <fill>
                <patternFill>
                  <bgColor rgb="FFFFFF00"/>
                </patternFill>
              </fill>
            </x14:dxf>
          </x14:cfRule>
          <xm:sqref>BE11:BS11</xm:sqref>
        </x14:conditionalFormatting>
        <x14:conditionalFormatting xmlns:xm="http://schemas.microsoft.com/office/excel/2006/main">
          <x14:cfRule type="expression" priority="4689335" id="{AC94D468-F078-4AE2-8771-102996E07B09}">
            <xm:f>$BS$4='Data entry'!$R8</xm:f>
            <x14:dxf>
              <fill>
                <patternFill>
                  <bgColor rgb="FFFF0000"/>
                </patternFill>
              </fill>
            </x14:dxf>
          </x14:cfRule>
          <xm:sqref>BQ12:CC12</xm:sqref>
        </x14:conditionalFormatting>
        <x14:conditionalFormatting xmlns:xm="http://schemas.microsoft.com/office/excel/2006/main">
          <x14:cfRule type="expression" priority="4689336" id="{10E78F76-181E-4F19-9F89-7DD36D3EFE30}">
            <xm:f>$BT$4='Data entry'!$R8</xm:f>
            <x14:dxf>
              <fill>
                <patternFill>
                  <bgColor rgb="FFFFFF00"/>
                </patternFill>
              </fill>
            </x14:dxf>
          </x14:cfRule>
          <xm:sqref>BF11:BT11</xm:sqref>
        </x14:conditionalFormatting>
        <x14:conditionalFormatting xmlns:xm="http://schemas.microsoft.com/office/excel/2006/main">
          <x14:cfRule type="expression" priority="4689337" id="{6A5FADC6-9512-4EFB-90A5-7B5244D10D1F}">
            <xm:f>$BT$4='Data entry'!$R8</xm:f>
            <x14:dxf>
              <fill>
                <patternFill>
                  <bgColor rgb="FFFF0000"/>
                </patternFill>
              </fill>
            </x14:dxf>
          </x14:cfRule>
          <xm:sqref>BR12:CC12</xm:sqref>
        </x14:conditionalFormatting>
        <x14:conditionalFormatting xmlns:xm="http://schemas.microsoft.com/office/excel/2006/main">
          <x14:cfRule type="expression" priority="4689338" id="{A51139D1-8841-4B96-B8CB-DFE3808765CF}">
            <xm:f>$BU$4='Data entry'!$R8</xm:f>
            <x14:dxf>
              <fill>
                <patternFill>
                  <bgColor rgb="FFFFFF00"/>
                </patternFill>
              </fill>
            </x14:dxf>
          </x14:cfRule>
          <xm:sqref>BG11:BU11</xm:sqref>
        </x14:conditionalFormatting>
        <x14:conditionalFormatting xmlns:xm="http://schemas.microsoft.com/office/excel/2006/main">
          <x14:cfRule type="expression" priority="4689339" id="{55CA7258-760F-4BFF-ACB5-A70FEB3E7981}">
            <xm:f>$BU$4='Data entry'!$R8</xm:f>
            <x14:dxf>
              <fill>
                <patternFill>
                  <bgColor rgb="FFFF0000"/>
                </patternFill>
              </fill>
            </x14:dxf>
          </x14:cfRule>
          <xm:sqref>BS12:CC12</xm:sqref>
        </x14:conditionalFormatting>
        <x14:conditionalFormatting xmlns:xm="http://schemas.microsoft.com/office/excel/2006/main">
          <x14:cfRule type="expression" priority="4689340" id="{A922B218-64DB-4CBB-9AB8-FE0EBB44E09E}">
            <xm:f>$BV$4='Data entry'!$R8</xm:f>
            <x14:dxf>
              <fill>
                <patternFill>
                  <bgColor rgb="FFFFFF00"/>
                </patternFill>
              </fill>
            </x14:dxf>
          </x14:cfRule>
          <xm:sqref>BH11:BV11</xm:sqref>
        </x14:conditionalFormatting>
        <x14:conditionalFormatting xmlns:xm="http://schemas.microsoft.com/office/excel/2006/main">
          <x14:cfRule type="expression" priority="4689341" id="{C98E908A-CD31-4778-B41C-7AFB9DBE639A}">
            <xm:f>$BV$4='Data entry'!$R8</xm:f>
            <x14:dxf>
              <fill>
                <patternFill>
                  <bgColor rgb="FFFF0000"/>
                </patternFill>
              </fill>
            </x14:dxf>
          </x14:cfRule>
          <xm:sqref>BT12:CC12</xm:sqref>
        </x14:conditionalFormatting>
        <x14:conditionalFormatting xmlns:xm="http://schemas.microsoft.com/office/excel/2006/main">
          <x14:cfRule type="expression" priority="4689342" id="{465CCCA3-B4DB-4B61-8AC7-8A5E4CEC9E3F}">
            <xm:f>$BW$4='Data entry'!$R8</xm:f>
            <x14:dxf>
              <fill>
                <patternFill>
                  <bgColor rgb="FFFFFF00"/>
                </patternFill>
              </fill>
            </x14:dxf>
          </x14:cfRule>
          <xm:sqref>BI11:BW11</xm:sqref>
        </x14:conditionalFormatting>
        <x14:conditionalFormatting xmlns:xm="http://schemas.microsoft.com/office/excel/2006/main">
          <x14:cfRule type="expression" priority="4689343" id="{37566F97-6D06-400B-A709-FE657B07687F}">
            <xm:f>$BW$4='Data entry'!$R8</xm:f>
            <x14:dxf>
              <fill>
                <patternFill>
                  <bgColor rgb="FFFF0000"/>
                </patternFill>
              </fill>
            </x14:dxf>
          </x14:cfRule>
          <xm:sqref>BU12:CC12</xm:sqref>
        </x14:conditionalFormatting>
        <x14:conditionalFormatting xmlns:xm="http://schemas.microsoft.com/office/excel/2006/main">
          <x14:cfRule type="expression" priority="4689344" id="{D8FBA3AC-5CF0-4E45-97CA-1D4DEE729ADA}">
            <xm:f>$BX$4='Data entry'!$R8</xm:f>
            <x14:dxf>
              <fill>
                <patternFill>
                  <bgColor rgb="FFFFFF00"/>
                </patternFill>
              </fill>
            </x14:dxf>
          </x14:cfRule>
          <xm:sqref>BJ11:BX11</xm:sqref>
        </x14:conditionalFormatting>
        <x14:conditionalFormatting xmlns:xm="http://schemas.microsoft.com/office/excel/2006/main">
          <x14:cfRule type="expression" priority="4689345" id="{E077C84B-A94F-431D-B232-4AFCC7C64F54}">
            <xm:f>$BX$4='Data entry'!$R8</xm:f>
            <x14:dxf>
              <fill>
                <patternFill>
                  <bgColor rgb="FFFF0000"/>
                </patternFill>
              </fill>
            </x14:dxf>
          </x14:cfRule>
          <xm:sqref>BV12:CC12</xm:sqref>
        </x14:conditionalFormatting>
        <x14:conditionalFormatting xmlns:xm="http://schemas.microsoft.com/office/excel/2006/main">
          <x14:cfRule type="expression" priority="4689346" id="{63783BA8-0C97-4A44-86FD-7A2BCF1B9957}">
            <xm:f>$BY$4='Data entry'!$R8</xm:f>
            <x14:dxf>
              <fill>
                <patternFill>
                  <bgColor rgb="FFFFFF00"/>
                </patternFill>
              </fill>
            </x14:dxf>
          </x14:cfRule>
          <xm:sqref>BK11:BY11</xm:sqref>
        </x14:conditionalFormatting>
        <x14:conditionalFormatting xmlns:xm="http://schemas.microsoft.com/office/excel/2006/main">
          <x14:cfRule type="expression" priority="4689347" id="{BB8DB8B4-B71B-46D2-AEE7-346F16103F74}">
            <xm:f>$BY$4='Data entry'!$R8</xm:f>
            <x14:dxf>
              <fill>
                <patternFill>
                  <bgColor rgb="FFFF0000"/>
                </patternFill>
              </fill>
            </x14:dxf>
          </x14:cfRule>
          <xm:sqref>BW12:CC12</xm:sqref>
        </x14:conditionalFormatting>
        <x14:conditionalFormatting xmlns:xm="http://schemas.microsoft.com/office/excel/2006/main">
          <x14:cfRule type="expression" priority="4689348" id="{1B638B98-2B06-4FEB-90C1-446A3E0A3979}">
            <xm:f>$BZ$4='Data entry'!$R8</xm:f>
            <x14:dxf>
              <fill>
                <patternFill>
                  <bgColor rgb="FFFFFF00"/>
                </patternFill>
              </fill>
            </x14:dxf>
          </x14:cfRule>
          <xm:sqref>BL11:BZ11</xm:sqref>
        </x14:conditionalFormatting>
        <x14:conditionalFormatting xmlns:xm="http://schemas.microsoft.com/office/excel/2006/main">
          <x14:cfRule type="expression" priority="4689349" id="{D3A0A2F8-D1B2-4DC5-B2A9-0EF53074E685}">
            <xm:f>$BZ$4='Data entry'!$R8</xm:f>
            <x14:dxf>
              <fill>
                <patternFill>
                  <bgColor rgb="FFFF0000"/>
                </patternFill>
              </fill>
            </x14:dxf>
          </x14:cfRule>
          <xm:sqref>BX12:CC12</xm:sqref>
        </x14:conditionalFormatting>
        <x14:conditionalFormatting xmlns:xm="http://schemas.microsoft.com/office/excel/2006/main">
          <x14:cfRule type="expression" priority="4689350" id="{83F6D018-7D3B-4D33-9998-11572F2F2FF5}">
            <xm:f>$CA$4='Data entry'!$R8</xm:f>
            <x14:dxf>
              <fill>
                <patternFill>
                  <bgColor rgb="FFFFFF00"/>
                </patternFill>
              </fill>
            </x14:dxf>
          </x14:cfRule>
          <xm:sqref>BM11:CA11</xm:sqref>
        </x14:conditionalFormatting>
        <x14:conditionalFormatting xmlns:xm="http://schemas.microsoft.com/office/excel/2006/main">
          <x14:cfRule type="expression" priority="4689351" id="{8E6D0B51-5626-4ED9-9072-C7A2C139704F}">
            <xm:f>$CA$4='Data entry'!$R8</xm:f>
            <x14:dxf>
              <fill>
                <patternFill>
                  <bgColor rgb="FFFF0000"/>
                </patternFill>
              </fill>
            </x14:dxf>
          </x14:cfRule>
          <xm:sqref>BY12:CC12</xm:sqref>
        </x14:conditionalFormatting>
        <x14:conditionalFormatting xmlns:xm="http://schemas.microsoft.com/office/excel/2006/main">
          <x14:cfRule type="expression" priority="4689352" id="{E1886EE4-3BDE-43A9-9F4B-79377FEC37FE}">
            <xm:f>$CB$4='Data entry'!$R8</xm:f>
            <x14:dxf>
              <fill>
                <patternFill>
                  <bgColor rgb="FFFFFF00"/>
                </patternFill>
              </fill>
            </x14:dxf>
          </x14:cfRule>
          <xm:sqref>BN11:CB11</xm:sqref>
        </x14:conditionalFormatting>
        <x14:conditionalFormatting xmlns:xm="http://schemas.microsoft.com/office/excel/2006/main">
          <x14:cfRule type="expression" priority="4689353" id="{ADEF572A-6C18-4602-BB86-01C96D36E07E}">
            <xm:f>$CB$4='Data entry'!$R8</xm:f>
            <x14:dxf>
              <fill>
                <patternFill>
                  <bgColor rgb="FFFF0000"/>
                </patternFill>
              </fill>
            </x14:dxf>
          </x14:cfRule>
          <xm:sqref>BZ12:CC12</xm:sqref>
        </x14:conditionalFormatting>
        <x14:conditionalFormatting xmlns:xm="http://schemas.microsoft.com/office/excel/2006/main">
          <x14:cfRule type="expression" priority="4689354" id="{7984E1C9-E073-4955-8543-62145CB6D008}">
            <xm:f>$CC$4='Data entry'!$R8</xm:f>
            <x14:dxf>
              <fill>
                <patternFill>
                  <bgColor rgb="FFFFFF00"/>
                </patternFill>
              </fill>
            </x14:dxf>
          </x14:cfRule>
          <xm:sqref>BO11:CC11</xm:sqref>
        </x14:conditionalFormatting>
        <x14:conditionalFormatting xmlns:xm="http://schemas.microsoft.com/office/excel/2006/main">
          <x14:cfRule type="expression" priority="4689355" id="{18A957B3-59FA-4698-BA92-2A208FF18E2F}">
            <xm:f>$CC$4='Data entry'!$R8</xm:f>
            <x14:dxf>
              <fill>
                <patternFill>
                  <bgColor rgb="FFFF0000"/>
                </patternFill>
              </fill>
            </x14:dxf>
          </x14:cfRule>
          <xm:sqref>CA12:CC12</xm:sqref>
        </x14:conditionalFormatting>
        <x14:conditionalFormatting xmlns:xm="http://schemas.microsoft.com/office/excel/2006/main">
          <x14:cfRule type="expression" priority="4689442" id="{5B0DB825-B7C2-40AC-B7EF-F267F054CFB9}">
            <xm:f>$U$4='Data entry'!$R9</xm:f>
            <x14:dxf>
              <fill>
                <patternFill>
                  <bgColor rgb="FFFF0000"/>
                </patternFill>
              </fill>
            </x14:dxf>
          </x14:cfRule>
          <xm:sqref>S15:AE15</xm:sqref>
        </x14:conditionalFormatting>
        <x14:conditionalFormatting xmlns:xm="http://schemas.microsoft.com/office/excel/2006/main">
          <x14:cfRule type="expression" priority="4689443" id="{18311200-E2BB-400F-B594-3B9A2C6068C2}">
            <xm:f>$V$4='Data entry'!$R9</xm:f>
            <x14:dxf>
              <fill>
                <patternFill>
                  <bgColor rgb="FFFF0000"/>
                </patternFill>
              </fill>
            </x14:dxf>
          </x14:cfRule>
          <xm:sqref>T15:AF15</xm:sqref>
        </x14:conditionalFormatting>
        <x14:conditionalFormatting xmlns:xm="http://schemas.microsoft.com/office/excel/2006/main">
          <x14:cfRule type="expression" priority="4689444" id="{D6DFB621-1A58-4C59-A987-ECAD0EB2D32B}">
            <xm:f>$V$4='Data entry'!$R9</xm:f>
            <x14:dxf>
              <fill>
                <patternFill>
                  <bgColor rgb="FFFFFF00"/>
                </patternFill>
              </fill>
            </x14:dxf>
          </x14:cfRule>
          <xm:sqref>H14:V14</xm:sqref>
        </x14:conditionalFormatting>
        <x14:conditionalFormatting xmlns:xm="http://schemas.microsoft.com/office/excel/2006/main">
          <x14:cfRule type="expression" priority="4689445" id="{5F87A680-DC5F-433D-A779-B7A534ACCDA9}">
            <xm:f>$W$4='Data entry'!$R9</xm:f>
            <x14:dxf>
              <fill>
                <patternFill>
                  <bgColor rgb="FFFF0000"/>
                </patternFill>
              </fill>
            </x14:dxf>
          </x14:cfRule>
          <xm:sqref>U15:AG15</xm:sqref>
        </x14:conditionalFormatting>
        <x14:conditionalFormatting xmlns:xm="http://schemas.microsoft.com/office/excel/2006/main">
          <x14:cfRule type="expression" priority="4689446" id="{964539FF-A92C-4F68-B268-B7157A32678C}">
            <xm:f>$W$4='Data entry'!$R9</xm:f>
            <x14:dxf>
              <fill>
                <patternFill>
                  <bgColor rgb="FFFFFF00"/>
                </patternFill>
              </fill>
            </x14:dxf>
          </x14:cfRule>
          <xm:sqref>I14:W14</xm:sqref>
        </x14:conditionalFormatting>
        <x14:conditionalFormatting xmlns:xm="http://schemas.microsoft.com/office/excel/2006/main">
          <x14:cfRule type="expression" priority="4689447" id="{46C1533A-F090-4A90-9309-3F59EC3FD3B0}">
            <xm:f>$X$4='Data entry'!$R9</xm:f>
            <x14:dxf>
              <fill>
                <patternFill>
                  <bgColor rgb="FFFF0000"/>
                </patternFill>
              </fill>
            </x14:dxf>
          </x14:cfRule>
          <xm:sqref>V15:AH15</xm:sqref>
        </x14:conditionalFormatting>
        <x14:conditionalFormatting xmlns:xm="http://schemas.microsoft.com/office/excel/2006/main">
          <x14:cfRule type="expression" priority="4689448" id="{7C70E81C-DDD4-4D75-933A-4F6A39893184}">
            <xm:f>$X$4='Data entry'!$R9</xm:f>
            <x14:dxf>
              <fill>
                <patternFill>
                  <bgColor rgb="FFFFFF00"/>
                </patternFill>
              </fill>
            </x14:dxf>
          </x14:cfRule>
          <xm:sqref>J14:X14</xm:sqref>
        </x14:conditionalFormatting>
        <x14:conditionalFormatting xmlns:xm="http://schemas.microsoft.com/office/excel/2006/main">
          <x14:cfRule type="expression" priority="4689449" id="{561AF073-0EF8-4B72-A119-40A639C4359D}">
            <xm:f>$Y$4='Data entry'!$R9</xm:f>
            <x14:dxf>
              <fill>
                <patternFill>
                  <bgColor rgb="FFFF0000"/>
                </patternFill>
              </fill>
            </x14:dxf>
          </x14:cfRule>
          <xm:sqref>W15:AI15</xm:sqref>
        </x14:conditionalFormatting>
        <x14:conditionalFormatting xmlns:xm="http://schemas.microsoft.com/office/excel/2006/main">
          <x14:cfRule type="expression" priority="4689450" id="{F242E808-8F07-4A89-9524-7D4C767CE357}">
            <xm:f>$Y$4='Data entry'!$R9</xm:f>
            <x14:dxf>
              <fill>
                <patternFill>
                  <bgColor rgb="FFFFFF00"/>
                </patternFill>
              </fill>
            </x14:dxf>
          </x14:cfRule>
          <xm:sqref>K14:Y14</xm:sqref>
        </x14:conditionalFormatting>
        <x14:conditionalFormatting xmlns:xm="http://schemas.microsoft.com/office/excel/2006/main">
          <x14:cfRule type="expression" priority="4689451" id="{DD601058-982B-4218-BD9D-64BB823C2633}">
            <xm:f>$Z$4='Data entry'!$R9</xm:f>
            <x14:dxf>
              <fill>
                <patternFill>
                  <bgColor rgb="FFFF0000"/>
                </patternFill>
              </fill>
            </x14:dxf>
          </x14:cfRule>
          <xm:sqref>X15:AJ15</xm:sqref>
        </x14:conditionalFormatting>
        <x14:conditionalFormatting xmlns:xm="http://schemas.microsoft.com/office/excel/2006/main">
          <x14:cfRule type="expression" priority="4689452" id="{C9DB141D-79F6-4093-92A3-7BF7A1622985}">
            <xm:f>$Z$4='Data entry'!$R9</xm:f>
            <x14:dxf>
              <fill>
                <patternFill>
                  <bgColor rgb="FFFFFF00"/>
                </patternFill>
              </fill>
            </x14:dxf>
          </x14:cfRule>
          <xm:sqref>L14:Z14</xm:sqref>
        </x14:conditionalFormatting>
        <x14:conditionalFormatting xmlns:xm="http://schemas.microsoft.com/office/excel/2006/main">
          <x14:cfRule type="expression" priority="4689453" id="{710EB8D3-F5C0-4E3C-8214-2D0C4E26F649}">
            <xm:f>$AA$4='Data entry'!$R9</xm:f>
            <x14:dxf>
              <fill>
                <patternFill>
                  <bgColor rgb="FFFF0000"/>
                </patternFill>
              </fill>
            </x14:dxf>
          </x14:cfRule>
          <xm:sqref>Y15:AK15</xm:sqref>
        </x14:conditionalFormatting>
        <x14:conditionalFormatting xmlns:xm="http://schemas.microsoft.com/office/excel/2006/main">
          <x14:cfRule type="expression" priority="4689454" id="{33825D69-C967-4D27-B395-5D44A3083802}">
            <xm:f>$AA$4='Data entry'!$R9</xm:f>
            <x14:dxf>
              <fill>
                <patternFill>
                  <bgColor rgb="FFFFFF00"/>
                </patternFill>
              </fill>
            </x14:dxf>
          </x14:cfRule>
          <xm:sqref>M14:AA14</xm:sqref>
        </x14:conditionalFormatting>
        <x14:conditionalFormatting xmlns:xm="http://schemas.microsoft.com/office/excel/2006/main">
          <x14:cfRule type="expression" priority="4689455" id="{9811A97D-351B-4D32-8754-AF433277E62B}">
            <xm:f>$AB$4='Data entry'!$R9</xm:f>
            <x14:dxf>
              <fill>
                <patternFill>
                  <bgColor rgb="FFFF0000"/>
                </patternFill>
              </fill>
            </x14:dxf>
          </x14:cfRule>
          <xm:sqref>Z15:AL15</xm:sqref>
        </x14:conditionalFormatting>
        <x14:conditionalFormatting xmlns:xm="http://schemas.microsoft.com/office/excel/2006/main">
          <x14:cfRule type="expression" priority="4689456" id="{6DD3E556-C72E-438B-92DA-3096ED1E4178}">
            <xm:f>$AB$4='Data entry'!$R9</xm:f>
            <x14:dxf>
              <fill>
                <patternFill>
                  <bgColor rgb="FFFFFF00"/>
                </patternFill>
              </fill>
            </x14:dxf>
          </x14:cfRule>
          <xm:sqref>N14:AB14</xm:sqref>
        </x14:conditionalFormatting>
        <x14:conditionalFormatting xmlns:xm="http://schemas.microsoft.com/office/excel/2006/main">
          <x14:cfRule type="expression" priority="4689457" id="{C0DF7A1B-D6BC-4371-BD3A-F0708147FA1C}">
            <xm:f>$AC$4='Data entry'!$R9</xm:f>
            <x14:dxf>
              <fill>
                <patternFill>
                  <bgColor rgb="FFFF0000"/>
                </patternFill>
              </fill>
            </x14:dxf>
          </x14:cfRule>
          <xm:sqref>AA15:AM15</xm:sqref>
        </x14:conditionalFormatting>
        <x14:conditionalFormatting xmlns:xm="http://schemas.microsoft.com/office/excel/2006/main">
          <x14:cfRule type="expression" priority="4689458" id="{DB2E1F48-AF0E-41F9-A976-6B1963CA5711}">
            <xm:f>$AC$4='Data entry'!$R9</xm:f>
            <x14:dxf>
              <fill>
                <patternFill>
                  <bgColor rgb="FFFFFF00"/>
                </patternFill>
              </fill>
            </x14:dxf>
          </x14:cfRule>
          <xm:sqref>O14:AC14</xm:sqref>
        </x14:conditionalFormatting>
        <x14:conditionalFormatting xmlns:xm="http://schemas.microsoft.com/office/excel/2006/main">
          <x14:cfRule type="expression" priority="4689459" id="{89909907-F9A9-4AF9-BC1D-304710A43F50}">
            <xm:f>$AD$4='Data entry'!$R9</xm:f>
            <x14:dxf>
              <fill>
                <patternFill>
                  <bgColor rgb="FFFF0000"/>
                </patternFill>
              </fill>
            </x14:dxf>
          </x14:cfRule>
          <xm:sqref>AB15:AN15</xm:sqref>
        </x14:conditionalFormatting>
        <x14:conditionalFormatting xmlns:xm="http://schemas.microsoft.com/office/excel/2006/main">
          <x14:cfRule type="expression" priority="4689460" id="{729676B7-E331-43A4-ACC9-850DCEE76A0E}">
            <xm:f>$AD$4='Data entry'!$R9</xm:f>
            <x14:dxf>
              <fill>
                <patternFill>
                  <bgColor rgb="FFFFFF00"/>
                </patternFill>
              </fill>
            </x14:dxf>
          </x14:cfRule>
          <xm:sqref>P14:AD14</xm:sqref>
        </x14:conditionalFormatting>
        <x14:conditionalFormatting xmlns:xm="http://schemas.microsoft.com/office/excel/2006/main">
          <x14:cfRule type="expression" priority="4689461" id="{00DA2C55-350E-44AA-ABEA-808FABFDA737}">
            <xm:f>$AE$4='Data entry'!$R9</xm:f>
            <x14:dxf>
              <fill>
                <patternFill>
                  <bgColor rgb="FFFF0000"/>
                </patternFill>
              </fill>
            </x14:dxf>
          </x14:cfRule>
          <xm:sqref>AC15:AO15</xm:sqref>
        </x14:conditionalFormatting>
        <x14:conditionalFormatting xmlns:xm="http://schemas.microsoft.com/office/excel/2006/main">
          <x14:cfRule type="expression" priority="4689462" id="{373C95F1-00C1-45E9-B561-5224945BA4A4}">
            <xm:f>$AE$4='Data entry'!$R9</xm:f>
            <x14:dxf>
              <fill>
                <patternFill>
                  <bgColor rgb="FFFFFF00"/>
                </patternFill>
              </fill>
            </x14:dxf>
          </x14:cfRule>
          <xm:sqref>Q14:AE14</xm:sqref>
        </x14:conditionalFormatting>
        <x14:conditionalFormatting xmlns:xm="http://schemas.microsoft.com/office/excel/2006/main">
          <x14:cfRule type="expression" priority="4689463" id="{65E90E74-6BEF-4B00-BD5E-ECACFEBC225A}">
            <xm:f>$AF$4='Data entry'!$R9</xm:f>
            <x14:dxf>
              <fill>
                <patternFill>
                  <bgColor rgb="FFFF0000"/>
                </patternFill>
              </fill>
            </x14:dxf>
          </x14:cfRule>
          <xm:sqref>AD15:AP15</xm:sqref>
        </x14:conditionalFormatting>
        <x14:conditionalFormatting xmlns:xm="http://schemas.microsoft.com/office/excel/2006/main">
          <x14:cfRule type="expression" priority="4689464" id="{56B519D7-E083-4811-B42B-D6CB10D44BB3}">
            <xm:f>$AF$4='Data entry'!$R9</xm:f>
            <x14:dxf>
              <fill>
                <patternFill>
                  <bgColor rgb="FFFFFF00"/>
                </patternFill>
              </fill>
            </x14:dxf>
          </x14:cfRule>
          <xm:sqref>R14:AF14</xm:sqref>
        </x14:conditionalFormatting>
        <x14:conditionalFormatting xmlns:xm="http://schemas.microsoft.com/office/excel/2006/main">
          <x14:cfRule type="expression" priority="4689465" id="{889682B6-BF9B-414B-86B7-1C802156B058}">
            <xm:f>$AG$4='Data entry'!$R9</xm:f>
            <x14:dxf>
              <fill>
                <patternFill>
                  <bgColor rgb="FFFF0000"/>
                </patternFill>
              </fill>
            </x14:dxf>
          </x14:cfRule>
          <xm:sqref>AE15:AQ15</xm:sqref>
        </x14:conditionalFormatting>
        <x14:conditionalFormatting xmlns:xm="http://schemas.microsoft.com/office/excel/2006/main">
          <x14:cfRule type="expression" priority="4689466" id="{19913D88-1940-4CB0-B29C-D46D60833BD5}">
            <xm:f>$AG$4='Data entry'!$R9</xm:f>
            <x14:dxf>
              <fill>
                <patternFill>
                  <bgColor rgb="FFFFFF00"/>
                </patternFill>
              </fill>
            </x14:dxf>
          </x14:cfRule>
          <xm:sqref>S14:AG14</xm:sqref>
        </x14:conditionalFormatting>
        <x14:conditionalFormatting xmlns:xm="http://schemas.microsoft.com/office/excel/2006/main">
          <x14:cfRule type="expression" priority="4689467" id="{3DD7B9A5-18A3-463F-BAD5-9796FC487328}">
            <xm:f>$AH$4='Data entry'!$R9</xm:f>
            <x14:dxf>
              <fill>
                <patternFill>
                  <bgColor rgb="FFFF0000"/>
                </patternFill>
              </fill>
            </x14:dxf>
          </x14:cfRule>
          <xm:sqref>AF15:AR15</xm:sqref>
        </x14:conditionalFormatting>
        <x14:conditionalFormatting xmlns:xm="http://schemas.microsoft.com/office/excel/2006/main">
          <x14:cfRule type="expression" priority="4689468" id="{31005CF4-5608-496E-91EB-F7F505046C80}">
            <xm:f>$AH$4='Data entry'!$R9</xm:f>
            <x14:dxf>
              <fill>
                <patternFill>
                  <bgColor rgb="FFFFFF00"/>
                </patternFill>
              </fill>
            </x14:dxf>
          </x14:cfRule>
          <xm:sqref>T14:AH14</xm:sqref>
        </x14:conditionalFormatting>
        <x14:conditionalFormatting xmlns:xm="http://schemas.microsoft.com/office/excel/2006/main">
          <x14:cfRule type="expression" priority="4689469" id="{CD14F654-5B7A-444F-8FC1-7DD71E76E475}">
            <xm:f>$AI$4='Data entry'!$R9</xm:f>
            <x14:dxf>
              <fill>
                <patternFill>
                  <bgColor rgb="FFFF0000"/>
                </patternFill>
              </fill>
            </x14:dxf>
          </x14:cfRule>
          <xm:sqref>AG15:AS15</xm:sqref>
        </x14:conditionalFormatting>
        <x14:conditionalFormatting xmlns:xm="http://schemas.microsoft.com/office/excel/2006/main">
          <x14:cfRule type="expression" priority="4689470" id="{0E4E448C-6C46-4285-B877-A61A90294385}">
            <xm:f>$AI$4='Data entry'!$R9</xm:f>
            <x14:dxf>
              <fill>
                <patternFill>
                  <bgColor rgb="FFFFFF00"/>
                </patternFill>
              </fill>
            </x14:dxf>
          </x14:cfRule>
          <xm:sqref>U14:AI14</xm:sqref>
        </x14:conditionalFormatting>
        <x14:conditionalFormatting xmlns:xm="http://schemas.microsoft.com/office/excel/2006/main">
          <x14:cfRule type="expression" priority="4689471" id="{B1C1818F-791C-403D-BE73-6F6E9DC6A16D}">
            <xm:f>$AJ$4='Data entry'!$R9</xm:f>
            <x14:dxf>
              <fill>
                <patternFill>
                  <bgColor rgb="FFFF0000"/>
                </patternFill>
              </fill>
            </x14:dxf>
          </x14:cfRule>
          <xm:sqref>AH15:AT15</xm:sqref>
        </x14:conditionalFormatting>
        <x14:conditionalFormatting xmlns:xm="http://schemas.microsoft.com/office/excel/2006/main">
          <x14:cfRule type="expression" priority="4689472" id="{A1237792-221B-431B-B8A7-E9A64DA46D93}">
            <xm:f>$AJ$4='Data entry'!$R9</xm:f>
            <x14:dxf>
              <fill>
                <patternFill>
                  <bgColor rgb="FFFFFF00"/>
                </patternFill>
              </fill>
            </x14:dxf>
          </x14:cfRule>
          <xm:sqref>V14:AJ14</xm:sqref>
        </x14:conditionalFormatting>
        <x14:conditionalFormatting xmlns:xm="http://schemas.microsoft.com/office/excel/2006/main">
          <x14:cfRule type="expression" priority="4689473" id="{617DC2AF-C7A3-4724-8EA3-17DEFEDC8949}">
            <xm:f>$AK$4='Data entry'!$R9</xm:f>
            <x14:dxf>
              <fill>
                <patternFill>
                  <bgColor rgb="FFFF0000"/>
                </patternFill>
              </fill>
            </x14:dxf>
          </x14:cfRule>
          <xm:sqref>AI15:AU15</xm:sqref>
        </x14:conditionalFormatting>
        <x14:conditionalFormatting xmlns:xm="http://schemas.microsoft.com/office/excel/2006/main">
          <x14:cfRule type="expression" priority="4689474" id="{AA72317D-37B1-48EB-A28B-BF2AC8DC4519}">
            <xm:f>$AK$4='Data entry'!$R9</xm:f>
            <x14:dxf>
              <fill>
                <patternFill>
                  <bgColor rgb="FFFFFF00"/>
                </patternFill>
              </fill>
            </x14:dxf>
          </x14:cfRule>
          <xm:sqref>W14:AK14</xm:sqref>
        </x14:conditionalFormatting>
        <x14:conditionalFormatting xmlns:xm="http://schemas.microsoft.com/office/excel/2006/main">
          <x14:cfRule type="expression" priority="4689475" id="{6CA9FB7A-20EA-4D3A-B74C-A001F4BE810D}">
            <xm:f>$AL$4='Data entry'!$R9</xm:f>
            <x14:dxf>
              <fill>
                <patternFill>
                  <bgColor rgb="FFFF0000"/>
                </patternFill>
              </fill>
            </x14:dxf>
          </x14:cfRule>
          <xm:sqref>AJ15:AV15</xm:sqref>
        </x14:conditionalFormatting>
        <x14:conditionalFormatting xmlns:xm="http://schemas.microsoft.com/office/excel/2006/main">
          <x14:cfRule type="expression" priority="4689476" id="{81A75DAA-573F-4EF3-A640-1B992C18BEA0}">
            <xm:f>$AL$4='Data entry'!$R9</xm:f>
            <x14:dxf>
              <fill>
                <patternFill>
                  <bgColor rgb="FFFFFF00"/>
                </patternFill>
              </fill>
            </x14:dxf>
          </x14:cfRule>
          <xm:sqref>X14:AL14</xm:sqref>
        </x14:conditionalFormatting>
        <x14:conditionalFormatting xmlns:xm="http://schemas.microsoft.com/office/excel/2006/main">
          <x14:cfRule type="expression" priority="4689477" id="{3D44713E-4ABA-4CCD-9DF4-5513A9FB5E1E}">
            <xm:f>$AM$4='Data entry'!$R9</xm:f>
            <x14:dxf>
              <fill>
                <patternFill>
                  <bgColor rgb="FFFF0000"/>
                </patternFill>
              </fill>
            </x14:dxf>
          </x14:cfRule>
          <xm:sqref>AK15:AW15</xm:sqref>
        </x14:conditionalFormatting>
        <x14:conditionalFormatting xmlns:xm="http://schemas.microsoft.com/office/excel/2006/main">
          <x14:cfRule type="expression" priority="4689478" id="{05A26B51-72A7-4423-822F-2BDBC28275D0}">
            <xm:f>$AM$4='Data entry'!$R9</xm:f>
            <x14:dxf>
              <fill>
                <patternFill>
                  <bgColor rgb="FFFFFF00"/>
                </patternFill>
              </fill>
            </x14:dxf>
          </x14:cfRule>
          <xm:sqref>Y14:AM14</xm:sqref>
        </x14:conditionalFormatting>
        <x14:conditionalFormatting xmlns:xm="http://schemas.microsoft.com/office/excel/2006/main">
          <x14:cfRule type="expression" priority="4689479" id="{B8A20675-6230-4694-A7F6-6B3DC7142773}">
            <xm:f>$AN$4='Data entry'!$R9</xm:f>
            <x14:dxf>
              <fill>
                <patternFill>
                  <bgColor rgb="FFFF0000"/>
                </patternFill>
              </fill>
            </x14:dxf>
          </x14:cfRule>
          <xm:sqref>AL15:AX15</xm:sqref>
        </x14:conditionalFormatting>
        <x14:conditionalFormatting xmlns:xm="http://schemas.microsoft.com/office/excel/2006/main">
          <x14:cfRule type="expression" priority="4689480" id="{8421181C-7450-42E9-BC1D-065CCFCA960E}">
            <xm:f>$AN$4='Data entry'!$R9</xm:f>
            <x14:dxf>
              <fill>
                <patternFill>
                  <bgColor rgb="FFFFFF00"/>
                </patternFill>
              </fill>
            </x14:dxf>
          </x14:cfRule>
          <xm:sqref>Z14:AN14</xm:sqref>
        </x14:conditionalFormatting>
        <x14:conditionalFormatting xmlns:xm="http://schemas.microsoft.com/office/excel/2006/main">
          <x14:cfRule type="expression" priority="4689481" id="{067FE4BD-6EF4-4684-B6E0-35AB2F267EE7}">
            <xm:f>$AO$4='Data entry'!$R9</xm:f>
            <x14:dxf>
              <fill>
                <patternFill>
                  <bgColor rgb="FFFF0000"/>
                </patternFill>
              </fill>
            </x14:dxf>
          </x14:cfRule>
          <xm:sqref>AM15:AY15</xm:sqref>
        </x14:conditionalFormatting>
        <x14:conditionalFormatting xmlns:xm="http://schemas.microsoft.com/office/excel/2006/main">
          <x14:cfRule type="expression" priority="4689482" id="{F7653492-88D1-47AC-8BA3-0CCE65C3C2AB}">
            <xm:f>$AO$4='Data entry'!$R9</xm:f>
            <x14:dxf>
              <fill>
                <patternFill>
                  <bgColor rgb="FFFFFF00"/>
                </patternFill>
              </fill>
            </x14:dxf>
          </x14:cfRule>
          <xm:sqref>AA14:AO14</xm:sqref>
        </x14:conditionalFormatting>
        <x14:conditionalFormatting xmlns:xm="http://schemas.microsoft.com/office/excel/2006/main">
          <x14:cfRule type="expression" priority="4689483" id="{207A5E5D-B322-482E-9193-1D7318138358}">
            <xm:f>$AP$4='Data entry'!$R9</xm:f>
            <x14:dxf>
              <fill>
                <patternFill>
                  <bgColor rgb="FFFF0000"/>
                </patternFill>
              </fill>
            </x14:dxf>
          </x14:cfRule>
          <xm:sqref>AN15:AZ15</xm:sqref>
        </x14:conditionalFormatting>
        <x14:conditionalFormatting xmlns:xm="http://schemas.microsoft.com/office/excel/2006/main">
          <x14:cfRule type="expression" priority="4689484" id="{21DA638D-4CA0-4067-BFF1-240CE1A0261B}">
            <xm:f>$AP$4='Data entry'!$R9</xm:f>
            <x14:dxf>
              <fill>
                <patternFill>
                  <bgColor rgb="FFFFFF00"/>
                </patternFill>
              </fill>
            </x14:dxf>
          </x14:cfRule>
          <xm:sqref>AB14:AP14</xm:sqref>
        </x14:conditionalFormatting>
        <x14:conditionalFormatting xmlns:xm="http://schemas.microsoft.com/office/excel/2006/main">
          <x14:cfRule type="expression" priority="4689485" id="{71963D96-A42A-4B90-BFC7-6D83D37766EF}">
            <xm:f>$AQ$4='Data entry'!$R9</xm:f>
            <x14:dxf>
              <fill>
                <patternFill>
                  <bgColor rgb="FFFF0000"/>
                </patternFill>
              </fill>
            </x14:dxf>
          </x14:cfRule>
          <xm:sqref>AO15:BA15</xm:sqref>
        </x14:conditionalFormatting>
        <x14:conditionalFormatting xmlns:xm="http://schemas.microsoft.com/office/excel/2006/main">
          <x14:cfRule type="expression" priority="4689486" id="{74952595-84B6-484F-8FF6-FCC1F337DF4D}">
            <xm:f>$AQ$4='Data entry'!$R9</xm:f>
            <x14:dxf>
              <fill>
                <patternFill>
                  <bgColor rgb="FFFFFF00"/>
                </patternFill>
              </fill>
            </x14:dxf>
          </x14:cfRule>
          <xm:sqref>AC14:AQ14</xm:sqref>
        </x14:conditionalFormatting>
        <x14:conditionalFormatting xmlns:xm="http://schemas.microsoft.com/office/excel/2006/main">
          <x14:cfRule type="expression" priority="4689487" id="{8AC9C4B9-0A34-4BC0-B0F7-CA89434C4911}">
            <xm:f>$P$4='Data entry'!$R9</xm:f>
            <x14:dxf>
              <fill>
                <patternFill>
                  <bgColor rgb="FFFFFF00"/>
                </patternFill>
              </fill>
            </x14:dxf>
          </x14:cfRule>
          <xm:sqref>C14:P14</xm:sqref>
        </x14:conditionalFormatting>
        <x14:conditionalFormatting xmlns:xm="http://schemas.microsoft.com/office/excel/2006/main">
          <x14:cfRule type="expression" priority="4689488" id="{0A726775-ABFD-4F22-967C-1A4D87BA3751}">
            <xm:f>$Q$4='Data entry'!$R9</xm:f>
            <x14:dxf>
              <fill>
                <patternFill>
                  <bgColor rgb="FFFFFF00"/>
                </patternFill>
              </fill>
            </x14:dxf>
          </x14:cfRule>
          <xm:sqref>C14:Q14</xm:sqref>
        </x14:conditionalFormatting>
        <x14:conditionalFormatting xmlns:xm="http://schemas.microsoft.com/office/excel/2006/main">
          <x14:cfRule type="expression" priority="4689489" id="{3A8414BD-262C-43B5-86EE-FA6901D00453}">
            <xm:f>$Q$4='Data entry'!$R9</xm:f>
            <x14:dxf>
              <fill>
                <patternFill>
                  <bgColor rgb="FFFF0000"/>
                </patternFill>
              </fill>
            </x14:dxf>
          </x14:cfRule>
          <xm:sqref>O15:AA15</xm:sqref>
        </x14:conditionalFormatting>
        <x14:conditionalFormatting xmlns:xm="http://schemas.microsoft.com/office/excel/2006/main">
          <x14:cfRule type="expression" priority="4689490" id="{B8B5501D-F3EF-4449-9306-F652960C65F4}">
            <xm:f>$R$4='Data entry'!$R9</xm:f>
            <x14:dxf>
              <fill>
                <patternFill>
                  <bgColor rgb="FFFF0000"/>
                </patternFill>
              </fill>
            </x14:dxf>
          </x14:cfRule>
          <xm:sqref>P15:AB15</xm:sqref>
        </x14:conditionalFormatting>
        <x14:conditionalFormatting xmlns:xm="http://schemas.microsoft.com/office/excel/2006/main">
          <x14:cfRule type="expression" priority="4689491" id="{5D070DEC-B82E-4D87-B907-A3E5AB836991}">
            <xm:f>$R$4='Data entry'!$R9</xm:f>
            <x14:dxf>
              <fill>
                <patternFill>
                  <bgColor rgb="FFFFFF00"/>
                </patternFill>
              </fill>
            </x14:dxf>
          </x14:cfRule>
          <xm:sqref>D14:R14</xm:sqref>
        </x14:conditionalFormatting>
        <x14:conditionalFormatting xmlns:xm="http://schemas.microsoft.com/office/excel/2006/main">
          <x14:cfRule type="expression" priority="4689492" id="{E4D16A10-F818-4664-9FB2-F0E839824D4B}">
            <xm:f>$S$4='Data entry'!$R9</xm:f>
            <x14:dxf>
              <fill>
                <patternFill>
                  <bgColor rgb="FFFF0000"/>
                </patternFill>
              </fill>
            </x14:dxf>
          </x14:cfRule>
          <xm:sqref>Q15:AC15</xm:sqref>
        </x14:conditionalFormatting>
        <x14:conditionalFormatting xmlns:xm="http://schemas.microsoft.com/office/excel/2006/main">
          <x14:cfRule type="expression" priority="4689493" id="{1A9F9911-A3E9-4730-AFBE-AB8C596545CA}">
            <xm:f>$S$4='Data entry'!$R9</xm:f>
            <x14:dxf>
              <fill>
                <patternFill>
                  <bgColor rgb="FFFFFF00"/>
                </patternFill>
              </fill>
            </x14:dxf>
          </x14:cfRule>
          <xm:sqref>E14:S14</xm:sqref>
        </x14:conditionalFormatting>
        <x14:conditionalFormatting xmlns:xm="http://schemas.microsoft.com/office/excel/2006/main">
          <x14:cfRule type="expression" priority="4689494" id="{8BB5CD1B-B2AC-442A-9550-26DE19A62D22}">
            <xm:f>$T$4='Data entry'!$R9</xm:f>
            <x14:dxf>
              <fill>
                <patternFill>
                  <bgColor rgb="FFFF0000"/>
                </patternFill>
              </fill>
            </x14:dxf>
          </x14:cfRule>
          <xm:sqref>R15:AD15</xm:sqref>
        </x14:conditionalFormatting>
        <x14:conditionalFormatting xmlns:xm="http://schemas.microsoft.com/office/excel/2006/main">
          <x14:cfRule type="expression" priority="4689495" id="{E7B59C69-7921-4049-84A1-8B3E5F7B0598}">
            <xm:f>$T$4='Data entry'!$R9</xm:f>
            <x14:dxf>
              <fill>
                <patternFill>
                  <bgColor rgb="FFFFFF00"/>
                </patternFill>
              </fill>
            </x14:dxf>
          </x14:cfRule>
          <xm:sqref>F14:T14</xm:sqref>
        </x14:conditionalFormatting>
        <x14:conditionalFormatting xmlns:xm="http://schemas.microsoft.com/office/excel/2006/main">
          <x14:cfRule type="expression" priority="4689496" id="{238C09E5-7A3D-439D-949F-A7733073F9A2}">
            <xm:f>$U$4='Data entry'!$R9</xm:f>
            <x14:dxf>
              <fill>
                <patternFill>
                  <bgColor rgb="FFFFFF00"/>
                </patternFill>
              </fill>
            </x14:dxf>
          </x14:cfRule>
          <xm:sqref>G14:U14</xm:sqref>
        </x14:conditionalFormatting>
        <x14:conditionalFormatting xmlns:xm="http://schemas.microsoft.com/office/excel/2006/main">
          <x14:cfRule type="expression" priority="4689497" id="{DE4D4432-0A19-452A-AF14-2873FE4DF411}">
            <xm:f>$AR$4='Data entry'!$R9</xm:f>
            <x14:dxf>
              <fill>
                <patternFill>
                  <bgColor rgb="FFFF0000"/>
                </patternFill>
              </fill>
            </x14:dxf>
          </x14:cfRule>
          <xm:sqref>AP15:BB15</xm:sqref>
        </x14:conditionalFormatting>
        <x14:conditionalFormatting xmlns:xm="http://schemas.microsoft.com/office/excel/2006/main">
          <x14:cfRule type="expression" priority="4689498" id="{90D7E1FF-542D-40C8-9BD5-DFEB4CDD256F}">
            <xm:f>$AR$4='Data entry'!$R9</xm:f>
            <x14:dxf>
              <fill>
                <patternFill>
                  <bgColor rgb="FFFFFF00"/>
                </patternFill>
              </fill>
            </x14:dxf>
          </x14:cfRule>
          <xm:sqref>AD14:AR14</xm:sqref>
        </x14:conditionalFormatting>
        <x14:conditionalFormatting xmlns:xm="http://schemas.microsoft.com/office/excel/2006/main">
          <x14:cfRule type="expression" priority="4689499" id="{0EBB5305-4A4A-4205-A1FF-11160070CBC3}">
            <xm:f>$AS$4='Data entry'!$R9</xm:f>
            <x14:dxf>
              <fill>
                <patternFill>
                  <bgColor rgb="FFFF0000"/>
                </patternFill>
              </fill>
            </x14:dxf>
          </x14:cfRule>
          <xm:sqref>AQ15:BC15</xm:sqref>
        </x14:conditionalFormatting>
        <x14:conditionalFormatting xmlns:xm="http://schemas.microsoft.com/office/excel/2006/main">
          <x14:cfRule type="expression" priority="4689500" id="{AC8EB30C-4253-4CE1-820E-1801F6D8D35B}">
            <xm:f>$AS$4='Data entry'!$R9</xm:f>
            <x14:dxf>
              <fill>
                <patternFill>
                  <bgColor rgb="FFFFFF00"/>
                </patternFill>
              </fill>
            </x14:dxf>
          </x14:cfRule>
          <xm:sqref>AE14:AS14</xm:sqref>
        </x14:conditionalFormatting>
        <x14:conditionalFormatting xmlns:xm="http://schemas.microsoft.com/office/excel/2006/main">
          <x14:cfRule type="expression" priority="4689501" id="{E11744C1-7201-4272-A1B0-945490B42425}">
            <xm:f>$AT$4='Data entry'!$R9</xm:f>
            <x14:dxf>
              <fill>
                <patternFill>
                  <bgColor rgb="FFFF0000"/>
                </patternFill>
              </fill>
            </x14:dxf>
          </x14:cfRule>
          <xm:sqref>AR15:BD15</xm:sqref>
        </x14:conditionalFormatting>
        <x14:conditionalFormatting xmlns:xm="http://schemas.microsoft.com/office/excel/2006/main">
          <x14:cfRule type="expression" priority="4689502" id="{5EE2823B-E955-4EA7-B99C-0B1F77B57A69}">
            <xm:f>$AT$4='Data entry'!$R9</xm:f>
            <x14:dxf>
              <fill>
                <patternFill>
                  <bgColor rgb="FFFFFF00"/>
                </patternFill>
              </fill>
            </x14:dxf>
          </x14:cfRule>
          <xm:sqref>AF14:AT14</xm:sqref>
        </x14:conditionalFormatting>
        <x14:conditionalFormatting xmlns:xm="http://schemas.microsoft.com/office/excel/2006/main">
          <x14:cfRule type="expression" priority="4689503" id="{5737DC63-3262-4B34-900C-2AAEB255FCBA}">
            <xm:f>$AU$4='Data entry'!$R9</xm:f>
            <x14:dxf>
              <fill>
                <patternFill>
                  <bgColor rgb="FFFF0000"/>
                </patternFill>
              </fill>
            </x14:dxf>
          </x14:cfRule>
          <xm:sqref>AS15:BE15</xm:sqref>
        </x14:conditionalFormatting>
        <x14:conditionalFormatting xmlns:xm="http://schemas.microsoft.com/office/excel/2006/main">
          <x14:cfRule type="expression" priority="4689504" id="{2B5C1F1B-3C3D-4CA3-BC64-0E98422075B6}">
            <xm:f>$AU$4='Data entry'!$R9</xm:f>
            <x14:dxf>
              <fill>
                <patternFill>
                  <bgColor rgb="FFFFFF00"/>
                </patternFill>
              </fill>
            </x14:dxf>
          </x14:cfRule>
          <xm:sqref>AG14:AU14</xm:sqref>
        </x14:conditionalFormatting>
        <x14:conditionalFormatting xmlns:xm="http://schemas.microsoft.com/office/excel/2006/main">
          <x14:cfRule type="expression" priority="4689505" id="{B87A1285-B003-4855-8F4B-53C391BA10E6}">
            <xm:f>$AV$4='Data entry'!$R9</xm:f>
            <x14:dxf>
              <fill>
                <patternFill>
                  <bgColor rgb="FFFF0000"/>
                </patternFill>
              </fill>
            </x14:dxf>
          </x14:cfRule>
          <xm:sqref>AT15:BF15</xm:sqref>
        </x14:conditionalFormatting>
        <x14:conditionalFormatting xmlns:xm="http://schemas.microsoft.com/office/excel/2006/main">
          <x14:cfRule type="expression" priority="4689506" id="{338EE31C-78DB-4818-B837-0380F9E457FA}">
            <xm:f>$AV$4='Data entry'!$R9</xm:f>
            <x14:dxf>
              <fill>
                <patternFill>
                  <bgColor rgb="FFFFFF00"/>
                </patternFill>
              </fill>
            </x14:dxf>
          </x14:cfRule>
          <xm:sqref>AH14:AV14</xm:sqref>
        </x14:conditionalFormatting>
        <x14:conditionalFormatting xmlns:xm="http://schemas.microsoft.com/office/excel/2006/main">
          <x14:cfRule type="expression" priority="4689507" id="{5C40EA66-2801-4C91-B885-BF6A1ECFC35C}">
            <xm:f>$AW$4='Data entry'!$R9</xm:f>
            <x14:dxf>
              <fill>
                <patternFill>
                  <bgColor rgb="FFFF0000"/>
                </patternFill>
              </fill>
            </x14:dxf>
          </x14:cfRule>
          <xm:sqref>AU15:BG15</xm:sqref>
        </x14:conditionalFormatting>
        <x14:conditionalFormatting xmlns:xm="http://schemas.microsoft.com/office/excel/2006/main">
          <x14:cfRule type="expression" priority="4689508" id="{51BCD5CE-DF86-4C2F-8A81-DDA1EFD6C8F7}">
            <xm:f>$AW$4='Data entry'!$R9</xm:f>
            <x14:dxf>
              <fill>
                <patternFill>
                  <bgColor rgb="FFFFFF00"/>
                </patternFill>
              </fill>
            </x14:dxf>
          </x14:cfRule>
          <xm:sqref>AI14:AW14</xm:sqref>
        </x14:conditionalFormatting>
        <x14:conditionalFormatting xmlns:xm="http://schemas.microsoft.com/office/excel/2006/main">
          <x14:cfRule type="expression" priority="4689509" id="{DC2ED5A0-8917-4877-8CD3-9DF9BE5993C9}">
            <xm:f>$AX$4='Data entry'!$R9</xm:f>
            <x14:dxf>
              <fill>
                <patternFill>
                  <bgColor rgb="FFFF0000"/>
                </patternFill>
              </fill>
            </x14:dxf>
          </x14:cfRule>
          <xm:sqref>AV15:BH15</xm:sqref>
        </x14:conditionalFormatting>
        <x14:conditionalFormatting xmlns:xm="http://schemas.microsoft.com/office/excel/2006/main">
          <x14:cfRule type="expression" priority="4689510" id="{59B31869-20F9-45BD-BC80-0A6C8945CE2C}">
            <xm:f>$AX$4='Data entry'!$R9</xm:f>
            <x14:dxf>
              <fill>
                <patternFill>
                  <bgColor rgb="FFFFFF00"/>
                </patternFill>
              </fill>
            </x14:dxf>
          </x14:cfRule>
          <xm:sqref>AJ14:AX14</xm:sqref>
        </x14:conditionalFormatting>
        <x14:conditionalFormatting xmlns:xm="http://schemas.microsoft.com/office/excel/2006/main">
          <x14:cfRule type="expression" priority="4689511" id="{D4208FA0-4262-4037-934C-6D0742B2AD8E}">
            <xm:f>$AY$4='Data entry'!$R9</xm:f>
            <x14:dxf>
              <fill>
                <patternFill>
                  <bgColor rgb="FFFF0000"/>
                </patternFill>
              </fill>
            </x14:dxf>
          </x14:cfRule>
          <xm:sqref>AW15:BI15</xm:sqref>
        </x14:conditionalFormatting>
        <x14:conditionalFormatting xmlns:xm="http://schemas.microsoft.com/office/excel/2006/main">
          <x14:cfRule type="expression" priority="4689512" id="{04D6E423-18C7-42B2-A67D-F49D8E62B571}">
            <xm:f>$AY$4='Data entry'!$R9</xm:f>
            <x14:dxf>
              <fill>
                <patternFill>
                  <bgColor rgb="FFFFFF00"/>
                </patternFill>
              </fill>
            </x14:dxf>
          </x14:cfRule>
          <xm:sqref>AK14:AY14</xm:sqref>
        </x14:conditionalFormatting>
        <x14:conditionalFormatting xmlns:xm="http://schemas.microsoft.com/office/excel/2006/main">
          <x14:cfRule type="expression" priority="4689513" id="{A931C203-6E4B-4EBD-A2F4-1876881F48D4}">
            <xm:f>$AZ$4='Data entry'!$R9</xm:f>
            <x14:dxf>
              <fill>
                <patternFill>
                  <bgColor rgb="FFFF0000"/>
                </patternFill>
              </fill>
            </x14:dxf>
          </x14:cfRule>
          <xm:sqref>AX15:BJ15</xm:sqref>
        </x14:conditionalFormatting>
        <x14:conditionalFormatting xmlns:xm="http://schemas.microsoft.com/office/excel/2006/main">
          <x14:cfRule type="expression" priority="4689514" id="{092D9100-E652-40FE-8CAA-720DC0681250}">
            <xm:f>$AZ$4='Data entry'!$R9</xm:f>
            <x14:dxf>
              <fill>
                <patternFill>
                  <bgColor rgb="FFFFFF00"/>
                </patternFill>
              </fill>
            </x14:dxf>
          </x14:cfRule>
          <xm:sqref>AL14:AZ14</xm:sqref>
        </x14:conditionalFormatting>
        <x14:conditionalFormatting xmlns:xm="http://schemas.microsoft.com/office/excel/2006/main">
          <x14:cfRule type="expression" priority="4689515" id="{A3C7E6BE-A225-483C-A983-A915DB662C52}">
            <xm:f>$BA$4='Data entry'!$R9</xm:f>
            <x14:dxf>
              <fill>
                <patternFill>
                  <bgColor rgb="FFFF0000"/>
                </patternFill>
              </fill>
            </x14:dxf>
          </x14:cfRule>
          <xm:sqref>AY15:BK15</xm:sqref>
        </x14:conditionalFormatting>
        <x14:conditionalFormatting xmlns:xm="http://schemas.microsoft.com/office/excel/2006/main">
          <x14:cfRule type="expression" priority="4689516" id="{F5CF569A-8AFA-4CFF-8BD3-F04D8927A99F}">
            <xm:f>$BA$4='Data entry'!$R9</xm:f>
            <x14:dxf>
              <fill>
                <patternFill>
                  <bgColor rgb="FFFFFF00"/>
                </patternFill>
              </fill>
            </x14:dxf>
          </x14:cfRule>
          <xm:sqref>AM14:BA14</xm:sqref>
        </x14:conditionalFormatting>
        <x14:conditionalFormatting xmlns:xm="http://schemas.microsoft.com/office/excel/2006/main">
          <x14:cfRule type="expression" priority="4689517" id="{E4DAC94A-7983-4BFB-A87B-45B58561841A}">
            <xm:f>$BB$4='Data entry'!$R9</xm:f>
            <x14:dxf>
              <fill>
                <patternFill>
                  <bgColor rgb="FFFF0000"/>
                </patternFill>
              </fill>
            </x14:dxf>
          </x14:cfRule>
          <xm:sqref>AZ15:BL15</xm:sqref>
        </x14:conditionalFormatting>
        <x14:conditionalFormatting xmlns:xm="http://schemas.microsoft.com/office/excel/2006/main">
          <x14:cfRule type="expression" priority="4689518" id="{E63849C5-F39B-4B0E-8F8A-B532EDF2CBAE}">
            <xm:f>$BB$4='Data entry'!$R9</xm:f>
            <x14:dxf>
              <fill>
                <patternFill>
                  <bgColor rgb="FFFFFF00"/>
                </patternFill>
              </fill>
            </x14:dxf>
          </x14:cfRule>
          <xm:sqref>AN14:BB14</xm:sqref>
        </x14:conditionalFormatting>
        <x14:conditionalFormatting xmlns:xm="http://schemas.microsoft.com/office/excel/2006/main">
          <x14:cfRule type="expression" priority="4689519" id="{4FDC32D3-C1F5-455D-9AA4-A03359B72526}">
            <xm:f>$BC$4='Data entry'!$R9</xm:f>
            <x14:dxf>
              <fill>
                <patternFill>
                  <bgColor rgb="FFFF0000"/>
                </patternFill>
              </fill>
            </x14:dxf>
          </x14:cfRule>
          <xm:sqref>BA15:BM15</xm:sqref>
        </x14:conditionalFormatting>
        <x14:conditionalFormatting xmlns:xm="http://schemas.microsoft.com/office/excel/2006/main">
          <x14:cfRule type="expression" priority="4689520" id="{5F0D0C60-B233-4C56-B05D-98C99990877F}">
            <xm:f>$BC$4='Data entry'!$R9</xm:f>
            <x14:dxf>
              <fill>
                <patternFill>
                  <bgColor rgb="FFFFFF00"/>
                </patternFill>
              </fill>
            </x14:dxf>
          </x14:cfRule>
          <xm:sqref>AO14:BC14</xm:sqref>
        </x14:conditionalFormatting>
        <x14:conditionalFormatting xmlns:xm="http://schemas.microsoft.com/office/excel/2006/main">
          <x14:cfRule type="expression" priority="4689521" id="{9EBCB60F-8135-43B6-A0F3-548D4092CC98}">
            <xm:f>$BD$4='Data entry'!$R9</xm:f>
            <x14:dxf>
              <fill>
                <patternFill>
                  <bgColor rgb="FFFF0000"/>
                </patternFill>
              </fill>
            </x14:dxf>
          </x14:cfRule>
          <xm:sqref>BB15:BN15</xm:sqref>
        </x14:conditionalFormatting>
        <x14:conditionalFormatting xmlns:xm="http://schemas.microsoft.com/office/excel/2006/main">
          <x14:cfRule type="expression" priority="4689522" id="{961AF346-4A73-41ED-9A8D-27D431B09C05}">
            <xm:f>$BD$4='Data entry'!$R9</xm:f>
            <x14:dxf>
              <fill>
                <patternFill>
                  <bgColor rgb="FFFFFF00"/>
                </patternFill>
              </fill>
            </x14:dxf>
          </x14:cfRule>
          <xm:sqref>AP14:BD14</xm:sqref>
        </x14:conditionalFormatting>
        <x14:conditionalFormatting xmlns:xm="http://schemas.microsoft.com/office/excel/2006/main">
          <x14:cfRule type="expression" priority="4689523" id="{5A887026-27CD-4F8C-8BA6-1E92704C1CA6}">
            <xm:f>$BE$4='Data entry'!$R9</xm:f>
            <x14:dxf>
              <fill>
                <patternFill>
                  <bgColor rgb="FFFF0000"/>
                </patternFill>
              </fill>
            </x14:dxf>
          </x14:cfRule>
          <xm:sqref>BC15:BO15</xm:sqref>
        </x14:conditionalFormatting>
        <x14:conditionalFormatting xmlns:xm="http://schemas.microsoft.com/office/excel/2006/main">
          <x14:cfRule type="expression" priority="4689524" id="{7F46217B-A1E9-4515-B31E-E756FCD7C6D9}">
            <xm:f>$BE$4='Data entry'!$R9</xm:f>
            <x14:dxf>
              <fill>
                <patternFill>
                  <bgColor rgb="FFFFFF00"/>
                </patternFill>
              </fill>
            </x14:dxf>
          </x14:cfRule>
          <xm:sqref>AP14:BE14</xm:sqref>
        </x14:conditionalFormatting>
        <x14:conditionalFormatting xmlns:xm="http://schemas.microsoft.com/office/excel/2006/main">
          <x14:cfRule type="expression" priority="4689525" id="{F4D9285C-8CA0-4EF1-943E-6A462D47CC77}">
            <xm:f>$BF$4='Data entry'!$R9</xm:f>
            <x14:dxf>
              <fill>
                <patternFill>
                  <bgColor rgb="FFFF0000"/>
                </patternFill>
              </fill>
            </x14:dxf>
          </x14:cfRule>
          <xm:sqref>BD15:BP15</xm:sqref>
        </x14:conditionalFormatting>
        <x14:conditionalFormatting xmlns:xm="http://schemas.microsoft.com/office/excel/2006/main">
          <x14:cfRule type="expression" priority="4689526" id="{B9E4407D-651D-4DC0-9D61-3271D62A65E9}">
            <xm:f>$BF$4='Data entry'!$R9</xm:f>
            <x14:dxf>
              <fill>
                <patternFill>
                  <bgColor rgb="FFFFFF00"/>
                </patternFill>
              </fill>
            </x14:dxf>
          </x14:cfRule>
          <xm:sqref>AR14:BF14</xm:sqref>
        </x14:conditionalFormatting>
        <x14:conditionalFormatting xmlns:xm="http://schemas.microsoft.com/office/excel/2006/main">
          <x14:cfRule type="expression" priority="4689527" id="{4CDC062F-DDFF-4556-B941-08F919727F69}">
            <xm:f>$BG$4='Data entry'!$R9</xm:f>
            <x14:dxf>
              <fill>
                <patternFill>
                  <bgColor rgb="FFFF0000"/>
                </patternFill>
              </fill>
            </x14:dxf>
          </x14:cfRule>
          <xm:sqref>BE15:BQ15</xm:sqref>
        </x14:conditionalFormatting>
        <x14:conditionalFormatting xmlns:xm="http://schemas.microsoft.com/office/excel/2006/main">
          <x14:cfRule type="expression" priority="4689528" id="{789184FA-9055-433B-8A1B-92C7ED59E81F}">
            <xm:f>$BG$4='Data entry'!$R9</xm:f>
            <x14:dxf>
              <fill>
                <patternFill>
                  <bgColor rgb="FFFFFF00"/>
                </patternFill>
              </fill>
            </x14:dxf>
          </x14:cfRule>
          <xm:sqref>AS14:BG14</xm:sqref>
        </x14:conditionalFormatting>
        <x14:conditionalFormatting xmlns:xm="http://schemas.microsoft.com/office/excel/2006/main">
          <x14:cfRule type="expression" priority="4689529" id="{58651E5C-09C9-46C1-B95C-E8A578A49E15}">
            <xm:f>$BH$4='Data entry'!$R9</xm:f>
            <x14:dxf>
              <fill>
                <patternFill>
                  <bgColor rgb="FFFFFF00"/>
                </patternFill>
              </fill>
            </x14:dxf>
          </x14:cfRule>
          <xm:sqref>AT14:BH14</xm:sqref>
        </x14:conditionalFormatting>
        <x14:conditionalFormatting xmlns:xm="http://schemas.microsoft.com/office/excel/2006/main">
          <x14:cfRule type="expression" priority="4689530" id="{97B30B86-8311-4DC0-A533-8C0D53F37839}">
            <xm:f>$BH$4='Data entry'!$R9</xm:f>
            <x14:dxf>
              <fill>
                <patternFill>
                  <bgColor rgb="FFFF0000"/>
                </patternFill>
              </fill>
            </x14:dxf>
          </x14:cfRule>
          <xm:sqref>BF15:BR15</xm:sqref>
        </x14:conditionalFormatting>
        <x14:conditionalFormatting xmlns:xm="http://schemas.microsoft.com/office/excel/2006/main">
          <x14:cfRule type="expression" priority="4689531" id="{78344C0C-5AEA-40B1-A20C-6D77DF58E1F5}">
            <xm:f>$BI$4='Data entry'!$R9</xm:f>
            <x14:dxf>
              <fill>
                <patternFill>
                  <bgColor rgb="FFFFFF00"/>
                </patternFill>
              </fill>
            </x14:dxf>
          </x14:cfRule>
          <xm:sqref>AU14:BI14</xm:sqref>
        </x14:conditionalFormatting>
        <x14:conditionalFormatting xmlns:xm="http://schemas.microsoft.com/office/excel/2006/main">
          <x14:cfRule type="expression" priority="4689532" id="{A9CE044F-482E-4F25-B28F-89ACC58502B1}">
            <xm:f>$BI$4='Data entry'!$R9</xm:f>
            <x14:dxf>
              <fill>
                <patternFill>
                  <bgColor rgb="FFFF0000"/>
                </patternFill>
              </fill>
            </x14:dxf>
          </x14:cfRule>
          <xm:sqref>BG15:BS15</xm:sqref>
        </x14:conditionalFormatting>
        <x14:conditionalFormatting xmlns:xm="http://schemas.microsoft.com/office/excel/2006/main">
          <x14:cfRule type="expression" priority="4689533" id="{F63BE0EB-3C71-4456-BEF0-11180AB7A8BB}">
            <xm:f>$BJ$4='Data entry'!$R9</xm:f>
            <x14:dxf>
              <fill>
                <patternFill>
                  <bgColor rgb="FFFFFF00"/>
                </patternFill>
              </fill>
            </x14:dxf>
          </x14:cfRule>
          <xm:sqref>AV14:BJ14</xm:sqref>
        </x14:conditionalFormatting>
        <x14:conditionalFormatting xmlns:xm="http://schemas.microsoft.com/office/excel/2006/main">
          <x14:cfRule type="expression" priority="4689534" id="{478A5DCB-1DAA-4497-A6CC-B4F01FB96D10}">
            <xm:f>$BJ$4='Data entry'!$R9</xm:f>
            <x14:dxf>
              <fill>
                <patternFill>
                  <bgColor rgb="FFFF0000"/>
                </patternFill>
              </fill>
            </x14:dxf>
          </x14:cfRule>
          <xm:sqref>BH15:BT15</xm:sqref>
        </x14:conditionalFormatting>
        <x14:conditionalFormatting xmlns:xm="http://schemas.microsoft.com/office/excel/2006/main">
          <x14:cfRule type="expression" priority="4689535" id="{CDE4AD5B-65A6-4FA4-9EC0-8D05F22312A9}">
            <xm:f>$BK$4='Data entry'!$R9</xm:f>
            <x14:dxf>
              <fill>
                <patternFill>
                  <bgColor rgb="FFFF0000"/>
                </patternFill>
              </fill>
            </x14:dxf>
          </x14:cfRule>
          <xm:sqref>BI15:BU15</xm:sqref>
        </x14:conditionalFormatting>
        <x14:conditionalFormatting xmlns:xm="http://schemas.microsoft.com/office/excel/2006/main">
          <x14:cfRule type="expression" priority="4689536" id="{AB32E790-6CD8-4D11-9A69-57D785FE4BBC}">
            <xm:f>$BK$4='Data entry'!$R9</xm:f>
            <x14:dxf>
              <fill>
                <patternFill>
                  <bgColor rgb="FFFFFF00"/>
                </patternFill>
              </fill>
            </x14:dxf>
          </x14:cfRule>
          <xm:sqref>AW14:BK14</xm:sqref>
        </x14:conditionalFormatting>
        <x14:conditionalFormatting xmlns:xm="http://schemas.microsoft.com/office/excel/2006/main">
          <x14:cfRule type="expression" priority="4689537" id="{99810EB9-805C-43D8-852A-EEECE7874CDB}">
            <xm:f>$BL$4='Data entry'!$R9</xm:f>
            <x14:dxf>
              <fill>
                <patternFill>
                  <bgColor rgb="FFFF0000"/>
                </patternFill>
              </fill>
            </x14:dxf>
          </x14:cfRule>
          <xm:sqref>BJ15:BV15</xm:sqref>
        </x14:conditionalFormatting>
        <x14:conditionalFormatting xmlns:xm="http://schemas.microsoft.com/office/excel/2006/main">
          <x14:cfRule type="expression" priority="4689538" id="{BF5F5475-4E46-479C-97A6-D5175F5D1803}">
            <xm:f>$BL$4='Data entry'!$R9</xm:f>
            <x14:dxf>
              <fill>
                <patternFill>
                  <bgColor rgb="FFFFFF00"/>
                </patternFill>
              </fill>
            </x14:dxf>
          </x14:cfRule>
          <xm:sqref>AX14:BL14</xm:sqref>
        </x14:conditionalFormatting>
        <x14:conditionalFormatting xmlns:xm="http://schemas.microsoft.com/office/excel/2006/main">
          <x14:cfRule type="expression" priority="4689539" id="{B86FDF2F-16C9-46B1-847E-7EA1A8A34B9D}">
            <xm:f>$BM$4='Data entry'!$R9</xm:f>
            <x14:dxf>
              <fill>
                <patternFill>
                  <bgColor rgb="FFFF0000"/>
                </patternFill>
              </fill>
            </x14:dxf>
          </x14:cfRule>
          <xm:sqref>BK15:BW15</xm:sqref>
        </x14:conditionalFormatting>
        <x14:conditionalFormatting xmlns:xm="http://schemas.microsoft.com/office/excel/2006/main">
          <x14:cfRule type="expression" priority="4689540" id="{72FD189F-4CED-400D-9FEF-21A328970A4D}">
            <xm:f>$BM$4='Data entry'!$R9</xm:f>
            <x14:dxf>
              <fill>
                <patternFill>
                  <bgColor rgb="FFFFFF00"/>
                </patternFill>
              </fill>
            </x14:dxf>
          </x14:cfRule>
          <xm:sqref>AY14:BM14</xm:sqref>
        </x14:conditionalFormatting>
        <x14:conditionalFormatting xmlns:xm="http://schemas.microsoft.com/office/excel/2006/main">
          <x14:cfRule type="expression" priority="4689541" id="{BBBBF859-D5A7-4F55-BFBF-8A77E3357590}">
            <xm:f>$BN$4='Data entry'!$R9</xm:f>
            <x14:dxf>
              <fill>
                <patternFill>
                  <bgColor rgb="FFFF0000"/>
                </patternFill>
              </fill>
            </x14:dxf>
          </x14:cfRule>
          <xm:sqref>BL15:BX15</xm:sqref>
        </x14:conditionalFormatting>
        <x14:conditionalFormatting xmlns:xm="http://schemas.microsoft.com/office/excel/2006/main">
          <x14:cfRule type="expression" priority="4689542" id="{50CB1D75-0FD5-4D24-92B1-E8A41DC6575C}">
            <xm:f>$BN$4='Data entry'!$R9</xm:f>
            <x14:dxf>
              <fill>
                <patternFill>
                  <bgColor rgb="FFFFFF00"/>
                </patternFill>
              </fill>
            </x14:dxf>
          </x14:cfRule>
          <xm:sqref>AZ14:BN14</xm:sqref>
        </x14:conditionalFormatting>
        <x14:conditionalFormatting xmlns:xm="http://schemas.microsoft.com/office/excel/2006/main">
          <x14:cfRule type="expression" priority="4689543" id="{9EF3226D-E8FC-496B-A6FF-71776AEA54D1}">
            <xm:f>$BO$4='Data entry'!$R9</xm:f>
            <x14:dxf>
              <fill>
                <patternFill>
                  <bgColor rgb="FFFF0000"/>
                </patternFill>
              </fill>
            </x14:dxf>
          </x14:cfRule>
          <xm:sqref>BM15:BY15</xm:sqref>
        </x14:conditionalFormatting>
        <x14:conditionalFormatting xmlns:xm="http://schemas.microsoft.com/office/excel/2006/main">
          <x14:cfRule type="expression" priority="4689544" id="{3B86C801-ECFE-4D05-8AA5-1581116BAFBC}">
            <xm:f>$BO$4='Data entry'!$R9</xm:f>
            <x14:dxf>
              <fill>
                <patternFill>
                  <bgColor rgb="FFFFFF00"/>
                </patternFill>
              </fill>
            </x14:dxf>
          </x14:cfRule>
          <xm:sqref>BA14:BO14</xm:sqref>
        </x14:conditionalFormatting>
        <x14:conditionalFormatting xmlns:xm="http://schemas.microsoft.com/office/excel/2006/main">
          <x14:cfRule type="expression" priority="4689545" id="{058A23EC-3371-4A02-9F20-1ECA603AC6BC}">
            <xm:f>$BP$4='Data entry'!$R9</xm:f>
            <x14:dxf>
              <fill>
                <patternFill>
                  <bgColor rgb="FFFF0000"/>
                </patternFill>
              </fill>
            </x14:dxf>
          </x14:cfRule>
          <xm:sqref>BN15:BZ15</xm:sqref>
        </x14:conditionalFormatting>
        <x14:conditionalFormatting xmlns:xm="http://schemas.microsoft.com/office/excel/2006/main">
          <x14:cfRule type="expression" priority="4689546" id="{3E711E31-3992-4555-AB22-87133D60CD15}">
            <xm:f>$BP$4='Data entry'!$R9</xm:f>
            <x14:dxf>
              <fill>
                <patternFill>
                  <bgColor rgb="FFFFFF00"/>
                </patternFill>
              </fill>
            </x14:dxf>
          </x14:cfRule>
          <xm:sqref>BB14:BP14</xm:sqref>
        </x14:conditionalFormatting>
        <x14:conditionalFormatting xmlns:xm="http://schemas.microsoft.com/office/excel/2006/main">
          <x14:cfRule type="expression" priority="4689547" id="{23E9F8B9-37D5-4730-9453-6F23E8ECBBE3}">
            <xm:f>$BQ$4='Data entry'!$R9</xm:f>
            <x14:dxf>
              <fill>
                <patternFill>
                  <bgColor rgb="FFFFFF00"/>
                </patternFill>
              </fill>
            </x14:dxf>
          </x14:cfRule>
          <xm:sqref>BC14:BQ14</xm:sqref>
        </x14:conditionalFormatting>
        <x14:conditionalFormatting xmlns:xm="http://schemas.microsoft.com/office/excel/2006/main">
          <x14:cfRule type="expression" priority="4689548" id="{BCFD92F6-AAD3-44FD-BC61-A292A81B883E}">
            <xm:f>$BQ$4='Data entry'!$R9</xm:f>
            <x14:dxf>
              <fill>
                <patternFill>
                  <bgColor rgb="FFFF0000"/>
                </patternFill>
              </fill>
            </x14:dxf>
          </x14:cfRule>
          <xm:sqref>BO15:CA15</xm:sqref>
        </x14:conditionalFormatting>
        <x14:conditionalFormatting xmlns:xm="http://schemas.microsoft.com/office/excel/2006/main">
          <x14:cfRule type="expression" priority="4689549" id="{357D60E5-F356-477E-8020-A18F42C02832}">
            <xm:f>$BR$4='Data entry'!$R9</xm:f>
            <x14:dxf>
              <fill>
                <patternFill>
                  <bgColor rgb="FFFFFF00"/>
                </patternFill>
              </fill>
            </x14:dxf>
          </x14:cfRule>
          <xm:sqref>BD14:BR14</xm:sqref>
        </x14:conditionalFormatting>
        <x14:conditionalFormatting xmlns:xm="http://schemas.microsoft.com/office/excel/2006/main">
          <x14:cfRule type="expression" priority="4689550" id="{DA2B6511-43B3-432D-B6AA-1DB1188B90A6}">
            <xm:f>$BR$4='Data entry'!$R9</xm:f>
            <x14:dxf>
              <fill>
                <patternFill>
                  <bgColor rgb="FFFF0000"/>
                </patternFill>
              </fill>
            </x14:dxf>
          </x14:cfRule>
          <xm:sqref>BP15:CB15</xm:sqref>
        </x14:conditionalFormatting>
        <x14:conditionalFormatting xmlns:xm="http://schemas.microsoft.com/office/excel/2006/main">
          <x14:cfRule type="expression" priority="4689551" id="{0D5F64E4-4136-4BFA-B833-CC8578525D9C}">
            <xm:f>$BS$4='Data entry'!$R9</xm:f>
            <x14:dxf>
              <fill>
                <patternFill>
                  <bgColor rgb="FFFFFF00"/>
                </patternFill>
              </fill>
            </x14:dxf>
          </x14:cfRule>
          <xm:sqref>BE14:BS14</xm:sqref>
        </x14:conditionalFormatting>
        <x14:conditionalFormatting xmlns:xm="http://schemas.microsoft.com/office/excel/2006/main">
          <x14:cfRule type="expression" priority="4689552" id="{AC94D468-F078-4AE2-8771-102996E07B09}">
            <xm:f>$BS$4='Data entry'!$R9</xm:f>
            <x14:dxf>
              <fill>
                <patternFill>
                  <bgColor rgb="FFFF0000"/>
                </patternFill>
              </fill>
            </x14:dxf>
          </x14:cfRule>
          <xm:sqref>BQ15:CC15</xm:sqref>
        </x14:conditionalFormatting>
        <x14:conditionalFormatting xmlns:xm="http://schemas.microsoft.com/office/excel/2006/main">
          <x14:cfRule type="expression" priority="4689553" id="{10E78F76-181E-4F19-9F89-7DD36D3EFE30}">
            <xm:f>$BT$4='Data entry'!$R9</xm:f>
            <x14:dxf>
              <fill>
                <patternFill>
                  <bgColor rgb="FFFFFF00"/>
                </patternFill>
              </fill>
            </x14:dxf>
          </x14:cfRule>
          <xm:sqref>BF14:BT14</xm:sqref>
        </x14:conditionalFormatting>
        <x14:conditionalFormatting xmlns:xm="http://schemas.microsoft.com/office/excel/2006/main">
          <x14:cfRule type="expression" priority="4689554" id="{6A5FADC6-9512-4EFB-90A5-7B5244D10D1F}">
            <xm:f>$BT$4='Data entry'!$R9</xm:f>
            <x14:dxf>
              <fill>
                <patternFill>
                  <bgColor rgb="FFFF0000"/>
                </patternFill>
              </fill>
            </x14:dxf>
          </x14:cfRule>
          <xm:sqref>BR15:CC15</xm:sqref>
        </x14:conditionalFormatting>
        <x14:conditionalFormatting xmlns:xm="http://schemas.microsoft.com/office/excel/2006/main">
          <x14:cfRule type="expression" priority="4689555" id="{A51139D1-8841-4B96-B8CB-DFE3808765CF}">
            <xm:f>$BU$4='Data entry'!$R9</xm:f>
            <x14:dxf>
              <fill>
                <patternFill>
                  <bgColor rgb="FFFFFF00"/>
                </patternFill>
              </fill>
            </x14:dxf>
          </x14:cfRule>
          <xm:sqref>BG14:BU14</xm:sqref>
        </x14:conditionalFormatting>
        <x14:conditionalFormatting xmlns:xm="http://schemas.microsoft.com/office/excel/2006/main">
          <x14:cfRule type="expression" priority="4689556" id="{55CA7258-760F-4BFF-ACB5-A70FEB3E7981}">
            <xm:f>$BU$4='Data entry'!$R9</xm:f>
            <x14:dxf>
              <fill>
                <patternFill>
                  <bgColor rgb="FFFF0000"/>
                </patternFill>
              </fill>
            </x14:dxf>
          </x14:cfRule>
          <xm:sqref>BS15:CC15</xm:sqref>
        </x14:conditionalFormatting>
        <x14:conditionalFormatting xmlns:xm="http://schemas.microsoft.com/office/excel/2006/main">
          <x14:cfRule type="expression" priority="4689557" id="{A922B218-64DB-4CBB-9AB8-FE0EBB44E09E}">
            <xm:f>$BV$4='Data entry'!$R9</xm:f>
            <x14:dxf>
              <fill>
                <patternFill>
                  <bgColor rgb="FFFFFF00"/>
                </patternFill>
              </fill>
            </x14:dxf>
          </x14:cfRule>
          <xm:sqref>BH14:BV14</xm:sqref>
        </x14:conditionalFormatting>
        <x14:conditionalFormatting xmlns:xm="http://schemas.microsoft.com/office/excel/2006/main">
          <x14:cfRule type="expression" priority="4689558" id="{C98E908A-CD31-4778-B41C-7AFB9DBE639A}">
            <xm:f>$BV$4='Data entry'!$R9</xm:f>
            <x14:dxf>
              <fill>
                <patternFill>
                  <bgColor rgb="FFFF0000"/>
                </patternFill>
              </fill>
            </x14:dxf>
          </x14:cfRule>
          <xm:sqref>BT15:CC15</xm:sqref>
        </x14:conditionalFormatting>
        <x14:conditionalFormatting xmlns:xm="http://schemas.microsoft.com/office/excel/2006/main">
          <x14:cfRule type="expression" priority="4689559" id="{465CCCA3-B4DB-4B61-8AC7-8A5E4CEC9E3F}">
            <xm:f>$BW$4='Data entry'!$R9</xm:f>
            <x14:dxf>
              <fill>
                <patternFill>
                  <bgColor rgb="FFFFFF00"/>
                </patternFill>
              </fill>
            </x14:dxf>
          </x14:cfRule>
          <xm:sqref>BI14:BW14</xm:sqref>
        </x14:conditionalFormatting>
        <x14:conditionalFormatting xmlns:xm="http://schemas.microsoft.com/office/excel/2006/main">
          <x14:cfRule type="expression" priority="4689560" id="{37566F97-6D06-400B-A709-FE657B07687F}">
            <xm:f>$BW$4='Data entry'!$R9</xm:f>
            <x14:dxf>
              <fill>
                <patternFill>
                  <bgColor rgb="FFFF0000"/>
                </patternFill>
              </fill>
            </x14:dxf>
          </x14:cfRule>
          <xm:sqref>BU15:CC15</xm:sqref>
        </x14:conditionalFormatting>
        <x14:conditionalFormatting xmlns:xm="http://schemas.microsoft.com/office/excel/2006/main">
          <x14:cfRule type="expression" priority="4689561" id="{D8FBA3AC-5CF0-4E45-97CA-1D4DEE729ADA}">
            <xm:f>$BX$4='Data entry'!$R9</xm:f>
            <x14:dxf>
              <fill>
                <patternFill>
                  <bgColor rgb="FFFFFF00"/>
                </patternFill>
              </fill>
            </x14:dxf>
          </x14:cfRule>
          <xm:sqref>BJ14:BX14</xm:sqref>
        </x14:conditionalFormatting>
        <x14:conditionalFormatting xmlns:xm="http://schemas.microsoft.com/office/excel/2006/main">
          <x14:cfRule type="expression" priority="4689562" id="{E077C84B-A94F-431D-B232-4AFCC7C64F54}">
            <xm:f>$BX$4='Data entry'!$R9</xm:f>
            <x14:dxf>
              <fill>
                <patternFill>
                  <bgColor rgb="FFFF0000"/>
                </patternFill>
              </fill>
            </x14:dxf>
          </x14:cfRule>
          <xm:sqref>BV15:CC15</xm:sqref>
        </x14:conditionalFormatting>
        <x14:conditionalFormatting xmlns:xm="http://schemas.microsoft.com/office/excel/2006/main">
          <x14:cfRule type="expression" priority="4689563" id="{63783BA8-0C97-4A44-86FD-7A2BCF1B9957}">
            <xm:f>$BY$4='Data entry'!$R9</xm:f>
            <x14:dxf>
              <fill>
                <patternFill>
                  <bgColor rgb="FFFFFF00"/>
                </patternFill>
              </fill>
            </x14:dxf>
          </x14:cfRule>
          <xm:sqref>BK14:BY14</xm:sqref>
        </x14:conditionalFormatting>
        <x14:conditionalFormatting xmlns:xm="http://schemas.microsoft.com/office/excel/2006/main">
          <x14:cfRule type="expression" priority="4689564" id="{BB8DB8B4-B71B-46D2-AEE7-346F16103F74}">
            <xm:f>$BY$4='Data entry'!$R9</xm:f>
            <x14:dxf>
              <fill>
                <patternFill>
                  <bgColor rgb="FFFF0000"/>
                </patternFill>
              </fill>
            </x14:dxf>
          </x14:cfRule>
          <xm:sqref>BW15:CC15</xm:sqref>
        </x14:conditionalFormatting>
        <x14:conditionalFormatting xmlns:xm="http://schemas.microsoft.com/office/excel/2006/main">
          <x14:cfRule type="expression" priority="4689565" id="{1B638B98-2B06-4FEB-90C1-446A3E0A3979}">
            <xm:f>$BZ$4='Data entry'!$R9</xm:f>
            <x14:dxf>
              <fill>
                <patternFill>
                  <bgColor rgb="FFFFFF00"/>
                </patternFill>
              </fill>
            </x14:dxf>
          </x14:cfRule>
          <xm:sqref>BL14:BZ14</xm:sqref>
        </x14:conditionalFormatting>
        <x14:conditionalFormatting xmlns:xm="http://schemas.microsoft.com/office/excel/2006/main">
          <x14:cfRule type="expression" priority="4689566" id="{D3A0A2F8-D1B2-4DC5-B2A9-0EF53074E685}">
            <xm:f>$BZ$4='Data entry'!$R9</xm:f>
            <x14:dxf>
              <fill>
                <patternFill>
                  <bgColor rgb="FFFF0000"/>
                </patternFill>
              </fill>
            </x14:dxf>
          </x14:cfRule>
          <xm:sqref>BX15:CC15</xm:sqref>
        </x14:conditionalFormatting>
        <x14:conditionalFormatting xmlns:xm="http://schemas.microsoft.com/office/excel/2006/main">
          <x14:cfRule type="expression" priority="4689567" id="{83F6D018-7D3B-4D33-9998-11572F2F2FF5}">
            <xm:f>$CA$4='Data entry'!$R9</xm:f>
            <x14:dxf>
              <fill>
                <patternFill>
                  <bgColor rgb="FFFFFF00"/>
                </patternFill>
              </fill>
            </x14:dxf>
          </x14:cfRule>
          <xm:sqref>BM14:CA14</xm:sqref>
        </x14:conditionalFormatting>
        <x14:conditionalFormatting xmlns:xm="http://schemas.microsoft.com/office/excel/2006/main">
          <x14:cfRule type="expression" priority="4689568" id="{8E6D0B51-5626-4ED9-9072-C7A2C139704F}">
            <xm:f>$CA$4='Data entry'!$R9</xm:f>
            <x14:dxf>
              <fill>
                <patternFill>
                  <bgColor rgb="FFFF0000"/>
                </patternFill>
              </fill>
            </x14:dxf>
          </x14:cfRule>
          <xm:sqref>BY15:CC15</xm:sqref>
        </x14:conditionalFormatting>
        <x14:conditionalFormatting xmlns:xm="http://schemas.microsoft.com/office/excel/2006/main">
          <x14:cfRule type="expression" priority="4689569" id="{E1886EE4-3BDE-43A9-9F4B-79377FEC37FE}">
            <xm:f>$CB$4='Data entry'!$R9</xm:f>
            <x14:dxf>
              <fill>
                <patternFill>
                  <bgColor rgb="FFFFFF00"/>
                </patternFill>
              </fill>
            </x14:dxf>
          </x14:cfRule>
          <xm:sqref>BN14:CB14</xm:sqref>
        </x14:conditionalFormatting>
        <x14:conditionalFormatting xmlns:xm="http://schemas.microsoft.com/office/excel/2006/main">
          <x14:cfRule type="expression" priority="4689570" id="{ADEF572A-6C18-4602-BB86-01C96D36E07E}">
            <xm:f>$CB$4='Data entry'!$R9</xm:f>
            <x14:dxf>
              <fill>
                <patternFill>
                  <bgColor rgb="FFFF0000"/>
                </patternFill>
              </fill>
            </x14:dxf>
          </x14:cfRule>
          <xm:sqref>BZ15:CC15</xm:sqref>
        </x14:conditionalFormatting>
        <x14:conditionalFormatting xmlns:xm="http://schemas.microsoft.com/office/excel/2006/main">
          <x14:cfRule type="expression" priority="4689571" id="{7984E1C9-E073-4955-8543-62145CB6D008}">
            <xm:f>$CC$4='Data entry'!$R9</xm:f>
            <x14:dxf>
              <fill>
                <patternFill>
                  <bgColor rgb="FFFFFF00"/>
                </patternFill>
              </fill>
            </x14:dxf>
          </x14:cfRule>
          <xm:sqref>BO14:CC14</xm:sqref>
        </x14:conditionalFormatting>
        <x14:conditionalFormatting xmlns:xm="http://schemas.microsoft.com/office/excel/2006/main">
          <x14:cfRule type="expression" priority="4689572" id="{18A957B3-59FA-4698-BA92-2A208FF18E2F}">
            <xm:f>$CC$4='Data entry'!$R9</xm:f>
            <x14:dxf>
              <fill>
                <patternFill>
                  <bgColor rgb="FFFF0000"/>
                </patternFill>
              </fill>
            </x14:dxf>
          </x14:cfRule>
          <xm:sqref>CA15:CC15</xm:sqref>
        </x14:conditionalFormatting>
        <x14:conditionalFormatting xmlns:xm="http://schemas.microsoft.com/office/excel/2006/main">
          <x14:cfRule type="expression" priority="4689659" id="{5B0DB825-B7C2-40AC-B7EF-F267F054CFB9}">
            <xm:f>$U$4='Data entry'!$R10</xm:f>
            <x14:dxf>
              <fill>
                <patternFill>
                  <bgColor rgb="FFFF0000"/>
                </patternFill>
              </fill>
            </x14:dxf>
          </x14:cfRule>
          <xm:sqref>S18:AE18</xm:sqref>
        </x14:conditionalFormatting>
        <x14:conditionalFormatting xmlns:xm="http://schemas.microsoft.com/office/excel/2006/main">
          <x14:cfRule type="expression" priority="4689660" id="{18311200-E2BB-400F-B594-3B9A2C6068C2}">
            <xm:f>$V$4='Data entry'!$R10</xm:f>
            <x14:dxf>
              <fill>
                <patternFill>
                  <bgColor rgb="FFFF0000"/>
                </patternFill>
              </fill>
            </x14:dxf>
          </x14:cfRule>
          <xm:sqref>T18:AF18</xm:sqref>
        </x14:conditionalFormatting>
        <x14:conditionalFormatting xmlns:xm="http://schemas.microsoft.com/office/excel/2006/main">
          <x14:cfRule type="expression" priority="4689661" id="{D6DFB621-1A58-4C59-A987-ECAD0EB2D32B}">
            <xm:f>$V$4='Data entry'!$R10</xm:f>
            <x14:dxf>
              <fill>
                <patternFill>
                  <bgColor rgb="FFFFFF00"/>
                </patternFill>
              </fill>
            </x14:dxf>
          </x14:cfRule>
          <xm:sqref>H17:V17</xm:sqref>
        </x14:conditionalFormatting>
        <x14:conditionalFormatting xmlns:xm="http://schemas.microsoft.com/office/excel/2006/main">
          <x14:cfRule type="expression" priority="4689662" id="{5F87A680-DC5F-433D-A779-B7A534ACCDA9}">
            <xm:f>$W$4='Data entry'!$R10</xm:f>
            <x14:dxf>
              <fill>
                <patternFill>
                  <bgColor rgb="FFFF0000"/>
                </patternFill>
              </fill>
            </x14:dxf>
          </x14:cfRule>
          <xm:sqref>U18:AG18</xm:sqref>
        </x14:conditionalFormatting>
        <x14:conditionalFormatting xmlns:xm="http://schemas.microsoft.com/office/excel/2006/main">
          <x14:cfRule type="expression" priority="4689663" id="{964539FF-A92C-4F68-B268-B7157A32678C}">
            <xm:f>$W$4='Data entry'!$R10</xm:f>
            <x14:dxf>
              <fill>
                <patternFill>
                  <bgColor rgb="FFFFFF00"/>
                </patternFill>
              </fill>
            </x14:dxf>
          </x14:cfRule>
          <xm:sqref>I17:W17</xm:sqref>
        </x14:conditionalFormatting>
        <x14:conditionalFormatting xmlns:xm="http://schemas.microsoft.com/office/excel/2006/main">
          <x14:cfRule type="expression" priority="4689664" id="{46C1533A-F090-4A90-9309-3F59EC3FD3B0}">
            <xm:f>$X$4='Data entry'!$R10</xm:f>
            <x14:dxf>
              <fill>
                <patternFill>
                  <bgColor rgb="FFFF0000"/>
                </patternFill>
              </fill>
            </x14:dxf>
          </x14:cfRule>
          <xm:sqref>V18:AH18</xm:sqref>
        </x14:conditionalFormatting>
        <x14:conditionalFormatting xmlns:xm="http://schemas.microsoft.com/office/excel/2006/main">
          <x14:cfRule type="expression" priority="4689665" id="{7C70E81C-DDD4-4D75-933A-4F6A39893184}">
            <xm:f>$X$4='Data entry'!$R10</xm:f>
            <x14:dxf>
              <fill>
                <patternFill>
                  <bgColor rgb="FFFFFF00"/>
                </patternFill>
              </fill>
            </x14:dxf>
          </x14:cfRule>
          <xm:sqref>J17:X17</xm:sqref>
        </x14:conditionalFormatting>
        <x14:conditionalFormatting xmlns:xm="http://schemas.microsoft.com/office/excel/2006/main">
          <x14:cfRule type="expression" priority="4689666" id="{561AF073-0EF8-4B72-A119-40A639C4359D}">
            <xm:f>$Y$4='Data entry'!$R10</xm:f>
            <x14:dxf>
              <fill>
                <patternFill>
                  <bgColor rgb="FFFF0000"/>
                </patternFill>
              </fill>
            </x14:dxf>
          </x14:cfRule>
          <xm:sqref>W18:AI18</xm:sqref>
        </x14:conditionalFormatting>
        <x14:conditionalFormatting xmlns:xm="http://schemas.microsoft.com/office/excel/2006/main">
          <x14:cfRule type="expression" priority="4689667" id="{F242E808-8F07-4A89-9524-7D4C767CE357}">
            <xm:f>$Y$4='Data entry'!$R10</xm:f>
            <x14:dxf>
              <fill>
                <patternFill>
                  <bgColor rgb="FFFFFF00"/>
                </patternFill>
              </fill>
            </x14:dxf>
          </x14:cfRule>
          <xm:sqref>K17:Y17</xm:sqref>
        </x14:conditionalFormatting>
        <x14:conditionalFormatting xmlns:xm="http://schemas.microsoft.com/office/excel/2006/main">
          <x14:cfRule type="expression" priority="4689668" id="{DD601058-982B-4218-BD9D-64BB823C2633}">
            <xm:f>$Z$4='Data entry'!$R10</xm:f>
            <x14:dxf>
              <fill>
                <patternFill>
                  <bgColor rgb="FFFF0000"/>
                </patternFill>
              </fill>
            </x14:dxf>
          </x14:cfRule>
          <xm:sqref>X18:AJ18</xm:sqref>
        </x14:conditionalFormatting>
        <x14:conditionalFormatting xmlns:xm="http://schemas.microsoft.com/office/excel/2006/main">
          <x14:cfRule type="expression" priority="4689669" id="{C9DB141D-79F6-4093-92A3-7BF7A1622985}">
            <xm:f>$Z$4='Data entry'!$R10</xm:f>
            <x14:dxf>
              <fill>
                <patternFill>
                  <bgColor rgb="FFFFFF00"/>
                </patternFill>
              </fill>
            </x14:dxf>
          </x14:cfRule>
          <xm:sqref>L17:Z17</xm:sqref>
        </x14:conditionalFormatting>
        <x14:conditionalFormatting xmlns:xm="http://schemas.microsoft.com/office/excel/2006/main">
          <x14:cfRule type="expression" priority="4689670" id="{710EB8D3-F5C0-4E3C-8214-2D0C4E26F649}">
            <xm:f>$AA$4='Data entry'!$R10</xm:f>
            <x14:dxf>
              <fill>
                <patternFill>
                  <bgColor rgb="FFFF0000"/>
                </patternFill>
              </fill>
            </x14:dxf>
          </x14:cfRule>
          <xm:sqref>Y18:AK18</xm:sqref>
        </x14:conditionalFormatting>
        <x14:conditionalFormatting xmlns:xm="http://schemas.microsoft.com/office/excel/2006/main">
          <x14:cfRule type="expression" priority="4689671" id="{33825D69-C967-4D27-B395-5D44A3083802}">
            <xm:f>$AA$4='Data entry'!$R10</xm:f>
            <x14:dxf>
              <fill>
                <patternFill>
                  <bgColor rgb="FFFFFF00"/>
                </patternFill>
              </fill>
            </x14:dxf>
          </x14:cfRule>
          <xm:sqref>M17:AA17</xm:sqref>
        </x14:conditionalFormatting>
        <x14:conditionalFormatting xmlns:xm="http://schemas.microsoft.com/office/excel/2006/main">
          <x14:cfRule type="expression" priority="4689672" id="{9811A97D-351B-4D32-8754-AF433277E62B}">
            <xm:f>$AB$4='Data entry'!$R10</xm:f>
            <x14:dxf>
              <fill>
                <patternFill>
                  <bgColor rgb="FFFF0000"/>
                </patternFill>
              </fill>
            </x14:dxf>
          </x14:cfRule>
          <xm:sqref>Z18:AL18</xm:sqref>
        </x14:conditionalFormatting>
        <x14:conditionalFormatting xmlns:xm="http://schemas.microsoft.com/office/excel/2006/main">
          <x14:cfRule type="expression" priority="4689673" id="{6DD3E556-C72E-438B-92DA-3096ED1E4178}">
            <xm:f>$AB$4='Data entry'!$R10</xm:f>
            <x14:dxf>
              <fill>
                <patternFill>
                  <bgColor rgb="FFFFFF00"/>
                </patternFill>
              </fill>
            </x14:dxf>
          </x14:cfRule>
          <xm:sqref>N17:AB17</xm:sqref>
        </x14:conditionalFormatting>
        <x14:conditionalFormatting xmlns:xm="http://schemas.microsoft.com/office/excel/2006/main">
          <x14:cfRule type="expression" priority="4689674" id="{C0DF7A1B-D6BC-4371-BD3A-F0708147FA1C}">
            <xm:f>$AC$4='Data entry'!$R10</xm:f>
            <x14:dxf>
              <fill>
                <patternFill>
                  <bgColor rgb="FFFF0000"/>
                </patternFill>
              </fill>
            </x14:dxf>
          </x14:cfRule>
          <xm:sqref>AA18:AM18</xm:sqref>
        </x14:conditionalFormatting>
        <x14:conditionalFormatting xmlns:xm="http://schemas.microsoft.com/office/excel/2006/main">
          <x14:cfRule type="expression" priority="4689675" id="{DB2E1F48-AF0E-41F9-A976-6B1963CA5711}">
            <xm:f>$AC$4='Data entry'!$R10</xm:f>
            <x14:dxf>
              <fill>
                <patternFill>
                  <bgColor rgb="FFFFFF00"/>
                </patternFill>
              </fill>
            </x14:dxf>
          </x14:cfRule>
          <xm:sqref>O17:AC17</xm:sqref>
        </x14:conditionalFormatting>
        <x14:conditionalFormatting xmlns:xm="http://schemas.microsoft.com/office/excel/2006/main">
          <x14:cfRule type="expression" priority="4689676" id="{89909907-F9A9-4AF9-BC1D-304710A43F50}">
            <xm:f>$AD$4='Data entry'!$R10</xm:f>
            <x14:dxf>
              <fill>
                <patternFill>
                  <bgColor rgb="FFFF0000"/>
                </patternFill>
              </fill>
            </x14:dxf>
          </x14:cfRule>
          <xm:sqref>AB18:AN18</xm:sqref>
        </x14:conditionalFormatting>
        <x14:conditionalFormatting xmlns:xm="http://schemas.microsoft.com/office/excel/2006/main">
          <x14:cfRule type="expression" priority="4689677" id="{729676B7-E331-43A4-ACC9-850DCEE76A0E}">
            <xm:f>$AD$4='Data entry'!$R10</xm:f>
            <x14:dxf>
              <fill>
                <patternFill>
                  <bgColor rgb="FFFFFF00"/>
                </patternFill>
              </fill>
            </x14:dxf>
          </x14:cfRule>
          <xm:sqref>P17:AD17</xm:sqref>
        </x14:conditionalFormatting>
        <x14:conditionalFormatting xmlns:xm="http://schemas.microsoft.com/office/excel/2006/main">
          <x14:cfRule type="expression" priority="4689678" id="{00DA2C55-350E-44AA-ABEA-808FABFDA737}">
            <xm:f>$AE$4='Data entry'!$R10</xm:f>
            <x14:dxf>
              <fill>
                <patternFill>
                  <bgColor rgb="FFFF0000"/>
                </patternFill>
              </fill>
            </x14:dxf>
          </x14:cfRule>
          <xm:sqref>AC18:AO18</xm:sqref>
        </x14:conditionalFormatting>
        <x14:conditionalFormatting xmlns:xm="http://schemas.microsoft.com/office/excel/2006/main">
          <x14:cfRule type="expression" priority="4689679" id="{373C95F1-00C1-45E9-B561-5224945BA4A4}">
            <xm:f>$AE$4='Data entry'!$R10</xm:f>
            <x14:dxf>
              <fill>
                <patternFill>
                  <bgColor rgb="FFFFFF00"/>
                </patternFill>
              </fill>
            </x14:dxf>
          </x14:cfRule>
          <xm:sqref>Q17:AE17</xm:sqref>
        </x14:conditionalFormatting>
        <x14:conditionalFormatting xmlns:xm="http://schemas.microsoft.com/office/excel/2006/main">
          <x14:cfRule type="expression" priority="4689680" id="{65E90E74-6BEF-4B00-BD5E-ECACFEBC225A}">
            <xm:f>$AF$4='Data entry'!$R10</xm:f>
            <x14:dxf>
              <fill>
                <patternFill>
                  <bgColor rgb="FFFF0000"/>
                </patternFill>
              </fill>
            </x14:dxf>
          </x14:cfRule>
          <xm:sqref>AD18:AP18</xm:sqref>
        </x14:conditionalFormatting>
        <x14:conditionalFormatting xmlns:xm="http://schemas.microsoft.com/office/excel/2006/main">
          <x14:cfRule type="expression" priority="4689681" id="{56B519D7-E083-4811-B42B-D6CB10D44BB3}">
            <xm:f>$AF$4='Data entry'!$R10</xm:f>
            <x14:dxf>
              <fill>
                <patternFill>
                  <bgColor rgb="FFFFFF00"/>
                </patternFill>
              </fill>
            </x14:dxf>
          </x14:cfRule>
          <xm:sqref>R17:AF17</xm:sqref>
        </x14:conditionalFormatting>
        <x14:conditionalFormatting xmlns:xm="http://schemas.microsoft.com/office/excel/2006/main">
          <x14:cfRule type="expression" priority="4689682" id="{889682B6-BF9B-414B-86B7-1C802156B058}">
            <xm:f>$AG$4='Data entry'!$R10</xm:f>
            <x14:dxf>
              <fill>
                <patternFill>
                  <bgColor rgb="FFFF0000"/>
                </patternFill>
              </fill>
            </x14:dxf>
          </x14:cfRule>
          <xm:sqref>AE18:AQ18</xm:sqref>
        </x14:conditionalFormatting>
        <x14:conditionalFormatting xmlns:xm="http://schemas.microsoft.com/office/excel/2006/main">
          <x14:cfRule type="expression" priority="4689683" id="{19913D88-1940-4CB0-B29C-D46D60833BD5}">
            <xm:f>$AG$4='Data entry'!$R10</xm:f>
            <x14:dxf>
              <fill>
                <patternFill>
                  <bgColor rgb="FFFFFF00"/>
                </patternFill>
              </fill>
            </x14:dxf>
          </x14:cfRule>
          <xm:sqref>S17:AG17</xm:sqref>
        </x14:conditionalFormatting>
        <x14:conditionalFormatting xmlns:xm="http://schemas.microsoft.com/office/excel/2006/main">
          <x14:cfRule type="expression" priority="4689684" id="{3DD7B9A5-18A3-463F-BAD5-9796FC487328}">
            <xm:f>$AH$4='Data entry'!$R10</xm:f>
            <x14:dxf>
              <fill>
                <patternFill>
                  <bgColor rgb="FFFF0000"/>
                </patternFill>
              </fill>
            </x14:dxf>
          </x14:cfRule>
          <xm:sqref>AF18:AR18</xm:sqref>
        </x14:conditionalFormatting>
        <x14:conditionalFormatting xmlns:xm="http://schemas.microsoft.com/office/excel/2006/main">
          <x14:cfRule type="expression" priority="4689685" id="{31005CF4-5608-496E-91EB-F7F505046C80}">
            <xm:f>$AH$4='Data entry'!$R10</xm:f>
            <x14:dxf>
              <fill>
                <patternFill>
                  <bgColor rgb="FFFFFF00"/>
                </patternFill>
              </fill>
            </x14:dxf>
          </x14:cfRule>
          <xm:sqref>T17:AH17</xm:sqref>
        </x14:conditionalFormatting>
        <x14:conditionalFormatting xmlns:xm="http://schemas.microsoft.com/office/excel/2006/main">
          <x14:cfRule type="expression" priority="4689686" id="{CD14F654-5B7A-444F-8FC1-7DD71E76E475}">
            <xm:f>$AI$4='Data entry'!$R10</xm:f>
            <x14:dxf>
              <fill>
                <patternFill>
                  <bgColor rgb="FFFF0000"/>
                </patternFill>
              </fill>
            </x14:dxf>
          </x14:cfRule>
          <xm:sqref>AG18:AS18</xm:sqref>
        </x14:conditionalFormatting>
        <x14:conditionalFormatting xmlns:xm="http://schemas.microsoft.com/office/excel/2006/main">
          <x14:cfRule type="expression" priority="4689687" id="{0E4E448C-6C46-4285-B877-A61A90294385}">
            <xm:f>$AI$4='Data entry'!$R10</xm:f>
            <x14:dxf>
              <fill>
                <patternFill>
                  <bgColor rgb="FFFFFF00"/>
                </patternFill>
              </fill>
            </x14:dxf>
          </x14:cfRule>
          <xm:sqref>U17:AI17</xm:sqref>
        </x14:conditionalFormatting>
        <x14:conditionalFormatting xmlns:xm="http://schemas.microsoft.com/office/excel/2006/main">
          <x14:cfRule type="expression" priority="4689688" id="{B1C1818F-791C-403D-BE73-6F6E9DC6A16D}">
            <xm:f>$AJ$4='Data entry'!$R10</xm:f>
            <x14:dxf>
              <fill>
                <patternFill>
                  <bgColor rgb="FFFF0000"/>
                </patternFill>
              </fill>
            </x14:dxf>
          </x14:cfRule>
          <xm:sqref>AH18:AT18</xm:sqref>
        </x14:conditionalFormatting>
        <x14:conditionalFormatting xmlns:xm="http://schemas.microsoft.com/office/excel/2006/main">
          <x14:cfRule type="expression" priority="4689689" id="{A1237792-221B-431B-B8A7-E9A64DA46D93}">
            <xm:f>$AJ$4='Data entry'!$R10</xm:f>
            <x14:dxf>
              <fill>
                <patternFill>
                  <bgColor rgb="FFFFFF00"/>
                </patternFill>
              </fill>
            </x14:dxf>
          </x14:cfRule>
          <xm:sqref>V17:AJ17</xm:sqref>
        </x14:conditionalFormatting>
        <x14:conditionalFormatting xmlns:xm="http://schemas.microsoft.com/office/excel/2006/main">
          <x14:cfRule type="expression" priority="4689690" id="{617DC2AF-C7A3-4724-8EA3-17DEFEDC8949}">
            <xm:f>$AK$4='Data entry'!$R10</xm:f>
            <x14:dxf>
              <fill>
                <patternFill>
                  <bgColor rgb="FFFF0000"/>
                </patternFill>
              </fill>
            </x14:dxf>
          </x14:cfRule>
          <xm:sqref>AI18:AU18</xm:sqref>
        </x14:conditionalFormatting>
        <x14:conditionalFormatting xmlns:xm="http://schemas.microsoft.com/office/excel/2006/main">
          <x14:cfRule type="expression" priority="4689691" id="{AA72317D-37B1-48EB-A28B-BF2AC8DC4519}">
            <xm:f>$AK$4='Data entry'!$R10</xm:f>
            <x14:dxf>
              <fill>
                <patternFill>
                  <bgColor rgb="FFFFFF00"/>
                </patternFill>
              </fill>
            </x14:dxf>
          </x14:cfRule>
          <xm:sqref>W17:AK17</xm:sqref>
        </x14:conditionalFormatting>
        <x14:conditionalFormatting xmlns:xm="http://schemas.microsoft.com/office/excel/2006/main">
          <x14:cfRule type="expression" priority="4689692" id="{6CA9FB7A-20EA-4D3A-B74C-A001F4BE810D}">
            <xm:f>$AL$4='Data entry'!$R10</xm:f>
            <x14:dxf>
              <fill>
                <patternFill>
                  <bgColor rgb="FFFF0000"/>
                </patternFill>
              </fill>
            </x14:dxf>
          </x14:cfRule>
          <xm:sqref>AJ18:AV18</xm:sqref>
        </x14:conditionalFormatting>
        <x14:conditionalFormatting xmlns:xm="http://schemas.microsoft.com/office/excel/2006/main">
          <x14:cfRule type="expression" priority="4689693" id="{81A75DAA-573F-4EF3-A640-1B992C18BEA0}">
            <xm:f>$AL$4='Data entry'!$R10</xm:f>
            <x14:dxf>
              <fill>
                <patternFill>
                  <bgColor rgb="FFFFFF00"/>
                </patternFill>
              </fill>
            </x14:dxf>
          </x14:cfRule>
          <xm:sqref>X17:AL17</xm:sqref>
        </x14:conditionalFormatting>
        <x14:conditionalFormatting xmlns:xm="http://schemas.microsoft.com/office/excel/2006/main">
          <x14:cfRule type="expression" priority="4689694" id="{3D44713E-4ABA-4CCD-9DF4-5513A9FB5E1E}">
            <xm:f>$AM$4='Data entry'!$R10</xm:f>
            <x14:dxf>
              <fill>
                <patternFill>
                  <bgColor rgb="FFFF0000"/>
                </patternFill>
              </fill>
            </x14:dxf>
          </x14:cfRule>
          <xm:sqref>AK18:AW18</xm:sqref>
        </x14:conditionalFormatting>
        <x14:conditionalFormatting xmlns:xm="http://schemas.microsoft.com/office/excel/2006/main">
          <x14:cfRule type="expression" priority="4689695" id="{05A26B51-72A7-4423-822F-2BDBC28275D0}">
            <xm:f>$AM$4='Data entry'!$R10</xm:f>
            <x14:dxf>
              <fill>
                <patternFill>
                  <bgColor rgb="FFFFFF00"/>
                </patternFill>
              </fill>
            </x14:dxf>
          </x14:cfRule>
          <xm:sqref>Y17:AM17</xm:sqref>
        </x14:conditionalFormatting>
        <x14:conditionalFormatting xmlns:xm="http://schemas.microsoft.com/office/excel/2006/main">
          <x14:cfRule type="expression" priority="4689696" id="{B8A20675-6230-4694-A7F6-6B3DC7142773}">
            <xm:f>$AN$4='Data entry'!$R10</xm:f>
            <x14:dxf>
              <fill>
                <patternFill>
                  <bgColor rgb="FFFF0000"/>
                </patternFill>
              </fill>
            </x14:dxf>
          </x14:cfRule>
          <xm:sqref>AL18:AX18</xm:sqref>
        </x14:conditionalFormatting>
        <x14:conditionalFormatting xmlns:xm="http://schemas.microsoft.com/office/excel/2006/main">
          <x14:cfRule type="expression" priority="4689697" id="{8421181C-7450-42E9-BC1D-065CCFCA960E}">
            <xm:f>$AN$4='Data entry'!$R10</xm:f>
            <x14:dxf>
              <fill>
                <patternFill>
                  <bgColor rgb="FFFFFF00"/>
                </patternFill>
              </fill>
            </x14:dxf>
          </x14:cfRule>
          <xm:sqref>Z17:AN17</xm:sqref>
        </x14:conditionalFormatting>
        <x14:conditionalFormatting xmlns:xm="http://schemas.microsoft.com/office/excel/2006/main">
          <x14:cfRule type="expression" priority="4689698" id="{067FE4BD-6EF4-4684-B6E0-35AB2F267EE7}">
            <xm:f>$AO$4='Data entry'!$R10</xm:f>
            <x14:dxf>
              <fill>
                <patternFill>
                  <bgColor rgb="FFFF0000"/>
                </patternFill>
              </fill>
            </x14:dxf>
          </x14:cfRule>
          <xm:sqref>AM18:AY18</xm:sqref>
        </x14:conditionalFormatting>
        <x14:conditionalFormatting xmlns:xm="http://schemas.microsoft.com/office/excel/2006/main">
          <x14:cfRule type="expression" priority="4689699" id="{F7653492-88D1-47AC-8BA3-0CCE65C3C2AB}">
            <xm:f>$AO$4='Data entry'!$R10</xm:f>
            <x14:dxf>
              <fill>
                <patternFill>
                  <bgColor rgb="FFFFFF00"/>
                </patternFill>
              </fill>
            </x14:dxf>
          </x14:cfRule>
          <xm:sqref>AA17:AO17</xm:sqref>
        </x14:conditionalFormatting>
        <x14:conditionalFormatting xmlns:xm="http://schemas.microsoft.com/office/excel/2006/main">
          <x14:cfRule type="expression" priority="4689700" id="{207A5E5D-B322-482E-9193-1D7318138358}">
            <xm:f>$AP$4='Data entry'!$R10</xm:f>
            <x14:dxf>
              <fill>
                <patternFill>
                  <bgColor rgb="FFFF0000"/>
                </patternFill>
              </fill>
            </x14:dxf>
          </x14:cfRule>
          <xm:sqref>AN18:AZ18</xm:sqref>
        </x14:conditionalFormatting>
        <x14:conditionalFormatting xmlns:xm="http://schemas.microsoft.com/office/excel/2006/main">
          <x14:cfRule type="expression" priority="4689701" id="{21DA638D-4CA0-4067-BFF1-240CE1A0261B}">
            <xm:f>$AP$4='Data entry'!$R10</xm:f>
            <x14:dxf>
              <fill>
                <patternFill>
                  <bgColor rgb="FFFFFF00"/>
                </patternFill>
              </fill>
            </x14:dxf>
          </x14:cfRule>
          <xm:sqref>AB17:AP17</xm:sqref>
        </x14:conditionalFormatting>
        <x14:conditionalFormatting xmlns:xm="http://schemas.microsoft.com/office/excel/2006/main">
          <x14:cfRule type="expression" priority="4689702" id="{71963D96-A42A-4B90-BFC7-6D83D37766EF}">
            <xm:f>$AQ$4='Data entry'!$R10</xm:f>
            <x14:dxf>
              <fill>
                <patternFill>
                  <bgColor rgb="FFFF0000"/>
                </patternFill>
              </fill>
            </x14:dxf>
          </x14:cfRule>
          <xm:sqref>AO18:BA18</xm:sqref>
        </x14:conditionalFormatting>
        <x14:conditionalFormatting xmlns:xm="http://schemas.microsoft.com/office/excel/2006/main">
          <x14:cfRule type="expression" priority="4689703" id="{74952595-84B6-484F-8FF6-FCC1F337DF4D}">
            <xm:f>$AQ$4='Data entry'!$R10</xm:f>
            <x14:dxf>
              <fill>
                <patternFill>
                  <bgColor rgb="FFFFFF00"/>
                </patternFill>
              </fill>
            </x14:dxf>
          </x14:cfRule>
          <xm:sqref>AC17:AQ17</xm:sqref>
        </x14:conditionalFormatting>
        <x14:conditionalFormatting xmlns:xm="http://schemas.microsoft.com/office/excel/2006/main">
          <x14:cfRule type="expression" priority="4689704" id="{8AC9C4B9-0A34-4BC0-B0F7-CA89434C4911}">
            <xm:f>$P$4='Data entry'!$R10</xm:f>
            <x14:dxf>
              <fill>
                <patternFill>
                  <bgColor rgb="FFFFFF00"/>
                </patternFill>
              </fill>
            </x14:dxf>
          </x14:cfRule>
          <xm:sqref>C17:P17</xm:sqref>
        </x14:conditionalFormatting>
        <x14:conditionalFormatting xmlns:xm="http://schemas.microsoft.com/office/excel/2006/main">
          <x14:cfRule type="expression" priority="4689705" id="{0A726775-ABFD-4F22-967C-1A4D87BA3751}">
            <xm:f>$Q$4='Data entry'!$R10</xm:f>
            <x14:dxf>
              <fill>
                <patternFill>
                  <bgColor rgb="FFFFFF00"/>
                </patternFill>
              </fill>
            </x14:dxf>
          </x14:cfRule>
          <xm:sqref>C17:Q17</xm:sqref>
        </x14:conditionalFormatting>
        <x14:conditionalFormatting xmlns:xm="http://schemas.microsoft.com/office/excel/2006/main">
          <x14:cfRule type="expression" priority="4689706" id="{3A8414BD-262C-43B5-86EE-FA6901D00453}">
            <xm:f>$Q$4='Data entry'!$R10</xm:f>
            <x14:dxf>
              <fill>
                <patternFill>
                  <bgColor rgb="FFFF0000"/>
                </patternFill>
              </fill>
            </x14:dxf>
          </x14:cfRule>
          <xm:sqref>O18:AA18</xm:sqref>
        </x14:conditionalFormatting>
        <x14:conditionalFormatting xmlns:xm="http://schemas.microsoft.com/office/excel/2006/main">
          <x14:cfRule type="expression" priority="4689707" id="{B8B5501D-F3EF-4449-9306-F652960C65F4}">
            <xm:f>$R$4='Data entry'!$R10</xm:f>
            <x14:dxf>
              <fill>
                <patternFill>
                  <bgColor rgb="FFFF0000"/>
                </patternFill>
              </fill>
            </x14:dxf>
          </x14:cfRule>
          <xm:sqref>P18:AB18</xm:sqref>
        </x14:conditionalFormatting>
        <x14:conditionalFormatting xmlns:xm="http://schemas.microsoft.com/office/excel/2006/main">
          <x14:cfRule type="expression" priority="4689708" id="{5D070DEC-B82E-4D87-B907-A3E5AB836991}">
            <xm:f>$R$4='Data entry'!$R10</xm:f>
            <x14:dxf>
              <fill>
                <patternFill>
                  <bgColor rgb="FFFFFF00"/>
                </patternFill>
              </fill>
            </x14:dxf>
          </x14:cfRule>
          <xm:sqref>D17:R17</xm:sqref>
        </x14:conditionalFormatting>
        <x14:conditionalFormatting xmlns:xm="http://schemas.microsoft.com/office/excel/2006/main">
          <x14:cfRule type="expression" priority="4689709" id="{E4D16A10-F818-4664-9FB2-F0E839824D4B}">
            <xm:f>$S$4='Data entry'!$R10</xm:f>
            <x14:dxf>
              <fill>
                <patternFill>
                  <bgColor rgb="FFFF0000"/>
                </patternFill>
              </fill>
            </x14:dxf>
          </x14:cfRule>
          <xm:sqref>Q18:AC18</xm:sqref>
        </x14:conditionalFormatting>
        <x14:conditionalFormatting xmlns:xm="http://schemas.microsoft.com/office/excel/2006/main">
          <x14:cfRule type="expression" priority="4689710" id="{1A9F9911-A3E9-4730-AFBE-AB8C596545CA}">
            <xm:f>$S$4='Data entry'!$R10</xm:f>
            <x14:dxf>
              <fill>
                <patternFill>
                  <bgColor rgb="FFFFFF00"/>
                </patternFill>
              </fill>
            </x14:dxf>
          </x14:cfRule>
          <xm:sqref>E17:S17</xm:sqref>
        </x14:conditionalFormatting>
        <x14:conditionalFormatting xmlns:xm="http://schemas.microsoft.com/office/excel/2006/main">
          <x14:cfRule type="expression" priority="4689711" id="{8BB5CD1B-B2AC-442A-9550-26DE19A62D22}">
            <xm:f>$T$4='Data entry'!$R10</xm:f>
            <x14:dxf>
              <fill>
                <patternFill>
                  <bgColor rgb="FFFF0000"/>
                </patternFill>
              </fill>
            </x14:dxf>
          </x14:cfRule>
          <xm:sqref>R18:AD18</xm:sqref>
        </x14:conditionalFormatting>
        <x14:conditionalFormatting xmlns:xm="http://schemas.microsoft.com/office/excel/2006/main">
          <x14:cfRule type="expression" priority="4689712" id="{E7B59C69-7921-4049-84A1-8B3E5F7B0598}">
            <xm:f>$T$4='Data entry'!$R10</xm:f>
            <x14:dxf>
              <fill>
                <patternFill>
                  <bgColor rgb="FFFFFF00"/>
                </patternFill>
              </fill>
            </x14:dxf>
          </x14:cfRule>
          <xm:sqref>F17:T17</xm:sqref>
        </x14:conditionalFormatting>
        <x14:conditionalFormatting xmlns:xm="http://schemas.microsoft.com/office/excel/2006/main">
          <x14:cfRule type="expression" priority="4689713" id="{238C09E5-7A3D-439D-949F-A7733073F9A2}">
            <xm:f>$U$4='Data entry'!$R10</xm:f>
            <x14:dxf>
              <fill>
                <patternFill>
                  <bgColor rgb="FFFFFF00"/>
                </patternFill>
              </fill>
            </x14:dxf>
          </x14:cfRule>
          <xm:sqref>G17:U17</xm:sqref>
        </x14:conditionalFormatting>
        <x14:conditionalFormatting xmlns:xm="http://schemas.microsoft.com/office/excel/2006/main">
          <x14:cfRule type="expression" priority="4689714" id="{DE4D4432-0A19-452A-AF14-2873FE4DF411}">
            <xm:f>$AR$4='Data entry'!$R10</xm:f>
            <x14:dxf>
              <fill>
                <patternFill>
                  <bgColor rgb="FFFF0000"/>
                </patternFill>
              </fill>
            </x14:dxf>
          </x14:cfRule>
          <xm:sqref>AP18:BB18</xm:sqref>
        </x14:conditionalFormatting>
        <x14:conditionalFormatting xmlns:xm="http://schemas.microsoft.com/office/excel/2006/main">
          <x14:cfRule type="expression" priority="4689715" id="{90D7E1FF-542D-40C8-9BD5-DFEB4CDD256F}">
            <xm:f>$AR$4='Data entry'!$R10</xm:f>
            <x14:dxf>
              <fill>
                <patternFill>
                  <bgColor rgb="FFFFFF00"/>
                </patternFill>
              </fill>
            </x14:dxf>
          </x14:cfRule>
          <xm:sqref>AD17:AR17</xm:sqref>
        </x14:conditionalFormatting>
        <x14:conditionalFormatting xmlns:xm="http://schemas.microsoft.com/office/excel/2006/main">
          <x14:cfRule type="expression" priority="4689716" id="{0EBB5305-4A4A-4205-A1FF-11160070CBC3}">
            <xm:f>$AS$4='Data entry'!$R10</xm:f>
            <x14:dxf>
              <fill>
                <patternFill>
                  <bgColor rgb="FFFF0000"/>
                </patternFill>
              </fill>
            </x14:dxf>
          </x14:cfRule>
          <xm:sqref>AQ18:BC18</xm:sqref>
        </x14:conditionalFormatting>
        <x14:conditionalFormatting xmlns:xm="http://schemas.microsoft.com/office/excel/2006/main">
          <x14:cfRule type="expression" priority="4689717" id="{AC8EB30C-4253-4CE1-820E-1801F6D8D35B}">
            <xm:f>$AS$4='Data entry'!$R10</xm:f>
            <x14:dxf>
              <fill>
                <patternFill>
                  <bgColor rgb="FFFFFF00"/>
                </patternFill>
              </fill>
            </x14:dxf>
          </x14:cfRule>
          <xm:sqref>AE17:AS17</xm:sqref>
        </x14:conditionalFormatting>
        <x14:conditionalFormatting xmlns:xm="http://schemas.microsoft.com/office/excel/2006/main">
          <x14:cfRule type="expression" priority="4689718" id="{E11744C1-7201-4272-A1B0-945490B42425}">
            <xm:f>$AT$4='Data entry'!$R10</xm:f>
            <x14:dxf>
              <fill>
                <patternFill>
                  <bgColor rgb="FFFF0000"/>
                </patternFill>
              </fill>
            </x14:dxf>
          </x14:cfRule>
          <xm:sqref>AR18:BD18</xm:sqref>
        </x14:conditionalFormatting>
        <x14:conditionalFormatting xmlns:xm="http://schemas.microsoft.com/office/excel/2006/main">
          <x14:cfRule type="expression" priority="4689719" id="{5EE2823B-E955-4EA7-B99C-0B1F77B57A69}">
            <xm:f>$AT$4='Data entry'!$R10</xm:f>
            <x14:dxf>
              <fill>
                <patternFill>
                  <bgColor rgb="FFFFFF00"/>
                </patternFill>
              </fill>
            </x14:dxf>
          </x14:cfRule>
          <xm:sqref>AF17:AT17</xm:sqref>
        </x14:conditionalFormatting>
        <x14:conditionalFormatting xmlns:xm="http://schemas.microsoft.com/office/excel/2006/main">
          <x14:cfRule type="expression" priority="4689720" id="{5737DC63-3262-4B34-900C-2AAEB255FCBA}">
            <xm:f>$AU$4='Data entry'!$R10</xm:f>
            <x14:dxf>
              <fill>
                <patternFill>
                  <bgColor rgb="FFFF0000"/>
                </patternFill>
              </fill>
            </x14:dxf>
          </x14:cfRule>
          <xm:sqref>AS18:BE18</xm:sqref>
        </x14:conditionalFormatting>
        <x14:conditionalFormatting xmlns:xm="http://schemas.microsoft.com/office/excel/2006/main">
          <x14:cfRule type="expression" priority="4689721" id="{2B5C1F1B-3C3D-4CA3-BC64-0E98422075B6}">
            <xm:f>$AU$4='Data entry'!$R10</xm:f>
            <x14:dxf>
              <fill>
                <patternFill>
                  <bgColor rgb="FFFFFF00"/>
                </patternFill>
              </fill>
            </x14:dxf>
          </x14:cfRule>
          <xm:sqref>AG17:AU17</xm:sqref>
        </x14:conditionalFormatting>
        <x14:conditionalFormatting xmlns:xm="http://schemas.microsoft.com/office/excel/2006/main">
          <x14:cfRule type="expression" priority="4689722" id="{B87A1285-B003-4855-8F4B-53C391BA10E6}">
            <xm:f>$AV$4='Data entry'!$R10</xm:f>
            <x14:dxf>
              <fill>
                <patternFill>
                  <bgColor rgb="FFFF0000"/>
                </patternFill>
              </fill>
            </x14:dxf>
          </x14:cfRule>
          <xm:sqref>AT18:BF18</xm:sqref>
        </x14:conditionalFormatting>
        <x14:conditionalFormatting xmlns:xm="http://schemas.microsoft.com/office/excel/2006/main">
          <x14:cfRule type="expression" priority="4689723" id="{338EE31C-78DB-4818-B837-0380F9E457FA}">
            <xm:f>$AV$4='Data entry'!$R10</xm:f>
            <x14:dxf>
              <fill>
                <patternFill>
                  <bgColor rgb="FFFFFF00"/>
                </patternFill>
              </fill>
            </x14:dxf>
          </x14:cfRule>
          <xm:sqref>AH17:AV17</xm:sqref>
        </x14:conditionalFormatting>
        <x14:conditionalFormatting xmlns:xm="http://schemas.microsoft.com/office/excel/2006/main">
          <x14:cfRule type="expression" priority="4689724" id="{5C40EA66-2801-4C91-B885-BF6A1ECFC35C}">
            <xm:f>$AW$4='Data entry'!$R10</xm:f>
            <x14:dxf>
              <fill>
                <patternFill>
                  <bgColor rgb="FFFF0000"/>
                </patternFill>
              </fill>
            </x14:dxf>
          </x14:cfRule>
          <xm:sqref>AU18:BG18</xm:sqref>
        </x14:conditionalFormatting>
        <x14:conditionalFormatting xmlns:xm="http://schemas.microsoft.com/office/excel/2006/main">
          <x14:cfRule type="expression" priority="4689725" id="{51BCD5CE-DF86-4C2F-8A81-DDA1EFD6C8F7}">
            <xm:f>$AW$4='Data entry'!$R10</xm:f>
            <x14:dxf>
              <fill>
                <patternFill>
                  <bgColor rgb="FFFFFF00"/>
                </patternFill>
              </fill>
            </x14:dxf>
          </x14:cfRule>
          <xm:sqref>AI17:AW17</xm:sqref>
        </x14:conditionalFormatting>
        <x14:conditionalFormatting xmlns:xm="http://schemas.microsoft.com/office/excel/2006/main">
          <x14:cfRule type="expression" priority="4689726" id="{DC2ED5A0-8917-4877-8CD3-9DF9BE5993C9}">
            <xm:f>$AX$4='Data entry'!$R10</xm:f>
            <x14:dxf>
              <fill>
                <patternFill>
                  <bgColor rgb="FFFF0000"/>
                </patternFill>
              </fill>
            </x14:dxf>
          </x14:cfRule>
          <xm:sqref>AV18:BH18</xm:sqref>
        </x14:conditionalFormatting>
        <x14:conditionalFormatting xmlns:xm="http://schemas.microsoft.com/office/excel/2006/main">
          <x14:cfRule type="expression" priority="4689727" id="{59B31869-20F9-45BD-BC80-0A6C8945CE2C}">
            <xm:f>$AX$4='Data entry'!$R10</xm:f>
            <x14:dxf>
              <fill>
                <patternFill>
                  <bgColor rgb="FFFFFF00"/>
                </patternFill>
              </fill>
            </x14:dxf>
          </x14:cfRule>
          <xm:sqref>AJ17:AX17</xm:sqref>
        </x14:conditionalFormatting>
        <x14:conditionalFormatting xmlns:xm="http://schemas.microsoft.com/office/excel/2006/main">
          <x14:cfRule type="expression" priority="4689728" id="{D4208FA0-4262-4037-934C-6D0742B2AD8E}">
            <xm:f>$AY$4='Data entry'!$R10</xm:f>
            <x14:dxf>
              <fill>
                <patternFill>
                  <bgColor rgb="FFFF0000"/>
                </patternFill>
              </fill>
            </x14:dxf>
          </x14:cfRule>
          <xm:sqref>AW18:BI18</xm:sqref>
        </x14:conditionalFormatting>
        <x14:conditionalFormatting xmlns:xm="http://schemas.microsoft.com/office/excel/2006/main">
          <x14:cfRule type="expression" priority="4689729" id="{04D6E423-18C7-42B2-A67D-F49D8E62B571}">
            <xm:f>$AY$4='Data entry'!$R10</xm:f>
            <x14:dxf>
              <fill>
                <patternFill>
                  <bgColor rgb="FFFFFF00"/>
                </patternFill>
              </fill>
            </x14:dxf>
          </x14:cfRule>
          <xm:sqref>AK17:AY17</xm:sqref>
        </x14:conditionalFormatting>
        <x14:conditionalFormatting xmlns:xm="http://schemas.microsoft.com/office/excel/2006/main">
          <x14:cfRule type="expression" priority="4689730" id="{A931C203-6E4B-4EBD-A2F4-1876881F48D4}">
            <xm:f>$AZ$4='Data entry'!$R10</xm:f>
            <x14:dxf>
              <fill>
                <patternFill>
                  <bgColor rgb="FFFF0000"/>
                </patternFill>
              </fill>
            </x14:dxf>
          </x14:cfRule>
          <xm:sqref>AX18:BJ18</xm:sqref>
        </x14:conditionalFormatting>
        <x14:conditionalFormatting xmlns:xm="http://schemas.microsoft.com/office/excel/2006/main">
          <x14:cfRule type="expression" priority="4689731" id="{092D9100-E652-40FE-8CAA-720DC0681250}">
            <xm:f>$AZ$4='Data entry'!$R10</xm:f>
            <x14:dxf>
              <fill>
                <patternFill>
                  <bgColor rgb="FFFFFF00"/>
                </patternFill>
              </fill>
            </x14:dxf>
          </x14:cfRule>
          <xm:sqref>AL17:AZ17</xm:sqref>
        </x14:conditionalFormatting>
        <x14:conditionalFormatting xmlns:xm="http://schemas.microsoft.com/office/excel/2006/main">
          <x14:cfRule type="expression" priority="4689732" id="{A3C7E6BE-A225-483C-A983-A915DB662C52}">
            <xm:f>$BA$4='Data entry'!$R10</xm:f>
            <x14:dxf>
              <fill>
                <patternFill>
                  <bgColor rgb="FFFF0000"/>
                </patternFill>
              </fill>
            </x14:dxf>
          </x14:cfRule>
          <xm:sqref>AY18:BK18</xm:sqref>
        </x14:conditionalFormatting>
        <x14:conditionalFormatting xmlns:xm="http://schemas.microsoft.com/office/excel/2006/main">
          <x14:cfRule type="expression" priority="4689733" id="{F5CF569A-8AFA-4CFF-8BD3-F04D8927A99F}">
            <xm:f>$BA$4='Data entry'!$R10</xm:f>
            <x14:dxf>
              <fill>
                <patternFill>
                  <bgColor rgb="FFFFFF00"/>
                </patternFill>
              </fill>
            </x14:dxf>
          </x14:cfRule>
          <xm:sqref>AM17:BA17</xm:sqref>
        </x14:conditionalFormatting>
        <x14:conditionalFormatting xmlns:xm="http://schemas.microsoft.com/office/excel/2006/main">
          <x14:cfRule type="expression" priority="4689734" id="{E4DAC94A-7983-4BFB-A87B-45B58561841A}">
            <xm:f>$BB$4='Data entry'!$R10</xm:f>
            <x14:dxf>
              <fill>
                <patternFill>
                  <bgColor rgb="FFFF0000"/>
                </patternFill>
              </fill>
            </x14:dxf>
          </x14:cfRule>
          <xm:sqref>AZ18:BL18</xm:sqref>
        </x14:conditionalFormatting>
        <x14:conditionalFormatting xmlns:xm="http://schemas.microsoft.com/office/excel/2006/main">
          <x14:cfRule type="expression" priority="4689735" id="{E63849C5-F39B-4B0E-8F8A-B532EDF2CBAE}">
            <xm:f>$BB$4='Data entry'!$R10</xm:f>
            <x14:dxf>
              <fill>
                <patternFill>
                  <bgColor rgb="FFFFFF00"/>
                </patternFill>
              </fill>
            </x14:dxf>
          </x14:cfRule>
          <xm:sqref>AN17:BB17</xm:sqref>
        </x14:conditionalFormatting>
        <x14:conditionalFormatting xmlns:xm="http://schemas.microsoft.com/office/excel/2006/main">
          <x14:cfRule type="expression" priority="4689736" id="{4FDC32D3-C1F5-455D-9AA4-A03359B72526}">
            <xm:f>$BC$4='Data entry'!$R10</xm:f>
            <x14:dxf>
              <fill>
                <patternFill>
                  <bgColor rgb="FFFF0000"/>
                </patternFill>
              </fill>
            </x14:dxf>
          </x14:cfRule>
          <xm:sqref>BA18:BM18</xm:sqref>
        </x14:conditionalFormatting>
        <x14:conditionalFormatting xmlns:xm="http://schemas.microsoft.com/office/excel/2006/main">
          <x14:cfRule type="expression" priority="4689737" id="{5F0D0C60-B233-4C56-B05D-98C99990877F}">
            <xm:f>$BC$4='Data entry'!$R10</xm:f>
            <x14:dxf>
              <fill>
                <patternFill>
                  <bgColor rgb="FFFFFF00"/>
                </patternFill>
              </fill>
            </x14:dxf>
          </x14:cfRule>
          <xm:sqref>AO17:BC17</xm:sqref>
        </x14:conditionalFormatting>
        <x14:conditionalFormatting xmlns:xm="http://schemas.microsoft.com/office/excel/2006/main">
          <x14:cfRule type="expression" priority="4689738" id="{9EBCB60F-8135-43B6-A0F3-548D4092CC98}">
            <xm:f>$BD$4='Data entry'!$R10</xm:f>
            <x14:dxf>
              <fill>
                <patternFill>
                  <bgColor rgb="FFFF0000"/>
                </patternFill>
              </fill>
            </x14:dxf>
          </x14:cfRule>
          <xm:sqref>BB18:BN18</xm:sqref>
        </x14:conditionalFormatting>
        <x14:conditionalFormatting xmlns:xm="http://schemas.microsoft.com/office/excel/2006/main">
          <x14:cfRule type="expression" priority="4689739" id="{961AF346-4A73-41ED-9A8D-27D431B09C05}">
            <xm:f>$BD$4='Data entry'!$R10</xm:f>
            <x14:dxf>
              <fill>
                <patternFill>
                  <bgColor rgb="FFFFFF00"/>
                </patternFill>
              </fill>
            </x14:dxf>
          </x14:cfRule>
          <xm:sqref>AP17:BD17</xm:sqref>
        </x14:conditionalFormatting>
        <x14:conditionalFormatting xmlns:xm="http://schemas.microsoft.com/office/excel/2006/main">
          <x14:cfRule type="expression" priority="4689740" id="{5A887026-27CD-4F8C-8BA6-1E92704C1CA6}">
            <xm:f>$BE$4='Data entry'!$R10</xm:f>
            <x14:dxf>
              <fill>
                <patternFill>
                  <bgColor rgb="FFFF0000"/>
                </patternFill>
              </fill>
            </x14:dxf>
          </x14:cfRule>
          <xm:sqref>BC18:BO18</xm:sqref>
        </x14:conditionalFormatting>
        <x14:conditionalFormatting xmlns:xm="http://schemas.microsoft.com/office/excel/2006/main">
          <x14:cfRule type="expression" priority="4689741" id="{7F46217B-A1E9-4515-B31E-E756FCD7C6D9}">
            <xm:f>$BE$4='Data entry'!$R10</xm:f>
            <x14:dxf>
              <fill>
                <patternFill>
                  <bgColor rgb="FFFFFF00"/>
                </patternFill>
              </fill>
            </x14:dxf>
          </x14:cfRule>
          <xm:sqref>AP17:BE17</xm:sqref>
        </x14:conditionalFormatting>
        <x14:conditionalFormatting xmlns:xm="http://schemas.microsoft.com/office/excel/2006/main">
          <x14:cfRule type="expression" priority="4689742" id="{F4D9285C-8CA0-4EF1-943E-6A462D47CC77}">
            <xm:f>$BF$4='Data entry'!$R10</xm:f>
            <x14:dxf>
              <fill>
                <patternFill>
                  <bgColor rgb="FFFF0000"/>
                </patternFill>
              </fill>
            </x14:dxf>
          </x14:cfRule>
          <xm:sqref>BD18:BP18</xm:sqref>
        </x14:conditionalFormatting>
        <x14:conditionalFormatting xmlns:xm="http://schemas.microsoft.com/office/excel/2006/main">
          <x14:cfRule type="expression" priority="4689743" id="{B9E4407D-651D-4DC0-9D61-3271D62A65E9}">
            <xm:f>$BF$4='Data entry'!$R10</xm:f>
            <x14:dxf>
              <fill>
                <patternFill>
                  <bgColor rgb="FFFFFF00"/>
                </patternFill>
              </fill>
            </x14:dxf>
          </x14:cfRule>
          <xm:sqref>AR17:BF17</xm:sqref>
        </x14:conditionalFormatting>
        <x14:conditionalFormatting xmlns:xm="http://schemas.microsoft.com/office/excel/2006/main">
          <x14:cfRule type="expression" priority="4689744" id="{4CDC062F-DDFF-4556-B941-08F919727F69}">
            <xm:f>$BG$4='Data entry'!$R10</xm:f>
            <x14:dxf>
              <fill>
                <patternFill>
                  <bgColor rgb="FFFF0000"/>
                </patternFill>
              </fill>
            </x14:dxf>
          </x14:cfRule>
          <xm:sqref>BE18:BQ18</xm:sqref>
        </x14:conditionalFormatting>
        <x14:conditionalFormatting xmlns:xm="http://schemas.microsoft.com/office/excel/2006/main">
          <x14:cfRule type="expression" priority="4689745" id="{789184FA-9055-433B-8A1B-92C7ED59E81F}">
            <xm:f>$BG$4='Data entry'!$R10</xm:f>
            <x14:dxf>
              <fill>
                <patternFill>
                  <bgColor rgb="FFFFFF00"/>
                </patternFill>
              </fill>
            </x14:dxf>
          </x14:cfRule>
          <xm:sqref>AS17:BG17</xm:sqref>
        </x14:conditionalFormatting>
        <x14:conditionalFormatting xmlns:xm="http://schemas.microsoft.com/office/excel/2006/main">
          <x14:cfRule type="expression" priority="4689746" id="{58651E5C-09C9-46C1-B95C-E8A578A49E15}">
            <xm:f>$BH$4='Data entry'!$R10</xm:f>
            <x14:dxf>
              <fill>
                <patternFill>
                  <bgColor rgb="FFFFFF00"/>
                </patternFill>
              </fill>
            </x14:dxf>
          </x14:cfRule>
          <xm:sqref>AT17:BH17</xm:sqref>
        </x14:conditionalFormatting>
        <x14:conditionalFormatting xmlns:xm="http://schemas.microsoft.com/office/excel/2006/main">
          <x14:cfRule type="expression" priority="4689747" id="{97B30B86-8311-4DC0-A533-8C0D53F37839}">
            <xm:f>$BH$4='Data entry'!$R10</xm:f>
            <x14:dxf>
              <fill>
                <patternFill>
                  <bgColor rgb="FFFF0000"/>
                </patternFill>
              </fill>
            </x14:dxf>
          </x14:cfRule>
          <xm:sqref>BF18:BR18</xm:sqref>
        </x14:conditionalFormatting>
        <x14:conditionalFormatting xmlns:xm="http://schemas.microsoft.com/office/excel/2006/main">
          <x14:cfRule type="expression" priority="4689748" id="{78344C0C-5AEA-40B1-A20C-6D77DF58E1F5}">
            <xm:f>$BI$4='Data entry'!$R10</xm:f>
            <x14:dxf>
              <fill>
                <patternFill>
                  <bgColor rgb="FFFFFF00"/>
                </patternFill>
              </fill>
            </x14:dxf>
          </x14:cfRule>
          <xm:sqref>AU17:BI17</xm:sqref>
        </x14:conditionalFormatting>
        <x14:conditionalFormatting xmlns:xm="http://schemas.microsoft.com/office/excel/2006/main">
          <x14:cfRule type="expression" priority="4689749" id="{A9CE044F-482E-4F25-B28F-89ACC58502B1}">
            <xm:f>$BI$4='Data entry'!$R10</xm:f>
            <x14:dxf>
              <fill>
                <patternFill>
                  <bgColor rgb="FFFF0000"/>
                </patternFill>
              </fill>
            </x14:dxf>
          </x14:cfRule>
          <xm:sqref>BG18:BS18</xm:sqref>
        </x14:conditionalFormatting>
        <x14:conditionalFormatting xmlns:xm="http://schemas.microsoft.com/office/excel/2006/main">
          <x14:cfRule type="expression" priority="4689750" id="{F63BE0EB-3C71-4456-BEF0-11180AB7A8BB}">
            <xm:f>$BJ$4='Data entry'!$R10</xm:f>
            <x14:dxf>
              <fill>
                <patternFill>
                  <bgColor rgb="FFFFFF00"/>
                </patternFill>
              </fill>
            </x14:dxf>
          </x14:cfRule>
          <xm:sqref>AV17:BJ17</xm:sqref>
        </x14:conditionalFormatting>
        <x14:conditionalFormatting xmlns:xm="http://schemas.microsoft.com/office/excel/2006/main">
          <x14:cfRule type="expression" priority="4689751" id="{478A5DCB-1DAA-4497-A6CC-B4F01FB96D10}">
            <xm:f>$BJ$4='Data entry'!$R10</xm:f>
            <x14:dxf>
              <fill>
                <patternFill>
                  <bgColor rgb="FFFF0000"/>
                </patternFill>
              </fill>
            </x14:dxf>
          </x14:cfRule>
          <xm:sqref>BH18:BT18</xm:sqref>
        </x14:conditionalFormatting>
        <x14:conditionalFormatting xmlns:xm="http://schemas.microsoft.com/office/excel/2006/main">
          <x14:cfRule type="expression" priority="4689752" id="{CDE4AD5B-65A6-4FA4-9EC0-8D05F22312A9}">
            <xm:f>$BK$4='Data entry'!$R10</xm:f>
            <x14:dxf>
              <fill>
                <patternFill>
                  <bgColor rgb="FFFF0000"/>
                </patternFill>
              </fill>
            </x14:dxf>
          </x14:cfRule>
          <xm:sqref>BI18:BU18</xm:sqref>
        </x14:conditionalFormatting>
        <x14:conditionalFormatting xmlns:xm="http://schemas.microsoft.com/office/excel/2006/main">
          <x14:cfRule type="expression" priority="4689753" id="{AB32E790-6CD8-4D11-9A69-57D785FE4BBC}">
            <xm:f>$BK$4='Data entry'!$R10</xm:f>
            <x14:dxf>
              <fill>
                <patternFill>
                  <bgColor rgb="FFFFFF00"/>
                </patternFill>
              </fill>
            </x14:dxf>
          </x14:cfRule>
          <xm:sqref>AW17:BK17</xm:sqref>
        </x14:conditionalFormatting>
        <x14:conditionalFormatting xmlns:xm="http://schemas.microsoft.com/office/excel/2006/main">
          <x14:cfRule type="expression" priority="4689754" id="{99810EB9-805C-43D8-852A-EEECE7874CDB}">
            <xm:f>$BL$4='Data entry'!$R10</xm:f>
            <x14:dxf>
              <fill>
                <patternFill>
                  <bgColor rgb="FFFF0000"/>
                </patternFill>
              </fill>
            </x14:dxf>
          </x14:cfRule>
          <xm:sqref>BJ18:BV18</xm:sqref>
        </x14:conditionalFormatting>
        <x14:conditionalFormatting xmlns:xm="http://schemas.microsoft.com/office/excel/2006/main">
          <x14:cfRule type="expression" priority="4689755" id="{BF5F5475-4E46-479C-97A6-D5175F5D1803}">
            <xm:f>$BL$4='Data entry'!$R10</xm:f>
            <x14:dxf>
              <fill>
                <patternFill>
                  <bgColor rgb="FFFFFF00"/>
                </patternFill>
              </fill>
            </x14:dxf>
          </x14:cfRule>
          <xm:sqref>AX17:BL17</xm:sqref>
        </x14:conditionalFormatting>
        <x14:conditionalFormatting xmlns:xm="http://schemas.microsoft.com/office/excel/2006/main">
          <x14:cfRule type="expression" priority="4689756" id="{B86FDF2F-16C9-46B1-847E-7EA1A8A34B9D}">
            <xm:f>$BM$4='Data entry'!$R10</xm:f>
            <x14:dxf>
              <fill>
                <patternFill>
                  <bgColor rgb="FFFF0000"/>
                </patternFill>
              </fill>
            </x14:dxf>
          </x14:cfRule>
          <xm:sqref>BK18:BW18</xm:sqref>
        </x14:conditionalFormatting>
        <x14:conditionalFormatting xmlns:xm="http://schemas.microsoft.com/office/excel/2006/main">
          <x14:cfRule type="expression" priority="4689757" id="{72FD189F-4CED-400D-9FEF-21A328970A4D}">
            <xm:f>$BM$4='Data entry'!$R10</xm:f>
            <x14:dxf>
              <fill>
                <patternFill>
                  <bgColor rgb="FFFFFF00"/>
                </patternFill>
              </fill>
            </x14:dxf>
          </x14:cfRule>
          <xm:sqref>AY17:BM17</xm:sqref>
        </x14:conditionalFormatting>
        <x14:conditionalFormatting xmlns:xm="http://schemas.microsoft.com/office/excel/2006/main">
          <x14:cfRule type="expression" priority="4689758" id="{BBBBF859-D5A7-4F55-BFBF-8A77E3357590}">
            <xm:f>$BN$4='Data entry'!$R10</xm:f>
            <x14:dxf>
              <fill>
                <patternFill>
                  <bgColor rgb="FFFF0000"/>
                </patternFill>
              </fill>
            </x14:dxf>
          </x14:cfRule>
          <xm:sqref>BL18:BX18</xm:sqref>
        </x14:conditionalFormatting>
        <x14:conditionalFormatting xmlns:xm="http://schemas.microsoft.com/office/excel/2006/main">
          <x14:cfRule type="expression" priority="4689759" id="{50CB1D75-0FD5-4D24-92B1-E8A41DC6575C}">
            <xm:f>$BN$4='Data entry'!$R10</xm:f>
            <x14:dxf>
              <fill>
                <patternFill>
                  <bgColor rgb="FFFFFF00"/>
                </patternFill>
              </fill>
            </x14:dxf>
          </x14:cfRule>
          <xm:sqref>AZ17:BN17</xm:sqref>
        </x14:conditionalFormatting>
        <x14:conditionalFormatting xmlns:xm="http://schemas.microsoft.com/office/excel/2006/main">
          <x14:cfRule type="expression" priority="4689760" id="{9EF3226D-E8FC-496B-A6FF-71776AEA54D1}">
            <xm:f>$BO$4='Data entry'!$R10</xm:f>
            <x14:dxf>
              <fill>
                <patternFill>
                  <bgColor rgb="FFFF0000"/>
                </patternFill>
              </fill>
            </x14:dxf>
          </x14:cfRule>
          <xm:sqref>BM18:BY18</xm:sqref>
        </x14:conditionalFormatting>
        <x14:conditionalFormatting xmlns:xm="http://schemas.microsoft.com/office/excel/2006/main">
          <x14:cfRule type="expression" priority="4689761" id="{3B86C801-ECFE-4D05-8AA5-1581116BAFBC}">
            <xm:f>$BO$4='Data entry'!$R10</xm:f>
            <x14:dxf>
              <fill>
                <patternFill>
                  <bgColor rgb="FFFFFF00"/>
                </patternFill>
              </fill>
            </x14:dxf>
          </x14:cfRule>
          <xm:sqref>BA17:BO17</xm:sqref>
        </x14:conditionalFormatting>
        <x14:conditionalFormatting xmlns:xm="http://schemas.microsoft.com/office/excel/2006/main">
          <x14:cfRule type="expression" priority="4689762" id="{058A23EC-3371-4A02-9F20-1ECA603AC6BC}">
            <xm:f>$BP$4='Data entry'!$R10</xm:f>
            <x14:dxf>
              <fill>
                <patternFill>
                  <bgColor rgb="FFFF0000"/>
                </patternFill>
              </fill>
            </x14:dxf>
          </x14:cfRule>
          <xm:sqref>BN18:BZ18</xm:sqref>
        </x14:conditionalFormatting>
        <x14:conditionalFormatting xmlns:xm="http://schemas.microsoft.com/office/excel/2006/main">
          <x14:cfRule type="expression" priority="4689763" id="{3E711E31-3992-4555-AB22-87133D60CD15}">
            <xm:f>$BP$4='Data entry'!$R10</xm:f>
            <x14:dxf>
              <fill>
                <patternFill>
                  <bgColor rgb="FFFFFF00"/>
                </patternFill>
              </fill>
            </x14:dxf>
          </x14:cfRule>
          <xm:sqref>BB17:BP17</xm:sqref>
        </x14:conditionalFormatting>
        <x14:conditionalFormatting xmlns:xm="http://schemas.microsoft.com/office/excel/2006/main">
          <x14:cfRule type="expression" priority="4689764" id="{23E9F8B9-37D5-4730-9453-6F23E8ECBBE3}">
            <xm:f>$BQ$4='Data entry'!$R10</xm:f>
            <x14:dxf>
              <fill>
                <patternFill>
                  <bgColor rgb="FFFFFF00"/>
                </patternFill>
              </fill>
            </x14:dxf>
          </x14:cfRule>
          <xm:sqref>BC17:BQ17</xm:sqref>
        </x14:conditionalFormatting>
        <x14:conditionalFormatting xmlns:xm="http://schemas.microsoft.com/office/excel/2006/main">
          <x14:cfRule type="expression" priority="4689765" id="{BCFD92F6-AAD3-44FD-BC61-A292A81B883E}">
            <xm:f>$BQ$4='Data entry'!$R10</xm:f>
            <x14:dxf>
              <fill>
                <patternFill>
                  <bgColor rgb="FFFF0000"/>
                </patternFill>
              </fill>
            </x14:dxf>
          </x14:cfRule>
          <xm:sqref>BO18:CA18</xm:sqref>
        </x14:conditionalFormatting>
        <x14:conditionalFormatting xmlns:xm="http://schemas.microsoft.com/office/excel/2006/main">
          <x14:cfRule type="expression" priority="4689766" id="{357D60E5-F356-477E-8020-A18F42C02832}">
            <xm:f>$BR$4='Data entry'!$R10</xm:f>
            <x14:dxf>
              <fill>
                <patternFill>
                  <bgColor rgb="FFFFFF00"/>
                </patternFill>
              </fill>
            </x14:dxf>
          </x14:cfRule>
          <xm:sqref>BD17:BR17</xm:sqref>
        </x14:conditionalFormatting>
        <x14:conditionalFormatting xmlns:xm="http://schemas.microsoft.com/office/excel/2006/main">
          <x14:cfRule type="expression" priority="4689767" id="{DA2B6511-43B3-432D-B6AA-1DB1188B90A6}">
            <xm:f>$BR$4='Data entry'!$R10</xm:f>
            <x14:dxf>
              <fill>
                <patternFill>
                  <bgColor rgb="FFFF0000"/>
                </patternFill>
              </fill>
            </x14:dxf>
          </x14:cfRule>
          <xm:sqref>BP18:CB18</xm:sqref>
        </x14:conditionalFormatting>
        <x14:conditionalFormatting xmlns:xm="http://schemas.microsoft.com/office/excel/2006/main">
          <x14:cfRule type="expression" priority="4689768" id="{0D5F64E4-4136-4BFA-B833-CC8578525D9C}">
            <xm:f>$BS$4='Data entry'!$R10</xm:f>
            <x14:dxf>
              <fill>
                <patternFill>
                  <bgColor rgb="FFFFFF00"/>
                </patternFill>
              </fill>
            </x14:dxf>
          </x14:cfRule>
          <xm:sqref>BE17:BS17</xm:sqref>
        </x14:conditionalFormatting>
        <x14:conditionalFormatting xmlns:xm="http://schemas.microsoft.com/office/excel/2006/main">
          <x14:cfRule type="expression" priority="4689769" id="{AC94D468-F078-4AE2-8771-102996E07B09}">
            <xm:f>$BS$4='Data entry'!$R10</xm:f>
            <x14:dxf>
              <fill>
                <patternFill>
                  <bgColor rgb="FFFF0000"/>
                </patternFill>
              </fill>
            </x14:dxf>
          </x14:cfRule>
          <xm:sqref>BQ18:CC18</xm:sqref>
        </x14:conditionalFormatting>
        <x14:conditionalFormatting xmlns:xm="http://schemas.microsoft.com/office/excel/2006/main">
          <x14:cfRule type="expression" priority="4689770" id="{10E78F76-181E-4F19-9F89-7DD36D3EFE30}">
            <xm:f>$BT$4='Data entry'!$R10</xm:f>
            <x14:dxf>
              <fill>
                <patternFill>
                  <bgColor rgb="FFFFFF00"/>
                </patternFill>
              </fill>
            </x14:dxf>
          </x14:cfRule>
          <xm:sqref>BF17:BT17</xm:sqref>
        </x14:conditionalFormatting>
        <x14:conditionalFormatting xmlns:xm="http://schemas.microsoft.com/office/excel/2006/main">
          <x14:cfRule type="expression" priority="4689771" id="{6A5FADC6-9512-4EFB-90A5-7B5244D10D1F}">
            <xm:f>$BT$4='Data entry'!$R10</xm:f>
            <x14:dxf>
              <fill>
                <patternFill>
                  <bgColor rgb="FFFF0000"/>
                </patternFill>
              </fill>
            </x14:dxf>
          </x14:cfRule>
          <xm:sqref>BR18:CC18</xm:sqref>
        </x14:conditionalFormatting>
        <x14:conditionalFormatting xmlns:xm="http://schemas.microsoft.com/office/excel/2006/main">
          <x14:cfRule type="expression" priority="4689772" id="{A51139D1-8841-4B96-B8CB-DFE3808765CF}">
            <xm:f>$BU$4='Data entry'!$R10</xm:f>
            <x14:dxf>
              <fill>
                <patternFill>
                  <bgColor rgb="FFFFFF00"/>
                </patternFill>
              </fill>
            </x14:dxf>
          </x14:cfRule>
          <xm:sqref>BG17:BU17</xm:sqref>
        </x14:conditionalFormatting>
        <x14:conditionalFormatting xmlns:xm="http://schemas.microsoft.com/office/excel/2006/main">
          <x14:cfRule type="expression" priority="4689773" id="{55CA7258-760F-4BFF-ACB5-A70FEB3E7981}">
            <xm:f>$BU$4='Data entry'!$R10</xm:f>
            <x14:dxf>
              <fill>
                <patternFill>
                  <bgColor rgb="FFFF0000"/>
                </patternFill>
              </fill>
            </x14:dxf>
          </x14:cfRule>
          <xm:sqref>BS18:CC18</xm:sqref>
        </x14:conditionalFormatting>
        <x14:conditionalFormatting xmlns:xm="http://schemas.microsoft.com/office/excel/2006/main">
          <x14:cfRule type="expression" priority="4689774" id="{A922B218-64DB-4CBB-9AB8-FE0EBB44E09E}">
            <xm:f>$BV$4='Data entry'!$R10</xm:f>
            <x14:dxf>
              <fill>
                <patternFill>
                  <bgColor rgb="FFFFFF00"/>
                </patternFill>
              </fill>
            </x14:dxf>
          </x14:cfRule>
          <xm:sqref>BH17:BV17</xm:sqref>
        </x14:conditionalFormatting>
        <x14:conditionalFormatting xmlns:xm="http://schemas.microsoft.com/office/excel/2006/main">
          <x14:cfRule type="expression" priority="4689775" id="{C98E908A-CD31-4778-B41C-7AFB9DBE639A}">
            <xm:f>$BV$4='Data entry'!$R10</xm:f>
            <x14:dxf>
              <fill>
                <patternFill>
                  <bgColor rgb="FFFF0000"/>
                </patternFill>
              </fill>
            </x14:dxf>
          </x14:cfRule>
          <xm:sqref>BT18:CC18</xm:sqref>
        </x14:conditionalFormatting>
        <x14:conditionalFormatting xmlns:xm="http://schemas.microsoft.com/office/excel/2006/main">
          <x14:cfRule type="expression" priority="4689776" id="{465CCCA3-B4DB-4B61-8AC7-8A5E4CEC9E3F}">
            <xm:f>$BW$4='Data entry'!$R10</xm:f>
            <x14:dxf>
              <fill>
                <patternFill>
                  <bgColor rgb="FFFFFF00"/>
                </patternFill>
              </fill>
            </x14:dxf>
          </x14:cfRule>
          <xm:sqref>BI17:BW17</xm:sqref>
        </x14:conditionalFormatting>
        <x14:conditionalFormatting xmlns:xm="http://schemas.microsoft.com/office/excel/2006/main">
          <x14:cfRule type="expression" priority="4689777" id="{37566F97-6D06-400B-A709-FE657B07687F}">
            <xm:f>$BW$4='Data entry'!$R10</xm:f>
            <x14:dxf>
              <fill>
                <patternFill>
                  <bgColor rgb="FFFF0000"/>
                </patternFill>
              </fill>
            </x14:dxf>
          </x14:cfRule>
          <xm:sqref>BU18:CC18</xm:sqref>
        </x14:conditionalFormatting>
        <x14:conditionalFormatting xmlns:xm="http://schemas.microsoft.com/office/excel/2006/main">
          <x14:cfRule type="expression" priority="4689778" id="{D8FBA3AC-5CF0-4E45-97CA-1D4DEE729ADA}">
            <xm:f>$BX$4='Data entry'!$R10</xm:f>
            <x14:dxf>
              <fill>
                <patternFill>
                  <bgColor rgb="FFFFFF00"/>
                </patternFill>
              </fill>
            </x14:dxf>
          </x14:cfRule>
          <xm:sqref>BJ17:BX17</xm:sqref>
        </x14:conditionalFormatting>
        <x14:conditionalFormatting xmlns:xm="http://schemas.microsoft.com/office/excel/2006/main">
          <x14:cfRule type="expression" priority="4689779" id="{E077C84B-A94F-431D-B232-4AFCC7C64F54}">
            <xm:f>$BX$4='Data entry'!$R10</xm:f>
            <x14:dxf>
              <fill>
                <patternFill>
                  <bgColor rgb="FFFF0000"/>
                </patternFill>
              </fill>
            </x14:dxf>
          </x14:cfRule>
          <xm:sqref>BV18:CC18</xm:sqref>
        </x14:conditionalFormatting>
        <x14:conditionalFormatting xmlns:xm="http://schemas.microsoft.com/office/excel/2006/main">
          <x14:cfRule type="expression" priority="4689780" id="{63783BA8-0C97-4A44-86FD-7A2BCF1B9957}">
            <xm:f>$BY$4='Data entry'!$R10</xm:f>
            <x14:dxf>
              <fill>
                <patternFill>
                  <bgColor rgb="FFFFFF00"/>
                </patternFill>
              </fill>
            </x14:dxf>
          </x14:cfRule>
          <xm:sqref>BK17:BY17</xm:sqref>
        </x14:conditionalFormatting>
        <x14:conditionalFormatting xmlns:xm="http://schemas.microsoft.com/office/excel/2006/main">
          <x14:cfRule type="expression" priority="4689781" id="{BB8DB8B4-B71B-46D2-AEE7-346F16103F74}">
            <xm:f>$BY$4='Data entry'!$R10</xm:f>
            <x14:dxf>
              <fill>
                <patternFill>
                  <bgColor rgb="FFFF0000"/>
                </patternFill>
              </fill>
            </x14:dxf>
          </x14:cfRule>
          <xm:sqref>BW18:CC18</xm:sqref>
        </x14:conditionalFormatting>
        <x14:conditionalFormatting xmlns:xm="http://schemas.microsoft.com/office/excel/2006/main">
          <x14:cfRule type="expression" priority="4689782" id="{1B638B98-2B06-4FEB-90C1-446A3E0A3979}">
            <xm:f>$BZ$4='Data entry'!$R10</xm:f>
            <x14:dxf>
              <fill>
                <patternFill>
                  <bgColor rgb="FFFFFF00"/>
                </patternFill>
              </fill>
            </x14:dxf>
          </x14:cfRule>
          <xm:sqref>BL17:BZ17</xm:sqref>
        </x14:conditionalFormatting>
        <x14:conditionalFormatting xmlns:xm="http://schemas.microsoft.com/office/excel/2006/main">
          <x14:cfRule type="expression" priority="4689783" id="{D3A0A2F8-D1B2-4DC5-B2A9-0EF53074E685}">
            <xm:f>$BZ$4='Data entry'!$R10</xm:f>
            <x14:dxf>
              <fill>
                <patternFill>
                  <bgColor rgb="FFFF0000"/>
                </patternFill>
              </fill>
            </x14:dxf>
          </x14:cfRule>
          <xm:sqref>BX18:CC18</xm:sqref>
        </x14:conditionalFormatting>
        <x14:conditionalFormatting xmlns:xm="http://schemas.microsoft.com/office/excel/2006/main">
          <x14:cfRule type="expression" priority="4689784" id="{83F6D018-7D3B-4D33-9998-11572F2F2FF5}">
            <xm:f>$CA$4='Data entry'!$R10</xm:f>
            <x14:dxf>
              <fill>
                <patternFill>
                  <bgColor rgb="FFFFFF00"/>
                </patternFill>
              </fill>
            </x14:dxf>
          </x14:cfRule>
          <xm:sqref>BM17:CA17</xm:sqref>
        </x14:conditionalFormatting>
        <x14:conditionalFormatting xmlns:xm="http://schemas.microsoft.com/office/excel/2006/main">
          <x14:cfRule type="expression" priority="4689785" id="{8E6D0B51-5626-4ED9-9072-C7A2C139704F}">
            <xm:f>$CA$4='Data entry'!$R10</xm:f>
            <x14:dxf>
              <fill>
                <patternFill>
                  <bgColor rgb="FFFF0000"/>
                </patternFill>
              </fill>
            </x14:dxf>
          </x14:cfRule>
          <xm:sqref>BY18:CC18</xm:sqref>
        </x14:conditionalFormatting>
        <x14:conditionalFormatting xmlns:xm="http://schemas.microsoft.com/office/excel/2006/main">
          <x14:cfRule type="expression" priority="4689786" id="{E1886EE4-3BDE-43A9-9F4B-79377FEC37FE}">
            <xm:f>$CB$4='Data entry'!$R10</xm:f>
            <x14:dxf>
              <fill>
                <patternFill>
                  <bgColor rgb="FFFFFF00"/>
                </patternFill>
              </fill>
            </x14:dxf>
          </x14:cfRule>
          <xm:sqref>BN17:CB17</xm:sqref>
        </x14:conditionalFormatting>
        <x14:conditionalFormatting xmlns:xm="http://schemas.microsoft.com/office/excel/2006/main">
          <x14:cfRule type="expression" priority="4689787" id="{ADEF572A-6C18-4602-BB86-01C96D36E07E}">
            <xm:f>$CB$4='Data entry'!$R10</xm:f>
            <x14:dxf>
              <fill>
                <patternFill>
                  <bgColor rgb="FFFF0000"/>
                </patternFill>
              </fill>
            </x14:dxf>
          </x14:cfRule>
          <xm:sqref>BZ18:CC18</xm:sqref>
        </x14:conditionalFormatting>
        <x14:conditionalFormatting xmlns:xm="http://schemas.microsoft.com/office/excel/2006/main">
          <x14:cfRule type="expression" priority="4689788" id="{7984E1C9-E073-4955-8543-62145CB6D008}">
            <xm:f>$CC$4='Data entry'!$R10</xm:f>
            <x14:dxf>
              <fill>
                <patternFill>
                  <bgColor rgb="FFFFFF00"/>
                </patternFill>
              </fill>
            </x14:dxf>
          </x14:cfRule>
          <xm:sqref>BO17:CC17</xm:sqref>
        </x14:conditionalFormatting>
        <x14:conditionalFormatting xmlns:xm="http://schemas.microsoft.com/office/excel/2006/main">
          <x14:cfRule type="expression" priority="4689789" id="{18A957B3-59FA-4698-BA92-2A208FF18E2F}">
            <xm:f>$CC$4='Data entry'!$R10</xm:f>
            <x14:dxf>
              <fill>
                <patternFill>
                  <bgColor rgb="FFFF0000"/>
                </patternFill>
              </fill>
            </x14:dxf>
          </x14:cfRule>
          <xm:sqref>CA18:CC18</xm:sqref>
        </x14:conditionalFormatting>
        <x14:conditionalFormatting xmlns:xm="http://schemas.microsoft.com/office/excel/2006/main">
          <x14:cfRule type="expression" priority="4689876" id="{5B0DB825-B7C2-40AC-B7EF-F267F054CFB9}">
            <xm:f>$U$4='Data entry'!$R11</xm:f>
            <x14:dxf>
              <fill>
                <patternFill>
                  <bgColor rgb="FFFF0000"/>
                </patternFill>
              </fill>
            </x14:dxf>
          </x14:cfRule>
          <xm:sqref>S21:AE21</xm:sqref>
        </x14:conditionalFormatting>
        <x14:conditionalFormatting xmlns:xm="http://schemas.microsoft.com/office/excel/2006/main">
          <x14:cfRule type="expression" priority="4689877" id="{18311200-E2BB-400F-B594-3B9A2C6068C2}">
            <xm:f>$V$4='Data entry'!$R11</xm:f>
            <x14:dxf>
              <fill>
                <patternFill>
                  <bgColor rgb="FFFF0000"/>
                </patternFill>
              </fill>
            </x14:dxf>
          </x14:cfRule>
          <xm:sqref>T21:AF21</xm:sqref>
        </x14:conditionalFormatting>
        <x14:conditionalFormatting xmlns:xm="http://schemas.microsoft.com/office/excel/2006/main">
          <x14:cfRule type="expression" priority="4689878" id="{D6DFB621-1A58-4C59-A987-ECAD0EB2D32B}">
            <xm:f>$V$4='Data entry'!$R11</xm:f>
            <x14:dxf>
              <fill>
                <patternFill>
                  <bgColor rgb="FFFFFF00"/>
                </patternFill>
              </fill>
            </x14:dxf>
          </x14:cfRule>
          <xm:sqref>H20:V20</xm:sqref>
        </x14:conditionalFormatting>
        <x14:conditionalFormatting xmlns:xm="http://schemas.microsoft.com/office/excel/2006/main">
          <x14:cfRule type="expression" priority="4689879" id="{5F87A680-DC5F-433D-A779-B7A534ACCDA9}">
            <xm:f>$W$4='Data entry'!$R11</xm:f>
            <x14:dxf>
              <fill>
                <patternFill>
                  <bgColor rgb="FFFF0000"/>
                </patternFill>
              </fill>
            </x14:dxf>
          </x14:cfRule>
          <xm:sqref>U21:AG21</xm:sqref>
        </x14:conditionalFormatting>
        <x14:conditionalFormatting xmlns:xm="http://schemas.microsoft.com/office/excel/2006/main">
          <x14:cfRule type="expression" priority="4689880" id="{964539FF-A92C-4F68-B268-B7157A32678C}">
            <xm:f>$W$4='Data entry'!$R11</xm:f>
            <x14:dxf>
              <fill>
                <patternFill>
                  <bgColor rgb="FFFFFF00"/>
                </patternFill>
              </fill>
            </x14:dxf>
          </x14:cfRule>
          <xm:sqref>I20:W20</xm:sqref>
        </x14:conditionalFormatting>
        <x14:conditionalFormatting xmlns:xm="http://schemas.microsoft.com/office/excel/2006/main">
          <x14:cfRule type="expression" priority="4689881" id="{46C1533A-F090-4A90-9309-3F59EC3FD3B0}">
            <xm:f>$X$4='Data entry'!$R11</xm:f>
            <x14:dxf>
              <fill>
                <patternFill>
                  <bgColor rgb="FFFF0000"/>
                </patternFill>
              </fill>
            </x14:dxf>
          </x14:cfRule>
          <xm:sqref>V21:AH21</xm:sqref>
        </x14:conditionalFormatting>
        <x14:conditionalFormatting xmlns:xm="http://schemas.microsoft.com/office/excel/2006/main">
          <x14:cfRule type="expression" priority="4689882" id="{7C70E81C-DDD4-4D75-933A-4F6A39893184}">
            <xm:f>$X$4='Data entry'!$R11</xm:f>
            <x14:dxf>
              <fill>
                <patternFill>
                  <bgColor rgb="FFFFFF00"/>
                </patternFill>
              </fill>
            </x14:dxf>
          </x14:cfRule>
          <xm:sqref>J20:X20</xm:sqref>
        </x14:conditionalFormatting>
        <x14:conditionalFormatting xmlns:xm="http://schemas.microsoft.com/office/excel/2006/main">
          <x14:cfRule type="expression" priority="4689883" id="{561AF073-0EF8-4B72-A119-40A639C4359D}">
            <xm:f>$Y$4='Data entry'!$R11</xm:f>
            <x14:dxf>
              <fill>
                <patternFill>
                  <bgColor rgb="FFFF0000"/>
                </patternFill>
              </fill>
            </x14:dxf>
          </x14:cfRule>
          <xm:sqref>W21:AI21</xm:sqref>
        </x14:conditionalFormatting>
        <x14:conditionalFormatting xmlns:xm="http://schemas.microsoft.com/office/excel/2006/main">
          <x14:cfRule type="expression" priority="4689884" id="{F242E808-8F07-4A89-9524-7D4C767CE357}">
            <xm:f>$Y$4='Data entry'!$R11</xm:f>
            <x14:dxf>
              <fill>
                <patternFill>
                  <bgColor rgb="FFFFFF00"/>
                </patternFill>
              </fill>
            </x14:dxf>
          </x14:cfRule>
          <xm:sqref>K20:Y20</xm:sqref>
        </x14:conditionalFormatting>
        <x14:conditionalFormatting xmlns:xm="http://schemas.microsoft.com/office/excel/2006/main">
          <x14:cfRule type="expression" priority="4689885" id="{DD601058-982B-4218-BD9D-64BB823C2633}">
            <xm:f>$Z$4='Data entry'!$R11</xm:f>
            <x14:dxf>
              <fill>
                <patternFill>
                  <bgColor rgb="FFFF0000"/>
                </patternFill>
              </fill>
            </x14:dxf>
          </x14:cfRule>
          <xm:sqref>X21:AJ21</xm:sqref>
        </x14:conditionalFormatting>
        <x14:conditionalFormatting xmlns:xm="http://schemas.microsoft.com/office/excel/2006/main">
          <x14:cfRule type="expression" priority="4689886" id="{C9DB141D-79F6-4093-92A3-7BF7A1622985}">
            <xm:f>$Z$4='Data entry'!$R11</xm:f>
            <x14:dxf>
              <fill>
                <patternFill>
                  <bgColor rgb="FFFFFF00"/>
                </patternFill>
              </fill>
            </x14:dxf>
          </x14:cfRule>
          <xm:sqref>L20:Z20</xm:sqref>
        </x14:conditionalFormatting>
        <x14:conditionalFormatting xmlns:xm="http://schemas.microsoft.com/office/excel/2006/main">
          <x14:cfRule type="expression" priority="4689887" id="{710EB8D3-F5C0-4E3C-8214-2D0C4E26F649}">
            <xm:f>$AA$4='Data entry'!$R11</xm:f>
            <x14:dxf>
              <fill>
                <patternFill>
                  <bgColor rgb="FFFF0000"/>
                </patternFill>
              </fill>
            </x14:dxf>
          </x14:cfRule>
          <xm:sqref>Y21:AK21</xm:sqref>
        </x14:conditionalFormatting>
        <x14:conditionalFormatting xmlns:xm="http://schemas.microsoft.com/office/excel/2006/main">
          <x14:cfRule type="expression" priority="4689888" id="{33825D69-C967-4D27-B395-5D44A3083802}">
            <xm:f>$AA$4='Data entry'!$R11</xm:f>
            <x14:dxf>
              <fill>
                <patternFill>
                  <bgColor rgb="FFFFFF00"/>
                </patternFill>
              </fill>
            </x14:dxf>
          </x14:cfRule>
          <xm:sqref>M20:AA20</xm:sqref>
        </x14:conditionalFormatting>
        <x14:conditionalFormatting xmlns:xm="http://schemas.microsoft.com/office/excel/2006/main">
          <x14:cfRule type="expression" priority="4689889" id="{9811A97D-351B-4D32-8754-AF433277E62B}">
            <xm:f>$AB$4='Data entry'!$R11</xm:f>
            <x14:dxf>
              <fill>
                <patternFill>
                  <bgColor rgb="FFFF0000"/>
                </patternFill>
              </fill>
            </x14:dxf>
          </x14:cfRule>
          <xm:sqref>Z21:AL21</xm:sqref>
        </x14:conditionalFormatting>
        <x14:conditionalFormatting xmlns:xm="http://schemas.microsoft.com/office/excel/2006/main">
          <x14:cfRule type="expression" priority="4689890" id="{6DD3E556-C72E-438B-92DA-3096ED1E4178}">
            <xm:f>$AB$4='Data entry'!$R11</xm:f>
            <x14:dxf>
              <fill>
                <patternFill>
                  <bgColor rgb="FFFFFF00"/>
                </patternFill>
              </fill>
            </x14:dxf>
          </x14:cfRule>
          <xm:sqref>N20:AB20</xm:sqref>
        </x14:conditionalFormatting>
        <x14:conditionalFormatting xmlns:xm="http://schemas.microsoft.com/office/excel/2006/main">
          <x14:cfRule type="expression" priority="4689891" id="{C0DF7A1B-D6BC-4371-BD3A-F0708147FA1C}">
            <xm:f>$AC$4='Data entry'!$R11</xm:f>
            <x14:dxf>
              <fill>
                <patternFill>
                  <bgColor rgb="FFFF0000"/>
                </patternFill>
              </fill>
            </x14:dxf>
          </x14:cfRule>
          <xm:sqref>AA21:AM21</xm:sqref>
        </x14:conditionalFormatting>
        <x14:conditionalFormatting xmlns:xm="http://schemas.microsoft.com/office/excel/2006/main">
          <x14:cfRule type="expression" priority="4689892" id="{DB2E1F48-AF0E-41F9-A976-6B1963CA5711}">
            <xm:f>$AC$4='Data entry'!$R11</xm:f>
            <x14:dxf>
              <fill>
                <patternFill>
                  <bgColor rgb="FFFFFF00"/>
                </patternFill>
              </fill>
            </x14:dxf>
          </x14:cfRule>
          <xm:sqref>O20:AC20</xm:sqref>
        </x14:conditionalFormatting>
        <x14:conditionalFormatting xmlns:xm="http://schemas.microsoft.com/office/excel/2006/main">
          <x14:cfRule type="expression" priority="4689893" id="{89909907-F9A9-4AF9-BC1D-304710A43F50}">
            <xm:f>$AD$4='Data entry'!$R11</xm:f>
            <x14:dxf>
              <fill>
                <patternFill>
                  <bgColor rgb="FFFF0000"/>
                </patternFill>
              </fill>
            </x14:dxf>
          </x14:cfRule>
          <xm:sqref>AB21:AN21</xm:sqref>
        </x14:conditionalFormatting>
        <x14:conditionalFormatting xmlns:xm="http://schemas.microsoft.com/office/excel/2006/main">
          <x14:cfRule type="expression" priority="4689894" id="{729676B7-E331-43A4-ACC9-850DCEE76A0E}">
            <xm:f>$AD$4='Data entry'!$R11</xm:f>
            <x14:dxf>
              <fill>
                <patternFill>
                  <bgColor rgb="FFFFFF00"/>
                </patternFill>
              </fill>
            </x14:dxf>
          </x14:cfRule>
          <xm:sqref>P20:AD20</xm:sqref>
        </x14:conditionalFormatting>
        <x14:conditionalFormatting xmlns:xm="http://schemas.microsoft.com/office/excel/2006/main">
          <x14:cfRule type="expression" priority="4689895" id="{00DA2C55-350E-44AA-ABEA-808FABFDA737}">
            <xm:f>$AE$4='Data entry'!$R11</xm:f>
            <x14:dxf>
              <fill>
                <patternFill>
                  <bgColor rgb="FFFF0000"/>
                </patternFill>
              </fill>
            </x14:dxf>
          </x14:cfRule>
          <xm:sqref>AC21:AO21</xm:sqref>
        </x14:conditionalFormatting>
        <x14:conditionalFormatting xmlns:xm="http://schemas.microsoft.com/office/excel/2006/main">
          <x14:cfRule type="expression" priority="4689896" id="{373C95F1-00C1-45E9-B561-5224945BA4A4}">
            <xm:f>$AE$4='Data entry'!$R11</xm:f>
            <x14:dxf>
              <fill>
                <patternFill>
                  <bgColor rgb="FFFFFF00"/>
                </patternFill>
              </fill>
            </x14:dxf>
          </x14:cfRule>
          <xm:sqref>Q20:AE20</xm:sqref>
        </x14:conditionalFormatting>
        <x14:conditionalFormatting xmlns:xm="http://schemas.microsoft.com/office/excel/2006/main">
          <x14:cfRule type="expression" priority="4689897" id="{65E90E74-6BEF-4B00-BD5E-ECACFEBC225A}">
            <xm:f>$AF$4='Data entry'!$R11</xm:f>
            <x14:dxf>
              <fill>
                <patternFill>
                  <bgColor rgb="FFFF0000"/>
                </patternFill>
              </fill>
            </x14:dxf>
          </x14:cfRule>
          <xm:sqref>AD21:AP21</xm:sqref>
        </x14:conditionalFormatting>
        <x14:conditionalFormatting xmlns:xm="http://schemas.microsoft.com/office/excel/2006/main">
          <x14:cfRule type="expression" priority="4689898" id="{56B519D7-E083-4811-B42B-D6CB10D44BB3}">
            <xm:f>$AF$4='Data entry'!$R11</xm:f>
            <x14:dxf>
              <fill>
                <patternFill>
                  <bgColor rgb="FFFFFF00"/>
                </patternFill>
              </fill>
            </x14:dxf>
          </x14:cfRule>
          <xm:sqref>R20:AF20</xm:sqref>
        </x14:conditionalFormatting>
        <x14:conditionalFormatting xmlns:xm="http://schemas.microsoft.com/office/excel/2006/main">
          <x14:cfRule type="expression" priority="4689899" id="{889682B6-BF9B-414B-86B7-1C802156B058}">
            <xm:f>$AG$4='Data entry'!$R11</xm:f>
            <x14:dxf>
              <fill>
                <patternFill>
                  <bgColor rgb="FFFF0000"/>
                </patternFill>
              </fill>
            </x14:dxf>
          </x14:cfRule>
          <xm:sqref>AE21:AQ21</xm:sqref>
        </x14:conditionalFormatting>
        <x14:conditionalFormatting xmlns:xm="http://schemas.microsoft.com/office/excel/2006/main">
          <x14:cfRule type="expression" priority="4689900" id="{19913D88-1940-4CB0-B29C-D46D60833BD5}">
            <xm:f>$AG$4='Data entry'!$R11</xm:f>
            <x14:dxf>
              <fill>
                <patternFill>
                  <bgColor rgb="FFFFFF00"/>
                </patternFill>
              </fill>
            </x14:dxf>
          </x14:cfRule>
          <xm:sqref>S20:AG20</xm:sqref>
        </x14:conditionalFormatting>
        <x14:conditionalFormatting xmlns:xm="http://schemas.microsoft.com/office/excel/2006/main">
          <x14:cfRule type="expression" priority="4689901" id="{3DD7B9A5-18A3-463F-BAD5-9796FC487328}">
            <xm:f>$AH$4='Data entry'!$R11</xm:f>
            <x14:dxf>
              <fill>
                <patternFill>
                  <bgColor rgb="FFFF0000"/>
                </patternFill>
              </fill>
            </x14:dxf>
          </x14:cfRule>
          <xm:sqref>AF21:AR21</xm:sqref>
        </x14:conditionalFormatting>
        <x14:conditionalFormatting xmlns:xm="http://schemas.microsoft.com/office/excel/2006/main">
          <x14:cfRule type="expression" priority="4689902" id="{31005CF4-5608-496E-91EB-F7F505046C80}">
            <xm:f>$AH$4='Data entry'!$R11</xm:f>
            <x14:dxf>
              <fill>
                <patternFill>
                  <bgColor rgb="FFFFFF00"/>
                </patternFill>
              </fill>
            </x14:dxf>
          </x14:cfRule>
          <xm:sqref>T20:AH20</xm:sqref>
        </x14:conditionalFormatting>
        <x14:conditionalFormatting xmlns:xm="http://schemas.microsoft.com/office/excel/2006/main">
          <x14:cfRule type="expression" priority="4689903" id="{CD14F654-5B7A-444F-8FC1-7DD71E76E475}">
            <xm:f>$AI$4='Data entry'!$R11</xm:f>
            <x14:dxf>
              <fill>
                <patternFill>
                  <bgColor rgb="FFFF0000"/>
                </patternFill>
              </fill>
            </x14:dxf>
          </x14:cfRule>
          <xm:sqref>AG21:AS21</xm:sqref>
        </x14:conditionalFormatting>
        <x14:conditionalFormatting xmlns:xm="http://schemas.microsoft.com/office/excel/2006/main">
          <x14:cfRule type="expression" priority="4689904" id="{0E4E448C-6C46-4285-B877-A61A90294385}">
            <xm:f>$AI$4='Data entry'!$R11</xm:f>
            <x14:dxf>
              <fill>
                <patternFill>
                  <bgColor rgb="FFFFFF00"/>
                </patternFill>
              </fill>
            </x14:dxf>
          </x14:cfRule>
          <xm:sqref>U20:AI20</xm:sqref>
        </x14:conditionalFormatting>
        <x14:conditionalFormatting xmlns:xm="http://schemas.microsoft.com/office/excel/2006/main">
          <x14:cfRule type="expression" priority="4689905" id="{B1C1818F-791C-403D-BE73-6F6E9DC6A16D}">
            <xm:f>$AJ$4='Data entry'!$R11</xm:f>
            <x14:dxf>
              <fill>
                <patternFill>
                  <bgColor rgb="FFFF0000"/>
                </patternFill>
              </fill>
            </x14:dxf>
          </x14:cfRule>
          <xm:sqref>AH21:AT21</xm:sqref>
        </x14:conditionalFormatting>
        <x14:conditionalFormatting xmlns:xm="http://schemas.microsoft.com/office/excel/2006/main">
          <x14:cfRule type="expression" priority="4689906" id="{A1237792-221B-431B-B8A7-E9A64DA46D93}">
            <xm:f>$AJ$4='Data entry'!$R11</xm:f>
            <x14:dxf>
              <fill>
                <patternFill>
                  <bgColor rgb="FFFFFF00"/>
                </patternFill>
              </fill>
            </x14:dxf>
          </x14:cfRule>
          <xm:sqref>V20:AJ20</xm:sqref>
        </x14:conditionalFormatting>
        <x14:conditionalFormatting xmlns:xm="http://schemas.microsoft.com/office/excel/2006/main">
          <x14:cfRule type="expression" priority="4689907" id="{617DC2AF-C7A3-4724-8EA3-17DEFEDC8949}">
            <xm:f>$AK$4='Data entry'!$R11</xm:f>
            <x14:dxf>
              <fill>
                <patternFill>
                  <bgColor rgb="FFFF0000"/>
                </patternFill>
              </fill>
            </x14:dxf>
          </x14:cfRule>
          <xm:sqref>AI21:AU21</xm:sqref>
        </x14:conditionalFormatting>
        <x14:conditionalFormatting xmlns:xm="http://schemas.microsoft.com/office/excel/2006/main">
          <x14:cfRule type="expression" priority="4689908" id="{AA72317D-37B1-48EB-A28B-BF2AC8DC4519}">
            <xm:f>$AK$4='Data entry'!$R11</xm:f>
            <x14:dxf>
              <fill>
                <patternFill>
                  <bgColor rgb="FFFFFF00"/>
                </patternFill>
              </fill>
            </x14:dxf>
          </x14:cfRule>
          <xm:sqref>W20:AK20</xm:sqref>
        </x14:conditionalFormatting>
        <x14:conditionalFormatting xmlns:xm="http://schemas.microsoft.com/office/excel/2006/main">
          <x14:cfRule type="expression" priority="4689909" id="{6CA9FB7A-20EA-4D3A-B74C-A001F4BE810D}">
            <xm:f>$AL$4='Data entry'!$R11</xm:f>
            <x14:dxf>
              <fill>
                <patternFill>
                  <bgColor rgb="FFFF0000"/>
                </patternFill>
              </fill>
            </x14:dxf>
          </x14:cfRule>
          <xm:sqref>AJ21:AV21</xm:sqref>
        </x14:conditionalFormatting>
        <x14:conditionalFormatting xmlns:xm="http://schemas.microsoft.com/office/excel/2006/main">
          <x14:cfRule type="expression" priority="4689910" id="{81A75DAA-573F-4EF3-A640-1B992C18BEA0}">
            <xm:f>$AL$4='Data entry'!$R11</xm:f>
            <x14:dxf>
              <fill>
                <patternFill>
                  <bgColor rgb="FFFFFF00"/>
                </patternFill>
              </fill>
            </x14:dxf>
          </x14:cfRule>
          <xm:sqref>X20:AL20</xm:sqref>
        </x14:conditionalFormatting>
        <x14:conditionalFormatting xmlns:xm="http://schemas.microsoft.com/office/excel/2006/main">
          <x14:cfRule type="expression" priority="4689911" id="{3D44713E-4ABA-4CCD-9DF4-5513A9FB5E1E}">
            <xm:f>$AM$4='Data entry'!$R11</xm:f>
            <x14:dxf>
              <fill>
                <patternFill>
                  <bgColor rgb="FFFF0000"/>
                </patternFill>
              </fill>
            </x14:dxf>
          </x14:cfRule>
          <xm:sqref>AK21:AW21</xm:sqref>
        </x14:conditionalFormatting>
        <x14:conditionalFormatting xmlns:xm="http://schemas.microsoft.com/office/excel/2006/main">
          <x14:cfRule type="expression" priority="4689912" id="{05A26B51-72A7-4423-822F-2BDBC28275D0}">
            <xm:f>$AM$4='Data entry'!$R11</xm:f>
            <x14:dxf>
              <fill>
                <patternFill>
                  <bgColor rgb="FFFFFF00"/>
                </patternFill>
              </fill>
            </x14:dxf>
          </x14:cfRule>
          <xm:sqref>Y20:AM20</xm:sqref>
        </x14:conditionalFormatting>
        <x14:conditionalFormatting xmlns:xm="http://schemas.microsoft.com/office/excel/2006/main">
          <x14:cfRule type="expression" priority="4689913" id="{B8A20675-6230-4694-A7F6-6B3DC7142773}">
            <xm:f>$AN$4='Data entry'!$R11</xm:f>
            <x14:dxf>
              <fill>
                <patternFill>
                  <bgColor rgb="FFFF0000"/>
                </patternFill>
              </fill>
            </x14:dxf>
          </x14:cfRule>
          <xm:sqref>AL21:AX21</xm:sqref>
        </x14:conditionalFormatting>
        <x14:conditionalFormatting xmlns:xm="http://schemas.microsoft.com/office/excel/2006/main">
          <x14:cfRule type="expression" priority="4689914" id="{8421181C-7450-42E9-BC1D-065CCFCA960E}">
            <xm:f>$AN$4='Data entry'!$R11</xm:f>
            <x14:dxf>
              <fill>
                <patternFill>
                  <bgColor rgb="FFFFFF00"/>
                </patternFill>
              </fill>
            </x14:dxf>
          </x14:cfRule>
          <xm:sqref>Z20:AN20</xm:sqref>
        </x14:conditionalFormatting>
        <x14:conditionalFormatting xmlns:xm="http://schemas.microsoft.com/office/excel/2006/main">
          <x14:cfRule type="expression" priority="4689915" id="{067FE4BD-6EF4-4684-B6E0-35AB2F267EE7}">
            <xm:f>$AO$4='Data entry'!$R11</xm:f>
            <x14:dxf>
              <fill>
                <patternFill>
                  <bgColor rgb="FFFF0000"/>
                </patternFill>
              </fill>
            </x14:dxf>
          </x14:cfRule>
          <xm:sqref>AM21:AY21</xm:sqref>
        </x14:conditionalFormatting>
        <x14:conditionalFormatting xmlns:xm="http://schemas.microsoft.com/office/excel/2006/main">
          <x14:cfRule type="expression" priority="4689916" id="{F7653492-88D1-47AC-8BA3-0CCE65C3C2AB}">
            <xm:f>$AO$4='Data entry'!$R11</xm:f>
            <x14:dxf>
              <fill>
                <patternFill>
                  <bgColor rgb="FFFFFF00"/>
                </patternFill>
              </fill>
            </x14:dxf>
          </x14:cfRule>
          <xm:sqref>AA20:AO20</xm:sqref>
        </x14:conditionalFormatting>
        <x14:conditionalFormatting xmlns:xm="http://schemas.microsoft.com/office/excel/2006/main">
          <x14:cfRule type="expression" priority="4689917" id="{207A5E5D-B322-482E-9193-1D7318138358}">
            <xm:f>$AP$4='Data entry'!$R11</xm:f>
            <x14:dxf>
              <fill>
                <patternFill>
                  <bgColor rgb="FFFF0000"/>
                </patternFill>
              </fill>
            </x14:dxf>
          </x14:cfRule>
          <xm:sqref>AN21:AZ21</xm:sqref>
        </x14:conditionalFormatting>
        <x14:conditionalFormatting xmlns:xm="http://schemas.microsoft.com/office/excel/2006/main">
          <x14:cfRule type="expression" priority="4689918" id="{21DA638D-4CA0-4067-BFF1-240CE1A0261B}">
            <xm:f>$AP$4='Data entry'!$R11</xm:f>
            <x14:dxf>
              <fill>
                <patternFill>
                  <bgColor rgb="FFFFFF00"/>
                </patternFill>
              </fill>
            </x14:dxf>
          </x14:cfRule>
          <xm:sqref>AB20:AP20</xm:sqref>
        </x14:conditionalFormatting>
        <x14:conditionalFormatting xmlns:xm="http://schemas.microsoft.com/office/excel/2006/main">
          <x14:cfRule type="expression" priority="4689919" id="{71963D96-A42A-4B90-BFC7-6D83D37766EF}">
            <xm:f>$AQ$4='Data entry'!$R11</xm:f>
            <x14:dxf>
              <fill>
                <patternFill>
                  <bgColor rgb="FFFF0000"/>
                </patternFill>
              </fill>
            </x14:dxf>
          </x14:cfRule>
          <xm:sqref>AO21:BA21</xm:sqref>
        </x14:conditionalFormatting>
        <x14:conditionalFormatting xmlns:xm="http://schemas.microsoft.com/office/excel/2006/main">
          <x14:cfRule type="expression" priority="4689920" id="{74952595-84B6-484F-8FF6-FCC1F337DF4D}">
            <xm:f>$AQ$4='Data entry'!$R11</xm:f>
            <x14:dxf>
              <fill>
                <patternFill>
                  <bgColor rgb="FFFFFF00"/>
                </patternFill>
              </fill>
            </x14:dxf>
          </x14:cfRule>
          <xm:sqref>AC20:AQ20</xm:sqref>
        </x14:conditionalFormatting>
        <x14:conditionalFormatting xmlns:xm="http://schemas.microsoft.com/office/excel/2006/main">
          <x14:cfRule type="expression" priority="4689921" id="{8AC9C4B9-0A34-4BC0-B0F7-CA89434C4911}">
            <xm:f>$P$4='Data entry'!$R11</xm:f>
            <x14:dxf>
              <fill>
                <patternFill>
                  <bgColor rgb="FFFFFF00"/>
                </patternFill>
              </fill>
            </x14:dxf>
          </x14:cfRule>
          <xm:sqref>C20:P20</xm:sqref>
        </x14:conditionalFormatting>
        <x14:conditionalFormatting xmlns:xm="http://schemas.microsoft.com/office/excel/2006/main">
          <x14:cfRule type="expression" priority="4689922" id="{0A726775-ABFD-4F22-967C-1A4D87BA3751}">
            <xm:f>$Q$4='Data entry'!$R11</xm:f>
            <x14:dxf>
              <fill>
                <patternFill>
                  <bgColor rgb="FFFFFF00"/>
                </patternFill>
              </fill>
            </x14:dxf>
          </x14:cfRule>
          <xm:sqref>C20:Q20</xm:sqref>
        </x14:conditionalFormatting>
        <x14:conditionalFormatting xmlns:xm="http://schemas.microsoft.com/office/excel/2006/main">
          <x14:cfRule type="expression" priority="4689923" id="{3A8414BD-262C-43B5-86EE-FA6901D00453}">
            <xm:f>$Q$4='Data entry'!$R11</xm:f>
            <x14:dxf>
              <fill>
                <patternFill>
                  <bgColor rgb="FFFF0000"/>
                </patternFill>
              </fill>
            </x14:dxf>
          </x14:cfRule>
          <xm:sqref>O21:AA21</xm:sqref>
        </x14:conditionalFormatting>
        <x14:conditionalFormatting xmlns:xm="http://schemas.microsoft.com/office/excel/2006/main">
          <x14:cfRule type="expression" priority="4689924" id="{B8B5501D-F3EF-4449-9306-F652960C65F4}">
            <xm:f>$R$4='Data entry'!$R11</xm:f>
            <x14:dxf>
              <fill>
                <patternFill>
                  <bgColor rgb="FFFF0000"/>
                </patternFill>
              </fill>
            </x14:dxf>
          </x14:cfRule>
          <xm:sqref>P21:AB21</xm:sqref>
        </x14:conditionalFormatting>
        <x14:conditionalFormatting xmlns:xm="http://schemas.microsoft.com/office/excel/2006/main">
          <x14:cfRule type="expression" priority="4689925" id="{5D070DEC-B82E-4D87-B907-A3E5AB836991}">
            <xm:f>$R$4='Data entry'!$R11</xm:f>
            <x14:dxf>
              <fill>
                <patternFill>
                  <bgColor rgb="FFFFFF00"/>
                </patternFill>
              </fill>
            </x14:dxf>
          </x14:cfRule>
          <xm:sqref>D20:R20</xm:sqref>
        </x14:conditionalFormatting>
        <x14:conditionalFormatting xmlns:xm="http://schemas.microsoft.com/office/excel/2006/main">
          <x14:cfRule type="expression" priority="4689926" id="{E4D16A10-F818-4664-9FB2-F0E839824D4B}">
            <xm:f>$S$4='Data entry'!$R11</xm:f>
            <x14:dxf>
              <fill>
                <patternFill>
                  <bgColor rgb="FFFF0000"/>
                </patternFill>
              </fill>
            </x14:dxf>
          </x14:cfRule>
          <xm:sqref>Q21:AC21</xm:sqref>
        </x14:conditionalFormatting>
        <x14:conditionalFormatting xmlns:xm="http://schemas.microsoft.com/office/excel/2006/main">
          <x14:cfRule type="expression" priority="4689927" id="{1A9F9911-A3E9-4730-AFBE-AB8C596545CA}">
            <xm:f>$S$4='Data entry'!$R11</xm:f>
            <x14:dxf>
              <fill>
                <patternFill>
                  <bgColor rgb="FFFFFF00"/>
                </patternFill>
              </fill>
            </x14:dxf>
          </x14:cfRule>
          <xm:sqref>E20:S20</xm:sqref>
        </x14:conditionalFormatting>
        <x14:conditionalFormatting xmlns:xm="http://schemas.microsoft.com/office/excel/2006/main">
          <x14:cfRule type="expression" priority="4689928" id="{8BB5CD1B-B2AC-442A-9550-26DE19A62D22}">
            <xm:f>$T$4='Data entry'!$R11</xm:f>
            <x14:dxf>
              <fill>
                <patternFill>
                  <bgColor rgb="FFFF0000"/>
                </patternFill>
              </fill>
            </x14:dxf>
          </x14:cfRule>
          <xm:sqref>R21:AD21</xm:sqref>
        </x14:conditionalFormatting>
        <x14:conditionalFormatting xmlns:xm="http://schemas.microsoft.com/office/excel/2006/main">
          <x14:cfRule type="expression" priority="4689929" id="{E7B59C69-7921-4049-84A1-8B3E5F7B0598}">
            <xm:f>$T$4='Data entry'!$R11</xm:f>
            <x14:dxf>
              <fill>
                <patternFill>
                  <bgColor rgb="FFFFFF00"/>
                </patternFill>
              </fill>
            </x14:dxf>
          </x14:cfRule>
          <xm:sqref>F20:T20</xm:sqref>
        </x14:conditionalFormatting>
        <x14:conditionalFormatting xmlns:xm="http://schemas.microsoft.com/office/excel/2006/main">
          <x14:cfRule type="expression" priority="4689930" id="{238C09E5-7A3D-439D-949F-A7733073F9A2}">
            <xm:f>$U$4='Data entry'!$R11</xm:f>
            <x14:dxf>
              <fill>
                <patternFill>
                  <bgColor rgb="FFFFFF00"/>
                </patternFill>
              </fill>
            </x14:dxf>
          </x14:cfRule>
          <xm:sqref>G20:U20</xm:sqref>
        </x14:conditionalFormatting>
        <x14:conditionalFormatting xmlns:xm="http://schemas.microsoft.com/office/excel/2006/main">
          <x14:cfRule type="expression" priority="4689931" id="{DE4D4432-0A19-452A-AF14-2873FE4DF411}">
            <xm:f>$AR$4='Data entry'!$R11</xm:f>
            <x14:dxf>
              <fill>
                <patternFill>
                  <bgColor rgb="FFFF0000"/>
                </patternFill>
              </fill>
            </x14:dxf>
          </x14:cfRule>
          <xm:sqref>AP21:BB21</xm:sqref>
        </x14:conditionalFormatting>
        <x14:conditionalFormatting xmlns:xm="http://schemas.microsoft.com/office/excel/2006/main">
          <x14:cfRule type="expression" priority="4689932" id="{90D7E1FF-542D-40C8-9BD5-DFEB4CDD256F}">
            <xm:f>$AR$4='Data entry'!$R11</xm:f>
            <x14:dxf>
              <fill>
                <patternFill>
                  <bgColor rgb="FFFFFF00"/>
                </patternFill>
              </fill>
            </x14:dxf>
          </x14:cfRule>
          <xm:sqref>AD20:AR20</xm:sqref>
        </x14:conditionalFormatting>
        <x14:conditionalFormatting xmlns:xm="http://schemas.microsoft.com/office/excel/2006/main">
          <x14:cfRule type="expression" priority="4689933" id="{0EBB5305-4A4A-4205-A1FF-11160070CBC3}">
            <xm:f>$AS$4='Data entry'!$R11</xm:f>
            <x14:dxf>
              <fill>
                <patternFill>
                  <bgColor rgb="FFFF0000"/>
                </patternFill>
              </fill>
            </x14:dxf>
          </x14:cfRule>
          <xm:sqref>AQ21:BC21</xm:sqref>
        </x14:conditionalFormatting>
        <x14:conditionalFormatting xmlns:xm="http://schemas.microsoft.com/office/excel/2006/main">
          <x14:cfRule type="expression" priority="4689934" id="{AC8EB30C-4253-4CE1-820E-1801F6D8D35B}">
            <xm:f>$AS$4='Data entry'!$R11</xm:f>
            <x14:dxf>
              <fill>
                <patternFill>
                  <bgColor rgb="FFFFFF00"/>
                </patternFill>
              </fill>
            </x14:dxf>
          </x14:cfRule>
          <xm:sqref>AE20:AS20</xm:sqref>
        </x14:conditionalFormatting>
        <x14:conditionalFormatting xmlns:xm="http://schemas.microsoft.com/office/excel/2006/main">
          <x14:cfRule type="expression" priority="4689935" id="{E11744C1-7201-4272-A1B0-945490B42425}">
            <xm:f>$AT$4='Data entry'!$R11</xm:f>
            <x14:dxf>
              <fill>
                <patternFill>
                  <bgColor rgb="FFFF0000"/>
                </patternFill>
              </fill>
            </x14:dxf>
          </x14:cfRule>
          <xm:sqref>AR21:BD21</xm:sqref>
        </x14:conditionalFormatting>
        <x14:conditionalFormatting xmlns:xm="http://schemas.microsoft.com/office/excel/2006/main">
          <x14:cfRule type="expression" priority="4689936" id="{5EE2823B-E955-4EA7-B99C-0B1F77B57A69}">
            <xm:f>$AT$4='Data entry'!$R11</xm:f>
            <x14:dxf>
              <fill>
                <patternFill>
                  <bgColor rgb="FFFFFF00"/>
                </patternFill>
              </fill>
            </x14:dxf>
          </x14:cfRule>
          <xm:sqref>AF20:AT20</xm:sqref>
        </x14:conditionalFormatting>
        <x14:conditionalFormatting xmlns:xm="http://schemas.microsoft.com/office/excel/2006/main">
          <x14:cfRule type="expression" priority="4689937" id="{5737DC63-3262-4B34-900C-2AAEB255FCBA}">
            <xm:f>$AU$4='Data entry'!$R11</xm:f>
            <x14:dxf>
              <fill>
                <patternFill>
                  <bgColor rgb="FFFF0000"/>
                </patternFill>
              </fill>
            </x14:dxf>
          </x14:cfRule>
          <xm:sqref>AS21:BE21</xm:sqref>
        </x14:conditionalFormatting>
        <x14:conditionalFormatting xmlns:xm="http://schemas.microsoft.com/office/excel/2006/main">
          <x14:cfRule type="expression" priority="4689938" id="{2B5C1F1B-3C3D-4CA3-BC64-0E98422075B6}">
            <xm:f>$AU$4='Data entry'!$R11</xm:f>
            <x14:dxf>
              <fill>
                <patternFill>
                  <bgColor rgb="FFFFFF00"/>
                </patternFill>
              </fill>
            </x14:dxf>
          </x14:cfRule>
          <xm:sqref>AG20:AU20</xm:sqref>
        </x14:conditionalFormatting>
        <x14:conditionalFormatting xmlns:xm="http://schemas.microsoft.com/office/excel/2006/main">
          <x14:cfRule type="expression" priority="4689939" id="{B87A1285-B003-4855-8F4B-53C391BA10E6}">
            <xm:f>$AV$4='Data entry'!$R11</xm:f>
            <x14:dxf>
              <fill>
                <patternFill>
                  <bgColor rgb="FFFF0000"/>
                </patternFill>
              </fill>
            </x14:dxf>
          </x14:cfRule>
          <xm:sqref>AT21:BF21</xm:sqref>
        </x14:conditionalFormatting>
        <x14:conditionalFormatting xmlns:xm="http://schemas.microsoft.com/office/excel/2006/main">
          <x14:cfRule type="expression" priority="4689940" id="{338EE31C-78DB-4818-B837-0380F9E457FA}">
            <xm:f>$AV$4='Data entry'!$R11</xm:f>
            <x14:dxf>
              <fill>
                <patternFill>
                  <bgColor rgb="FFFFFF00"/>
                </patternFill>
              </fill>
            </x14:dxf>
          </x14:cfRule>
          <xm:sqref>AH20:AV20</xm:sqref>
        </x14:conditionalFormatting>
        <x14:conditionalFormatting xmlns:xm="http://schemas.microsoft.com/office/excel/2006/main">
          <x14:cfRule type="expression" priority="4689941" id="{5C40EA66-2801-4C91-B885-BF6A1ECFC35C}">
            <xm:f>$AW$4='Data entry'!$R11</xm:f>
            <x14:dxf>
              <fill>
                <patternFill>
                  <bgColor rgb="FFFF0000"/>
                </patternFill>
              </fill>
            </x14:dxf>
          </x14:cfRule>
          <xm:sqref>AU21:BG21</xm:sqref>
        </x14:conditionalFormatting>
        <x14:conditionalFormatting xmlns:xm="http://schemas.microsoft.com/office/excel/2006/main">
          <x14:cfRule type="expression" priority="4689942" id="{51BCD5CE-DF86-4C2F-8A81-DDA1EFD6C8F7}">
            <xm:f>$AW$4='Data entry'!$R11</xm:f>
            <x14:dxf>
              <fill>
                <patternFill>
                  <bgColor rgb="FFFFFF00"/>
                </patternFill>
              </fill>
            </x14:dxf>
          </x14:cfRule>
          <xm:sqref>AI20:AW20</xm:sqref>
        </x14:conditionalFormatting>
        <x14:conditionalFormatting xmlns:xm="http://schemas.microsoft.com/office/excel/2006/main">
          <x14:cfRule type="expression" priority="4689943" id="{DC2ED5A0-8917-4877-8CD3-9DF9BE5993C9}">
            <xm:f>$AX$4='Data entry'!$R11</xm:f>
            <x14:dxf>
              <fill>
                <patternFill>
                  <bgColor rgb="FFFF0000"/>
                </patternFill>
              </fill>
            </x14:dxf>
          </x14:cfRule>
          <xm:sqref>AV21:BH21</xm:sqref>
        </x14:conditionalFormatting>
        <x14:conditionalFormatting xmlns:xm="http://schemas.microsoft.com/office/excel/2006/main">
          <x14:cfRule type="expression" priority="4689944" id="{59B31869-20F9-45BD-BC80-0A6C8945CE2C}">
            <xm:f>$AX$4='Data entry'!$R11</xm:f>
            <x14:dxf>
              <fill>
                <patternFill>
                  <bgColor rgb="FFFFFF00"/>
                </patternFill>
              </fill>
            </x14:dxf>
          </x14:cfRule>
          <xm:sqref>AJ20:AX20</xm:sqref>
        </x14:conditionalFormatting>
        <x14:conditionalFormatting xmlns:xm="http://schemas.microsoft.com/office/excel/2006/main">
          <x14:cfRule type="expression" priority="4689945" id="{D4208FA0-4262-4037-934C-6D0742B2AD8E}">
            <xm:f>$AY$4='Data entry'!$R11</xm:f>
            <x14:dxf>
              <fill>
                <patternFill>
                  <bgColor rgb="FFFF0000"/>
                </patternFill>
              </fill>
            </x14:dxf>
          </x14:cfRule>
          <xm:sqref>AW21:BI21</xm:sqref>
        </x14:conditionalFormatting>
        <x14:conditionalFormatting xmlns:xm="http://schemas.microsoft.com/office/excel/2006/main">
          <x14:cfRule type="expression" priority="4689946" id="{04D6E423-18C7-42B2-A67D-F49D8E62B571}">
            <xm:f>$AY$4='Data entry'!$R11</xm:f>
            <x14:dxf>
              <fill>
                <patternFill>
                  <bgColor rgb="FFFFFF00"/>
                </patternFill>
              </fill>
            </x14:dxf>
          </x14:cfRule>
          <xm:sqref>AK20:AY20</xm:sqref>
        </x14:conditionalFormatting>
        <x14:conditionalFormatting xmlns:xm="http://schemas.microsoft.com/office/excel/2006/main">
          <x14:cfRule type="expression" priority="4689947" id="{A931C203-6E4B-4EBD-A2F4-1876881F48D4}">
            <xm:f>$AZ$4='Data entry'!$R11</xm:f>
            <x14:dxf>
              <fill>
                <patternFill>
                  <bgColor rgb="FFFF0000"/>
                </patternFill>
              </fill>
            </x14:dxf>
          </x14:cfRule>
          <xm:sqref>AX21:BJ21</xm:sqref>
        </x14:conditionalFormatting>
        <x14:conditionalFormatting xmlns:xm="http://schemas.microsoft.com/office/excel/2006/main">
          <x14:cfRule type="expression" priority="4689948" id="{092D9100-E652-40FE-8CAA-720DC0681250}">
            <xm:f>$AZ$4='Data entry'!$R11</xm:f>
            <x14:dxf>
              <fill>
                <patternFill>
                  <bgColor rgb="FFFFFF00"/>
                </patternFill>
              </fill>
            </x14:dxf>
          </x14:cfRule>
          <xm:sqref>AL20:AZ20</xm:sqref>
        </x14:conditionalFormatting>
        <x14:conditionalFormatting xmlns:xm="http://schemas.microsoft.com/office/excel/2006/main">
          <x14:cfRule type="expression" priority="4689949" id="{A3C7E6BE-A225-483C-A983-A915DB662C52}">
            <xm:f>$BA$4='Data entry'!$R11</xm:f>
            <x14:dxf>
              <fill>
                <patternFill>
                  <bgColor rgb="FFFF0000"/>
                </patternFill>
              </fill>
            </x14:dxf>
          </x14:cfRule>
          <xm:sqref>AY21:BK21</xm:sqref>
        </x14:conditionalFormatting>
        <x14:conditionalFormatting xmlns:xm="http://schemas.microsoft.com/office/excel/2006/main">
          <x14:cfRule type="expression" priority="4689950" id="{F5CF569A-8AFA-4CFF-8BD3-F04D8927A99F}">
            <xm:f>$BA$4='Data entry'!$R11</xm:f>
            <x14:dxf>
              <fill>
                <patternFill>
                  <bgColor rgb="FFFFFF00"/>
                </patternFill>
              </fill>
            </x14:dxf>
          </x14:cfRule>
          <xm:sqref>AM20:BA20</xm:sqref>
        </x14:conditionalFormatting>
        <x14:conditionalFormatting xmlns:xm="http://schemas.microsoft.com/office/excel/2006/main">
          <x14:cfRule type="expression" priority="4689951" id="{E4DAC94A-7983-4BFB-A87B-45B58561841A}">
            <xm:f>$BB$4='Data entry'!$R11</xm:f>
            <x14:dxf>
              <fill>
                <patternFill>
                  <bgColor rgb="FFFF0000"/>
                </patternFill>
              </fill>
            </x14:dxf>
          </x14:cfRule>
          <xm:sqref>AZ21:BL21</xm:sqref>
        </x14:conditionalFormatting>
        <x14:conditionalFormatting xmlns:xm="http://schemas.microsoft.com/office/excel/2006/main">
          <x14:cfRule type="expression" priority="4689952" id="{E63849C5-F39B-4B0E-8F8A-B532EDF2CBAE}">
            <xm:f>$BB$4='Data entry'!$R11</xm:f>
            <x14:dxf>
              <fill>
                <patternFill>
                  <bgColor rgb="FFFFFF00"/>
                </patternFill>
              </fill>
            </x14:dxf>
          </x14:cfRule>
          <xm:sqref>AN20:BB20</xm:sqref>
        </x14:conditionalFormatting>
        <x14:conditionalFormatting xmlns:xm="http://schemas.microsoft.com/office/excel/2006/main">
          <x14:cfRule type="expression" priority="4689953" id="{4FDC32D3-C1F5-455D-9AA4-A03359B72526}">
            <xm:f>$BC$4='Data entry'!$R11</xm:f>
            <x14:dxf>
              <fill>
                <patternFill>
                  <bgColor rgb="FFFF0000"/>
                </patternFill>
              </fill>
            </x14:dxf>
          </x14:cfRule>
          <xm:sqref>BA21:BM21</xm:sqref>
        </x14:conditionalFormatting>
        <x14:conditionalFormatting xmlns:xm="http://schemas.microsoft.com/office/excel/2006/main">
          <x14:cfRule type="expression" priority="4689954" id="{5F0D0C60-B233-4C56-B05D-98C99990877F}">
            <xm:f>$BC$4='Data entry'!$R11</xm:f>
            <x14:dxf>
              <fill>
                <patternFill>
                  <bgColor rgb="FFFFFF00"/>
                </patternFill>
              </fill>
            </x14:dxf>
          </x14:cfRule>
          <xm:sqref>AO20:BC20</xm:sqref>
        </x14:conditionalFormatting>
        <x14:conditionalFormatting xmlns:xm="http://schemas.microsoft.com/office/excel/2006/main">
          <x14:cfRule type="expression" priority="4689955" id="{9EBCB60F-8135-43B6-A0F3-548D4092CC98}">
            <xm:f>$BD$4='Data entry'!$R11</xm:f>
            <x14:dxf>
              <fill>
                <patternFill>
                  <bgColor rgb="FFFF0000"/>
                </patternFill>
              </fill>
            </x14:dxf>
          </x14:cfRule>
          <xm:sqref>BB21:BN21</xm:sqref>
        </x14:conditionalFormatting>
        <x14:conditionalFormatting xmlns:xm="http://schemas.microsoft.com/office/excel/2006/main">
          <x14:cfRule type="expression" priority="4689956" id="{961AF346-4A73-41ED-9A8D-27D431B09C05}">
            <xm:f>$BD$4='Data entry'!$R11</xm:f>
            <x14:dxf>
              <fill>
                <patternFill>
                  <bgColor rgb="FFFFFF00"/>
                </patternFill>
              </fill>
            </x14:dxf>
          </x14:cfRule>
          <xm:sqref>AP20:BD20</xm:sqref>
        </x14:conditionalFormatting>
        <x14:conditionalFormatting xmlns:xm="http://schemas.microsoft.com/office/excel/2006/main">
          <x14:cfRule type="expression" priority="4689957" id="{5A887026-27CD-4F8C-8BA6-1E92704C1CA6}">
            <xm:f>$BE$4='Data entry'!$R11</xm:f>
            <x14:dxf>
              <fill>
                <patternFill>
                  <bgColor rgb="FFFF0000"/>
                </patternFill>
              </fill>
            </x14:dxf>
          </x14:cfRule>
          <xm:sqref>BC21:BO21</xm:sqref>
        </x14:conditionalFormatting>
        <x14:conditionalFormatting xmlns:xm="http://schemas.microsoft.com/office/excel/2006/main">
          <x14:cfRule type="expression" priority="4689958" id="{7F46217B-A1E9-4515-B31E-E756FCD7C6D9}">
            <xm:f>$BE$4='Data entry'!$R11</xm:f>
            <x14:dxf>
              <fill>
                <patternFill>
                  <bgColor rgb="FFFFFF00"/>
                </patternFill>
              </fill>
            </x14:dxf>
          </x14:cfRule>
          <xm:sqref>AP20:BE20</xm:sqref>
        </x14:conditionalFormatting>
        <x14:conditionalFormatting xmlns:xm="http://schemas.microsoft.com/office/excel/2006/main">
          <x14:cfRule type="expression" priority="4689959" id="{F4D9285C-8CA0-4EF1-943E-6A462D47CC77}">
            <xm:f>$BF$4='Data entry'!$R11</xm:f>
            <x14:dxf>
              <fill>
                <patternFill>
                  <bgColor rgb="FFFF0000"/>
                </patternFill>
              </fill>
            </x14:dxf>
          </x14:cfRule>
          <xm:sqref>BD21:BP21</xm:sqref>
        </x14:conditionalFormatting>
        <x14:conditionalFormatting xmlns:xm="http://schemas.microsoft.com/office/excel/2006/main">
          <x14:cfRule type="expression" priority="4689960" id="{B9E4407D-651D-4DC0-9D61-3271D62A65E9}">
            <xm:f>$BF$4='Data entry'!$R11</xm:f>
            <x14:dxf>
              <fill>
                <patternFill>
                  <bgColor rgb="FFFFFF00"/>
                </patternFill>
              </fill>
            </x14:dxf>
          </x14:cfRule>
          <xm:sqref>AR20:BF20</xm:sqref>
        </x14:conditionalFormatting>
        <x14:conditionalFormatting xmlns:xm="http://schemas.microsoft.com/office/excel/2006/main">
          <x14:cfRule type="expression" priority="4689961" id="{4CDC062F-DDFF-4556-B941-08F919727F69}">
            <xm:f>$BG$4='Data entry'!$R11</xm:f>
            <x14:dxf>
              <fill>
                <patternFill>
                  <bgColor rgb="FFFF0000"/>
                </patternFill>
              </fill>
            </x14:dxf>
          </x14:cfRule>
          <xm:sqref>BE21:BQ21</xm:sqref>
        </x14:conditionalFormatting>
        <x14:conditionalFormatting xmlns:xm="http://schemas.microsoft.com/office/excel/2006/main">
          <x14:cfRule type="expression" priority="4689962" id="{789184FA-9055-433B-8A1B-92C7ED59E81F}">
            <xm:f>$BG$4='Data entry'!$R11</xm:f>
            <x14:dxf>
              <fill>
                <patternFill>
                  <bgColor rgb="FFFFFF00"/>
                </patternFill>
              </fill>
            </x14:dxf>
          </x14:cfRule>
          <xm:sqref>AS20:BG20</xm:sqref>
        </x14:conditionalFormatting>
        <x14:conditionalFormatting xmlns:xm="http://schemas.microsoft.com/office/excel/2006/main">
          <x14:cfRule type="expression" priority="4689963" id="{58651E5C-09C9-46C1-B95C-E8A578A49E15}">
            <xm:f>$BH$4='Data entry'!$R11</xm:f>
            <x14:dxf>
              <fill>
                <patternFill>
                  <bgColor rgb="FFFFFF00"/>
                </patternFill>
              </fill>
            </x14:dxf>
          </x14:cfRule>
          <xm:sqref>AT20:BH20</xm:sqref>
        </x14:conditionalFormatting>
        <x14:conditionalFormatting xmlns:xm="http://schemas.microsoft.com/office/excel/2006/main">
          <x14:cfRule type="expression" priority="4689964" id="{97B30B86-8311-4DC0-A533-8C0D53F37839}">
            <xm:f>$BH$4='Data entry'!$R11</xm:f>
            <x14:dxf>
              <fill>
                <patternFill>
                  <bgColor rgb="FFFF0000"/>
                </patternFill>
              </fill>
            </x14:dxf>
          </x14:cfRule>
          <xm:sqref>BF21:BR21</xm:sqref>
        </x14:conditionalFormatting>
        <x14:conditionalFormatting xmlns:xm="http://schemas.microsoft.com/office/excel/2006/main">
          <x14:cfRule type="expression" priority="4689965" id="{78344C0C-5AEA-40B1-A20C-6D77DF58E1F5}">
            <xm:f>$BI$4='Data entry'!$R11</xm:f>
            <x14:dxf>
              <fill>
                <patternFill>
                  <bgColor rgb="FFFFFF00"/>
                </patternFill>
              </fill>
            </x14:dxf>
          </x14:cfRule>
          <xm:sqref>AU20:BI20</xm:sqref>
        </x14:conditionalFormatting>
        <x14:conditionalFormatting xmlns:xm="http://schemas.microsoft.com/office/excel/2006/main">
          <x14:cfRule type="expression" priority="4689966" id="{A9CE044F-482E-4F25-B28F-89ACC58502B1}">
            <xm:f>$BI$4='Data entry'!$R11</xm:f>
            <x14:dxf>
              <fill>
                <patternFill>
                  <bgColor rgb="FFFF0000"/>
                </patternFill>
              </fill>
            </x14:dxf>
          </x14:cfRule>
          <xm:sqref>BG21:BS21</xm:sqref>
        </x14:conditionalFormatting>
        <x14:conditionalFormatting xmlns:xm="http://schemas.microsoft.com/office/excel/2006/main">
          <x14:cfRule type="expression" priority="4689967" id="{F63BE0EB-3C71-4456-BEF0-11180AB7A8BB}">
            <xm:f>$BJ$4='Data entry'!$R11</xm:f>
            <x14:dxf>
              <fill>
                <patternFill>
                  <bgColor rgb="FFFFFF00"/>
                </patternFill>
              </fill>
            </x14:dxf>
          </x14:cfRule>
          <xm:sqref>AV20:BJ20</xm:sqref>
        </x14:conditionalFormatting>
        <x14:conditionalFormatting xmlns:xm="http://schemas.microsoft.com/office/excel/2006/main">
          <x14:cfRule type="expression" priority="4689968" id="{478A5DCB-1DAA-4497-A6CC-B4F01FB96D10}">
            <xm:f>$BJ$4='Data entry'!$R11</xm:f>
            <x14:dxf>
              <fill>
                <patternFill>
                  <bgColor rgb="FFFF0000"/>
                </patternFill>
              </fill>
            </x14:dxf>
          </x14:cfRule>
          <xm:sqref>BH21:BT21</xm:sqref>
        </x14:conditionalFormatting>
        <x14:conditionalFormatting xmlns:xm="http://schemas.microsoft.com/office/excel/2006/main">
          <x14:cfRule type="expression" priority="4689969" id="{CDE4AD5B-65A6-4FA4-9EC0-8D05F22312A9}">
            <xm:f>$BK$4='Data entry'!$R11</xm:f>
            <x14:dxf>
              <fill>
                <patternFill>
                  <bgColor rgb="FFFF0000"/>
                </patternFill>
              </fill>
            </x14:dxf>
          </x14:cfRule>
          <xm:sqref>BI21:BU21</xm:sqref>
        </x14:conditionalFormatting>
        <x14:conditionalFormatting xmlns:xm="http://schemas.microsoft.com/office/excel/2006/main">
          <x14:cfRule type="expression" priority="4689970" id="{AB32E790-6CD8-4D11-9A69-57D785FE4BBC}">
            <xm:f>$BK$4='Data entry'!$R11</xm:f>
            <x14:dxf>
              <fill>
                <patternFill>
                  <bgColor rgb="FFFFFF00"/>
                </patternFill>
              </fill>
            </x14:dxf>
          </x14:cfRule>
          <xm:sqref>AW20:BK20</xm:sqref>
        </x14:conditionalFormatting>
        <x14:conditionalFormatting xmlns:xm="http://schemas.microsoft.com/office/excel/2006/main">
          <x14:cfRule type="expression" priority="4689971" id="{99810EB9-805C-43D8-852A-EEECE7874CDB}">
            <xm:f>$BL$4='Data entry'!$R11</xm:f>
            <x14:dxf>
              <fill>
                <patternFill>
                  <bgColor rgb="FFFF0000"/>
                </patternFill>
              </fill>
            </x14:dxf>
          </x14:cfRule>
          <xm:sqref>BJ21:BV21</xm:sqref>
        </x14:conditionalFormatting>
        <x14:conditionalFormatting xmlns:xm="http://schemas.microsoft.com/office/excel/2006/main">
          <x14:cfRule type="expression" priority="4689972" id="{BF5F5475-4E46-479C-97A6-D5175F5D1803}">
            <xm:f>$BL$4='Data entry'!$R11</xm:f>
            <x14:dxf>
              <fill>
                <patternFill>
                  <bgColor rgb="FFFFFF00"/>
                </patternFill>
              </fill>
            </x14:dxf>
          </x14:cfRule>
          <xm:sqref>AX20:BL20</xm:sqref>
        </x14:conditionalFormatting>
        <x14:conditionalFormatting xmlns:xm="http://schemas.microsoft.com/office/excel/2006/main">
          <x14:cfRule type="expression" priority="4689973" id="{B86FDF2F-16C9-46B1-847E-7EA1A8A34B9D}">
            <xm:f>$BM$4='Data entry'!$R11</xm:f>
            <x14:dxf>
              <fill>
                <patternFill>
                  <bgColor rgb="FFFF0000"/>
                </patternFill>
              </fill>
            </x14:dxf>
          </x14:cfRule>
          <xm:sqref>BK21:BW21</xm:sqref>
        </x14:conditionalFormatting>
        <x14:conditionalFormatting xmlns:xm="http://schemas.microsoft.com/office/excel/2006/main">
          <x14:cfRule type="expression" priority="4689974" id="{72FD189F-4CED-400D-9FEF-21A328970A4D}">
            <xm:f>$BM$4='Data entry'!$R11</xm:f>
            <x14:dxf>
              <fill>
                <patternFill>
                  <bgColor rgb="FFFFFF00"/>
                </patternFill>
              </fill>
            </x14:dxf>
          </x14:cfRule>
          <xm:sqref>AY20:BM20</xm:sqref>
        </x14:conditionalFormatting>
        <x14:conditionalFormatting xmlns:xm="http://schemas.microsoft.com/office/excel/2006/main">
          <x14:cfRule type="expression" priority="4689975" id="{BBBBF859-D5A7-4F55-BFBF-8A77E3357590}">
            <xm:f>$BN$4='Data entry'!$R11</xm:f>
            <x14:dxf>
              <fill>
                <patternFill>
                  <bgColor rgb="FFFF0000"/>
                </patternFill>
              </fill>
            </x14:dxf>
          </x14:cfRule>
          <xm:sqref>BL21:BX21</xm:sqref>
        </x14:conditionalFormatting>
        <x14:conditionalFormatting xmlns:xm="http://schemas.microsoft.com/office/excel/2006/main">
          <x14:cfRule type="expression" priority="4689976" id="{50CB1D75-0FD5-4D24-92B1-E8A41DC6575C}">
            <xm:f>$BN$4='Data entry'!$R11</xm:f>
            <x14:dxf>
              <fill>
                <patternFill>
                  <bgColor rgb="FFFFFF00"/>
                </patternFill>
              </fill>
            </x14:dxf>
          </x14:cfRule>
          <xm:sqref>AZ20:BN20</xm:sqref>
        </x14:conditionalFormatting>
        <x14:conditionalFormatting xmlns:xm="http://schemas.microsoft.com/office/excel/2006/main">
          <x14:cfRule type="expression" priority="4689977" id="{9EF3226D-E8FC-496B-A6FF-71776AEA54D1}">
            <xm:f>$BO$4='Data entry'!$R11</xm:f>
            <x14:dxf>
              <fill>
                <patternFill>
                  <bgColor rgb="FFFF0000"/>
                </patternFill>
              </fill>
            </x14:dxf>
          </x14:cfRule>
          <xm:sqref>BM21:BY21</xm:sqref>
        </x14:conditionalFormatting>
        <x14:conditionalFormatting xmlns:xm="http://schemas.microsoft.com/office/excel/2006/main">
          <x14:cfRule type="expression" priority="4689978" id="{3B86C801-ECFE-4D05-8AA5-1581116BAFBC}">
            <xm:f>$BO$4='Data entry'!$R11</xm:f>
            <x14:dxf>
              <fill>
                <patternFill>
                  <bgColor rgb="FFFFFF00"/>
                </patternFill>
              </fill>
            </x14:dxf>
          </x14:cfRule>
          <xm:sqref>BA20:BO20</xm:sqref>
        </x14:conditionalFormatting>
        <x14:conditionalFormatting xmlns:xm="http://schemas.microsoft.com/office/excel/2006/main">
          <x14:cfRule type="expression" priority="4689979" id="{058A23EC-3371-4A02-9F20-1ECA603AC6BC}">
            <xm:f>$BP$4='Data entry'!$R11</xm:f>
            <x14:dxf>
              <fill>
                <patternFill>
                  <bgColor rgb="FFFF0000"/>
                </patternFill>
              </fill>
            </x14:dxf>
          </x14:cfRule>
          <xm:sqref>BN21:BZ21</xm:sqref>
        </x14:conditionalFormatting>
        <x14:conditionalFormatting xmlns:xm="http://schemas.microsoft.com/office/excel/2006/main">
          <x14:cfRule type="expression" priority="4689980" id="{3E711E31-3992-4555-AB22-87133D60CD15}">
            <xm:f>$BP$4='Data entry'!$R11</xm:f>
            <x14:dxf>
              <fill>
                <patternFill>
                  <bgColor rgb="FFFFFF00"/>
                </patternFill>
              </fill>
            </x14:dxf>
          </x14:cfRule>
          <xm:sqref>BB20:BP20</xm:sqref>
        </x14:conditionalFormatting>
        <x14:conditionalFormatting xmlns:xm="http://schemas.microsoft.com/office/excel/2006/main">
          <x14:cfRule type="expression" priority="4689981" id="{23E9F8B9-37D5-4730-9453-6F23E8ECBBE3}">
            <xm:f>$BQ$4='Data entry'!$R11</xm:f>
            <x14:dxf>
              <fill>
                <patternFill>
                  <bgColor rgb="FFFFFF00"/>
                </patternFill>
              </fill>
            </x14:dxf>
          </x14:cfRule>
          <xm:sqref>BC20:BQ20</xm:sqref>
        </x14:conditionalFormatting>
        <x14:conditionalFormatting xmlns:xm="http://schemas.microsoft.com/office/excel/2006/main">
          <x14:cfRule type="expression" priority="4689982" id="{BCFD92F6-AAD3-44FD-BC61-A292A81B883E}">
            <xm:f>$BQ$4='Data entry'!$R11</xm:f>
            <x14:dxf>
              <fill>
                <patternFill>
                  <bgColor rgb="FFFF0000"/>
                </patternFill>
              </fill>
            </x14:dxf>
          </x14:cfRule>
          <xm:sqref>BO21:CA21</xm:sqref>
        </x14:conditionalFormatting>
        <x14:conditionalFormatting xmlns:xm="http://schemas.microsoft.com/office/excel/2006/main">
          <x14:cfRule type="expression" priority="4689983" id="{357D60E5-F356-477E-8020-A18F42C02832}">
            <xm:f>$BR$4='Data entry'!$R11</xm:f>
            <x14:dxf>
              <fill>
                <patternFill>
                  <bgColor rgb="FFFFFF00"/>
                </patternFill>
              </fill>
            </x14:dxf>
          </x14:cfRule>
          <xm:sqref>BD20:BR20</xm:sqref>
        </x14:conditionalFormatting>
        <x14:conditionalFormatting xmlns:xm="http://schemas.microsoft.com/office/excel/2006/main">
          <x14:cfRule type="expression" priority="4689984" id="{DA2B6511-43B3-432D-B6AA-1DB1188B90A6}">
            <xm:f>$BR$4='Data entry'!$R11</xm:f>
            <x14:dxf>
              <fill>
                <patternFill>
                  <bgColor rgb="FFFF0000"/>
                </patternFill>
              </fill>
            </x14:dxf>
          </x14:cfRule>
          <xm:sqref>BP21:CB21</xm:sqref>
        </x14:conditionalFormatting>
        <x14:conditionalFormatting xmlns:xm="http://schemas.microsoft.com/office/excel/2006/main">
          <x14:cfRule type="expression" priority="4689985" id="{0D5F64E4-4136-4BFA-B833-CC8578525D9C}">
            <xm:f>$BS$4='Data entry'!$R11</xm:f>
            <x14:dxf>
              <fill>
                <patternFill>
                  <bgColor rgb="FFFFFF00"/>
                </patternFill>
              </fill>
            </x14:dxf>
          </x14:cfRule>
          <xm:sqref>BE20:BS20</xm:sqref>
        </x14:conditionalFormatting>
        <x14:conditionalFormatting xmlns:xm="http://schemas.microsoft.com/office/excel/2006/main">
          <x14:cfRule type="expression" priority="4689986" id="{AC94D468-F078-4AE2-8771-102996E07B09}">
            <xm:f>$BS$4='Data entry'!$R11</xm:f>
            <x14:dxf>
              <fill>
                <patternFill>
                  <bgColor rgb="FFFF0000"/>
                </patternFill>
              </fill>
            </x14:dxf>
          </x14:cfRule>
          <xm:sqref>BQ21:CC21</xm:sqref>
        </x14:conditionalFormatting>
        <x14:conditionalFormatting xmlns:xm="http://schemas.microsoft.com/office/excel/2006/main">
          <x14:cfRule type="expression" priority="4689987" id="{10E78F76-181E-4F19-9F89-7DD36D3EFE30}">
            <xm:f>$BT$4='Data entry'!$R11</xm:f>
            <x14:dxf>
              <fill>
                <patternFill>
                  <bgColor rgb="FFFFFF00"/>
                </patternFill>
              </fill>
            </x14:dxf>
          </x14:cfRule>
          <xm:sqref>BF20:BT20</xm:sqref>
        </x14:conditionalFormatting>
        <x14:conditionalFormatting xmlns:xm="http://schemas.microsoft.com/office/excel/2006/main">
          <x14:cfRule type="expression" priority="4689988" id="{6A5FADC6-9512-4EFB-90A5-7B5244D10D1F}">
            <xm:f>$BT$4='Data entry'!$R11</xm:f>
            <x14:dxf>
              <fill>
                <patternFill>
                  <bgColor rgb="FFFF0000"/>
                </patternFill>
              </fill>
            </x14:dxf>
          </x14:cfRule>
          <xm:sqref>BR21:CC21</xm:sqref>
        </x14:conditionalFormatting>
        <x14:conditionalFormatting xmlns:xm="http://schemas.microsoft.com/office/excel/2006/main">
          <x14:cfRule type="expression" priority="4689989" id="{A51139D1-8841-4B96-B8CB-DFE3808765CF}">
            <xm:f>$BU$4='Data entry'!$R11</xm:f>
            <x14:dxf>
              <fill>
                <patternFill>
                  <bgColor rgb="FFFFFF00"/>
                </patternFill>
              </fill>
            </x14:dxf>
          </x14:cfRule>
          <xm:sqref>BG20:BU20</xm:sqref>
        </x14:conditionalFormatting>
        <x14:conditionalFormatting xmlns:xm="http://schemas.microsoft.com/office/excel/2006/main">
          <x14:cfRule type="expression" priority="4689990" id="{55CA7258-760F-4BFF-ACB5-A70FEB3E7981}">
            <xm:f>$BU$4='Data entry'!$R11</xm:f>
            <x14:dxf>
              <fill>
                <patternFill>
                  <bgColor rgb="FFFF0000"/>
                </patternFill>
              </fill>
            </x14:dxf>
          </x14:cfRule>
          <xm:sqref>BS21:CC21</xm:sqref>
        </x14:conditionalFormatting>
        <x14:conditionalFormatting xmlns:xm="http://schemas.microsoft.com/office/excel/2006/main">
          <x14:cfRule type="expression" priority="4689991" id="{A922B218-64DB-4CBB-9AB8-FE0EBB44E09E}">
            <xm:f>$BV$4='Data entry'!$R11</xm:f>
            <x14:dxf>
              <fill>
                <patternFill>
                  <bgColor rgb="FFFFFF00"/>
                </patternFill>
              </fill>
            </x14:dxf>
          </x14:cfRule>
          <xm:sqref>BH20:BV20</xm:sqref>
        </x14:conditionalFormatting>
        <x14:conditionalFormatting xmlns:xm="http://schemas.microsoft.com/office/excel/2006/main">
          <x14:cfRule type="expression" priority="4689992" id="{C98E908A-CD31-4778-B41C-7AFB9DBE639A}">
            <xm:f>$BV$4='Data entry'!$R11</xm:f>
            <x14:dxf>
              <fill>
                <patternFill>
                  <bgColor rgb="FFFF0000"/>
                </patternFill>
              </fill>
            </x14:dxf>
          </x14:cfRule>
          <xm:sqref>BT21:CC21</xm:sqref>
        </x14:conditionalFormatting>
        <x14:conditionalFormatting xmlns:xm="http://schemas.microsoft.com/office/excel/2006/main">
          <x14:cfRule type="expression" priority="4689993" id="{465CCCA3-B4DB-4B61-8AC7-8A5E4CEC9E3F}">
            <xm:f>$BW$4='Data entry'!$R11</xm:f>
            <x14:dxf>
              <fill>
                <patternFill>
                  <bgColor rgb="FFFFFF00"/>
                </patternFill>
              </fill>
            </x14:dxf>
          </x14:cfRule>
          <xm:sqref>BI20:BW20</xm:sqref>
        </x14:conditionalFormatting>
        <x14:conditionalFormatting xmlns:xm="http://schemas.microsoft.com/office/excel/2006/main">
          <x14:cfRule type="expression" priority="4689994" id="{37566F97-6D06-400B-A709-FE657B07687F}">
            <xm:f>$BW$4='Data entry'!$R11</xm:f>
            <x14:dxf>
              <fill>
                <patternFill>
                  <bgColor rgb="FFFF0000"/>
                </patternFill>
              </fill>
            </x14:dxf>
          </x14:cfRule>
          <xm:sqref>BU21:CC21</xm:sqref>
        </x14:conditionalFormatting>
        <x14:conditionalFormatting xmlns:xm="http://schemas.microsoft.com/office/excel/2006/main">
          <x14:cfRule type="expression" priority="4689995" id="{D8FBA3AC-5CF0-4E45-97CA-1D4DEE729ADA}">
            <xm:f>$BX$4='Data entry'!$R11</xm:f>
            <x14:dxf>
              <fill>
                <patternFill>
                  <bgColor rgb="FFFFFF00"/>
                </patternFill>
              </fill>
            </x14:dxf>
          </x14:cfRule>
          <xm:sqref>BJ20:BX20</xm:sqref>
        </x14:conditionalFormatting>
        <x14:conditionalFormatting xmlns:xm="http://schemas.microsoft.com/office/excel/2006/main">
          <x14:cfRule type="expression" priority="4689996" id="{E077C84B-A94F-431D-B232-4AFCC7C64F54}">
            <xm:f>$BX$4='Data entry'!$R11</xm:f>
            <x14:dxf>
              <fill>
                <patternFill>
                  <bgColor rgb="FFFF0000"/>
                </patternFill>
              </fill>
            </x14:dxf>
          </x14:cfRule>
          <xm:sqref>BV21:CC21</xm:sqref>
        </x14:conditionalFormatting>
        <x14:conditionalFormatting xmlns:xm="http://schemas.microsoft.com/office/excel/2006/main">
          <x14:cfRule type="expression" priority="4689997" id="{63783BA8-0C97-4A44-86FD-7A2BCF1B9957}">
            <xm:f>$BY$4='Data entry'!$R11</xm:f>
            <x14:dxf>
              <fill>
                <patternFill>
                  <bgColor rgb="FFFFFF00"/>
                </patternFill>
              </fill>
            </x14:dxf>
          </x14:cfRule>
          <xm:sqref>BK20:BY20</xm:sqref>
        </x14:conditionalFormatting>
        <x14:conditionalFormatting xmlns:xm="http://schemas.microsoft.com/office/excel/2006/main">
          <x14:cfRule type="expression" priority="4689998" id="{BB8DB8B4-B71B-46D2-AEE7-346F16103F74}">
            <xm:f>$BY$4='Data entry'!$R11</xm:f>
            <x14:dxf>
              <fill>
                <patternFill>
                  <bgColor rgb="FFFF0000"/>
                </patternFill>
              </fill>
            </x14:dxf>
          </x14:cfRule>
          <xm:sqref>BW21:CC21</xm:sqref>
        </x14:conditionalFormatting>
        <x14:conditionalFormatting xmlns:xm="http://schemas.microsoft.com/office/excel/2006/main">
          <x14:cfRule type="expression" priority="4689999" id="{1B638B98-2B06-4FEB-90C1-446A3E0A3979}">
            <xm:f>$BZ$4='Data entry'!$R11</xm:f>
            <x14:dxf>
              <fill>
                <patternFill>
                  <bgColor rgb="FFFFFF00"/>
                </patternFill>
              </fill>
            </x14:dxf>
          </x14:cfRule>
          <xm:sqref>BL20:BZ20</xm:sqref>
        </x14:conditionalFormatting>
        <x14:conditionalFormatting xmlns:xm="http://schemas.microsoft.com/office/excel/2006/main">
          <x14:cfRule type="expression" priority="4690000" id="{D3A0A2F8-D1B2-4DC5-B2A9-0EF53074E685}">
            <xm:f>$BZ$4='Data entry'!$R11</xm:f>
            <x14:dxf>
              <fill>
                <patternFill>
                  <bgColor rgb="FFFF0000"/>
                </patternFill>
              </fill>
            </x14:dxf>
          </x14:cfRule>
          <xm:sqref>BX21:CC21</xm:sqref>
        </x14:conditionalFormatting>
        <x14:conditionalFormatting xmlns:xm="http://schemas.microsoft.com/office/excel/2006/main">
          <x14:cfRule type="expression" priority="4690001" id="{83F6D018-7D3B-4D33-9998-11572F2F2FF5}">
            <xm:f>$CA$4='Data entry'!$R11</xm:f>
            <x14:dxf>
              <fill>
                <patternFill>
                  <bgColor rgb="FFFFFF00"/>
                </patternFill>
              </fill>
            </x14:dxf>
          </x14:cfRule>
          <xm:sqref>BM20:CA20</xm:sqref>
        </x14:conditionalFormatting>
        <x14:conditionalFormatting xmlns:xm="http://schemas.microsoft.com/office/excel/2006/main">
          <x14:cfRule type="expression" priority="4690002" id="{8E6D0B51-5626-4ED9-9072-C7A2C139704F}">
            <xm:f>$CA$4='Data entry'!$R11</xm:f>
            <x14:dxf>
              <fill>
                <patternFill>
                  <bgColor rgb="FFFF0000"/>
                </patternFill>
              </fill>
            </x14:dxf>
          </x14:cfRule>
          <xm:sqref>BY21:CC21</xm:sqref>
        </x14:conditionalFormatting>
        <x14:conditionalFormatting xmlns:xm="http://schemas.microsoft.com/office/excel/2006/main">
          <x14:cfRule type="expression" priority="4690003" id="{E1886EE4-3BDE-43A9-9F4B-79377FEC37FE}">
            <xm:f>$CB$4='Data entry'!$R11</xm:f>
            <x14:dxf>
              <fill>
                <patternFill>
                  <bgColor rgb="FFFFFF00"/>
                </patternFill>
              </fill>
            </x14:dxf>
          </x14:cfRule>
          <xm:sqref>BN20:CB20</xm:sqref>
        </x14:conditionalFormatting>
        <x14:conditionalFormatting xmlns:xm="http://schemas.microsoft.com/office/excel/2006/main">
          <x14:cfRule type="expression" priority="4690004" id="{ADEF572A-6C18-4602-BB86-01C96D36E07E}">
            <xm:f>$CB$4='Data entry'!$R11</xm:f>
            <x14:dxf>
              <fill>
                <patternFill>
                  <bgColor rgb="FFFF0000"/>
                </patternFill>
              </fill>
            </x14:dxf>
          </x14:cfRule>
          <xm:sqref>BZ21:CC21</xm:sqref>
        </x14:conditionalFormatting>
        <x14:conditionalFormatting xmlns:xm="http://schemas.microsoft.com/office/excel/2006/main">
          <x14:cfRule type="expression" priority="4690005" id="{7984E1C9-E073-4955-8543-62145CB6D008}">
            <xm:f>$CC$4='Data entry'!$R11</xm:f>
            <x14:dxf>
              <fill>
                <patternFill>
                  <bgColor rgb="FFFFFF00"/>
                </patternFill>
              </fill>
            </x14:dxf>
          </x14:cfRule>
          <xm:sqref>BO20:CC20</xm:sqref>
        </x14:conditionalFormatting>
        <x14:conditionalFormatting xmlns:xm="http://schemas.microsoft.com/office/excel/2006/main">
          <x14:cfRule type="expression" priority="4690006" id="{18A957B3-59FA-4698-BA92-2A208FF18E2F}">
            <xm:f>$CC$4='Data entry'!$R11</xm:f>
            <x14:dxf>
              <fill>
                <patternFill>
                  <bgColor rgb="FFFF0000"/>
                </patternFill>
              </fill>
            </x14:dxf>
          </x14:cfRule>
          <xm:sqref>CA21:CC21</xm:sqref>
        </x14:conditionalFormatting>
        <x14:conditionalFormatting xmlns:xm="http://schemas.microsoft.com/office/excel/2006/main">
          <x14:cfRule type="expression" priority="4690093" id="{5B0DB825-B7C2-40AC-B7EF-F267F054CFB9}">
            <xm:f>$U$4='Data entry'!$R12</xm:f>
            <x14:dxf>
              <fill>
                <patternFill>
                  <bgColor rgb="FFFF0000"/>
                </patternFill>
              </fill>
            </x14:dxf>
          </x14:cfRule>
          <xm:sqref>S24:AE24</xm:sqref>
        </x14:conditionalFormatting>
        <x14:conditionalFormatting xmlns:xm="http://schemas.microsoft.com/office/excel/2006/main">
          <x14:cfRule type="expression" priority="4690094" id="{18311200-E2BB-400F-B594-3B9A2C6068C2}">
            <xm:f>$V$4='Data entry'!$R12</xm:f>
            <x14:dxf>
              <fill>
                <patternFill>
                  <bgColor rgb="FFFF0000"/>
                </patternFill>
              </fill>
            </x14:dxf>
          </x14:cfRule>
          <xm:sqref>T24:AF24</xm:sqref>
        </x14:conditionalFormatting>
        <x14:conditionalFormatting xmlns:xm="http://schemas.microsoft.com/office/excel/2006/main">
          <x14:cfRule type="expression" priority="4690095" id="{D6DFB621-1A58-4C59-A987-ECAD0EB2D32B}">
            <xm:f>$V$4='Data entry'!$R12</xm:f>
            <x14:dxf>
              <fill>
                <patternFill>
                  <bgColor rgb="FFFFFF00"/>
                </patternFill>
              </fill>
            </x14:dxf>
          </x14:cfRule>
          <xm:sqref>H23:V23</xm:sqref>
        </x14:conditionalFormatting>
        <x14:conditionalFormatting xmlns:xm="http://schemas.microsoft.com/office/excel/2006/main">
          <x14:cfRule type="expression" priority="4690096" id="{5F87A680-DC5F-433D-A779-B7A534ACCDA9}">
            <xm:f>$W$4='Data entry'!$R12</xm:f>
            <x14:dxf>
              <fill>
                <patternFill>
                  <bgColor rgb="FFFF0000"/>
                </patternFill>
              </fill>
            </x14:dxf>
          </x14:cfRule>
          <xm:sqref>U24:AG24</xm:sqref>
        </x14:conditionalFormatting>
        <x14:conditionalFormatting xmlns:xm="http://schemas.microsoft.com/office/excel/2006/main">
          <x14:cfRule type="expression" priority="4690097" id="{964539FF-A92C-4F68-B268-B7157A32678C}">
            <xm:f>$W$4='Data entry'!$R12</xm:f>
            <x14:dxf>
              <fill>
                <patternFill>
                  <bgColor rgb="FFFFFF00"/>
                </patternFill>
              </fill>
            </x14:dxf>
          </x14:cfRule>
          <xm:sqref>I23:W23</xm:sqref>
        </x14:conditionalFormatting>
        <x14:conditionalFormatting xmlns:xm="http://schemas.microsoft.com/office/excel/2006/main">
          <x14:cfRule type="expression" priority="4690098" id="{46C1533A-F090-4A90-9309-3F59EC3FD3B0}">
            <xm:f>$X$4='Data entry'!$R12</xm:f>
            <x14:dxf>
              <fill>
                <patternFill>
                  <bgColor rgb="FFFF0000"/>
                </patternFill>
              </fill>
            </x14:dxf>
          </x14:cfRule>
          <xm:sqref>V24:AH24</xm:sqref>
        </x14:conditionalFormatting>
        <x14:conditionalFormatting xmlns:xm="http://schemas.microsoft.com/office/excel/2006/main">
          <x14:cfRule type="expression" priority="4690099" id="{7C70E81C-DDD4-4D75-933A-4F6A39893184}">
            <xm:f>$X$4='Data entry'!$R12</xm:f>
            <x14:dxf>
              <fill>
                <patternFill>
                  <bgColor rgb="FFFFFF00"/>
                </patternFill>
              </fill>
            </x14:dxf>
          </x14:cfRule>
          <xm:sqref>J23:X23</xm:sqref>
        </x14:conditionalFormatting>
        <x14:conditionalFormatting xmlns:xm="http://schemas.microsoft.com/office/excel/2006/main">
          <x14:cfRule type="expression" priority="4690100" id="{561AF073-0EF8-4B72-A119-40A639C4359D}">
            <xm:f>$Y$4='Data entry'!$R12</xm:f>
            <x14:dxf>
              <fill>
                <patternFill>
                  <bgColor rgb="FFFF0000"/>
                </patternFill>
              </fill>
            </x14:dxf>
          </x14:cfRule>
          <xm:sqref>W24:AI24</xm:sqref>
        </x14:conditionalFormatting>
        <x14:conditionalFormatting xmlns:xm="http://schemas.microsoft.com/office/excel/2006/main">
          <x14:cfRule type="expression" priority="4690101" id="{F242E808-8F07-4A89-9524-7D4C767CE357}">
            <xm:f>$Y$4='Data entry'!$R12</xm:f>
            <x14:dxf>
              <fill>
                <patternFill>
                  <bgColor rgb="FFFFFF00"/>
                </patternFill>
              </fill>
            </x14:dxf>
          </x14:cfRule>
          <xm:sqref>K23:Y23</xm:sqref>
        </x14:conditionalFormatting>
        <x14:conditionalFormatting xmlns:xm="http://schemas.microsoft.com/office/excel/2006/main">
          <x14:cfRule type="expression" priority="4690102" id="{DD601058-982B-4218-BD9D-64BB823C2633}">
            <xm:f>$Z$4='Data entry'!$R12</xm:f>
            <x14:dxf>
              <fill>
                <patternFill>
                  <bgColor rgb="FFFF0000"/>
                </patternFill>
              </fill>
            </x14:dxf>
          </x14:cfRule>
          <xm:sqref>X24:AJ24</xm:sqref>
        </x14:conditionalFormatting>
        <x14:conditionalFormatting xmlns:xm="http://schemas.microsoft.com/office/excel/2006/main">
          <x14:cfRule type="expression" priority="4690103" id="{C9DB141D-79F6-4093-92A3-7BF7A1622985}">
            <xm:f>$Z$4='Data entry'!$R12</xm:f>
            <x14:dxf>
              <fill>
                <patternFill>
                  <bgColor rgb="FFFFFF00"/>
                </patternFill>
              </fill>
            </x14:dxf>
          </x14:cfRule>
          <xm:sqref>L23:Z23</xm:sqref>
        </x14:conditionalFormatting>
        <x14:conditionalFormatting xmlns:xm="http://schemas.microsoft.com/office/excel/2006/main">
          <x14:cfRule type="expression" priority="4690104" id="{710EB8D3-F5C0-4E3C-8214-2D0C4E26F649}">
            <xm:f>$AA$4='Data entry'!$R12</xm:f>
            <x14:dxf>
              <fill>
                <patternFill>
                  <bgColor rgb="FFFF0000"/>
                </patternFill>
              </fill>
            </x14:dxf>
          </x14:cfRule>
          <xm:sqref>Y24:AK24</xm:sqref>
        </x14:conditionalFormatting>
        <x14:conditionalFormatting xmlns:xm="http://schemas.microsoft.com/office/excel/2006/main">
          <x14:cfRule type="expression" priority="4690105" id="{33825D69-C967-4D27-B395-5D44A3083802}">
            <xm:f>$AA$4='Data entry'!$R12</xm:f>
            <x14:dxf>
              <fill>
                <patternFill>
                  <bgColor rgb="FFFFFF00"/>
                </patternFill>
              </fill>
            </x14:dxf>
          </x14:cfRule>
          <xm:sqref>M23:AA23</xm:sqref>
        </x14:conditionalFormatting>
        <x14:conditionalFormatting xmlns:xm="http://schemas.microsoft.com/office/excel/2006/main">
          <x14:cfRule type="expression" priority="4690106" id="{9811A97D-351B-4D32-8754-AF433277E62B}">
            <xm:f>$AB$4='Data entry'!$R12</xm:f>
            <x14:dxf>
              <fill>
                <patternFill>
                  <bgColor rgb="FFFF0000"/>
                </patternFill>
              </fill>
            </x14:dxf>
          </x14:cfRule>
          <xm:sqref>Z24:AL24</xm:sqref>
        </x14:conditionalFormatting>
        <x14:conditionalFormatting xmlns:xm="http://schemas.microsoft.com/office/excel/2006/main">
          <x14:cfRule type="expression" priority="4690107" id="{6DD3E556-C72E-438B-92DA-3096ED1E4178}">
            <xm:f>$AB$4='Data entry'!$R12</xm:f>
            <x14:dxf>
              <fill>
                <patternFill>
                  <bgColor rgb="FFFFFF00"/>
                </patternFill>
              </fill>
            </x14:dxf>
          </x14:cfRule>
          <xm:sqref>N23:AB23</xm:sqref>
        </x14:conditionalFormatting>
        <x14:conditionalFormatting xmlns:xm="http://schemas.microsoft.com/office/excel/2006/main">
          <x14:cfRule type="expression" priority="4690108" id="{C0DF7A1B-D6BC-4371-BD3A-F0708147FA1C}">
            <xm:f>$AC$4='Data entry'!$R12</xm:f>
            <x14:dxf>
              <fill>
                <patternFill>
                  <bgColor rgb="FFFF0000"/>
                </patternFill>
              </fill>
            </x14:dxf>
          </x14:cfRule>
          <xm:sqref>AA24:AM24</xm:sqref>
        </x14:conditionalFormatting>
        <x14:conditionalFormatting xmlns:xm="http://schemas.microsoft.com/office/excel/2006/main">
          <x14:cfRule type="expression" priority="4690109" id="{DB2E1F48-AF0E-41F9-A976-6B1963CA5711}">
            <xm:f>$AC$4='Data entry'!$R12</xm:f>
            <x14:dxf>
              <fill>
                <patternFill>
                  <bgColor rgb="FFFFFF00"/>
                </patternFill>
              </fill>
            </x14:dxf>
          </x14:cfRule>
          <xm:sqref>O23:AC23</xm:sqref>
        </x14:conditionalFormatting>
        <x14:conditionalFormatting xmlns:xm="http://schemas.microsoft.com/office/excel/2006/main">
          <x14:cfRule type="expression" priority="4690110" id="{89909907-F9A9-4AF9-BC1D-304710A43F50}">
            <xm:f>$AD$4='Data entry'!$R12</xm:f>
            <x14:dxf>
              <fill>
                <patternFill>
                  <bgColor rgb="FFFF0000"/>
                </patternFill>
              </fill>
            </x14:dxf>
          </x14:cfRule>
          <xm:sqref>AB24:AN24</xm:sqref>
        </x14:conditionalFormatting>
        <x14:conditionalFormatting xmlns:xm="http://schemas.microsoft.com/office/excel/2006/main">
          <x14:cfRule type="expression" priority="4690111" id="{729676B7-E331-43A4-ACC9-850DCEE76A0E}">
            <xm:f>$AD$4='Data entry'!$R12</xm:f>
            <x14:dxf>
              <fill>
                <patternFill>
                  <bgColor rgb="FFFFFF00"/>
                </patternFill>
              </fill>
            </x14:dxf>
          </x14:cfRule>
          <xm:sqref>P23:AD23</xm:sqref>
        </x14:conditionalFormatting>
        <x14:conditionalFormatting xmlns:xm="http://schemas.microsoft.com/office/excel/2006/main">
          <x14:cfRule type="expression" priority="4690112" id="{00DA2C55-350E-44AA-ABEA-808FABFDA737}">
            <xm:f>$AE$4='Data entry'!$R12</xm:f>
            <x14:dxf>
              <fill>
                <patternFill>
                  <bgColor rgb="FFFF0000"/>
                </patternFill>
              </fill>
            </x14:dxf>
          </x14:cfRule>
          <xm:sqref>AC24:AO24</xm:sqref>
        </x14:conditionalFormatting>
        <x14:conditionalFormatting xmlns:xm="http://schemas.microsoft.com/office/excel/2006/main">
          <x14:cfRule type="expression" priority="4690113" id="{373C95F1-00C1-45E9-B561-5224945BA4A4}">
            <xm:f>$AE$4='Data entry'!$R12</xm:f>
            <x14:dxf>
              <fill>
                <patternFill>
                  <bgColor rgb="FFFFFF00"/>
                </patternFill>
              </fill>
            </x14:dxf>
          </x14:cfRule>
          <xm:sqref>Q23:AE23</xm:sqref>
        </x14:conditionalFormatting>
        <x14:conditionalFormatting xmlns:xm="http://schemas.microsoft.com/office/excel/2006/main">
          <x14:cfRule type="expression" priority="4690114" id="{65E90E74-6BEF-4B00-BD5E-ECACFEBC225A}">
            <xm:f>$AF$4='Data entry'!$R12</xm:f>
            <x14:dxf>
              <fill>
                <patternFill>
                  <bgColor rgb="FFFF0000"/>
                </patternFill>
              </fill>
            </x14:dxf>
          </x14:cfRule>
          <xm:sqref>AD24:AP24</xm:sqref>
        </x14:conditionalFormatting>
        <x14:conditionalFormatting xmlns:xm="http://schemas.microsoft.com/office/excel/2006/main">
          <x14:cfRule type="expression" priority="4690115" id="{56B519D7-E083-4811-B42B-D6CB10D44BB3}">
            <xm:f>$AF$4='Data entry'!$R12</xm:f>
            <x14:dxf>
              <fill>
                <patternFill>
                  <bgColor rgb="FFFFFF00"/>
                </patternFill>
              </fill>
            </x14:dxf>
          </x14:cfRule>
          <xm:sqref>R23:AF23</xm:sqref>
        </x14:conditionalFormatting>
        <x14:conditionalFormatting xmlns:xm="http://schemas.microsoft.com/office/excel/2006/main">
          <x14:cfRule type="expression" priority="4690116" id="{889682B6-BF9B-414B-86B7-1C802156B058}">
            <xm:f>$AG$4='Data entry'!$R12</xm:f>
            <x14:dxf>
              <fill>
                <patternFill>
                  <bgColor rgb="FFFF0000"/>
                </patternFill>
              </fill>
            </x14:dxf>
          </x14:cfRule>
          <xm:sqref>AE24:AQ24</xm:sqref>
        </x14:conditionalFormatting>
        <x14:conditionalFormatting xmlns:xm="http://schemas.microsoft.com/office/excel/2006/main">
          <x14:cfRule type="expression" priority="4690117" id="{19913D88-1940-4CB0-B29C-D46D60833BD5}">
            <xm:f>$AG$4='Data entry'!$R12</xm:f>
            <x14:dxf>
              <fill>
                <patternFill>
                  <bgColor rgb="FFFFFF00"/>
                </patternFill>
              </fill>
            </x14:dxf>
          </x14:cfRule>
          <xm:sqref>S23:AG23</xm:sqref>
        </x14:conditionalFormatting>
        <x14:conditionalFormatting xmlns:xm="http://schemas.microsoft.com/office/excel/2006/main">
          <x14:cfRule type="expression" priority="4690118" id="{3DD7B9A5-18A3-463F-BAD5-9796FC487328}">
            <xm:f>$AH$4='Data entry'!$R12</xm:f>
            <x14:dxf>
              <fill>
                <patternFill>
                  <bgColor rgb="FFFF0000"/>
                </patternFill>
              </fill>
            </x14:dxf>
          </x14:cfRule>
          <xm:sqref>AF24:AR24</xm:sqref>
        </x14:conditionalFormatting>
        <x14:conditionalFormatting xmlns:xm="http://schemas.microsoft.com/office/excel/2006/main">
          <x14:cfRule type="expression" priority="4690119" id="{31005CF4-5608-496E-91EB-F7F505046C80}">
            <xm:f>$AH$4='Data entry'!$R12</xm:f>
            <x14:dxf>
              <fill>
                <patternFill>
                  <bgColor rgb="FFFFFF00"/>
                </patternFill>
              </fill>
            </x14:dxf>
          </x14:cfRule>
          <xm:sqref>T23:AH23</xm:sqref>
        </x14:conditionalFormatting>
        <x14:conditionalFormatting xmlns:xm="http://schemas.microsoft.com/office/excel/2006/main">
          <x14:cfRule type="expression" priority="4690120" id="{CD14F654-5B7A-444F-8FC1-7DD71E76E475}">
            <xm:f>$AI$4='Data entry'!$R12</xm:f>
            <x14:dxf>
              <fill>
                <patternFill>
                  <bgColor rgb="FFFF0000"/>
                </patternFill>
              </fill>
            </x14:dxf>
          </x14:cfRule>
          <xm:sqref>AG24:AS24</xm:sqref>
        </x14:conditionalFormatting>
        <x14:conditionalFormatting xmlns:xm="http://schemas.microsoft.com/office/excel/2006/main">
          <x14:cfRule type="expression" priority="4690121" id="{0E4E448C-6C46-4285-B877-A61A90294385}">
            <xm:f>$AI$4='Data entry'!$R12</xm:f>
            <x14:dxf>
              <fill>
                <patternFill>
                  <bgColor rgb="FFFFFF00"/>
                </patternFill>
              </fill>
            </x14:dxf>
          </x14:cfRule>
          <xm:sqref>U23:AI23</xm:sqref>
        </x14:conditionalFormatting>
        <x14:conditionalFormatting xmlns:xm="http://schemas.microsoft.com/office/excel/2006/main">
          <x14:cfRule type="expression" priority="4690122" id="{B1C1818F-791C-403D-BE73-6F6E9DC6A16D}">
            <xm:f>$AJ$4='Data entry'!$R12</xm:f>
            <x14:dxf>
              <fill>
                <patternFill>
                  <bgColor rgb="FFFF0000"/>
                </patternFill>
              </fill>
            </x14:dxf>
          </x14:cfRule>
          <xm:sqref>AH24:AT24</xm:sqref>
        </x14:conditionalFormatting>
        <x14:conditionalFormatting xmlns:xm="http://schemas.microsoft.com/office/excel/2006/main">
          <x14:cfRule type="expression" priority="4690123" id="{A1237792-221B-431B-B8A7-E9A64DA46D93}">
            <xm:f>$AJ$4='Data entry'!$R12</xm:f>
            <x14:dxf>
              <fill>
                <patternFill>
                  <bgColor rgb="FFFFFF00"/>
                </patternFill>
              </fill>
            </x14:dxf>
          </x14:cfRule>
          <xm:sqref>V23:AJ23</xm:sqref>
        </x14:conditionalFormatting>
        <x14:conditionalFormatting xmlns:xm="http://schemas.microsoft.com/office/excel/2006/main">
          <x14:cfRule type="expression" priority="4690124" id="{617DC2AF-C7A3-4724-8EA3-17DEFEDC8949}">
            <xm:f>$AK$4='Data entry'!$R12</xm:f>
            <x14:dxf>
              <fill>
                <patternFill>
                  <bgColor rgb="FFFF0000"/>
                </patternFill>
              </fill>
            </x14:dxf>
          </x14:cfRule>
          <xm:sqref>AI24:AU24</xm:sqref>
        </x14:conditionalFormatting>
        <x14:conditionalFormatting xmlns:xm="http://schemas.microsoft.com/office/excel/2006/main">
          <x14:cfRule type="expression" priority="4690125" id="{AA72317D-37B1-48EB-A28B-BF2AC8DC4519}">
            <xm:f>$AK$4='Data entry'!$R12</xm:f>
            <x14:dxf>
              <fill>
                <patternFill>
                  <bgColor rgb="FFFFFF00"/>
                </patternFill>
              </fill>
            </x14:dxf>
          </x14:cfRule>
          <xm:sqref>W23:AK23</xm:sqref>
        </x14:conditionalFormatting>
        <x14:conditionalFormatting xmlns:xm="http://schemas.microsoft.com/office/excel/2006/main">
          <x14:cfRule type="expression" priority="4690126" id="{6CA9FB7A-20EA-4D3A-B74C-A001F4BE810D}">
            <xm:f>$AL$4='Data entry'!$R12</xm:f>
            <x14:dxf>
              <fill>
                <patternFill>
                  <bgColor rgb="FFFF0000"/>
                </patternFill>
              </fill>
            </x14:dxf>
          </x14:cfRule>
          <xm:sqref>AJ24:AV24</xm:sqref>
        </x14:conditionalFormatting>
        <x14:conditionalFormatting xmlns:xm="http://schemas.microsoft.com/office/excel/2006/main">
          <x14:cfRule type="expression" priority="4690127" id="{81A75DAA-573F-4EF3-A640-1B992C18BEA0}">
            <xm:f>$AL$4='Data entry'!$R12</xm:f>
            <x14:dxf>
              <fill>
                <patternFill>
                  <bgColor rgb="FFFFFF00"/>
                </patternFill>
              </fill>
            </x14:dxf>
          </x14:cfRule>
          <xm:sqref>X23:AL23</xm:sqref>
        </x14:conditionalFormatting>
        <x14:conditionalFormatting xmlns:xm="http://schemas.microsoft.com/office/excel/2006/main">
          <x14:cfRule type="expression" priority="4690128" id="{3D44713E-4ABA-4CCD-9DF4-5513A9FB5E1E}">
            <xm:f>$AM$4='Data entry'!$R12</xm:f>
            <x14:dxf>
              <fill>
                <patternFill>
                  <bgColor rgb="FFFF0000"/>
                </patternFill>
              </fill>
            </x14:dxf>
          </x14:cfRule>
          <xm:sqref>AK24:AW24</xm:sqref>
        </x14:conditionalFormatting>
        <x14:conditionalFormatting xmlns:xm="http://schemas.microsoft.com/office/excel/2006/main">
          <x14:cfRule type="expression" priority="4690129" id="{05A26B51-72A7-4423-822F-2BDBC28275D0}">
            <xm:f>$AM$4='Data entry'!$R12</xm:f>
            <x14:dxf>
              <fill>
                <patternFill>
                  <bgColor rgb="FFFFFF00"/>
                </patternFill>
              </fill>
            </x14:dxf>
          </x14:cfRule>
          <xm:sqref>Y23:AM23</xm:sqref>
        </x14:conditionalFormatting>
        <x14:conditionalFormatting xmlns:xm="http://schemas.microsoft.com/office/excel/2006/main">
          <x14:cfRule type="expression" priority="4690130" id="{B8A20675-6230-4694-A7F6-6B3DC7142773}">
            <xm:f>$AN$4='Data entry'!$R12</xm:f>
            <x14:dxf>
              <fill>
                <patternFill>
                  <bgColor rgb="FFFF0000"/>
                </patternFill>
              </fill>
            </x14:dxf>
          </x14:cfRule>
          <xm:sqref>AL24:AX24</xm:sqref>
        </x14:conditionalFormatting>
        <x14:conditionalFormatting xmlns:xm="http://schemas.microsoft.com/office/excel/2006/main">
          <x14:cfRule type="expression" priority="4690131" id="{8421181C-7450-42E9-BC1D-065CCFCA960E}">
            <xm:f>$AN$4='Data entry'!$R12</xm:f>
            <x14:dxf>
              <fill>
                <patternFill>
                  <bgColor rgb="FFFFFF00"/>
                </patternFill>
              </fill>
            </x14:dxf>
          </x14:cfRule>
          <xm:sqref>Z23:AN23</xm:sqref>
        </x14:conditionalFormatting>
        <x14:conditionalFormatting xmlns:xm="http://schemas.microsoft.com/office/excel/2006/main">
          <x14:cfRule type="expression" priority="4690132" id="{067FE4BD-6EF4-4684-B6E0-35AB2F267EE7}">
            <xm:f>$AO$4='Data entry'!$R12</xm:f>
            <x14:dxf>
              <fill>
                <patternFill>
                  <bgColor rgb="FFFF0000"/>
                </patternFill>
              </fill>
            </x14:dxf>
          </x14:cfRule>
          <xm:sqref>AM24:AY24</xm:sqref>
        </x14:conditionalFormatting>
        <x14:conditionalFormatting xmlns:xm="http://schemas.microsoft.com/office/excel/2006/main">
          <x14:cfRule type="expression" priority="4690133" id="{F7653492-88D1-47AC-8BA3-0CCE65C3C2AB}">
            <xm:f>$AO$4='Data entry'!$R12</xm:f>
            <x14:dxf>
              <fill>
                <patternFill>
                  <bgColor rgb="FFFFFF00"/>
                </patternFill>
              </fill>
            </x14:dxf>
          </x14:cfRule>
          <xm:sqref>AA23:AO23</xm:sqref>
        </x14:conditionalFormatting>
        <x14:conditionalFormatting xmlns:xm="http://schemas.microsoft.com/office/excel/2006/main">
          <x14:cfRule type="expression" priority="4690134" id="{207A5E5D-B322-482E-9193-1D7318138358}">
            <xm:f>$AP$4='Data entry'!$R12</xm:f>
            <x14:dxf>
              <fill>
                <patternFill>
                  <bgColor rgb="FFFF0000"/>
                </patternFill>
              </fill>
            </x14:dxf>
          </x14:cfRule>
          <xm:sqref>AN24:AZ24</xm:sqref>
        </x14:conditionalFormatting>
        <x14:conditionalFormatting xmlns:xm="http://schemas.microsoft.com/office/excel/2006/main">
          <x14:cfRule type="expression" priority="4690135" id="{21DA638D-4CA0-4067-BFF1-240CE1A0261B}">
            <xm:f>$AP$4='Data entry'!$R12</xm:f>
            <x14:dxf>
              <fill>
                <patternFill>
                  <bgColor rgb="FFFFFF00"/>
                </patternFill>
              </fill>
            </x14:dxf>
          </x14:cfRule>
          <xm:sqref>AB23:AP23</xm:sqref>
        </x14:conditionalFormatting>
        <x14:conditionalFormatting xmlns:xm="http://schemas.microsoft.com/office/excel/2006/main">
          <x14:cfRule type="expression" priority="4690136" id="{71963D96-A42A-4B90-BFC7-6D83D37766EF}">
            <xm:f>$AQ$4='Data entry'!$R12</xm:f>
            <x14:dxf>
              <fill>
                <patternFill>
                  <bgColor rgb="FFFF0000"/>
                </patternFill>
              </fill>
            </x14:dxf>
          </x14:cfRule>
          <xm:sqref>AO24:BA24</xm:sqref>
        </x14:conditionalFormatting>
        <x14:conditionalFormatting xmlns:xm="http://schemas.microsoft.com/office/excel/2006/main">
          <x14:cfRule type="expression" priority="4690137" id="{74952595-84B6-484F-8FF6-FCC1F337DF4D}">
            <xm:f>$AQ$4='Data entry'!$R12</xm:f>
            <x14:dxf>
              <fill>
                <patternFill>
                  <bgColor rgb="FFFFFF00"/>
                </patternFill>
              </fill>
            </x14:dxf>
          </x14:cfRule>
          <xm:sqref>AC23:AQ23</xm:sqref>
        </x14:conditionalFormatting>
        <x14:conditionalFormatting xmlns:xm="http://schemas.microsoft.com/office/excel/2006/main">
          <x14:cfRule type="expression" priority="4690138" id="{8AC9C4B9-0A34-4BC0-B0F7-CA89434C4911}">
            <xm:f>$P$4='Data entry'!$R12</xm:f>
            <x14:dxf>
              <fill>
                <patternFill>
                  <bgColor rgb="FFFFFF00"/>
                </patternFill>
              </fill>
            </x14:dxf>
          </x14:cfRule>
          <xm:sqref>C23:P23</xm:sqref>
        </x14:conditionalFormatting>
        <x14:conditionalFormatting xmlns:xm="http://schemas.microsoft.com/office/excel/2006/main">
          <x14:cfRule type="expression" priority="4690139" id="{0A726775-ABFD-4F22-967C-1A4D87BA3751}">
            <xm:f>$Q$4='Data entry'!$R12</xm:f>
            <x14:dxf>
              <fill>
                <patternFill>
                  <bgColor rgb="FFFFFF00"/>
                </patternFill>
              </fill>
            </x14:dxf>
          </x14:cfRule>
          <xm:sqref>C23:Q23</xm:sqref>
        </x14:conditionalFormatting>
        <x14:conditionalFormatting xmlns:xm="http://schemas.microsoft.com/office/excel/2006/main">
          <x14:cfRule type="expression" priority="4690140" id="{3A8414BD-262C-43B5-86EE-FA6901D00453}">
            <xm:f>$Q$4='Data entry'!$R12</xm:f>
            <x14:dxf>
              <fill>
                <patternFill>
                  <bgColor rgb="FFFF0000"/>
                </patternFill>
              </fill>
            </x14:dxf>
          </x14:cfRule>
          <xm:sqref>O24:AA24</xm:sqref>
        </x14:conditionalFormatting>
        <x14:conditionalFormatting xmlns:xm="http://schemas.microsoft.com/office/excel/2006/main">
          <x14:cfRule type="expression" priority="4690141" id="{B8B5501D-F3EF-4449-9306-F652960C65F4}">
            <xm:f>$R$4='Data entry'!$R12</xm:f>
            <x14:dxf>
              <fill>
                <patternFill>
                  <bgColor rgb="FFFF0000"/>
                </patternFill>
              </fill>
            </x14:dxf>
          </x14:cfRule>
          <xm:sqref>P24:AB24</xm:sqref>
        </x14:conditionalFormatting>
        <x14:conditionalFormatting xmlns:xm="http://schemas.microsoft.com/office/excel/2006/main">
          <x14:cfRule type="expression" priority="4690142" id="{5D070DEC-B82E-4D87-B907-A3E5AB836991}">
            <xm:f>$R$4='Data entry'!$R12</xm:f>
            <x14:dxf>
              <fill>
                <patternFill>
                  <bgColor rgb="FFFFFF00"/>
                </patternFill>
              </fill>
            </x14:dxf>
          </x14:cfRule>
          <xm:sqref>D23:R23</xm:sqref>
        </x14:conditionalFormatting>
        <x14:conditionalFormatting xmlns:xm="http://schemas.microsoft.com/office/excel/2006/main">
          <x14:cfRule type="expression" priority="4690143" id="{E4D16A10-F818-4664-9FB2-F0E839824D4B}">
            <xm:f>$S$4='Data entry'!$R12</xm:f>
            <x14:dxf>
              <fill>
                <patternFill>
                  <bgColor rgb="FFFF0000"/>
                </patternFill>
              </fill>
            </x14:dxf>
          </x14:cfRule>
          <xm:sqref>Q24:AC24</xm:sqref>
        </x14:conditionalFormatting>
        <x14:conditionalFormatting xmlns:xm="http://schemas.microsoft.com/office/excel/2006/main">
          <x14:cfRule type="expression" priority="4690144" id="{1A9F9911-A3E9-4730-AFBE-AB8C596545CA}">
            <xm:f>$S$4='Data entry'!$R12</xm:f>
            <x14:dxf>
              <fill>
                <patternFill>
                  <bgColor rgb="FFFFFF00"/>
                </patternFill>
              </fill>
            </x14:dxf>
          </x14:cfRule>
          <xm:sqref>E23:S23</xm:sqref>
        </x14:conditionalFormatting>
        <x14:conditionalFormatting xmlns:xm="http://schemas.microsoft.com/office/excel/2006/main">
          <x14:cfRule type="expression" priority="4690145" id="{8BB5CD1B-B2AC-442A-9550-26DE19A62D22}">
            <xm:f>$T$4='Data entry'!$R12</xm:f>
            <x14:dxf>
              <fill>
                <patternFill>
                  <bgColor rgb="FFFF0000"/>
                </patternFill>
              </fill>
            </x14:dxf>
          </x14:cfRule>
          <xm:sqref>R24:AD24</xm:sqref>
        </x14:conditionalFormatting>
        <x14:conditionalFormatting xmlns:xm="http://schemas.microsoft.com/office/excel/2006/main">
          <x14:cfRule type="expression" priority="4690146" id="{E7B59C69-7921-4049-84A1-8B3E5F7B0598}">
            <xm:f>$T$4='Data entry'!$R12</xm:f>
            <x14:dxf>
              <fill>
                <patternFill>
                  <bgColor rgb="FFFFFF00"/>
                </patternFill>
              </fill>
            </x14:dxf>
          </x14:cfRule>
          <xm:sqref>F23:T23</xm:sqref>
        </x14:conditionalFormatting>
        <x14:conditionalFormatting xmlns:xm="http://schemas.microsoft.com/office/excel/2006/main">
          <x14:cfRule type="expression" priority="4690147" id="{238C09E5-7A3D-439D-949F-A7733073F9A2}">
            <xm:f>$U$4='Data entry'!$R12</xm:f>
            <x14:dxf>
              <fill>
                <patternFill>
                  <bgColor rgb="FFFFFF00"/>
                </patternFill>
              </fill>
            </x14:dxf>
          </x14:cfRule>
          <xm:sqref>G23:U23</xm:sqref>
        </x14:conditionalFormatting>
        <x14:conditionalFormatting xmlns:xm="http://schemas.microsoft.com/office/excel/2006/main">
          <x14:cfRule type="expression" priority="4690148" id="{DE4D4432-0A19-452A-AF14-2873FE4DF411}">
            <xm:f>$AR$4='Data entry'!$R12</xm:f>
            <x14:dxf>
              <fill>
                <patternFill>
                  <bgColor rgb="FFFF0000"/>
                </patternFill>
              </fill>
            </x14:dxf>
          </x14:cfRule>
          <xm:sqref>AP24:BB24</xm:sqref>
        </x14:conditionalFormatting>
        <x14:conditionalFormatting xmlns:xm="http://schemas.microsoft.com/office/excel/2006/main">
          <x14:cfRule type="expression" priority="4690149" id="{90D7E1FF-542D-40C8-9BD5-DFEB4CDD256F}">
            <xm:f>$AR$4='Data entry'!$R12</xm:f>
            <x14:dxf>
              <fill>
                <patternFill>
                  <bgColor rgb="FFFFFF00"/>
                </patternFill>
              </fill>
            </x14:dxf>
          </x14:cfRule>
          <xm:sqref>AD23:AR23</xm:sqref>
        </x14:conditionalFormatting>
        <x14:conditionalFormatting xmlns:xm="http://schemas.microsoft.com/office/excel/2006/main">
          <x14:cfRule type="expression" priority="4690150" id="{0EBB5305-4A4A-4205-A1FF-11160070CBC3}">
            <xm:f>$AS$4='Data entry'!$R12</xm:f>
            <x14:dxf>
              <fill>
                <patternFill>
                  <bgColor rgb="FFFF0000"/>
                </patternFill>
              </fill>
            </x14:dxf>
          </x14:cfRule>
          <xm:sqref>AQ24:BC24</xm:sqref>
        </x14:conditionalFormatting>
        <x14:conditionalFormatting xmlns:xm="http://schemas.microsoft.com/office/excel/2006/main">
          <x14:cfRule type="expression" priority="4690151" id="{AC8EB30C-4253-4CE1-820E-1801F6D8D35B}">
            <xm:f>$AS$4='Data entry'!$R12</xm:f>
            <x14:dxf>
              <fill>
                <patternFill>
                  <bgColor rgb="FFFFFF00"/>
                </patternFill>
              </fill>
            </x14:dxf>
          </x14:cfRule>
          <xm:sqref>AE23:AS23</xm:sqref>
        </x14:conditionalFormatting>
        <x14:conditionalFormatting xmlns:xm="http://schemas.microsoft.com/office/excel/2006/main">
          <x14:cfRule type="expression" priority="4690152" id="{E11744C1-7201-4272-A1B0-945490B42425}">
            <xm:f>$AT$4='Data entry'!$R12</xm:f>
            <x14:dxf>
              <fill>
                <patternFill>
                  <bgColor rgb="FFFF0000"/>
                </patternFill>
              </fill>
            </x14:dxf>
          </x14:cfRule>
          <xm:sqref>AR24:BD24</xm:sqref>
        </x14:conditionalFormatting>
        <x14:conditionalFormatting xmlns:xm="http://schemas.microsoft.com/office/excel/2006/main">
          <x14:cfRule type="expression" priority="4690153" id="{5EE2823B-E955-4EA7-B99C-0B1F77B57A69}">
            <xm:f>$AT$4='Data entry'!$R12</xm:f>
            <x14:dxf>
              <fill>
                <patternFill>
                  <bgColor rgb="FFFFFF00"/>
                </patternFill>
              </fill>
            </x14:dxf>
          </x14:cfRule>
          <xm:sqref>AF23:AT23</xm:sqref>
        </x14:conditionalFormatting>
        <x14:conditionalFormatting xmlns:xm="http://schemas.microsoft.com/office/excel/2006/main">
          <x14:cfRule type="expression" priority="4690154" id="{5737DC63-3262-4B34-900C-2AAEB255FCBA}">
            <xm:f>$AU$4='Data entry'!$R12</xm:f>
            <x14:dxf>
              <fill>
                <patternFill>
                  <bgColor rgb="FFFF0000"/>
                </patternFill>
              </fill>
            </x14:dxf>
          </x14:cfRule>
          <xm:sqref>AS24:BE24</xm:sqref>
        </x14:conditionalFormatting>
        <x14:conditionalFormatting xmlns:xm="http://schemas.microsoft.com/office/excel/2006/main">
          <x14:cfRule type="expression" priority="4690155" id="{2B5C1F1B-3C3D-4CA3-BC64-0E98422075B6}">
            <xm:f>$AU$4='Data entry'!$R12</xm:f>
            <x14:dxf>
              <fill>
                <patternFill>
                  <bgColor rgb="FFFFFF00"/>
                </patternFill>
              </fill>
            </x14:dxf>
          </x14:cfRule>
          <xm:sqref>AG23:AU23</xm:sqref>
        </x14:conditionalFormatting>
        <x14:conditionalFormatting xmlns:xm="http://schemas.microsoft.com/office/excel/2006/main">
          <x14:cfRule type="expression" priority="4690156" id="{B87A1285-B003-4855-8F4B-53C391BA10E6}">
            <xm:f>$AV$4='Data entry'!$R12</xm:f>
            <x14:dxf>
              <fill>
                <patternFill>
                  <bgColor rgb="FFFF0000"/>
                </patternFill>
              </fill>
            </x14:dxf>
          </x14:cfRule>
          <xm:sqref>AT24:BF24</xm:sqref>
        </x14:conditionalFormatting>
        <x14:conditionalFormatting xmlns:xm="http://schemas.microsoft.com/office/excel/2006/main">
          <x14:cfRule type="expression" priority="4690157" id="{338EE31C-78DB-4818-B837-0380F9E457FA}">
            <xm:f>$AV$4='Data entry'!$R12</xm:f>
            <x14:dxf>
              <fill>
                <patternFill>
                  <bgColor rgb="FFFFFF00"/>
                </patternFill>
              </fill>
            </x14:dxf>
          </x14:cfRule>
          <xm:sqref>AH23:AV23</xm:sqref>
        </x14:conditionalFormatting>
        <x14:conditionalFormatting xmlns:xm="http://schemas.microsoft.com/office/excel/2006/main">
          <x14:cfRule type="expression" priority="4690158" id="{5C40EA66-2801-4C91-B885-BF6A1ECFC35C}">
            <xm:f>$AW$4='Data entry'!$R12</xm:f>
            <x14:dxf>
              <fill>
                <patternFill>
                  <bgColor rgb="FFFF0000"/>
                </patternFill>
              </fill>
            </x14:dxf>
          </x14:cfRule>
          <xm:sqref>AU24:BG24</xm:sqref>
        </x14:conditionalFormatting>
        <x14:conditionalFormatting xmlns:xm="http://schemas.microsoft.com/office/excel/2006/main">
          <x14:cfRule type="expression" priority="4690159" id="{51BCD5CE-DF86-4C2F-8A81-DDA1EFD6C8F7}">
            <xm:f>$AW$4='Data entry'!$R12</xm:f>
            <x14:dxf>
              <fill>
                <patternFill>
                  <bgColor rgb="FFFFFF00"/>
                </patternFill>
              </fill>
            </x14:dxf>
          </x14:cfRule>
          <xm:sqref>AI23:AW23</xm:sqref>
        </x14:conditionalFormatting>
        <x14:conditionalFormatting xmlns:xm="http://schemas.microsoft.com/office/excel/2006/main">
          <x14:cfRule type="expression" priority="4690160" id="{DC2ED5A0-8917-4877-8CD3-9DF9BE5993C9}">
            <xm:f>$AX$4='Data entry'!$R12</xm:f>
            <x14:dxf>
              <fill>
                <patternFill>
                  <bgColor rgb="FFFF0000"/>
                </patternFill>
              </fill>
            </x14:dxf>
          </x14:cfRule>
          <xm:sqref>AV24:BH24</xm:sqref>
        </x14:conditionalFormatting>
        <x14:conditionalFormatting xmlns:xm="http://schemas.microsoft.com/office/excel/2006/main">
          <x14:cfRule type="expression" priority="4690161" id="{59B31869-20F9-45BD-BC80-0A6C8945CE2C}">
            <xm:f>$AX$4='Data entry'!$R12</xm:f>
            <x14:dxf>
              <fill>
                <patternFill>
                  <bgColor rgb="FFFFFF00"/>
                </patternFill>
              </fill>
            </x14:dxf>
          </x14:cfRule>
          <xm:sqref>AJ23:AX23</xm:sqref>
        </x14:conditionalFormatting>
        <x14:conditionalFormatting xmlns:xm="http://schemas.microsoft.com/office/excel/2006/main">
          <x14:cfRule type="expression" priority="4690162" id="{D4208FA0-4262-4037-934C-6D0742B2AD8E}">
            <xm:f>$AY$4='Data entry'!$R12</xm:f>
            <x14:dxf>
              <fill>
                <patternFill>
                  <bgColor rgb="FFFF0000"/>
                </patternFill>
              </fill>
            </x14:dxf>
          </x14:cfRule>
          <xm:sqref>AW24:BI24</xm:sqref>
        </x14:conditionalFormatting>
        <x14:conditionalFormatting xmlns:xm="http://schemas.microsoft.com/office/excel/2006/main">
          <x14:cfRule type="expression" priority="4690163" id="{04D6E423-18C7-42B2-A67D-F49D8E62B571}">
            <xm:f>$AY$4='Data entry'!$R12</xm:f>
            <x14:dxf>
              <fill>
                <patternFill>
                  <bgColor rgb="FFFFFF00"/>
                </patternFill>
              </fill>
            </x14:dxf>
          </x14:cfRule>
          <xm:sqref>AK23:AY23</xm:sqref>
        </x14:conditionalFormatting>
        <x14:conditionalFormatting xmlns:xm="http://schemas.microsoft.com/office/excel/2006/main">
          <x14:cfRule type="expression" priority="4690164" id="{A931C203-6E4B-4EBD-A2F4-1876881F48D4}">
            <xm:f>$AZ$4='Data entry'!$R12</xm:f>
            <x14:dxf>
              <fill>
                <patternFill>
                  <bgColor rgb="FFFF0000"/>
                </patternFill>
              </fill>
            </x14:dxf>
          </x14:cfRule>
          <xm:sqref>AX24:BJ24</xm:sqref>
        </x14:conditionalFormatting>
        <x14:conditionalFormatting xmlns:xm="http://schemas.microsoft.com/office/excel/2006/main">
          <x14:cfRule type="expression" priority="4690165" id="{092D9100-E652-40FE-8CAA-720DC0681250}">
            <xm:f>$AZ$4='Data entry'!$R12</xm:f>
            <x14:dxf>
              <fill>
                <patternFill>
                  <bgColor rgb="FFFFFF00"/>
                </patternFill>
              </fill>
            </x14:dxf>
          </x14:cfRule>
          <xm:sqref>AL23:AZ23</xm:sqref>
        </x14:conditionalFormatting>
        <x14:conditionalFormatting xmlns:xm="http://schemas.microsoft.com/office/excel/2006/main">
          <x14:cfRule type="expression" priority="4690166" id="{A3C7E6BE-A225-483C-A983-A915DB662C52}">
            <xm:f>$BA$4='Data entry'!$R12</xm:f>
            <x14:dxf>
              <fill>
                <patternFill>
                  <bgColor rgb="FFFF0000"/>
                </patternFill>
              </fill>
            </x14:dxf>
          </x14:cfRule>
          <xm:sqref>AY24:BK24</xm:sqref>
        </x14:conditionalFormatting>
        <x14:conditionalFormatting xmlns:xm="http://schemas.microsoft.com/office/excel/2006/main">
          <x14:cfRule type="expression" priority="4690167" id="{F5CF569A-8AFA-4CFF-8BD3-F04D8927A99F}">
            <xm:f>$BA$4='Data entry'!$R12</xm:f>
            <x14:dxf>
              <fill>
                <patternFill>
                  <bgColor rgb="FFFFFF00"/>
                </patternFill>
              </fill>
            </x14:dxf>
          </x14:cfRule>
          <xm:sqref>AM23:BA23</xm:sqref>
        </x14:conditionalFormatting>
        <x14:conditionalFormatting xmlns:xm="http://schemas.microsoft.com/office/excel/2006/main">
          <x14:cfRule type="expression" priority="4690168" id="{E4DAC94A-7983-4BFB-A87B-45B58561841A}">
            <xm:f>$BB$4='Data entry'!$R12</xm:f>
            <x14:dxf>
              <fill>
                <patternFill>
                  <bgColor rgb="FFFF0000"/>
                </patternFill>
              </fill>
            </x14:dxf>
          </x14:cfRule>
          <xm:sqref>AZ24:BL24</xm:sqref>
        </x14:conditionalFormatting>
        <x14:conditionalFormatting xmlns:xm="http://schemas.microsoft.com/office/excel/2006/main">
          <x14:cfRule type="expression" priority="4690169" id="{E63849C5-F39B-4B0E-8F8A-B532EDF2CBAE}">
            <xm:f>$BB$4='Data entry'!$R12</xm:f>
            <x14:dxf>
              <fill>
                <patternFill>
                  <bgColor rgb="FFFFFF00"/>
                </patternFill>
              </fill>
            </x14:dxf>
          </x14:cfRule>
          <xm:sqref>AN23:BB23</xm:sqref>
        </x14:conditionalFormatting>
        <x14:conditionalFormatting xmlns:xm="http://schemas.microsoft.com/office/excel/2006/main">
          <x14:cfRule type="expression" priority="4690170" id="{4FDC32D3-C1F5-455D-9AA4-A03359B72526}">
            <xm:f>$BC$4='Data entry'!$R12</xm:f>
            <x14:dxf>
              <fill>
                <patternFill>
                  <bgColor rgb="FFFF0000"/>
                </patternFill>
              </fill>
            </x14:dxf>
          </x14:cfRule>
          <xm:sqref>BA24:BM24</xm:sqref>
        </x14:conditionalFormatting>
        <x14:conditionalFormatting xmlns:xm="http://schemas.microsoft.com/office/excel/2006/main">
          <x14:cfRule type="expression" priority="4690171" id="{5F0D0C60-B233-4C56-B05D-98C99990877F}">
            <xm:f>$BC$4='Data entry'!$R12</xm:f>
            <x14:dxf>
              <fill>
                <patternFill>
                  <bgColor rgb="FFFFFF00"/>
                </patternFill>
              </fill>
            </x14:dxf>
          </x14:cfRule>
          <xm:sqref>AO23:BC23</xm:sqref>
        </x14:conditionalFormatting>
        <x14:conditionalFormatting xmlns:xm="http://schemas.microsoft.com/office/excel/2006/main">
          <x14:cfRule type="expression" priority="4690172" id="{9EBCB60F-8135-43B6-A0F3-548D4092CC98}">
            <xm:f>$BD$4='Data entry'!$R12</xm:f>
            <x14:dxf>
              <fill>
                <patternFill>
                  <bgColor rgb="FFFF0000"/>
                </patternFill>
              </fill>
            </x14:dxf>
          </x14:cfRule>
          <xm:sqref>BB24:BN24</xm:sqref>
        </x14:conditionalFormatting>
        <x14:conditionalFormatting xmlns:xm="http://schemas.microsoft.com/office/excel/2006/main">
          <x14:cfRule type="expression" priority="4690173" id="{961AF346-4A73-41ED-9A8D-27D431B09C05}">
            <xm:f>$BD$4='Data entry'!$R12</xm:f>
            <x14:dxf>
              <fill>
                <patternFill>
                  <bgColor rgb="FFFFFF00"/>
                </patternFill>
              </fill>
            </x14:dxf>
          </x14:cfRule>
          <xm:sqref>AP23:BD23</xm:sqref>
        </x14:conditionalFormatting>
        <x14:conditionalFormatting xmlns:xm="http://schemas.microsoft.com/office/excel/2006/main">
          <x14:cfRule type="expression" priority="4690174" id="{5A887026-27CD-4F8C-8BA6-1E92704C1CA6}">
            <xm:f>$BE$4='Data entry'!$R12</xm:f>
            <x14:dxf>
              <fill>
                <patternFill>
                  <bgColor rgb="FFFF0000"/>
                </patternFill>
              </fill>
            </x14:dxf>
          </x14:cfRule>
          <xm:sqref>BC24:BO24</xm:sqref>
        </x14:conditionalFormatting>
        <x14:conditionalFormatting xmlns:xm="http://schemas.microsoft.com/office/excel/2006/main">
          <x14:cfRule type="expression" priority="4690175" id="{7F46217B-A1E9-4515-B31E-E756FCD7C6D9}">
            <xm:f>$BE$4='Data entry'!$R12</xm:f>
            <x14:dxf>
              <fill>
                <patternFill>
                  <bgColor rgb="FFFFFF00"/>
                </patternFill>
              </fill>
            </x14:dxf>
          </x14:cfRule>
          <xm:sqref>AP23:BE23</xm:sqref>
        </x14:conditionalFormatting>
        <x14:conditionalFormatting xmlns:xm="http://schemas.microsoft.com/office/excel/2006/main">
          <x14:cfRule type="expression" priority="4690176" id="{F4D9285C-8CA0-4EF1-943E-6A462D47CC77}">
            <xm:f>$BF$4='Data entry'!$R12</xm:f>
            <x14:dxf>
              <fill>
                <patternFill>
                  <bgColor rgb="FFFF0000"/>
                </patternFill>
              </fill>
            </x14:dxf>
          </x14:cfRule>
          <xm:sqref>BD24:BP24</xm:sqref>
        </x14:conditionalFormatting>
        <x14:conditionalFormatting xmlns:xm="http://schemas.microsoft.com/office/excel/2006/main">
          <x14:cfRule type="expression" priority="4690177" id="{B9E4407D-651D-4DC0-9D61-3271D62A65E9}">
            <xm:f>$BF$4='Data entry'!$R12</xm:f>
            <x14:dxf>
              <fill>
                <patternFill>
                  <bgColor rgb="FFFFFF00"/>
                </patternFill>
              </fill>
            </x14:dxf>
          </x14:cfRule>
          <xm:sqref>AR23:BF23</xm:sqref>
        </x14:conditionalFormatting>
        <x14:conditionalFormatting xmlns:xm="http://schemas.microsoft.com/office/excel/2006/main">
          <x14:cfRule type="expression" priority="4690178" id="{4CDC062F-DDFF-4556-B941-08F919727F69}">
            <xm:f>$BG$4='Data entry'!$R12</xm:f>
            <x14:dxf>
              <fill>
                <patternFill>
                  <bgColor rgb="FFFF0000"/>
                </patternFill>
              </fill>
            </x14:dxf>
          </x14:cfRule>
          <xm:sqref>BE24:BQ24</xm:sqref>
        </x14:conditionalFormatting>
        <x14:conditionalFormatting xmlns:xm="http://schemas.microsoft.com/office/excel/2006/main">
          <x14:cfRule type="expression" priority="4690179" id="{789184FA-9055-433B-8A1B-92C7ED59E81F}">
            <xm:f>$BG$4='Data entry'!$R12</xm:f>
            <x14:dxf>
              <fill>
                <patternFill>
                  <bgColor rgb="FFFFFF00"/>
                </patternFill>
              </fill>
            </x14:dxf>
          </x14:cfRule>
          <xm:sqref>AS23:BG23</xm:sqref>
        </x14:conditionalFormatting>
        <x14:conditionalFormatting xmlns:xm="http://schemas.microsoft.com/office/excel/2006/main">
          <x14:cfRule type="expression" priority="4690180" id="{58651E5C-09C9-46C1-B95C-E8A578A49E15}">
            <xm:f>$BH$4='Data entry'!$R12</xm:f>
            <x14:dxf>
              <fill>
                <patternFill>
                  <bgColor rgb="FFFFFF00"/>
                </patternFill>
              </fill>
            </x14:dxf>
          </x14:cfRule>
          <xm:sqref>AT23:BH23</xm:sqref>
        </x14:conditionalFormatting>
        <x14:conditionalFormatting xmlns:xm="http://schemas.microsoft.com/office/excel/2006/main">
          <x14:cfRule type="expression" priority="4690181" id="{97B30B86-8311-4DC0-A533-8C0D53F37839}">
            <xm:f>$BH$4='Data entry'!$R12</xm:f>
            <x14:dxf>
              <fill>
                <patternFill>
                  <bgColor rgb="FFFF0000"/>
                </patternFill>
              </fill>
            </x14:dxf>
          </x14:cfRule>
          <xm:sqref>BF24:BR24</xm:sqref>
        </x14:conditionalFormatting>
        <x14:conditionalFormatting xmlns:xm="http://schemas.microsoft.com/office/excel/2006/main">
          <x14:cfRule type="expression" priority="4690182" id="{78344C0C-5AEA-40B1-A20C-6D77DF58E1F5}">
            <xm:f>$BI$4='Data entry'!$R12</xm:f>
            <x14:dxf>
              <fill>
                <patternFill>
                  <bgColor rgb="FFFFFF00"/>
                </patternFill>
              </fill>
            </x14:dxf>
          </x14:cfRule>
          <xm:sqref>AU23:BI23</xm:sqref>
        </x14:conditionalFormatting>
        <x14:conditionalFormatting xmlns:xm="http://schemas.microsoft.com/office/excel/2006/main">
          <x14:cfRule type="expression" priority="4690183" id="{A9CE044F-482E-4F25-B28F-89ACC58502B1}">
            <xm:f>$BI$4='Data entry'!$R12</xm:f>
            <x14:dxf>
              <fill>
                <patternFill>
                  <bgColor rgb="FFFF0000"/>
                </patternFill>
              </fill>
            </x14:dxf>
          </x14:cfRule>
          <xm:sqref>BG24:BS24</xm:sqref>
        </x14:conditionalFormatting>
        <x14:conditionalFormatting xmlns:xm="http://schemas.microsoft.com/office/excel/2006/main">
          <x14:cfRule type="expression" priority="4690184" id="{F63BE0EB-3C71-4456-BEF0-11180AB7A8BB}">
            <xm:f>$BJ$4='Data entry'!$R12</xm:f>
            <x14:dxf>
              <fill>
                <patternFill>
                  <bgColor rgb="FFFFFF00"/>
                </patternFill>
              </fill>
            </x14:dxf>
          </x14:cfRule>
          <xm:sqref>AV23:BJ23</xm:sqref>
        </x14:conditionalFormatting>
        <x14:conditionalFormatting xmlns:xm="http://schemas.microsoft.com/office/excel/2006/main">
          <x14:cfRule type="expression" priority="4690185" id="{478A5DCB-1DAA-4497-A6CC-B4F01FB96D10}">
            <xm:f>$BJ$4='Data entry'!$R12</xm:f>
            <x14:dxf>
              <fill>
                <patternFill>
                  <bgColor rgb="FFFF0000"/>
                </patternFill>
              </fill>
            </x14:dxf>
          </x14:cfRule>
          <xm:sqref>BH24:BT24</xm:sqref>
        </x14:conditionalFormatting>
        <x14:conditionalFormatting xmlns:xm="http://schemas.microsoft.com/office/excel/2006/main">
          <x14:cfRule type="expression" priority="4690186" id="{CDE4AD5B-65A6-4FA4-9EC0-8D05F22312A9}">
            <xm:f>$BK$4='Data entry'!$R12</xm:f>
            <x14:dxf>
              <fill>
                <patternFill>
                  <bgColor rgb="FFFF0000"/>
                </patternFill>
              </fill>
            </x14:dxf>
          </x14:cfRule>
          <xm:sqref>BI24:BU24</xm:sqref>
        </x14:conditionalFormatting>
        <x14:conditionalFormatting xmlns:xm="http://schemas.microsoft.com/office/excel/2006/main">
          <x14:cfRule type="expression" priority="4690187" id="{AB32E790-6CD8-4D11-9A69-57D785FE4BBC}">
            <xm:f>$BK$4='Data entry'!$R12</xm:f>
            <x14:dxf>
              <fill>
                <patternFill>
                  <bgColor rgb="FFFFFF00"/>
                </patternFill>
              </fill>
            </x14:dxf>
          </x14:cfRule>
          <xm:sqref>AW23:BK23</xm:sqref>
        </x14:conditionalFormatting>
        <x14:conditionalFormatting xmlns:xm="http://schemas.microsoft.com/office/excel/2006/main">
          <x14:cfRule type="expression" priority="4690188" id="{99810EB9-805C-43D8-852A-EEECE7874CDB}">
            <xm:f>$BL$4='Data entry'!$R12</xm:f>
            <x14:dxf>
              <fill>
                <patternFill>
                  <bgColor rgb="FFFF0000"/>
                </patternFill>
              </fill>
            </x14:dxf>
          </x14:cfRule>
          <xm:sqref>BJ24:BV24</xm:sqref>
        </x14:conditionalFormatting>
        <x14:conditionalFormatting xmlns:xm="http://schemas.microsoft.com/office/excel/2006/main">
          <x14:cfRule type="expression" priority="4690189" id="{BF5F5475-4E46-479C-97A6-D5175F5D1803}">
            <xm:f>$BL$4='Data entry'!$R12</xm:f>
            <x14:dxf>
              <fill>
                <patternFill>
                  <bgColor rgb="FFFFFF00"/>
                </patternFill>
              </fill>
            </x14:dxf>
          </x14:cfRule>
          <xm:sqref>AX23:BL23</xm:sqref>
        </x14:conditionalFormatting>
        <x14:conditionalFormatting xmlns:xm="http://schemas.microsoft.com/office/excel/2006/main">
          <x14:cfRule type="expression" priority="4690190" id="{B86FDF2F-16C9-46B1-847E-7EA1A8A34B9D}">
            <xm:f>$BM$4='Data entry'!$R12</xm:f>
            <x14:dxf>
              <fill>
                <patternFill>
                  <bgColor rgb="FFFF0000"/>
                </patternFill>
              </fill>
            </x14:dxf>
          </x14:cfRule>
          <xm:sqref>BK24:BW24</xm:sqref>
        </x14:conditionalFormatting>
        <x14:conditionalFormatting xmlns:xm="http://schemas.microsoft.com/office/excel/2006/main">
          <x14:cfRule type="expression" priority="4690191" id="{72FD189F-4CED-400D-9FEF-21A328970A4D}">
            <xm:f>$BM$4='Data entry'!$R12</xm:f>
            <x14:dxf>
              <fill>
                <patternFill>
                  <bgColor rgb="FFFFFF00"/>
                </patternFill>
              </fill>
            </x14:dxf>
          </x14:cfRule>
          <xm:sqref>AY23:BM23</xm:sqref>
        </x14:conditionalFormatting>
        <x14:conditionalFormatting xmlns:xm="http://schemas.microsoft.com/office/excel/2006/main">
          <x14:cfRule type="expression" priority="4690192" id="{BBBBF859-D5A7-4F55-BFBF-8A77E3357590}">
            <xm:f>$BN$4='Data entry'!$R12</xm:f>
            <x14:dxf>
              <fill>
                <patternFill>
                  <bgColor rgb="FFFF0000"/>
                </patternFill>
              </fill>
            </x14:dxf>
          </x14:cfRule>
          <xm:sqref>BL24:BX24</xm:sqref>
        </x14:conditionalFormatting>
        <x14:conditionalFormatting xmlns:xm="http://schemas.microsoft.com/office/excel/2006/main">
          <x14:cfRule type="expression" priority="4690193" id="{50CB1D75-0FD5-4D24-92B1-E8A41DC6575C}">
            <xm:f>$BN$4='Data entry'!$R12</xm:f>
            <x14:dxf>
              <fill>
                <patternFill>
                  <bgColor rgb="FFFFFF00"/>
                </patternFill>
              </fill>
            </x14:dxf>
          </x14:cfRule>
          <xm:sqref>AZ23:BN23</xm:sqref>
        </x14:conditionalFormatting>
        <x14:conditionalFormatting xmlns:xm="http://schemas.microsoft.com/office/excel/2006/main">
          <x14:cfRule type="expression" priority="4690194" id="{9EF3226D-E8FC-496B-A6FF-71776AEA54D1}">
            <xm:f>$BO$4='Data entry'!$R12</xm:f>
            <x14:dxf>
              <fill>
                <patternFill>
                  <bgColor rgb="FFFF0000"/>
                </patternFill>
              </fill>
            </x14:dxf>
          </x14:cfRule>
          <xm:sqref>BM24:BY24</xm:sqref>
        </x14:conditionalFormatting>
        <x14:conditionalFormatting xmlns:xm="http://schemas.microsoft.com/office/excel/2006/main">
          <x14:cfRule type="expression" priority="4690195" id="{3B86C801-ECFE-4D05-8AA5-1581116BAFBC}">
            <xm:f>$BO$4='Data entry'!$R12</xm:f>
            <x14:dxf>
              <fill>
                <patternFill>
                  <bgColor rgb="FFFFFF00"/>
                </patternFill>
              </fill>
            </x14:dxf>
          </x14:cfRule>
          <xm:sqref>BA23:BO23</xm:sqref>
        </x14:conditionalFormatting>
        <x14:conditionalFormatting xmlns:xm="http://schemas.microsoft.com/office/excel/2006/main">
          <x14:cfRule type="expression" priority="4690196" id="{058A23EC-3371-4A02-9F20-1ECA603AC6BC}">
            <xm:f>$BP$4='Data entry'!$R12</xm:f>
            <x14:dxf>
              <fill>
                <patternFill>
                  <bgColor rgb="FFFF0000"/>
                </patternFill>
              </fill>
            </x14:dxf>
          </x14:cfRule>
          <xm:sqref>BN24:BZ24</xm:sqref>
        </x14:conditionalFormatting>
        <x14:conditionalFormatting xmlns:xm="http://schemas.microsoft.com/office/excel/2006/main">
          <x14:cfRule type="expression" priority="4690197" id="{3E711E31-3992-4555-AB22-87133D60CD15}">
            <xm:f>$BP$4='Data entry'!$R12</xm:f>
            <x14:dxf>
              <fill>
                <patternFill>
                  <bgColor rgb="FFFFFF00"/>
                </patternFill>
              </fill>
            </x14:dxf>
          </x14:cfRule>
          <xm:sqref>BB23:BP23</xm:sqref>
        </x14:conditionalFormatting>
        <x14:conditionalFormatting xmlns:xm="http://schemas.microsoft.com/office/excel/2006/main">
          <x14:cfRule type="expression" priority="4690198" id="{23E9F8B9-37D5-4730-9453-6F23E8ECBBE3}">
            <xm:f>$BQ$4='Data entry'!$R12</xm:f>
            <x14:dxf>
              <fill>
                <patternFill>
                  <bgColor rgb="FFFFFF00"/>
                </patternFill>
              </fill>
            </x14:dxf>
          </x14:cfRule>
          <xm:sqref>BC23:BQ23</xm:sqref>
        </x14:conditionalFormatting>
        <x14:conditionalFormatting xmlns:xm="http://schemas.microsoft.com/office/excel/2006/main">
          <x14:cfRule type="expression" priority="4690199" id="{BCFD92F6-AAD3-44FD-BC61-A292A81B883E}">
            <xm:f>$BQ$4='Data entry'!$R12</xm:f>
            <x14:dxf>
              <fill>
                <patternFill>
                  <bgColor rgb="FFFF0000"/>
                </patternFill>
              </fill>
            </x14:dxf>
          </x14:cfRule>
          <xm:sqref>BO24:CA24</xm:sqref>
        </x14:conditionalFormatting>
        <x14:conditionalFormatting xmlns:xm="http://schemas.microsoft.com/office/excel/2006/main">
          <x14:cfRule type="expression" priority="4690200" id="{357D60E5-F356-477E-8020-A18F42C02832}">
            <xm:f>$BR$4='Data entry'!$R12</xm:f>
            <x14:dxf>
              <fill>
                <patternFill>
                  <bgColor rgb="FFFFFF00"/>
                </patternFill>
              </fill>
            </x14:dxf>
          </x14:cfRule>
          <xm:sqref>BD23:BR23</xm:sqref>
        </x14:conditionalFormatting>
        <x14:conditionalFormatting xmlns:xm="http://schemas.microsoft.com/office/excel/2006/main">
          <x14:cfRule type="expression" priority="4690201" id="{DA2B6511-43B3-432D-B6AA-1DB1188B90A6}">
            <xm:f>$BR$4='Data entry'!$R12</xm:f>
            <x14:dxf>
              <fill>
                <patternFill>
                  <bgColor rgb="FFFF0000"/>
                </patternFill>
              </fill>
            </x14:dxf>
          </x14:cfRule>
          <xm:sqref>BP24:CB24</xm:sqref>
        </x14:conditionalFormatting>
        <x14:conditionalFormatting xmlns:xm="http://schemas.microsoft.com/office/excel/2006/main">
          <x14:cfRule type="expression" priority="4690202" id="{0D5F64E4-4136-4BFA-B833-CC8578525D9C}">
            <xm:f>$BS$4='Data entry'!$R12</xm:f>
            <x14:dxf>
              <fill>
                <patternFill>
                  <bgColor rgb="FFFFFF00"/>
                </patternFill>
              </fill>
            </x14:dxf>
          </x14:cfRule>
          <xm:sqref>BE23:BS23</xm:sqref>
        </x14:conditionalFormatting>
        <x14:conditionalFormatting xmlns:xm="http://schemas.microsoft.com/office/excel/2006/main">
          <x14:cfRule type="expression" priority="4690203" id="{AC94D468-F078-4AE2-8771-102996E07B09}">
            <xm:f>$BS$4='Data entry'!$R12</xm:f>
            <x14:dxf>
              <fill>
                <patternFill>
                  <bgColor rgb="FFFF0000"/>
                </patternFill>
              </fill>
            </x14:dxf>
          </x14:cfRule>
          <xm:sqref>BQ24:CC24</xm:sqref>
        </x14:conditionalFormatting>
        <x14:conditionalFormatting xmlns:xm="http://schemas.microsoft.com/office/excel/2006/main">
          <x14:cfRule type="expression" priority="4690204" id="{10E78F76-181E-4F19-9F89-7DD36D3EFE30}">
            <xm:f>$BT$4='Data entry'!$R12</xm:f>
            <x14:dxf>
              <fill>
                <patternFill>
                  <bgColor rgb="FFFFFF00"/>
                </patternFill>
              </fill>
            </x14:dxf>
          </x14:cfRule>
          <xm:sqref>BF23:BT23</xm:sqref>
        </x14:conditionalFormatting>
        <x14:conditionalFormatting xmlns:xm="http://schemas.microsoft.com/office/excel/2006/main">
          <x14:cfRule type="expression" priority="4690205" id="{6A5FADC6-9512-4EFB-90A5-7B5244D10D1F}">
            <xm:f>$BT$4='Data entry'!$R12</xm:f>
            <x14:dxf>
              <fill>
                <patternFill>
                  <bgColor rgb="FFFF0000"/>
                </patternFill>
              </fill>
            </x14:dxf>
          </x14:cfRule>
          <xm:sqref>BR24:CC24</xm:sqref>
        </x14:conditionalFormatting>
        <x14:conditionalFormatting xmlns:xm="http://schemas.microsoft.com/office/excel/2006/main">
          <x14:cfRule type="expression" priority="4690206" id="{A51139D1-8841-4B96-B8CB-DFE3808765CF}">
            <xm:f>$BU$4='Data entry'!$R12</xm:f>
            <x14:dxf>
              <fill>
                <patternFill>
                  <bgColor rgb="FFFFFF00"/>
                </patternFill>
              </fill>
            </x14:dxf>
          </x14:cfRule>
          <xm:sqref>BG23:BU23</xm:sqref>
        </x14:conditionalFormatting>
        <x14:conditionalFormatting xmlns:xm="http://schemas.microsoft.com/office/excel/2006/main">
          <x14:cfRule type="expression" priority="4690207" id="{55CA7258-760F-4BFF-ACB5-A70FEB3E7981}">
            <xm:f>$BU$4='Data entry'!$R12</xm:f>
            <x14:dxf>
              <fill>
                <patternFill>
                  <bgColor rgb="FFFF0000"/>
                </patternFill>
              </fill>
            </x14:dxf>
          </x14:cfRule>
          <xm:sqref>BS24:CC24</xm:sqref>
        </x14:conditionalFormatting>
        <x14:conditionalFormatting xmlns:xm="http://schemas.microsoft.com/office/excel/2006/main">
          <x14:cfRule type="expression" priority="4690208" id="{A922B218-64DB-4CBB-9AB8-FE0EBB44E09E}">
            <xm:f>$BV$4='Data entry'!$R12</xm:f>
            <x14:dxf>
              <fill>
                <patternFill>
                  <bgColor rgb="FFFFFF00"/>
                </patternFill>
              </fill>
            </x14:dxf>
          </x14:cfRule>
          <xm:sqref>BH23:BV23</xm:sqref>
        </x14:conditionalFormatting>
        <x14:conditionalFormatting xmlns:xm="http://schemas.microsoft.com/office/excel/2006/main">
          <x14:cfRule type="expression" priority="4690209" id="{C98E908A-CD31-4778-B41C-7AFB9DBE639A}">
            <xm:f>$BV$4='Data entry'!$R12</xm:f>
            <x14:dxf>
              <fill>
                <patternFill>
                  <bgColor rgb="FFFF0000"/>
                </patternFill>
              </fill>
            </x14:dxf>
          </x14:cfRule>
          <xm:sqref>BT24:CC24</xm:sqref>
        </x14:conditionalFormatting>
        <x14:conditionalFormatting xmlns:xm="http://schemas.microsoft.com/office/excel/2006/main">
          <x14:cfRule type="expression" priority="4690210" id="{465CCCA3-B4DB-4B61-8AC7-8A5E4CEC9E3F}">
            <xm:f>$BW$4='Data entry'!$R12</xm:f>
            <x14:dxf>
              <fill>
                <patternFill>
                  <bgColor rgb="FFFFFF00"/>
                </patternFill>
              </fill>
            </x14:dxf>
          </x14:cfRule>
          <xm:sqref>BI23:BW23</xm:sqref>
        </x14:conditionalFormatting>
        <x14:conditionalFormatting xmlns:xm="http://schemas.microsoft.com/office/excel/2006/main">
          <x14:cfRule type="expression" priority="4690211" id="{37566F97-6D06-400B-A709-FE657B07687F}">
            <xm:f>$BW$4='Data entry'!$R12</xm:f>
            <x14:dxf>
              <fill>
                <patternFill>
                  <bgColor rgb="FFFF0000"/>
                </patternFill>
              </fill>
            </x14:dxf>
          </x14:cfRule>
          <xm:sqref>BU24:CC24</xm:sqref>
        </x14:conditionalFormatting>
        <x14:conditionalFormatting xmlns:xm="http://schemas.microsoft.com/office/excel/2006/main">
          <x14:cfRule type="expression" priority="4690212" id="{D8FBA3AC-5CF0-4E45-97CA-1D4DEE729ADA}">
            <xm:f>$BX$4='Data entry'!$R12</xm:f>
            <x14:dxf>
              <fill>
                <patternFill>
                  <bgColor rgb="FFFFFF00"/>
                </patternFill>
              </fill>
            </x14:dxf>
          </x14:cfRule>
          <xm:sqref>BJ23:BX23</xm:sqref>
        </x14:conditionalFormatting>
        <x14:conditionalFormatting xmlns:xm="http://schemas.microsoft.com/office/excel/2006/main">
          <x14:cfRule type="expression" priority="4690213" id="{E077C84B-A94F-431D-B232-4AFCC7C64F54}">
            <xm:f>$BX$4='Data entry'!$R12</xm:f>
            <x14:dxf>
              <fill>
                <patternFill>
                  <bgColor rgb="FFFF0000"/>
                </patternFill>
              </fill>
            </x14:dxf>
          </x14:cfRule>
          <xm:sqref>BV24:CC24</xm:sqref>
        </x14:conditionalFormatting>
        <x14:conditionalFormatting xmlns:xm="http://schemas.microsoft.com/office/excel/2006/main">
          <x14:cfRule type="expression" priority="4690214" id="{63783BA8-0C97-4A44-86FD-7A2BCF1B9957}">
            <xm:f>$BY$4='Data entry'!$R12</xm:f>
            <x14:dxf>
              <fill>
                <patternFill>
                  <bgColor rgb="FFFFFF00"/>
                </patternFill>
              </fill>
            </x14:dxf>
          </x14:cfRule>
          <xm:sqref>BK23:BY23</xm:sqref>
        </x14:conditionalFormatting>
        <x14:conditionalFormatting xmlns:xm="http://schemas.microsoft.com/office/excel/2006/main">
          <x14:cfRule type="expression" priority="4690215" id="{BB8DB8B4-B71B-46D2-AEE7-346F16103F74}">
            <xm:f>$BY$4='Data entry'!$R12</xm:f>
            <x14:dxf>
              <fill>
                <patternFill>
                  <bgColor rgb="FFFF0000"/>
                </patternFill>
              </fill>
            </x14:dxf>
          </x14:cfRule>
          <xm:sqref>BW24:CC24</xm:sqref>
        </x14:conditionalFormatting>
        <x14:conditionalFormatting xmlns:xm="http://schemas.microsoft.com/office/excel/2006/main">
          <x14:cfRule type="expression" priority="4690216" id="{1B638B98-2B06-4FEB-90C1-446A3E0A3979}">
            <xm:f>$BZ$4='Data entry'!$R12</xm:f>
            <x14:dxf>
              <fill>
                <patternFill>
                  <bgColor rgb="FFFFFF00"/>
                </patternFill>
              </fill>
            </x14:dxf>
          </x14:cfRule>
          <xm:sqref>BL23:BZ23</xm:sqref>
        </x14:conditionalFormatting>
        <x14:conditionalFormatting xmlns:xm="http://schemas.microsoft.com/office/excel/2006/main">
          <x14:cfRule type="expression" priority="4690217" id="{D3A0A2F8-D1B2-4DC5-B2A9-0EF53074E685}">
            <xm:f>$BZ$4='Data entry'!$R12</xm:f>
            <x14:dxf>
              <fill>
                <patternFill>
                  <bgColor rgb="FFFF0000"/>
                </patternFill>
              </fill>
            </x14:dxf>
          </x14:cfRule>
          <xm:sqref>BX24:CC24</xm:sqref>
        </x14:conditionalFormatting>
        <x14:conditionalFormatting xmlns:xm="http://schemas.microsoft.com/office/excel/2006/main">
          <x14:cfRule type="expression" priority="4690218" id="{83F6D018-7D3B-4D33-9998-11572F2F2FF5}">
            <xm:f>$CA$4='Data entry'!$R12</xm:f>
            <x14:dxf>
              <fill>
                <patternFill>
                  <bgColor rgb="FFFFFF00"/>
                </patternFill>
              </fill>
            </x14:dxf>
          </x14:cfRule>
          <xm:sqref>BM23:CA23</xm:sqref>
        </x14:conditionalFormatting>
        <x14:conditionalFormatting xmlns:xm="http://schemas.microsoft.com/office/excel/2006/main">
          <x14:cfRule type="expression" priority="4690219" id="{8E6D0B51-5626-4ED9-9072-C7A2C139704F}">
            <xm:f>$CA$4='Data entry'!$R12</xm:f>
            <x14:dxf>
              <fill>
                <patternFill>
                  <bgColor rgb="FFFF0000"/>
                </patternFill>
              </fill>
            </x14:dxf>
          </x14:cfRule>
          <xm:sqref>BY24:CC24</xm:sqref>
        </x14:conditionalFormatting>
        <x14:conditionalFormatting xmlns:xm="http://schemas.microsoft.com/office/excel/2006/main">
          <x14:cfRule type="expression" priority="4690220" id="{E1886EE4-3BDE-43A9-9F4B-79377FEC37FE}">
            <xm:f>$CB$4='Data entry'!$R12</xm:f>
            <x14:dxf>
              <fill>
                <patternFill>
                  <bgColor rgb="FFFFFF00"/>
                </patternFill>
              </fill>
            </x14:dxf>
          </x14:cfRule>
          <xm:sqref>BN23:CB23</xm:sqref>
        </x14:conditionalFormatting>
        <x14:conditionalFormatting xmlns:xm="http://schemas.microsoft.com/office/excel/2006/main">
          <x14:cfRule type="expression" priority="4690221" id="{ADEF572A-6C18-4602-BB86-01C96D36E07E}">
            <xm:f>$CB$4='Data entry'!$R12</xm:f>
            <x14:dxf>
              <fill>
                <patternFill>
                  <bgColor rgb="FFFF0000"/>
                </patternFill>
              </fill>
            </x14:dxf>
          </x14:cfRule>
          <xm:sqref>BZ24:CC24</xm:sqref>
        </x14:conditionalFormatting>
        <x14:conditionalFormatting xmlns:xm="http://schemas.microsoft.com/office/excel/2006/main">
          <x14:cfRule type="expression" priority="4690222" id="{7984E1C9-E073-4955-8543-62145CB6D008}">
            <xm:f>$CC$4='Data entry'!$R12</xm:f>
            <x14:dxf>
              <fill>
                <patternFill>
                  <bgColor rgb="FFFFFF00"/>
                </patternFill>
              </fill>
            </x14:dxf>
          </x14:cfRule>
          <xm:sqref>BO23:CC23</xm:sqref>
        </x14:conditionalFormatting>
        <x14:conditionalFormatting xmlns:xm="http://schemas.microsoft.com/office/excel/2006/main">
          <x14:cfRule type="expression" priority="4690223" id="{18A957B3-59FA-4698-BA92-2A208FF18E2F}">
            <xm:f>$CC$4='Data entry'!$R12</xm:f>
            <x14:dxf>
              <fill>
                <patternFill>
                  <bgColor rgb="FFFF0000"/>
                </patternFill>
              </fill>
            </x14:dxf>
          </x14:cfRule>
          <xm:sqref>CA24:CC24</xm:sqref>
        </x14:conditionalFormatting>
        <x14:conditionalFormatting xmlns:xm="http://schemas.microsoft.com/office/excel/2006/main">
          <x14:cfRule type="expression" priority="4690310" id="{5B0DB825-B7C2-40AC-B7EF-F267F054CFB9}">
            <xm:f>$U$4='Data entry'!$R13</xm:f>
            <x14:dxf>
              <fill>
                <patternFill>
                  <bgColor rgb="FFFF0000"/>
                </patternFill>
              </fill>
            </x14:dxf>
          </x14:cfRule>
          <xm:sqref>S27:AE27</xm:sqref>
        </x14:conditionalFormatting>
        <x14:conditionalFormatting xmlns:xm="http://schemas.microsoft.com/office/excel/2006/main">
          <x14:cfRule type="expression" priority="4690311" id="{18311200-E2BB-400F-B594-3B9A2C6068C2}">
            <xm:f>$V$4='Data entry'!$R13</xm:f>
            <x14:dxf>
              <fill>
                <patternFill>
                  <bgColor rgb="FFFF0000"/>
                </patternFill>
              </fill>
            </x14:dxf>
          </x14:cfRule>
          <xm:sqref>T27:AF27</xm:sqref>
        </x14:conditionalFormatting>
        <x14:conditionalFormatting xmlns:xm="http://schemas.microsoft.com/office/excel/2006/main">
          <x14:cfRule type="expression" priority="4690312" id="{D6DFB621-1A58-4C59-A987-ECAD0EB2D32B}">
            <xm:f>$V$4='Data entry'!$R13</xm:f>
            <x14:dxf>
              <fill>
                <patternFill>
                  <bgColor rgb="FFFFFF00"/>
                </patternFill>
              </fill>
            </x14:dxf>
          </x14:cfRule>
          <xm:sqref>H26:V26</xm:sqref>
        </x14:conditionalFormatting>
        <x14:conditionalFormatting xmlns:xm="http://schemas.microsoft.com/office/excel/2006/main">
          <x14:cfRule type="expression" priority="4690313" id="{5F87A680-DC5F-433D-A779-B7A534ACCDA9}">
            <xm:f>$W$4='Data entry'!$R13</xm:f>
            <x14:dxf>
              <fill>
                <patternFill>
                  <bgColor rgb="FFFF0000"/>
                </patternFill>
              </fill>
            </x14:dxf>
          </x14:cfRule>
          <xm:sqref>U27:AG27</xm:sqref>
        </x14:conditionalFormatting>
        <x14:conditionalFormatting xmlns:xm="http://schemas.microsoft.com/office/excel/2006/main">
          <x14:cfRule type="expression" priority="4690314" id="{964539FF-A92C-4F68-B268-B7157A32678C}">
            <xm:f>$W$4='Data entry'!$R13</xm:f>
            <x14:dxf>
              <fill>
                <patternFill>
                  <bgColor rgb="FFFFFF00"/>
                </patternFill>
              </fill>
            </x14:dxf>
          </x14:cfRule>
          <xm:sqref>I26:W26</xm:sqref>
        </x14:conditionalFormatting>
        <x14:conditionalFormatting xmlns:xm="http://schemas.microsoft.com/office/excel/2006/main">
          <x14:cfRule type="expression" priority="4690315" id="{46C1533A-F090-4A90-9309-3F59EC3FD3B0}">
            <xm:f>$X$4='Data entry'!$R13</xm:f>
            <x14:dxf>
              <fill>
                <patternFill>
                  <bgColor rgb="FFFF0000"/>
                </patternFill>
              </fill>
            </x14:dxf>
          </x14:cfRule>
          <xm:sqref>V27:AH27</xm:sqref>
        </x14:conditionalFormatting>
        <x14:conditionalFormatting xmlns:xm="http://schemas.microsoft.com/office/excel/2006/main">
          <x14:cfRule type="expression" priority="4690316" id="{7C70E81C-DDD4-4D75-933A-4F6A39893184}">
            <xm:f>$X$4='Data entry'!$R13</xm:f>
            <x14:dxf>
              <fill>
                <patternFill>
                  <bgColor rgb="FFFFFF00"/>
                </patternFill>
              </fill>
            </x14:dxf>
          </x14:cfRule>
          <xm:sqref>J26:X26</xm:sqref>
        </x14:conditionalFormatting>
        <x14:conditionalFormatting xmlns:xm="http://schemas.microsoft.com/office/excel/2006/main">
          <x14:cfRule type="expression" priority="4690317" id="{561AF073-0EF8-4B72-A119-40A639C4359D}">
            <xm:f>$Y$4='Data entry'!$R13</xm:f>
            <x14:dxf>
              <fill>
                <patternFill>
                  <bgColor rgb="FFFF0000"/>
                </patternFill>
              </fill>
            </x14:dxf>
          </x14:cfRule>
          <xm:sqref>W27:AI27</xm:sqref>
        </x14:conditionalFormatting>
        <x14:conditionalFormatting xmlns:xm="http://schemas.microsoft.com/office/excel/2006/main">
          <x14:cfRule type="expression" priority="4690318" id="{F242E808-8F07-4A89-9524-7D4C767CE357}">
            <xm:f>$Y$4='Data entry'!$R13</xm:f>
            <x14:dxf>
              <fill>
                <patternFill>
                  <bgColor rgb="FFFFFF00"/>
                </patternFill>
              </fill>
            </x14:dxf>
          </x14:cfRule>
          <xm:sqref>K26:Y26</xm:sqref>
        </x14:conditionalFormatting>
        <x14:conditionalFormatting xmlns:xm="http://schemas.microsoft.com/office/excel/2006/main">
          <x14:cfRule type="expression" priority="4690319" id="{DD601058-982B-4218-BD9D-64BB823C2633}">
            <xm:f>$Z$4='Data entry'!$R13</xm:f>
            <x14:dxf>
              <fill>
                <patternFill>
                  <bgColor rgb="FFFF0000"/>
                </patternFill>
              </fill>
            </x14:dxf>
          </x14:cfRule>
          <xm:sqref>X27:AJ27</xm:sqref>
        </x14:conditionalFormatting>
        <x14:conditionalFormatting xmlns:xm="http://schemas.microsoft.com/office/excel/2006/main">
          <x14:cfRule type="expression" priority="4690320" id="{C9DB141D-79F6-4093-92A3-7BF7A1622985}">
            <xm:f>$Z$4='Data entry'!$R13</xm:f>
            <x14:dxf>
              <fill>
                <patternFill>
                  <bgColor rgb="FFFFFF00"/>
                </patternFill>
              </fill>
            </x14:dxf>
          </x14:cfRule>
          <xm:sqref>L26:Z26</xm:sqref>
        </x14:conditionalFormatting>
        <x14:conditionalFormatting xmlns:xm="http://schemas.microsoft.com/office/excel/2006/main">
          <x14:cfRule type="expression" priority="4690321" id="{710EB8D3-F5C0-4E3C-8214-2D0C4E26F649}">
            <xm:f>$AA$4='Data entry'!$R13</xm:f>
            <x14:dxf>
              <fill>
                <patternFill>
                  <bgColor rgb="FFFF0000"/>
                </patternFill>
              </fill>
            </x14:dxf>
          </x14:cfRule>
          <xm:sqref>Y27:AK27</xm:sqref>
        </x14:conditionalFormatting>
        <x14:conditionalFormatting xmlns:xm="http://schemas.microsoft.com/office/excel/2006/main">
          <x14:cfRule type="expression" priority="4690322" id="{33825D69-C967-4D27-B395-5D44A3083802}">
            <xm:f>$AA$4='Data entry'!$R13</xm:f>
            <x14:dxf>
              <fill>
                <patternFill>
                  <bgColor rgb="FFFFFF00"/>
                </patternFill>
              </fill>
            </x14:dxf>
          </x14:cfRule>
          <xm:sqref>M26:AA26</xm:sqref>
        </x14:conditionalFormatting>
        <x14:conditionalFormatting xmlns:xm="http://schemas.microsoft.com/office/excel/2006/main">
          <x14:cfRule type="expression" priority="4690323" id="{9811A97D-351B-4D32-8754-AF433277E62B}">
            <xm:f>$AB$4='Data entry'!$R13</xm:f>
            <x14:dxf>
              <fill>
                <patternFill>
                  <bgColor rgb="FFFF0000"/>
                </patternFill>
              </fill>
            </x14:dxf>
          </x14:cfRule>
          <xm:sqref>Z27:AL27</xm:sqref>
        </x14:conditionalFormatting>
        <x14:conditionalFormatting xmlns:xm="http://schemas.microsoft.com/office/excel/2006/main">
          <x14:cfRule type="expression" priority="4690324" id="{6DD3E556-C72E-438B-92DA-3096ED1E4178}">
            <xm:f>$AB$4='Data entry'!$R13</xm:f>
            <x14:dxf>
              <fill>
                <patternFill>
                  <bgColor rgb="FFFFFF00"/>
                </patternFill>
              </fill>
            </x14:dxf>
          </x14:cfRule>
          <xm:sqref>N26:AB26</xm:sqref>
        </x14:conditionalFormatting>
        <x14:conditionalFormatting xmlns:xm="http://schemas.microsoft.com/office/excel/2006/main">
          <x14:cfRule type="expression" priority="4690325" id="{C0DF7A1B-D6BC-4371-BD3A-F0708147FA1C}">
            <xm:f>$AC$4='Data entry'!$R13</xm:f>
            <x14:dxf>
              <fill>
                <patternFill>
                  <bgColor rgb="FFFF0000"/>
                </patternFill>
              </fill>
            </x14:dxf>
          </x14:cfRule>
          <xm:sqref>AA27:AM27</xm:sqref>
        </x14:conditionalFormatting>
        <x14:conditionalFormatting xmlns:xm="http://schemas.microsoft.com/office/excel/2006/main">
          <x14:cfRule type="expression" priority="4690326" id="{DB2E1F48-AF0E-41F9-A976-6B1963CA5711}">
            <xm:f>$AC$4='Data entry'!$R13</xm:f>
            <x14:dxf>
              <fill>
                <patternFill>
                  <bgColor rgb="FFFFFF00"/>
                </patternFill>
              </fill>
            </x14:dxf>
          </x14:cfRule>
          <xm:sqref>O26:AC26</xm:sqref>
        </x14:conditionalFormatting>
        <x14:conditionalFormatting xmlns:xm="http://schemas.microsoft.com/office/excel/2006/main">
          <x14:cfRule type="expression" priority="4690327" id="{89909907-F9A9-4AF9-BC1D-304710A43F50}">
            <xm:f>$AD$4='Data entry'!$R13</xm:f>
            <x14:dxf>
              <fill>
                <patternFill>
                  <bgColor rgb="FFFF0000"/>
                </patternFill>
              </fill>
            </x14:dxf>
          </x14:cfRule>
          <xm:sqref>AB27:AN27</xm:sqref>
        </x14:conditionalFormatting>
        <x14:conditionalFormatting xmlns:xm="http://schemas.microsoft.com/office/excel/2006/main">
          <x14:cfRule type="expression" priority="4690328" id="{729676B7-E331-43A4-ACC9-850DCEE76A0E}">
            <xm:f>$AD$4='Data entry'!$R13</xm:f>
            <x14:dxf>
              <fill>
                <patternFill>
                  <bgColor rgb="FFFFFF00"/>
                </patternFill>
              </fill>
            </x14:dxf>
          </x14:cfRule>
          <xm:sqref>P26:AD26</xm:sqref>
        </x14:conditionalFormatting>
        <x14:conditionalFormatting xmlns:xm="http://schemas.microsoft.com/office/excel/2006/main">
          <x14:cfRule type="expression" priority="4690329" id="{00DA2C55-350E-44AA-ABEA-808FABFDA737}">
            <xm:f>$AE$4='Data entry'!$R13</xm:f>
            <x14:dxf>
              <fill>
                <patternFill>
                  <bgColor rgb="FFFF0000"/>
                </patternFill>
              </fill>
            </x14:dxf>
          </x14:cfRule>
          <xm:sqref>AC27:AO27</xm:sqref>
        </x14:conditionalFormatting>
        <x14:conditionalFormatting xmlns:xm="http://schemas.microsoft.com/office/excel/2006/main">
          <x14:cfRule type="expression" priority="4690330" id="{373C95F1-00C1-45E9-B561-5224945BA4A4}">
            <xm:f>$AE$4='Data entry'!$R13</xm:f>
            <x14:dxf>
              <fill>
                <patternFill>
                  <bgColor rgb="FFFFFF00"/>
                </patternFill>
              </fill>
            </x14:dxf>
          </x14:cfRule>
          <xm:sqref>Q26:AE26</xm:sqref>
        </x14:conditionalFormatting>
        <x14:conditionalFormatting xmlns:xm="http://schemas.microsoft.com/office/excel/2006/main">
          <x14:cfRule type="expression" priority="4690331" id="{65E90E74-6BEF-4B00-BD5E-ECACFEBC225A}">
            <xm:f>$AF$4='Data entry'!$R13</xm:f>
            <x14:dxf>
              <fill>
                <patternFill>
                  <bgColor rgb="FFFF0000"/>
                </patternFill>
              </fill>
            </x14:dxf>
          </x14:cfRule>
          <xm:sqref>AD27:AP27</xm:sqref>
        </x14:conditionalFormatting>
        <x14:conditionalFormatting xmlns:xm="http://schemas.microsoft.com/office/excel/2006/main">
          <x14:cfRule type="expression" priority="4690332" id="{56B519D7-E083-4811-B42B-D6CB10D44BB3}">
            <xm:f>$AF$4='Data entry'!$R13</xm:f>
            <x14:dxf>
              <fill>
                <patternFill>
                  <bgColor rgb="FFFFFF00"/>
                </patternFill>
              </fill>
            </x14:dxf>
          </x14:cfRule>
          <xm:sqref>R26:AF26</xm:sqref>
        </x14:conditionalFormatting>
        <x14:conditionalFormatting xmlns:xm="http://schemas.microsoft.com/office/excel/2006/main">
          <x14:cfRule type="expression" priority="4690333" id="{889682B6-BF9B-414B-86B7-1C802156B058}">
            <xm:f>$AG$4='Data entry'!$R13</xm:f>
            <x14:dxf>
              <fill>
                <patternFill>
                  <bgColor rgb="FFFF0000"/>
                </patternFill>
              </fill>
            </x14:dxf>
          </x14:cfRule>
          <xm:sqref>AE27:AQ27</xm:sqref>
        </x14:conditionalFormatting>
        <x14:conditionalFormatting xmlns:xm="http://schemas.microsoft.com/office/excel/2006/main">
          <x14:cfRule type="expression" priority="4690334" id="{19913D88-1940-4CB0-B29C-D46D60833BD5}">
            <xm:f>$AG$4='Data entry'!$R13</xm:f>
            <x14:dxf>
              <fill>
                <patternFill>
                  <bgColor rgb="FFFFFF00"/>
                </patternFill>
              </fill>
            </x14:dxf>
          </x14:cfRule>
          <xm:sqref>S26:AG26</xm:sqref>
        </x14:conditionalFormatting>
        <x14:conditionalFormatting xmlns:xm="http://schemas.microsoft.com/office/excel/2006/main">
          <x14:cfRule type="expression" priority="4690335" id="{3DD7B9A5-18A3-463F-BAD5-9796FC487328}">
            <xm:f>$AH$4='Data entry'!$R13</xm:f>
            <x14:dxf>
              <fill>
                <patternFill>
                  <bgColor rgb="FFFF0000"/>
                </patternFill>
              </fill>
            </x14:dxf>
          </x14:cfRule>
          <xm:sqref>AF27:AR27</xm:sqref>
        </x14:conditionalFormatting>
        <x14:conditionalFormatting xmlns:xm="http://schemas.microsoft.com/office/excel/2006/main">
          <x14:cfRule type="expression" priority="4690336" id="{31005CF4-5608-496E-91EB-F7F505046C80}">
            <xm:f>$AH$4='Data entry'!$R13</xm:f>
            <x14:dxf>
              <fill>
                <patternFill>
                  <bgColor rgb="FFFFFF00"/>
                </patternFill>
              </fill>
            </x14:dxf>
          </x14:cfRule>
          <xm:sqref>T26:AH26</xm:sqref>
        </x14:conditionalFormatting>
        <x14:conditionalFormatting xmlns:xm="http://schemas.microsoft.com/office/excel/2006/main">
          <x14:cfRule type="expression" priority="4690337" id="{CD14F654-5B7A-444F-8FC1-7DD71E76E475}">
            <xm:f>$AI$4='Data entry'!$R13</xm:f>
            <x14:dxf>
              <fill>
                <patternFill>
                  <bgColor rgb="FFFF0000"/>
                </patternFill>
              </fill>
            </x14:dxf>
          </x14:cfRule>
          <xm:sqref>AG27:AS27</xm:sqref>
        </x14:conditionalFormatting>
        <x14:conditionalFormatting xmlns:xm="http://schemas.microsoft.com/office/excel/2006/main">
          <x14:cfRule type="expression" priority="4690338" id="{0E4E448C-6C46-4285-B877-A61A90294385}">
            <xm:f>$AI$4='Data entry'!$R13</xm:f>
            <x14:dxf>
              <fill>
                <patternFill>
                  <bgColor rgb="FFFFFF00"/>
                </patternFill>
              </fill>
            </x14:dxf>
          </x14:cfRule>
          <xm:sqref>U26:AI26</xm:sqref>
        </x14:conditionalFormatting>
        <x14:conditionalFormatting xmlns:xm="http://schemas.microsoft.com/office/excel/2006/main">
          <x14:cfRule type="expression" priority="4690339" id="{B1C1818F-791C-403D-BE73-6F6E9DC6A16D}">
            <xm:f>$AJ$4='Data entry'!$R13</xm:f>
            <x14:dxf>
              <fill>
                <patternFill>
                  <bgColor rgb="FFFF0000"/>
                </patternFill>
              </fill>
            </x14:dxf>
          </x14:cfRule>
          <xm:sqref>AH27:AT27</xm:sqref>
        </x14:conditionalFormatting>
        <x14:conditionalFormatting xmlns:xm="http://schemas.microsoft.com/office/excel/2006/main">
          <x14:cfRule type="expression" priority="4690340" id="{A1237792-221B-431B-B8A7-E9A64DA46D93}">
            <xm:f>$AJ$4='Data entry'!$R13</xm:f>
            <x14:dxf>
              <fill>
                <patternFill>
                  <bgColor rgb="FFFFFF00"/>
                </patternFill>
              </fill>
            </x14:dxf>
          </x14:cfRule>
          <xm:sqref>V26:AJ26</xm:sqref>
        </x14:conditionalFormatting>
        <x14:conditionalFormatting xmlns:xm="http://schemas.microsoft.com/office/excel/2006/main">
          <x14:cfRule type="expression" priority="4690341" id="{617DC2AF-C7A3-4724-8EA3-17DEFEDC8949}">
            <xm:f>$AK$4='Data entry'!$R13</xm:f>
            <x14:dxf>
              <fill>
                <patternFill>
                  <bgColor rgb="FFFF0000"/>
                </patternFill>
              </fill>
            </x14:dxf>
          </x14:cfRule>
          <xm:sqref>AI27:AU27</xm:sqref>
        </x14:conditionalFormatting>
        <x14:conditionalFormatting xmlns:xm="http://schemas.microsoft.com/office/excel/2006/main">
          <x14:cfRule type="expression" priority="4690342" id="{AA72317D-37B1-48EB-A28B-BF2AC8DC4519}">
            <xm:f>$AK$4='Data entry'!$R13</xm:f>
            <x14:dxf>
              <fill>
                <patternFill>
                  <bgColor rgb="FFFFFF00"/>
                </patternFill>
              </fill>
            </x14:dxf>
          </x14:cfRule>
          <xm:sqref>W26:AK26</xm:sqref>
        </x14:conditionalFormatting>
        <x14:conditionalFormatting xmlns:xm="http://schemas.microsoft.com/office/excel/2006/main">
          <x14:cfRule type="expression" priority="4690343" id="{6CA9FB7A-20EA-4D3A-B74C-A001F4BE810D}">
            <xm:f>$AL$4='Data entry'!$R13</xm:f>
            <x14:dxf>
              <fill>
                <patternFill>
                  <bgColor rgb="FFFF0000"/>
                </patternFill>
              </fill>
            </x14:dxf>
          </x14:cfRule>
          <xm:sqref>AJ27:AV27</xm:sqref>
        </x14:conditionalFormatting>
        <x14:conditionalFormatting xmlns:xm="http://schemas.microsoft.com/office/excel/2006/main">
          <x14:cfRule type="expression" priority="4690344" id="{81A75DAA-573F-4EF3-A640-1B992C18BEA0}">
            <xm:f>$AL$4='Data entry'!$R13</xm:f>
            <x14:dxf>
              <fill>
                <patternFill>
                  <bgColor rgb="FFFFFF00"/>
                </patternFill>
              </fill>
            </x14:dxf>
          </x14:cfRule>
          <xm:sqref>X26:AL26</xm:sqref>
        </x14:conditionalFormatting>
        <x14:conditionalFormatting xmlns:xm="http://schemas.microsoft.com/office/excel/2006/main">
          <x14:cfRule type="expression" priority="4690345" id="{3D44713E-4ABA-4CCD-9DF4-5513A9FB5E1E}">
            <xm:f>$AM$4='Data entry'!$R13</xm:f>
            <x14:dxf>
              <fill>
                <patternFill>
                  <bgColor rgb="FFFF0000"/>
                </patternFill>
              </fill>
            </x14:dxf>
          </x14:cfRule>
          <xm:sqref>AK27:AW27</xm:sqref>
        </x14:conditionalFormatting>
        <x14:conditionalFormatting xmlns:xm="http://schemas.microsoft.com/office/excel/2006/main">
          <x14:cfRule type="expression" priority="4690346" id="{05A26B51-72A7-4423-822F-2BDBC28275D0}">
            <xm:f>$AM$4='Data entry'!$R13</xm:f>
            <x14:dxf>
              <fill>
                <patternFill>
                  <bgColor rgb="FFFFFF00"/>
                </patternFill>
              </fill>
            </x14:dxf>
          </x14:cfRule>
          <xm:sqref>Y26:AM26</xm:sqref>
        </x14:conditionalFormatting>
        <x14:conditionalFormatting xmlns:xm="http://schemas.microsoft.com/office/excel/2006/main">
          <x14:cfRule type="expression" priority="4690347" id="{B8A20675-6230-4694-A7F6-6B3DC7142773}">
            <xm:f>$AN$4='Data entry'!$R13</xm:f>
            <x14:dxf>
              <fill>
                <patternFill>
                  <bgColor rgb="FFFF0000"/>
                </patternFill>
              </fill>
            </x14:dxf>
          </x14:cfRule>
          <xm:sqref>AL27:AX27</xm:sqref>
        </x14:conditionalFormatting>
        <x14:conditionalFormatting xmlns:xm="http://schemas.microsoft.com/office/excel/2006/main">
          <x14:cfRule type="expression" priority="4690348" id="{8421181C-7450-42E9-BC1D-065CCFCA960E}">
            <xm:f>$AN$4='Data entry'!$R13</xm:f>
            <x14:dxf>
              <fill>
                <patternFill>
                  <bgColor rgb="FFFFFF00"/>
                </patternFill>
              </fill>
            </x14:dxf>
          </x14:cfRule>
          <xm:sqref>Z26:AN26</xm:sqref>
        </x14:conditionalFormatting>
        <x14:conditionalFormatting xmlns:xm="http://schemas.microsoft.com/office/excel/2006/main">
          <x14:cfRule type="expression" priority="4690349" id="{067FE4BD-6EF4-4684-B6E0-35AB2F267EE7}">
            <xm:f>$AO$4='Data entry'!$R13</xm:f>
            <x14:dxf>
              <fill>
                <patternFill>
                  <bgColor rgb="FFFF0000"/>
                </patternFill>
              </fill>
            </x14:dxf>
          </x14:cfRule>
          <xm:sqref>AM27:AY27</xm:sqref>
        </x14:conditionalFormatting>
        <x14:conditionalFormatting xmlns:xm="http://schemas.microsoft.com/office/excel/2006/main">
          <x14:cfRule type="expression" priority="4690350" id="{F7653492-88D1-47AC-8BA3-0CCE65C3C2AB}">
            <xm:f>$AO$4='Data entry'!$R13</xm:f>
            <x14:dxf>
              <fill>
                <patternFill>
                  <bgColor rgb="FFFFFF00"/>
                </patternFill>
              </fill>
            </x14:dxf>
          </x14:cfRule>
          <xm:sqref>AA26:AO26</xm:sqref>
        </x14:conditionalFormatting>
        <x14:conditionalFormatting xmlns:xm="http://schemas.microsoft.com/office/excel/2006/main">
          <x14:cfRule type="expression" priority="4690351" id="{207A5E5D-B322-482E-9193-1D7318138358}">
            <xm:f>$AP$4='Data entry'!$R13</xm:f>
            <x14:dxf>
              <fill>
                <patternFill>
                  <bgColor rgb="FFFF0000"/>
                </patternFill>
              </fill>
            </x14:dxf>
          </x14:cfRule>
          <xm:sqref>AN27:AZ27</xm:sqref>
        </x14:conditionalFormatting>
        <x14:conditionalFormatting xmlns:xm="http://schemas.microsoft.com/office/excel/2006/main">
          <x14:cfRule type="expression" priority="4690352" id="{21DA638D-4CA0-4067-BFF1-240CE1A0261B}">
            <xm:f>$AP$4='Data entry'!$R13</xm:f>
            <x14:dxf>
              <fill>
                <patternFill>
                  <bgColor rgb="FFFFFF00"/>
                </patternFill>
              </fill>
            </x14:dxf>
          </x14:cfRule>
          <xm:sqref>AB26:AP26</xm:sqref>
        </x14:conditionalFormatting>
        <x14:conditionalFormatting xmlns:xm="http://schemas.microsoft.com/office/excel/2006/main">
          <x14:cfRule type="expression" priority="4690353" id="{71963D96-A42A-4B90-BFC7-6D83D37766EF}">
            <xm:f>$AQ$4='Data entry'!$R13</xm:f>
            <x14:dxf>
              <fill>
                <patternFill>
                  <bgColor rgb="FFFF0000"/>
                </patternFill>
              </fill>
            </x14:dxf>
          </x14:cfRule>
          <xm:sqref>AO27:BA27</xm:sqref>
        </x14:conditionalFormatting>
        <x14:conditionalFormatting xmlns:xm="http://schemas.microsoft.com/office/excel/2006/main">
          <x14:cfRule type="expression" priority="4690354" id="{74952595-84B6-484F-8FF6-FCC1F337DF4D}">
            <xm:f>$AQ$4='Data entry'!$R13</xm:f>
            <x14:dxf>
              <fill>
                <patternFill>
                  <bgColor rgb="FFFFFF00"/>
                </patternFill>
              </fill>
            </x14:dxf>
          </x14:cfRule>
          <xm:sqref>AC26:AQ26</xm:sqref>
        </x14:conditionalFormatting>
        <x14:conditionalFormatting xmlns:xm="http://schemas.microsoft.com/office/excel/2006/main">
          <x14:cfRule type="expression" priority="4690355" id="{8AC9C4B9-0A34-4BC0-B0F7-CA89434C4911}">
            <xm:f>$P$4='Data entry'!$R13</xm:f>
            <x14:dxf>
              <fill>
                <patternFill>
                  <bgColor rgb="FFFFFF00"/>
                </patternFill>
              </fill>
            </x14:dxf>
          </x14:cfRule>
          <xm:sqref>C26:P26</xm:sqref>
        </x14:conditionalFormatting>
        <x14:conditionalFormatting xmlns:xm="http://schemas.microsoft.com/office/excel/2006/main">
          <x14:cfRule type="expression" priority="4690356" id="{0A726775-ABFD-4F22-967C-1A4D87BA3751}">
            <xm:f>$Q$4='Data entry'!$R13</xm:f>
            <x14:dxf>
              <fill>
                <patternFill>
                  <bgColor rgb="FFFFFF00"/>
                </patternFill>
              </fill>
            </x14:dxf>
          </x14:cfRule>
          <xm:sqref>C26:Q26</xm:sqref>
        </x14:conditionalFormatting>
        <x14:conditionalFormatting xmlns:xm="http://schemas.microsoft.com/office/excel/2006/main">
          <x14:cfRule type="expression" priority="4690357" id="{3A8414BD-262C-43B5-86EE-FA6901D00453}">
            <xm:f>$Q$4='Data entry'!$R13</xm:f>
            <x14:dxf>
              <fill>
                <patternFill>
                  <bgColor rgb="FFFF0000"/>
                </patternFill>
              </fill>
            </x14:dxf>
          </x14:cfRule>
          <xm:sqref>O27:AA27</xm:sqref>
        </x14:conditionalFormatting>
        <x14:conditionalFormatting xmlns:xm="http://schemas.microsoft.com/office/excel/2006/main">
          <x14:cfRule type="expression" priority="4690358" id="{B8B5501D-F3EF-4449-9306-F652960C65F4}">
            <xm:f>$R$4='Data entry'!$R13</xm:f>
            <x14:dxf>
              <fill>
                <patternFill>
                  <bgColor rgb="FFFF0000"/>
                </patternFill>
              </fill>
            </x14:dxf>
          </x14:cfRule>
          <xm:sqref>P27:AB27</xm:sqref>
        </x14:conditionalFormatting>
        <x14:conditionalFormatting xmlns:xm="http://schemas.microsoft.com/office/excel/2006/main">
          <x14:cfRule type="expression" priority="4690359" id="{5D070DEC-B82E-4D87-B907-A3E5AB836991}">
            <xm:f>$R$4='Data entry'!$R13</xm:f>
            <x14:dxf>
              <fill>
                <patternFill>
                  <bgColor rgb="FFFFFF00"/>
                </patternFill>
              </fill>
            </x14:dxf>
          </x14:cfRule>
          <xm:sqref>D26:R26</xm:sqref>
        </x14:conditionalFormatting>
        <x14:conditionalFormatting xmlns:xm="http://schemas.microsoft.com/office/excel/2006/main">
          <x14:cfRule type="expression" priority="4690360" id="{E4D16A10-F818-4664-9FB2-F0E839824D4B}">
            <xm:f>$S$4='Data entry'!$R13</xm:f>
            <x14:dxf>
              <fill>
                <patternFill>
                  <bgColor rgb="FFFF0000"/>
                </patternFill>
              </fill>
            </x14:dxf>
          </x14:cfRule>
          <xm:sqref>Q27:AC27</xm:sqref>
        </x14:conditionalFormatting>
        <x14:conditionalFormatting xmlns:xm="http://schemas.microsoft.com/office/excel/2006/main">
          <x14:cfRule type="expression" priority="4690361" id="{1A9F9911-A3E9-4730-AFBE-AB8C596545CA}">
            <xm:f>$S$4='Data entry'!$R13</xm:f>
            <x14:dxf>
              <fill>
                <patternFill>
                  <bgColor rgb="FFFFFF00"/>
                </patternFill>
              </fill>
            </x14:dxf>
          </x14:cfRule>
          <xm:sqref>E26:S26</xm:sqref>
        </x14:conditionalFormatting>
        <x14:conditionalFormatting xmlns:xm="http://schemas.microsoft.com/office/excel/2006/main">
          <x14:cfRule type="expression" priority="4690362" id="{8BB5CD1B-B2AC-442A-9550-26DE19A62D22}">
            <xm:f>$T$4='Data entry'!$R13</xm:f>
            <x14:dxf>
              <fill>
                <patternFill>
                  <bgColor rgb="FFFF0000"/>
                </patternFill>
              </fill>
            </x14:dxf>
          </x14:cfRule>
          <xm:sqref>R27:AD27</xm:sqref>
        </x14:conditionalFormatting>
        <x14:conditionalFormatting xmlns:xm="http://schemas.microsoft.com/office/excel/2006/main">
          <x14:cfRule type="expression" priority="4690363" id="{E7B59C69-7921-4049-84A1-8B3E5F7B0598}">
            <xm:f>$T$4='Data entry'!$R13</xm:f>
            <x14:dxf>
              <fill>
                <patternFill>
                  <bgColor rgb="FFFFFF00"/>
                </patternFill>
              </fill>
            </x14:dxf>
          </x14:cfRule>
          <xm:sqref>F26:T26</xm:sqref>
        </x14:conditionalFormatting>
        <x14:conditionalFormatting xmlns:xm="http://schemas.microsoft.com/office/excel/2006/main">
          <x14:cfRule type="expression" priority="4690364" id="{238C09E5-7A3D-439D-949F-A7733073F9A2}">
            <xm:f>$U$4='Data entry'!$R13</xm:f>
            <x14:dxf>
              <fill>
                <patternFill>
                  <bgColor rgb="FFFFFF00"/>
                </patternFill>
              </fill>
            </x14:dxf>
          </x14:cfRule>
          <xm:sqref>G26:U26</xm:sqref>
        </x14:conditionalFormatting>
        <x14:conditionalFormatting xmlns:xm="http://schemas.microsoft.com/office/excel/2006/main">
          <x14:cfRule type="expression" priority="4690365" id="{DE4D4432-0A19-452A-AF14-2873FE4DF411}">
            <xm:f>$AR$4='Data entry'!$R13</xm:f>
            <x14:dxf>
              <fill>
                <patternFill>
                  <bgColor rgb="FFFF0000"/>
                </patternFill>
              </fill>
            </x14:dxf>
          </x14:cfRule>
          <xm:sqref>AP27:BB27</xm:sqref>
        </x14:conditionalFormatting>
        <x14:conditionalFormatting xmlns:xm="http://schemas.microsoft.com/office/excel/2006/main">
          <x14:cfRule type="expression" priority="4690366" id="{90D7E1FF-542D-40C8-9BD5-DFEB4CDD256F}">
            <xm:f>$AR$4='Data entry'!$R13</xm:f>
            <x14:dxf>
              <fill>
                <patternFill>
                  <bgColor rgb="FFFFFF00"/>
                </patternFill>
              </fill>
            </x14:dxf>
          </x14:cfRule>
          <xm:sqref>AD26:AR26</xm:sqref>
        </x14:conditionalFormatting>
        <x14:conditionalFormatting xmlns:xm="http://schemas.microsoft.com/office/excel/2006/main">
          <x14:cfRule type="expression" priority="4690367" id="{0EBB5305-4A4A-4205-A1FF-11160070CBC3}">
            <xm:f>$AS$4='Data entry'!$R13</xm:f>
            <x14:dxf>
              <fill>
                <patternFill>
                  <bgColor rgb="FFFF0000"/>
                </patternFill>
              </fill>
            </x14:dxf>
          </x14:cfRule>
          <xm:sqref>AQ27:BC27</xm:sqref>
        </x14:conditionalFormatting>
        <x14:conditionalFormatting xmlns:xm="http://schemas.microsoft.com/office/excel/2006/main">
          <x14:cfRule type="expression" priority="4690368" id="{AC8EB30C-4253-4CE1-820E-1801F6D8D35B}">
            <xm:f>$AS$4='Data entry'!$R13</xm:f>
            <x14:dxf>
              <fill>
                <patternFill>
                  <bgColor rgb="FFFFFF00"/>
                </patternFill>
              </fill>
            </x14:dxf>
          </x14:cfRule>
          <xm:sqref>AE26:AS26</xm:sqref>
        </x14:conditionalFormatting>
        <x14:conditionalFormatting xmlns:xm="http://schemas.microsoft.com/office/excel/2006/main">
          <x14:cfRule type="expression" priority="4690369" id="{E11744C1-7201-4272-A1B0-945490B42425}">
            <xm:f>$AT$4='Data entry'!$R13</xm:f>
            <x14:dxf>
              <fill>
                <patternFill>
                  <bgColor rgb="FFFF0000"/>
                </patternFill>
              </fill>
            </x14:dxf>
          </x14:cfRule>
          <xm:sqref>AR27:BD27</xm:sqref>
        </x14:conditionalFormatting>
        <x14:conditionalFormatting xmlns:xm="http://schemas.microsoft.com/office/excel/2006/main">
          <x14:cfRule type="expression" priority="4690370" id="{5EE2823B-E955-4EA7-B99C-0B1F77B57A69}">
            <xm:f>$AT$4='Data entry'!$R13</xm:f>
            <x14:dxf>
              <fill>
                <patternFill>
                  <bgColor rgb="FFFFFF00"/>
                </patternFill>
              </fill>
            </x14:dxf>
          </x14:cfRule>
          <xm:sqref>AF26:AT26</xm:sqref>
        </x14:conditionalFormatting>
        <x14:conditionalFormatting xmlns:xm="http://schemas.microsoft.com/office/excel/2006/main">
          <x14:cfRule type="expression" priority="4690371" id="{5737DC63-3262-4B34-900C-2AAEB255FCBA}">
            <xm:f>$AU$4='Data entry'!$R13</xm:f>
            <x14:dxf>
              <fill>
                <patternFill>
                  <bgColor rgb="FFFF0000"/>
                </patternFill>
              </fill>
            </x14:dxf>
          </x14:cfRule>
          <xm:sqref>AS27:BE27</xm:sqref>
        </x14:conditionalFormatting>
        <x14:conditionalFormatting xmlns:xm="http://schemas.microsoft.com/office/excel/2006/main">
          <x14:cfRule type="expression" priority="4690372" id="{2B5C1F1B-3C3D-4CA3-BC64-0E98422075B6}">
            <xm:f>$AU$4='Data entry'!$R13</xm:f>
            <x14:dxf>
              <fill>
                <patternFill>
                  <bgColor rgb="FFFFFF00"/>
                </patternFill>
              </fill>
            </x14:dxf>
          </x14:cfRule>
          <xm:sqref>AG26:AU26</xm:sqref>
        </x14:conditionalFormatting>
        <x14:conditionalFormatting xmlns:xm="http://schemas.microsoft.com/office/excel/2006/main">
          <x14:cfRule type="expression" priority="4690373" id="{B87A1285-B003-4855-8F4B-53C391BA10E6}">
            <xm:f>$AV$4='Data entry'!$R13</xm:f>
            <x14:dxf>
              <fill>
                <patternFill>
                  <bgColor rgb="FFFF0000"/>
                </patternFill>
              </fill>
            </x14:dxf>
          </x14:cfRule>
          <xm:sqref>AT27:BF27</xm:sqref>
        </x14:conditionalFormatting>
        <x14:conditionalFormatting xmlns:xm="http://schemas.microsoft.com/office/excel/2006/main">
          <x14:cfRule type="expression" priority="4690374" id="{338EE31C-78DB-4818-B837-0380F9E457FA}">
            <xm:f>$AV$4='Data entry'!$R13</xm:f>
            <x14:dxf>
              <fill>
                <patternFill>
                  <bgColor rgb="FFFFFF00"/>
                </patternFill>
              </fill>
            </x14:dxf>
          </x14:cfRule>
          <xm:sqref>AH26:AV26</xm:sqref>
        </x14:conditionalFormatting>
        <x14:conditionalFormatting xmlns:xm="http://schemas.microsoft.com/office/excel/2006/main">
          <x14:cfRule type="expression" priority="4690375" id="{5C40EA66-2801-4C91-B885-BF6A1ECFC35C}">
            <xm:f>$AW$4='Data entry'!$R13</xm:f>
            <x14:dxf>
              <fill>
                <patternFill>
                  <bgColor rgb="FFFF0000"/>
                </patternFill>
              </fill>
            </x14:dxf>
          </x14:cfRule>
          <xm:sqref>AU27:BG27</xm:sqref>
        </x14:conditionalFormatting>
        <x14:conditionalFormatting xmlns:xm="http://schemas.microsoft.com/office/excel/2006/main">
          <x14:cfRule type="expression" priority="4690376" id="{51BCD5CE-DF86-4C2F-8A81-DDA1EFD6C8F7}">
            <xm:f>$AW$4='Data entry'!$R13</xm:f>
            <x14:dxf>
              <fill>
                <patternFill>
                  <bgColor rgb="FFFFFF00"/>
                </patternFill>
              </fill>
            </x14:dxf>
          </x14:cfRule>
          <xm:sqref>AI26:AW26</xm:sqref>
        </x14:conditionalFormatting>
        <x14:conditionalFormatting xmlns:xm="http://schemas.microsoft.com/office/excel/2006/main">
          <x14:cfRule type="expression" priority="4690377" id="{DC2ED5A0-8917-4877-8CD3-9DF9BE5993C9}">
            <xm:f>$AX$4='Data entry'!$R13</xm:f>
            <x14:dxf>
              <fill>
                <patternFill>
                  <bgColor rgb="FFFF0000"/>
                </patternFill>
              </fill>
            </x14:dxf>
          </x14:cfRule>
          <xm:sqref>AV27:BH27</xm:sqref>
        </x14:conditionalFormatting>
        <x14:conditionalFormatting xmlns:xm="http://schemas.microsoft.com/office/excel/2006/main">
          <x14:cfRule type="expression" priority="4690378" id="{59B31869-20F9-45BD-BC80-0A6C8945CE2C}">
            <xm:f>$AX$4='Data entry'!$R13</xm:f>
            <x14:dxf>
              <fill>
                <patternFill>
                  <bgColor rgb="FFFFFF00"/>
                </patternFill>
              </fill>
            </x14:dxf>
          </x14:cfRule>
          <xm:sqref>AJ26:AX26</xm:sqref>
        </x14:conditionalFormatting>
        <x14:conditionalFormatting xmlns:xm="http://schemas.microsoft.com/office/excel/2006/main">
          <x14:cfRule type="expression" priority="4690379" id="{D4208FA0-4262-4037-934C-6D0742B2AD8E}">
            <xm:f>$AY$4='Data entry'!$R13</xm:f>
            <x14:dxf>
              <fill>
                <patternFill>
                  <bgColor rgb="FFFF0000"/>
                </patternFill>
              </fill>
            </x14:dxf>
          </x14:cfRule>
          <xm:sqref>AW27:BI27</xm:sqref>
        </x14:conditionalFormatting>
        <x14:conditionalFormatting xmlns:xm="http://schemas.microsoft.com/office/excel/2006/main">
          <x14:cfRule type="expression" priority="4690380" id="{04D6E423-18C7-42B2-A67D-F49D8E62B571}">
            <xm:f>$AY$4='Data entry'!$R13</xm:f>
            <x14:dxf>
              <fill>
                <patternFill>
                  <bgColor rgb="FFFFFF00"/>
                </patternFill>
              </fill>
            </x14:dxf>
          </x14:cfRule>
          <xm:sqref>AK26:AY26</xm:sqref>
        </x14:conditionalFormatting>
        <x14:conditionalFormatting xmlns:xm="http://schemas.microsoft.com/office/excel/2006/main">
          <x14:cfRule type="expression" priority="4690381" id="{A931C203-6E4B-4EBD-A2F4-1876881F48D4}">
            <xm:f>$AZ$4='Data entry'!$R13</xm:f>
            <x14:dxf>
              <fill>
                <patternFill>
                  <bgColor rgb="FFFF0000"/>
                </patternFill>
              </fill>
            </x14:dxf>
          </x14:cfRule>
          <xm:sqref>AX27:BJ27</xm:sqref>
        </x14:conditionalFormatting>
        <x14:conditionalFormatting xmlns:xm="http://schemas.microsoft.com/office/excel/2006/main">
          <x14:cfRule type="expression" priority="4690382" id="{092D9100-E652-40FE-8CAA-720DC0681250}">
            <xm:f>$AZ$4='Data entry'!$R13</xm:f>
            <x14:dxf>
              <fill>
                <patternFill>
                  <bgColor rgb="FFFFFF00"/>
                </patternFill>
              </fill>
            </x14:dxf>
          </x14:cfRule>
          <xm:sqref>AL26:AZ26</xm:sqref>
        </x14:conditionalFormatting>
        <x14:conditionalFormatting xmlns:xm="http://schemas.microsoft.com/office/excel/2006/main">
          <x14:cfRule type="expression" priority="4690383" id="{A3C7E6BE-A225-483C-A983-A915DB662C52}">
            <xm:f>$BA$4='Data entry'!$R13</xm:f>
            <x14:dxf>
              <fill>
                <patternFill>
                  <bgColor rgb="FFFF0000"/>
                </patternFill>
              </fill>
            </x14:dxf>
          </x14:cfRule>
          <xm:sqref>AY27:BK27</xm:sqref>
        </x14:conditionalFormatting>
        <x14:conditionalFormatting xmlns:xm="http://schemas.microsoft.com/office/excel/2006/main">
          <x14:cfRule type="expression" priority="4690384" id="{F5CF569A-8AFA-4CFF-8BD3-F04D8927A99F}">
            <xm:f>$BA$4='Data entry'!$R13</xm:f>
            <x14:dxf>
              <fill>
                <patternFill>
                  <bgColor rgb="FFFFFF00"/>
                </patternFill>
              </fill>
            </x14:dxf>
          </x14:cfRule>
          <xm:sqref>AM26:BA26</xm:sqref>
        </x14:conditionalFormatting>
        <x14:conditionalFormatting xmlns:xm="http://schemas.microsoft.com/office/excel/2006/main">
          <x14:cfRule type="expression" priority="4690385" id="{E4DAC94A-7983-4BFB-A87B-45B58561841A}">
            <xm:f>$BB$4='Data entry'!$R13</xm:f>
            <x14:dxf>
              <fill>
                <patternFill>
                  <bgColor rgb="FFFF0000"/>
                </patternFill>
              </fill>
            </x14:dxf>
          </x14:cfRule>
          <xm:sqref>AZ27:BL27</xm:sqref>
        </x14:conditionalFormatting>
        <x14:conditionalFormatting xmlns:xm="http://schemas.microsoft.com/office/excel/2006/main">
          <x14:cfRule type="expression" priority="4690386" id="{E63849C5-F39B-4B0E-8F8A-B532EDF2CBAE}">
            <xm:f>$BB$4='Data entry'!$R13</xm:f>
            <x14:dxf>
              <fill>
                <patternFill>
                  <bgColor rgb="FFFFFF00"/>
                </patternFill>
              </fill>
            </x14:dxf>
          </x14:cfRule>
          <xm:sqref>AN26:BB26</xm:sqref>
        </x14:conditionalFormatting>
        <x14:conditionalFormatting xmlns:xm="http://schemas.microsoft.com/office/excel/2006/main">
          <x14:cfRule type="expression" priority="4690387" id="{4FDC32D3-C1F5-455D-9AA4-A03359B72526}">
            <xm:f>$BC$4='Data entry'!$R13</xm:f>
            <x14:dxf>
              <fill>
                <patternFill>
                  <bgColor rgb="FFFF0000"/>
                </patternFill>
              </fill>
            </x14:dxf>
          </x14:cfRule>
          <xm:sqref>BA27:BM27</xm:sqref>
        </x14:conditionalFormatting>
        <x14:conditionalFormatting xmlns:xm="http://schemas.microsoft.com/office/excel/2006/main">
          <x14:cfRule type="expression" priority="4690388" id="{5F0D0C60-B233-4C56-B05D-98C99990877F}">
            <xm:f>$BC$4='Data entry'!$R13</xm:f>
            <x14:dxf>
              <fill>
                <patternFill>
                  <bgColor rgb="FFFFFF00"/>
                </patternFill>
              </fill>
            </x14:dxf>
          </x14:cfRule>
          <xm:sqref>AO26:BC26</xm:sqref>
        </x14:conditionalFormatting>
        <x14:conditionalFormatting xmlns:xm="http://schemas.microsoft.com/office/excel/2006/main">
          <x14:cfRule type="expression" priority="4690389" id="{9EBCB60F-8135-43B6-A0F3-548D4092CC98}">
            <xm:f>$BD$4='Data entry'!$R13</xm:f>
            <x14:dxf>
              <fill>
                <patternFill>
                  <bgColor rgb="FFFF0000"/>
                </patternFill>
              </fill>
            </x14:dxf>
          </x14:cfRule>
          <xm:sqref>BB27:BN27</xm:sqref>
        </x14:conditionalFormatting>
        <x14:conditionalFormatting xmlns:xm="http://schemas.microsoft.com/office/excel/2006/main">
          <x14:cfRule type="expression" priority="4690390" id="{961AF346-4A73-41ED-9A8D-27D431B09C05}">
            <xm:f>$BD$4='Data entry'!$R13</xm:f>
            <x14:dxf>
              <fill>
                <patternFill>
                  <bgColor rgb="FFFFFF00"/>
                </patternFill>
              </fill>
            </x14:dxf>
          </x14:cfRule>
          <xm:sqref>AP26:BD26</xm:sqref>
        </x14:conditionalFormatting>
        <x14:conditionalFormatting xmlns:xm="http://schemas.microsoft.com/office/excel/2006/main">
          <x14:cfRule type="expression" priority="4690391" id="{5A887026-27CD-4F8C-8BA6-1E92704C1CA6}">
            <xm:f>$BE$4='Data entry'!$R13</xm:f>
            <x14:dxf>
              <fill>
                <patternFill>
                  <bgColor rgb="FFFF0000"/>
                </patternFill>
              </fill>
            </x14:dxf>
          </x14:cfRule>
          <xm:sqref>BC27:BO27</xm:sqref>
        </x14:conditionalFormatting>
        <x14:conditionalFormatting xmlns:xm="http://schemas.microsoft.com/office/excel/2006/main">
          <x14:cfRule type="expression" priority="4690392" id="{7F46217B-A1E9-4515-B31E-E756FCD7C6D9}">
            <xm:f>$BE$4='Data entry'!$R13</xm:f>
            <x14:dxf>
              <fill>
                <patternFill>
                  <bgColor rgb="FFFFFF00"/>
                </patternFill>
              </fill>
            </x14:dxf>
          </x14:cfRule>
          <xm:sqref>AP26:BE26</xm:sqref>
        </x14:conditionalFormatting>
        <x14:conditionalFormatting xmlns:xm="http://schemas.microsoft.com/office/excel/2006/main">
          <x14:cfRule type="expression" priority="4690393" id="{F4D9285C-8CA0-4EF1-943E-6A462D47CC77}">
            <xm:f>$BF$4='Data entry'!$R13</xm:f>
            <x14:dxf>
              <fill>
                <patternFill>
                  <bgColor rgb="FFFF0000"/>
                </patternFill>
              </fill>
            </x14:dxf>
          </x14:cfRule>
          <xm:sqref>BD27:BP27</xm:sqref>
        </x14:conditionalFormatting>
        <x14:conditionalFormatting xmlns:xm="http://schemas.microsoft.com/office/excel/2006/main">
          <x14:cfRule type="expression" priority="4690394" id="{B9E4407D-651D-4DC0-9D61-3271D62A65E9}">
            <xm:f>$BF$4='Data entry'!$R13</xm:f>
            <x14:dxf>
              <fill>
                <patternFill>
                  <bgColor rgb="FFFFFF00"/>
                </patternFill>
              </fill>
            </x14:dxf>
          </x14:cfRule>
          <xm:sqref>AR26:BF26</xm:sqref>
        </x14:conditionalFormatting>
        <x14:conditionalFormatting xmlns:xm="http://schemas.microsoft.com/office/excel/2006/main">
          <x14:cfRule type="expression" priority="4690395" id="{4CDC062F-DDFF-4556-B941-08F919727F69}">
            <xm:f>$BG$4='Data entry'!$R13</xm:f>
            <x14:dxf>
              <fill>
                <patternFill>
                  <bgColor rgb="FFFF0000"/>
                </patternFill>
              </fill>
            </x14:dxf>
          </x14:cfRule>
          <xm:sqref>BE27:BQ27</xm:sqref>
        </x14:conditionalFormatting>
        <x14:conditionalFormatting xmlns:xm="http://schemas.microsoft.com/office/excel/2006/main">
          <x14:cfRule type="expression" priority="4690396" id="{789184FA-9055-433B-8A1B-92C7ED59E81F}">
            <xm:f>$BG$4='Data entry'!$R13</xm:f>
            <x14:dxf>
              <fill>
                <patternFill>
                  <bgColor rgb="FFFFFF00"/>
                </patternFill>
              </fill>
            </x14:dxf>
          </x14:cfRule>
          <xm:sqref>AS26:BG26</xm:sqref>
        </x14:conditionalFormatting>
        <x14:conditionalFormatting xmlns:xm="http://schemas.microsoft.com/office/excel/2006/main">
          <x14:cfRule type="expression" priority="4690397" id="{58651E5C-09C9-46C1-B95C-E8A578A49E15}">
            <xm:f>$BH$4='Data entry'!$R13</xm:f>
            <x14:dxf>
              <fill>
                <patternFill>
                  <bgColor rgb="FFFFFF00"/>
                </patternFill>
              </fill>
            </x14:dxf>
          </x14:cfRule>
          <xm:sqref>AT26:BH26</xm:sqref>
        </x14:conditionalFormatting>
        <x14:conditionalFormatting xmlns:xm="http://schemas.microsoft.com/office/excel/2006/main">
          <x14:cfRule type="expression" priority="4690398" id="{97B30B86-8311-4DC0-A533-8C0D53F37839}">
            <xm:f>$BH$4='Data entry'!$R13</xm:f>
            <x14:dxf>
              <fill>
                <patternFill>
                  <bgColor rgb="FFFF0000"/>
                </patternFill>
              </fill>
            </x14:dxf>
          </x14:cfRule>
          <xm:sqref>BF27:BR27</xm:sqref>
        </x14:conditionalFormatting>
        <x14:conditionalFormatting xmlns:xm="http://schemas.microsoft.com/office/excel/2006/main">
          <x14:cfRule type="expression" priority="4690399" id="{78344C0C-5AEA-40B1-A20C-6D77DF58E1F5}">
            <xm:f>$BI$4='Data entry'!$R13</xm:f>
            <x14:dxf>
              <fill>
                <patternFill>
                  <bgColor rgb="FFFFFF00"/>
                </patternFill>
              </fill>
            </x14:dxf>
          </x14:cfRule>
          <xm:sqref>AU26:BI26</xm:sqref>
        </x14:conditionalFormatting>
        <x14:conditionalFormatting xmlns:xm="http://schemas.microsoft.com/office/excel/2006/main">
          <x14:cfRule type="expression" priority="4690400" id="{A9CE044F-482E-4F25-B28F-89ACC58502B1}">
            <xm:f>$BI$4='Data entry'!$R13</xm:f>
            <x14:dxf>
              <fill>
                <patternFill>
                  <bgColor rgb="FFFF0000"/>
                </patternFill>
              </fill>
            </x14:dxf>
          </x14:cfRule>
          <xm:sqref>BG27:BS27</xm:sqref>
        </x14:conditionalFormatting>
        <x14:conditionalFormatting xmlns:xm="http://schemas.microsoft.com/office/excel/2006/main">
          <x14:cfRule type="expression" priority="4690401" id="{F63BE0EB-3C71-4456-BEF0-11180AB7A8BB}">
            <xm:f>$BJ$4='Data entry'!$R13</xm:f>
            <x14:dxf>
              <fill>
                <patternFill>
                  <bgColor rgb="FFFFFF00"/>
                </patternFill>
              </fill>
            </x14:dxf>
          </x14:cfRule>
          <xm:sqref>AV26:BJ26</xm:sqref>
        </x14:conditionalFormatting>
        <x14:conditionalFormatting xmlns:xm="http://schemas.microsoft.com/office/excel/2006/main">
          <x14:cfRule type="expression" priority="4690402" id="{478A5DCB-1DAA-4497-A6CC-B4F01FB96D10}">
            <xm:f>$BJ$4='Data entry'!$R13</xm:f>
            <x14:dxf>
              <fill>
                <patternFill>
                  <bgColor rgb="FFFF0000"/>
                </patternFill>
              </fill>
            </x14:dxf>
          </x14:cfRule>
          <xm:sqref>BH27:BT27</xm:sqref>
        </x14:conditionalFormatting>
        <x14:conditionalFormatting xmlns:xm="http://schemas.microsoft.com/office/excel/2006/main">
          <x14:cfRule type="expression" priority="4690403" id="{CDE4AD5B-65A6-4FA4-9EC0-8D05F22312A9}">
            <xm:f>$BK$4='Data entry'!$R13</xm:f>
            <x14:dxf>
              <fill>
                <patternFill>
                  <bgColor rgb="FFFF0000"/>
                </patternFill>
              </fill>
            </x14:dxf>
          </x14:cfRule>
          <xm:sqref>BI27:BU27</xm:sqref>
        </x14:conditionalFormatting>
        <x14:conditionalFormatting xmlns:xm="http://schemas.microsoft.com/office/excel/2006/main">
          <x14:cfRule type="expression" priority="4690404" id="{AB32E790-6CD8-4D11-9A69-57D785FE4BBC}">
            <xm:f>$BK$4='Data entry'!$R13</xm:f>
            <x14:dxf>
              <fill>
                <patternFill>
                  <bgColor rgb="FFFFFF00"/>
                </patternFill>
              </fill>
            </x14:dxf>
          </x14:cfRule>
          <xm:sqref>AW26:BK26</xm:sqref>
        </x14:conditionalFormatting>
        <x14:conditionalFormatting xmlns:xm="http://schemas.microsoft.com/office/excel/2006/main">
          <x14:cfRule type="expression" priority="4690405" id="{99810EB9-805C-43D8-852A-EEECE7874CDB}">
            <xm:f>$BL$4='Data entry'!$R13</xm:f>
            <x14:dxf>
              <fill>
                <patternFill>
                  <bgColor rgb="FFFF0000"/>
                </patternFill>
              </fill>
            </x14:dxf>
          </x14:cfRule>
          <xm:sqref>BJ27:BV27</xm:sqref>
        </x14:conditionalFormatting>
        <x14:conditionalFormatting xmlns:xm="http://schemas.microsoft.com/office/excel/2006/main">
          <x14:cfRule type="expression" priority="4690406" id="{BF5F5475-4E46-479C-97A6-D5175F5D1803}">
            <xm:f>$BL$4='Data entry'!$R13</xm:f>
            <x14:dxf>
              <fill>
                <patternFill>
                  <bgColor rgb="FFFFFF00"/>
                </patternFill>
              </fill>
            </x14:dxf>
          </x14:cfRule>
          <xm:sqref>AX26:BL26</xm:sqref>
        </x14:conditionalFormatting>
        <x14:conditionalFormatting xmlns:xm="http://schemas.microsoft.com/office/excel/2006/main">
          <x14:cfRule type="expression" priority="4690407" id="{B86FDF2F-16C9-46B1-847E-7EA1A8A34B9D}">
            <xm:f>$BM$4='Data entry'!$R13</xm:f>
            <x14:dxf>
              <fill>
                <patternFill>
                  <bgColor rgb="FFFF0000"/>
                </patternFill>
              </fill>
            </x14:dxf>
          </x14:cfRule>
          <xm:sqref>BK27:BW27</xm:sqref>
        </x14:conditionalFormatting>
        <x14:conditionalFormatting xmlns:xm="http://schemas.microsoft.com/office/excel/2006/main">
          <x14:cfRule type="expression" priority="4690408" id="{72FD189F-4CED-400D-9FEF-21A328970A4D}">
            <xm:f>$BM$4='Data entry'!$R13</xm:f>
            <x14:dxf>
              <fill>
                <patternFill>
                  <bgColor rgb="FFFFFF00"/>
                </patternFill>
              </fill>
            </x14:dxf>
          </x14:cfRule>
          <xm:sqref>AY26:BM26</xm:sqref>
        </x14:conditionalFormatting>
        <x14:conditionalFormatting xmlns:xm="http://schemas.microsoft.com/office/excel/2006/main">
          <x14:cfRule type="expression" priority="4690409" id="{BBBBF859-D5A7-4F55-BFBF-8A77E3357590}">
            <xm:f>$BN$4='Data entry'!$R13</xm:f>
            <x14:dxf>
              <fill>
                <patternFill>
                  <bgColor rgb="FFFF0000"/>
                </patternFill>
              </fill>
            </x14:dxf>
          </x14:cfRule>
          <xm:sqref>BL27:BX27</xm:sqref>
        </x14:conditionalFormatting>
        <x14:conditionalFormatting xmlns:xm="http://schemas.microsoft.com/office/excel/2006/main">
          <x14:cfRule type="expression" priority="4690410" id="{50CB1D75-0FD5-4D24-92B1-E8A41DC6575C}">
            <xm:f>$BN$4='Data entry'!$R13</xm:f>
            <x14:dxf>
              <fill>
                <patternFill>
                  <bgColor rgb="FFFFFF00"/>
                </patternFill>
              </fill>
            </x14:dxf>
          </x14:cfRule>
          <xm:sqref>AZ26:BN26</xm:sqref>
        </x14:conditionalFormatting>
        <x14:conditionalFormatting xmlns:xm="http://schemas.microsoft.com/office/excel/2006/main">
          <x14:cfRule type="expression" priority="4690411" id="{9EF3226D-E8FC-496B-A6FF-71776AEA54D1}">
            <xm:f>$BO$4='Data entry'!$R13</xm:f>
            <x14:dxf>
              <fill>
                <patternFill>
                  <bgColor rgb="FFFF0000"/>
                </patternFill>
              </fill>
            </x14:dxf>
          </x14:cfRule>
          <xm:sqref>BM27:BY27</xm:sqref>
        </x14:conditionalFormatting>
        <x14:conditionalFormatting xmlns:xm="http://schemas.microsoft.com/office/excel/2006/main">
          <x14:cfRule type="expression" priority="4690412" id="{3B86C801-ECFE-4D05-8AA5-1581116BAFBC}">
            <xm:f>$BO$4='Data entry'!$R13</xm:f>
            <x14:dxf>
              <fill>
                <patternFill>
                  <bgColor rgb="FFFFFF00"/>
                </patternFill>
              </fill>
            </x14:dxf>
          </x14:cfRule>
          <xm:sqref>BA26:BO26</xm:sqref>
        </x14:conditionalFormatting>
        <x14:conditionalFormatting xmlns:xm="http://schemas.microsoft.com/office/excel/2006/main">
          <x14:cfRule type="expression" priority="4690413" id="{058A23EC-3371-4A02-9F20-1ECA603AC6BC}">
            <xm:f>$BP$4='Data entry'!$R13</xm:f>
            <x14:dxf>
              <fill>
                <patternFill>
                  <bgColor rgb="FFFF0000"/>
                </patternFill>
              </fill>
            </x14:dxf>
          </x14:cfRule>
          <xm:sqref>BN27:BZ27</xm:sqref>
        </x14:conditionalFormatting>
        <x14:conditionalFormatting xmlns:xm="http://schemas.microsoft.com/office/excel/2006/main">
          <x14:cfRule type="expression" priority="4690414" id="{3E711E31-3992-4555-AB22-87133D60CD15}">
            <xm:f>$BP$4='Data entry'!$R13</xm:f>
            <x14:dxf>
              <fill>
                <patternFill>
                  <bgColor rgb="FFFFFF00"/>
                </patternFill>
              </fill>
            </x14:dxf>
          </x14:cfRule>
          <xm:sqref>BB26:BP26</xm:sqref>
        </x14:conditionalFormatting>
        <x14:conditionalFormatting xmlns:xm="http://schemas.microsoft.com/office/excel/2006/main">
          <x14:cfRule type="expression" priority="4690415" id="{23E9F8B9-37D5-4730-9453-6F23E8ECBBE3}">
            <xm:f>$BQ$4='Data entry'!$R13</xm:f>
            <x14:dxf>
              <fill>
                <patternFill>
                  <bgColor rgb="FFFFFF00"/>
                </patternFill>
              </fill>
            </x14:dxf>
          </x14:cfRule>
          <xm:sqref>BC26:BQ26</xm:sqref>
        </x14:conditionalFormatting>
        <x14:conditionalFormatting xmlns:xm="http://schemas.microsoft.com/office/excel/2006/main">
          <x14:cfRule type="expression" priority="4690416" id="{BCFD92F6-AAD3-44FD-BC61-A292A81B883E}">
            <xm:f>$BQ$4='Data entry'!$R13</xm:f>
            <x14:dxf>
              <fill>
                <patternFill>
                  <bgColor rgb="FFFF0000"/>
                </patternFill>
              </fill>
            </x14:dxf>
          </x14:cfRule>
          <xm:sqref>BO27:CA27</xm:sqref>
        </x14:conditionalFormatting>
        <x14:conditionalFormatting xmlns:xm="http://schemas.microsoft.com/office/excel/2006/main">
          <x14:cfRule type="expression" priority="4690417" id="{357D60E5-F356-477E-8020-A18F42C02832}">
            <xm:f>$BR$4='Data entry'!$R13</xm:f>
            <x14:dxf>
              <fill>
                <patternFill>
                  <bgColor rgb="FFFFFF00"/>
                </patternFill>
              </fill>
            </x14:dxf>
          </x14:cfRule>
          <xm:sqref>BD26:BR26</xm:sqref>
        </x14:conditionalFormatting>
        <x14:conditionalFormatting xmlns:xm="http://schemas.microsoft.com/office/excel/2006/main">
          <x14:cfRule type="expression" priority="4690418" id="{DA2B6511-43B3-432D-B6AA-1DB1188B90A6}">
            <xm:f>$BR$4='Data entry'!$R13</xm:f>
            <x14:dxf>
              <fill>
                <patternFill>
                  <bgColor rgb="FFFF0000"/>
                </patternFill>
              </fill>
            </x14:dxf>
          </x14:cfRule>
          <xm:sqref>BP27:CB27</xm:sqref>
        </x14:conditionalFormatting>
        <x14:conditionalFormatting xmlns:xm="http://schemas.microsoft.com/office/excel/2006/main">
          <x14:cfRule type="expression" priority="4690419" id="{0D5F64E4-4136-4BFA-B833-CC8578525D9C}">
            <xm:f>$BS$4='Data entry'!$R13</xm:f>
            <x14:dxf>
              <fill>
                <patternFill>
                  <bgColor rgb="FFFFFF00"/>
                </patternFill>
              </fill>
            </x14:dxf>
          </x14:cfRule>
          <xm:sqref>BE26:BS26</xm:sqref>
        </x14:conditionalFormatting>
        <x14:conditionalFormatting xmlns:xm="http://schemas.microsoft.com/office/excel/2006/main">
          <x14:cfRule type="expression" priority="4690420" id="{AC94D468-F078-4AE2-8771-102996E07B09}">
            <xm:f>$BS$4='Data entry'!$R13</xm:f>
            <x14:dxf>
              <fill>
                <patternFill>
                  <bgColor rgb="FFFF0000"/>
                </patternFill>
              </fill>
            </x14:dxf>
          </x14:cfRule>
          <xm:sqref>BQ27:CC27</xm:sqref>
        </x14:conditionalFormatting>
        <x14:conditionalFormatting xmlns:xm="http://schemas.microsoft.com/office/excel/2006/main">
          <x14:cfRule type="expression" priority="4690421" id="{10E78F76-181E-4F19-9F89-7DD36D3EFE30}">
            <xm:f>$BT$4='Data entry'!$R13</xm:f>
            <x14:dxf>
              <fill>
                <patternFill>
                  <bgColor rgb="FFFFFF00"/>
                </patternFill>
              </fill>
            </x14:dxf>
          </x14:cfRule>
          <xm:sqref>BF26:BT26</xm:sqref>
        </x14:conditionalFormatting>
        <x14:conditionalFormatting xmlns:xm="http://schemas.microsoft.com/office/excel/2006/main">
          <x14:cfRule type="expression" priority="4690422" id="{6A5FADC6-9512-4EFB-90A5-7B5244D10D1F}">
            <xm:f>$BT$4='Data entry'!$R13</xm:f>
            <x14:dxf>
              <fill>
                <patternFill>
                  <bgColor rgb="FFFF0000"/>
                </patternFill>
              </fill>
            </x14:dxf>
          </x14:cfRule>
          <xm:sqref>BR27:CC27</xm:sqref>
        </x14:conditionalFormatting>
        <x14:conditionalFormatting xmlns:xm="http://schemas.microsoft.com/office/excel/2006/main">
          <x14:cfRule type="expression" priority="4690423" id="{A51139D1-8841-4B96-B8CB-DFE3808765CF}">
            <xm:f>$BU$4='Data entry'!$R13</xm:f>
            <x14:dxf>
              <fill>
                <patternFill>
                  <bgColor rgb="FFFFFF00"/>
                </patternFill>
              </fill>
            </x14:dxf>
          </x14:cfRule>
          <xm:sqref>BG26:BU26</xm:sqref>
        </x14:conditionalFormatting>
        <x14:conditionalFormatting xmlns:xm="http://schemas.microsoft.com/office/excel/2006/main">
          <x14:cfRule type="expression" priority="4690424" id="{55CA7258-760F-4BFF-ACB5-A70FEB3E7981}">
            <xm:f>$BU$4='Data entry'!$R13</xm:f>
            <x14:dxf>
              <fill>
                <patternFill>
                  <bgColor rgb="FFFF0000"/>
                </patternFill>
              </fill>
            </x14:dxf>
          </x14:cfRule>
          <xm:sqref>BS27:CC27</xm:sqref>
        </x14:conditionalFormatting>
        <x14:conditionalFormatting xmlns:xm="http://schemas.microsoft.com/office/excel/2006/main">
          <x14:cfRule type="expression" priority="4690425" id="{A922B218-64DB-4CBB-9AB8-FE0EBB44E09E}">
            <xm:f>$BV$4='Data entry'!$R13</xm:f>
            <x14:dxf>
              <fill>
                <patternFill>
                  <bgColor rgb="FFFFFF00"/>
                </patternFill>
              </fill>
            </x14:dxf>
          </x14:cfRule>
          <xm:sqref>BH26:BV26</xm:sqref>
        </x14:conditionalFormatting>
        <x14:conditionalFormatting xmlns:xm="http://schemas.microsoft.com/office/excel/2006/main">
          <x14:cfRule type="expression" priority="4690426" id="{C98E908A-CD31-4778-B41C-7AFB9DBE639A}">
            <xm:f>$BV$4='Data entry'!$R13</xm:f>
            <x14:dxf>
              <fill>
                <patternFill>
                  <bgColor rgb="FFFF0000"/>
                </patternFill>
              </fill>
            </x14:dxf>
          </x14:cfRule>
          <xm:sqref>BT27:CC27</xm:sqref>
        </x14:conditionalFormatting>
        <x14:conditionalFormatting xmlns:xm="http://schemas.microsoft.com/office/excel/2006/main">
          <x14:cfRule type="expression" priority="4690427" id="{465CCCA3-B4DB-4B61-8AC7-8A5E4CEC9E3F}">
            <xm:f>$BW$4='Data entry'!$R13</xm:f>
            <x14:dxf>
              <fill>
                <patternFill>
                  <bgColor rgb="FFFFFF00"/>
                </patternFill>
              </fill>
            </x14:dxf>
          </x14:cfRule>
          <xm:sqref>BI26:BW26</xm:sqref>
        </x14:conditionalFormatting>
        <x14:conditionalFormatting xmlns:xm="http://schemas.microsoft.com/office/excel/2006/main">
          <x14:cfRule type="expression" priority="4690428" id="{37566F97-6D06-400B-A709-FE657B07687F}">
            <xm:f>$BW$4='Data entry'!$R13</xm:f>
            <x14:dxf>
              <fill>
                <patternFill>
                  <bgColor rgb="FFFF0000"/>
                </patternFill>
              </fill>
            </x14:dxf>
          </x14:cfRule>
          <xm:sqref>BU27:CC27</xm:sqref>
        </x14:conditionalFormatting>
        <x14:conditionalFormatting xmlns:xm="http://schemas.microsoft.com/office/excel/2006/main">
          <x14:cfRule type="expression" priority="4690429" id="{D8FBA3AC-5CF0-4E45-97CA-1D4DEE729ADA}">
            <xm:f>$BX$4='Data entry'!$R13</xm:f>
            <x14:dxf>
              <fill>
                <patternFill>
                  <bgColor rgb="FFFFFF00"/>
                </patternFill>
              </fill>
            </x14:dxf>
          </x14:cfRule>
          <xm:sqref>BJ26:BX26</xm:sqref>
        </x14:conditionalFormatting>
        <x14:conditionalFormatting xmlns:xm="http://schemas.microsoft.com/office/excel/2006/main">
          <x14:cfRule type="expression" priority="4690430" id="{E077C84B-A94F-431D-B232-4AFCC7C64F54}">
            <xm:f>$BX$4='Data entry'!$R13</xm:f>
            <x14:dxf>
              <fill>
                <patternFill>
                  <bgColor rgb="FFFF0000"/>
                </patternFill>
              </fill>
            </x14:dxf>
          </x14:cfRule>
          <xm:sqref>BV27:CC27</xm:sqref>
        </x14:conditionalFormatting>
        <x14:conditionalFormatting xmlns:xm="http://schemas.microsoft.com/office/excel/2006/main">
          <x14:cfRule type="expression" priority="4690431" id="{63783BA8-0C97-4A44-86FD-7A2BCF1B9957}">
            <xm:f>$BY$4='Data entry'!$R13</xm:f>
            <x14:dxf>
              <fill>
                <patternFill>
                  <bgColor rgb="FFFFFF00"/>
                </patternFill>
              </fill>
            </x14:dxf>
          </x14:cfRule>
          <xm:sqref>BK26:BY26</xm:sqref>
        </x14:conditionalFormatting>
        <x14:conditionalFormatting xmlns:xm="http://schemas.microsoft.com/office/excel/2006/main">
          <x14:cfRule type="expression" priority="4690432" id="{BB8DB8B4-B71B-46D2-AEE7-346F16103F74}">
            <xm:f>$BY$4='Data entry'!$R13</xm:f>
            <x14:dxf>
              <fill>
                <patternFill>
                  <bgColor rgb="FFFF0000"/>
                </patternFill>
              </fill>
            </x14:dxf>
          </x14:cfRule>
          <xm:sqref>BW27:CC27</xm:sqref>
        </x14:conditionalFormatting>
        <x14:conditionalFormatting xmlns:xm="http://schemas.microsoft.com/office/excel/2006/main">
          <x14:cfRule type="expression" priority="4690433" id="{1B638B98-2B06-4FEB-90C1-446A3E0A3979}">
            <xm:f>$BZ$4='Data entry'!$R13</xm:f>
            <x14:dxf>
              <fill>
                <patternFill>
                  <bgColor rgb="FFFFFF00"/>
                </patternFill>
              </fill>
            </x14:dxf>
          </x14:cfRule>
          <xm:sqref>BL26:BZ26</xm:sqref>
        </x14:conditionalFormatting>
        <x14:conditionalFormatting xmlns:xm="http://schemas.microsoft.com/office/excel/2006/main">
          <x14:cfRule type="expression" priority="4690434" id="{D3A0A2F8-D1B2-4DC5-B2A9-0EF53074E685}">
            <xm:f>$BZ$4='Data entry'!$R13</xm:f>
            <x14:dxf>
              <fill>
                <patternFill>
                  <bgColor rgb="FFFF0000"/>
                </patternFill>
              </fill>
            </x14:dxf>
          </x14:cfRule>
          <xm:sqref>BX27:CC27</xm:sqref>
        </x14:conditionalFormatting>
        <x14:conditionalFormatting xmlns:xm="http://schemas.microsoft.com/office/excel/2006/main">
          <x14:cfRule type="expression" priority="4690435" id="{83F6D018-7D3B-4D33-9998-11572F2F2FF5}">
            <xm:f>$CA$4='Data entry'!$R13</xm:f>
            <x14:dxf>
              <fill>
                <patternFill>
                  <bgColor rgb="FFFFFF00"/>
                </patternFill>
              </fill>
            </x14:dxf>
          </x14:cfRule>
          <xm:sqref>BM26:CA26</xm:sqref>
        </x14:conditionalFormatting>
        <x14:conditionalFormatting xmlns:xm="http://schemas.microsoft.com/office/excel/2006/main">
          <x14:cfRule type="expression" priority="4690436" id="{8E6D0B51-5626-4ED9-9072-C7A2C139704F}">
            <xm:f>$CA$4='Data entry'!$R13</xm:f>
            <x14:dxf>
              <fill>
                <patternFill>
                  <bgColor rgb="FFFF0000"/>
                </patternFill>
              </fill>
            </x14:dxf>
          </x14:cfRule>
          <xm:sqref>BY27:CC27</xm:sqref>
        </x14:conditionalFormatting>
        <x14:conditionalFormatting xmlns:xm="http://schemas.microsoft.com/office/excel/2006/main">
          <x14:cfRule type="expression" priority="4690437" id="{E1886EE4-3BDE-43A9-9F4B-79377FEC37FE}">
            <xm:f>$CB$4='Data entry'!$R13</xm:f>
            <x14:dxf>
              <fill>
                <patternFill>
                  <bgColor rgb="FFFFFF00"/>
                </patternFill>
              </fill>
            </x14:dxf>
          </x14:cfRule>
          <xm:sqref>BN26:CB26</xm:sqref>
        </x14:conditionalFormatting>
        <x14:conditionalFormatting xmlns:xm="http://schemas.microsoft.com/office/excel/2006/main">
          <x14:cfRule type="expression" priority="4690438" id="{ADEF572A-6C18-4602-BB86-01C96D36E07E}">
            <xm:f>$CB$4='Data entry'!$R13</xm:f>
            <x14:dxf>
              <fill>
                <patternFill>
                  <bgColor rgb="FFFF0000"/>
                </patternFill>
              </fill>
            </x14:dxf>
          </x14:cfRule>
          <xm:sqref>BZ27:CC27</xm:sqref>
        </x14:conditionalFormatting>
        <x14:conditionalFormatting xmlns:xm="http://schemas.microsoft.com/office/excel/2006/main">
          <x14:cfRule type="expression" priority="4690439" id="{7984E1C9-E073-4955-8543-62145CB6D008}">
            <xm:f>$CC$4='Data entry'!$R13</xm:f>
            <x14:dxf>
              <fill>
                <patternFill>
                  <bgColor rgb="FFFFFF00"/>
                </patternFill>
              </fill>
            </x14:dxf>
          </x14:cfRule>
          <xm:sqref>BO26:CC26</xm:sqref>
        </x14:conditionalFormatting>
        <x14:conditionalFormatting xmlns:xm="http://schemas.microsoft.com/office/excel/2006/main">
          <x14:cfRule type="expression" priority="4690440" id="{18A957B3-59FA-4698-BA92-2A208FF18E2F}">
            <xm:f>$CC$4='Data entry'!$R13</xm:f>
            <x14:dxf>
              <fill>
                <patternFill>
                  <bgColor rgb="FFFF0000"/>
                </patternFill>
              </fill>
            </x14:dxf>
          </x14:cfRule>
          <xm:sqref>CA27:CC27</xm:sqref>
        </x14:conditionalFormatting>
        <x14:conditionalFormatting xmlns:xm="http://schemas.microsoft.com/office/excel/2006/main">
          <x14:cfRule type="expression" priority="4690527" id="{5B0DB825-B7C2-40AC-B7EF-F267F054CFB9}">
            <xm:f>$U$4='Data entry'!$R14</xm:f>
            <x14:dxf>
              <fill>
                <patternFill>
                  <bgColor rgb="FFFF0000"/>
                </patternFill>
              </fill>
            </x14:dxf>
          </x14:cfRule>
          <xm:sqref>S30:AE30</xm:sqref>
        </x14:conditionalFormatting>
        <x14:conditionalFormatting xmlns:xm="http://schemas.microsoft.com/office/excel/2006/main">
          <x14:cfRule type="expression" priority="4690528" id="{18311200-E2BB-400F-B594-3B9A2C6068C2}">
            <xm:f>$V$4='Data entry'!$R14</xm:f>
            <x14:dxf>
              <fill>
                <patternFill>
                  <bgColor rgb="FFFF0000"/>
                </patternFill>
              </fill>
            </x14:dxf>
          </x14:cfRule>
          <xm:sqref>T30:AF30</xm:sqref>
        </x14:conditionalFormatting>
        <x14:conditionalFormatting xmlns:xm="http://schemas.microsoft.com/office/excel/2006/main">
          <x14:cfRule type="expression" priority="4690529" id="{D6DFB621-1A58-4C59-A987-ECAD0EB2D32B}">
            <xm:f>$V$4='Data entry'!$R14</xm:f>
            <x14:dxf>
              <fill>
                <patternFill>
                  <bgColor rgb="FFFFFF00"/>
                </patternFill>
              </fill>
            </x14:dxf>
          </x14:cfRule>
          <xm:sqref>H29:V29</xm:sqref>
        </x14:conditionalFormatting>
        <x14:conditionalFormatting xmlns:xm="http://schemas.microsoft.com/office/excel/2006/main">
          <x14:cfRule type="expression" priority="4690530" id="{5F87A680-DC5F-433D-A779-B7A534ACCDA9}">
            <xm:f>$W$4='Data entry'!$R14</xm:f>
            <x14:dxf>
              <fill>
                <patternFill>
                  <bgColor rgb="FFFF0000"/>
                </patternFill>
              </fill>
            </x14:dxf>
          </x14:cfRule>
          <xm:sqref>U30:AG30</xm:sqref>
        </x14:conditionalFormatting>
        <x14:conditionalFormatting xmlns:xm="http://schemas.microsoft.com/office/excel/2006/main">
          <x14:cfRule type="expression" priority="4690531" id="{964539FF-A92C-4F68-B268-B7157A32678C}">
            <xm:f>$W$4='Data entry'!$R14</xm:f>
            <x14:dxf>
              <fill>
                <patternFill>
                  <bgColor rgb="FFFFFF00"/>
                </patternFill>
              </fill>
            </x14:dxf>
          </x14:cfRule>
          <xm:sqref>I29:W29</xm:sqref>
        </x14:conditionalFormatting>
        <x14:conditionalFormatting xmlns:xm="http://schemas.microsoft.com/office/excel/2006/main">
          <x14:cfRule type="expression" priority="4690532" id="{46C1533A-F090-4A90-9309-3F59EC3FD3B0}">
            <xm:f>$X$4='Data entry'!$R14</xm:f>
            <x14:dxf>
              <fill>
                <patternFill>
                  <bgColor rgb="FFFF0000"/>
                </patternFill>
              </fill>
            </x14:dxf>
          </x14:cfRule>
          <xm:sqref>V30:AH30</xm:sqref>
        </x14:conditionalFormatting>
        <x14:conditionalFormatting xmlns:xm="http://schemas.microsoft.com/office/excel/2006/main">
          <x14:cfRule type="expression" priority="4690533" id="{7C70E81C-DDD4-4D75-933A-4F6A39893184}">
            <xm:f>$X$4='Data entry'!$R14</xm:f>
            <x14:dxf>
              <fill>
                <patternFill>
                  <bgColor rgb="FFFFFF00"/>
                </patternFill>
              </fill>
            </x14:dxf>
          </x14:cfRule>
          <xm:sqref>J29:X29</xm:sqref>
        </x14:conditionalFormatting>
        <x14:conditionalFormatting xmlns:xm="http://schemas.microsoft.com/office/excel/2006/main">
          <x14:cfRule type="expression" priority="4690534" id="{561AF073-0EF8-4B72-A119-40A639C4359D}">
            <xm:f>$Y$4='Data entry'!$R14</xm:f>
            <x14:dxf>
              <fill>
                <patternFill>
                  <bgColor rgb="FFFF0000"/>
                </patternFill>
              </fill>
            </x14:dxf>
          </x14:cfRule>
          <xm:sqref>W30:AI30</xm:sqref>
        </x14:conditionalFormatting>
        <x14:conditionalFormatting xmlns:xm="http://schemas.microsoft.com/office/excel/2006/main">
          <x14:cfRule type="expression" priority="4690535" id="{F242E808-8F07-4A89-9524-7D4C767CE357}">
            <xm:f>$Y$4='Data entry'!$R14</xm:f>
            <x14:dxf>
              <fill>
                <patternFill>
                  <bgColor rgb="FFFFFF00"/>
                </patternFill>
              </fill>
            </x14:dxf>
          </x14:cfRule>
          <xm:sqref>K29:Y29</xm:sqref>
        </x14:conditionalFormatting>
        <x14:conditionalFormatting xmlns:xm="http://schemas.microsoft.com/office/excel/2006/main">
          <x14:cfRule type="expression" priority="4690536" id="{DD601058-982B-4218-BD9D-64BB823C2633}">
            <xm:f>$Z$4='Data entry'!$R14</xm:f>
            <x14:dxf>
              <fill>
                <patternFill>
                  <bgColor rgb="FFFF0000"/>
                </patternFill>
              </fill>
            </x14:dxf>
          </x14:cfRule>
          <xm:sqref>X30:AJ30</xm:sqref>
        </x14:conditionalFormatting>
        <x14:conditionalFormatting xmlns:xm="http://schemas.microsoft.com/office/excel/2006/main">
          <x14:cfRule type="expression" priority="4690537" id="{C9DB141D-79F6-4093-92A3-7BF7A1622985}">
            <xm:f>$Z$4='Data entry'!$R14</xm:f>
            <x14:dxf>
              <fill>
                <patternFill>
                  <bgColor rgb="FFFFFF00"/>
                </patternFill>
              </fill>
            </x14:dxf>
          </x14:cfRule>
          <xm:sqref>L29:Z29</xm:sqref>
        </x14:conditionalFormatting>
        <x14:conditionalFormatting xmlns:xm="http://schemas.microsoft.com/office/excel/2006/main">
          <x14:cfRule type="expression" priority="4690538" id="{710EB8D3-F5C0-4E3C-8214-2D0C4E26F649}">
            <xm:f>$AA$4='Data entry'!$R14</xm:f>
            <x14:dxf>
              <fill>
                <patternFill>
                  <bgColor rgb="FFFF0000"/>
                </patternFill>
              </fill>
            </x14:dxf>
          </x14:cfRule>
          <xm:sqref>Y30:AK30</xm:sqref>
        </x14:conditionalFormatting>
        <x14:conditionalFormatting xmlns:xm="http://schemas.microsoft.com/office/excel/2006/main">
          <x14:cfRule type="expression" priority="4690539" id="{33825D69-C967-4D27-B395-5D44A3083802}">
            <xm:f>$AA$4='Data entry'!$R14</xm:f>
            <x14:dxf>
              <fill>
                <patternFill>
                  <bgColor rgb="FFFFFF00"/>
                </patternFill>
              </fill>
            </x14:dxf>
          </x14:cfRule>
          <xm:sqref>M29:AA29</xm:sqref>
        </x14:conditionalFormatting>
        <x14:conditionalFormatting xmlns:xm="http://schemas.microsoft.com/office/excel/2006/main">
          <x14:cfRule type="expression" priority="4690540" id="{9811A97D-351B-4D32-8754-AF433277E62B}">
            <xm:f>$AB$4='Data entry'!$R14</xm:f>
            <x14:dxf>
              <fill>
                <patternFill>
                  <bgColor rgb="FFFF0000"/>
                </patternFill>
              </fill>
            </x14:dxf>
          </x14:cfRule>
          <xm:sqref>Z30:AL30</xm:sqref>
        </x14:conditionalFormatting>
        <x14:conditionalFormatting xmlns:xm="http://schemas.microsoft.com/office/excel/2006/main">
          <x14:cfRule type="expression" priority="4690541" id="{6DD3E556-C72E-438B-92DA-3096ED1E4178}">
            <xm:f>$AB$4='Data entry'!$R14</xm:f>
            <x14:dxf>
              <fill>
                <patternFill>
                  <bgColor rgb="FFFFFF00"/>
                </patternFill>
              </fill>
            </x14:dxf>
          </x14:cfRule>
          <xm:sqref>N29:AB29</xm:sqref>
        </x14:conditionalFormatting>
        <x14:conditionalFormatting xmlns:xm="http://schemas.microsoft.com/office/excel/2006/main">
          <x14:cfRule type="expression" priority="4690542" id="{C0DF7A1B-D6BC-4371-BD3A-F0708147FA1C}">
            <xm:f>$AC$4='Data entry'!$R14</xm:f>
            <x14:dxf>
              <fill>
                <patternFill>
                  <bgColor rgb="FFFF0000"/>
                </patternFill>
              </fill>
            </x14:dxf>
          </x14:cfRule>
          <xm:sqref>AA30:AM30</xm:sqref>
        </x14:conditionalFormatting>
        <x14:conditionalFormatting xmlns:xm="http://schemas.microsoft.com/office/excel/2006/main">
          <x14:cfRule type="expression" priority="4690543" id="{DB2E1F48-AF0E-41F9-A976-6B1963CA5711}">
            <xm:f>$AC$4='Data entry'!$R14</xm:f>
            <x14:dxf>
              <fill>
                <patternFill>
                  <bgColor rgb="FFFFFF00"/>
                </patternFill>
              </fill>
            </x14:dxf>
          </x14:cfRule>
          <xm:sqref>O29:AC29</xm:sqref>
        </x14:conditionalFormatting>
        <x14:conditionalFormatting xmlns:xm="http://schemas.microsoft.com/office/excel/2006/main">
          <x14:cfRule type="expression" priority="4690544" id="{89909907-F9A9-4AF9-BC1D-304710A43F50}">
            <xm:f>$AD$4='Data entry'!$R14</xm:f>
            <x14:dxf>
              <fill>
                <patternFill>
                  <bgColor rgb="FFFF0000"/>
                </patternFill>
              </fill>
            </x14:dxf>
          </x14:cfRule>
          <xm:sqref>AB30:AN30</xm:sqref>
        </x14:conditionalFormatting>
        <x14:conditionalFormatting xmlns:xm="http://schemas.microsoft.com/office/excel/2006/main">
          <x14:cfRule type="expression" priority="4690545" id="{729676B7-E331-43A4-ACC9-850DCEE76A0E}">
            <xm:f>$AD$4='Data entry'!$R14</xm:f>
            <x14:dxf>
              <fill>
                <patternFill>
                  <bgColor rgb="FFFFFF00"/>
                </patternFill>
              </fill>
            </x14:dxf>
          </x14:cfRule>
          <xm:sqref>P29:AD29</xm:sqref>
        </x14:conditionalFormatting>
        <x14:conditionalFormatting xmlns:xm="http://schemas.microsoft.com/office/excel/2006/main">
          <x14:cfRule type="expression" priority="4690546" id="{00DA2C55-350E-44AA-ABEA-808FABFDA737}">
            <xm:f>$AE$4='Data entry'!$R14</xm:f>
            <x14:dxf>
              <fill>
                <patternFill>
                  <bgColor rgb="FFFF0000"/>
                </patternFill>
              </fill>
            </x14:dxf>
          </x14:cfRule>
          <xm:sqref>AC30:AO30</xm:sqref>
        </x14:conditionalFormatting>
        <x14:conditionalFormatting xmlns:xm="http://schemas.microsoft.com/office/excel/2006/main">
          <x14:cfRule type="expression" priority="4690547" id="{373C95F1-00C1-45E9-B561-5224945BA4A4}">
            <xm:f>$AE$4='Data entry'!$R14</xm:f>
            <x14:dxf>
              <fill>
                <patternFill>
                  <bgColor rgb="FFFFFF00"/>
                </patternFill>
              </fill>
            </x14:dxf>
          </x14:cfRule>
          <xm:sqref>Q29:AE29</xm:sqref>
        </x14:conditionalFormatting>
        <x14:conditionalFormatting xmlns:xm="http://schemas.microsoft.com/office/excel/2006/main">
          <x14:cfRule type="expression" priority="4690548" id="{65E90E74-6BEF-4B00-BD5E-ECACFEBC225A}">
            <xm:f>$AF$4='Data entry'!$R14</xm:f>
            <x14:dxf>
              <fill>
                <patternFill>
                  <bgColor rgb="FFFF0000"/>
                </patternFill>
              </fill>
            </x14:dxf>
          </x14:cfRule>
          <xm:sqref>AD30:AP30</xm:sqref>
        </x14:conditionalFormatting>
        <x14:conditionalFormatting xmlns:xm="http://schemas.microsoft.com/office/excel/2006/main">
          <x14:cfRule type="expression" priority="4690549" id="{56B519D7-E083-4811-B42B-D6CB10D44BB3}">
            <xm:f>$AF$4='Data entry'!$R14</xm:f>
            <x14:dxf>
              <fill>
                <patternFill>
                  <bgColor rgb="FFFFFF00"/>
                </patternFill>
              </fill>
            </x14:dxf>
          </x14:cfRule>
          <xm:sqref>R29:AF29</xm:sqref>
        </x14:conditionalFormatting>
        <x14:conditionalFormatting xmlns:xm="http://schemas.microsoft.com/office/excel/2006/main">
          <x14:cfRule type="expression" priority="4690550" id="{889682B6-BF9B-414B-86B7-1C802156B058}">
            <xm:f>$AG$4='Data entry'!$R14</xm:f>
            <x14:dxf>
              <fill>
                <patternFill>
                  <bgColor rgb="FFFF0000"/>
                </patternFill>
              </fill>
            </x14:dxf>
          </x14:cfRule>
          <xm:sqref>AE30:AQ30</xm:sqref>
        </x14:conditionalFormatting>
        <x14:conditionalFormatting xmlns:xm="http://schemas.microsoft.com/office/excel/2006/main">
          <x14:cfRule type="expression" priority="4690551" id="{19913D88-1940-4CB0-B29C-D46D60833BD5}">
            <xm:f>$AG$4='Data entry'!$R14</xm:f>
            <x14:dxf>
              <fill>
                <patternFill>
                  <bgColor rgb="FFFFFF00"/>
                </patternFill>
              </fill>
            </x14:dxf>
          </x14:cfRule>
          <xm:sqref>S29:AG29</xm:sqref>
        </x14:conditionalFormatting>
        <x14:conditionalFormatting xmlns:xm="http://schemas.microsoft.com/office/excel/2006/main">
          <x14:cfRule type="expression" priority="4690552" id="{3DD7B9A5-18A3-463F-BAD5-9796FC487328}">
            <xm:f>$AH$4='Data entry'!$R14</xm:f>
            <x14:dxf>
              <fill>
                <patternFill>
                  <bgColor rgb="FFFF0000"/>
                </patternFill>
              </fill>
            </x14:dxf>
          </x14:cfRule>
          <xm:sqref>AF30:AR30</xm:sqref>
        </x14:conditionalFormatting>
        <x14:conditionalFormatting xmlns:xm="http://schemas.microsoft.com/office/excel/2006/main">
          <x14:cfRule type="expression" priority="4690553" id="{31005CF4-5608-496E-91EB-F7F505046C80}">
            <xm:f>$AH$4='Data entry'!$R14</xm:f>
            <x14:dxf>
              <fill>
                <patternFill>
                  <bgColor rgb="FFFFFF00"/>
                </patternFill>
              </fill>
            </x14:dxf>
          </x14:cfRule>
          <xm:sqref>T29:AH29</xm:sqref>
        </x14:conditionalFormatting>
        <x14:conditionalFormatting xmlns:xm="http://schemas.microsoft.com/office/excel/2006/main">
          <x14:cfRule type="expression" priority="4690554" id="{CD14F654-5B7A-444F-8FC1-7DD71E76E475}">
            <xm:f>$AI$4='Data entry'!$R14</xm:f>
            <x14:dxf>
              <fill>
                <patternFill>
                  <bgColor rgb="FFFF0000"/>
                </patternFill>
              </fill>
            </x14:dxf>
          </x14:cfRule>
          <xm:sqref>AG30:AS30</xm:sqref>
        </x14:conditionalFormatting>
        <x14:conditionalFormatting xmlns:xm="http://schemas.microsoft.com/office/excel/2006/main">
          <x14:cfRule type="expression" priority="4690555" id="{0E4E448C-6C46-4285-B877-A61A90294385}">
            <xm:f>$AI$4='Data entry'!$R14</xm:f>
            <x14:dxf>
              <fill>
                <patternFill>
                  <bgColor rgb="FFFFFF00"/>
                </patternFill>
              </fill>
            </x14:dxf>
          </x14:cfRule>
          <xm:sqref>U29:AI29</xm:sqref>
        </x14:conditionalFormatting>
        <x14:conditionalFormatting xmlns:xm="http://schemas.microsoft.com/office/excel/2006/main">
          <x14:cfRule type="expression" priority="4690556" id="{B1C1818F-791C-403D-BE73-6F6E9DC6A16D}">
            <xm:f>$AJ$4='Data entry'!$R14</xm:f>
            <x14:dxf>
              <fill>
                <patternFill>
                  <bgColor rgb="FFFF0000"/>
                </patternFill>
              </fill>
            </x14:dxf>
          </x14:cfRule>
          <xm:sqref>AH30:AT30</xm:sqref>
        </x14:conditionalFormatting>
        <x14:conditionalFormatting xmlns:xm="http://schemas.microsoft.com/office/excel/2006/main">
          <x14:cfRule type="expression" priority="4690557" id="{A1237792-221B-431B-B8A7-E9A64DA46D93}">
            <xm:f>$AJ$4='Data entry'!$R14</xm:f>
            <x14:dxf>
              <fill>
                <patternFill>
                  <bgColor rgb="FFFFFF00"/>
                </patternFill>
              </fill>
            </x14:dxf>
          </x14:cfRule>
          <xm:sqref>V29:AJ29</xm:sqref>
        </x14:conditionalFormatting>
        <x14:conditionalFormatting xmlns:xm="http://schemas.microsoft.com/office/excel/2006/main">
          <x14:cfRule type="expression" priority="4690558" id="{617DC2AF-C7A3-4724-8EA3-17DEFEDC8949}">
            <xm:f>$AK$4='Data entry'!$R14</xm:f>
            <x14:dxf>
              <fill>
                <patternFill>
                  <bgColor rgb="FFFF0000"/>
                </patternFill>
              </fill>
            </x14:dxf>
          </x14:cfRule>
          <xm:sqref>AI30:AU30</xm:sqref>
        </x14:conditionalFormatting>
        <x14:conditionalFormatting xmlns:xm="http://schemas.microsoft.com/office/excel/2006/main">
          <x14:cfRule type="expression" priority="4690559" id="{AA72317D-37B1-48EB-A28B-BF2AC8DC4519}">
            <xm:f>$AK$4='Data entry'!$R14</xm:f>
            <x14:dxf>
              <fill>
                <patternFill>
                  <bgColor rgb="FFFFFF00"/>
                </patternFill>
              </fill>
            </x14:dxf>
          </x14:cfRule>
          <xm:sqref>W29:AK29</xm:sqref>
        </x14:conditionalFormatting>
        <x14:conditionalFormatting xmlns:xm="http://schemas.microsoft.com/office/excel/2006/main">
          <x14:cfRule type="expression" priority="4690560" id="{6CA9FB7A-20EA-4D3A-B74C-A001F4BE810D}">
            <xm:f>$AL$4='Data entry'!$R14</xm:f>
            <x14:dxf>
              <fill>
                <patternFill>
                  <bgColor rgb="FFFF0000"/>
                </patternFill>
              </fill>
            </x14:dxf>
          </x14:cfRule>
          <xm:sqref>AJ30:AV30</xm:sqref>
        </x14:conditionalFormatting>
        <x14:conditionalFormatting xmlns:xm="http://schemas.microsoft.com/office/excel/2006/main">
          <x14:cfRule type="expression" priority="4690561" id="{81A75DAA-573F-4EF3-A640-1B992C18BEA0}">
            <xm:f>$AL$4='Data entry'!$R14</xm:f>
            <x14:dxf>
              <fill>
                <patternFill>
                  <bgColor rgb="FFFFFF00"/>
                </patternFill>
              </fill>
            </x14:dxf>
          </x14:cfRule>
          <xm:sqref>X29:AL29</xm:sqref>
        </x14:conditionalFormatting>
        <x14:conditionalFormatting xmlns:xm="http://schemas.microsoft.com/office/excel/2006/main">
          <x14:cfRule type="expression" priority="4690562" id="{3D44713E-4ABA-4CCD-9DF4-5513A9FB5E1E}">
            <xm:f>$AM$4='Data entry'!$R14</xm:f>
            <x14:dxf>
              <fill>
                <patternFill>
                  <bgColor rgb="FFFF0000"/>
                </patternFill>
              </fill>
            </x14:dxf>
          </x14:cfRule>
          <xm:sqref>AK30:AW30</xm:sqref>
        </x14:conditionalFormatting>
        <x14:conditionalFormatting xmlns:xm="http://schemas.microsoft.com/office/excel/2006/main">
          <x14:cfRule type="expression" priority="4690563" id="{05A26B51-72A7-4423-822F-2BDBC28275D0}">
            <xm:f>$AM$4='Data entry'!$R14</xm:f>
            <x14:dxf>
              <fill>
                <patternFill>
                  <bgColor rgb="FFFFFF00"/>
                </patternFill>
              </fill>
            </x14:dxf>
          </x14:cfRule>
          <xm:sqref>Y29:AM29</xm:sqref>
        </x14:conditionalFormatting>
        <x14:conditionalFormatting xmlns:xm="http://schemas.microsoft.com/office/excel/2006/main">
          <x14:cfRule type="expression" priority="4690564" id="{B8A20675-6230-4694-A7F6-6B3DC7142773}">
            <xm:f>$AN$4='Data entry'!$R14</xm:f>
            <x14:dxf>
              <fill>
                <patternFill>
                  <bgColor rgb="FFFF0000"/>
                </patternFill>
              </fill>
            </x14:dxf>
          </x14:cfRule>
          <xm:sqref>AL30:AX30</xm:sqref>
        </x14:conditionalFormatting>
        <x14:conditionalFormatting xmlns:xm="http://schemas.microsoft.com/office/excel/2006/main">
          <x14:cfRule type="expression" priority="4690565" id="{8421181C-7450-42E9-BC1D-065CCFCA960E}">
            <xm:f>$AN$4='Data entry'!$R14</xm:f>
            <x14:dxf>
              <fill>
                <patternFill>
                  <bgColor rgb="FFFFFF00"/>
                </patternFill>
              </fill>
            </x14:dxf>
          </x14:cfRule>
          <xm:sqref>Z29:AN29</xm:sqref>
        </x14:conditionalFormatting>
        <x14:conditionalFormatting xmlns:xm="http://schemas.microsoft.com/office/excel/2006/main">
          <x14:cfRule type="expression" priority="4690566" id="{067FE4BD-6EF4-4684-B6E0-35AB2F267EE7}">
            <xm:f>$AO$4='Data entry'!$R14</xm:f>
            <x14:dxf>
              <fill>
                <patternFill>
                  <bgColor rgb="FFFF0000"/>
                </patternFill>
              </fill>
            </x14:dxf>
          </x14:cfRule>
          <xm:sqref>AM30:AY30</xm:sqref>
        </x14:conditionalFormatting>
        <x14:conditionalFormatting xmlns:xm="http://schemas.microsoft.com/office/excel/2006/main">
          <x14:cfRule type="expression" priority="4690567" id="{F7653492-88D1-47AC-8BA3-0CCE65C3C2AB}">
            <xm:f>$AO$4='Data entry'!$R14</xm:f>
            <x14:dxf>
              <fill>
                <patternFill>
                  <bgColor rgb="FFFFFF00"/>
                </patternFill>
              </fill>
            </x14:dxf>
          </x14:cfRule>
          <xm:sqref>AA29:AO29</xm:sqref>
        </x14:conditionalFormatting>
        <x14:conditionalFormatting xmlns:xm="http://schemas.microsoft.com/office/excel/2006/main">
          <x14:cfRule type="expression" priority="4690568" id="{207A5E5D-B322-482E-9193-1D7318138358}">
            <xm:f>$AP$4='Data entry'!$R14</xm:f>
            <x14:dxf>
              <fill>
                <patternFill>
                  <bgColor rgb="FFFF0000"/>
                </patternFill>
              </fill>
            </x14:dxf>
          </x14:cfRule>
          <xm:sqref>AN30:AZ30</xm:sqref>
        </x14:conditionalFormatting>
        <x14:conditionalFormatting xmlns:xm="http://schemas.microsoft.com/office/excel/2006/main">
          <x14:cfRule type="expression" priority="4690569" id="{21DA638D-4CA0-4067-BFF1-240CE1A0261B}">
            <xm:f>$AP$4='Data entry'!$R14</xm:f>
            <x14:dxf>
              <fill>
                <patternFill>
                  <bgColor rgb="FFFFFF00"/>
                </patternFill>
              </fill>
            </x14:dxf>
          </x14:cfRule>
          <xm:sqref>AB29:AP29</xm:sqref>
        </x14:conditionalFormatting>
        <x14:conditionalFormatting xmlns:xm="http://schemas.microsoft.com/office/excel/2006/main">
          <x14:cfRule type="expression" priority="4690570" id="{71963D96-A42A-4B90-BFC7-6D83D37766EF}">
            <xm:f>$AQ$4='Data entry'!$R14</xm:f>
            <x14:dxf>
              <fill>
                <patternFill>
                  <bgColor rgb="FFFF0000"/>
                </patternFill>
              </fill>
            </x14:dxf>
          </x14:cfRule>
          <xm:sqref>AO30:BA30</xm:sqref>
        </x14:conditionalFormatting>
        <x14:conditionalFormatting xmlns:xm="http://schemas.microsoft.com/office/excel/2006/main">
          <x14:cfRule type="expression" priority="4690571" id="{74952595-84B6-484F-8FF6-FCC1F337DF4D}">
            <xm:f>$AQ$4='Data entry'!$R14</xm:f>
            <x14:dxf>
              <fill>
                <patternFill>
                  <bgColor rgb="FFFFFF00"/>
                </patternFill>
              </fill>
            </x14:dxf>
          </x14:cfRule>
          <xm:sqref>AC29:AQ29</xm:sqref>
        </x14:conditionalFormatting>
        <x14:conditionalFormatting xmlns:xm="http://schemas.microsoft.com/office/excel/2006/main">
          <x14:cfRule type="expression" priority="4690572" id="{8AC9C4B9-0A34-4BC0-B0F7-CA89434C4911}">
            <xm:f>$P$4='Data entry'!$R14</xm:f>
            <x14:dxf>
              <fill>
                <patternFill>
                  <bgColor rgb="FFFFFF00"/>
                </patternFill>
              </fill>
            </x14:dxf>
          </x14:cfRule>
          <xm:sqref>C29:P29</xm:sqref>
        </x14:conditionalFormatting>
        <x14:conditionalFormatting xmlns:xm="http://schemas.microsoft.com/office/excel/2006/main">
          <x14:cfRule type="expression" priority="4690573" id="{0A726775-ABFD-4F22-967C-1A4D87BA3751}">
            <xm:f>$Q$4='Data entry'!$R14</xm:f>
            <x14:dxf>
              <fill>
                <patternFill>
                  <bgColor rgb="FFFFFF00"/>
                </patternFill>
              </fill>
            </x14:dxf>
          </x14:cfRule>
          <xm:sqref>C29:Q29</xm:sqref>
        </x14:conditionalFormatting>
        <x14:conditionalFormatting xmlns:xm="http://schemas.microsoft.com/office/excel/2006/main">
          <x14:cfRule type="expression" priority="4690574" id="{3A8414BD-262C-43B5-86EE-FA6901D00453}">
            <xm:f>$Q$4='Data entry'!$R14</xm:f>
            <x14:dxf>
              <fill>
                <patternFill>
                  <bgColor rgb="FFFF0000"/>
                </patternFill>
              </fill>
            </x14:dxf>
          </x14:cfRule>
          <xm:sqref>O30:AA30</xm:sqref>
        </x14:conditionalFormatting>
        <x14:conditionalFormatting xmlns:xm="http://schemas.microsoft.com/office/excel/2006/main">
          <x14:cfRule type="expression" priority="4690575" id="{B8B5501D-F3EF-4449-9306-F652960C65F4}">
            <xm:f>$R$4='Data entry'!$R14</xm:f>
            <x14:dxf>
              <fill>
                <patternFill>
                  <bgColor rgb="FFFF0000"/>
                </patternFill>
              </fill>
            </x14:dxf>
          </x14:cfRule>
          <xm:sqref>P30:AB30</xm:sqref>
        </x14:conditionalFormatting>
        <x14:conditionalFormatting xmlns:xm="http://schemas.microsoft.com/office/excel/2006/main">
          <x14:cfRule type="expression" priority="4690576" id="{5D070DEC-B82E-4D87-B907-A3E5AB836991}">
            <xm:f>$R$4='Data entry'!$R14</xm:f>
            <x14:dxf>
              <fill>
                <patternFill>
                  <bgColor rgb="FFFFFF00"/>
                </patternFill>
              </fill>
            </x14:dxf>
          </x14:cfRule>
          <xm:sqref>D29:R29</xm:sqref>
        </x14:conditionalFormatting>
        <x14:conditionalFormatting xmlns:xm="http://schemas.microsoft.com/office/excel/2006/main">
          <x14:cfRule type="expression" priority="4690577" id="{E4D16A10-F818-4664-9FB2-F0E839824D4B}">
            <xm:f>$S$4='Data entry'!$R14</xm:f>
            <x14:dxf>
              <fill>
                <patternFill>
                  <bgColor rgb="FFFF0000"/>
                </patternFill>
              </fill>
            </x14:dxf>
          </x14:cfRule>
          <xm:sqref>Q30:AC30</xm:sqref>
        </x14:conditionalFormatting>
        <x14:conditionalFormatting xmlns:xm="http://schemas.microsoft.com/office/excel/2006/main">
          <x14:cfRule type="expression" priority="4690578" id="{1A9F9911-A3E9-4730-AFBE-AB8C596545CA}">
            <xm:f>$S$4='Data entry'!$R14</xm:f>
            <x14:dxf>
              <fill>
                <patternFill>
                  <bgColor rgb="FFFFFF00"/>
                </patternFill>
              </fill>
            </x14:dxf>
          </x14:cfRule>
          <xm:sqref>E29:S29</xm:sqref>
        </x14:conditionalFormatting>
        <x14:conditionalFormatting xmlns:xm="http://schemas.microsoft.com/office/excel/2006/main">
          <x14:cfRule type="expression" priority="4690579" id="{8BB5CD1B-B2AC-442A-9550-26DE19A62D22}">
            <xm:f>$T$4='Data entry'!$R14</xm:f>
            <x14:dxf>
              <fill>
                <patternFill>
                  <bgColor rgb="FFFF0000"/>
                </patternFill>
              </fill>
            </x14:dxf>
          </x14:cfRule>
          <xm:sqref>R30:AD30</xm:sqref>
        </x14:conditionalFormatting>
        <x14:conditionalFormatting xmlns:xm="http://schemas.microsoft.com/office/excel/2006/main">
          <x14:cfRule type="expression" priority="4690580" id="{E7B59C69-7921-4049-84A1-8B3E5F7B0598}">
            <xm:f>$T$4='Data entry'!$R14</xm:f>
            <x14:dxf>
              <fill>
                <patternFill>
                  <bgColor rgb="FFFFFF00"/>
                </patternFill>
              </fill>
            </x14:dxf>
          </x14:cfRule>
          <xm:sqref>F29:T29</xm:sqref>
        </x14:conditionalFormatting>
        <x14:conditionalFormatting xmlns:xm="http://schemas.microsoft.com/office/excel/2006/main">
          <x14:cfRule type="expression" priority="4690581" id="{238C09E5-7A3D-439D-949F-A7733073F9A2}">
            <xm:f>$U$4='Data entry'!$R14</xm:f>
            <x14:dxf>
              <fill>
                <patternFill>
                  <bgColor rgb="FFFFFF00"/>
                </patternFill>
              </fill>
            </x14:dxf>
          </x14:cfRule>
          <xm:sqref>G29:U29</xm:sqref>
        </x14:conditionalFormatting>
        <x14:conditionalFormatting xmlns:xm="http://schemas.microsoft.com/office/excel/2006/main">
          <x14:cfRule type="expression" priority="4690582" id="{DE4D4432-0A19-452A-AF14-2873FE4DF411}">
            <xm:f>$AR$4='Data entry'!$R14</xm:f>
            <x14:dxf>
              <fill>
                <patternFill>
                  <bgColor rgb="FFFF0000"/>
                </patternFill>
              </fill>
            </x14:dxf>
          </x14:cfRule>
          <xm:sqref>AP30:BB30</xm:sqref>
        </x14:conditionalFormatting>
        <x14:conditionalFormatting xmlns:xm="http://schemas.microsoft.com/office/excel/2006/main">
          <x14:cfRule type="expression" priority="4690583" id="{90D7E1FF-542D-40C8-9BD5-DFEB4CDD256F}">
            <xm:f>$AR$4='Data entry'!$R14</xm:f>
            <x14:dxf>
              <fill>
                <patternFill>
                  <bgColor rgb="FFFFFF00"/>
                </patternFill>
              </fill>
            </x14:dxf>
          </x14:cfRule>
          <xm:sqref>AD29:AR29</xm:sqref>
        </x14:conditionalFormatting>
        <x14:conditionalFormatting xmlns:xm="http://schemas.microsoft.com/office/excel/2006/main">
          <x14:cfRule type="expression" priority="4690584" id="{0EBB5305-4A4A-4205-A1FF-11160070CBC3}">
            <xm:f>$AS$4='Data entry'!$R14</xm:f>
            <x14:dxf>
              <fill>
                <patternFill>
                  <bgColor rgb="FFFF0000"/>
                </patternFill>
              </fill>
            </x14:dxf>
          </x14:cfRule>
          <xm:sqref>AQ30:BC30</xm:sqref>
        </x14:conditionalFormatting>
        <x14:conditionalFormatting xmlns:xm="http://schemas.microsoft.com/office/excel/2006/main">
          <x14:cfRule type="expression" priority="4690585" id="{AC8EB30C-4253-4CE1-820E-1801F6D8D35B}">
            <xm:f>$AS$4='Data entry'!$R14</xm:f>
            <x14:dxf>
              <fill>
                <patternFill>
                  <bgColor rgb="FFFFFF00"/>
                </patternFill>
              </fill>
            </x14:dxf>
          </x14:cfRule>
          <xm:sqref>AE29:AS29</xm:sqref>
        </x14:conditionalFormatting>
        <x14:conditionalFormatting xmlns:xm="http://schemas.microsoft.com/office/excel/2006/main">
          <x14:cfRule type="expression" priority="4690586" id="{E11744C1-7201-4272-A1B0-945490B42425}">
            <xm:f>$AT$4='Data entry'!$R14</xm:f>
            <x14:dxf>
              <fill>
                <patternFill>
                  <bgColor rgb="FFFF0000"/>
                </patternFill>
              </fill>
            </x14:dxf>
          </x14:cfRule>
          <xm:sqref>AR30:BD30</xm:sqref>
        </x14:conditionalFormatting>
        <x14:conditionalFormatting xmlns:xm="http://schemas.microsoft.com/office/excel/2006/main">
          <x14:cfRule type="expression" priority="4690587" id="{5EE2823B-E955-4EA7-B99C-0B1F77B57A69}">
            <xm:f>$AT$4='Data entry'!$R14</xm:f>
            <x14:dxf>
              <fill>
                <patternFill>
                  <bgColor rgb="FFFFFF00"/>
                </patternFill>
              </fill>
            </x14:dxf>
          </x14:cfRule>
          <xm:sqref>AF29:AT29</xm:sqref>
        </x14:conditionalFormatting>
        <x14:conditionalFormatting xmlns:xm="http://schemas.microsoft.com/office/excel/2006/main">
          <x14:cfRule type="expression" priority="4690588" id="{5737DC63-3262-4B34-900C-2AAEB255FCBA}">
            <xm:f>$AU$4='Data entry'!$R14</xm:f>
            <x14:dxf>
              <fill>
                <patternFill>
                  <bgColor rgb="FFFF0000"/>
                </patternFill>
              </fill>
            </x14:dxf>
          </x14:cfRule>
          <xm:sqref>AS30:BE30</xm:sqref>
        </x14:conditionalFormatting>
        <x14:conditionalFormatting xmlns:xm="http://schemas.microsoft.com/office/excel/2006/main">
          <x14:cfRule type="expression" priority="4690589" id="{2B5C1F1B-3C3D-4CA3-BC64-0E98422075B6}">
            <xm:f>$AU$4='Data entry'!$R14</xm:f>
            <x14:dxf>
              <fill>
                <patternFill>
                  <bgColor rgb="FFFFFF00"/>
                </patternFill>
              </fill>
            </x14:dxf>
          </x14:cfRule>
          <xm:sqref>AG29:AU29</xm:sqref>
        </x14:conditionalFormatting>
        <x14:conditionalFormatting xmlns:xm="http://schemas.microsoft.com/office/excel/2006/main">
          <x14:cfRule type="expression" priority="4690590" id="{B87A1285-B003-4855-8F4B-53C391BA10E6}">
            <xm:f>$AV$4='Data entry'!$R14</xm:f>
            <x14:dxf>
              <fill>
                <patternFill>
                  <bgColor rgb="FFFF0000"/>
                </patternFill>
              </fill>
            </x14:dxf>
          </x14:cfRule>
          <xm:sqref>AT30:BF30</xm:sqref>
        </x14:conditionalFormatting>
        <x14:conditionalFormatting xmlns:xm="http://schemas.microsoft.com/office/excel/2006/main">
          <x14:cfRule type="expression" priority="4690591" id="{338EE31C-78DB-4818-B837-0380F9E457FA}">
            <xm:f>$AV$4='Data entry'!$R14</xm:f>
            <x14:dxf>
              <fill>
                <patternFill>
                  <bgColor rgb="FFFFFF00"/>
                </patternFill>
              </fill>
            </x14:dxf>
          </x14:cfRule>
          <xm:sqref>AH29:AV29</xm:sqref>
        </x14:conditionalFormatting>
        <x14:conditionalFormatting xmlns:xm="http://schemas.microsoft.com/office/excel/2006/main">
          <x14:cfRule type="expression" priority="4690592" id="{5C40EA66-2801-4C91-B885-BF6A1ECFC35C}">
            <xm:f>$AW$4='Data entry'!$R14</xm:f>
            <x14:dxf>
              <fill>
                <patternFill>
                  <bgColor rgb="FFFF0000"/>
                </patternFill>
              </fill>
            </x14:dxf>
          </x14:cfRule>
          <xm:sqref>AU30:BG30</xm:sqref>
        </x14:conditionalFormatting>
        <x14:conditionalFormatting xmlns:xm="http://schemas.microsoft.com/office/excel/2006/main">
          <x14:cfRule type="expression" priority="4690593" id="{51BCD5CE-DF86-4C2F-8A81-DDA1EFD6C8F7}">
            <xm:f>$AW$4='Data entry'!$R14</xm:f>
            <x14:dxf>
              <fill>
                <patternFill>
                  <bgColor rgb="FFFFFF00"/>
                </patternFill>
              </fill>
            </x14:dxf>
          </x14:cfRule>
          <xm:sqref>AI29:AW29</xm:sqref>
        </x14:conditionalFormatting>
        <x14:conditionalFormatting xmlns:xm="http://schemas.microsoft.com/office/excel/2006/main">
          <x14:cfRule type="expression" priority="4690594" id="{DC2ED5A0-8917-4877-8CD3-9DF9BE5993C9}">
            <xm:f>$AX$4='Data entry'!$R14</xm:f>
            <x14:dxf>
              <fill>
                <patternFill>
                  <bgColor rgb="FFFF0000"/>
                </patternFill>
              </fill>
            </x14:dxf>
          </x14:cfRule>
          <xm:sqref>AV30:BH30</xm:sqref>
        </x14:conditionalFormatting>
        <x14:conditionalFormatting xmlns:xm="http://schemas.microsoft.com/office/excel/2006/main">
          <x14:cfRule type="expression" priority="4690595" id="{59B31869-20F9-45BD-BC80-0A6C8945CE2C}">
            <xm:f>$AX$4='Data entry'!$R14</xm:f>
            <x14:dxf>
              <fill>
                <patternFill>
                  <bgColor rgb="FFFFFF00"/>
                </patternFill>
              </fill>
            </x14:dxf>
          </x14:cfRule>
          <xm:sqref>AJ29:AX29</xm:sqref>
        </x14:conditionalFormatting>
        <x14:conditionalFormatting xmlns:xm="http://schemas.microsoft.com/office/excel/2006/main">
          <x14:cfRule type="expression" priority="4690596" id="{D4208FA0-4262-4037-934C-6D0742B2AD8E}">
            <xm:f>$AY$4='Data entry'!$R14</xm:f>
            <x14:dxf>
              <fill>
                <patternFill>
                  <bgColor rgb="FFFF0000"/>
                </patternFill>
              </fill>
            </x14:dxf>
          </x14:cfRule>
          <xm:sqref>AW30:BI30</xm:sqref>
        </x14:conditionalFormatting>
        <x14:conditionalFormatting xmlns:xm="http://schemas.microsoft.com/office/excel/2006/main">
          <x14:cfRule type="expression" priority="4690597" id="{04D6E423-18C7-42B2-A67D-F49D8E62B571}">
            <xm:f>$AY$4='Data entry'!$R14</xm:f>
            <x14:dxf>
              <fill>
                <patternFill>
                  <bgColor rgb="FFFFFF00"/>
                </patternFill>
              </fill>
            </x14:dxf>
          </x14:cfRule>
          <xm:sqref>AK29:AY29</xm:sqref>
        </x14:conditionalFormatting>
        <x14:conditionalFormatting xmlns:xm="http://schemas.microsoft.com/office/excel/2006/main">
          <x14:cfRule type="expression" priority="4690598" id="{A931C203-6E4B-4EBD-A2F4-1876881F48D4}">
            <xm:f>$AZ$4='Data entry'!$R14</xm:f>
            <x14:dxf>
              <fill>
                <patternFill>
                  <bgColor rgb="FFFF0000"/>
                </patternFill>
              </fill>
            </x14:dxf>
          </x14:cfRule>
          <xm:sqref>AX30:BJ30</xm:sqref>
        </x14:conditionalFormatting>
        <x14:conditionalFormatting xmlns:xm="http://schemas.microsoft.com/office/excel/2006/main">
          <x14:cfRule type="expression" priority="4690599" id="{092D9100-E652-40FE-8CAA-720DC0681250}">
            <xm:f>$AZ$4='Data entry'!$R14</xm:f>
            <x14:dxf>
              <fill>
                <patternFill>
                  <bgColor rgb="FFFFFF00"/>
                </patternFill>
              </fill>
            </x14:dxf>
          </x14:cfRule>
          <xm:sqref>AL29:AZ29</xm:sqref>
        </x14:conditionalFormatting>
        <x14:conditionalFormatting xmlns:xm="http://schemas.microsoft.com/office/excel/2006/main">
          <x14:cfRule type="expression" priority="4690600" id="{A3C7E6BE-A225-483C-A983-A915DB662C52}">
            <xm:f>$BA$4='Data entry'!$R14</xm:f>
            <x14:dxf>
              <fill>
                <patternFill>
                  <bgColor rgb="FFFF0000"/>
                </patternFill>
              </fill>
            </x14:dxf>
          </x14:cfRule>
          <xm:sqref>AY30:BK30</xm:sqref>
        </x14:conditionalFormatting>
        <x14:conditionalFormatting xmlns:xm="http://schemas.microsoft.com/office/excel/2006/main">
          <x14:cfRule type="expression" priority="4690601" id="{F5CF569A-8AFA-4CFF-8BD3-F04D8927A99F}">
            <xm:f>$BA$4='Data entry'!$R14</xm:f>
            <x14:dxf>
              <fill>
                <patternFill>
                  <bgColor rgb="FFFFFF00"/>
                </patternFill>
              </fill>
            </x14:dxf>
          </x14:cfRule>
          <xm:sqref>AM29:BA29</xm:sqref>
        </x14:conditionalFormatting>
        <x14:conditionalFormatting xmlns:xm="http://schemas.microsoft.com/office/excel/2006/main">
          <x14:cfRule type="expression" priority="4690602" id="{E4DAC94A-7983-4BFB-A87B-45B58561841A}">
            <xm:f>$BB$4='Data entry'!$R14</xm:f>
            <x14:dxf>
              <fill>
                <patternFill>
                  <bgColor rgb="FFFF0000"/>
                </patternFill>
              </fill>
            </x14:dxf>
          </x14:cfRule>
          <xm:sqref>AZ30:BL30</xm:sqref>
        </x14:conditionalFormatting>
        <x14:conditionalFormatting xmlns:xm="http://schemas.microsoft.com/office/excel/2006/main">
          <x14:cfRule type="expression" priority="4690603" id="{E63849C5-F39B-4B0E-8F8A-B532EDF2CBAE}">
            <xm:f>$BB$4='Data entry'!$R14</xm:f>
            <x14:dxf>
              <fill>
                <patternFill>
                  <bgColor rgb="FFFFFF00"/>
                </patternFill>
              </fill>
            </x14:dxf>
          </x14:cfRule>
          <xm:sqref>AN29:BB29</xm:sqref>
        </x14:conditionalFormatting>
        <x14:conditionalFormatting xmlns:xm="http://schemas.microsoft.com/office/excel/2006/main">
          <x14:cfRule type="expression" priority="4690604" id="{4FDC32D3-C1F5-455D-9AA4-A03359B72526}">
            <xm:f>$BC$4='Data entry'!$R14</xm:f>
            <x14:dxf>
              <fill>
                <patternFill>
                  <bgColor rgb="FFFF0000"/>
                </patternFill>
              </fill>
            </x14:dxf>
          </x14:cfRule>
          <xm:sqref>BA30:BM30</xm:sqref>
        </x14:conditionalFormatting>
        <x14:conditionalFormatting xmlns:xm="http://schemas.microsoft.com/office/excel/2006/main">
          <x14:cfRule type="expression" priority="4690605" id="{5F0D0C60-B233-4C56-B05D-98C99990877F}">
            <xm:f>$BC$4='Data entry'!$R14</xm:f>
            <x14:dxf>
              <fill>
                <patternFill>
                  <bgColor rgb="FFFFFF00"/>
                </patternFill>
              </fill>
            </x14:dxf>
          </x14:cfRule>
          <xm:sqref>AO29:BC29</xm:sqref>
        </x14:conditionalFormatting>
        <x14:conditionalFormatting xmlns:xm="http://schemas.microsoft.com/office/excel/2006/main">
          <x14:cfRule type="expression" priority="4690606" id="{9EBCB60F-8135-43B6-A0F3-548D4092CC98}">
            <xm:f>$BD$4='Data entry'!$R14</xm:f>
            <x14:dxf>
              <fill>
                <patternFill>
                  <bgColor rgb="FFFF0000"/>
                </patternFill>
              </fill>
            </x14:dxf>
          </x14:cfRule>
          <xm:sqref>BB30:BN30</xm:sqref>
        </x14:conditionalFormatting>
        <x14:conditionalFormatting xmlns:xm="http://schemas.microsoft.com/office/excel/2006/main">
          <x14:cfRule type="expression" priority="4690607" id="{961AF346-4A73-41ED-9A8D-27D431B09C05}">
            <xm:f>$BD$4='Data entry'!$R14</xm:f>
            <x14:dxf>
              <fill>
                <patternFill>
                  <bgColor rgb="FFFFFF00"/>
                </patternFill>
              </fill>
            </x14:dxf>
          </x14:cfRule>
          <xm:sqref>AP29:BD29</xm:sqref>
        </x14:conditionalFormatting>
        <x14:conditionalFormatting xmlns:xm="http://schemas.microsoft.com/office/excel/2006/main">
          <x14:cfRule type="expression" priority="4690608" id="{5A887026-27CD-4F8C-8BA6-1E92704C1CA6}">
            <xm:f>$BE$4='Data entry'!$R14</xm:f>
            <x14:dxf>
              <fill>
                <patternFill>
                  <bgColor rgb="FFFF0000"/>
                </patternFill>
              </fill>
            </x14:dxf>
          </x14:cfRule>
          <xm:sqref>BC30:BO30</xm:sqref>
        </x14:conditionalFormatting>
        <x14:conditionalFormatting xmlns:xm="http://schemas.microsoft.com/office/excel/2006/main">
          <x14:cfRule type="expression" priority="4690609" id="{7F46217B-A1E9-4515-B31E-E756FCD7C6D9}">
            <xm:f>$BE$4='Data entry'!$R14</xm:f>
            <x14:dxf>
              <fill>
                <patternFill>
                  <bgColor rgb="FFFFFF00"/>
                </patternFill>
              </fill>
            </x14:dxf>
          </x14:cfRule>
          <xm:sqref>AP29:BE29</xm:sqref>
        </x14:conditionalFormatting>
        <x14:conditionalFormatting xmlns:xm="http://schemas.microsoft.com/office/excel/2006/main">
          <x14:cfRule type="expression" priority="4690610" id="{F4D9285C-8CA0-4EF1-943E-6A462D47CC77}">
            <xm:f>$BF$4='Data entry'!$R14</xm:f>
            <x14:dxf>
              <fill>
                <patternFill>
                  <bgColor rgb="FFFF0000"/>
                </patternFill>
              </fill>
            </x14:dxf>
          </x14:cfRule>
          <xm:sqref>BD30:BP30</xm:sqref>
        </x14:conditionalFormatting>
        <x14:conditionalFormatting xmlns:xm="http://schemas.microsoft.com/office/excel/2006/main">
          <x14:cfRule type="expression" priority="4690611" id="{B9E4407D-651D-4DC0-9D61-3271D62A65E9}">
            <xm:f>$BF$4='Data entry'!$R14</xm:f>
            <x14:dxf>
              <fill>
                <patternFill>
                  <bgColor rgb="FFFFFF00"/>
                </patternFill>
              </fill>
            </x14:dxf>
          </x14:cfRule>
          <xm:sqref>AR29:BF29</xm:sqref>
        </x14:conditionalFormatting>
        <x14:conditionalFormatting xmlns:xm="http://schemas.microsoft.com/office/excel/2006/main">
          <x14:cfRule type="expression" priority="4690612" id="{4CDC062F-DDFF-4556-B941-08F919727F69}">
            <xm:f>$BG$4='Data entry'!$R14</xm:f>
            <x14:dxf>
              <fill>
                <patternFill>
                  <bgColor rgb="FFFF0000"/>
                </patternFill>
              </fill>
            </x14:dxf>
          </x14:cfRule>
          <xm:sqref>BE30:BQ30</xm:sqref>
        </x14:conditionalFormatting>
        <x14:conditionalFormatting xmlns:xm="http://schemas.microsoft.com/office/excel/2006/main">
          <x14:cfRule type="expression" priority="4690613" id="{789184FA-9055-433B-8A1B-92C7ED59E81F}">
            <xm:f>$BG$4='Data entry'!$R14</xm:f>
            <x14:dxf>
              <fill>
                <patternFill>
                  <bgColor rgb="FFFFFF00"/>
                </patternFill>
              </fill>
            </x14:dxf>
          </x14:cfRule>
          <xm:sqref>AS29:BG29</xm:sqref>
        </x14:conditionalFormatting>
        <x14:conditionalFormatting xmlns:xm="http://schemas.microsoft.com/office/excel/2006/main">
          <x14:cfRule type="expression" priority="4690614" id="{58651E5C-09C9-46C1-B95C-E8A578A49E15}">
            <xm:f>$BH$4='Data entry'!$R14</xm:f>
            <x14:dxf>
              <fill>
                <patternFill>
                  <bgColor rgb="FFFFFF00"/>
                </patternFill>
              </fill>
            </x14:dxf>
          </x14:cfRule>
          <xm:sqref>AT29:BH29</xm:sqref>
        </x14:conditionalFormatting>
        <x14:conditionalFormatting xmlns:xm="http://schemas.microsoft.com/office/excel/2006/main">
          <x14:cfRule type="expression" priority="4690615" id="{97B30B86-8311-4DC0-A533-8C0D53F37839}">
            <xm:f>$BH$4='Data entry'!$R14</xm:f>
            <x14:dxf>
              <fill>
                <patternFill>
                  <bgColor rgb="FFFF0000"/>
                </patternFill>
              </fill>
            </x14:dxf>
          </x14:cfRule>
          <xm:sqref>BF30:BR30</xm:sqref>
        </x14:conditionalFormatting>
        <x14:conditionalFormatting xmlns:xm="http://schemas.microsoft.com/office/excel/2006/main">
          <x14:cfRule type="expression" priority="4690616" id="{78344C0C-5AEA-40B1-A20C-6D77DF58E1F5}">
            <xm:f>$BI$4='Data entry'!$R14</xm:f>
            <x14:dxf>
              <fill>
                <patternFill>
                  <bgColor rgb="FFFFFF00"/>
                </patternFill>
              </fill>
            </x14:dxf>
          </x14:cfRule>
          <xm:sqref>AU29:BI29</xm:sqref>
        </x14:conditionalFormatting>
        <x14:conditionalFormatting xmlns:xm="http://schemas.microsoft.com/office/excel/2006/main">
          <x14:cfRule type="expression" priority="4690617" id="{A9CE044F-482E-4F25-B28F-89ACC58502B1}">
            <xm:f>$BI$4='Data entry'!$R14</xm:f>
            <x14:dxf>
              <fill>
                <patternFill>
                  <bgColor rgb="FFFF0000"/>
                </patternFill>
              </fill>
            </x14:dxf>
          </x14:cfRule>
          <xm:sqref>BG30:BS30</xm:sqref>
        </x14:conditionalFormatting>
        <x14:conditionalFormatting xmlns:xm="http://schemas.microsoft.com/office/excel/2006/main">
          <x14:cfRule type="expression" priority="4690618" id="{F63BE0EB-3C71-4456-BEF0-11180AB7A8BB}">
            <xm:f>$BJ$4='Data entry'!$R14</xm:f>
            <x14:dxf>
              <fill>
                <patternFill>
                  <bgColor rgb="FFFFFF00"/>
                </patternFill>
              </fill>
            </x14:dxf>
          </x14:cfRule>
          <xm:sqref>AV29:BJ29</xm:sqref>
        </x14:conditionalFormatting>
        <x14:conditionalFormatting xmlns:xm="http://schemas.microsoft.com/office/excel/2006/main">
          <x14:cfRule type="expression" priority="4690619" id="{478A5DCB-1DAA-4497-A6CC-B4F01FB96D10}">
            <xm:f>$BJ$4='Data entry'!$R14</xm:f>
            <x14:dxf>
              <fill>
                <patternFill>
                  <bgColor rgb="FFFF0000"/>
                </patternFill>
              </fill>
            </x14:dxf>
          </x14:cfRule>
          <xm:sqref>BH30:BT30</xm:sqref>
        </x14:conditionalFormatting>
        <x14:conditionalFormatting xmlns:xm="http://schemas.microsoft.com/office/excel/2006/main">
          <x14:cfRule type="expression" priority="4690620" id="{CDE4AD5B-65A6-4FA4-9EC0-8D05F22312A9}">
            <xm:f>$BK$4='Data entry'!$R14</xm:f>
            <x14:dxf>
              <fill>
                <patternFill>
                  <bgColor rgb="FFFF0000"/>
                </patternFill>
              </fill>
            </x14:dxf>
          </x14:cfRule>
          <xm:sqref>BI30:BU30</xm:sqref>
        </x14:conditionalFormatting>
        <x14:conditionalFormatting xmlns:xm="http://schemas.microsoft.com/office/excel/2006/main">
          <x14:cfRule type="expression" priority="4690621" id="{AB32E790-6CD8-4D11-9A69-57D785FE4BBC}">
            <xm:f>$BK$4='Data entry'!$R14</xm:f>
            <x14:dxf>
              <fill>
                <patternFill>
                  <bgColor rgb="FFFFFF00"/>
                </patternFill>
              </fill>
            </x14:dxf>
          </x14:cfRule>
          <xm:sqref>AW29:BK29</xm:sqref>
        </x14:conditionalFormatting>
        <x14:conditionalFormatting xmlns:xm="http://schemas.microsoft.com/office/excel/2006/main">
          <x14:cfRule type="expression" priority="4690622" id="{99810EB9-805C-43D8-852A-EEECE7874CDB}">
            <xm:f>$BL$4='Data entry'!$R14</xm:f>
            <x14:dxf>
              <fill>
                <patternFill>
                  <bgColor rgb="FFFF0000"/>
                </patternFill>
              </fill>
            </x14:dxf>
          </x14:cfRule>
          <xm:sqref>BJ30:BV30</xm:sqref>
        </x14:conditionalFormatting>
        <x14:conditionalFormatting xmlns:xm="http://schemas.microsoft.com/office/excel/2006/main">
          <x14:cfRule type="expression" priority="4690623" id="{BF5F5475-4E46-479C-97A6-D5175F5D1803}">
            <xm:f>$BL$4='Data entry'!$R14</xm:f>
            <x14:dxf>
              <fill>
                <patternFill>
                  <bgColor rgb="FFFFFF00"/>
                </patternFill>
              </fill>
            </x14:dxf>
          </x14:cfRule>
          <xm:sqref>AX29:BL29</xm:sqref>
        </x14:conditionalFormatting>
        <x14:conditionalFormatting xmlns:xm="http://schemas.microsoft.com/office/excel/2006/main">
          <x14:cfRule type="expression" priority="4690624" id="{B86FDF2F-16C9-46B1-847E-7EA1A8A34B9D}">
            <xm:f>$BM$4='Data entry'!$R14</xm:f>
            <x14:dxf>
              <fill>
                <patternFill>
                  <bgColor rgb="FFFF0000"/>
                </patternFill>
              </fill>
            </x14:dxf>
          </x14:cfRule>
          <xm:sqref>BK30:BW30</xm:sqref>
        </x14:conditionalFormatting>
        <x14:conditionalFormatting xmlns:xm="http://schemas.microsoft.com/office/excel/2006/main">
          <x14:cfRule type="expression" priority="4690625" id="{72FD189F-4CED-400D-9FEF-21A328970A4D}">
            <xm:f>$BM$4='Data entry'!$R14</xm:f>
            <x14:dxf>
              <fill>
                <patternFill>
                  <bgColor rgb="FFFFFF00"/>
                </patternFill>
              </fill>
            </x14:dxf>
          </x14:cfRule>
          <xm:sqref>AY29:BM29</xm:sqref>
        </x14:conditionalFormatting>
        <x14:conditionalFormatting xmlns:xm="http://schemas.microsoft.com/office/excel/2006/main">
          <x14:cfRule type="expression" priority="4690626" id="{BBBBF859-D5A7-4F55-BFBF-8A77E3357590}">
            <xm:f>$BN$4='Data entry'!$R14</xm:f>
            <x14:dxf>
              <fill>
                <patternFill>
                  <bgColor rgb="FFFF0000"/>
                </patternFill>
              </fill>
            </x14:dxf>
          </x14:cfRule>
          <xm:sqref>BL30:BX30</xm:sqref>
        </x14:conditionalFormatting>
        <x14:conditionalFormatting xmlns:xm="http://schemas.microsoft.com/office/excel/2006/main">
          <x14:cfRule type="expression" priority="4690627" id="{50CB1D75-0FD5-4D24-92B1-E8A41DC6575C}">
            <xm:f>$BN$4='Data entry'!$R14</xm:f>
            <x14:dxf>
              <fill>
                <patternFill>
                  <bgColor rgb="FFFFFF00"/>
                </patternFill>
              </fill>
            </x14:dxf>
          </x14:cfRule>
          <xm:sqref>AZ29:BN29</xm:sqref>
        </x14:conditionalFormatting>
        <x14:conditionalFormatting xmlns:xm="http://schemas.microsoft.com/office/excel/2006/main">
          <x14:cfRule type="expression" priority="4690628" id="{9EF3226D-E8FC-496B-A6FF-71776AEA54D1}">
            <xm:f>$BO$4='Data entry'!$R14</xm:f>
            <x14:dxf>
              <fill>
                <patternFill>
                  <bgColor rgb="FFFF0000"/>
                </patternFill>
              </fill>
            </x14:dxf>
          </x14:cfRule>
          <xm:sqref>BM30:BY30</xm:sqref>
        </x14:conditionalFormatting>
        <x14:conditionalFormatting xmlns:xm="http://schemas.microsoft.com/office/excel/2006/main">
          <x14:cfRule type="expression" priority="4690629" id="{3B86C801-ECFE-4D05-8AA5-1581116BAFBC}">
            <xm:f>$BO$4='Data entry'!$R14</xm:f>
            <x14:dxf>
              <fill>
                <patternFill>
                  <bgColor rgb="FFFFFF00"/>
                </patternFill>
              </fill>
            </x14:dxf>
          </x14:cfRule>
          <xm:sqref>BA29:BO29</xm:sqref>
        </x14:conditionalFormatting>
        <x14:conditionalFormatting xmlns:xm="http://schemas.microsoft.com/office/excel/2006/main">
          <x14:cfRule type="expression" priority="4690630" id="{058A23EC-3371-4A02-9F20-1ECA603AC6BC}">
            <xm:f>$BP$4='Data entry'!$R14</xm:f>
            <x14:dxf>
              <fill>
                <patternFill>
                  <bgColor rgb="FFFF0000"/>
                </patternFill>
              </fill>
            </x14:dxf>
          </x14:cfRule>
          <xm:sqref>BN30:BZ30</xm:sqref>
        </x14:conditionalFormatting>
        <x14:conditionalFormatting xmlns:xm="http://schemas.microsoft.com/office/excel/2006/main">
          <x14:cfRule type="expression" priority="4690631" id="{3E711E31-3992-4555-AB22-87133D60CD15}">
            <xm:f>$BP$4='Data entry'!$R14</xm:f>
            <x14:dxf>
              <fill>
                <patternFill>
                  <bgColor rgb="FFFFFF00"/>
                </patternFill>
              </fill>
            </x14:dxf>
          </x14:cfRule>
          <xm:sqref>BB29:BP29</xm:sqref>
        </x14:conditionalFormatting>
        <x14:conditionalFormatting xmlns:xm="http://schemas.microsoft.com/office/excel/2006/main">
          <x14:cfRule type="expression" priority="4690632" id="{23E9F8B9-37D5-4730-9453-6F23E8ECBBE3}">
            <xm:f>$BQ$4='Data entry'!$R14</xm:f>
            <x14:dxf>
              <fill>
                <patternFill>
                  <bgColor rgb="FFFFFF00"/>
                </patternFill>
              </fill>
            </x14:dxf>
          </x14:cfRule>
          <xm:sqref>BC29:BQ29</xm:sqref>
        </x14:conditionalFormatting>
        <x14:conditionalFormatting xmlns:xm="http://schemas.microsoft.com/office/excel/2006/main">
          <x14:cfRule type="expression" priority="4690633" id="{BCFD92F6-AAD3-44FD-BC61-A292A81B883E}">
            <xm:f>$BQ$4='Data entry'!$R14</xm:f>
            <x14:dxf>
              <fill>
                <patternFill>
                  <bgColor rgb="FFFF0000"/>
                </patternFill>
              </fill>
            </x14:dxf>
          </x14:cfRule>
          <xm:sqref>BO30:CA30</xm:sqref>
        </x14:conditionalFormatting>
        <x14:conditionalFormatting xmlns:xm="http://schemas.microsoft.com/office/excel/2006/main">
          <x14:cfRule type="expression" priority="4690634" id="{357D60E5-F356-477E-8020-A18F42C02832}">
            <xm:f>$BR$4='Data entry'!$R14</xm:f>
            <x14:dxf>
              <fill>
                <patternFill>
                  <bgColor rgb="FFFFFF00"/>
                </patternFill>
              </fill>
            </x14:dxf>
          </x14:cfRule>
          <xm:sqref>BD29:BR29</xm:sqref>
        </x14:conditionalFormatting>
        <x14:conditionalFormatting xmlns:xm="http://schemas.microsoft.com/office/excel/2006/main">
          <x14:cfRule type="expression" priority="4690635" id="{DA2B6511-43B3-432D-B6AA-1DB1188B90A6}">
            <xm:f>$BR$4='Data entry'!$R14</xm:f>
            <x14:dxf>
              <fill>
                <patternFill>
                  <bgColor rgb="FFFF0000"/>
                </patternFill>
              </fill>
            </x14:dxf>
          </x14:cfRule>
          <xm:sqref>BP30:CB30</xm:sqref>
        </x14:conditionalFormatting>
        <x14:conditionalFormatting xmlns:xm="http://schemas.microsoft.com/office/excel/2006/main">
          <x14:cfRule type="expression" priority="4690636" id="{0D5F64E4-4136-4BFA-B833-CC8578525D9C}">
            <xm:f>$BS$4='Data entry'!$R14</xm:f>
            <x14:dxf>
              <fill>
                <patternFill>
                  <bgColor rgb="FFFFFF00"/>
                </patternFill>
              </fill>
            </x14:dxf>
          </x14:cfRule>
          <xm:sqref>BE29:BS29</xm:sqref>
        </x14:conditionalFormatting>
        <x14:conditionalFormatting xmlns:xm="http://schemas.microsoft.com/office/excel/2006/main">
          <x14:cfRule type="expression" priority="4690637" id="{AC94D468-F078-4AE2-8771-102996E07B09}">
            <xm:f>$BS$4='Data entry'!$R14</xm:f>
            <x14:dxf>
              <fill>
                <patternFill>
                  <bgColor rgb="FFFF0000"/>
                </patternFill>
              </fill>
            </x14:dxf>
          </x14:cfRule>
          <xm:sqref>BQ30:CC30</xm:sqref>
        </x14:conditionalFormatting>
        <x14:conditionalFormatting xmlns:xm="http://schemas.microsoft.com/office/excel/2006/main">
          <x14:cfRule type="expression" priority="4690638" id="{10E78F76-181E-4F19-9F89-7DD36D3EFE30}">
            <xm:f>$BT$4='Data entry'!$R14</xm:f>
            <x14:dxf>
              <fill>
                <patternFill>
                  <bgColor rgb="FFFFFF00"/>
                </patternFill>
              </fill>
            </x14:dxf>
          </x14:cfRule>
          <xm:sqref>BF29:BT29</xm:sqref>
        </x14:conditionalFormatting>
        <x14:conditionalFormatting xmlns:xm="http://schemas.microsoft.com/office/excel/2006/main">
          <x14:cfRule type="expression" priority="4690639" id="{6A5FADC6-9512-4EFB-90A5-7B5244D10D1F}">
            <xm:f>$BT$4='Data entry'!$R14</xm:f>
            <x14:dxf>
              <fill>
                <patternFill>
                  <bgColor rgb="FFFF0000"/>
                </patternFill>
              </fill>
            </x14:dxf>
          </x14:cfRule>
          <xm:sqref>BR30:CC30</xm:sqref>
        </x14:conditionalFormatting>
        <x14:conditionalFormatting xmlns:xm="http://schemas.microsoft.com/office/excel/2006/main">
          <x14:cfRule type="expression" priority="4690640" id="{A51139D1-8841-4B96-B8CB-DFE3808765CF}">
            <xm:f>$BU$4='Data entry'!$R14</xm:f>
            <x14:dxf>
              <fill>
                <patternFill>
                  <bgColor rgb="FFFFFF00"/>
                </patternFill>
              </fill>
            </x14:dxf>
          </x14:cfRule>
          <xm:sqref>BG29:BU29</xm:sqref>
        </x14:conditionalFormatting>
        <x14:conditionalFormatting xmlns:xm="http://schemas.microsoft.com/office/excel/2006/main">
          <x14:cfRule type="expression" priority="4690641" id="{55CA7258-760F-4BFF-ACB5-A70FEB3E7981}">
            <xm:f>$BU$4='Data entry'!$R14</xm:f>
            <x14:dxf>
              <fill>
                <patternFill>
                  <bgColor rgb="FFFF0000"/>
                </patternFill>
              </fill>
            </x14:dxf>
          </x14:cfRule>
          <xm:sqref>BS30:CC30</xm:sqref>
        </x14:conditionalFormatting>
        <x14:conditionalFormatting xmlns:xm="http://schemas.microsoft.com/office/excel/2006/main">
          <x14:cfRule type="expression" priority="4690642" id="{A922B218-64DB-4CBB-9AB8-FE0EBB44E09E}">
            <xm:f>$BV$4='Data entry'!$R14</xm:f>
            <x14:dxf>
              <fill>
                <patternFill>
                  <bgColor rgb="FFFFFF00"/>
                </patternFill>
              </fill>
            </x14:dxf>
          </x14:cfRule>
          <xm:sqref>BH29:BV29</xm:sqref>
        </x14:conditionalFormatting>
        <x14:conditionalFormatting xmlns:xm="http://schemas.microsoft.com/office/excel/2006/main">
          <x14:cfRule type="expression" priority="4690643" id="{C98E908A-CD31-4778-B41C-7AFB9DBE639A}">
            <xm:f>$BV$4='Data entry'!$R14</xm:f>
            <x14:dxf>
              <fill>
                <patternFill>
                  <bgColor rgb="FFFF0000"/>
                </patternFill>
              </fill>
            </x14:dxf>
          </x14:cfRule>
          <xm:sqref>BT30:CC30</xm:sqref>
        </x14:conditionalFormatting>
        <x14:conditionalFormatting xmlns:xm="http://schemas.microsoft.com/office/excel/2006/main">
          <x14:cfRule type="expression" priority="4690644" id="{465CCCA3-B4DB-4B61-8AC7-8A5E4CEC9E3F}">
            <xm:f>$BW$4='Data entry'!$R14</xm:f>
            <x14:dxf>
              <fill>
                <patternFill>
                  <bgColor rgb="FFFFFF00"/>
                </patternFill>
              </fill>
            </x14:dxf>
          </x14:cfRule>
          <xm:sqref>BI29:BW29</xm:sqref>
        </x14:conditionalFormatting>
        <x14:conditionalFormatting xmlns:xm="http://schemas.microsoft.com/office/excel/2006/main">
          <x14:cfRule type="expression" priority="4690645" id="{37566F97-6D06-400B-A709-FE657B07687F}">
            <xm:f>$BW$4='Data entry'!$R14</xm:f>
            <x14:dxf>
              <fill>
                <patternFill>
                  <bgColor rgb="FFFF0000"/>
                </patternFill>
              </fill>
            </x14:dxf>
          </x14:cfRule>
          <xm:sqref>BU30:CC30</xm:sqref>
        </x14:conditionalFormatting>
        <x14:conditionalFormatting xmlns:xm="http://schemas.microsoft.com/office/excel/2006/main">
          <x14:cfRule type="expression" priority="4690646" id="{D8FBA3AC-5CF0-4E45-97CA-1D4DEE729ADA}">
            <xm:f>$BX$4='Data entry'!$R14</xm:f>
            <x14:dxf>
              <fill>
                <patternFill>
                  <bgColor rgb="FFFFFF00"/>
                </patternFill>
              </fill>
            </x14:dxf>
          </x14:cfRule>
          <xm:sqref>BJ29:BX29</xm:sqref>
        </x14:conditionalFormatting>
        <x14:conditionalFormatting xmlns:xm="http://schemas.microsoft.com/office/excel/2006/main">
          <x14:cfRule type="expression" priority="4690647" id="{E077C84B-A94F-431D-B232-4AFCC7C64F54}">
            <xm:f>$BX$4='Data entry'!$R14</xm:f>
            <x14:dxf>
              <fill>
                <patternFill>
                  <bgColor rgb="FFFF0000"/>
                </patternFill>
              </fill>
            </x14:dxf>
          </x14:cfRule>
          <xm:sqref>BV30:CC30</xm:sqref>
        </x14:conditionalFormatting>
        <x14:conditionalFormatting xmlns:xm="http://schemas.microsoft.com/office/excel/2006/main">
          <x14:cfRule type="expression" priority="4690648" id="{63783BA8-0C97-4A44-86FD-7A2BCF1B9957}">
            <xm:f>$BY$4='Data entry'!$R14</xm:f>
            <x14:dxf>
              <fill>
                <patternFill>
                  <bgColor rgb="FFFFFF00"/>
                </patternFill>
              </fill>
            </x14:dxf>
          </x14:cfRule>
          <xm:sqref>BK29:BY29</xm:sqref>
        </x14:conditionalFormatting>
        <x14:conditionalFormatting xmlns:xm="http://schemas.microsoft.com/office/excel/2006/main">
          <x14:cfRule type="expression" priority="4690649" id="{BB8DB8B4-B71B-46D2-AEE7-346F16103F74}">
            <xm:f>$BY$4='Data entry'!$R14</xm:f>
            <x14:dxf>
              <fill>
                <patternFill>
                  <bgColor rgb="FFFF0000"/>
                </patternFill>
              </fill>
            </x14:dxf>
          </x14:cfRule>
          <xm:sqref>BW30:CC30</xm:sqref>
        </x14:conditionalFormatting>
        <x14:conditionalFormatting xmlns:xm="http://schemas.microsoft.com/office/excel/2006/main">
          <x14:cfRule type="expression" priority="4690650" id="{1B638B98-2B06-4FEB-90C1-446A3E0A3979}">
            <xm:f>$BZ$4='Data entry'!$R14</xm:f>
            <x14:dxf>
              <fill>
                <patternFill>
                  <bgColor rgb="FFFFFF00"/>
                </patternFill>
              </fill>
            </x14:dxf>
          </x14:cfRule>
          <xm:sqref>BL29:BZ29</xm:sqref>
        </x14:conditionalFormatting>
        <x14:conditionalFormatting xmlns:xm="http://schemas.microsoft.com/office/excel/2006/main">
          <x14:cfRule type="expression" priority="4690651" id="{D3A0A2F8-D1B2-4DC5-B2A9-0EF53074E685}">
            <xm:f>$BZ$4='Data entry'!$R14</xm:f>
            <x14:dxf>
              <fill>
                <patternFill>
                  <bgColor rgb="FFFF0000"/>
                </patternFill>
              </fill>
            </x14:dxf>
          </x14:cfRule>
          <xm:sqref>BX30:CC30</xm:sqref>
        </x14:conditionalFormatting>
        <x14:conditionalFormatting xmlns:xm="http://schemas.microsoft.com/office/excel/2006/main">
          <x14:cfRule type="expression" priority="4690652" id="{83F6D018-7D3B-4D33-9998-11572F2F2FF5}">
            <xm:f>$CA$4='Data entry'!$R14</xm:f>
            <x14:dxf>
              <fill>
                <patternFill>
                  <bgColor rgb="FFFFFF00"/>
                </patternFill>
              </fill>
            </x14:dxf>
          </x14:cfRule>
          <xm:sqref>BM29:CA29</xm:sqref>
        </x14:conditionalFormatting>
        <x14:conditionalFormatting xmlns:xm="http://schemas.microsoft.com/office/excel/2006/main">
          <x14:cfRule type="expression" priority="4690653" id="{8E6D0B51-5626-4ED9-9072-C7A2C139704F}">
            <xm:f>$CA$4='Data entry'!$R14</xm:f>
            <x14:dxf>
              <fill>
                <patternFill>
                  <bgColor rgb="FFFF0000"/>
                </patternFill>
              </fill>
            </x14:dxf>
          </x14:cfRule>
          <xm:sqref>BY30:CC30</xm:sqref>
        </x14:conditionalFormatting>
        <x14:conditionalFormatting xmlns:xm="http://schemas.microsoft.com/office/excel/2006/main">
          <x14:cfRule type="expression" priority="4690654" id="{E1886EE4-3BDE-43A9-9F4B-79377FEC37FE}">
            <xm:f>$CB$4='Data entry'!$R14</xm:f>
            <x14:dxf>
              <fill>
                <patternFill>
                  <bgColor rgb="FFFFFF00"/>
                </patternFill>
              </fill>
            </x14:dxf>
          </x14:cfRule>
          <xm:sqref>BN29:CB29</xm:sqref>
        </x14:conditionalFormatting>
        <x14:conditionalFormatting xmlns:xm="http://schemas.microsoft.com/office/excel/2006/main">
          <x14:cfRule type="expression" priority="4690655" id="{ADEF572A-6C18-4602-BB86-01C96D36E07E}">
            <xm:f>$CB$4='Data entry'!$R14</xm:f>
            <x14:dxf>
              <fill>
                <patternFill>
                  <bgColor rgb="FFFF0000"/>
                </patternFill>
              </fill>
            </x14:dxf>
          </x14:cfRule>
          <xm:sqref>BZ30:CC30</xm:sqref>
        </x14:conditionalFormatting>
        <x14:conditionalFormatting xmlns:xm="http://schemas.microsoft.com/office/excel/2006/main">
          <x14:cfRule type="expression" priority="4690656" id="{7984E1C9-E073-4955-8543-62145CB6D008}">
            <xm:f>$CC$4='Data entry'!$R14</xm:f>
            <x14:dxf>
              <fill>
                <patternFill>
                  <bgColor rgb="FFFFFF00"/>
                </patternFill>
              </fill>
            </x14:dxf>
          </x14:cfRule>
          <xm:sqref>BO29:CC29</xm:sqref>
        </x14:conditionalFormatting>
        <x14:conditionalFormatting xmlns:xm="http://schemas.microsoft.com/office/excel/2006/main">
          <x14:cfRule type="expression" priority="4690657" id="{18A957B3-59FA-4698-BA92-2A208FF18E2F}">
            <xm:f>$CC$4='Data entry'!$R14</xm:f>
            <x14:dxf>
              <fill>
                <patternFill>
                  <bgColor rgb="FFFF0000"/>
                </patternFill>
              </fill>
            </x14:dxf>
          </x14:cfRule>
          <xm:sqref>CA30:CC30</xm:sqref>
        </x14:conditionalFormatting>
        <x14:conditionalFormatting xmlns:xm="http://schemas.microsoft.com/office/excel/2006/main">
          <x14:cfRule type="expression" priority="4690744" id="{5B0DB825-B7C2-40AC-B7EF-F267F054CFB9}">
            <xm:f>$U$4='Data entry'!$R15</xm:f>
            <x14:dxf>
              <fill>
                <patternFill>
                  <bgColor rgb="FFFF0000"/>
                </patternFill>
              </fill>
            </x14:dxf>
          </x14:cfRule>
          <xm:sqref>S33:AE33</xm:sqref>
        </x14:conditionalFormatting>
        <x14:conditionalFormatting xmlns:xm="http://schemas.microsoft.com/office/excel/2006/main">
          <x14:cfRule type="expression" priority="4690745" id="{18311200-E2BB-400F-B594-3B9A2C6068C2}">
            <xm:f>$V$4='Data entry'!$R15</xm:f>
            <x14:dxf>
              <fill>
                <patternFill>
                  <bgColor rgb="FFFF0000"/>
                </patternFill>
              </fill>
            </x14:dxf>
          </x14:cfRule>
          <xm:sqref>T33:AF33</xm:sqref>
        </x14:conditionalFormatting>
        <x14:conditionalFormatting xmlns:xm="http://schemas.microsoft.com/office/excel/2006/main">
          <x14:cfRule type="expression" priority="4690746" id="{D6DFB621-1A58-4C59-A987-ECAD0EB2D32B}">
            <xm:f>$V$4='Data entry'!$R15</xm:f>
            <x14:dxf>
              <fill>
                <patternFill>
                  <bgColor rgb="FFFFFF00"/>
                </patternFill>
              </fill>
            </x14:dxf>
          </x14:cfRule>
          <xm:sqref>H32:V32</xm:sqref>
        </x14:conditionalFormatting>
        <x14:conditionalFormatting xmlns:xm="http://schemas.microsoft.com/office/excel/2006/main">
          <x14:cfRule type="expression" priority="4690747" id="{5F87A680-DC5F-433D-A779-B7A534ACCDA9}">
            <xm:f>$W$4='Data entry'!$R15</xm:f>
            <x14:dxf>
              <fill>
                <patternFill>
                  <bgColor rgb="FFFF0000"/>
                </patternFill>
              </fill>
            </x14:dxf>
          </x14:cfRule>
          <xm:sqref>U33:AG33</xm:sqref>
        </x14:conditionalFormatting>
        <x14:conditionalFormatting xmlns:xm="http://schemas.microsoft.com/office/excel/2006/main">
          <x14:cfRule type="expression" priority="4690748" id="{964539FF-A92C-4F68-B268-B7157A32678C}">
            <xm:f>$W$4='Data entry'!$R15</xm:f>
            <x14:dxf>
              <fill>
                <patternFill>
                  <bgColor rgb="FFFFFF00"/>
                </patternFill>
              </fill>
            </x14:dxf>
          </x14:cfRule>
          <xm:sqref>I32:W32</xm:sqref>
        </x14:conditionalFormatting>
        <x14:conditionalFormatting xmlns:xm="http://schemas.microsoft.com/office/excel/2006/main">
          <x14:cfRule type="expression" priority="4690749" id="{46C1533A-F090-4A90-9309-3F59EC3FD3B0}">
            <xm:f>$X$4='Data entry'!$R15</xm:f>
            <x14:dxf>
              <fill>
                <patternFill>
                  <bgColor rgb="FFFF0000"/>
                </patternFill>
              </fill>
            </x14:dxf>
          </x14:cfRule>
          <xm:sqref>V33:AH33</xm:sqref>
        </x14:conditionalFormatting>
        <x14:conditionalFormatting xmlns:xm="http://schemas.microsoft.com/office/excel/2006/main">
          <x14:cfRule type="expression" priority="4690750" id="{7C70E81C-DDD4-4D75-933A-4F6A39893184}">
            <xm:f>$X$4='Data entry'!$R15</xm:f>
            <x14:dxf>
              <fill>
                <patternFill>
                  <bgColor rgb="FFFFFF00"/>
                </patternFill>
              </fill>
            </x14:dxf>
          </x14:cfRule>
          <xm:sqref>J32:X32</xm:sqref>
        </x14:conditionalFormatting>
        <x14:conditionalFormatting xmlns:xm="http://schemas.microsoft.com/office/excel/2006/main">
          <x14:cfRule type="expression" priority="4690751" id="{561AF073-0EF8-4B72-A119-40A639C4359D}">
            <xm:f>$Y$4='Data entry'!$R15</xm:f>
            <x14:dxf>
              <fill>
                <patternFill>
                  <bgColor rgb="FFFF0000"/>
                </patternFill>
              </fill>
            </x14:dxf>
          </x14:cfRule>
          <xm:sqref>W33:AI33</xm:sqref>
        </x14:conditionalFormatting>
        <x14:conditionalFormatting xmlns:xm="http://schemas.microsoft.com/office/excel/2006/main">
          <x14:cfRule type="expression" priority="4690752" id="{F242E808-8F07-4A89-9524-7D4C767CE357}">
            <xm:f>$Y$4='Data entry'!$R15</xm:f>
            <x14:dxf>
              <fill>
                <patternFill>
                  <bgColor rgb="FFFFFF00"/>
                </patternFill>
              </fill>
            </x14:dxf>
          </x14:cfRule>
          <xm:sqref>K32:Y32</xm:sqref>
        </x14:conditionalFormatting>
        <x14:conditionalFormatting xmlns:xm="http://schemas.microsoft.com/office/excel/2006/main">
          <x14:cfRule type="expression" priority="4690753" id="{DD601058-982B-4218-BD9D-64BB823C2633}">
            <xm:f>$Z$4='Data entry'!$R15</xm:f>
            <x14:dxf>
              <fill>
                <patternFill>
                  <bgColor rgb="FFFF0000"/>
                </patternFill>
              </fill>
            </x14:dxf>
          </x14:cfRule>
          <xm:sqref>X33:AJ33</xm:sqref>
        </x14:conditionalFormatting>
        <x14:conditionalFormatting xmlns:xm="http://schemas.microsoft.com/office/excel/2006/main">
          <x14:cfRule type="expression" priority="4690754" id="{C9DB141D-79F6-4093-92A3-7BF7A1622985}">
            <xm:f>$Z$4='Data entry'!$R15</xm:f>
            <x14:dxf>
              <fill>
                <patternFill>
                  <bgColor rgb="FFFFFF00"/>
                </patternFill>
              </fill>
            </x14:dxf>
          </x14:cfRule>
          <xm:sqref>L32:Z32</xm:sqref>
        </x14:conditionalFormatting>
        <x14:conditionalFormatting xmlns:xm="http://schemas.microsoft.com/office/excel/2006/main">
          <x14:cfRule type="expression" priority="4690755" id="{710EB8D3-F5C0-4E3C-8214-2D0C4E26F649}">
            <xm:f>$AA$4='Data entry'!$R15</xm:f>
            <x14:dxf>
              <fill>
                <patternFill>
                  <bgColor rgb="FFFF0000"/>
                </patternFill>
              </fill>
            </x14:dxf>
          </x14:cfRule>
          <xm:sqref>Y33:AK33</xm:sqref>
        </x14:conditionalFormatting>
        <x14:conditionalFormatting xmlns:xm="http://schemas.microsoft.com/office/excel/2006/main">
          <x14:cfRule type="expression" priority="4690756" id="{33825D69-C967-4D27-B395-5D44A3083802}">
            <xm:f>$AA$4='Data entry'!$R15</xm:f>
            <x14:dxf>
              <fill>
                <patternFill>
                  <bgColor rgb="FFFFFF00"/>
                </patternFill>
              </fill>
            </x14:dxf>
          </x14:cfRule>
          <xm:sqref>M32:AA32</xm:sqref>
        </x14:conditionalFormatting>
        <x14:conditionalFormatting xmlns:xm="http://schemas.microsoft.com/office/excel/2006/main">
          <x14:cfRule type="expression" priority="4690757" id="{9811A97D-351B-4D32-8754-AF433277E62B}">
            <xm:f>$AB$4='Data entry'!$R15</xm:f>
            <x14:dxf>
              <fill>
                <patternFill>
                  <bgColor rgb="FFFF0000"/>
                </patternFill>
              </fill>
            </x14:dxf>
          </x14:cfRule>
          <xm:sqref>Z33:AL33</xm:sqref>
        </x14:conditionalFormatting>
        <x14:conditionalFormatting xmlns:xm="http://schemas.microsoft.com/office/excel/2006/main">
          <x14:cfRule type="expression" priority="4690758" id="{6DD3E556-C72E-438B-92DA-3096ED1E4178}">
            <xm:f>$AB$4='Data entry'!$R15</xm:f>
            <x14:dxf>
              <fill>
                <patternFill>
                  <bgColor rgb="FFFFFF00"/>
                </patternFill>
              </fill>
            </x14:dxf>
          </x14:cfRule>
          <xm:sqref>N32:AB32</xm:sqref>
        </x14:conditionalFormatting>
        <x14:conditionalFormatting xmlns:xm="http://schemas.microsoft.com/office/excel/2006/main">
          <x14:cfRule type="expression" priority="4690759" id="{C0DF7A1B-D6BC-4371-BD3A-F0708147FA1C}">
            <xm:f>$AC$4='Data entry'!$R15</xm:f>
            <x14:dxf>
              <fill>
                <patternFill>
                  <bgColor rgb="FFFF0000"/>
                </patternFill>
              </fill>
            </x14:dxf>
          </x14:cfRule>
          <xm:sqref>AA33:AM33</xm:sqref>
        </x14:conditionalFormatting>
        <x14:conditionalFormatting xmlns:xm="http://schemas.microsoft.com/office/excel/2006/main">
          <x14:cfRule type="expression" priority="4690760" id="{DB2E1F48-AF0E-41F9-A976-6B1963CA5711}">
            <xm:f>$AC$4='Data entry'!$R15</xm:f>
            <x14:dxf>
              <fill>
                <patternFill>
                  <bgColor rgb="FFFFFF00"/>
                </patternFill>
              </fill>
            </x14:dxf>
          </x14:cfRule>
          <xm:sqref>O32:AC32</xm:sqref>
        </x14:conditionalFormatting>
        <x14:conditionalFormatting xmlns:xm="http://schemas.microsoft.com/office/excel/2006/main">
          <x14:cfRule type="expression" priority="4690761" id="{89909907-F9A9-4AF9-BC1D-304710A43F50}">
            <xm:f>$AD$4='Data entry'!$R15</xm:f>
            <x14:dxf>
              <fill>
                <patternFill>
                  <bgColor rgb="FFFF0000"/>
                </patternFill>
              </fill>
            </x14:dxf>
          </x14:cfRule>
          <xm:sqref>AB33:AN33</xm:sqref>
        </x14:conditionalFormatting>
        <x14:conditionalFormatting xmlns:xm="http://schemas.microsoft.com/office/excel/2006/main">
          <x14:cfRule type="expression" priority="4690762" id="{729676B7-E331-43A4-ACC9-850DCEE76A0E}">
            <xm:f>$AD$4='Data entry'!$R15</xm:f>
            <x14:dxf>
              <fill>
                <patternFill>
                  <bgColor rgb="FFFFFF00"/>
                </patternFill>
              </fill>
            </x14:dxf>
          </x14:cfRule>
          <xm:sqref>P32:AD32</xm:sqref>
        </x14:conditionalFormatting>
        <x14:conditionalFormatting xmlns:xm="http://schemas.microsoft.com/office/excel/2006/main">
          <x14:cfRule type="expression" priority="4690763" id="{00DA2C55-350E-44AA-ABEA-808FABFDA737}">
            <xm:f>$AE$4='Data entry'!$R15</xm:f>
            <x14:dxf>
              <fill>
                <patternFill>
                  <bgColor rgb="FFFF0000"/>
                </patternFill>
              </fill>
            </x14:dxf>
          </x14:cfRule>
          <xm:sqref>AC33:AO33</xm:sqref>
        </x14:conditionalFormatting>
        <x14:conditionalFormatting xmlns:xm="http://schemas.microsoft.com/office/excel/2006/main">
          <x14:cfRule type="expression" priority="4690764" id="{373C95F1-00C1-45E9-B561-5224945BA4A4}">
            <xm:f>$AE$4='Data entry'!$R15</xm:f>
            <x14:dxf>
              <fill>
                <patternFill>
                  <bgColor rgb="FFFFFF00"/>
                </patternFill>
              </fill>
            </x14:dxf>
          </x14:cfRule>
          <xm:sqref>Q32:AE32</xm:sqref>
        </x14:conditionalFormatting>
        <x14:conditionalFormatting xmlns:xm="http://schemas.microsoft.com/office/excel/2006/main">
          <x14:cfRule type="expression" priority="4690765" id="{65E90E74-6BEF-4B00-BD5E-ECACFEBC225A}">
            <xm:f>$AF$4='Data entry'!$R15</xm:f>
            <x14:dxf>
              <fill>
                <patternFill>
                  <bgColor rgb="FFFF0000"/>
                </patternFill>
              </fill>
            </x14:dxf>
          </x14:cfRule>
          <xm:sqref>AD33:AP33</xm:sqref>
        </x14:conditionalFormatting>
        <x14:conditionalFormatting xmlns:xm="http://schemas.microsoft.com/office/excel/2006/main">
          <x14:cfRule type="expression" priority="4690766" id="{56B519D7-E083-4811-B42B-D6CB10D44BB3}">
            <xm:f>$AF$4='Data entry'!$R15</xm:f>
            <x14:dxf>
              <fill>
                <patternFill>
                  <bgColor rgb="FFFFFF00"/>
                </patternFill>
              </fill>
            </x14:dxf>
          </x14:cfRule>
          <xm:sqref>R32:AF32</xm:sqref>
        </x14:conditionalFormatting>
        <x14:conditionalFormatting xmlns:xm="http://schemas.microsoft.com/office/excel/2006/main">
          <x14:cfRule type="expression" priority="4690767" id="{889682B6-BF9B-414B-86B7-1C802156B058}">
            <xm:f>$AG$4='Data entry'!$R15</xm:f>
            <x14:dxf>
              <fill>
                <patternFill>
                  <bgColor rgb="FFFF0000"/>
                </patternFill>
              </fill>
            </x14:dxf>
          </x14:cfRule>
          <xm:sqref>AE33:AQ33</xm:sqref>
        </x14:conditionalFormatting>
        <x14:conditionalFormatting xmlns:xm="http://schemas.microsoft.com/office/excel/2006/main">
          <x14:cfRule type="expression" priority="4690768" id="{19913D88-1940-4CB0-B29C-D46D60833BD5}">
            <xm:f>$AG$4='Data entry'!$R15</xm:f>
            <x14:dxf>
              <fill>
                <patternFill>
                  <bgColor rgb="FFFFFF00"/>
                </patternFill>
              </fill>
            </x14:dxf>
          </x14:cfRule>
          <xm:sqref>S32:AG32</xm:sqref>
        </x14:conditionalFormatting>
        <x14:conditionalFormatting xmlns:xm="http://schemas.microsoft.com/office/excel/2006/main">
          <x14:cfRule type="expression" priority="4690769" id="{3DD7B9A5-18A3-463F-BAD5-9796FC487328}">
            <xm:f>$AH$4='Data entry'!$R15</xm:f>
            <x14:dxf>
              <fill>
                <patternFill>
                  <bgColor rgb="FFFF0000"/>
                </patternFill>
              </fill>
            </x14:dxf>
          </x14:cfRule>
          <xm:sqref>AF33:AR33</xm:sqref>
        </x14:conditionalFormatting>
        <x14:conditionalFormatting xmlns:xm="http://schemas.microsoft.com/office/excel/2006/main">
          <x14:cfRule type="expression" priority="4690770" id="{31005CF4-5608-496E-91EB-F7F505046C80}">
            <xm:f>$AH$4='Data entry'!$R15</xm:f>
            <x14:dxf>
              <fill>
                <patternFill>
                  <bgColor rgb="FFFFFF00"/>
                </patternFill>
              </fill>
            </x14:dxf>
          </x14:cfRule>
          <xm:sqref>T32:AH32</xm:sqref>
        </x14:conditionalFormatting>
        <x14:conditionalFormatting xmlns:xm="http://schemas.microsoft.com/office/excel/2006/main">
          <x14:cfRule type="expression" priority="4690771" id="{CD14F654-5B7A-444F-8FC1-7DD71E76E475}">
            <xm:f>$AI$4='Data entry'!$R15</xm:f>
            <x14:dxf>
              <fill>
                <patternFill>
                  <bgColor rgb="FFFF0000"/>
                </patternFill>
              </fill>
            </x14:dxf>
          </x14:cfRule>
          <xm:sqref>AG33:AS33</xm:sqref>
        </x14:conditionalFormatting>
        <x14:conditionalFormatting xmlns:xm="http://schemas.microsoft.com/office/excel/2006/main">
          <x14:cfRule type="expression" priority="4690772" id="{0E4E448C-6C46-4285-B877-A61A90294385}">
            <xm:f>$AI$4='Data entry'!$R15</xm:f>
            <x14:dxf>
              <fill>
                <patternFill>
                  <bgColor rgb="FFFFFF00"/>
                </patternFill>
              </fill>
            </x14:dxf>
          </x14:cfRule>
          <xm:sqref>U32:AI32</xm:sqref>
        </x14:conditionalFormatting>
        <x14:conditionalFormatting xmlns:xm="http://schemas.microsoft.com/office/excel/2006/main">
          <x14:cfRule type="expression" priority="4690773" id="{B1C1818F-791C-403D-BE73-6F6E9DC6A16D}">
            <xm:f>$AJ$4='Data entry'!$R15</xm:f>
            <x14:dxf>
              <fill>
                <patternFill>
                  <bgColor rgb="FFFF0000"/>
                </patternFill>
              </fill>
            </x14:dxf>
          </x14:cfRule>
          <xm:sqref>AH33:AT33</xm:sqref>
        </x14:conditionalFormatting>
        <x14:conditionalFormatting xmlns:xm="http://schemas.microsoft.com/office/excel/2006/main">
          <x14:cfRule type="expression" priority="4690774" id="{A1237792-221B-431B-B8A7-E9A64DA46D93}">
            <xm:f>$AJ$4='Data entry'!$R15</xm:f>
            <x14:dxf>
              <fill>
                <patternFill>
                  <bgColor rgb="FFFFFF00"/>
                </patternFill>
              </fill>
            </x14:dxf>
          </x14:cfRule>
          <xm:sqref>V32:AJ32</xm:sqref>
        </x14:conditionalFormatting>
        <x14:conditionalFormatting xmlns:xm="http://schemas.microsoft.com/office/excel/2006/main">
          <x14:cfRule type="expression" priority="4690775" id="{617DC2AF-C7A3-4724-8EA3-17DEFEDC8949}">
            <xm:f>$AK$4='Data entry'!$R15</xm:f>
            <x14:dxf>
              <fill>
                <patternFill>
                  <bgColor rgb="FFFF0000"/>
                </patternFill>
              </fill>
            </x14:dxf>
          </x14:cfRule>
          <xm:sqref>AI33:AU33</xm:sqref>
        </x14:conditionalFormatting>
        <x14:conditionalFormatting xmlns:xm="http://schemas.microsoft.com/office/excel/2006/main">
          <x14:cfRule type="expression" priority="4690776" id="{AA72317D-37B1-48EB-A28B-BF2AC8DC4519}">
            <xm:f>$AK$4='Data entry'!$R15</xm:f>
            <x14:dxf>
              <fill>
                <patternFill>
                  <bgColor rgb="FFFFFF00"/>
                </patternFill>
              </fill>
            </x14:dxf>
          </x14:cfRule>
          <xm:sqref>W32:AK32</xm:sqref>
        </x14:conditionalFormatting>
        <x14:conditionalFormatting xmlns:xm="http://schemas.microsoft.com/office/excel/2006/main">
          <x14:cfRule type="expression" priority="4690777" id="{6CA9FB7A-20EA-4D3A-B74C-A001F4BE810D}">
            <xm:f>$AL$4='Data entry'!$R15</xm:f>
            <x14:dxf>
              <fill>
                <patternFill>
                  <bgColor rgb="FFFF0000"/>
                </patternFill>
              </fill>
            </x14:dxf>
          </x14:cfRule>
          <xm:sqref>AJ33:AV33</xm:sqref>
        </x14:conditionalFormatting>
        <x14:conditionalFormatting xmlns:xm="http://schemas.microsoft.com/office/excel/2006/main">
          <x14:cfRule type="expression" priority="4690778" id="{81A75DAA-573F-4EF3-A640-1B992C18BEA0}">
            <xm:f>$AL$4='Data entry'!$R15</xm:f>
            <x14:dxf>
              <fill>
                <patternFill>
                  <bgColor rgb="FFFFFF00"/>
                </patternFill>
              </fill>
            </x14:dxf>
          </x14:cfRule>
          <xm:sqref>X32:AL32</xm:sqref>
        </x14:conditionalFormatting>
        <x14:conditionalFormatting xmlns:xm="http://schemas.microsoft.com/office/excel/2006/main">
          <x14:cfRule type="expression" priority="4690779" id="{3D44713E-4ABA-4CCD-9DF4-5513A9FB5E1E}">
            <xm:f>$AM$4='Data entry'!$R15</xm:f>
            <x14:dxf>
              <fill>
                <patternFill>
                  <bgColor rgb="FFFF0000"/>
                </patternFill>
              </fill>
            </x14:dxf>
          </x14:cfRule>
          <xm:sqref>AK33:AW33</xm:sqref>
        </x14:conditionalFormatting>
        <x14:conditionalFormatting xmlns:xm="http://schemas.microsoft.com/office/excel/2006/main">
          <x14:cfRule type="expression" priority="4690780" id="{05A26B51-72A7-4423-822F-2BDBC28275D0}">
            <xm:f>$AM$4='Data entry'!$R15</xm:f>
            <x14:dxf>
              <fill>
                <patternFill>
                  <bgColor rgb="FFFFFF00"/>
                </patternFill>
              </fill>
            </x14:dxf>
          </x14:cfRule>
          <xm:sqref>Y32:AM32</xm:sqref>
        </x14:conditionalFormatting>
        <x14:conditionalFormatting xmlns:xm="http://schemas.microsoft.com/office/excel/2006/main">
          <x14:cfRule type="expression" priority="4690781" id="{B8A20675-6230-4694-A7F6-6B3DC7142773}">
            <xm:f>$AN$4='Data entry'!$R15</xm:f>
            <x14:dxf>
              <fill>
                <patternFill>
                  <bgColor rgb="FFFF0000"/>
                </patternFill>
              </fill>
            </x14:dxf>
          </x14:cfRule>
          <xm:sqref>AL33:AX33</xm:sqref>
        </x14:conditionalFormatting>
        <x14:conditionalFormatting xmlns:xm="http://schemas.microsoft.com/office/excel/2006/main">
          <x14:cfRule type="expression" priority="4690782" id="{8421181C-7450-42E9-BC1D-065CCFCA960E}">
            <xm:f>$AN$4='Data entry'!$R15</xm:f>
            <x14:dxf>
              <fill>
                <patternFill>
                  <bgColor rgb="FFFFFF00"/>
                </patternFill>
              </fill>
            </x14:dxf>
          </x14:cfRule>
          <xm:sqref>Z32:AN32</xm:sqref>
        </x14:conditionalFormatting>
        <x14:conditionalFormatting xmlns:xm="http://schemas.microsoft.com/office/excel/2006/main">
          <x14:cfRule type="expression" priority="4690783" id="{067FE4BD-6EF4-4684-B6E0-35AB2F267EE7}">
            <xm:f>$AO$4='Data entry'!$R15</xm:f>
            <x14:dxf>
              <fill>
                <patternFill>
                  <bgColor rgb="FFFF0000"/>
                </patternFill>
              </fill>
            </x14:dxf>
          </x14:cfRule>
          <xm:sqref>AM33:AY33</xm:sqref>
        </x14:conditionalFormatting>
        <x14:conditionalFormatting xmlns:xm="http://schemas.microsoft.com/office/excel/2006/main">
          <x14:cfRule type="expression" priority="4690784" id="{F7653492-88D1-47AC-8BA3-0CCE65C3C2AB}">
            <xm:f>$AO$4='Data entry'!$R15</xm:f>
            <x14:dxf>
              <fill>
                <patternFill>
                  <bgColor rgb="FFFFFF00"/>
                </patternFill>
              </fill>
            </x14:dxf>
          </x14:cfRule>
          <xm:sqref>AA32:AO32</xm:sqref>
        </x14:conditionalFormatting>
        <x14:conditionalFormatting xmlns:xm="http://schemas.microsoft.com/office/excel/2006/main">
          <x14:cfRule type="expression" priority="4690785" id="{207A5E5D-B322-482E-9193-1D7318138358}">
            <xm:f>$AP$4='Data entry'!$R15</xm:f>
            <x14:dxf>
              <fill>
                <patternFill>
                  <bgColor rgb="FFFF0000"/>
                </patternFill>
              </fill>
            </x14:dxf>
          </x14:cfRule>
          <xm:sqref>AN33:AZ33</xm:sqref>
        </x14:conditionalFormatting>
        <x14:conditionalFormatting xmlns:xm="http://schemas.microsoft.com/office/excel/2006/main">
          <x14:cfRule type="expression" priority="4690786" id="{21DA638D-4CA0-4067-BFF1-240CE1A0261B}">
            <xm:f>$AP$4='Data entry'!$R15</xm:f>
            <x14:dxf>
              <fill>
                <patternFill>
                  <bgColor rgb="FFFFFF00"/>
                </patternFill>
              </fill>
            </x14:dxf>
          </x14:cfRule>
          <xm:sqref>AB32:AP32</xm:sqref>
        </x14:conditionalFormatting>
        <x14:conditionalFormatting xmlns:xm="http://schemas.microsoft.com/office/excel/2006/main">
          <x14:cfRule type="expression" priority="4690787" id="{71963D96-A42A-4B90-BFC7-6D83D37766EF}">
            <xm:f>$AQ$4='Data entry'!$R15</xm:f>
            <x14:dxf>
              <fill>
                <patternFill>
                  <bgColor rgb="FFFF0000"/>
                </patternFill>
              </fill>
            </x14:dxf>
          </x14:cfRule>
          <xm:sqref>AO33:BA33</xm:sqref>
        </x14:conditionalFormatting>
        <x14:conditionalFormatting xmlns:xm="http://schemas.microsoft.com/office/excel/2006/main">
          <x14:cfRule type="expression" priority="4690788" id="{74952595-84B6-484F-8FF6-FCC1F337DF4D}">
            <xm:f>$AQ$4='Data entry'!$R15</xm:f>
            <x14:dxf>
              <fill>
                <patternFill>
                  <bgColor rgb="FFFFFF00"/>
                </patternFill>
              </fill>
            </x14:dxf>
          </x14:cfRule>
          <xm:sqref>AC32:AQ32</xm:sqref>
        </x14:conditionalFormatting>
        <x14:conditionalFormatting xmlns:xm="http://schemas.microsoft.com/office/excel/2006/main">
          <x14:cfRule type="expression" priority="4690789" id="{8AC9C4B9-0A34-4BC0-B0F7-CA89434C4911}">
            <xm:f>$P$4='Data entry'!$R15</xm:f>
            <x14:dxf>
              <fill>
                <patternFill>
                  <bgColor rgb="FFFFFF00"/>
                </patternFill>
              </fill>
            </x14:dxf>
          </x14:cfRule>
          <xm:sqref>C32:P32</xm:sqref>
        </x14:conditionalFormatting>
        <x14:conditionalFormatting xmlns:xm="http://schemas.microsoft.com/office/excel/2006/main">
          <x14:cfRule type="expression" priority="4690790" id="{0A726775-ABFD-4F22-967C-1A4D87BA3751}">
            <xm:f>$Q$4='Data entry'!$R15</xm:f>
            <x14:dxf>
              <fill>
                <patternFill>
                  <bgColor rgb="FFFFFF00"/>
                </patternFill>
              </fill>
            </x14:dxf>
          </x14:cfRule>
          <xm:sqref>C32:Q32</xm:sqref>
        </x14:conditionalFormatting>
        <x14:conditionalFormatting xmlns:xm="http://schemas.microsoft.com/office/excel/2006/main">
          <x14:cfRule type="expression" priority="4690791" id="{3A8414BD-262C-43B5-86EE-FA6901D00453}">
            <xm:f>$Q$4='Data entry'!$R15</xm:f>
            <x14:dxf>
              <fill>
                <patternFill>
                  <bgColor rgb="FFFF0000"/>
                </patternFill>
              </fill>
            </x14:dxf>
          </x14:cfRule>
          <xm:sqref>O33:AA33</xm:sqref>
        </x14:conditionalFormatting>
        <x14:conditionalFormatting xmlns:xm="http://schemas.microsoft.com/office/excel/2006/main">
          <x14:cfRule type="expression" priority="4690792" id="{B8B5501D-F3EF-4449-9306-F652960C65F4}">
            <xm:f>$R$4='Data entry'!$R15</xm:f>
            <x14:dxf>
              <fill>
                <patternFill>
                  <bgColor rgb="FFFF0000"/>
                </patternFill>
              </fill>
            </x14:dxf>
          </x14:cfRule>
          <xm:sqref>P33:AB33</xm:sqref>
        </x14:conditionalFormatting>
        <x14:conditionalFormatting xmlns:xm="http://schemas.microsoft.com/office/excel/2006/main">
          <x14:cfRule type="expression" priority="4690793" id="{5D070DEC-B82E-4D87-B907-A3E5AB836991}">
            <xm:f>$R$4='Data entry'!$R15</xm:f>
            <x14:dxf>
              <fill>
                <patternFill>
                  <bgColor rgb="FFFFFF00"/>
                </patternFill>
              </fill>
            </x14:dxf>
          </x14:cfRule>
          <xm:sqref>D32:R32</xm:sqref>
        </x14:conditionalFormatting>
        <x14:conditionalFormatting xmlns:xm="http://schemas.microsoft.com/office/excel/2006/main">
          <x14:cfRule type="expression" priority="4690794" id="{E4D16A10-F818-4664-9FB2-F0E839824D4B}">
            <xm:f>$S$4='Data entry'!$R15</xm:f>
            <x14:dxf>
              <fill>
                <patternFill>
                  <bgColor rgb="FFFF0000"/>
                </patternFill>
              </fill>
            </x14:dxf>
          </x14:cfRule>
          <xm:sqref>Q33:AC33</xm:sqref>
        </x14:conditionalFormatting>
        <x14:conditionalFormatting xmlns:xm="http://schemas.microsoft.com/office/excel/2006/main">
          <x14:cfRule type="expression" priority="4690795" id="{1A9F9911-A3E9-4730-AFBE-AB8C596545CA}">
            <xm:f>$S$4='Data entry'!$R15</xm:f>
            <x14:dxf>
              <fill>
                <patternFill>
                  <bgColor rgb="FFFFFF00"/>
                </patternFill>
              </fill>
            </x14:dxf>
          </x14:cfRule>
          <xm:sqref>E32:S32</xm:sqref>
        </x14:conditionalFormatting>
        <x14:conditionalFormatting xmlns:xm="http://schemas.microsoft.com/office/excel/2006/main">
          <x14:cfRule type="expression" priority="4690796" id="{8BB5CD1B-B2AC-442A-9550-26DE19A62D22}">
            <xm:f>$T$4='Data entry'!$R15</xm:f>
            <x14:dxf>
              <fill>
                <patternFill>
                  <bgColor rgb="FFFF0000"/>
                </patternFill>
              </fill>
            </x14:dxf>
          </x14:cfRule>
          <xm:sqref>R33:AD33</xm:sqref>
        </x14:conditionalFormatting>
        <x14:conditionalFormatting xmlns:xm="http://schemas.microsoft.com/office/excel/2006/main">
          <x14:cfRule type="expression" priority="4690797" id="{E7B59C69-7921-4049-84A1-8B3E5F7B0598}">
            <xm:f>$T$4='Data entry'!$R15</xm:f>
            <x14:dxf>
              <fill>
                <patternFill>
                  <bgColor rgb="FFFFFF00"/>
                </patternFill>
              </fill>
            </x14:dxf>
          </x14:cfRule>
          <xm:sqref>F32:T32</xm:sqref>
        </x14:conditionalFormatting>
        <x14:conditionalFormatting xmlns:xm="http://schemas.microsoft.com/office/excel/2006/main">
          <x14:cfRule type="expression" priority="4690798" id="{238C09E5-7A3D-439D-949F-A7733073F9A2}">
            <xm:f>$U$4='Data entry'!$R15</xm:f>
            <x14:dxf>
              <fill>
                <patternFill>
                  <bgColor rgb="FFFFFF00"/>
                </patternFill>
              </fill>
            </x14:dxf>
          </x14:cfRule>
          <xm:sqref>G32:U32</xm:sqref>
        </x14:conditionalFormatting>
        <x14:conditionalFormatting xmlns:xm="http://schemas.microsoft.com/office/excel/2006/main">
          <x14:cfRule type="expression" priority="4690799" id="{DE4D4432-0A19-452A-AF14-2873FE4DF411}">
            <xm:f>$AR$4='Data entry'!$R15</xm:f>
            <x14:dxf>
              <fill>
                <patternFill>
                  <bgColor rgb="FFFF0000"/>
                </patternFill>
              </fill>
            </x14:dxf>
          </x14:cfRule>
          <xm:sqref>AP33:BB33</xm:sqref>
        </x14:conditionalFormatting>
        <x14:conditionalFormatting xmlns:xm="http://schemas.microsoft.com/office/excel/2006/main">
          <x14:cfRule type="expression" priority="4690800" id="{90D7E1FF-542D-40C8-9BD5-DFEB4CDD256F}">
            <xm:f>$AR$4='Data entry'!$R15</xm:f>
            <x14:dxf>
              <fill>
                <patternFill>
                  <bgColor rgb="FFFFFF00"/>
                </patternFill>
              </fill>
            </x14:dxf>
          </x14:cfRule>
          <xm:sqref>AD32:AR32</xm:sqref>
        </x14:conditionalFormatting>
        <x14:conditionalFormatting xmlns:xm="http://schemas.microsoft.com/office/excel/2006/main">
          <x14:cfRule type="expression" priority="4690801" id="{0EBB5305-4A4A-4205-A1FF-11160070CBC3}">
            <xm:f>$AS$4='Data entry'!$R15</xm:f>
            <x14:dxf>
              <fill>
                <patternFill>
                  <bgColor rgb="FFFF0000"/>
                </patternFill>
              </fill>
            </x14:dxf>
          </x14:cfRule>
          <xm:sqref>AQ33:BC33</xm:sqref>
        </x14:conditionalFormatting>
        <x14:conditionalFormatting xmlns:xm="http://schemas.microsoft.com/office/excel/2006/main">
          <x14:cfRule type="expression" priority="4690802" id="{AC8EB30C-4253-4CE1-820E-1801F6D8D35B}">
            <xm:f>$AS$4='Data entry'!$R15</xm:f>
            <x14:dxf>
              <fill>
                <patternFill>
                  <bgColor rgb="FFFFFF00"/>
                </patternFill>
              </fill>
            </x14:dxf>
          </x14:cfRule>
          <xm:sqref>AE32:AS32</xm:sqref>
        </x14:conditionalFormatting>
        <x14:conditionalFormatting xmlns:xm="http://schemas.microsoft.com/office/excel/2006/main">
          <x14:cfRule type="expression" priority="4690803" id="{E11744C1-7201-4272-A1B0-945490B42425}">
            <xm:f>$AT$4='Data entry'!$R15</xm:f>
            <x14:dxf>
              <fill>
                <patternFill>
                  <bgColor rgb="FFFF0000"/>
                </patternFill>
              </fill>
            </x14:dxf>
          </x14:cfRule>
          <xm:sqref>AR33:BD33</xm:sqref>
        </x14:conditionalFormatting>
        <x14:conditionalFormatting xmlns:xm="http://schemas.microsoft.com/office/excel/2006/main">
          <x14:cfRule type="expression" priority="4690804" id="{5EE2823B-E955-4EA7-B99C-0B1F77B57A69}">
            <xm:f>$AT$4='Data entry'!$R15</xm:f>
            <x14:dxf>
              <fill>
                <patternFill>
                  <bgColor rgb="FFFFFF00"/>
                </patternFill>
              </fill>
            </x14:dxf>
          </x14:cfRule>
          <xm:sqref>AF32:AT32</xm:sqref>
        </x14:conditionalFormatting>
        <x14:conditionalFormatting xmlns:xm="http://schemas.microsoft.com/office/excel/2006/main">
          <x14:cfRule type="expression" priority="4690805" id="{5737DC63-3262-4B34-900C-2AAEB255FCBA}">
            <xm:f>$AU$4='Data entry'!$R15</xm:f>
            <x14:dxf>
              <fill>
                <patternFill>
                  <bgColor rgb="FFFF0000"/>
                </patternFill>
              </fill>
            </x14:dxf>
          </x14:cfRule>
          <xm:sqref>AS33:BE33</xm:sqref>
        </x14:conditionalFormatting>
        <x14:conditionalFormatting xmlns:xm="http://schemas.microsoft.com/office/excel/2006/main">
          <x14:cfRule type="expression" priority="4690806" id="{2B5C1F1B-3C3D-4CA3-BC64-0E98422075B6}">
            <xm:f>$AU$4='Data entry'!$R15</xm:f>
            <x14:dxf>
              <fill>
                <patternFill>
                  <bgColor rgb="FFFFFF00"/>
                </patternFill>
              </fill>
            </x14:dxf>
          </x14:cfRule>
          <xm:sqref>AG32:AU32</xm:sqref>
        </x14:conditionalFormatting>
        <x14:conditionalFormatting xmlns:xm="http://schemas.microsoft.com/office/excel/2006/main">
          <x14:cfRule type="expression" priority="4690807" id="{B87A1285-B003-4855-8F4B-53C391BA10E6}">
            <xm:f>$AV$4='Data entry'!$R15</xm:f>
            <x14:dxf>
              <fill>
                <patternFill>
                  <bgColor rgb="FFFF0000"/>
                </patternFill>
              </fill>
            </x14:dxf>
          </x14:cfRule>
          <xm:sqref>AT33:BF33</xm:sqref>
        </x14:conditionalFormatting>
        <x14:conditionalFormatting xmlns:xm="http://schemas.microsoft.com/office/excel/2006/main">
          <x14:cfRule type="expression" priority="4690808" id="{338EE31C-78DB-4818-B837-0380F9E457FA}">
            <xm:f>$AV$4='Data entry'!$R15</xm:f>
            <x14:dxf>
              <fill>
                <patternFill>
                  <bgColor rgb="FFFFFF00"/>
                </patternFill>
              </fill>
            </x14:dxf>
          </x14:cfRule>
          <xm:sqref>AH32:AV32</xm:sqref>
        </x14:conditionalFormatting>
        <x14:conditionalFormatting xmlns:xm="http://schemas.microsoft.com/office/excel/2006/main">
          <x14:cfRule type="expression" priority="4690809" id="{5C40EA66-2801-4C91-B885-BF6A1ECFC35C}">
            <xm:f>$AW$4='Data entry'!$R15</xm:f>
            <x14:dxf>
              <fill>
                <patternFill>
                  <bgColor rgb="FFFF0000"/>
                </patternFill>
              </fill>
            </x14:dxf>
          </x14:cfRule>
          <xm:sqref>AU33:BG33</xm:sqref>
        </x14:conditionalFormatting>
        <x14:conditionalFormatting xmlns:xm="http://schemas.microsoft.com/office/excel/2006/main">
          <x14:cfRule type="expression" priority="4690810" id="{51BCD5CE-DF86-4C2F-8A81-DDA1EFD6C8F7}">
            <xm:f>$AW$4='Data entry'!$R15</xm:f>
            <x14:dxf>
              <fill>
                <patternFill>
                  <bgColor rgb="FFFFFF00"/>
                </patternFill>
              </fill>
            </x14:dxf>
          </x14:cfRule>
          <xm:sqref>AI32:AW32</xm:sqref>
        </x14:conditionalFormatting>
        <x14:conditionalFormatting xmlns:xm="http://schemas.microsoft.com/office/excel/2006/main">
          <x14:cfRule type="expression" priority="4690811" id="{DC2ED5A0-8917-4877-8CD3-9DF9BE5993C9}">
            <xm:f>$AX$4='Data entry'!$R15</xm:f>
            <x14:dxf>
              <fill>
                <patternFill>
                  <bgColor rgb="FFFF0000"/>
                </patternFill>
              </fill>
            </x14:dxf>
          </x14:cfRule>
          <xm:sqref>AV33:BH33</xm:sqref>
        </x14:conditionalFormatting>
        <x14:conditionalFormatting xmlns:xm="http://schemas.microsoft.com/office/excel/2006/main">
          <x14:cfRule type="expression" priority="4690812" id="{59B31869-20F9-45BD-BC80-0A6C8945CE2C}">
            <xm:f>$AX$4='Data entry'!$R15</xm:f>
            <x14:dxf>
              <fill>
                <patternFill>
                  <bgColor rgb="FFFFFF00"/>
                </patternFill>
              </fill>
            </x14:dxf>
          </x14:cfRule>
          <xm:sqref>AJ32:AX32</xm:sqref>
        </x14:conditionalFormatting>
        <x14:conditionalFormatting xmlns:xm="http://schemas.microsoft.com/office/excel/2006/main">
          <x14:cfRule type="expression" priority="4690813" id="{D4208FA0-4262-4037-934C-6D0742B2AD8E}">
            <xm:f>$AY$4='Data entry'!$R15</xm:f>
            <x14:dxf>
              <fill>
                <patternFill>
                  <bgColor rgb="FFFF0000"/>
                </patternFill>
              </fill>
            </x14:dxf>
          </x14:cfRule>
          <xm:sqref>AW33:BI33</xm:sqref>
        </x14:conditionalFormatting>
        <x14:conditionalFormatting xmlns:xm="http://schemas.microsoft.com/office/excel/2006/main">
          <x14:cfRule type="expression" priority="4690814" id="{04D6E423-18C7-42B2-A67D-F49D8E62B571}">
            <xm:f>$AY$4='Data entry'!$R15</xm:f>
            <x14:dxf>
              <fill>
                <patternFill>
                  <bgColor rgb="FFFFFF00"/>
                </patternFill>
              </fill>
            </x14:dxf>
          </x14:cfRule>
          <xm:sqref>AK32:AY32</xm:sqref>
        </x14:conditionalFormatting>
        <x14:conditionalFormatting xmlns:xm="http://schemas.microsoft.com/office/excel/2006/main">
          <x14:cfRule type="expression" priority="4690815" id="{A931C203-6E4B-4EBD-A2F4-1876881F48D4}">
            <xm:f>$AZ$4='Data entry'!$R15</xm:f>
            <x14:dxf>
              <fill>
                <patternFill>
                  <bgColor rgb="FFFF0000"/>
                </patternFill>
              </fill>
            </x14:dxf>
          </x14:cfRule>
          <xm:sqref>AX33:BJ33</xm:sqref>
        </x14:conditionalFormatting>
        <x14:conditionalFormatting xmlns:xm="http://schemas.microsoft.com/office/excel/2006/main">
          <x14:cfRule type="expression" priority="4690816" id="{092D9100-E652-40FE-8CAA-720DC0681250}">
            <xm:f>$AZ$4='Data entry'!$R15</xm:f>
            <x14:dxf>
              <fill>
                <patternFill>
                  <bgColor rgb="FFFFFF00"/>
                </patternFill>
              </fill>
            </x14:dxf>
          </x14:cfRule>
          <xm:sqref>AL32:AZ32</xm:sqref>
        </x14:conditionalFormatting>
        <x14:conditionalFormatting xmlns:xm="http://schemas.microsoft.com/office/excel/2006/main">
          <x14:cfRule type="expression" priority="4690817" id="{A3C7E6BE-A225-483C-A983-A915DB662C52}">
            <xm:f>$BA$4='Data entry'!$R15</xm:f>
            <x14:dxf>
              <fill>
                <patternFill>
                  <bgColor rgb="FFFF0000"/>
                </patternFill>
              </fill>
            </x14:dxf>
          </x14:cfRule>
          <xm:sqref>AY33:BK33</xm:sqref>
        </x14:conditionalFormatting>
        <x14:conditionalFormatting xmlns:xm="http://schemas.microsoft.com/office/excel/2006/main">
          <x14:cfRule type="expression" priority="4690818" id="{F5CF569A-8AFA-4CFF-8BD3-F04D8927A99F}">
            <xm:f>$BA$4='Data entry'!$R15</xm:f>
            <x14:dxf>
              <fill>
                <patternFill>
                  <bgColor rgb="FFFFFF00"/>
                </patternFill>
              </fill>
            </x14:dxf>
          </x14:cfRule>
          <xm:sqref>AM32:BA32</xm:sqref>
        </x14:conditionalFormatting>
        <x14:conditionalFormatting xmlns:xm="http://schemas.microsoft.com/office/excel/2006/main">
          <x14:cfRule type="expression" priority="4690819" id="{E4DAC94A-7983-4BFB-A87B-45B58561841A}">
            <xm:f>$BB$4='Data entry'!$R15</xm:f>
            <x14:dxf>
              <fill>
                <patternFill>
                  <bgColor rgb="FFFF0000"/>
                </patternFill>
              </fill>
            </x14:dxf>
          </x14:cfRule>
          <xm:sqref>AZ33:BL33</xm:sqref>
        </x14:conditionalFormatting>
        <x14:conditionalFormatting xmlns:xm="http://schemas.microsoft.com/office/excel/2006/main">
          <x14:cfRule type="expression" priority="4690820" id="{E63849C5-F39B-4B0E-8F8A-B532EDF2CBAE}">
            <xm:f>$BB$4='Data entry'!$R15</xm:f>
            <x14:dxf>
              <fill>
                <patternFill>
                  <bgColor rgb="FFFFFF00"/>
                </patternFill>
              </fill>
            </x14:dxf>
          </x14:cfRule>
          <xm:sqref>AN32:BB32</xm:sqref>
        </x14:conditionalFormatting>
        <x14:conditionalFormatting xmlns:xm="http://schemas.microsoft.com/office/excel/2006/main">
          <x14:cfRule type="expression" priority="4690821" id="{4FDC32D3-C1F5-455D-9AA4-A03359B72526}">
            <xm:f>$BC$4='Data entry'!$R15</xm:f>
            <x14:dxf>
              <fill>
                <patternFill>
                  <bgColor rgb="FFFF0000"/>
                </patternFill>
              </fill>
            </x14:dxf>
          </x14:cfRule>
          <xm:sqref>BA33:BM33</xm:sqref>
        </x14:conditionalFormatting>
        <x14:conditionalFormatting xmlns:xm="http://schemas.microsoft.com/office/excel/2006/main">
          <x14:cfRule type="expression" priority="4690822" id="{5F0D0C60-B233-4C56-B05D-98C99990877F}">
            <xm:f>$BC$4='Data entry'!$R15</xm:f>
            <x14:dxf>
              <fill>
                <patternFill>
                  <bgColor rgb="FFFFFF00"/>
                </patternFill>
              </fill>
            </x14:dxf>
          </x14:cfRule>
          <xm:sqref>AO32:BC32</xm:sqref>
        </x14:conditionalFormatting>
        <x14:conditionalFormatting xmlns:xm="http://schemas.microsoft.com/office/excel/2006/main">
          <x14:cfRule type="expression" priority="4690823" id="{9EBCB60F-8135-43B6-A0F3-548D4092CC98}">
            <xm:f>$BD$4='Data entry'!$R15</xm:f>
            <x14:dxf>
              <fill>
                <patternFill>
                  <bgColor rgb="FFFF0000"/>
                </patternFill>
              </fill>
            </x14:dxf>
          </x14:cfRule>
          <xm:sqref>BB33:BN33</xm:sqref>
        </x14:conditionalFormatting>
        <x14:conditionalFormatting xmlns:xm="http://schemas.microsoft.com/office/excel/2006/main">
          <x14:cfRule type="expression" priority="4690824" id="{961AF346-4A73-41ED-9A8D-27D431B09C05}">
            <xm:f>$BD$4='Data entry'!$R15</xm:f>
            <x14:dxf>
              <fill>
                <patternFill>
                  <bgColor rgb="FFFFFF00"/>
                </patternFill>
              </fill>
            </x14:dxf>
          </x14:cfRule>
          <xm:sqref>AP32:BD32</xm:sqref>
        </x14:conditionalFormatting>
        <x14:conditionalFormatting xmlns:xm="http://schemas.microsoft.com/office/excel/2006/main">
          <x14:cfRule type="expression" priority="4690825" id="{5A887026-27CD-4F8C-8BA6-1E92704C1CA6}">
            <xm:f>$BE$4='Data entry'!$R15</xm:f>
            <x14:dxf>
              <fill>
                <patternFill>
                  <bgColor rgb="FFFF0000"/>
                </patternFill>
              </fill>
            </x14:dxf>
          </x14:cfRule>
          <xm:sqref>BC33:BO33</xm:sqref>
        </x14:conditionalFormatting>
        <x14:conditionalFormatting xmlns:xm="http://schemas.microsoft.com/office/excel/2006/main">
          <x14:cfRule type="expression" priority="4690826" id="{7F46217B-A1E9-4515-B31E-E756FCD7C6D9}">
            <xm:f>$BE$4='Data entry'!$R15</xm:f>
            <x14:dxf>
              <fill>
                <patternFill>
                  <bgColor rgb="FFFFFF00"/>
                </patternFill>
              </fill>
            </x14:dxf>
          </x14:cfRule>
          <xm:sqref>AP32:BE32</xm:sqref>
        </x14:conditionalFormatting>
        <x14:conditionalFormatting xmlns:xm="http://schemas.microsoft.com/office/excel/2006/main">
          <x14:cfRule type="expression" priority="4690827" id="{F4D9285C-8CA0-4EF1-943E-6A462D47CC77}">
            <xm:f>$BF$4='Data entry'!$R15</xm:f>
            <x14:dxf>
              <fill>
                <patternFill>
                  <bgColor rgb="FFFF0000"/>
                </patternFill>
              </fill>
            </x14:dxf>
          </x14:cfRule>
          <xm:sqref>BD33:BP33</xm:sqref>
        </x14:conditionalFormatting>
        <x14:conditionalFormatting xmlns:xm="http://schemas.microsoft.com/office/excel/2006/main">
          <x14:cfRule type="expression" priority="4690828" id="{B9E4407D-651D-4DC0-9D61-3271D62A65E9}">
            <xm:f>$BF$4='Data entry'!$R15</xm:f>
            <x14:dxf>
              <fill>
                <patternFill>
                  <bgColor rgb="FFFFFF00"/>
                </patternFill>
              </fill>
            </x14:dxf>
          </x14:cfRule>
          <xm:sqref>AR32:BF32</xm:sqref>
        </x14:conditionalFormatting>
        <x14:conditionalFormatting xmlns:xm="http://schemas.microsoft.com/office/excel/2006/main">
          <x14:cfRule type="expression" priority="4690829" id="{4CDC062F-DDFF-4556-B941-08F919727F69}">
            <xm:f>$BG$4='Data entry'!$R15</xm:f>
            <x14:dxf>
              <fill>
                <patternFill>
                  <bgColor rgb="FFFF0000"/>
                </patternFill>
              </fill>
            </x14:dxf>
          </x14:cfRule>
          <xm:sqref>BE33:BQ33</xm:sqref>
        </x14:conditionalFormatting>
        <x14:conditionalFormatting xmlns:xm="http://schemas.microsoft.com/office/excel/2006/main">
          <x14:cfRule type="expression" priority="4690830" id="{789184FA-9055-433B-8A1B-92C7ED59E81F}">
            <xm:f>$BG$4='Data entry'!$R15</xm:f>
            <x14:dxf>
              <fill>
                <patternFill>
                  <bgColor rgb="FFFFFF00"/>
                </patternFill>
              </fill>
            </x14:dxf>
          </x14:cfRule>
          <xm:sqref>AS32:BG32</xm:sqref>
        </x14:conditionalFormatting>
        <x14:conditionalFormatting xmlns:xm="http://schemas.microsoft.com/office/excel/2006/main">
          <x14:cfRule type="expression" priority="4690831" id="{58651E5C-09C9-46C1-B95C-E8A578A49E15}">
            <xm:f>$BH$4='Data entry'!$R15</xm:f>
            <x14:dxf>
              <fill>
                <patternFill>
                  <bgColor rgb="FFFFFF00"/>
                </patternFill>
              </fill>
            </x14:dxf>
          </x14:cfRule>
          <xm:sqref>AT32:BH32</xm:sqref>
        </x14:conditionalFormatting>
        <x14:conditionalFormatting xmlns:xm="http://schemas.microsoft.com/office/excel/2006/main">
          <x14:cfRule type="expression" priority="4690832" id="{97B30B86-8311-4DC0-A533-8C0D53F37839}">
            <xm:f>$BH$4='Data entry'!$R15</xm:f>
            <x14:dxf>
              <fill>
                <patternFill>
                  <bgColor rgb="FFFF0000"/>
                </patternFill>
              </fill>
            </x14:dxf>
          </x14:cfRule>
          <xm:sqref>BF33:BR33</xm:sqref>
        </x14:conditionalFormatting>
        <x14:conditionalFormatting xmlns:xm="http://schemas.microsoft.com/office/excel/2006/main">
          <x14:cfRule type="expression" priority="4690833" id="{78344C0C-5AEA-40B1-A20C-6D77DF58E1F5}">
            <xm:f>$BI$4='Data entry'!$R15</xm:f>
            <x14:dxf>
              <fill>
                <patternFill>
                  <bgColor rgb="FFFFFF00"/>
                </patternFill>
              </fill>
            </x14:dxf>
          </x14:cfRule>
          <xm:sqref>AU32:BI32</xm:sqref>
        </x14:conditionalFormatting>
        <x14:conditionalFormatting xmlns:xm="http://schemas.microsoft.com/office/excel/2006/main">
          <x14:cfRule type="expression" priority="4690834" id="{A9CE044F-482E-4F25-B28F-89ACC58502B1}">
            <xm:f>$BI$4='Data entry'!$R15</xm:f>
            <x14:dxf>
              <fill>
                <patternFill>
                  <bgColor rgb="FFFF0000"/>
                </patternFill>
              </fill>
            </x14:dxf>
          </x14:cfRule>
          <xm:sqref>BG33:BS33</xm:sqref>
        </x14:conditionalFormatting>
        <x14:conditionalFormatting xmlns:xm="http://schemas.microsoft.com/office/excel/2006/main">
          <x14:cfRule type="expression" priority="4690835" id="{F63BE0EB-3C71-4456-BEF0-11180AB7A8BB}">
            <xm:f>$BJ$4='Data entry'!$R15</xm:f>
            <x14:dxf>
              <fill>
                <patternFill>
                  <bgColor rgb="FFFFFF00"/>
                </patternFill>
              </fill>
            </x14:dxf>
          </x14:cfRule>
          <xm:sqref>AV32:BJ32</xm:sqref>
        </x14:conditionalFormatting>
        <x14:conditionalFormatting xmlns:xm="http://schemas.microsoft.com/office/excel/2006/main">
          <x14:cfRule type="expression" priority="4690836" id="{478A5DCB-1DAA-4497-A6CC-B4F01FB96D10}">
            <xm:f>$BJ$4='Data entry'!$R15</xm:f>
            <x14:dxf>
              <fill>
                <patternFill>
                  <bgColor rgb="FFFF0000"/>
                </patternFill>
              </fill>
            </x14:dxf>
          </x14:cfRule>
          <xm:sqref>BH33:BT33</xm:sqref>
        </x14:conditionalFormatting>
        <x14:conditionalFormatting xmlns:xm="http://schemas.microsoft.com/office/excel/2006/main">
          <x14:cfRule type="expression" priority="4690837" id="{CDE4AD5B-65A6-4FA4-9EC0-8D05F22312A9}">
            <xm:f>$BK$4='Data entry'!$R15</xm:f>
            <x14:dxf>
              <fill>
                <patternFill>
                  <bgColor rgb="FFFF0000"/>
                </patternFill>
              </fill>
            </x14:dxf>
          </x14:cfRule>
          <xm:sqref>BI33:BU33</xm:sqref>
        </x14:conditionalFormatting>
        <x14:conditionalFormatting xmlns:xm="http://schemas.microsoft.com/office/excel/2006/main">
          <x14:cfRule type="expression" priority="4690838" id="{AB32E790-6CD8-4D11-9A69-57D785FE4BBC}">
            <xm:f>$BK$4='Data entry'!$R15</xm:f>
            <x14:dxf>
              <fill>
                <patternFill>
                  <bgColor rgb="FFFFFF00"/>
                </patternFill>
              </fill>
            </x14:dxf>
          </x14:cfRule>
          <xm:sqref>AW32:BK32</xm:sqref>
        </x14:conditionalFormatting>
        <x14:conditionalFormatting xmlns:xm="http://schemas.microsoft.com/office/excel/2006/main">
          <x14:cfRule type="expression" priority="4690839" id="{99810EB9-805C-43D8-852A-EEECE7874CDB}">
            <xm:f>$BL$4='Data entry'!$R15</xm:f>
            <x14:dxf>
              <fill>
                <patternFill>
                  <bgColor rgb="FFFF0000"/>
                </patternFill>
              </fill>
            </x14:dxf>
          </x14:cfRule>
          <xm:sqref>BJ33:BV33</xm:sqref>
        </x14:conditionalFormatting>
        <x14:conditionalFormatting xmlns:xm="http://schemas.microsoft.com/office/excel/2006/main">
          <x14:cfRule type="expression" priority="4690840" id="{BF5F5475-4E46-479C-97A6-D5175F5D1803}">
            <xm:f>$BL$4='Data entry'!$R15</xm:f>
            <x14:dxf>
              <fill>
                <patternFill>
                  <bgColor rgb="FFFFFF00"/>
                </patternFill>
              </fill>
            </x14:dxf>
          </x14:cfRule>
          <xm:sqref>AX32:BL32</xm:sqref>
        </x14:conditionalFormatting>
        <x14:conditionalFormatting xmlns:xm="http://schemas.microsoft.com/office/excel/2006/main">
          <x14:cfRule type="expression" priority="4690841" id="{B86FDF2F-16C9-46B1-847E-7EA1A8A34B9D}">
            <xm:f>$BM$4='Data entry'!$R15</xm:f>
            <x14:dxf>
              <fill>
                <patternFill>
                  <bgColor rgb="FFFF0000"/>
                </patternFill>
              </fill>
            </x14:dxf>
          </x14:cfRule>
          <xm:sqref>BK33:BW33</xm:sqref>
        </x14:conditionalFormatting>
        <x14:conditionalFormatting xmlns:xm="http://schemas.microsoft.com/office/excel/2006/main">
          <x14:cfRule type="expression" priority="4690842" id="{72FD189F-4CED-400D-9FEF-21A328970A4D}">
            <xm:f>$BM$4='Data entry'!$R15</xm:f>
            <x14:dxf>
              <fill>
                <patternFill>
                  <bgColor rgb="FFFFFF00"/>
                </patternFill>
              </fill>
            </x14:dxf>
          </x14:cfRule>
          <xm:sqref>AY32:BM32</xm:sqref>
        </x14:conditionalFormatting>
        <x14:conditionalFormatting xmlns:xm="http://schemas.microsoft.com/office/excel/2006/main">
          <x14:cfRule type="expression" priority="4690843" id="{BBBBF859-D5A7-4F55-BFBF-8A77E3357590}">
            <xm:f>$BN$4='Data entry'!$R15</xm:f>
            <x14:dxf>
              <fill>
                <patternFill>
                  <bgColor rgb="FFFF0000"/>
                </patternFill>
              </fill>
            </x14:dxf>
          </x14:cfRule>
          <xm:sqref>BL33:BX33</xm:sqref>
        </x14:conditionalFormatting>
        <x14:conditionalFormatting xmlns:xm="http://schemas.microsoft.com/office/excel/2006/main">
          <x14:cfRule type="expression" priority="4690844" id="{50CB1D75-0FD5-4D24-92B1-E8A41DC6575C}">
            <xm:f>$BN$4='Data entry'!$R15</xm:f>
            <x14:dxf>
              <fill>
                <patternFill>
                  <bgColor rgb="FFFFFF00"/>
                </patternFill>
              </fill>
            </x14:dxf>
          </x14:cfRule>
          <xm:sqref>AZ32:BN32</xm:sqref>
        </x14:conditionalFormatting>
        <x14:conditionalFormatting xmlns:xm="http://schemas.microsoft.com/office/excel/2006/main">
          <x14:cfRule type="expression" priority="4690845" id="{9EF3226D-E8FC-496B-A6FF-71776AEA54D1}">
            <xm:f>$BO$4='Data entry'!$R15</xm:f>
            <x14:dxf>
              <fill>
                <patternFill>
                  <bgColor rgb="FFFF0000"/>
                </patternFill>
              </fill>
            </x14:dxf>
          </x14:cfRule>
          <xm:sqref>BM33:BY33</xm:sqref>
        </x14:conditionalFormatting>
        <x14:conditionalFormatting xmlns:xm="http://schemas.microsoft.com/office/excel/2006/main">
          <x14:cfRule type="expression" priority="4690846" id="{3B86C801-ECFE-4D05-8AA5-1581116BAFBC}">
            <xm:f>$BO$4='Data entry'!$R15</xm:f>
            <x14:dxf>
              <fill>
                <patternFill>
                  <bgColor rgb="FFFFFF00"/>
                </patternFill>
              </fill>
            </x14:dxf>
          </x14:cfRule>
          <xm:sqref>BA32:BO32</xm:sqref>
        </x14:conditionalFormatting>
        <x14:conditionalFormatting xmlns:xm="http://schemas.microsoft.com/office/excel/2006/main">
          <x14:cfRule type="expression" priority="4690847" id="{058A23EC-3371-4A02-9F20-1ECA603AC6BC}">
            <xm:f>$BP$4='Data entry'!$R15</xm:f>
            <x14:dxf>
              <fill>
                <patternFill>
                  <bgColor rgb="FFFF0000"/>
                </patternFill>
              </fill>
            </x14:dxf>
          </x14:cfRule>
          <xm:sqref>BN33:BZ33</xm:sqref>
        </x14:conditionalFormatting>
        <x14:conditionalFormatting xmlns:xm="http://schemas.microsoft.com/office/excel/2006/main">
          <x14:cfRule type="expression" priority="4690848" id="{3E711E31-3992-4555-AB22-87133D60CD15}">
            <xm:f>$BP$4='Data entry'!$R15</xm:f>
            <x14:dxf>
              <fill>
                <patternFill>
                  <bgColor rgb="FFFFFF00"/>
                </patternFill>
              </fill>
            </x14:dxf>
          </x14:cfRule>
          <xm:sqref>BB32:BP32</xm:sqref>
        </x14:conditionalFormatting>
        <x14:conditionalFormatting xmlns:xm="http://schemas.microsoft.com/office/excel/2006/main">
          <x14:cfRule type="expression" priority="4690849" id="{23E9F8B9-37D5-4730-9453-6F23E8ECBBE3}">
            <xm:f>$BQ$4='Data entry'!$R15</xm:f>
            <x14:dxf>
              <fill>
                <patternFill>
                  <bgColor rgb="FFFFFF00"/>
                </patternFill>
              </fill>
            </x14:dxf>
          </x14:cfRule>
          <xm:sqref>BC32:BQ32</xm:sqref>
        </x14:conditionalFormatting>
        <x14:conditionalFormatting xmlns:xm="http://schemas.microsoft.com/office/excel/2006/main">
          <x14:cfRule type="expression" priority="4690850" id="{BCFD92F6-AAD3-44FD-BC61-A292A81B883E}">
            <xm:f>$BQ$4='Data entry'!$R15</xm:f>
            <x14:dxf>
              <fill>
                <patternFill>
                  <bgColor rgb="FFFF0000"/>
                </patternFill>
              </fill>
            </x14:dxf>
          </x14:cfRule>
          <xm:sqref>BO33:CA33</xm:sqref>
        </x14:conditionalFormatting>
        <x14:conditionalFormatting xmlns:xm="http://schemas.microsoft.com/office/excel/2006/main">
          <x14:cfRule type="expression" priority="4690851" id="{357D60E5-F356-477E-8020-A18F42C02832}">
            <xm:f>$BR$4='Data entry'!$R15</xm:f>
            <x14:dxf>
              <fill>
                <patternFill>
                  <bgColor rgb="FFFFFF00"/>
                </patternFill>
              </fill>
            </x14:dxf>
          </x14:cfRule>
          <xm:sqref>BD32:BR32</xm:sqref>
        </x14:conditionalFormatting>
        <x14:conditionalFormatting xmlns:xm="http://schemas.microsoft.com/office/excel/2006/main">
          <x14:cfRule type="expression" priority="4690852" id="{DA2B6511-43B3-432D-B6AA-1DB1188B90A6}">
            <xm:f>$BR$4='Data entry'!$R15</xm:f>
            <x14:dxf>
              <fill>
                <patternFill>
                  <bgColor rgb="FFFF0000"/>
                </patternFill>
              </fill>
            </x14:dxf>
          </x14:cfRule>
          <xm:sqref>BP33:CB33</xm:sqref>
        </x14:conditionalFormatting>
        <x14:conditionalFormatting xmlns:xm="http://schemas.microsoft.com/office/excel/2006/main">
          <x14:cfRule type="expression" priority="4690853" id="{0D5F64E4-4136-4BFA-B833-CC8578525D9C}">
            <xm:f>$BS$4='Data entry'!$R15</xm:f>
            <x14:dxf>
              <fill>
                <patternFill>
                  <bgColor rgb="FFFFFF00"/>
                </patternFill>
              </fill>
            </x14:dxf>
          </x14:cfRule>
          <xm:sqref>BE32:BS32</xm:sqref>
        </x14:conditionalFormatting>
        <x14:conditionalFormatting xmlns:xm="http://schemas.microsoft.com/office/excel/2006/main">
          <x14:cfRule type="expression" priority="4690854" id="{AC94D468-F078-4AE2-8771-102996E07B09}">
            <xm:f>$BS$4='Data entry'!$R15</xm:f>
            <x14:dxf>
              <fill>
                <patternFill>
                  <bgColor rgb="FFFF0000"/>
                </patternFill>
              </fill>
            </x14:dxf>
          </x14:cfRule>
          <xm:sqref>BQ33:CC33</xm:sqref>
        </x14:conditionalFormatting>
        <x14:conditionalFormatting xmlns:xm="http://schemas.microsoft.com/office/excel/2006/main">
          <x14:cfRule type="expression" priority="4690855" id="{10E78F76-181E-4F19-9F89-7DD36D3EFE30}">
            <xm:f>$BT$4='Data entry'!$R15</xm:f>
            <x14:dxf>
              <fill>
                <patternFill>
                  <bgColor rgb="FFFFFF00"/>
                </patternFill>
              </fill>
            </x14:dxf>
          </x14:cfRule>
          <xm:sqref>BF32:BT32</xm:sqref>
        </x14:conditionalFormatting>
        <x14:conditionalFormatting xmlns:xm="http://schemas.microsoft.com/office/excel/2006/main">
          <x14:cfRule type="expression" priority="4690856" id="{6A5FADC6-9512-4EFB-90A5-7B5244D10D1F}">
            <xm:f>$BT$4='Data entry'!$R15</xm:f>
            <x14:dxf>
              <fill>
                <patternFill>
                  <bgColor rgb="FFFF0000"/>
                </patternFill>
              </fill>
            </x14:dxf>
          </x14:cfRule>
          <xm:sqref>BR33:CC33</xm:sqref>
        </x14:conditionalFormatting>
        <x14:conditionalFormatting xmlns:xm="http://schemas.microsoft.com/office/excel/2006/main">
          <x14:cfRule type="expression" priority="4690857" id="{A51139D1-8841-4B96-B8CB-DFE3808765CF}">
            <xm:f>$BU$4='Data entry'!$R15</xm:f>
            <x14:dxf>
              <fill>
                <patternFill>
                  <bgColor rgb="FFFFFF00"/>
                </patternFill>
              </fill>
            </x14:dxf>
          </x14:cfRule>
          <xm:sqref>BG32:BU32</xm:sqref>
        </x14:conditionalFormatting>
        <x14:conditionalFormatting xmlns:xm="http://schemas.microsoft.com/office/excel/2006/main">
          <x14:cfRule type="expression" priority="4690858" id="{55CA7258-760F-4BFF-ACB5-A70FEB3E7981}">
            <xm:f>$BU$4='Data entry'!$R15</xm:f>
            <x14:dxf>
              <fill>
                <patternFill>
                  <bgColor rgb="FFFF0000"/>
                </patternFill>
              </fill>
            </x14:dxf>
          </x14:cfRule>
          <xm:sqref>BS33:CC33</xm:sqref>
        </x14:conditionalFormatting>
        <x14:conditionalFormatting xmlns:xm="http://schemas.microsoft.com/office/excel/2006/main">
          <x14:cfRule type="expression" priority="4690859" id="{A922B218-64DB-4CBB-9AB8-FE0EBB44E09E}">
            <xm:f>$BV$4='Data entry'!$R15</xm:f>
            <x14:dxf>
              <fill>
                <patternFill>
                  <bgColor rgb="FFFFFF00"/>
                </patternFill>
              </fill>
            </x14:dxf>
          </x14:cfRule>
          <xm:sqref>BH32:BV32</xm:sqref>
        </x14:conditionalFormatting>
        <x14:conditionalFormatting xmlns:xm="http://schemas.microsoft.com/office/excel/2006/main">
          <x14:cfRule type="expression" priority="4690860" id="{C98E908A-CD31-4778-B41C-7AFB9DBE639A}">
            <xm:f>$BV$4='Data entry'!$R15</xm:f>
            <x14:dxf>
              <fill>
                <patternFill>
                  <bgColor rgb="FFFF0000"/>
                </patternFill>
              </fill>
            </x14:dxf>
          </x14:cfRule>
          <xm:sqref>BT33:CC33</xm:sqref>
        </x14:conditionalFormatting>
        <x14:conditionalFormatting xmlns:xm="http://schemas.microsoft.com/office/excel/2006/main">
          <x14:cfRule type="expression" priority="4690861" id="{465CCCA3-B4DB-4B61-8AC7-8A5E4CEC9E3F}">
            <xm:f>$BW$4='Data entry'!$R15</xm:f>
            <x14:dxf>
              <fill>
                <patternFill>
                  <bgColor rgb="FFFFFF00"/>
                </patternFill>
              </fill>
            </x14:dxf>
          </x14:cfRule>
          <xm:sqref>BI32:BW32</xm:sqref>
        </x14:conditionalFormatting>
        <x14:conditionalFormatting xmlns:xm="http://schemas.microsoft.com/office/excel/2006/main">
          <x14:cfRule type="expression" priority="4690862" id="{37566F97-6D06-400B-A709-FE657B07687F}">
            <xm:f>$BW$4='Data entry'!$R15</xm:f>
            <x14:dxf>
              <fill>
                <patternFill>
                  <bgColor rgb="FFFF0000"/>
                </patternFill>
              </fill>
            </x14:dxf>
          </x14:cfRule>
          <xm:sqref>BU33:CC33</xm:sqref>
        </x14:conditionalFormatting>
        <x14:conditionalFormatting xmlns:xm="http://schemas.microsoft.com/office/excel/2006/main">
          <x14:cfRule type="expression" priority="4690863" id="{D8FBA3AC-5CF0-4E45-97CA-1D4DEE729ADA}">
            <xm:f>$BX$4='Data entry'!$R15</xm:f>
            <x14:dxf>
              <fill>
                <patternFill>
                  <bgColor rgb="FFFFFF00"/>
                </patternFill>
              </fill>
            </x14:dxf>
          </x14:cfRule>
          <xm:sqref>BJ32:BX32</xm:sqref>
        </x14:conditionalFormatting>
        <x14:conditionalFormatting xmlns:xm="http://schemas.microsoft.com/office/excel/2006/main">
          <x14:cfRule type="expression" priority="4690864" id="{E077C84B-A94F-431D-B232-4AFCC7C64F54}">
            <xm:f>$BX$4='Data entry'!$R15</xm:f>
            <x14:dxf>
              <fill>
                <patternFill>
                  <bgColor rgb="FFFF0000"/>
                </patternFill>
              </fill>
            </x14:dxf>
          </x14:cfRule>
          <xm:sqref>BV33:CC33</xm:sqref>
        </x14:conditionalFormatting>
        <x14:conditionalFormatting xmlns:xm="http://schemas.microsoft.com/office/excel/2006/main">
          <x14:cfRule type="expression" priority="4690865" id="{63783BA8-0C97-4A44-86FD-7A2BCF1B9957}">
            <xm:f>$BY$4='Data entry'!$R15</xm:f>
            <x14:dxf>
              <fill>
                <patternFill>
                  <bgColor rgb="FFFFFF00"/>
                </patternFill>
              </fill>
            </x14:dxf>
          </x14:cfRule>
          <xm:sqref>BK32:BY32</xm:sqref>
        </x14:conditionalFormatting>
        <x14:conditionalFormatting xmlns:xm="http://schemas.microsoft.com/office/excel/2006/main">
          <x14:cfRule type="expression" priority="4690866" id="{BB8DB8B4-B71B-46D2-AEE7-346F16103F74}">
            <xm:f>$BY$4='Data entry'!$R15</xm:f>
            <x14:dxf>
              <fill>
                <patternFill>
                  <bgColor rgb="FFFF0000"/>
                </patternFill>
              </fill>
            </x14:dxf>
          </x14:cfRule>
          <xm:sqref>BW33:CC33</xm:sqref>
        </x14:conditionalFormatting>
        <x14:conditionalFormatting xmlns:xm="http://schemas.microsoft.com/office/excel/2006/main">
          <x14:cfRule type="expression" priority="4690867" id="{1B638B98-2B06-4FEB-90C1-446A3E0A3979}">
            <xm:f>$BZ$4='Data entry'!$R15</xm:f>
            <x14:dxf>
              <fill>
                <patternFill>
                  <bgColor rgb="FFFFFF00"/>
                </patternFill>
              </fill>
            </x14:dxf>
          </x14:cfRule>
          <xm:sqref>BL32:BZ32</xm:sqref>
        </x14:conditionalFormatting>
        <x14:conditionalFormatting xmlns:xm="http://schemas.microsoft.com/office/excel/2006/main">
          <x14:cfRule type="expression" priority="4690868" id="{D3A0A2F8-D1B2-4DC5-B2A9-0EF53074E685}">
            <xm:f>$BZ$4='Data entry'!$R15</xm:f>
            <x14:dxf>
              <fill>
                <patternFill>
                  <bgColor rgb="FFFF0000"/>
                </patternFill>
              </fill>
            </x14:dxf>
          </x14:cfRule>
          <xm:sqref>BX33:CC33</xm:sqref>
        </x14:conditionalFormatting>
        <x14:conditionalFormatting xmlns:xm="http://schemas.microsoft.com/office/excel/2006/main">
          <x14:cfRule type="expression" priority="4690869" id="{83F6D018-7D3B-4D33-9998-11572F2F2FF5}">
            <xm:f>$CA$4='Data entry'!$R15</xm:f>
            <x14:dxf>
              <fill>
                <patternFill>
                  <bgColor rgb="FFFFFF00"/>
                </patternFill>
              </fill>
            </x14:dxf>
          </x14:cfRule>
          <xm:sqref>BM32:CA32</xm:sqref>
        </x14:conditionalFormatting>
        <x14:conditionalFormatting xmlns:xm="http://schemas.microsoft.com/office/excel/2006/main">
          <x14:cfRule type="expression" priority="4690870" id="{8E6D0B51-5626-4ED9-9072-C7A2C139704F}">
            <xm:f>$CA$4='Data entry'!$R15</xm:f>
            <x14:dxf>
              <fill>
                <patternFill>
                  <bgColor rgb="FFFF0000"/>
                </patternFill>
              </fill>
            </x14:dxf>
          </x14:cfRule>
          <xm:sqref>BY33:CC33</xm:sqref>
        </x14:conditionalFormatting>
        <x14:conditionalFormatting xmlns:xm="http://schemas.microsoft.com/office/excel/2006/main">
          <x14:cfRule type="expression" priority="4690871" id="{E1886EE4-3BDE-43A9-9F4B-79377FEC37FE}">
            <xm:f>$CB$4='Data entry'!$R15</xm:f>
            <x14:dxf>
              <fill>
                <patternFill>
                  <bgColor rgb="FFFFFF00"/>
                </patternFill>
              </fill>
            </x14:dxf>
          </x14:cfRule>
          <xm:sqref>BN32:CB32</xm:sqref>
        </x14:conditionalFormatting>
        <x14:conditionalFormatting xmlns:xm="http://schemas.microsoft.com/office/excel/2006/main">
          <x14:cfRule type="expression" priority="4690872" id="{ADEF572A-6C18-4602-BB86-01C96D36E07E}">
            <xm:f>$CB$4='Data entry'!$R15</xm:f>
            <x14:dxf>
              <fill>
                <patternFill>
                  <bgColor rgb="FFFF0000"/>
                </patternFill>
              </fill>
            </x14:dxf>
          </x14:cfRule>
          <xm:sqref>BZ33:CC33</xm:sqref>
        </x14:conditionalFormatting>
        <x14:conditionalFormatting xmlns:xm="http://schemas.microsoft.com/office/excel/2006/main">
          <x14:cfRule type="expression" priority="4690873" id="{7984E1C9-E073-4955-8543-62145CB6D008}">
            <xm:f>$CC$4='Data entry'!$R15</xm:f>
            <x14:dxf>
              <fill>
                <patternFill>
                  <bgColor rgb="FFFFFF00"/>
                </patternFill>
              </fill>
            </x14:dxf>
          </x14:cfRule>
          <xm:sqref>BO32:CC32</xm:sqref>
        </x14:conditionalFormatting>
        <x14:conditionalFormatting xmlns:xm="http://schemas.microsoft.com/office/excel/2006/main">
          <x14:cfRule type="expression" priority="4690874" id="{18A957B3-59FA-4698-BA92-2A208FF18E2F}">
            <xm:f>$CC$4='Data entry'!$R15</xm:f>
            <x14:dxf>
              <fill>
                <patternFill>
                  <bgColor rgb="FFFF0000"/>
                </patternFill>
              </fill>
            </x14:dxf>
          </x14:cfRule>
          <xm:sqref>CA33:CC33</xm:sqref>
        </x14:conditionalFormatting>
        <x14:conditionalFormatting xmlns:xm="http://schemas.microsoft.com/office/excel/2006/main">
          <x14:cfRule type="expression" priority="4690961" id="{5B0DB825-B7C2-40AC-B7EF-F267F054CFB9}">
            <xm:f>$U$4='Data entry'!$R16</xm:f>
            <x14:dxf>
              <fill>
                <patternFill>
                  <bgColor rgb="FFFF0000"/>
                </patternFill>
              </fill>
            </x14:dxf>
          </x14:cfRule>
          <xm:sqref>S36:AE36</xm:sqref>
        </x14:conditionalFormatting>
        <x14:conditionalFormatting xmlns:xm="http://schemas.microsoft.com/office/excel/2006/main">
          <x14:cfRule type="expression" priority="4690962" id="{18311200-E2BB-400F-B594-3B9A2C6068C2}">
            <xm:f>$V$4='Data entry'!$R16</xm:f>
            <x14:dxf>
              <fill>
                <patternFill>
                  <bgColor rgb="FFFF0000"/>
                </patternFill>
              </fill>
            </x14:dxf>
          </x14:cfRule>
          <xm:sqref>T36:AF36</xm:sqref>
        </x14:conditionalFormatting>
        <x14:conditionalFormatting xmlns:xm="http://schemas.microsoft.com/office/excel/2006/main">
          <x14:cfRule type="expression" priority="4690963" id="{D6DFB621-1A58-4C59-A987-ECAD0EB2D32B}">
            <xm:f>$V$4='Data entry'!$R16</xm:f>
            <x14:dxf>
              <fill>
                <patternFill>
                  <bgColor rgb="FFFFFF00"/>
                </patternFill>
              </fill>
            </x14:dxf>
          </x14:cfRule>
          <xm:sqref>H35:V35</xm:sqref>
        </x14:conditionalFormatting>
        <x14:conditionalFormatting xmlns:xm="http://schemas.microsoft.com/office/excel/2006/main">
          <x14:cfRule type="expression" priority="4690964" id="{5F87A680-DC5F-433D-A779-B7A534ACCDA9}">
            <xm:f>$W$4='Data entry'!$R16</xm:f>
            <x14:dxf>
              <fill>
                <patternFill>
                  <bgColor rgb="FFFF0000"/>
                </patternFill>
              </fill>
            </x14:dxf>
          </x14:cfRule>
          <xm:sqref>U36:AG36</xm:sqref>
        </x14:conditionalFormatting>
        <x14:conditionalFormatting xmlns:xm="http://schemas.microsoft.com/office/excel/2006/main">
          <x14:cfRule type="expression" priority="4690965" id="{964539FF-A92C-4F68-B268-B7157A32678C}">
            <xm:f>$W$4='Data entry'!$R16</xm:f>
            <x14:dxf>
              <fill>
                <patternFill>
                  <bgColor rgb="FFFFFF00"/>
                </patternFill>
              </fill>
            </x14:dxf>
          </x14:cfRule>
          <xm:sqref>I35:W35</xm:sqref>
        </x14:conditionalFormatting>
        <x14:conditionalFormatting xmlns:xm="http://schemas.microsoft.com/office/excel/2006/main">
          <x14:cfRule type="expression" priority="4690966" id="{46C1533A-F090-4A90-9309-3F59EC3FD3B0}">
            <xm:f>$X$4='Data entry'!$R16</xm:f>
            <x14:dxf>
              <fill>
                <patternFill>
                  <bgColor rgb="FFFF0000"/>
                </patternFill>
              </fill>
            </x14:dxf>
          </x14:cfRule>
          <xm:sqref>V36:AH36</xm:sqref>
        </x14:conditionalFormatting>
        <x14:conditionalFormatting xmlns:xm="http://schemas.microsoft.com/office/excel/2006/main">
          <x14:cfRule type="expression" priority="4690967" id="{7C70E81C-DDD4-4D75-933A-4F6A39893184}">
            <xm:f>$X$4='Data entry'!$R16</xm:f>
            <x14:dxf>
              <fill>
                <patternFill>
                  <bgColor rgb="FFFFFF00"/>
                </patternFill>
              </fill>
            </x14:dxf>
          </x14:cfRule>
          <xm:sqref>J35:X35</xm:sqref>
        </x14:conditionalFormatting>
        <x14:conditionalFormatting xmlns:xm="http://schemas.microsoft.com/office/excel/2006/main">
          <x14:cfRule type="expression" priority="4690968" id="{561AF073-0EF8-4B72-A119-40A639C4359D}">
            <xm:f>$Y$4='Data entry'!$R16</xm:f>
            <x14:dxf>
              <fill>
                <patternFill>
                  <bgColor rgb="FFFF0000"/>
                </patternFill>
              </fill>
            </x14:dxf>
          </x14:cfRule>
          <xm:sqref>W36:AI36</xm:sqref>
        </x14:conditionalFormatting>
        <x14:conditionalFormatting xmlns:xm="http://schemas.microsoft.com/office/excel/2006/main">
          <x14:cfRule type="expression" priority="4690969" id="{F242E808-8F07-4A89-9524-7D4C767CE357}">
            <xm:f>$Y$4='Data entry'!$R16</xm:f>
            <x14:dxf>
              <fill>
                <patternFill>
                  <bgColor rgb="FFFFFF00"/>
                </patternFill>
              </fill>
            </x14:dxf>
          </x14:cfRule>
          <xm:sqref>K35:Y35</xm:sqref>
        </x14:conditionalFormatting>
        <x14:conditionalFormatting xmlns:xm="http://schemas.microsoft.com/office/excel/2006/main">
          <x14:cfRule type="expression" priority="4690970" id="{DD601058-982B-4218-BD9D-64BB823C2633}">
            <xm:f>$Z$4='Data entry'!$R16</xm:f>
            <x14:dxf>
              <fill>
                <patternFill>
                  <bgColor rgb="FFFF0000"/>
                </patternFill>
              </fill>
            </x14:dxf>
          </x14:cfRule>
          <xm:sqref>X36:AJ36</xm:sqref>
        </x14:conditionalFormatting>
        <x14:conditionalFormatting xmlns:xm="http://schemas.microsoft.com/office/excel/2006/main">
          <x14:cfRule type="expression" priority="4690971" id="{C9DB141D-79F6-4093-92A3-7BF7A1622985}">
            <xm:f>$Z$4='Data entry'!$R16</xm:f>
            <x14:dxf>
              <fill>
                <patternFill>
                  <bgColor rgb="FFFFFF00"/>
                </patternFill>
              </fill>
            </x14:dxf>
          </x14:cfRule>
          <xm:sqref>L35:Z35</xm:sqref>
        </x14:conditionalFormatting>
        <x14:conditionalFormatting xmlns:xm="http://schemas.microsoft.com/office/excel/2006/main">
          <x14:cfRule type="expression" priority="4690972" id="{710EB8D3-F5C0-4E3C-8214-2D0C4E26F649}">
            <xm:f>$AA$4='Data entry'!$R16</xm:f>
            <x14:dxf>
              <fill>
                <patternFill>
                  <bgColor rgb="FFFF0000"/>
                </patternFill>
              </fill>
            </x14:dxf>
          </x14:cfRule>
          <xm:sqref>Y36:AK36</xm:sqref>
        </x14:conditionalFormatting>
        <x14:conditionalFormatting xmlns:xm="http://schemas.microsoft.com/office/excel/2006/main">
          <x14:cfRule type="expression" priority="4690973" id="{33825D69-C967-4D27-B395-5D44A3083802}">
            <xm:f>$AA$4='Data entry'!$R16</xm:f>
            <x14:dxf>
              <fill>
                <patternFill>
                  <bgColor rgb="FFFFFF00"/>
                </patternFill>
              </fill>
            </x14:dxf>
          </x14:cfRule>
          <xm:sqref>M35:AA35</xm:sqref>
        </x14:conditionalFormatting>
        <x14:conditionalFormatting xmlns:xm="http://schemas.microsoft.com/office/excel/2006/main">
          <x14:cfRule type="expression" priority="4690974" id="{9811A97D-351B-4D32-8754-AF433277E62B}">
            <xm:f>$AB$4='Data entry'!$R16</xm:f>
            <x14:dxf>
              <fill>
                <patternFill>
                  <bgColor rgb="FFFF0000"/>
                </patternFill>
              </fill>
            </x14:dxf>
          </x14:cfRule>
          <xm:sqref>Z36:AL36</xm:sqref>
        </x14:conditionalFormatting>
        <x14:conditionalFormatting xmlns:xm="http://schemas.microsoft.com/office/excel/2006/main">
          <x14:cfRule type="expression" priority="4690975" id="{6DD3E556-C72E-438B-92DA-3096ED1E4178}">
            <xm:f>$AB$4='Data entry'!$R16</xm:f>
            <x14:dxf>
              <fill>
                <patternFill>
                  <bgColor rgb="FFFFFF00"/>
                </patternFill>
              </fill>
            </x14:dxf>
          </x14:cfRule>
          <xm:sqref>N35:AB35</xm:sqref>
        </x14:conditionalFormatting>
        <x14:conditionalFormatting xmlns:xm="http://schemas.microsoft.com/office/excel/2006/main">
          <x14:cfRule type="expression" priority="4690976" id="{C0DF7A1B-D6BC-4371-BD3A-F0708147FA1C}">
            <xm:f>$AC$4='Data entry'!$R16</xm:f>
            <x14:dxf>
              <fill>
                <patternFill>
                  <bgColor rgb="FFFF0000"/>
                </patternFill>
              </fill>
            </x14:dxf>
          </x14:cfRule>
          <xm:sqref>AA36:AM36</xm:sqref>
        </x14:conditionalFormatting>
        <x14:conditionalFormatting xmlns:xm="http://schemas.microsoft.com/office/excel/2006/main">
          <x14:cfRule type="expression" priority="4690977" id="{DB2E1F48-AF0E-41F9-A976-6B1963CA5711}">
            <xm:f>$AC$4='Data entry'!$R16</xm:f>
            <x14:dxf>
              <fill>
                <patternFill>
                  <bgColor rgb="FFFFFF00"/>
                </patternFill>
              </fill>
            </x14:dxf>
          </x14:cfRule>
          <xm:sqref>O35:AC35</xm:sqref>
        </x14:conditionalFormatting>
        <x14:conditionalFormatting xmlns:xm="http://schemas.microsoft.com/office/excel/2006/main">
          <x14:cfRule type="expression" priority="4690978" id="{89909907-F9A9-4AF9-BC1D-304710A43F50}">
            <xm:f>$AD$4='Data entry'!$R16</xm:f>
            <x14:dxf>
              <fill>
                <patternFill>
                  <bgColor rgb="FFFF0000"/>
                </patternFill>
              </fill>
            </x14:dxf>
          </x14:cfRule>
          <xm:sqref>AB36:AN36</xm:sqref>
        </x14:conditionalFormatting>
        <x14:conditionalFormatting xmlns:xm="http://schemas.microsoft.com/office/excel/2006/main">
          <x14:cfRule type="expression" priority="4690979" id="{729676B7-E331-43A4-ACC9-850DCEE76A0E}">
            <xm:f>$AD$4='Data entry'!$R16</xm:f>
            <x14:dxf>
              <fill>
                <patternFill>
                  <bgColor rgb="FFFFFF00"/>
                </patternFill>
              </fill>
            </x14:dxf>
          </x14:cfRule>
          <xm:sqref>P35:AD35</xm:sqref>
        </x14:conditionalFormatting>
        <x14:conditionalFormatting xmlns:xm="http://schemas.microsoft.com/office/excel/2006/main">
          <x14:cfRule type="expression" priority="4690980" id="{00DA2C55-350E-44AA-ABEA-808FABFDA737}">
            <xm:f>$AE$4='Data entry'!$R16</xm:f>
            <x14:dxf>
              <fill>
                <patternFill>
                  <bgColor rgb="FFFF0000"/>
                </patternFill>
              </fill>
            </x14:dxf>
          </x14:cfRule>
          <xm:sqref>AC36:AO36</xm:sqref>
        </x14:conditionalFormatting>
        <x14:conditionalFormatting xmlns:xm="http://schemas.microsoft.com/office/excel/2006/main">
          <x14:cfRule type="expression" priority="4690981" id="{373C95F1-00C1-45E9-B561-5224945BA4A4}">
            <xm:f>$AE$4='Data entry'!$R16</xm:f>
            <x14:dxf>
              <fill>
                <patternFill>
                  <bgColor rgb="FFFFFF00"/>
                </patternFill>
              </fill>
            </x14:dxf>
          </x14:cfRule>
          <xm:sqref>Q35:AE35</xm:sqref>
        </x14:conditionalFormatting>
        <x14:conditionalFormatting xmlns:xm="http://schemas.microsoft.com/office/excel/2006/main">
          <x14:cfRule type="expression" priority="4690982" id="{65E90E74-6BEF-4B00-BD5E-ECACFEBC225A}">
            <xm:f>$AF$4='Data entry'!$R16</xm:f>
            <x14:dxf>
              <fill>
                <patternFill>
                  <bgColor rgb="FFFF0000"/>
                </patternFill>
              </fill>
            </x14:dxf>
          </x14:cfRule>
          <xm:sqref>AD36:AP36</xm:sqref>
        </x14:conditionalFormatting>
        <x14:conditionalFormatting xmlns:xm="http://schemas.microsoft.com/office/excel/2006/main">
          <x14:cfRule type="expression" priority="4690983" id="{56B519D7-E083-4811-B42B-D6CB10D44BB3}">
            <xm:f>$AF$4='Data entry'!$R16</xm:f>
            <x14:dxf>
              <fill>
                <patternFill>
                  <bgColor rgb="FFFFFF00"/>
                </patternFill>
              </fill>
            </x14:dxf>
          </x14:cfRule>
          <xm:sqref>R35:AF35</xm:sqref>
        </x14:conditionalFormatting>
        <x14:conditionalFormatting xmlns:xm="http://schemas.microsoft.com/office/excel/2006/main">
          <x14:cfRule type="expression" priority="4690984" id="{889682B6-BF9B-414B-86B7-1C802156B058}">
            <xm:f>$AG$4='Data entry'!$R16</xm:f>
            <x14:dxf>
              <fill>
                <patternFill>
                  <bgColor rgb="FFFF0000"/>
                </patternFill>
              </fill>
            </x14:dxf>
          </x14:cfRule>
          <xm:sqref>AE36:AQ36</xm:sqref>
        </x14:conditionalFormatting>
        <x14:conditionalFormatting xmlns:xm="http://schemas.microsoft.com/office/excel/2006/main">
          <x14:cfRule type="expression" priority="4690985" id="{19913D88-1940-4CB0-B29C-D46D60833BD5}">
            <xm:f>$AG$4='Data entry'!$R16</xm:f>
            <x14:dxf>
              <fill>
                <patternFill>
                  <bgColor rgb="FFFFFF00"/>
                </patternFill>
              </fill>
            </x14:dxf>
          </x14:cfRule>
          <xm:sqref>S35:AG35</xm:sqref>
        </x14:conditionalFormatting>
        <x14:conditionalFormatting xmlns:xm="http://schemas.microsoft.com/office/excel/2006/main">
          <x14:cfRule type="expression" priority="4690986" id="{3DD7B9A5-18A3-463F-BAD5-9796FC487328}">
            <xm:f>$AH$4='Data entry'!$R16</xm:f>
            <x14:dxf>
              <fill>
                <patternFill>
                  <bgColor rgb="FFFF0000"/>
                </patternFill>
              </fill>
            </x14:dxf>
          </x14:cfRule>
          <xm:sqref>AF36:AR36</xm:sqref>
        </x14:conditionalFormatting>
        <x14:conditionalFormatting xmlns:xm="http://schemas.microsoft.com/office/excel/2006/main">
          <x14:cfRule type="expression" priority="4690987" id="{31005CF4-5608-496E-91EB-F7F505046C80}">
            <xm:f>$AH$4='Data entry'!$R16</xm:f>
            <x14:dxf>
              <fill>
                <patternFill>
                  <bgColor rgb="FFFFFF00"/>
                </patternFill>
              </fill>
            </x14:dxf>
          </x14:cfRule>
          <xm:sqref>T35:AH35</xm:sqref>
        </x14:conditionalFormatting>
        <x14:conditionalFormatting xmlns:xm="http://schemas.microsoft.com/office/excel/2006/main">
          <x14:cfRule type="expression" priority="4690988" id="{CD14F654-5B7A-444F-8FC1-7DD71E76E475}">
            <xm:f>$AI$4='Data entry'!$R16</xm:f>
            <x14:dxf>
              <fill>
                <patternFill>
                  <bgColor rgb="FFFF0000"/>
                </patternFill>
              </fill>
            </x14:dxf>
          </x14:cfRule>
          <xm:sqref>AG36:AS36</xm:sqref>
        </x14:conditionalFormatting>
        <x14:conditionalFormatting xmlns:xm="http://schemas.microsoft.com/office/excel/2006/main">
          <x14:cfRule type="expression" priority="4690989" id="{0E4E448C-6C46-4285-B877-A61A90294385}">
            <xm:f>$AI$4='Data entry'!$R16</xm:f>
            <x14:dxf>
              <fill>
                <patternFill>
                  <bgColor rgb="FFFFFF00"/>
                </patternFill>
              </fill>
            </x14:dxf>
          </x14:cfRule>
          <xm:sqref>U35:AI35</xm:sqref>
        </x14:conditionalFormatting>
        <x14:conditionalFormatting xmlns:xm="http://schemas.microsoft.com/office/excel/2006/main">
          <x14:cfRule type="expression" priority="4690990" id="{B1C1818F-791C-403D-BE73-6F6E9DC6A16D}">
            <xm:f>$AJ$4='Data entry'!$R16</xm:f>
            <x14:dxf>
              <fill>
                <patternFill>
                  <bgColor rgb="FFFF0000"/>
                </patternFill>
              </fill>
            </x14:dxf>
          </x14:cfRule>
          <xm:sqref>AH36:AT36</xm:sqref>
        </x14:conditionalFormatting>
        <x14:conditionalFormatting xmlns:xm="http://schemas.microsoft.com/office/excel/2006/main">
          <x14:cfRule type="expression" priority="4690991" id="{A1237792-221B-431B-B8A7-E9A64DA46D93}">
            <xm:f>$AJ$4='Data entry'!$R16</xm:f>
            <x14:dxf>
              <fill>
                <patternFill>
                  <bgColor rgb="FFFFFF00"/>
                </patternFill>
              </fill>
            </x14:dxf>
          </x14:cfRule>
          <xm:sqref>V35:AJ35</xm:sqref>
        </x14:conditionalFormatting>
        <x14:conditionalFormatting xmlns:xm="http://schemas.microsoft.com/office/excel/2006/main">
          <x14:cfRule type="expression" priority="4690992" id="{617DC2AF-C7A3-4724-8EA3-17DEFEDC8949}">
            <xm:f>$AK$4='Data entry'!$R16</xm:f>
            <x14:dxf>
              <fill>
                <patternFill>
                  <bgColor rgb="FFFF0000"/>
                </patternFill>
              </fill>
            </x14:dxf>
          </x14:cfRule>
          <xm:sqref>AI36:AU36</xm:sqref>
        </x14:conditionalFormatting>
        <x14:conditionalFormatting xmlns:xm="http://schemas.microsoft.com/office/excel/2006/main">
          <x14:cfRule type="expression" priority="4690993" id="{AA72317D-37B1-48EB-A28B-BF2AC8DC4519}">
            <xm:f>$AK$4='Data entry'!$R16</xm:f>
            <x14:dxf>
              <fill>
                <patternFill>
                  <bgColor rgb="FFFFFF00"/>
                </patternFill>
              </fill>
            </x14:dxf>
          </x14:cfRule>
          <xm:sqref>W35:AK35</xm:sqref>
        </x14:conditionalFormatting>
        <x14:conditionalFormatting xmlns:xm="http://schemas.microsoft.com/office/excel/2006/main">
          <x14:cfRule type="expression" priority="4690994" id="{6CA9FB7A-20EA-4D3A-B74C-A001F4BE810D}">
            <xm:f>$AL$4='Data entry'!$R16</xm:f>
            <x14:dxf>
              <fill>
                <patternFill>
                  <bgColor rgb="FFFF0000"/>
                </patternFill>
              </fill>
            </x14:dxf>
          </x14:cfRule>
          <xm:sqref>AJ36:AV36</xm:sqref>
        </x14:conditionalFormatting>
        <x14:conditionalFormatting xmlns:xm="http://schemas.microsoft.com/office/excel/2006/main">
          <x14:cfRule type="expression" priority="4690995" id="{81A75DAA-573F-4EF3-A640-1B992C18BEA0}">
            <xm:f>$AL$4='Data entry'!$R16</xm:f>
            <x14:dxf>
              <fill>
                <patternFill>
                  <bgColor rgb="FFFFFF00"/>
                </patternFill>
              </fill>
            </x14:dxf>
          </x14:cfRule>
          <xm:sqref>X35:AL35</xm:sqref>
        </x14:conditionalFormatting>
        <x14:conditionalFormatting xmlns:xm="http://schemas.microsoft.com/office/excel/2006/main">
          <x14:cfRule type="expression" priority="4690996" id="{3D44713E-4ABA-4CCD-9DF4-5513A9FB5E1E}">
            <xm:f>$AM$4='Data entry'!$R16</xm:f>
            <x14:dxf>
              <fill>
                <patternFill>
                  <bgColor rgb="FFFF0000"/>
                </patternFill>
              </fill>
            </x14:dxf>
          </x14:cfRule>
          <xm:sqref>AK36:AW36</xm:sqref>
        </x14:conditionalFormatting>
        <x14:conditionalFormatting xmlns:xm="http://schemas.microsoft.com/office/excel/2006/main">
          <x14:cfRule type="expression" priority="4690997" id="{05A26B51-72A7-4423-822F-2BDBC28275D0}">
            <xm:f>$AM$4='Data entry'!$R16</xm:f>
            <x14:dxf>
              <fill>
                <patternFill>
                  <bgColor rgb="FFFFFF00"/>
                </patternFill>
              </fill>
            </x14:dxf>
          </x14:cfRule>
          <xm:sqref>Y35:AM35</xm:sqref>
        </x14:conditionalFormatting>
        <x14:conditionalFormatting xmlns:xm="http://schemas.microsoft.com/office/excel/2006/main">
          <x14:cfRule type="expression" priority="4690998" id="{B8A20675-6230-4694-A7F6-6B3DC7142773}">
            <xm:f>$AN$4='Data entry'!$R16</xm:f>
            <x14:dxf>
              <fill>
                <patternFill>
                  <bgColor rgb="FFFF0000"/>
                </patternFill>
              </fill>
            </x14:dxf>
          </x14:cfRule>
          <xm:sqref>AL36:AX36</xm:sqref>
        </x14:conditionalFormatting>
        <x14:conditionalFormatting xmlns:xm="http://schemas.microsoft.com/office/excel/2006/main">
          <x14:cfRule type="expression" priority="4690999" id="{8421181C-7450-42E9-BC1D-065CCFCA960E}">
            <xm:f>$AN$4='Data entry'!$R16</xm:f>
            <x14:dxf>
              <fill>
                <patternFill>
                  <bgColor rgb="FFFFFF00"/>
                </patternFill>
              </fill>
            </x14:dxf>
          </x14:cfRule>
          <xm:sqref>Z35:AN35</xm:sqref>
        </x14:conditionalFormatting>
        <x14:conditionalFormatting xmlns:xm="http://schemas.microsoft.com/office/excel/2006/main">
          <x14:cfRule type="expression" priority="4691000" id="{067FE4BD-6EF4-4684-B6E0-35AB2F267EE7}">
            <xm:f>$AO$4='Data entry'!$R16</xm:f>
            <x14:dxf>
              <fill>
                <patternFill>
                  <bgColor rgb="FFFF0000"/>
                </patternFill>
              </fill>
            </x14:dxf>
          </x14:cfRule>
          <xm:sqref>AM36:AY36</xm:sqref>
        </x14:conditionalFormatting>
        <x14:conditionalFormatting xmlns:xm="http://schemas.microsoft.com/office/excel/2006/main">
          <x14:cfRule type="expression" priority="4691001" id="{F7653492-88D1-47AC-8BA3-0CCE65C3C2AB}">
            <xm:f>$AO$4='Data entry'!$R16</xm:f>
            <x14:dxf>
              <fill>
                <patternFill>
                  <bgColor rgb="FFFFFF00"/>
                </patternFill>
              </fill>
            </x14:dxf>
          </x14:cfRule>
          <xm:sqref>AA35:AO35</xm:sqref>
        </x14:conditionalFormatting>
        <x14:conditionalFormatting xmlns:xm="http://schemas.microsoft.com/office/excel/2006/main">
          <x14:cfRule type="expression" priority="4691002" id="{207A5E5D-B322-482E-9193-1D7318138358}">
            <xm:f>$AP$4='Data entry'!$R16</xm:f>
            <x14:dxf>
              <fill>
                <patternFill>
                  <bgColor rgb="FFFF0000"/>
                </patternFill>
              </fill>
            </x14:dxf>
          </x14:cfRule>
          <xm:sqref>AN36:AZ36</xm:sqref>
        </x14:conditionalFormatting>
        <x14:conditionalFormatting xmlns:xm="http://schemas.microsoft.com/office/excel/2006/main">
          <x14:cfRule type="expression" priority="4691003" id="{21DA638D-4CA0-4067-BFF1-240CE1A0261B}">
            <xm:f>$AP$4='Data entry'!$R16</xm:f>
            <x14:dxf>
              <fill>
                <patternFill>
                  <bgColor rgb="FFFFFF00"/>
                </patternFill>
              </fill>
            </x14:dxf>
          </x14:cfRule>
          <xm:sqref>AB35:AP35</xm:sqref>
        </x14:conditionalFormatting>
        <x14:conditionalFormatting xmlns:xm="http://schemas.microsoft.com/office/excel/2006/main">
          <x14:cfRule type="expression" priority="4691004" id="{71963D96-A42A-4B90-BFC7-6D83D37766EF}">
            <xm:f>$AQ$4='Data entry'!$R16</xm:f>
            <x14:dxf>
              <fill>
                <patternFill>
                  <bgColor rgb="FFFF0000"/>
                </patternFill>
              </fill>
            </x14:dxf>
          </x14:cfRule>
          <xm:sqref>AO36:BA36</xm:sqref>
        </x14:conditionalFormatting>
        <x14:conditionalFormatting xmlns:xm="http://schemas.microsoft.com/office/excel/2006/main">
          <x14:cfRule type="expression" priority="4691005" id="{74952595-84B6-484F-8FF6-FCC1F337DF4D}">
            <xm:f>$AQ$4='Data entry'!$R16</xm:f>
            <x14:dxf>
              <fill>
                <patternFill>
                  <bgColor rgb="FFFFFF00"/>
                </patternFill>
              </fill>
            </x14:dxf>
          </x14:cfRule>
          <xm:sqref>AC35:AQ35</xm:sqref>
        </x14:conditionalFormatting>
        <x14:conditionalFormatting xmlns:xm="http://schemas.microsoft.com/office/excel/2006/main">
          <x14:cfRule type="expression" priority="4691006" id="{8AC9C4B9-0A34-4BC0-B0F7-CA89434C4911}">
            <xm:f>$P$4='Data entry'!$R16</xm:f>
            <x14:dxf>
              <fill>
                <patternFill>
                  <bgColor rgb="FFFFFF00"/>
                </patternFill>
              </fill>
            </x14:dxf>
          </x14:cfRule>
          <xm:sqref>C35:P35</xm:sqref>
        </x14:conditionalFormatting>
        <x14:conditionalFormatting xmlns:xm="http://schemas.microsoft.com/office/excel/2006/main">
          <x14:cfRule type="expression" priority="4691007" id="{0A726775-ABFD-4F22-967C-1A4D87BA3751}">
            <xm:f>$Q$4='Data entry'!$R16</xm:f>
            <x14:dxf>
              <fill>
                <patternFill>
                  <bgColor rgb="FFFFFF00"/>
                </patternFill>
              </fill>
            </x14:dxf>
          </x14:cfRule>
          <xm:sqref>C35:Q35</xm:sqref>
        </x14:conditionalFormatting>
        <x14:conditionalFormatting xmlns:xm="http://schemas.microsoft.com/office/excel/2006/main">
          <x14:cfRule type="expression" priority="4691008" id="{3A8414BD-262C-43B5-86EE-FA6901D00453}">
            <xm:f>$Q$4='Data entry'!$R16</xm:f>
            <x14:dxf>
              <fill>
                <patternFill>
                  <bgColor rgb="FFFF0000"/>
                </patternFill>
              </fill>
            </x14:dxf>
          </x14:cfRule>
          <xm:sqref>O36:AA36</xm:sqref>
        </x14:conditionalFormatting>
        <x14:conditionalFormatting xmlns:xm="http://schemas.microsoft.com/office/excel/2006/main">
          <x14:cfRule type="expression" priority="4691009" id="{B8B5501D-F3EF-4449-9306-F652960C65F4}">
            <xm:f>$R$4='Data entry'!$R16</xm:f>
            <x14:dxf>
              <fill>
                <patternFill>
                  <bgColor rgb="FFFF0000"/>
                </patternFill>
              </fill>
            </x14:dxf>
          </x14:cfRule>
          <xm:sqref>P36:AB36</xm:sqref>
        </x14:conditionalFormatting>
        <x14:conditionalFormatting xmlns:xm="http://schemas.microsoft.com/office/excel/2006/main">
          <x14:cfRule type="expression" priority="4691010" id="{5D070DEC-B82E-4D87-B907-A3E5AB836991}">
            <xm:f>$R$4='Data entry'!$R16</xm:f>
            <x14:dxf>
              <fill>
                <patternFill>
                  <bgColor rgb="FFFFFF00"/>
                </patternFill>
              </fill>
            </x14:dxf>
          </x14:cfRule>
          <xm:sqref>D35:R35</xm:sqref>
        </x14:conditionalFormatting>
        <x14:conditionalFormatting xmlns:xm="http://schemas.microsoft.com/office/excel/2006/main">
          <x14:cfRule type="expression" priority="4691011" id="{E4D16A10-F818-4664-9FB2-F0E839824D4B}">
            <xm:f>$S$4='Data entry'!$R16</xm:f>
            <x14:dxf>
              <fill>
                <patternFill>
                  <bgColor rgb="FFFF0000"/>
                </patternFill>
              </fill>
            </x14:dxf>
          </x14:cfRule>
          <xm:sqref>Q36:AC36</xm:sqref>
        </x14:conditionalFormatting>
        <x14:conditionalFormatting xmlns:xm="http://schemas.microsoft.com/office/excel/2006/main">
          <x14:cfRule type="expression" priority="4691012" id="{1A9F9911-A3E9-4730-AFBE-AB8C596545CA}">
            <xm:f>$S$4='Data entry'!$R16</xm:f>
            <x14:dxf>
              <fill>
                <patternFill>
                  <bgColor rgb="FFFFFF00"/>
                </patternFill>
              </fill>
            </x14:dxf>
          </x14:cfRule>
          <xm:sqref>E35:S35</xm:sqref>
        </x14:conditionalFormatting>
        <x14:conditionalFormatting xmlns:xm="http://schemas.microsoft.com/office/excel/2006/main">
          <x14:cfRule type="expression" priority="4691013" id="{8BB5CD1B-B2AC-442A-9550-26DE19A62D22}">
            <xm:f>$T$4='Data entry'!$R16</xm:f>
            <x14:dxf>
              <fill>
                <patternFill>
                  <bgColor rgb="FFFF0000"/>
                </patternFill>
              </fill>
            </x14:dxf>
          </x14:cfRule>
          <xm:sqref>R36:AD36</xm:sqref>
        </x14:conditionalFormatting>
        <x14:conditionalFormatting xmlns:xm="http://schemas.microsoft.com/office/excel/2006/main">
          <x14:cfRule type="expression" priority="4691014" id="{E7B59C69-7921-4049-84A1-8B3E5F7B0598}">
            <xm:f>$T$4='Data entry'!$R16</xm:f>
            <x14:dxf>
              <fill>
                <patternFill>
                  <bgColor rgb="FFFFFF00"/>
                </patternFill>
              </fill>
            </x14:dxf>
          </x14:cfRule>
          <xm:sqref>F35:T35</xm:sqref>
        </x14:conditionalFormatting>
        <x14:conditionalFormatting xmlns:xm="http://schemas.microsoft.com/office/excel/2006/main">
          <x14:cfRule type="expression" priority="4691015" id="{238C09E5-7A3D-439D-949F-A7733073F9A2}">
            <xm:f>$U$4='Data entry'!$R16</xm:f>
            <x14:dxf>
              <fill>
                <patternFill>
                  <bgColor rgb="FFFFFF00"/>
                </patternFill>
              </fill>
            </x14:dxf>
          </x14:cfRule>
          <xm:sqref>G35:U35</xm:sqref>
        </x14:conditionalFormatting>
        <x14:conditionalFormatting xmlns:xm="http://schemas.microsoft.com/office/excel/2006/main">
          <x14:cfRule type="expression" priority="4691016" id="{DE4D4432-0A19-452A-AF14-2873FE4DF411}">
            <xm:f>$AR$4='Data entry'!$R16</xm:f>
            <x14:dxf>
              <fill>
                <patternFill>
                  <bgColor rgb="FFFF0000"/>
                </patternFill>
              </fill>
            </x14:dxf>
          </x14:cfRule>
          <xm:sqref>AP36:BB36</xm:sqref>
        </x14:conditionalFormatting>
        <x14:conditionalFormatting xmlns:xm="http://schemas.microsoft.com/office/excel/2006/main">
          <x14:cfRule type="expression" priority="4691017" id="{90D7E1FF-542D-40C8-9BD5-DFEB4CDD256F}">
            <xm:f>$AR$4='Data entry'!$R16</xm:f>
            <x14:dxf>
              <fill>
                <patternFill>
                  <bgColor rgb="FFFFFF00"/>
                </patternFill>
              </fill>
            </x14:dxf>
          </x14:cfRule>
          <xm:sqref>AD35:AR35</xm:sqref>
        </x14:conditionalFormatting>
        <x14:conditionalFormatting xmlns:xm="http://schemas.microsoft.com/office/excel/2006/main">
          <x14:cfRule type="expression" priority="4691018" id="{0EBB5305-4A4A-4205-A1FF-11160070CBC3}">
            <xm:f>$AS$4='Data entry'!$R16</xm:f>
            <x14:dxf>
              <fill>
                <patternFill>
                  <bgColor rgb="FFFF0000"/>
                </patternFill>
              </fill>
            </x14:dxf>
          </x14:cfRule>
          <xm:sqref>AQ36:BC36</xm:sqref>
        </x14:conditionalFormatting>
        <x14:conditionalFormatting xmlns:xm="http://schemas.microsoft.com/office/excel/2006/main">
          <x14:cfRule type="expression" priority="4691019" id="{AC8EB30C-4253-4CE1-820E-1801F6D8D35B}">
            <xm:f>$AS$4='Data entry'!$R16</xm:f>
            <x14:dxf>
              <fill>
                <patternFill>
                  <bgColor rgb="FFFFFF00"/>
                </patternFill>
              </fill>
            </x14:dxf>
          </x14:cfRule>
          <xm:sqref>AE35:AS35</xm:sqref>
        </x14:conditionalFormatting>
        <x14:conditionalFormatting xmlns:xm="http://schemas.microsoft.com/office/excel/2006/main">
          <x14:cfRule type="expression" priority="4691020" id="{E11744C1-7201-4272-A1B0-945490B42425}">
            <xm:f>$AT$4='Data entry'!$R16</xm:f>
            <x14:dxf>
              <fill>
                <patternFill>
                  <bgColor rgb="FFFF0000"/>
                </patternFill>
              </fill>
            </x14:dxf>
          </x14:cfRule>
          <xm:sqref>AR36:BD36</xm:sqref>
        </x14:conditionalFormatting>
        <x14:conditionalFormatting xmlns:xm="http://schemas.microsoft.com/office/excel/2006/main">
          <x14:cfRule type="expression" priority="4691021" id="{5EE2823B-E955-4EA7-B99C-0B1F77B57A69}">
            <xm:f>$AT$4='Data entry'!$R16</xm:f>
            <x14:dxf>
              <fill>
                <patternFill>
                  <bgColor rgb="FFFFFF00"/>
                </patternFill>
              </fill>
            </x14:dxf>
          </x14:cfRule>
          <xm:sqref>AF35:AT35</xm:sqref>
        </x14:conditionalFormatting>
        <x14:conditionalFormatting xmlns:xm="http://schemas.microsoft.com/office/excel/2006/main">
          <x14:cfRule type="expression" priority="4691022" id="{5737DC63-3262-4B34-900C-2AAEB255FCBA}">
            <xm:f>$AU$4='Data entry'!$R16</xm:f>
            <x14:dxf>
              <fill>
                <patternFill>
                  <bgColor rgb="FFFF0000"/>
                </patternFill>
              </fill>
            </x14:dxf>
          </x14:cfRule>
          <xm:sqref>AS36:BE36</xm:sqref>
        </x14:conditionalFormatting>
        <x14:conditionalFormatting xmlns:xm="http://schemas.microsoft.com/office/excel/2006/main">
          <x14:cfRule type="expression" priority="4691023" id="{2B5C1F1B-3C3D-4CA3-BC64-0E98422075B6}">
            <xm:f>$AU$4='Data entry'!$R16</xm:f>
            <x14:dxf>
              <fill>
                <patternFill>
                  <bgColor rgb="FFFFFF00"/>
                </patternFill>
              </fill>
            </x14:dxf>
          </x14:cfRule>
          <xm:sqref>AG35:AU35</xm:sqref>
        </x14:conditionalFormatting>
        <x14:conditionalFormatting xmlns:xm="http://schemas.microsoft.com/office/excel/2006/main">
          <x14:cfRule type="expression" priority="4691024" id="{B87A1285-B003-4855-8F4B-53C391BA10E6}">
            <xm:f>$AV$4='Data entry'!$R16</xm:f>
            <x14:dxf>
              <fill>
                <patternFill>
                  <bgColor rgb="FFFF0000"/>
                </patternFill>
              </fill>
            </x14:dxf>
          </x14:cfRule>
          <xm:sqref>AT36:BF36</xm:sqref>
        </x14:conditionalFormatting>
        <x14:conditionalFormatting xmlns:xm="http://schemas.microsoft.com/office/excel/2006/main">
          <x14:cfRule type="expression" priority="4691025" id="{338EE31C-78DB-4818-B837-0380F9E457FA}">
            <xm:f>$AV$4='Data entry'!$R16</xm:f>
            <x14:dxf>
              <fill>
                <patternFill>
                  <bgColor rgb="FFFFFF00"/>
                </patternFill>
              </fill>
            </x14:dxf>
          </x14:cfRule>
          <xm:sqref>AH35:AV35</xm:sqref>
        </x14:conditionalFormatting>
        <x14:conditionalFormatting xmlns:xm="http://schemas.microsoft.com/office/excel/2006/main">
          <x14:cfRule type="expression" priority="4691026" id="{5C40EA66-2801-4C91-B885-BF6A1ECFC35C}">
            <xm:f>$AW$4='Data entry'!$R16</xm:f>
            <x14:dxf>
              <fill>
                <patternFill>
                  <bgColor rgb="FFFF0000"/>
                </patternFill>
              </fill>
            </x14:dxf>
          </x14:cfRule>
          <xm:sqref>AU36:BG36</xm:sqref>
        </x14:conditionalFormatting>
        <x14:conditionalFormatting xmlns:xm="http://schemas.microsoft.com/office/excel/2006/main">
          <x14:cfRule type="expression" priority="4691027" id="{51BCD5CE-DF86-4C2F-8A81-DDA1EFD6C8F7}">
            <xm:f>$AW$4='Data entry'!$R16</xm:f>
            <x14:dxf>
              <fill>
                <patternFill>
                  <bgColor rgb="FFFFFF00"/>
                </patternFill>
              </fill>
            </x14:dxf>
          </x14:cfRule>
          <xm:sqref>AI35:AW35</xm:sqref>
        </x14:conditionalFormatting>
        <x14:conditionalFormatting xmlns:xm="http://schemas.microsoft.com/office/excel/2006/main">
          <x14:cfRule type="expression" priority="4691028" id="{DC2ED5A0-8917-4877-8CD3-9DF9BE5993C9}">
            <xm:f>$AX$4='Data entry'!$R16</xm:f>
            <x14:dxf>
              <fill>
                <patternFill>
                  <bgColor rgb="FFFF0000"/>
                </patternFill>
              </fill>
            </x14:dxf>
          </x14:cfRule>
          <xm:sqref>AV36:BH36</xm:sqref>
        </x14:conditionalFormatting>
        <x14:conditionalFormatting xmlns:xm="http://schemas.microsoft.com/office/excel/2006/main">
          <x14:cfRule type="expression" priority="4691029" id="{59B31869-20F9-45BD-BC80-0A6C8945CE2C}">
            <xm:f>$AX$4='Data entry'!$R16</xm:f>
            <x14:dxf>
              <fill>
                <patternFill>
                  <bgColor rgb="FFFFFF00"/>
                </patternFill>
              </fill>
            </x14:dxf>
          </x14:cfRule>
          <xm:sqref>AJ35:AX35</xm:sqref>
        </x14:conditionalFormatting>
        <x14:conditionalFormatting xmlns:xm="http://schemas.microsoft.com/office/excel/2006/main">
          <x14:cfRule type="expression" priority="4691030" id="{D4208FA0-4262-4037-934C-6D0742B2AD8E}">
            <xm:f>$AY$4='Data entry'!$R16</xm:f>
            <x14:dxf>
              <fill>
                <patternFill>
                  <bgColor rgb="FFFF0000"/>
                </patternFill>
              </fill>
            </x14:dxf>
          </x14:cfRule>
          <xm:sqref>AW36:BI36</xm:sqref>
        </x14:conditionalFormatting>
        <x14:conditionalFormatting xmlns:xm="http://schemas.microsoft.com/office/excel/2006/main">
          <x14:cfRule type="expression" priority="4691031" id="{04D6E423-18C7-42B2-A67D-F49D8E62B571}">
            <xm:f>$AY$4='Data entry'!$R16</xm:f>
            <x14:dxf>
              <fill>
                <patternFill>
                  <bgColor rgb="FFFFFF00"/>
                </patternFill>
              </fill>
            </x14:dxf>
          </x14:cfRule>
          <xm:sqref>AK35:AY35</xm:sqref>
        </x14:conditionalFormatting>
        <x14:conditionalFormatting xmlns:xm="http://schemas.microsoft.com/office/excel/2006/main">
          <x14:cfRule type="expression" priority="4691032" id="{A931C203-6E4B-4EBD-A2F4-1876881F48D4}">
            <xm:f>$AZ$4='Data entry'!$R16</xm:f>
            <x14:dxf>
              <fill>
                <patternFill>
                  <bgColor rgb="FFFF0000"/>
                </patternFill>
              </fill>
            </x14:dxf>
          </x14:cfRule>
          <xm:sqref>AX36:BJ36</xm:sqref>
        </x14:conditionalFormatting>
        <x14:conditionalFormatting xmlns:xm="http://schemas.microsoft.com/office/excel/2006/main">
          <x14:cfRule type="expression" priority="4691033" id="{092D9100-E652-40FE-8CAA-720DC0681250}">
            <xm:f>$AZ$4='Data entry'!$R16</xm:f>
            <x14:dxf>
              <fill>
                <patternFill>
                  <bgColor rgb="FFFFFF00"/>
                </patternFill>
              </fill>
            </x14:dxf>
          </x14:cfRule>
          <xm:sqref>AL35:AZ35</xm:sqref>
        </x14:conditionalFormatting>
        <x14:conditionalFormatting xmlns:xm="http://schemas.microsoft.com/office/excel/2006/main">
          <x14:cfRule type="expression" priority="4691034" id="{A3C7E6BE-A225-483C-A983-A915DB662C52}">
            <xm:f>$BA$4='Data entry'!$R16</xm:f>
            <x14:dxf>
              <fill>
                <patternFill>
                  <bgColor rgb="FFFF0000"/>
                </patternFill>
              </fill>
            </x14:dxf>
          </x14:cfRule>
          <xm:sqref>AY36:BK36</xm:sqref>
        </x14:conditionalFormatting>
        <x14:conditionalFormatting xmlns:xm="http://schemas.microsoft.com/office/excel/2006/main">
          <x14:cfRule type="expression" priority="4691035" id="{F5CF569A-8AFA-4CFF-8BD3-F04D8927A99F}">
            <xm:f>$BA$4='Data entry'!$R16</xm:f>
            <x14:dxf>
              <fill>
                <patternFill>
                  <bgColor rgb="FFFFFF00"/>
                </patternFill>
              </fill>
            </x14:dxf>
          </x14:cfRule>
          <xm:sqref>AM35:BA35</xm:sqref>
        </x14:conditionalFormatting>
        <x14:conditionalFormatting xmlns:xm="http://schemas.microsoft.com/office/excel/2006/main">
          <x14:cfRule type="expression" priority="4691036" id="{E4DAC94A-7983-4BFB-A87B-45B58561841A}">
            <xm:f>$BB$4='Data entry'!$R16</xm:f>
            <x14:dxf>
              <fill>
                <patternFill>
                  <bgColor rgb="FFFF0000"/>
                </patternFill>
              </fill>
            </x14:dxf>
          </x14:cfRule>
          <xm:sqref>AZ36:BL36</xm:sqref>
        </x14:conditionalFormatting>
        <x14:conditionalFormatting xmlns:xm="http://schemas.microsoft.com/office/excel/2006/main">
          <x14:cfRule type="expression" priority="4691037" id="{E63849C5-F39B-4B0E-8F8A-B532EDF2CBAE}">
            <xm:f>$BB$4='Data entry'!$R16</xm:f>
            <x14:dxf>
              <fill>
                <patternFill>
                  <bgColor rgb="FFFFFF00"/>
                </patternFill>
              </fill>
            </x14:dxf>
          </x14:cfRule>
          <xm:sqref>AN35:BB35</xm:sqref>
        </x14:conditionalFormatting>
        <x14:conditionalFormatting xmlns:xm="http://schemas.microsoft.com/office/excel/2006/main">
          <x14:cfRule type="expression" priority="4691038" id="{4FDC32D3-C1F5-455D-9AA4-A03359B72526}">
            <xm:f>$BC$4='Data entry'!$R16</xm:f>
            <x14:dxf>
              <fill>
                <patternFill>
                  <bgColor rgb="FFFF0000"/>
                </patternFill>
              </fill>
            </x14:dxf>
          </x14:cfRule>
          <xm:sqref>BA36:BM36</xm:sqref>
        </x14:conditionalFormatting>
        <x14:conditionalFormatting xmlns:xm="http://schemas.microsoft.com/office/excel/2006/main">
          <x14:cfRule type="expression" priority="4691039" id="{5F0D0C60-B233-4C56-B05D-98C99990877F}">
            <xm:f>$BC$4='Data entry'!$R16</xm:f>
            <x14:dxf>
              <fill>
                <patternFill>
                  <bgColor rgb="FFFFFF00"/>
                </patternFill>
              </fill>
            </x14:dxf>
          </x14:cfRule>
          <xm:sqref>AO35:BC35</xm:sqref>
        </x14:conditionalFormatting>
        <x14:conditionalFormatting xmlns:xm="http://schemas.microsoft.com/office/excel/2006/main">
          <x14:cfRule type="expression" priority="4691040" id="{9EBCB60F-8135-43B6-A0F3-548D4092CC98}">
            <xm:f>$BD$4='Data entry'!$R16</xm:f>
            <x14:dxf>
              <fill>
                <patternFill>
                  <bgColor rgb="FFFF0000"/>
                </patternFill>
              </fill>
            </x14:dxf>
          </x14:cfRule>
          <xm:sqref>BB36:BN36</xm:sqref>
        </x14:conditionalFormatting>
        <x14:conditionalFormatting xmlns:xm="http://schemas.microsoft.com/office/excel/2006/main">
          <x14:cfRule type="expression" priority="4691041" id="{961AF346-4A73-41ED-9A8D-27D431B09C05}">
            <xm:f>$BD$4='Data entry'!$R16</xm:f>
            <x14:dxf>
              <fill>
                <patternFill>
                  <bgColor rgb="FFFFFF00"/>
                </patternFill>
              </fill>
            </x14:dxf>
          </x14:cfRule>
          <xm:sqref>AP35:BD35</xm:sqref>
        </x14:conditionalFormatting>
        <x14:conditionalFormatting xmlns:xm="http://schemas.microsoft.com/office/excel/2006/main">
          <x14:cfRule type="expression" priority="4691042" id="{5A887026-27CD-4F8C-8BA6-1E92704C1CA6}">
            <xm:f>$BE$4='Data entry'!$R16</xm:f>
            <x14:dxf>
              <fill>
                <patternFill>
                  <bgColor rgb="FFFF0000"/>
                </patternFill>
              </fill>
            </x14:dxf>
          </x14:cfRule>
          <xm:sqref>BC36:BO36</xm:sqref>
        </x14:conditionalFormatting>
        <x14:conditionalFormatting xmlns:xm="http://schemas.microsoft.com/office/excel/2006/main">
          <x14:cfRule type="expression" priority="4691043" id="{7F46217B-A1E9-4515-B31E-E756FCD7C6D9}">
            <xm:f>$BE$4='Data entry'!$R16</xm:f>
            <x14:dxf>
              <fill>
                <patternFill>
                  <bgColor rgb="FFFFFF00"/>
                </patternFill>
              </fill>
            </x14:dxf>
          </x14:cfRule>
          <xm:sqref>AP35:BE35</xm:sqref>
        </x14:conditionalFormatting>
        <x14:conditionalFormatting xmlns:xm="http://schemas.microsoft.com/office/excel/2006/main">
          <x14:cfRule type="expression" priority="4691044" id="{F4D9285C-8CA0-4EF1-943E-6A462D47CC77}">
            <xm:f>$BF$4='Data entry'!$R16</xm:f>
            <x14:dxf>
              <fill>
                <patternFill>
                  <bgColor rgb="FFFF0000"/>
                </patternFill>
              </fill>
            </x14:dxf>
          </x14:cfRule>
          <xm:sqref>BD36:BP36</xm:sqref>
        </x14:conditionalFormatting>
        <x14:conditionalFormatting xmlns:xm="http://schemas.microsoft.com/office/excel/2006/main">
          <x14:cfRule type="expression" priority="4691045" id="{B9E4407D-651D-4DC0-9D61-3271D62A65E9}">
            <xm:f>$BF$4='Data entry'!$R16</xm:f>
            <x14:dxf>
              <fill>
                <patternFill>
                  <bgColor rgb="FFFFFF00"/>
                </patternFill>
              </fill>
            </x14:dxf>
          </x14:cfRule>
          <xm:sqref>AR35:BF35</xm:sqref>
        </x14:conditionalFormatting>
        <x14:conditionalFormatting xmlns:xm="http://schemas.microsoft.com/office/excel/2006/main">
          <x14:cfRule type="expression" priority="4691046" id="{4CDC062F-DDFF-4556-B941-08F919727F69}">
            <xm:f>$BG$4='Data entry'!$R16</xm:f>
            <x14:dxf>
              <fill>
                <patternFill>
                  <bgColor rgb="FFFF0000"/>
                </patternFill>
              </fill>
            </x14:dxf>
          </x14:cfRule>
          <xm:sqref>BE36:BQ36</xm:sqref>
        </x14:conditionalFormatting>
        <x14:conditionalFormatting xmlns:xm="http://schemas.microsoft.com/office/excel/2006/main">
          <x14:cfRule type="expression" priority="4691047" id="{789184FA-9055-433B-8A1B-92C7ED59E81F}">
            <xm:f>$BG$4='Data entry'!$R16</xm:f>
            <x14:dxf>
              <fill>
                <patternFill>
                  <bgColor rgb="FFFFFF00"/>
                </patternFill>
              </fill>
            </x14:dxf>
          </x14:cfRule>
          <xm:sqref>AS35:BG35</xm:sqref>
        </x14:conditionalFormatting>
        <x14:conditionalFormatting xmlns:xm="http://schemas.microsoft.com/office/excel/2006/main">
          <x14:cfRule type="expression" priority="4691048" id="{58651E5C-09C9-46C1-B95C-E8A578A49E15}">
            <xm:f>$BH$4='Data entry'!$R16</xm:f>
            <x14:dxf>
              <fill>
                <patternFill>
                  <bgColor rgb="FFFFFF00"/>
                </patternFill>
              </fill>
            </x14:dxf>
          </x14:cfRule>
          <xm:sqref>AT35:BH35</xm:sqref>
        </x14:conditionalFormatting>
        <x14:conditionalFormatting xmlns:xm="http://schemas.microsoft.com/office/excel/2006/main">
          <x14:cfRule type="expression" priority="4691049" id="{97B30B86-8311-4DC0-A533-8C0D53F37839}">
            <xm:f>$BH$4='Data entry'!$R16</xm:f>
            <x14:dxf>
              <fill>
                <patternFill>
                  <bgColor rgb="FFFF0000"/>
                </patternFill>
              </fill>
            </x14:dxf>
          </x14:cfRule>
          <xm:sqref>BF36:BR36</xm:sqref>
        </x14:conditionalFormatting>
        <x14:conditionalFormatting xmlns:xm="http://schemas.microsoft.com/office/excel/2006/main">
          <x14:cfRule type="expression" priority="4691050" id="{78344C0C-5AEA-40B1-A20C-6D77DF58E1F5}">
            <xm:f>$BI$4='Data entry'!$R16</xm:f>
            <x14:dxf>
              <fill>
                <patternFill>
                  <bgColor rgb="FFFFFF00"/>
                </patternFill>
              </fill>
            </x14:dxf>
          </x14:cfRule>
          <xm:sqref>AU35:BI35</xm:sqref>
        </x14:conditionalFormatting>
        <x14:conditionalFormatting xmlns:xm="http://schemas.microsoft.com/office/excel/2006/main">
          <x14:cfRule type="expression" priority="4691051" id="{A9CE044F-482E-4F25-B28F-89ACC58502B1}">
            <xm:f>$BI$4='Data entry'!$R16</xm:f>
            <x14:dxf>
              <fill>
                <patternFill>
                  <bgColor rgb="FFFF0000"/>
                </patternFill>
              </fill>
            </x14:dxf>
          </x14:cfRule>
          <xm:sqref>BG36:BS36</xm:sqref>
        </x14:conditionalFormatting>
        <x14:conditionalFormatting xmlns:xm="http://schemas.microsoft.com/office/excel/2006/main">
          <x14:cfRule type="expression" priority="4691052" id="{F63BE0EB-3C71-4456-BEF0-11180AB7A8BB}">
            <xm:f>$BJ$4='Data entry'!$R16</xm:f>
            <x14:dxf>
              <fill>
                <patternFill>
                  <bgColor rgb="FFFFFF00"/>
                </patternFill>
              </fill>
            </x14:dxf>
          </x14:cfRule>
          <xm:sqref>AV35:BJ35</xm:sqref>
        </x14:conditionalFormatting>
        <x14:conditionalFormatting xmlns:xm="http://schemas.microsoft.com/office/excel/2006/main">
          <x14:cfRule type="expression" priority="4691053" id="{478A5DCB-1DAA-4497-A6CC-B4F01FB96D10}">
            <xm:f>$BJ$4='Data entry'!$R16</xm:f>
            <x14:dxf>
              <fill>
                <patternFill>
                  <bgColor rgb="FFFF0000"/>
                </patternFill>
              </fill>
            </x14:dxf>
          </x14:cfRule>
          <xm:sqref>BH36:BT36</xm:sqref>
        </x14:conditionalFormatting>
        <x14:conditionalFormatting xmlns:xm="http://schemas.microsoft.com/office/excel/2006/main">
          <x14:cfRule type="expression" priority="4691054" id="{CDE4AD5B-65A6-4FA4-9EC0-8D05F22312A9}">
            <xm:f>$BK$4='Data entry'!$R16</xm:f>
            <x14:dxf>
              <fill>
                <patternFill>
                  <bgColor rgb="FFFF0000"/>
                </patternFill>
              </fill>
            </x14:dxf>
          </x14:cfRule>
          <xm:sqref>BI36:BU36</xm:sqref>
        </x14:conditionalFormatting>
        <x14:conditionalFormatting xmlns:xm="http://schemas.microsoft.com/office/excel/2006/main">
          <x14:cfRule type="expression" priority="4691055" id="{AB32E790-6CD8-4D11-9A69-57D785FE4BBC}">
            <xm:f>$BK$4='Data entry'!$R16</xm:f>
            <x14:dxf>
              <fill>
                <patternFill>
                  <bgColor rgb="FFFFFF00"/>
                </patternFill>
              </fill>
            </x14:dxf>
          </x14:cfRule>
          <xm:sqref>AW35:BK35</xm:sqref>
        </x14:conditionalFormatting>
        <x14:conditionalFormatting xmlns:xm="http://schemas.microsoft.com/office/excel/2006/main">
          <x14:cfRule type="expression" priority="4691056" id="{99810EB9-805C-43D8-852A-EEECE7874CDB}">
            <xm:f>$BL$4='Data entry'!$R16</xm:f>
            <x14:dxf>
              <fill>
                <patternFill>
                  <bgColor rgb="FFFF0000"/>
                </patternFill>
              </fill>
            </x14:dxf>
          </x14:cfRule>
          <xm:sqref>BJ36:BV36</xm:sqref>
        </x14:conditionalFormatting>
        <x14:conditionalFormatting xmlns:xm="http://schemas.microsoft.com/office/excel/2006/main">
          <x14:cfRule type="expression" priority="4691057" id="{BF5F5475-4E46-479C-97A6-D5175F5D1803}">
            <xm:f>$BL$4='Data entry'!$R16</xm:f>
            <x14:dxf>
              <fill>
                <patternFill>
                  <bgColor rgb="FFFFFF00"/>
                </patternFill>
              </fill>
            </x14:dxf>
          </x14:cfRule>
          <xm:sqref>AX35:BL35</xm:sqref>
        </x14:conditionalFormatting>
        <x14:conditionalFormatting xmlns:xm="http://schemas.microsoft.com/office/excel/2006/main">
          <x14:cfRule type="expression" priority="4691058" id="{B86FDF2F-16C9-46B1-847E-7EA1A8A34B9D}">
            <xm:f>$BM$4='Data entry'!$R16</xm:f>
            <x14:dxf>
              <fill>
                <patternFill>
                  <bgColor rgb="FFFF0000"/>
                </patternFill>
              </fill>
            </x14:dxf>
          </x14:cfRule>
          <xm:sqref>BK36:BW36</xm:sqref>
        </x14:conditionalFormatting>
        <x14:conditionalFormatting xmlns:xm="http://schemas.microsoft.com/office/excel/2006/main">
          <x14:cfRule type="expression" priority="4691059" id="{72FD189F-4CED-400D-9FEF-21A328970A4D}">
            <xm:f>$BM$4='Data entry'!$R16</xm:f>
            <x14:dxf>
              <fill>
                <patternFill>
                  <bgColor rgb="FFFFFF00"/>
                </patternFill>
              </fill>
            </x14:dxf>
          </x14:cfRule>
          <xm:sqref>AY35:BM35</xm:sqref>
        </x14:conditionalFormatting>
        <x14:conditionalFormatting xmlns:xm="http://schemas.microsoft.com/office/excel/2006/main">
          <x14:cfRule type="expression" priority="4691060" id="{BBBBF859-D5A7-4F55-BFBF-8A77E3357590}">
            <xm:f>$BN$4='Data entry'!$R16</xm:f>
            <x14:dxf>
              <fill>
                <patternFill>
                  <bgColor rgb="FFFF0000"/>
                </patternFill>
              </fill>
            </x14:dxf>
          </x14:cfRule>
          <xm:sqref>BL36:BX36</xm:sqref>
        </x14:conditionalFormatting>
        <x14:conditionalFormatting xmlns:xm="http://schemas.microsoft.com/office/excel/2006/main">
          <x14:cfRule type="expression" priority="4691061" id="{50CB1D75-0FD5-4D24-92B1-E8A41DC6575C}">
            <xm:f>$BN$4='Data entry'!$R16</xm:f>
            <x14:dxf>
              <fill>
                <patternFill>
                  <bgColor rgb="FFFFFF00"/>
                </patternFill>
              </fill>
            </x14:dxf>
          </x14:cfRule>
          <xm:sqref>AZ35:BN35</xm:sqref>
        </x14:conditionalFormatting>
        <x14:conditionalFormatting xmlns:xm="http://schemas.microsoft.com/office/excel/2006/main">
          <x14:cfRule type="expression" priority="4691062" id="{9EF3226D-E8FC-496B-A6FF-71776AEA54D1}">
            <xm:f>$BO$4='Data entry'!$R16</xm:f>
            <x14:dxf>
              <fill>
                <patternFill>
                  <bgColor rgb="FFFF0000"/>
                </patternFill>
              </fill>
            </x14:dxf>
          </x14:cfRule>
          <xm:sqref>BM36:BY36</xm:sqref>
        </x14:conditionalFormatting>
        <x14:conditionalFormatting xmlns:xm="http://schemas.microsoft.com/office/excel/2006/main">
          <x14:cfRule type="expression" priority="4691063" id="{3B86C801-ECFE-4D05-8AA5-1581116BAFBC}">
            <xm:f>$BO$4='Data entry'!$R16</xm:f>
            <x14:dxf>
              <fill>
                <patternFill>
                  <bgColor rgb="FFFFFF00"/>
                </patternFill>
              </fill>
            </x14:dxf>
          </x14:cfRule>
          <xm:sqref>BA35:BO35</xm:sqref>
        </x14:conditionalFormatting>
        <x14:conditionalFormatting xmlns:xm="http://schemas.microsoft.com/office/excel/2006/main">
          <x14:cfRule type="expression" priority="4691064" id="{058A23EC-3371-4A02-9F20-1ECA603AC6BC}">
            <xm:f>$BP$4='Data entry'!$R16</xm:f>
            <x14:dxf>
              <fill>
                <patternFill>
                  <bgColor rgb="FFFF0000"/>
                </patternFill>
              </fill>
            </x14:dxf>
          </x14:cfRule>
          <xm:sqref>BN36:BZ36</xm:sqref>
        </x14:conditionalFormatting>
        <x14:conditionalFormatting xmlns:xm="http://schemas.microsoft.com/office/excel/2006/main">
          <x14:cfRule type="expression" priority="4691065" id="{3E711E31-3992-4555-AB22-87133D60CD15}">
            <xm:f>$BP$4='Data entry'!$R16</xm:f>
            <x14:dxf>
              <fill>
                <patternFill>
                  <bgColor rgb="FFFFFF00"/>
                </patternFill>
              </fill>
            </x14:dxf>
          </x14:cfRule>
          <xm:sqref>BB35:BP35</xm:sqref>
        </x14:conditionalFormatting>
        <x14:conditionalFormatting xmlns:xm="http://schemas.microsoft.com/office/excel/2006/main">
          <x14:cfRule type="expression" priority="4691066" id="{23E9F8B9-37D5-4730-9453-6F23E8ECBBE3}">
            <xm:f>$BQ$4='Data entry'!$R16</xm:f>
            <x14:dxf>
              <fill>
                <patternFill>
                  <bgColor rgb="FFFFFF00"/>
                </patternFill>
              </fill>
            </x14:dxf>
          </x14:cfRule>
          <xm:sqref>BC35:BQ35</xm:sqref>
        </x14:conditionalFormatting>
        <x14:conditionalFormatting xmlns:xm="http://schemas.microsoft.com/office/excel/2006/main">
          <x14:cfRule type="expression" priority="4691067" id="{BCFD92F6-AAD3-44FD-BC61-A292A81B883E}">
            <xm:f>$BQ$4='Data entry'!$R16</xm:f>
            <x14:dxf>
              <fill>
                <patternFill>
                  <bgColor rgb="FFFF0000"/>
                </patternFill>
              </fill>
            </x14:dxf>
          </x14:cfRule>
          <xm:sqref>BO36:CA36</xm:sqref>
        </x14:conditionalFormatting>
        <x14:conditionalFormatting xmlns:xm="http://schemas.microsoft.com/office/excel/2006/main">
          <x14:cfRule type="expression" priority="4691068" id="{357D60E5-F356-477E-8020-A18F42C02832}">
            <xm:f>$BR$4='Data entry'!$R16</xm:f>
            <x14:dxf>
              <fill>
                <patternFill>
                  <bgColor rgb="FFFFFF00"/>
                </patternFill>
              </fill>
            </x14:dxf>
          </x14:cfRule>
          <xm:sqref>BD35:BR35</xm:sqref>
        </x14:conditionalFormatting>
        <x14:conditionalFormatting xmlns:xm="http://schemas.microsoft.com/office/excel/2006/main">
          <x14:cfRule type="expression" priority="4691069" id="{DA2B6511-43B3-432D-B6AA-1DB1188B90A6}">
            <xm:f>$BR$4='Data entry'!$R16</xm:f>
            <x14:dxf>
              <fill>
                <patternFill>
                  <bgColor rgb="FFFF0000"/>
                </patternFill>
              </fill>
            </x14:dxf>
          </x14:cfRule>
          <xm:sqref>BP36:CB36</xm:sqref>
        </x14:conditionalFormatting>
        <x14:conditionalFormatting xmlns:xm="http://schemas.microsoft.com/office/excel/2006/main">
          <x14:cfRule type="expression" priority="4691070" id="{0D5F64E4-4136-4BFA-B833-CC8578525D9C}">
            <xm:f>$BS$4='Data entry'!$R16</xm:f>
            <x14:dxf>
              <fill>
                <patternFill>
                  <bgColor rgb="FFFFFF00"/>
                </patternFill>
              </fill>
            </x14:dxf>
          </x14:cfRule>
          <xm:sqref>BE35:BS35</xm:sqref>
        </x14:conditionalFormatting>
        <x14:conditionalFormatting xmlns:xm="http://schemas.microsoft.com/office/excel/2006/main">
          <x14:cfRule type="expression" priority="4691071" id="{AC94D468-F078-4AE2-8771-102996E07B09}">
            <xm:f>$BS$4='Data entry'!$R16</xm:f>
            <x14:dxf>
              <fill>
                <patternFill>
                  <bgColor rgb="FFFF0000"/>
                </patternFill>
              </fill>
            </x14:dxf>
          </x14:cfRule>
          <xm:sqref>BQ36:CC36</xm:sqref>
        </x14:conditionalFormatting>
        <x14:conditionalFormatting xmlns:xm="http://schemas.microsoft.com/office/excel/2006/main">
          <x14:cfRule type="expression" priority="4691072" id="{10E78F76-181E-4F19-9F89-7DD36D3EFE30}">
            <xm:f>$BT$4='Data entry'!$R16</xm:f>
            <x14:dxf>
              <fill>
                <patternFill>
                  <bgColor rgb="FFFFFF00"/>
                </patternFill>
              </fill>
            </x14:dxf>
          </x14:cfRule>
          <xm:sqref>BF35:BT35</xm:sqref>
        </x14:conditionalFormatting>
        <x14:conditionalFormatting xmlns:xm="http://schemas.microsoft.com/office/excel/2006/main">
          <x14:cfRule type="expression" priority="4691073" id="{6A5FADC6-9512-4EFB-90A5-7B5244D10D1F}">
            <xm:f>$BT$4='Data entry'!$R16</xm:f>
            <x14:dxf>
              <fill>
                <patternFill>
                  <bgColor rgb="FFFF0000"/>
                </patternFill>
              </fill>
            </x14:dxf>
          </x14:cfRule>
          <xm:sqref>BR36:CC36</xm:sqref>
        </x14:conditionalFormatting>
        <x14:conditionalFormatting xmlns:xm="http://schemas.microsoft.com/office/excel/2006/main">
          <x14:cfRule type="expression" priority="4691074" id="{A51139D1-8841-4B96-B8CB-DFE3808765CF}">
            <xm:f>$BU$4='Data entry'!$R16</xm:f>
            <x14:dxf>
              <fill>
                <patternFill>
                  <bgColor rgb="FFFFFF00"/>
                </patternFill>
              </fill>
            </x14:dxf>
          </x14:cfRule>
          <xm:sqref>BG35:BU35</xm:sqref>
        </x14:conditionalFormatting>
        <x14:conditionalFormatting xmlns:xm="http://schemas.microsoft.com/office/excel/2006/main">
          <x14:cfRule type="expression" priority="4691075" id="{55CA7258-760F-4BFF-ACB5-A70FEB3E7981}">
            <xm:f>$BU$4='Data entry'!$R16</xm:f>
            <x14:dxf>
              <fill>
                <patternFill>
                  <bgColor rgb="FFFF0000"/>
                </patternFill>
              </fill>
            </x14:dxf>
          </x14:cfRule>
          <xm:sqref>BS36:CC36</xm:sqref>
        </x14:conditionalFormatting>
        <x14:conditionalFormatting xmlns:xm="http://schemas.microsoft.com/office/excel/2006/main">
          <x14:cfRule type="expression" priority="4691076" id="{A922B218-64DB-4CBB-9AB8-FE0EBB44E09E}">
            <xm:f>$BV$4='Data entry'!$R16</xm:f>
            <x14:dxf>
              <fill>
                <patternFill>
                  <bgColor rgb="FFFFFF00"/>
                </patternFill>
              </fill>
            </x14:dxf>
          </x14:cfRule>
          <xm:sqref>BH35:BV35</xm:sqref>
        </x14:conditionalFormatting>
        <x14:conditionalFormatting xmlns:xm="http://schemas.microsoft.com/office/excel/2006/main">
          <x14:cfRule type="expression" priority="4691077" id="{C98E908A-CD31-4778-B41C-7AFB9DBE639A}">
            <xm:f>$BV$4='Data entry'!$R16</xm:f>
            <x14:dxf>
              <fill>
                <patternFill>
                  <bgColor rgb="FFFF0000"/>
                </patternFill>
              </fill>
            </x14:dxf>
          </x14:cfRule>
          <xm:sqref>BT36:CC36</xm:sqref>
        </x14:conditionalFormatting>
        <x14:conditionalFormatting xmlns:xm="http://schemas.microsoft.com/office/excel/2006/main">
          <x14:cfRule type="expression" priority="4691078" id="{465CCCA3-B4DB-4B61-8AC7-8A5E4CEC9E3F}">
            <xm:f>$BW$4='Data entry'!$R16</xm:f>
            <x14:dxf>
              <fill>
                <patternFill>
                  <bgColor rgb="FFFFFF00"/>
                </patternFill>
              </fill>
            </x14:dxf>
          </x14:cfRule>
          <xm:sqref>BI35:BW35</xm:sqref>
        </x14:conditionalFormatting>
        <x14:conditionalFormatting xmlns:xm="http://schemas.microsoft.com/office/excel/2006/main">
          <x14:cfRule type="expression" priority="4691079" id="{37566F97-6D06-400B-A709-FE657B07687F}">
            <xm:f>$BW$4='Data entry'!$R16</xm:f>
            <x14:dxf>
              <fill>
                <patternFill>
                  <bgColor rgb="FFFF0000"/>
                </patternFill>
              </fill>
            </x14:dxf>
          </x14:cfRule>
          <xm:sqref>BU36:CC36</xm:sqref>
        </x14:conditionalFormatting>
        <x14:conditionalFormatting xmlns:xm="http://schemas.microsoft.com/office/excel/2006/main">
          <x14:cfRule type="expression" priority="4691080" id="{D8FBA3AC-5CF0-4E45-97CA-1D4DEE729ADA}">
            <xm:f>$BX$4='Data entry'!$R16</xm:f>
            <x14:dxf>
              <fill>
                <patternFill>
                  <bgColor rgb="FFFFFF00"/>
                </patternFill>
              </fill>
            </x14:dxf>
          </x14:cfRule>
          <xm:sqref>BJ35:BX35</xm:sqref>
        </x14:conditionalFormatting>
        <x14:conditionalFormatting xmlns:xm="http://schemas.microsoft.com/office/excel/2006/main">
          <x14:cfRule type="expression" priority="4691081" id="{E077C84B-A94F-431D-B232-4AFCC7C64F54}">
            <xm:f>$BX$4='Data entry'!$R16</xm:f>
            <x14:dxf>
              <fill>
                <patternFill>
                  <bgColor rgb="FFFF0000"/>
                </patternFill>
              </fill>
            </x14:dxf>
          </x14:cfRule>
          <xm:sqref>BV36:CC36</xm:sqref>
        </x14:conditionalFormatting>
        <x14:conditionalFormatting xmlns:xm="http://schemas.microsoft.com/office/excel/2006/main">
          <x14:cfRule type="expression" priority="4691082" id="{63783BA8-0C97-4A44-86FD-7A2BCF1B9957}">
            <xm:f>$BY$4='Data entry'!$R16</xm:f>
            <x14:dxf>
              <fill>
                <patternFill>
                  <bgColor rgb="FFFFFF00"/>
                </patternFill>
              </fill>
            </x14:dxf>
          </x14:cfRule>
          <xm:sqref>BK35:BY35</xm:sqref>
        </x14:conditionalFormatting>
        <x14:conditionalFormatting xmlns:xm="http://schemas.microsoft.com/office/excel/2006/main">
          <x14:cfRule type="expression" priority="4691083" id="{BB8DB8B4-B71B-46D2-AEE7-346F16103F74}">
            <xm:f>$BY$4='Data entry'!$R16</xm:f>
            <x14:dxf>
              <fill>
                <patternFill>
                  <bgColor rgb="FFFF0000"/>
                </patternFill>
              </fill>
            </x14:dxf>
          </x14:cfRule>
          <xm:sqref>BW36:CC36</xm:sqref>
        </x14:conditionalFormatting>
        <x14:conditionalFormatting xmlns:xm="http://schemas.microsoft.com/office/excel/2006/main">
          <x14:cfRule type="expression" priority="4691084" id="{1B638B98-2B06-4FEB-90C1-446A3E0A3979}">
            <xm:f>$BZ$4='Data entry'!$R16</xm:f>
            <x14:dxf>
              <fill>
                <patternFill>
                  <bgColor rgb="FFFFFF00"/>
                </patternFill>
              </fill>
            </x14:dxf>
          </x14:cfRule>
          <xm:sqref>BL35:BZ35</xm:sqref>
        </x14:conditionalFormatting>
        <x14:conditionalFormatting xmlns:xm="http://schemas.microsoft.com/office/excel/2006/main">
          <x14:cfRule type="expression" priority="4691085" id="{D3A0A2F8-D1B2-4DC5-B2A9-0EF53074E685}">
            <xm:f>$BZ$4='Data entry'!$R16</xm:f>
            <x14:dxf>
              <fill>
                <patternFill>
                  <bgColor rgb="FFFF0000"/>
                </patternFill>
              </fill>
            </x14:dxf>
          </x14:cfRule>
          <xm:sqref>BX36:CC36</xm:sqref>
        </x14:conditionalFormatting>
        <x14:conditionalFormatting xmlns:xm="http://schemas.microsoft.com/office/excel/2006/main">
          <x14:cfRule type="expression" priority="4691086" id="{83F6D018-7D3B-4D33-9998-11572F2F2FF5}">
            <xm:f>$CA$4='Data entry'!$R16</xm:f>
            <x14:dxf>
              <fill>
                <patternFill>
                  <bgColor rgb="FFFFFF00"/>
                </patternFill>
              </fill>
            </x14:dxf>
          </x14:cfRule>
          <xm:sqref>BM35:CA35</xm:sqref>
        </x14:conditionalFormatting>
        <x14:conditionalFormatting xmlns:xm="http://schemas.microsoft.com/office/excel/2006/main">
          <x14:cfRule type="expression" priority="4691087" id="{8E6D0B51-5626-4ED9-9072-C7A2C139704F}">
            <xm:f>$CA$4='Data entry'!$R16</xm:f>
            <x14:dxf>
              <fill>
                <patternFill>
                  <bgColor rgb="FFFF0000"/>
                </patternFill>
              </fill>
            </x14:dxf>
          </x14:cfRule>
          <xm:sqref>BY36:CC36</xm:sqref>
        </x14:conditionalFormatting>
        <x14:conditionalFormatting xmlns:xm="http://schemas.microsoft.com/office/excel/2006/main">
          <x14:cfRule type="expression" priority="4691088" id="{E1886EE4-3BDE-43A9-9F4B-79377FEC37FE}">
            <xm:f>$CB$4='Data entry'!$R16</xm:f>
            <x14:dxf>
              <fill>
                <patternFill>
                  <bgColor rgb="FFFFFF00"/>
                </patternFill>
              </fill>
            </x14:dxf>
          </x14:cfRule>
          <xm:sqref>BN35:CB35</xm:sqref>
        </x14:conditionalFormatting>
        <x14:conditionalFormatting xmlns:xm="http://schemas.microsoft.com/office/excel/2006/main">
          <x14:cfRule type="expression" priority="4691089" id="{ADEF572A-6C18-4602-BB86-01C96D36E07E}">
            <xm:f>$CB$4='Data entry'!$R16</xm:f>
            <x14:dxf>
              <fill>
                <patternFill>
                  <bgColor rgb="FFFF0000"/>
                </patternFill>
              </fill>
            </x14:dxf>
          </x14:cfRule>
          <xm:sqref>BZ36:CC36</xm:sqref>
        </x14:conditionalFormatting>
        <x14:conditionalFormatting xmlns:xm="http://schemas.microsoft.com/office/excel/2006/main">
          <x14:cfRule type="expression" priority="4691090" id="{7984E1C9-E073-4955-8543-62145CB6D008}">
            <xm:f>$CC$4='Data entry'!$R16</xm:f>
            <x14:dxf>
              <fill>
                <patternFill>
                  <bgColor rgb="FFFFFF00"/>
                </patternFill>
              </fill>
            </x14:dxf>
          </x14:cfRule>
          <xm:sqref>BO35:CC35</xm:sqref>
        </x14:conditionalFormatting>
        <x14:conditionalFormatting xmlns:xm="http://schemas.microsoft.com/office/excel/2006/main">
          <x14:cfRule type="expression" priority="4691091" id="{18A957B3-59FA-4698-BA92-2A208FF18E2F}">
            <xm:f>$CC$4='Data entry'!$R16</xm:f>
            <x14:dxf>
              <fill>
                <patternFill>
                  <bgColor rgb="FFFF0000"/>
                </patternFill>
              </fill>
            </x14:dxf>
          </x14:cfRule>
          <xm:sqref>CA36:CC36</xm:sqref>
        </x14:conditionalFormatting>
        <x14:conditionalFormatting xmlns:xm="http://schemas.microsoft.com/office/excel/2006/main">
          <x14:cfRule type="expression" priority="4691178" id="{5B0DB825-B7C2-40AC-B7EF-F267F054CFB9}">
            <xm:f>$U$4='Data entry'!$R17</xm:f>
            <x14:dxf>
              <fill>
                <patternFill>
                  <bgColor rgb="FFFF0000"/>
                </patternFill>
              </fill>
            </x14:dxf>
          </x14:cfRule>
          <xm:sqref>S39:AE39</xm:sqref>
        </x14:conditionalFormatting>
        <x14:conditionalFormatting xmlns:xm="http://schemas.microsoft.com/office/excel/2006/main">
          <x14:cfRule type="expression" priority="4691179" id="{18311200-E2BB-400F-B594-3B9A2C6068C2}">
            <xm:f>$V$4='Data entry'!$R17</xm:f>
            <x14:dxf>
              <fill>
                <patternFill>
                  <bgColor rgb="FFFF0000"/>
                </patternFill>
              </fill>
            </x14:dxf>
          </x14:cfRule>
          <xm:sqref>T39:AF39</xm:sqref>
        </x14:conditionalFormatting>
        <x14:conditionalFormatting xmlns:xm="http://schemas.microsoft.com/office/excel/2006/main">
          <x14:cfRule type="expression" priority="4691180" id="{D6DFB621-1A58-4C59-A987-ECAD0EB2D32B}">
            <xm:f>$V$4='Data entry'!$R17</xm:f>
            <x14:dxf>
              <fill>
                <patternFill>
                  <bgColor rgb="FFFFFF00"/>
                </patternFill>
              </fill>
            </x14:dxf>
          </x14:cfRule>
          <xm:sqref>H38:V38</xm:sqref>
        </x14:conditionalFormatting>
        <x14:conditionalFormatting xmlns:xm="http://schemas.microsoft.com/office/excel/2006/main">
          <x14:cfRule type="expression" priority="4691181" id="{5F87A680-DC5F-433D-A779-B7A534ACCDA9}">
            <xm:f>$W$4='Data entry'!$R17</xm:f>
            <x14:dxf>
              <fill>
                <patternFill>
                  <bgColor rgb="FFFF0000"/>
                </patternFill>
              </fill>
            </x14:dxf>
          </x14:cfRule>
          <xm:sqref>U39:AG39</xm:sqref>
        </x14:conditionalFormatting>
        <x14:conditionalFormatting xmlns:xm="http://schemas.microsoft.com/office/excel/2006/main">
          <x14:cfRule type="expression" priority="4691182" id="{964539FF-A92C-4F68-B268-B7157A32678C}">
            <xm:f>$W$4='Data entry'!$R17</xm:f>
            <x14:dxf>
              <fill>
                <patternFill>
                  <bgColor rgb="FFFFFF00"/>
                </patternFill>
              </fill>
            </x14:dxf>
          </x14:cfRule>
          <xm:sqref>I38:W38</xm:sqref>
        </x14:conditionalFormatting>
        <x14:conditionalFormatting xmlns:xm="http://schemas.microsoft.com/office/excel/2006/main">
          <x14:cfRule type="expression" priority="4691183" id="{46C1533A-F090-4A90-9309-3F59EC3FD3B0}">
            <xm:f>$X$4='Data entry'!$R17</xm:f>
            <x14:dxf>
              <fill>
                <patternFill>
                  <bgColor rgb="FFFF0000"/>
                </patternFill>
              </fill>
            </x14:dxf>
          </x14:cfRule>
          <xm:sqref>V39:AH39</xm:sqref>
        </x14:conditionalFormatting>
        <x14:conditionalFormatting xmlns:xm="http://schemas.microsoft.com/office/excel/2006/main">
          <x14:cfRule type="expression" priority="4691184" id="{7C70E81C-DDD4-4D75-933A-4F6A39893184}">
            <xm:f>$X$4='Data entry'!$R17</xm:f>
            <x14:dxf>
              <fill>
                <patternFill>
                  <bgColor rgb="FFFFFF00"/>
                </patternFill>
              </fill>
            </x14:dxf>
          </x14:cfRule>
          <xm:sqref>J38:X38</xm:sqref>
        </x14:conditionalFormatting>
        <x14:conditionalFormatting xmlns:xm="http://schemas.microsoft.com/office/excel/2006/main">
          <x14:cfRule type="expression" priority="4691185" id="{561AF073-0EF8-4B72-A119-40A639C4359D}">
            <xm:f>$Y$4='Data entry'!$R17</xm:f>
            <x14:dxf>
              <fill>
                <patternFill>
                  <bgColor rgb="FFFF0000"/>
                </patternFill>
              </fill>
            </x14:dxf>
          </x14:cfRule>
          <xm:sqref>W39:AI39</xm:sqref>
        </x14:conditionalFormatting>
        <x14:conditionalFormatting xmlns:xm="http://schemas.microsoft.com/office/excel/2006/main">
          <x14:cfRule type="expression" priority="4691186" id="{F242E808-8F07-4A89-9524-7D4C767CE357}">
            <xm:f>$Y$4='Data entry'!$R17</xm:f>
            <x14:dxf>
              <fill>
                <patternFill>
                  <bgColor rgb="FFFFFF00"/>
                </patternFill>
              </fill>
            </x14:dxf>
          </x14:cfRule>
          <xm:sqref>K38:Y38</xm:sqref>
        </x14:conditionalFormatting>
        <x14:conditionalFormatting xmlns:xm="http://schemas.microsoft.com/office/excel/2006/main">
          <x14:cfRule type="expression" priority="4691187" id="{DD601058-982B-4218-BD9D-64BB823C2633}">
            <xm:f>$Z$4='Data entry'!$R17</xm:f>
            <x14:dxf>
              <fill>
                <patternFill>
                  <bgColor rgb="FFFF0000"/>
                </patternFill>
              </fill>
            </x14:dxf>
          </x14:cfRule>
          <xm:sqref>X39:AJ39</xm:sqref>
        </x14:conditionalFormatting>
        <x14:conditionalFormatting xmlns:xm="http://schemas.microsoft.com/office/excel/2006/main">
          <x14:cfRule type="expression" priority="4691188" id="{C9DB141D-79F6-4093-92A3-7BF7A1622985}">
            <xm:f>$Z$4='Data entry'!$R17</xm:f>
            <x14:dxf>
              <fill>
                <patternFill>
                  <bgColor rgb="FFFFFF00"/>
                </patternFill>
              </fill>
            </x14:dxf>
          </x14:cfRule>
          <xm:sqref>L38:Z38</xm:sqref>
        </x14:conditionalFormatting>
        <x14:conditionalFormatting xmlns:xm="http://schemas.microsoft.com/office/excel/2006/main">
          <x14:cfRule type="expression" priority="4691189" id="{710EB8D3-F5C0-4E3C-8214-2D0C4E26F649}">
            <xm:f>$AA$4='Data entry'!$R17</xm:f>
            <x14:dxf>
              <fill>
                <patternFill>
                  <bgColor rgb="FFFF0000"/>
                </patternFill>
              </fill>
            </x14:dxf>
          </x14:cfRule>
          <xm:sqref>Y39:AK39</xm:sqref>
        </x14:conditionalFormatting>
        <x14:conditionalFormatting xmlns:xm="http://schemas.microsoft.com/office/excel/2006/main">
          <x14:cfRule type="expression" priority="4691190" id="{33825D69-C967-4D27-B395-5D44A3083802}">
            <xm:f>$AA$4='Data entry'!$R17</xm:f>
            <x14:dxf>
              <fill>
                <patternFill>
                  <bgColor rgb="FFFFFF00"/>
                </patternFill>
              </fill>
            </x14:dxf>
          </x14:cfRule>
          <xm:sqref>M38:AA38</xm:sqref>
        </x14:conditionalFormatting>
        <x14:conditionalFormatting xmlns:xm="http://schemas.microsoft.com/office/excel/2006/main">
          <x14:cfRule type="expression" priority="4691191" id="{9811A97D-351B-4D32-8754-AF433277E62B}">
            <xm:f>$AB$4='Data entry'!$R17</xm:f>
            <x14:dxf>
              <fill>
                <patternFill>
                  <bgColor rgb="FFFF0000"/>
                </patternFill>
              </fill>
            </x14:dxf>
          </x14:cfRule>
          <xm:sqref>Z39:AL39</xm:sqref>
        </x14:conditionalFormatting>
        <x14:conditionalFormatting xmlns:xm="http://schemas.microsoft.com/office/excel/2006/main">
          <x14:cfRule type="expression" priority="4691192" id="{6DD3E556-C72E-438B-92DA-3096ED1E4178}">
            <xm:f>$AB$4='Data entry'!$R17</xm:f>
            <x14:dxf>
              <fill>
                <patternFill>
                  <bgColor rgb="FFFFFF00"/>
                </patternFill>
              </fill>
            </x14:dxf>
          </x14:cfRule>
          <xm:sqref>N38:AB38</xm:sqref>
        </x14:conditionalFormatting>
        <x14:conditionalFormatting xmlns:xm="http://schemas.microsoft.com/office/excel/2006/main">
          <x14:cfRule type="expression" priority="4691193" id="{C0DF7A1B-D6BC-4371-BD3A-F0708147FA1C}">
            <xm:f>$AC$4='Data entry'!$R17</xm:f>
            <x14:dxf>
              <fill>
                <patternFill>
                  <bgColor rgb="FFFF0000"/>
                </patternFill>
              </fill>
            </x14:dxf>
          </x14:cfRule>
          <xm:sqref>AA39:AM39</xm:sqref>
        </x14:conditionalFormatting>
        <x14:conditionalFormatting xmlns:xm="http://schemas.microsoft.com/office/excel/2006/main">
          <x14:cfRule type="expression" priority="4691194" id="{DB2E1F48-AF0E-41F9-A976-6B1963CA5711}">
            <xm:f>$AC$4='Data entry'!$R17</xm:f>
            <x14:dxf>
              <fill>
                <patternFill>
                  <bgColor rgb="FFFFFF00"/>
                </patternFill>
              </fill>
            </x14:dxf>
          </x14:cfRule>
          <xm:sqref>O38:AC38</xm:sqref>
        </x14:conditionalFormatting>
        <x14:conditionalFormatting xmlns:xm="http://schemas.microsoft.com/office/excel/2006/main">
          <x14:cfRule type="expression" priority="4691195" id="{89909907-F9A9-4AF9-BC1D-304710A43F50}">
            <xm:f>$AD$4='Data entry'!$R17</xm:f>
            <x14:dxf>
              <fill>
                <patternFill>
                  <bgColor rgb="FFFF0000"/>
                </patternFill>
              </fill>
            </x14:dxf>
          </x14:cfRule>
          <xm:sqref>AB39:AN39</xm:sqref>
        </x14:conditionalFormatting>
        <x14:conditionalFormatting xmlns:xm="http://schemas.microsoft.com/office/excel/2006/main">
          <x14:cfRule type="expression" priority="4691196" id="{729676B7-E331-43A4-ACC9-850DCEE76A0E}">
            <xm:f>$AD$4='Data entry'!$R17</xm:f>
            <x14:dxf>
              <fill>
                <patternFill>
                  <bgColor rgb="FFFFFF00"/>
                </patternFill>
              </fill>
            </x14:dxf>
          </x14:cfRule>
          <xm:sqref>P38:AD38</xm:sqref>
        </x14:conditionalFormatting>
        <x14:conditionalFormatting xmlns:xm="http://schemas.microsoft.com/office/excel/2006/main">
          <x14:cfRule type="expression" priority="4691197" id="{00DA2C55-350E-44AA-ABEA-808FABFDA737}">
            <xm:f>$AE$4='Data entry'!$R17</xm:f>
            <x14:dxf>
              <fill>
                <patternFill>
                  <bgColor rgb="FFFF0000"/>
                </patternFill>
              </fill>
            </x14:dxf>
          </x14:cfRule>
          <xm:sqref>AC39:AO39</xm:sqref>
        </x14:conditionalFormatting>
        <x14:conditionalFormatting xmlns:xm="http://schemas.microsoft.com/office/excel/2006/main">
          <x14:cfRule type="expression" priority="4691198" id="{373C95F1-00C1-45E9-B561-5224945BA4A4}">
            <xm:f>$AE$4='Data entry'!$R17</xm:f>
            <x14:dxf>
              <fill>
                <patternFill>
                  <bgColor rgb="FFFFFF00"/>
                </patternFill>
              </fill>
            </x14:dxf>
          </x14:cfRule>
          <xm:sqref>Q38:AE38</xm:sqref>
        </x14:conditionalFormatting>
        <x14:conditionalFormatting xmlns:xm="http://schemas.microsoft.com/office/excel/2006/main">
          <x14:cfRule type="expression" priority="4691199" id="{65E90E74-6BEF-4B00-BD5E-ECACFEBC225A}">
            <xm:f>$AF$4='Data entry'!$R17</xm:f>
            <x14:dxf>
              <fill>
                <patternFill>
                  <bgColor rgb="FFFF0000"/>
                </patternFill>
              </fill>
            </x14:dxf>
          </x14:cfRule>
          <xm:sqref>AD39:AP39</xm:sqref>
        </x14:conditionalFormatting>
        <x14:conditionalFormatting xmlns:xm="http://schemas.microsoft.com/office/excel/2006/main">
          <x14:cfRule type="expression" priority="4691200" id="{56B519D7-E083-4811-B42B-D6CB10D44BB3}">
            <xm:f>$AF$4='Data entry'!$R17</xm:f>
            <x14:dxf>
              <fill>
                <patternFill>
                  <bgColor rgb="FFFFFF00"/>
                </patternFill>
              </fill>
            </x14:dxf>
          </x14:cfRule>
          <xm:sqref>R38:AF38</xm:sqref>
        </x14:conditionalFormatting>
        <x14:conditionalFormatting xmlns:xm="http://schemas.microsoft.com/office/excel/2006/main">
          <x14:cfRule type="expression" priority="4691201" id="{889682B6-BF9B-414B-86B7-1C802156B058}">
            <xm:f>$AG$4='Data entry'!$R17</xm:f>
            <x14:dxf>
              <fill>
                <patternFill>
                  <bgColor rgb="FFFF0000"/>
                </patternFill>
              </fill>
            </x14:dxf>
          </x14:cfRule>
          <xm:sqref>AE39:AQ39</xm:sqref>
        </x14:conditionalFormatting>
        <x14:conditionalFormatting xmlns:xm="http://schemas.microsoft.com/office/excel/2006/main">
          <x14:cfRule type="expression" priority="4691202" id="{19913D88-1940-4CB0-B29C-D46D60833BD5}">
            <xm:f>$AG$4='Data entry'!$R17</xm:f>
            <x14:dxf>
              <fill>
                <patternFill>
                  <bgColor rgb="FFFFFF00"/>
                </patternFill>
              </fill>
            </x14:dxf>
          </x14:cfRule>
          <xm:sqref>S38:AG38</xm:sqref>
        </x14:conditionalFormatting>
        <x14:conditionalFormatting xmlns:xm="http://schemas.microsoft.com/office/excel/2006/main">
          <x14:cfRule type="expression" priority="4691203" id="{3DD7B9A5-18A3-463F-BAD5-9796FC487328}">
            <xm:f>$AH$4='Data entry'!$R17</xm:f>
            <x14:dxf>
              <fill>
                <patternFill>
                  <bgColor rgb="FFFF0000"/>
                </patternFill>
              </fill>
            </x14:dxf>
          </x14:cfRule>
          <xm:sqref>AF39:AR39</xm:sqref>
        </x14:conditionalFormatting>
        <x14:conditionalFormatting xmlns:xm="http://schemas.microsoft.com/office/excel/2006/main">
          <x14:cfRule type="expression" priority="4691204" id="{31005CF4-5608-496E-91EB-F7F505046C80}">
            <xm:f>$AH$4='Data entry'!$R17</xm:f>
            <x14:dxf>
              <fill>
                <patternFill>
                  <bgColor rgb="FFFFFF00"/>
                </patternFill>
              </fill>
            </x14:dxf>
          </x14:cfRule>
          <xm:sqref>T38:AH38</xm:sqref>
        </x14:conditionalFormatting>
        <x14:conditionalFormatting xmlns:xm="http://schemas.microsoft.com/office/excel/2006/main">
          <x14:cfRule type="expression" priority="4691205" id="{CD14F654-5B7A-444F-8FC1-7DD71E76E475}">
            <xm:f>$AI$4='Data entry'!$R17</xm:f>
            <x14:dxf>
              <fill>
                <patternFill>
                  <bgColor rgb="FFFF0000"/>
                </patternFill>
              </fill>
            </x14:dxf>
          </x14:cfRule>
          <xm:sqref>AG39:AS39</xm:sqref>
        </x14:conditionalFormatting>
        <x14:conditionalFormatting xmlns:xm="http://schemas.microsoft.com/office/excel/2006/main">
          <x14:cfRule type="expression" priority="4691206" id="{0E4E448C-6C46-4285-B877-A61A90294385}">
            <xm:f>$AI$4='Data entry'!$R17</xm:f>
            <x14:dxf>
              <fill>
                <patternFill>
                  <bgColor rgb="FFFFFF00"/>
                </patternFill>
              </fill>
            </x14:dxf>
          </x14:cfRule>
          <xm:sqref>U38:AI38</xm:sqref>
        </x14:conditionalFormatting>
        <x14:conditionalFormatting xmlns:xm="http://schemas.microsoft.com/office/excel/2006/main">
          <x14:cfRule type="expression" priority="4691207" id="{B1C1818F-791C-403D-BE73-6F6E9DC6A16D}">
            <xm:f>$AJ$4='Data entry'!$R17</xm:f>
            <x14:dxf>
              <fill>
                <patternFill>
                  <bgColor rgb="FFFF0000"/>
                </patternFill>
              </fill>
            </x14:dxf>
          </x14:cfRule>
          <xm:sqref>AH39:AT39</xm:sqref>
        </x14:conditionalFormatting>
        <x14:conditionalFormatting xmlns:xm="http://schemas.microsoft.com/office/excel/2006/main">
          <x14:cfRule type="expression" priority="4691208" id="{A1237792-221B-431B-B8A7-E9A64DA46D93}">
            <xm:f>$AJ$4='Data entry'!$R17</xm:f>
            <x14:dxf>
              <fill>
                <patternFill>
                  <bgColor rgb="FFFFFF00"/>
                </patternFill>
              </fill>
            </x14:dxf>
          </x14:cfRule>
          <xm:sqref>V38:AJ38</xm:sqref>
        </x14:conditionalFormatting>
        <x14:conditionalFormatting xmlns:xm="http://schemas.microsoft.com/office/excel/2006/main">
          <x14:cfRule type="expression" priority="4691209" id="{617DC2AF-C7A3-4724-8EA3-17DEFEDC8949}">
            <xm:f>$AK$4='Data entry'!$R17</xm:f>
            <x14:dxf>
              <fill>
                <patternFill>
                  <bgColor rgb="FFFF0000"/>
                </patternFill>
              </fill>
            </x14:dxf>
          </x14:cfRule>
          <xm:sqref>AI39:AU39</xm:sqref>
        </x14:conditionalFormatting>
        <x14:conditionalFormatting xmlns:xm="http://schemas.microsoft.com/office/excel/2006/main">
          <x14:cfRule type="expression" priority="4691210" id="{AA72317D-37B1-48EB-A28B-BF2AC8DC4519}">
            <xm:f>$AK$4='Data entry'!$R17</xm:f>
            <x14:dxf>
              <fill>
                <patternFill>
                  <bgColor rgb="FFFFFF00"/>
                </patternFill>
              </fill>
            </x14:dxf>
          </x14:cfRule>
          <xm:sqref>W38:AK38</xm:sqref>
        </x14:conditionalFormatting>
        <x14:conditionalFormatting xmlns:xm="http://schemas.microsoft.com/office/excel/2006/main">
          <x14:cfRule type="expression" priority="4691211" id="{6CA9FB7A-20EA-4D3A-B74C-A001F4BE810D}">
            <xm:f>$AL$4='Data entry'!$R17</xm:f>
            <x14:dxf>
              <fill>
                <patternFill>
                  <bgColor rgb="FFFF0000"/>
                </patternFill>
              </fill>
            </x14:dxf>
          </x14:cfRule>
          <xm:sqref>AJ39:AV39</xm:sqref>
        </x14:conditionalFormatting>
        <x14:conditionalFormatting xmlns:xm="http://schemas.microsoft.com/office/excel/2006/main">
          <x14:cfRule type="expression" priority="4691212" id="{81A75DAA-573F-4EF3-A640-1B992C18BEA0}">
            <xm:f>$AL$4='Data entry'!$R17</xm:f>
            <x14:dxf>
              <fill>
                <patternFill>
                  <bgColor rgb="FFFFFF00"/>
                </patternFill>
              </fill>
            </x14:dxf>
          </x14:cfRule>
          <xm:sqref>X38:AL38</xm:sqref>
        </x14:conditionalFormatting>
        <x14:conditionalFormatting xmlns:xm="http://schemas.microsoft.com/office/excel/2006/main">
          <x14:cfRule type="expression" priority="4691213" id="{3D44713E-4ABA-4CCD-9DF4-5513A9FB5E1E}">
            <xm:f>$AM$4='Data entry'!$R17</xm:f>
            <x14:dxf>
              <fill>
                <patternFill>
                  <bgColor rgb="FFFF0000"/>
                </patternFill>
              </fill>
            </x14:dxf>
          </x14:cfRule>
          <xm:sqref>AK39:AW39</xm:sqref>
        </x14:conditionalFormatting>
        <x14:conditionalFormatting xmlns:xm="http://schemas.microsoft.com/office/excel/2006/main">
          <x14:cfRule type="expression" priority="4691214" id="{05A26B51-72A7-4423-822F-2BDBC28275D0}">
            <xm:f>$AM$4='Data entry'!$R17</xm:f>
            <x14:dxf>
              <fill>
                <patternFill>
                  <bgColor rgb="FFFFFF00"/>
                </patternFill>
              </fill>
            </x14:dxf>
          </x14:cfRule>
          <xm:sqref>Y38:AM38</xm:sqref>
        </x14:conditionalFormatting>
        <x14:conditionalFormatting xmlns:xm="http://schemas.microsoft.com/office/excel/2006/main">
          <x14:cfRule type="expression" priority="4691215" id="{B8A20675-6230-4694-A7F6-6B3DC7142773}">
            <xm:f>$AN$4='Data entry'!$R17</xm:f>
            <x14:dxf>
              <fill>
                <patternFill>
                  <bgColor rgb="FFFF0000"/>
                </patternFill>
              </fill>
            </x14:dxf>
          </x14:cfRule>
          <xm:sqref>AL39:AX39</xm:sqref>
        </x14:conditionalFormatting>
        <x14:conditionalFormatting xmlns:xm="http://schemas.microsoft.com/office/excel/2006/main">
          <x14:cfRule type="expression" priority="4691216" id="{8421181C-7450-42E9-BC1D-065CCFCA960E}">
            <xm:f>$AN$4='Data entry'!$R17</xm:f>
            <x14:dxf>
              <fill>
                <patternFill>
                  <bgColor rgb="FFFFFF00"/>
                </patternFill>
              </fill>
            </x14:dxf>
          </x14:cfRule>
          <xm:sqref>Z38:AN38</xm:sqref>
        </x14:conditionalFormatting>
        <x14:conditionalFormatting xmlns:xm="http://schemas.microsoft.com/office/excel/2006/main">
          <x14:cfRule type="expression" priority="4691217" id="{067FE4BD-6EF4-4684-B6E0-35AB2F267EE7}">
            <xm:f>$AO$4='Data entry'!$R17</xm:f>
            <x14:dxf>
              <fill>
                <patternFill>
                  <bgColor rgb="FFFF0000"/>
                </patternFill>
              </fill>
            </x14:dxf>
          </x14:cfRule>
          <xm:sqref>AM39:AY39</xm:sqref>
        </x14:conditionalFormatting>
        <x14:conditionalFormatting xmlns:xm="http://schemas.microsoft.com/office/excel/2006/main">
          <x14:cfRule type="expression" priority="4691218" id="{F7653492-88D1-47AC-8BA3-0CCE65C3C2AB}">
            <xm:f>$AO$4='Data entry'!$R17</xm:f>
            <x14:dxf>
              <fill>
                <patternFill>
                  <bgColor rgb="FFFFFF00"/>
                </patternFill>
              </fill>
            </x14:dxf>
          </x14:cfRule>
          <xm:sqref>AA38:AO38</xm:sqref>
        </x14:conditionalFormatting>
        <x14:conditionalFormatting xmlns:xm="http://schemas.microsoft.com/office/excel/2006/main">
          <x14:cfRule type="expression" priority="4691219" id="{207A5E5D-B322-482E-9193-1D7318138358}">
            <xm:f>$AP$4='Data entry'!$R17</xm:f>
            <x14:dxf>
              <fill>
                <patternFill>
                  <bgColor rgb="FFFF0000"/>
                </patternFill>
              </fill>
            </x14:dxf>
          </x14:cfRule>
          <xm:sqref>AN39:AZ39</xm:sqref>
        </x14:conditionalFormatting>
        <x14:conditionalFormatting xmlns:xm="http://schemas.microsoft.com/office/excel/2006/main">
          <x14:cfRule type="expression" priority="4691220" id="{21DA638D-4CA0-4067-BFF1-240CE1A0261B}">
            <xm:f>$AP$4='Data entry'!$R17</xm:f>
            <x14:dxf>
              <fill>
                <patternFill>
                  <bgColor rgb="FFFFFF00"/>
                </patternFill>
              </fill>
            </x14:dxf>
          </x14:cfRule>
          <xm:sqref>AB38:AP38</xm:sqref>
        </x14:conditionalFormatting>
        <x14:conditionalFormatting xmlns:xm="http://schemas.microsoft.com/office/excel/2006/main">
          <x14:cfRule type="expression" priority="4691221" id="{71963D96-A42A-4B90-BFC7-6D83D37766EF}">
            <xm:f>$AQ$4='Data entry'!$R17</xm:f>
            <x14:dxf>
              <fill>
                <patternFill>
                  <bgColor rgb="FFFF0000"/>
                </patternFill>
              </fill>
            </x14:dxf>
          </x14:cfRule>
          <xm:sqref>AO39:BA39</xm:sqref>
        </x14:conditionalFormatting>
        <x14:conditionalFormatting xmlns:xm="http://schemas.microsoft.com/office/excel/2006/main">
          <x14:cfRule type="expression" priority="4691222" id="{74952595-84B6-484F-8FF6-FCC1F337DF4D}">
            <xm:f>$AQ$4='Data entry'!$R17</xm:f>
            <x14:dxf>
              <fill>
                <patternFill>
                  <bgColor rgb="FFFFFF00"/>
                </patternFill>
              </fill>
            </x14:dxf>
          </x14:cfRule>
          <xm:sqref>AC38:AQ38</xm:sqref>
        </x14:conditionalFormatting>
        <x14:conditionalFormatting xmlns:xm="http://schemas.microsoft.com/office/excel/2006/main">
          <x14:cfRule type="expression" priority="4691223" id="{8AC9C4B9-0A34-4BC0-B0F7-CA89434C4911}">
            <xm:f>$P$4='Data entry'!$R17</xm:f>
            <x14:dxf>
              <fill>
                <patternFill>
                  <bgColor rgb="FFFFFF00"/>
                </patternFill>
              </fill>
            </x14:dxf>
          </x14:cfRule>
          <xm:sqref>C38:P38</xm:sqref>
        </x14:conditionalFormatting>
        <x14:conditionalFormatting xmlns:xm="http://schemas.microsoft.com/office/excel/2006/main">
          <x14:cfRule type="expression" priority="4691224" id="{0A726775-ABFD-4F22-967C-1A4D87BA3751}">
            <xm:f>$Q$4='Data entry'!$R17</xm:f>
            <x14:dxf>
              <fill>
                <patternFill>
                  <bgColor rgb="FFFFFF00"/>
                </patternFill>
              </fill>
            </x14:dxf>
          </x14:cfRule>
          <xm:sqref>C38:Q38</xm:sqref>
        </x14:conditionalFormatting>
        <x14:conditionalFormatting xmlns:xm="http://schemas.microsoft.com/office/excel/2006/main">
          <x14:cfRule type="expression" priority="4691225" id="{3A8414BD-262C-43B5-86EE-FA6901D00453}">
            <xm:f>$Q$4='Data entry'!$R17</xm:f>
            <x14:dxf>
              <fill>
                <patternFill>
                  <bgColor rgb="FFFF0000"/>
                </patternFill>
              </fill>
            </x14:dxf>
          </x14:cfRule>
          <xm:sqref>O39:AA39</xm:sqref>
        </x14:conditionalFormatting>
        <x14:conditionalFormatting xmlns:xm="http://schemas.microsoft.com/office/excel/2006/main">
          <x14:cfRule type="expression" priority="4691226" id="{B8B5501D-F3EF-4449-9306-F652960C65F4}">
            <xm:f>$R$4='Data entry'!$R17</xm:f>
            <x14:dxf>
              <fill>
                <patternFill>
                  <bgColor rgb="FFFF0000"/>
                </patternFill>
              </fill>
            </x14:dxf>
          </x14:cfRule>
          <xm:sqref>P39:AB39</xm:sqref>
        </x14:conditionalFormatting>
        <x14:conditionalFormatting xmlns:xm="http://schemas.microsoft.com/office/excel/2006/main">
          <x14:cfRule type="expression" priority="4691227" id="{5D070DEC-B82E-4D87-B907-A3E5AB836991}">
            <xm:f>$R$4='Data entry'!$R17</xm:f>
            <x14:dxf>
              <fill>
                <patternFill>
                  <bgColor rgb="FFFFFF00"/>
                </patternFill>
              </fill>
            </x14:dxf>
          </x14:cfRule>
          <xm:sqref>D38:R38</xm:sqref>
        </x14:conditionalFormatting>
        <x14:conditionalFormatting xmlns:xm="http://schemas.microsoft.com/office/excel/2006/main">
          <x14:cfRule type="expression" priority="4691228" id="{E4D16A10-F818-4664-9FB2-F0E839824D4B}">
            <xm:f>$S$4='Data entry'!$R17</xm:f>
            <x14:dxf>
              <fill>
                <patternFill>
                  <bgColor rgb="FFFF0000"/>
                </patternFill>
              </fill>
            </x14:dxf>
          </x14:cfRule>
          <xm:sqref>Q39:AC39</xm:sqref>
        </x14:conditionalFormatting>
        <x14:conditionalFormatting xmlns:xm="http://schemas.microsoft.com/office/excel/2006/main">
          <x14:cfRule type="expression" priority="4691229" id="{1A9F9911-A3E9-4730-AFBE-AB8C596545CA}">
            <xm:f>$S$4='Data entry'!$R17</xm:f>
            <x14:dxf>
              <fill>
                <patternFill>
                  <bgColor rgb="FFFFFF00"/>
                </patternFill>
              </fill>
            </x14:dxf>
          </x14:cfRule>
          <xm:sqref>E38:S38</xm:sqref>
        </x14:conditionalFormatting>
        <x14:conditionalFormatting xmlns:xm="http://schemas.microsoft.com/office/excel/2006/main">
          <x14:cfRule type="expression" priority="4691230" id="{8BB5CD1B-B2AC-442A-9550-26DE19A62D22}">
            <xm:f>$T$4='Data entry'!$R17</xm:f>
            <x14:dxf>
              <fill>
                <patternFill>
                  <bgColor rgb="FFFF0000"/>
                </patternFill>
              </fill>
            </x14:dxf>
          </x14:cfRule>
          <xm:sqref>R39:AD39</xm:sqref>
        </x14:conditionalFormatting>
        <x14:conditionalFormatting xmlns:xm="http://schemas.microsoft.com/office/excel/2006/main">
          <x14:cfRule type="expression" priority="4691231" id="{E7B59C69-7921-4049-84A1-8B3E5F7B0598}">
            <xm:f>$T$4='Data entry'!$R17</xm:f>
            <x14:dxf>
              <fill>
                <patternFill>
                  <bgColor rgb="FFFFFF00"/>
                </patternFill>
              </fill>
            </x14:dxf>
          </x14:cfRule>
          <xm:sqref>F38:T38</xm:sqref>
        </x14:conditionalFormatting>
        <x14:conditionalFormatting xmlns:xm="http://schemas.microsoft.com/office/excel/2006/main">
          <x14:cfRule type="expression" priority="4691232" id="{238C09E5-7A3D-439D-949F-A7733073F9A2}">
            <xm:f>$U$4='Data entry'!$R17</xm:f>
            <x14:dxf>
              <fill>
                <patternFill>
                  <bgColor rgb="FFFFFF00"/>
                </patternFill>
              </fill>
            </x14:dxf>
          </x14:cfRule>
          <xm:sqref>G38:U38</xm:sqref>
        </x14:conditionalFormatting>
        <x14:conditionalFormatting xmlns:xm="http://schemas.microsoft.com/office/excel/2006/main">
          <x14:cfRule type="expression" priority="4691233" id="{DE4D4432-0A19-452A-AF14-2873FE4DF411}">
            <xm:f>$AR$4='Data entry'!$R17</xm:f>
            <x14:dxf>
              <fill>
                <patternFill>
                  <bgColor rgb="FFFF0000"/>
                </patternFill>
              </fill>
            </x14:dxf>
          </x14:cfRule>
          <xm:sqref>AP39:BB39</xm:sqref>
        </x14:conditionalFormatting>
        <x14:conditionalFormatting xmlns:xm="http://schemas.microsoft.com/office/excel/2006/main">
          <x14:cfRule type="expression" priority="4691234" id="{90D7E1FF-542D-40C8-9BD5-DFEB4CDD256F}">
            <xm:f>$AR$4='Data entry'!$R17</xm:f>
            <x14:dxf>
              <fill>
                <patternFill>
                  <bgColor rgb="FFFFFF00"/>
                </patternFill>
              </fill>
            </x14:dxf>
          </x14:cfRule>
          <xm:sqref>AD38:AR38</xm:sqref>
        </x14:conditionalFormatting>
        <x14:conditionalFormatting xmlns:xm="http://schemas.microsoft.com/office/excel/2006/main">
          <x14:cfRule type="expression" priority="4691235" id="{0EBB5305-4A4A-4205-A1FF-11160070CBC3}">
            <xm:f>$AS$4='Data entry'!$R17</xm:f>
            <x14:dxf>
              <fill>
                <patternFill>
                  <bgColor rgb="FFFF0000"/>
                </patternFill>
              </fill>
            </x14:dxf>
          </x14:cfRule>
          <xm:sqref>AQ39:BC39</xm:sqref>
        </x14:conditionalFormatting>
        <x14:conditionalFormatting xmlns:xm="http://schemas.microsoft.com/office/excel/2006/main">
          <x14:cfRule type="expression" priority="4691236" id="{AC8EB30C-4253-4CE1-820E-1801F6D8D35B}">
            <xm:f>$AS$4='Data entry'!$R17</xm:f>
            <x14:dxf>
              <fill>
                <patternFill>
                  <bgColor rgb="FFFFFF00"/>
                </patternFill>
              </fill>
            </x14:dxf>
          </x14:cfRule>
          <xm:sqref>AE38:AS38</xm:sqref>
        </x14:conditionalFormatting>
        <x14:conditionalFormatting xmlns:xm="http://schemas.microsoft.com/office/excel/2006/main">
          <x14:cfRule type="expression" priority="4691237" id="{E11744C1-7201-4272-A1B0-945490B42425}">
            <xm:f>$AT$4='Data entry'!$R17</xm:f>
            <x14:dxf>
              <fill>
                <patternFill>
                  <bgColor rgb="FFFF0000"/>
                </patternFill>
              </fill>
            </x14:dxf>
          </x14:cfRule>
          <xm:sqref>AR39:BD39</xm:sqref>
        </x14:conditionalFormatting>
        <x14:conditionalFormatting xmlns:xm="http://schemas.microsoft.com/office/excel/2006/main">
          <x14:cfRule type="expression" priority="4691238" id="{5EE2823B-E955-4EA7-B99C-0B1F77B57A69}">
            <xm:f>$AT$4='Data entry'!$R17</xm:f>
            <x14:dxf>
              <fill>
                <patternFill>
                  <bgColor rgb="FFFFFF00"/>
                </patternFill>
              </fill>
            </x14:dxf>
          </x14:cfRule>
          <xm:sqref>AF38:AT38</xm:sqref>
        </x14:conditionalFormatting>
        <x14:conditionalFormatting xmlns:xm="http://schemas.microsoft.com/office/excel/2006/main">
          <x14:cfRule type="expression" priority="4691239" id="{5737DC63-3262-4B34-900C-2AAEB255FCBA}">
            <xm:f>$AU$4='Data entry'!$R17</xm:f>
            <x14:dxf>
              <fill>
                <patternFill>
                  <bgColor rgb="FFFF0000"/>
                </patternFill>
              </fill>
            </x14:dxf>
          </x14:cfRule>
          <xm:sqref>AS39:BE39</xm:sqref>
        </x14:conditionalFormatting>
        <x14:conditionalFormatting xmlns:xm="http://schemas.microsoft.com/office/excel/2006/main">
          <x14:cfRule type="expression" priority="4691240" id="{2B5C1F1B-3C3D-4CA3-BC64-0E98422075B6}">
            <xm:f>$AU$4='Data entry'!$R17</xm:f>
            <x14:dxf>
              <fill>
                <patternFill>
                  <bgColor rgb="FFFFFF00"/>
                </patternFill>
              </fill>
            </x14:dxf>
          </x14:cfRule>
          <xm:sqref>AG38:AU38</xm:sqref>
        </x14:conditionalFormatting>
        <x14:conditionalFormatting xmlns:xm="http://schemas.microsoft.com/office/excel/2006/main">
          <x14:cfRule type="expression" priority="4691241" id="{B87A1285-B003-4855-8F4B-53C391BA10E6}">
            <xm:f>$AV$4='Data entry'!$R17</xm:f>
            <x14:dxf>
              <fill>
                <patternFill>
                  <bgColor rgb="FFFF0000"/>
                </patternFill>
              </fill>
            </x14:dxf>
          </x14:cfRule>
          <xm:sqref>AT39:BF39</xm:sqref>
        </x14:conditionalFormatting>
        <x14:conditionalFormatting xmlns:xm="http://schemas.microsoft.com/office/excel/2006/main">
          <x14:cfRule type="expression" priority="4691242" id="{338EE31C-78DB-4818-B837-0380F9E457FA}">
            <xm:f>$AV$4='Data entry'!$R17</xm:f>
            <x14:dxf>
              <fill>
                <patternFill>
                  <bgColor rgb="FFFFFF00"/>
                </patternFill>
              </fill>
            </x14:dxf>
          </x14:cfRule>
          <xm:sqref>AH38:AV38</xm:sqref>
        </x14:conditionalFormatting>
        <x14:conditionalFormatting xmlns:xm="http://schemas.microsoft.com/office/excel/2006/main">
          <x14:cfRule type="expression" priority="4691243" id="{5C40EA66-2801-4C91-B885-BF6A1ECFC35C}">
            <xm:f>$AW$4='Data entry'!$R17</xm:f>
            <x14:dxf>
              <fill>
                <patternFill>
                  <bgColor rgb="FFFF0000"/>
                </patternFill>
              </fill>
            </x14:dxf>
          </x14:cfRule>
          <xm:sqref>AU39:BG39</xm:sqref>
        </x14:conditionalFormatting>
        <x14:conditionalFormatting xmlns:xm="http://schemas.microsoft.com/office/excel/2006/main">
          <x14:cfRule type="expression" priority="4691244" id="{51BCD5CE-DF86-4C2F-8A81-DDA1EFD6C8F7}">
            <xm:f>$AW$4='Data entry'!$R17</xm:f>
            <x14:dxf>
              <fill>
                <patternFill>
                  <bgColor rgb="FFFFFF00"/>
                </patternFill>
              </fill>
            </x14:dxf>
          </x14:cfRule>
          <xm:sqref>AI38:AW38</xm:sqref>
        </x14:conditionalFormatting>
        <x14:conditionalFormatting xmlns:xm="http://schemas.microsoft.com/office/excel/2006/main">
          <x14:cfRule type="expression" priority="4691245" id="{DC2ED5A0-8917-4877-8CD3-9DF9BE5993C9}">
            <xm:f>$AX$4='Data entry'!$R17</xm:f>
            <x14:dxf>
              <fill>
                <patternFill>
                  <bgColor rgb="FFFF0000"/>
                </patternFill>
              </fill>
            </x14:dxf>
          </x14:cfRule>
          <xm:sqref>AV39:BH39</xm:sqref>
        </x14:conditionalFormatting>
        <x14:conditionalFormatting xmlns:xm="http://schemas.microsoft.com/office/excel/2006/main">
          <x14:cfRule type="expression" priority="4691246" id="{59B31869-20F9-45BD-BC80-0A6C8945CE2C}">
            <xm:f>$AX$4='Data entry'!$R17</xm:f>
            <x14:dxf>
              <fill>
                <patternFill>
                  <bgColor rgb="FFFFFF00"/>
                </patternFill>
              </fill>
            </x14:dxf>
          </x14:cfRule>
          <xm:sqref>AJ38:AX38</xm:sqref>
        </x14:conditionalFormatting>
        <x14:conditionalFormatting xmlns:xm="http://schemas.microsoft.com/office/excel/2006/main">
          <x14:cfRule type="expression" priority="4691247" id="{D4208FA0-4262-4037-934C-6D0742B2AD8E}">
            <xm:f>$AY$4='Data entry'!$R17</xm:f>
            <x14:dxf>
              <fill>
                <patternFill>
                  <bgColor rgb="FFFF0000"/>
                </patternFill>
              </fill>
            </x14:dxf>
          </x14:cfRule>
          <xm:sqref>AW39:BI39</xm:sqref>
        </x14:conditionalFormatting>
        <x14:conditionalFormatting xmlns:xm="http://schemas.microsoft.com/office/excel/2006/main">
          <x14:cfRule type="expression" priority="4691248" id="{04D6E423-18C7-42B2-A67D-F49D8E62B571}">
            <xm:f>$AY$4='Data entry'!$R17</xm:f>
            <x14:dxf>
              <fill>
                <patternFill>
                  <bgColor rgb="FFFFFF00"/>
                </patternFill>
              </fill>
            </x14:dxf>
          </x14:cfRule>
          <xm:sqref>AK38:AY38</xm:sqref>
        </x14:conditionalFormatting>
        <x14:conditionalFormatting xmlns:xm="http://schemas.microsoft.com/office/excel/2006/main">
          <x14:cfRule type="expression" priority="4691249" id="{A931C203-6E4B-4EBD-A2F4-1876881F48D4}">
            <xm:f>$AZ$4='Data entry'!$R17</xm:f>
            <x14:dxf>
              <fill>
                <patternFill>
                  <bgColor rgb="FFFF0000"/>
                </patternFill>
              </fill>
            </x14:dxf>
          </x14:cfRule>
          <xm:sqref>AX39:BJ39</xm:sqref>
        </x14:conditionalFormatting>
        <x14:conditionalFormatting xmlns:xm="http://schemas.microsoft.com/office/excel/2006/main">
          <x14:cfRule type="expression" priority="4691250" id="{092D9100-E652-40FE-8CAA-720DC0681250}">
            <xm:f>$AZ$4='Data entry'!$R17</xm:f>
            <x14:dxf>
              <fill>
                <patternFill>
                  <bgColor rgb="FFFFFF00"/>
                </patternFill>
              </fill>
            </x14:dxf>
          </x14:cfRule>
          <xm:sqref>AL38:AZ38</xm:sqref>
        </x14:conditionalFormatting>
        <x14:conditionalFormatting xmlns:xm="http://schemas.microsoft.com/office/excel/2006/main">
          <x14:cfRule type="expression" priority="4691251" id="{A3C7E6BE-A225-483C-A983-A915DB662C52}">
            <xm:f>$BA$4='Data entry'!$R17</xm:f>
            <x14:dxf>
              <fill>
                <patternFill>
                  <bgColor rgb="FFFF0000"/>
                </patternFill>
              </fill>
            </x14:dxf>
          </x14:cfRule>
          <xm:sqref>AY39:BK39</xm:sqref>
        </x14:conditionalFormatting>
        <x14:conditionalFormatting xmlns:xm="http://schemas.microsoft.com/office/excel/2006/main">
          <x14:cfRule type="expression" priority="4691252" id="{F5CF569A-8AFA-4CFF-8BD3-F04D8927A99F}">
            <xm:f>$BA$4='Data entry'!$R17</xm:f>
            <x14:dxf>
              <fill>
                <patternFill>
                  <bgColor rgb="FFFFFF00"/>
                </patternFill>
              </fill>
            </x14:dxf>
          </x14:cfRule>
          <xm:sqref>AM38:BA38</xm:sqref>
        </x14:conditionalFormatting>
        <x14:conditionalFormatting xmlns:xm="http://schemas.microsoft.com/office/excel/2006/main">
          <x14:cfRule type="expression" priority="4691253" id="{E4DAC94A-7983-4BFB-A87B-45B58561841A}">
            <xm:f>$BB$4='Data entry'!$R17</xm:f>
            <x14:dxf>
              <fill>
                <patternFill>
                  <bgColor rgb="FFFF0000"/>
                </patternFill>
              </fill>
            </x14:dxf>
          </x14:cfRule>
          <xm:sqref>AZ39:BL39</xm:sqref>
        </x14:conditionalFormatting>
        <x14:conditionalFormatting xmlns:xm="http://schemas.microsoft.com/office/excel/2006/main">
          <x14:cfRule type="expression" priority="4691254" id="{E63849C5-F39B-4B0E-8F8A-B532EDF2CBAE}">
            <xm:f>$BB$4='Data entry'!$R17</xm:f>
            <x14:dxf>
              <fill>
                <patternFill>
                  <bgColor rgb="FFFFFF00"/>
                </patternFill>
              </fill>
            </x14:dxf>
          </x14:cfRule>
          <xm:sqref>AN38:BB38</xm:sqref>
        </x14:conditionalFormatting>
        <x14:conditionalFormatting xmlns:xm="http://schemas.microsoft.com/office/excel/2006/main">
          <x14:cfRule type="expression" priority="4691255" id="{4FDC32D3-C1F5-455D-9AA4-A03359B72526}">
            <xm:f>$BC$4='Data entry'!$R17</xm:f>
            <x14:dxf>
              <fill>
                <patternFill>
                  <bgColor rgb="FFFF0000"/>
                </patternFill>
              </fill>
            </x14:dxf>
          </x14:cfRule>
          <xm:sqref>BA39:BM39</xm:sqref>
        </x14:conditionalFormatting>
        <x14:conditionalFormatting xmlns:xm="http://schemas.microsoft.com/office/excel/2006/main">
          <x14:cfRule type="expression" priority="4691256" id="{5F0D0C60-B233-4C56-B05D-98C99990877F}">
            <xm:f>$BC$4='Data entry'!$R17</xm:f>
            <x14:dxf>
              <fill>
                <patternFill>
                  <bgColor rgb="FFFFFF00"/>
                </patternFill>
              </fill>
            </x14:dxf>
          </x14:cfRule>
          <xm:sqref>AO38:BC38</xm:sqref>
        </x14:conditionalFormatting>
        <x14:conditionalFormatting xmlns:xm="http://schemas.microsoft.com/office/excel/2006/main">
          <x14:cfRule type="expression" priority="4691257" id="{9EBCB60F-8135-43B6-A0F3-548D4092CC98}">
            <xm:f>$BD$4='Data entry'!$R17</xm:f>
            <x14:dxf>
              <fill>
                <patternFill>
                  <bgColor rgb="FFFF0000"/>
                </patternFill>
              </fill>
            </x14:dxf>
          </x14:cfRule>
          <xm:sqref>BB39:BN39</xm:sqref>
        </x14:conditionalFormatting>
        <x14:conditionalFormatting xmlns:xm="http://schemas.microsoft.com/office/excel/2006/main">
          <x14:cfRule type="expression" priority="4691258" id="{961AF346-4A73-41ED-9A8D-27D431B09C05}">
            <xm:f>$BD$4='Data entry'!$R17</xm:f>
            <x14:dxf>
              <fill>
                <patternFill>
                  <bgColor rgb="FFFFFF00"/>
                </patternFill>
              </fill>
            </x14:dxf>
          </x14:cfRule>
          <xm:sqref>AP38:BD38</xm:sqref>
        </x14:conditionalFormatting>
        <x14:conditionalFormatting xmlns:xm="http://schemas.microsoft.com/office/excel/2006/main">
          <x14:cfRule type="expression" priority="4691259" id="{5A887026-27CD-4F8C-8BA6-1E92704C1CA6}">
            <xm:f>$BE$4='Data entry'!$R17</xm:f>
            <x14:dxf>
              <fill>
                <patternFill>
                  <bgColor rgb="FFFF0000"/>
                </patternFill>
              </fill>
            </x14:dxf>
          </x14:cfRule>
          <xm:sqref>BC39:BO39</xm:sqref>
        </x14:conditionalFormatting>
        <x14:conditionalFormatting xmlns:xm="http://schemas.microsoft.com/office/excel/2006/main">
          <x14:cfRule type="expression" priority="4691260" id="{7F46217B-A1E9-4515-B31E-E756FCD7C6D9}">
            <xm:f>$BE$4='Data entry'!$R17</xm:f>
            <x14:dxf>
              <fill>
                <patternFill>
                  <bgColor rgb="FFFFFF00"/>
                </patternFill>
              </fill>
            </x14:dxf>
          </x14:cfRule>
          <xm:sqref>AP38:BE38</xm:sqref>
        </x14:conditionalFormatting>
        <x14:conditionalFormatting xmlns:xm="http://schemas.microsoft.com/office/excel/2006/main">
          <x14:cfRule type="expression" priority="4691261" id="{F4D9285C-8CA0-4EF1-943E-6A462D47CC77}">
            <xm:f>$BF$4='Data entry'!$R17</xm:f>
            <x14:dxf>
              <fill>
                <patternFill>
                  <bgColor rgb="FFFF0000"/>
                </patternFill>
              </fill>
            </x14:dxf>
          </x14:cfRule>
          <xm:sqref>BD39:BP39</xm:sqref>
        </x14:conditionalFormatting>
        <x14:conditionalFormatting xmlns:xm="http://schemas.microsoft.com/office/excel/2006/main">
          <x14:cfRule type="expression" priority="4691262" id="{B9E4407D-651D-4DC0-9D61-3271D62A65E9}">
            <xm:f>$BF$4='Data entry'!$R17</xm:f>
            <x14:dxf>
              <fill>
                <patternFill>
                  <bgColor rgb="FFFFFF00"/>
                </patternFill>
              </fill>
            </x14:dxf>
          </x14:cfRule>
          <xm:sqref>AR38:BF38</xm:sqref>
        </x14:conditionalFormatting>
        <x14:conditionalFormatting xmlns:xm="http://schemas.microsoft.com/office/excel/2006/main">
          <x14:cfRule type="expression" priority="4691263" id="{4CDC062F-DDFF-4556-B941-08F919727F69}">
            <xm:f>$BG$4='Data entry'!$R17</xm:f>
            <x14:dxf>
              <fill>
                <patternFill>
                  <bgColor rgb="FFFF0000"/>
                </patternFill>
              </fill>
            </x14:dxf>
          </x14:cfRule>
          <xm:sqref>BE39:BQ39</xm:sqref>
        </x14:conditionalFormatting>
        <x14:conditionalFormatting xmlns:xm="http://schemas.microsoft.com/office/excel/2006/main">
          <x14:cfRule type="expression" priority="4691264" id="{789184FA-9055-433B-8A1B-92C7ED59E81F}">
            <xm:f>$BG$4='Data entry'!$R17</xm:f>
            <x14:dxf>
              <fill>
                <patternFill>
                  <bgColor rgb="FFFFFF00"/>
                </patternFill>
              </fill>
            </x14:dxf>
          </x14:cfRule>
          <xm:sqref>AS38:BG38</xm:sqref>
        </x14:conditionalFormatting>
        <x14:conditionalFormatting xmlns:xm="http://schemas.microsoft.com/office/excel/2006/main">
          <x14:cfRule type="expression" priority="4691265" id="{58651E5C-09C9-46C1-B95C-E8A578A49E15}">
            <xm:f>$BH$4='Data entry'!$R17</xm:f>
            <x14:dxf>
              <fill>
                <patternFill>
                  <bgColor rgb="FFFFFF00"/>
                </patternFill>
              </fill>
            </x14:dxf>
          </x14:cfRule>
          <xm:sqref>AT38:BH38</xm:sqref>
        </x14:conditionalFormatting>
        <x14:conditionalFormatting xmlns:xm="http://schemas.microsoft.com/office/excel/2006/main">
          <x14:cfRule type="expression" priority="4691266" id="{97B30B86-8311-4DC0-A533-8C0D53F37839}">
            <xm:f>$BH$4='Data entry'!$R17</xm:f>
            <x14:dxf>
              <fill>
                <patternFill>
                  <bgColor rgb="FFFF0000"/>
                </patternFill>
              </fill>
            </x14:dxf>
          </x14:cfRule>
          <xm:sqref>BF39:BR39</xm:sqref>
        </x14:conditionalFormatting>
        <x14:conditionalFormatting xmlns:xm="http://schemas.microsoft.com/office/excel/2006/main">
          <x14:cfRule type="expression" priority="4691267" id="{78344C0C-5AEA-40B1-A20C-6D77DF58E1F5}">
            <xm:f>$BI$4='Data entry'!$R17</xm:f>
            <x14:dxf>
              <fill>
                <patternFill>
                  <bgColor rgb="FFFFFF00"/>
                </patternFill>
              </fill>
            </x14:dxf>
          </x14:cfRule>
          <xm:sqref>AU38:BI38</xm:sqref>
        </x14:conditionalFormatting>
        <x14:conditionalFormatting xmlns:xm="http://schemas.microsoft.com/office/excel/2006/main">
          <x14:cfRule type="expression" priority="4691268" id="{A9CE044F-482E-4F25-B28F-89ACC58502B1}">
            <xm:f>$BI$4='Data entry'!$R17</xm:f>
            <x14:dxf>
              <fill>
                <patternFill>
                  <bgColor rgb="FFFF0000"/>
                </patternFill>
              </fill>
            </x14:dxf>
          </x14:cfRule>
          <xm:sqref>BG39:BS39</xm:sqref>
        </x14:conditionalFormatting>
        <x14:conditionalFormatting xmlns:xm="http://schemas.microsoft.com/office/excel/2006/main">
          <x14:cfRule type="expression" priority="4691269" id="{F63BE0EB-3C71-4456-BEF0-11180AB7A8BB}">
            <xm:f>$BJ$4='Data entry'!$R17</xm:f>
            <x14:dxf>
              <fill>
                <patternFill>
                  <bgColor rgb="FFFFFF00"/>
                </patternFill>
              </fill>
            </x14:dxf>
          </x14:cfRule>
          <xm:sqref>AV38:BJ38</xm:sqref>
        </x14:conditionalFormatting>
        <x14:conditionalFormatting xmlns:xm="http://schemas.microsoft.com/office/excel/2006/main">
          <x14:cfRule type="expression" priority="4691270" id="{478A5DCB-1DAA-4497-A6CC-B4F01FB96D10}">
            <xm:f>$BJ$4='Data entry'!$R17</xm:f>
            <x14:dxf>
              <fill>
                <patternFill>
                  <bgColor rgb="FFFF0000"/>
                </patternFill>
              </fill>
            </x14:dxf>
          </x14:cfRule>
          <xm:sqref>BH39:BT39</xm:sqref>
        </x14:conditionalFormatting>
        <x14:conditionalFormatting xmlns:xm="http://schemas.microsoft.com/office/excel/2006/main">
          <x14:cfRule type="expression" priority="4691271" id="{CDE4AD5B-65A6-4FA4-9EC0-8D05F22312A9}">
            <xm:f>$BK$4='Data entry'!$R17</xm:f>
            <x14:dxf>
              <fill>
                <patternFill>
                  <bgColor rgb="FFFF0000"/>
                </patternFill>
              </fill>
            </x14:dxf>
          </x14:cfRule>
          <xm:sqref>BI39:BU39</xm:sqref>
        </x14:conditionalFormatting>
        <x14:conditionalFormatting xmlns:xm="http://schemas.microsoft.com/office/excel/2006/main">
          <x14:cfRule type="expression" priority="4691272" id="{AB32E790-6CD8-4D11-9A69-57D785FE4BBC}">
            <xm:f>$BK$4='Data entry'!$R17</xm:f>
            <x14:dxf>
              <fill>
                <patternFill>
                  <bgColor rgb="FFFFFF00"/>
                </patternFill>
              </fill>
            </x14:dxf>
          </x14:cfRule>
          <xm:sqref>AW38:BK38</xm:sqref>
        </x14:conditionalFormatting>
        <x14:conditionalFormatting xmlns:xm="http://schemas.microsoft.com/office/excel/2006/main">
          <x14:cfRule type="expression" priority="4691273" id="{99810EB9-805C-43D8-852A-EEECE7874CDB}">
            <xm:f>$BL$4='Data entry'!$R17</xm:f>
            <x14:dxf>
              <fill>
                <patternFill>
                  <bgColor rgb="FFFF0000"/>
                </patternFill>
              </fill>
            </x14:dxf>
          </x14:cfRule>
          <xm:sqref>BJ39:BV39</xm:sqref>
        </x14:conditionalFormatting>
        <x14:conditionalFormatting xmlns:xm="http://schemas.microsoft.com/office/excel/2006/main">
          <x14:cfRule type="expression" priority="4691274" id="{BF5F5475-4E46-479C-97A6-D5175F5D1803}">
            <xm:f>$BL$4='Data entry'!$R17</xm:f>
            <x14:dxf>
              <fill>
                <patternFill>
                  <bgColor rgb="FFFFFF00"/>
                </patternFill>
              </fill>
            </x14:dxf>
          </x14:cfRule>
          <xm:sqref>AX38:BL38</xm:sqref>
        </x14:conditionalFormatting>
        <x14:conditionalFormatting xmlns:xm="http://schemas.microsoft.com/office/excel/2006/main">
          <x14:cfRule type="expression" priority="4691275" id="{B86FDF2F-16C9-46B1-847E-7EA1A8A34B9D}">
            <xm:f>$BM$4='Data entry'!$R17</xm:f>
            <x14:dxf>
              <fill>
                <patternFill>
                  <bgColor rgb="FFFF0000"/>
                </patternFill>
              </fill>
            </x14:dxf>
          </x14:cfRule>
          <xm:sqref>BK39:BW39</xm:sqref>
        </x14:conditionalFormatting>
        <x14:conditionalFormatting xmlns:xm="http://schemas.microsoft.com/office/excel/2006/main">
          <x14:cfRule type="expression" priority="4691276" id="{72FD189F-4CED-400D-9FEF-21A328970A4D}">
            <xm:f>$BM$4='Data entry'!$R17</xm:f>
            <x14:dxf>
              <fill>
                <patternFill>
                  <bgColor rgb="FFFFFF00"/>
                </patternFill>
              </fill>
            </x14:dxf>
          </x14:cfRule>
          <xm:sqref>AY38:BM38</xm:sqref>
        </x14:conditionalFormatting>
        <x14:conditionalFormatting xmlns:xm="http://schemas.microsoft.com/office/excel/2006/main">
          <x14:cfRule type="expression" priority="4691277" id="{BBBBF859-D5A7-4F55-BFBF-8A77E3357590}">
            <xm:f>$BN$4='Data entry'!$R17</xm:f>
            <x14:dxf>
              <fill>
                <patternFill>
                  <bgColor rgb="FFFF0000"/>
                </patternFill>
              </fill>
            </x14:dxf>
          </x14:cfRule>
          <xm:sqref>BL39:BX39</xm:sqref>
        </x14:conditionalFormatting>
        <x14:conditionalFormatting xmlns:xm="http://schemas.microsoft.com/office/excel/2006/main">
          <x14:cfRule type="expression" priority="4691278" id="{50CB1D75-0FD5-4D24-92B1-E8A41DC6575C}">
            <xm:f>$BN$4='Data entry'!$R17</xm:f>
            <x14:dxf>
              <fill>
                <patternFill>
                  <bgColor rgb="FFFFFF00"/>
                </patternFill>
              </fill>
            </x14:dxf>
          </x14:cfRule>
          <xm:sqref>AZ38:BN38</xm:sqref>
        </x14:conditionalFormatting>
        <x14:conditionalFormatting xmlns:xm="http://schemas.microsoft.com/office/excel/2006/main">
          <x14:cfRule type="expression" priority="4691279" id="{9EF3226D-E8FC-496B-A6FF-71776AEA54D1}">
            <xm:f>$BO$4='Data entry'!$R17</xm:f>
            <x14:dxf>
              <fill>
                <patternFill>
                  <bgColor rgb="FFFF0000"/>
                </patternFill>
              </fill>
            </x14:dxf>
          </x14:cfRule>
          <xm:sqref>BM39:BY39</xm:sqref>
        </x14:conditionalFormatting>
        <x14:conditionalFormatting xmlns:xm="http://schemas.microsoft.com/office/excel/2006/main">
          <x14:cfRule type="expression" priority="4691280" id="{3B86C801-ECFE-4D05-8AA5-1581116BAFBC}">
            <xm:f>$BO$4='Data entry'!$R17</xm:f>
            <x14:dxf>
              <fill>
                <patternFill>
                  <bgColor rgb="FFFFFF00"/>
                </patternFill>
              </fill>
            </x14:dxf>
          </x14:cfRule>
          <xm:sqref>BA38:BO38</xm:sqref>
        </x14:conditionalFormatting>
        <x14:conditionalFormatting xmlns:xm="http://schemas.microsoft.com/office/excel/2006/main">
          <x14:cfRule type="expression" priority="4691281" id="{058A23EC-3371-4A02-9F20-1ECA603AC6BC}">
            <xm:f>$BP$4='Data entry'!$R17</xm:f>
            <x14:dxf>
              <fill>
                <patternFill>
                  <bgColor rgb="FFFF0000"/>
                </patternFill>
              </fill>
            </x14:dxf>
          </x14:cfRule>
          <xm:sqref>BN39:BZ39</xm:sqref>
        </x14:conditionalFormatting>
        <x14:conditionalFormatting xmlns:xm="http://schemas.microsoft.com/office/excel/2006/main">
          <x14:cfRule type="expression" priority="4691282" id="{3E711E31-3992-4555-AB22-87133D60CD15}">
            <xm:f>$BP$4='Data entry'!$R17</xm:f>
            <x14:dxf>
              <fill>
                <patternFill>
                  <bgColor rgb="FFFFFF00"/>
                </patternFill>
              </fill>
            </x14:dxf>
          </x14:cfRule>
          <xm:sqref>BB38:BP38</xm:sqref>
        </x14:conditionalFormatting>
        <x14:conditionalFormatting xmlns:xm="http://schemas.microsoft.com/office/excel/2006/main">
          <x14:cfRule type="expression" priority="4691283" id="{23E9F8B9-37D5-4730-9453-6F23E8ECBBE3}">
            <xm:f>$BQ$4='Data entry'!$R17</xm:f>
            <x14:dxf>
              <fill>
                <patternFill>
                  <bgColor rgb="FFFFFF00"/>
                </patternFill>
              </fill>
            </x14:dxf>
          </x14:cfRule>
          <xm:sqref>BC38:BQ38</xm:sqref>
        </x14:conditionalFormatting>
        <x14:conditionalFormatting xmlns:xm="http://schemas.microsoft.com/office/excel/2006/main">
          <x14:cfRule type="expression" priority="4691284" id="{BCFD92F6-AAD3-44FD-BC61-A292A81B883E}">
            <xm:f>$BQ$4='Data entry'!$R17</xm:f>
            <x14:dxf>
              <fill>
                <patternFill>
                  <bgColor rgb="FFFF0000"/>
                </patternFill>
              </fill>
            </x14:dxf>
          </x14:cfRule>
          <xm:sqref>BO39:CA39</xm:sqref>
        </x14:conditionalFormatting>
        <x14:conditionalFormatting xmlns:xm="http://schemas.microsoft.com/office/excel/2006/main">
          <x14:cfRule type="expression" priority="4691285" id="{357D60E5-F356-477E-8020-A18F42C02832}">
            <xm:f>$BR$4='Data entry'!$R17</xm:f>
            <x14:dxf>
              <fill>
                <patternFill>
                  <bgColor rgb="FFFFFF00"/>
                </patternFill>
              </fill>
            </x14:dxf>
          </x14:cfRule>
          <xm:sqref>BD38:BR38</xm:sqref>
        </x14:conditionalFormatting>
        <x14:conditionalFormatting xmlns:xm="http://schemas.microsoft.com/office/excel/2006/main">
          <x14:cfRule type="expression" priority="4691286" id="{DA2B6511-43B3-432D-B6AA-1DB1188B90A6}">
            <xm:f>$BR$4='Data entry'!$R17</xm:f>
            <x14:dxf>
              <fill>
                <patternFill>
                  <bgColor rgb="FFFF0000"/>
                </patternFill>
              </fill>
            </x14:dxf>
          </x14:cfRule>
          <xm:sqref>BP39:CB39</xm:sqref>
        </x14:conditionalFormatting>
        <x14:conditionalFormatting xmlns:xm="http://schemas.microsoft.com/office/excel/2006/main">
          <x14:cfRule type="expression" priority="4691287" id="{0D5F64E4-4136-4BFA-B833-CC8578525D9C}">
            <xm:f>$BS$4='Data entry'!$R17</xm:f>
            <x14:dxf>
              <fill>
                <patternFill>
                  <bgColor rgb="FFFFFF00"/>
                </patternFill>
              </fill>
            </x14:dxf>
          </x14:cfRule>
          <xm:sqref>BE38:BS38</xm:sqref>
        </x14:conditionalFormatting>
        <x14:conditionalFormatting xmlns:xm="http://schemas.microsoft.com/office/excel/2006/main">
          <x14:cfRule type="expression" priority="4691288" id="{AC94D468-F078-4AE2-8771-102996E07B09}">
            <xm:f>$BS$4='Data entry'!$R17</xm:f>
            <x14:dxf>
              <fill>
                <patternFill>
                  <bgColor rgb="FFFF0000"/>
                </patternFill>
              </fill>
            </x14:dxf>
          </x14:cfRule>
          <xm:sqref>BQ39:CC39</xm:sqref>
        </x14:conditionalFormatting>
        <x14:conditionalFormatting xmlns:xm="http://schemas.microsoft.com/office/excel/2006/main">
          <x14:cfRule type="expression" priority="4691289" id="{10E78F76-181E-4F19-9F89-7DD36D3EFE30}">
            <xm:f>$BT$4='Data entry'!$R17</xm:f>
            <x14:dxf>
              <fill>
                <patternFill>
                  <bgColor rgb="FFFFFF00"/>
                </patternFill>
              </fill>
            </x14:dxf>
          </x14:cfRule>
          <xm:sqref>BF38:BT38</xm:sqref>
        </x14:conditionalFormatting>
        <x14:conditionalFormatting xmlns:xm="http://schemas.microsoft.com/office/excel/2006/main">
          <x14:cfRule type="expression" priority="4691290" id="{6A5FADC6-9512-4EFB-90A5-7B5244D10D1F}">
            <xm:f>$BT$4='Data entry'!$R17</xm:f>
            <x14:dxf>
              <fill>
                <patternFill>
                  <bgColor rgb="FFFF0000"/>
                </patternFill>
              </fill>
            </x14:dxf>
          </x14:cfRule>
          <xm:sqref>BR39:CC39</xm:sqref>
        </x14:conditionalFormatting>
        <x14:conditionalFormatting xmlns:xm="http://schemas.microsoft.com/office/excel/2006/main">
          <x14:cfRule type="expression" priority="4691291" id="{A51139D1-8841-4B96-B8CB-DFE3808765CF}">
            <xm:f>$BU$4='Data entry'!$R17</xm:f>
            <x14:dxf>
              <fill>
                <patternFill>
                  <bgColor rgb="FFFFFF00"/>
                </patternFill>
              </fill>
            </x14:dxf>
          </x14:cfRule>
          <xm:sqref>BG38:BU38</xm:sqref>
        </x14:conditionalFormatting>
        <x14:conditionalFormatting xmlns:xm="http://schemas.microsoft.com/office/excel/2006/main">
          <x14:cfRule type="expression" priority="4691292" id="{55CA7258-760F-4BFF-ACB5-A70FEB3E7981}">
            <xm:f>$BU$4='Data entry'!$R17</xm:f>
            <x14:dxf>
              <fill>
                <patternFill>
                  <bgColor rgb="FFFF0000"/>
                </patternFill>
              </fill>
            </x14:dxf>
          </x14:cfRule>
          <xm:sqref>BS39:CC39</xm:sqref>
        </x14:conditionalFormatting>
        <x14:conditionalFormatting xmlns:xm="http://schemas.microsoft.com/office/excel/2006/main">
          <x14:cfRule type="expression" priority="4691293" id="{A922B218-64DB-4CBB-9AB8-FE0EBB44E09E}">
            <xm:f>$BV$4='Data entry'!$R17</xm:f>
            <x14:dxf>
              <fill>
                <patternFill>
                  <bgColor rgb="FFFFFF00"/>
                </patternFill>
              </fill>
            </x14:dxf>
          </x14:cfRule>
          <xm:sqref>BH38:BV38</xm:sqref>
        </x14:conditionalFormatting>
        <x14:conditionalFormatting xmlns:xm="http://schemas.microsoft.com/office/excel/2006/main">
          <x14:cfRule type="expression" priority="4691294" id="{C98E908A-CD31-4778-B41C-7AFB9DBE639A}">
            <xm:f>$BV$4='Data entry'!$R17</xm:f>
            <x14:dxf>
              <fill>
                <patternFill>
                  <bgColor rgb="FFFF0000"/>
                </patternFill>
              </fill>
            </x14:dxf>
          </x14:cfRule>
          <xm:sqref>BT39:CC39</xm:sqref>
        </x14:conditionalFormatting>
        <x14:conditionalFormatting xmlns:xm="http://schemas.microsoft.com/office/excel/2006/main">
          <x14:cfRule type="expression" priority="4691295" id="{465CCCA3-B4DB-4B61-8AC7-8A5E4CEC9E3F}">
            <xm:f>$BW$4='Data entry'!$R17</xm:f>
            <x14:dxf>
              <fill>
                <patternFill>
                  <bgColor rgb="FFFFFF00"/>
                </patternFill>
              </fill>
            </x14:dxf>
          </x14:cfRule>
          <xm:sqref>BI38:BW38</xm:sqref>
        </x14:conditionalFormatting>
        <x14:conditionalFormatting xmlns:xm="http://schemas.microsoft.com/office/excel/2006/main">
          <x14:cfRule type="expression" priority="4691296" id="{37566F97-6D06-400B-A709-FE657B07687F}">
            <xm:f>$BW$4='Data entry'!$R17</xm:f>
            <x14:dxf>
              <fill>
                <patternFill>
                  <bgColor rgb="FFFF0000"/>
                </patternFill>
              </fill>
            </x14:dxf>
          </x14:cfRule>
          <xm:sqref>BU39:CC39</xm:sqref>
        </x14:conditionalFormatting>
        <x14:conditionalFormatting xmlns:xm="http://schemas.microsoft.com/office/excel/2006/main">
          <x14:cfRule type="expression" priority="4691297" id="{D8FBA3AC-5CF0-4E45-97CA-1D4DEE729ADA}">
            <xm:f>$BX$4='Data entry'!$R17</xm:f>
            <x14:dxf>
              <fill>
                <patternFill>
                  <bgColor rgb="FFFFFF00"/>
                </patternFill>
              </fill>
            </x14:dxf>
          </x14:cfRule>
          <xm:sqref>BJ38:BX38</xm:sqref>
        </x14:conditionalFormatting>
        <x14:conditionalFormatting xmlns:xm="http://schemas.microsoft.com/office/excel/2006/main">
          <x14:cfRule type="expression" priority="4691298" id="{E077C84B-A94F-431D-B232-4AFCC7C64F54}">
            <xm:f>$BX$4='Data entry'!$R17</xm:f>
            <x14:dxf>
              <fill>
                <patternFill>
                  <bgColor rgb="FFFF0000"/>
                </patternFill>
              </fill>
            </x14:dxf>
          </x14:cfRule>
          <xm:sqref>BV39:CC39</xm:sqref>
        </x14:conditionalFormatting>
        <x14:conditionalFormatting xmlns:xm="http://schemas.microsoft.com/office/excel/2006/main">
          <x14:cfRule type="expression" priority="4691299" id="{63783BA8-0C97-4A44-86FD-7A2BCF1B9957}">
            <xm:f>$BY$4='Data entry'!$R17</xm:f>
            <x14:dxf>
              <fill>
                <patternFill>
                  <bgColor rgb="FFFFFF00"/>
                </patternFill>
              </fill>
            </x14:dxf>
          </x14:cfRule>
          <xm:sqref>BK38:BY38</xm:sqref>
        </x14:conditionalFormatting>
        <x14:conditionalFormatting xmlns:xm="http://schemas.microsoft.com/office/excel/2006/main">
          <x14:cfRule type="expression" priority="4691300" id="{BB8DB8B4-B71B-46D2-AEE7-346F16103F74}">
            <xm:f>$BY$4='Data entry'!$R17</xm:f>
            <x14:dxf>
              <fill>
                <patternFill>
                  <bgColor rgb="FFFF0000"/>
                </patternFill>
              </fill>
            </x14:dxf>
          </x14:cfRule>
          <xm:sqref>BW39:CC39</xm:sqref>
        </x14:conditionalFormatting>
        <x14:conditionalFormatting xmlns:xm="http://schemas.microsoft.com/office/excel/2006/main">
          <x14:cfRule type="expression" priority="4691301" id="{1B638B98-2B06-4FEB-90C1-446A3E0A3979}">
            <xm:f>$BZ$4='Data entry'!$R17</xm:f>
            <x14:dxf>
              <fill>
                <patternFill>
                  <bgColor rgb="FFFFFF00"/>
                </patternFill>
              </fill>
            </x14:dxf>
          </x14:cfRule>
          <xm:sqref>BL38:BZ38</xm:sqref>
        </x14:conditionalFormatting>
        <x14:conditionalFormatting xmlns:xm="http://schemas.microsoft.com/office/excel/2006/main">
          <x14:cfRule type="expression" priority="4691302" id="{D3A0A2F8-D1B2-4DC5-B2A9-0EF53074E685}">
            <xm:f>$BZ$4='Data entry'!$R17</xm:f>
            <x14:dxf>
              <fill>
                <patternFill>
                  <bgColor rgb="FFFF0000"/>
                </patternFill>
              </fill>
            </x14:dxf>
          </x14:cfRule>
          <xm:sqref>BX39:CC39</xm:sqref>
        </x14:conditionalFormatting>
        <x14:conditionalFormatting xmlns:xm="http://schemas.microsoft.com/office/excel/2006/main">
          <x14:cfRule type="expression" priority="4691303" id="{83F6D018-7D3B-4D33-9998-11572F2F2FF5}">
            <xm:f>$CA$4='Data entry'!$R17</xm:f>
            <x14:dxf>
              <fill>
                <patternFill>
                  <bgColor rgb="FFFFFF00"/>
                </patternFill>
              </fill>
            </x14:dxf>
          </x14:cfRule>
          <xm:sqref>BM38:CA38</xm:sqref>
        </x14:conditionalFormatting>
        <x14:conditionalFormatting xmlns:xm="http://schemas.microsoft.com/office/excel/2006/main">
          <x14:cfRule type="expression" priority="4691304" id="{8E6D0B51-5626-4ED9-9072-C7A2C139704F}">
            <xm:f>$CA$4='Data entry'!$R17</xm:f>
            <x14:dxf>
              <fill>
                <patternFill>
                  <bgColor rgb="FFFF0000"/>
                </patternFill>
              </fill>
            </x14:dxf>
          </x14:cfRule>
          <xm:sqref>BY39:CC39</xm:sqref>
        </x14:conditionalFormatting>
        <x14:conditionalFormatting xmlns:xm="http://schemas.microsoft.com/office/excel/2006/main">
          <x14:cfRule type="expression" priority="4691305" id="{E1886EE4-3BDE-43A9-9F4B-79377FEC37FE}">
            <xm:f>$CB$4='Data entry'!$R17</xm:f>
            <x14:dxf>
              <fill>
                <patternFill>
                  <bgColor rgb="FFFFFF00"/>
                </patternFill>
              </fill>
            </x14:dxf>
          </x14:cfRule>
          <xm:sqref>BN38:CB38</xm:sqref>
        </x14:conditionalFormatting>
        <x14:conditionalFormatting xmlns:xm="http://schemas.microsoft.com/office/excel/2006/main">
          <x14:cfRule type="expression" priority="4691306" id="{ADEF572A-6C18-4602-BB86-01C96D36E07E}">
            <xm:f>$CB$4='Data entry'!$R17</xm:f>
            <x14:dxf>
              <fill>
                <patternFill>
                  <bgColor rgb="FFFF0000"/>
                </patternFill>
              </fill>
            </x14:dxf>
          </x14:cfRule>
          <xm:sqref>BZ39:CC39</xm:sqref>
        </x14:conditionalFormatting>
        <x14:conditionalFormatting xmlns:xm="http://schemas.microsoft.com/office/excel/2006/main">
          <x14:cfRule type="expression" priority="4691307" id="{7984E1C9-E073-4955-8543-62145CB6D008}">
            <xm:f>$CC$4='Data entry'!$R17</xm:f>
            <x14:dxf>
              <fill>
                <patternFill>
                  <bgColor rgb="FFFFFF00"/>
                </patternFill>
              </fill>
            </x14:dxf>
          </x14:cfRule>
          <xm:sqref>BO38:CC38</xm:sqref>
        </x14:conditionalFormatting>
        <x14:conditionalFormatting xmlns:xm="http://schemas.microsoft.com/office/excel/2006/main">
          <x14:cfRule type="expression" priority="4691308" id="{18A957B3-59FA-4698-BA92-2A208FF18E2F}">
            <xm:f>$CC$4='Data entry'!$R17</xm:f>
            <x14:dxf>
              <fill>
                <patternFill>
                  <bgColor rgb="FFFF0000"/>
                </patternFill>
              </fill>
            </x14:dxf>
          </x14:cfRule>
          <xm:sqref>CA39:CC39</xm:sqref>
        </x14:conditionalFormatting>
        <x14:conditionalFormatting xmlns:xm="http://schemas.microsoft.com/office/excel/2006/main">
          <x14:cfRule type="expression" priority="4691395" id="{5B0DB825-B7C2-40AC-B7EF-F267F054CFB9}">
            <xm:f>$U$4='Data entry'!$R18</xm:f>
            <x14:dxf>
              <fill>
                <patternFill>
                  <bgColor rgb="FFFF0000"/>
                </patternFill>
              </fill>
            </x14:dxf>
          </x14:cfRule>
          <xm:sqref>S42:AE42</xm:sqref>
        </x14:conditionalFormatting>
        <x14:conditionalFormatting xmlns:xm="http://schemas.microsoft.com/office/excel/2006/main">
          <x14:cfRule type="expression" priority="4691396" id="{18311200-E2BB-400F-B594-3B9A2C6068C2}">
            <xm:f>$V$4='Data entry'!$R18</xm:f>
            <x14:dxf>
              <fill>
                <patternFill>
                  <bgColor rgb="FFFF0000"/>
                </patternFill>
              </fill>
            </x14:dxf>
          </x14:cfRule>
          <xm:sqref>T42:AF42</xm:sqref>
        </x14:conditionalFormatting>
        <x14:conditionalFormatting xmlns:xm="http://schemas.microsoft.com/office/excel/2006/main">
          <x14:cfRule type="expression" priority="4691397" id="{D6DFB621-1A58-4C59-A987-ECAD0EB2D32B}">
            <xm:f>$V$4='Data entry'!$R18</xm:f>
            <x14:dxf>
              <fill>
                <patternFill>
                  <bgColor rgb="FFFFFF00"/>
                </patternFill>
              </fill>
            </x14:dxf>
          </x14:cfRule>
          <xm:sqref>H41:V41</xm:sqref>
        </x14:conditionalFormatting>
        <x14:conditionalFormatting xmlns:xm="http://schemas.microsoft.com/office/excel/2006/main">
          <x14:cfRule type="expression" priority="4691398" id="{5F87A680-DC5F-433D-A779-B7A534ACCDA9}">
            <xm:f>$W$4='Data entry'!$R18</xm:f>
            <x14:dxf>
              <fill>
                <patternFill>
                  <bgColor rgb="FFFF0000"/>
                </patternFill>
              </fill>
            </x14:dxf>
          </x14:cfRule>
          <xm:sqref>U42:AG42</xm:sqref>
        </x14:conditionalFormatting>
        <x14:conditionalFormatting xmlns:xm="http://schemas.microsoft.com/office/excel/2006/main">
          <x14:cfRule type="expression" priority="4691399" id="{964539FF-A92C-4F68-B268-B7157A32678C}">
            <xm:f>$W$4='Data entry'!$R18</xm:f>
            <x14:dxf>
              <fill>
                <patternFill>
                  <bgColor rgb="FFFFFF00"/>
                </patternFill>
              </fill>
            </x14:dxf>
          </x14:cfRule>
          <xm:sqref>I41:W41</xm:sqref>
        </x14:conditionalFormatting>
        <x14:conditionalFormatting xmlns:xm="http://schemas.microsoft.com/office/excel/2006/main">
          <x14:cfRule type="expression" priority="4691400" id="{46C1533A-F090-4A90-9309-3F59EC3FD3B0}">
            <xm:f>$X$4='Data entry'!$R18</xm:f>
            <x14:dxf>
              <fill>
                <patternFill>
                  <bgColor rgb="FFFF0000"/>
                </patternFill>
              </fill>
            </x14:dxf>
          </x14:cfRule>
          <xm:sqref>V42:AH42</xm:sqref>
        </x14:conditionalFormatting>
        <x14:conditionalFormatting xmlns:xm="http://schemas.microsoft.com/office/excel/2006/main">
          <x14:cfRule type="expression" priority="4691401" id="{7C70E81C-DDD4-4D75-933A-4F6A39893184}">
            <xm:f>$X$4='Data entry'!$R18</xm:f>
            <x14:dxf>
              <fill>
                <patternFill>
                  <bgColor rgb="FFFFFF00"/>
                </patternFill>
              </fill>
            </x14:dxf>
          </x14:cfRule>
          <xm:sqref>J41:X41</xm:sqref>
        </x14:conditionalFormatting>
        <x14:conditionalFormatting xmlns:xm="http://schemas.microsoft.com/office/excel/2006/main">
          <x14:cfRule type="expression" priority="4691402" id="{561AF073-0EF8-4B72-A119-40A639C4359D}">
            <xm:f>$Y$4='Data entry'!$R18</xm:f>
            <x14:dxf>
              <fill>
                <patternFill>
                  <bgColor rgb="FFFF0000"/>
                </patternFill>
              </fill>
            </x14:dxf>
          </x14:cfRule>
          <xm:sqref>W42:AI42</xm:sqref>
        </x14:conditionalFormatting>
        <x14:conditionalFormatting xmlns:xm="http://schemas.microsoft.com/office/excel/2006/main">
          <x14:cfRule type="expression" priority="4691403" id="{F242E808-8F07-4A89-9524-7D4C767CE357}">
            <xm:f>$Y$4='Data entry'!$R18</xm:f>
            <x14:dxf>
              <fill>
                <patternFill>
                  <bgColor rgb="FFFFFF00"/>
                </patternFill>
              </fill>
            </x14:dxf>
          </x14:cfRule>
          <xm:sqref>K41:Y41</xm:sqref>
        </x14:conditionalFormatting>
        <x14:conditionalFormatting xmlns:xm="http://schemas.microsoft.com/office/excel/2006/main">
          <x14:cfRule type="expression" priority="4691404" id="{DD601058-982B-4218-BD9D-64BB823C2633}">
            <xm:f>$Z$4='Data entry'!$R18</xm:f>
            <x14:dxf>
              <fill>
                <patternFill>
                  <bgColor rgb="FFFF0000"/>
                </patternFill>
              </fill>
            </x14:dxf>
          </x14:cfRule>
          <xm:sqref>X42:AJ42</xm:sqref>
        </x14:conditionalFormatting>
        <x14:conditionalFormatting xmlns:xm="http://schemas.microsoft.com/office/excel/2006/main">
          <x14:cfRule type="expression" priority="4691405" id="{C9DB141D-79F6-4093-92A3-7BF7A1622985}">
            <xm:f>$Z$4='Data entry'!$R18</xm:f>
            <x14:dxf>
              <fill>
                <patternFill>
                  <bgColor rgb="FFFFFF00"/>
                </patternFill>
              </fill>
            </x14:dxf>
          </x14:cfRule>
          <xm:sqref>L41:Z41</xm:sqref>
        </x14:conditionalFormatting>
        <x14:conditionalFormatting xmlns:xm="http://schemas.microsoft.com/office/excel/2006/main">
          <x14:cfRule type="expression" priority="4691406" id="{710EB8D3-F5C0-4E3C-8214-2D0C4E26F649}">
            <xm:f>$AA$4='Data entry'!$R18</xm:f>
            <x14:dxf>
              <fill>
                <patternFill>
                  <bgColor rgb="FFFF0000"/>
                </patternFill>
              </fill>
            </x14:dxf>
          </x14:cfRule>
          <xm:sqref>Y42:AK42</xm:sqref>
        </x14:conditionalFormatting>
        <x14:conditionalFormatting xmlns:xm="http://schemas.microsoft.com/office/excel/2006/main">
          <x14:cfRule type="expression" priority="4691407" id="{33825D69-C967-4D27-B395-5D44A3083802}">
            <xm:f>$AA$4='Data entry'!$R18</xm:f>
            <x14:dxf>
              <fill>
                <patternFill>
                  <bgColor rgb="FFFFFF00"/>
                </patternFill>
              </fill>
            </x14:dxf>
          </x14:cfRule>
          <xm:sqref>M41:AA41</xm:sqref>
        </x14:conditionalFormatting>
        <x14:conditionalFormatting xmlns:xm="http://schemas.microsoft.com/office/excel/2006/main">
          <x14:cfRule type="expression" priority="4691408" id="{9811A97D-351B-4D32-8754-AF433277E62B}">
            <xm:f>$AB$4='Data entry'!$R18</xm:f>
            <x14:dxf>
              <fill>
                <patternFill>
                  <bgColor rgb="FFFF0000"/>
                </patternFill>
              </fill>
            </x14:dxf>
          </x14:cfRule>
          <xm:sqref>Z42:AL42</xm:sqref>
        </x14:conditionalFormatting>
        <x14:conditionalFormatting xmlns:xm="http://schemas.microsoft.com/office/excel/2006/main">
          <x14:cfRule type="expression" priority="4691409" id="{6DD3E556-C72E-438B-92DA-3096ED1E4178}">
            <xm:f>$AB$4='Data entry'!$R18</xm:f>
            <x14:dxf>
              <fill>
                <patternFill>
                  <bgColor rgb="FFFFFF00"/>
                </patternFill>
              </fill>
            </x14:dxf>
          </x14:cfRule>
          <xm:sqref>N41:AB41</xm:sqref>
        </x14:conditionalFormatting>
        <x14:conditionalFormatting xmlns:xm="http://schemas.microsoft.com/office/excel/2006/main">
          <x14:cfRule type="expression" priority="4691410" id="{C0DF7A1B-D6BC-4371-BD3A-F0708147FA1C}">
            <xm:f>$AC$4='Data entry'!$R18</xm:f>
            <x14:dxf>
              <fill>
                <patternFill>
                  <bgColor rgb="FFFF0000"/>
                </patternFill>
              </fill>
            </x14:dxf>
          </x14:cfRule>
          <xm:sqref>AA42:AM42</xm:sqref>
        </x14:conditionalFormatting>
        <x14:conditionalFormatting xmlns:xm="http://schemas.microsoft.com/office/excel/2006/main">
          <x14:cfRule type="expression" priority="4691411" id="{DB2E1F48-AF0E-41F9-A976-6B1963CA5711}">
            <xm:f>$AC$4='Data entry'!$R18</xm:f>
            <x14:dxf>
              <fill>
                <patternFill>
                  <bgColor rgb="FFFFFF00"/>
                </patternFill>
              </fill>
            </x14:dxf>
          </x14:cfRule>
          <xm:sqref>O41:AC41</xm:sqref>
        </x14:conditionalFormatting>
        <x14:conditionalFormatting xmlns:xm="http://schemas.microsoft.com/office/excel/2006/main">
          <x14:cfRule type="expression" priority="4691412" id="{89909907-F9A9-4AF9-BC1D-304710A43F50}">
            <xm:f>$AD$4='Data entry'!$R18</xm:f>
            <x14:dxf>
              <fill>
                <patternFill>
                  <bgColor rgb="FFFF0000"/>
                </patternFill>
              </fill>
            </x14:dxf>
          </x14:cfRule>
          <xm:sqref>AB42:AN42</xm:sqref>
        </x14:conditionalFormatting>
        <x14:conditionalFormatting xmlns:xm="http://schemas.microsoft.com/office/excel/2006/main">
          <x14:cfRule type="expression" priority="4691413" id="{729676B7-E331-43A4-ACC9-850DCEE76A0E}">
            <xm:f>$AD$4='Data entry'!$R18</xm:f>
            <x14:dxf>
              <fill>
                <patternFill>
                  <bgColor rgb="FFFFFF00"/>
                </patternFill>
              </fill>
            </x14:dxf>
          </x14:cfRule>
          <xm:sqref>P41:AD41</xm:sqref>
        </x14:conditionalFormatting>
        <x14:conditionalFormatting xmlns:xm="http://schemas.microsoft.com/office/excel/2006/main">
          <x14:cfRule type="expression" priority="4691414" id="{00DA2C55-350E-44AA-ABEA-808FABFDA737}">
            <xm:f>$AE$4='Data entry'!$R18</xm:f>
            <x14:dxf>
              <fill>
                <patternFill>
                  <bgColor rgb="FFFF0000"/>
                </patternFill>
              </fill>
            </x14:dxf>
          </x14:cfRule>
          <xm:sqref>AC42:AO42</xm:sqref>
        </x14:conditionalFormatting>
        <x14:conditionalFormatting xmlns:xm="http://schemas.microsoft.com/office/excel/2006/main">
          <x14:cfRule type="expression" priority="4691415" id="{373C95F1-00C1-45E9-B561-5224945BA4A4}">
            <xm:f>$AE$4='Data entry'!$R18</xm:f>
            <x14:dxf>
              <fill>
                <patternFill>
                  <bgColor rgb="FFFFFF00"/>
                </patternFill>
              </fill>
            </x14:dxf>
          </x14:cfRule>
          <xm:sqref>Q41:AE41</xm:sqref>
        </x14:conditionalFormatting>
        <x14:conditionalFormatting xmlns:xm="http://schemas.microsoft.com/office/excel/2006/main">
          <x14:cfRule type="expression" priority="4691416" id="{65E90E74-6BEF-4B00-BD5E-ECACFEBC225A}">
            <xm:f>$AF$4='Data entry'!$R18</xm:f>
            <x14:dxf>
              <fill>
                <patternFill>
                  <bgColor rgb="FFFF0000"/>
                </patternFill>
              </fill>
            </x14:dxf>
          </x14:cfRule>
          <xm:sqref>AD42:AP42</xm:sqref>
        </x14:conditionalFormatting>
        <x14:conditionalFormatting xmlns:xm="http://schemas.microsoft.com/office/excel/2006/main">
          <x14:cfRule type="expression" priority="4691417" id="{56B519D7-E083-4811-B42B-D6CB10D44BB3}">
            <xm:f>$AF$4='Data entry'!$R18</xm:f>
            <x14:dxf>
              <fill>
                <patternFill>
                  <bgColor rgb="FFFFFF00"/>
                </patternFill>
              </fill>
            </x14:dxf>
          </x14:cfRule>
          <xm:sqref>R41:AF41</xm:sqref>
        </x14:conditionalFormatting>
        <x14:conditionalFormatting xmlns:xm="http://schemas.microsoft.com/office/excel/2006/main">
          <x14:cfRule type="expression" priority="4691418" id="{889682B6-BF9B-414B-86B7-1C802156B058}">
            <xm:f>$AG$4='Data entry'!$R18</xm:f>
            <x14:dxf>
              <fill>
                <patternFill>
                  <bgColor rgb="FFFF0000"/>
                </patternFill>
              </fill>
            </x14:dxf>
          </x14:cfRule>
          <xm:sqref>AE42:AQ42</xm:sqref>
        </x14:conditionalFormatting>
        <x14:conditionalFormatting xmlns:xm="http://schemas.microsoft.com/office/excel/2006/main">
          <x14:cfRule type="expression" priority="4691419" id="{19913D88-1940-4CB0-B29C-D46D60833BD5}">
            <xm:f>$AG$4='Data entry'!$R18</xm:f>
            <x14:dxf>
              <fill>
                <patternFill>
                  <bgColor rgb="FFFFFF00"/>
                </patternFill>
              </fill>
            </x14:dxf>
          </x14:cfRule>
          <xm:sqref>S41:AG41</xm:sqref>
        </x14:conditionalFormatting>
        <x14:conditionalFormatting xmlns:xm="http://schemas.microsoft.com/office/excel/2006/main">
          <x14:cfRule type="expression" priority="4691420" id="{3DD7B9A5-18A3-463F-BAD5-9796FC487328}">
            <xm:f>$AH$4='Data entry'!$R18</xm:f>
            <x14:dxf>
              <fill>
                <patternFill>
                  <bgColor rgb="FFFF0000"/>
                </patternFill>
              </fill>
            </x14:dxf>
          </x14:cfRule>
          <xm:sqref>AF42:AR42</xm:sqref>
        </x14:conditionalFormatting>
        <x14:conditionalFormatting xmlns:xm="http://schemas.microsoft.com/office/excel/2006/main">
          <x14:cfRule type="expression" priority="4691421" id="{31005CF4-5608-496E-91EB-F7F505046C80}">
            <xm:f>$AH$4='Data entry'!$R18</xm:f>
            <x14:dxf>
              <fill>
                <patternFill>
                  <bgColor rgb="FFFFFF00"/>
                </patternFill>
              </fill>
            </x14:dxf>
          </x14:cfRule>
          <xm:sqref>T41:AH41</xm:sqref>
        </x14:conditionalFormatting>
        <x14:conditionalFormatting xmlns:xm="http://schemas.microsoft.com/office/excel/2006/main">
          <x14:cfRule type="expression" priority="4691422" id="{CD14F654-5B7A-444F-8FC1-7DD71E76E475}">
            <xm:f>$AI$4='Data entry'!$R18</xm:f>
            <x14:dxf>
              <fill>
                <patternFill>
                  <bgColor rgb="FFFF0000"/>
                </patternFill>
              </fill>
            </x14:dxf>
          </x14:cfRule>
          <xm:sqref>AG42:AS42</xm:sqref>
        </x14:conditionalFormatting>
        <x14:conditionalFormatting xmlns:xm="http://schemas.microsoft.com/office/excel/2006/main">
          <x14:cfRule type="expression" priority="4691423" id="{0E4E448C-6C46-4285-B877-A61A90294385}">
            <xm:f>$AI$4='Data entry'!$R18</xm:f>
            <x14:dxf>
              <fill>
                <patternFill>
                  <bgColor rgb="FFFFFF00"/>
                </patternFill>
              </fill>
            </x14:dxf>
          </x14:cfRule>
          <xm:sqref>U41:AI41</xm:sqref>
        </x14:conditionalFormatting>
        <x14:conditionalFormatting xmlns:xm="http://schemas.microsoft.com/office/excel/2006/main">
          <x14:cfRule type="expression" priority="4691424" id="{B1C1818F-791C-403D-BE73-6F6E9DC6A16D}">
            <xm:f>$AJ$4='Data entry'!$R18</xm:f>
            <x14:dxf>
              <fill>
                <patternFill>
                  <bgColor rgb="FFFF0000"/>
                </patternFill>
              </fill>
            </x14:dxf>
          </x14:cfRule>
          <xm:sqref>AH42:AT42</xm:sqref>
        </x14:conditionalFormatting>
        <x14:conditionalFormatting xmlns:xm="http://schemas.microsoft.com/office/excel/2006/main">
          <x14:cfRule type="expression" priority="4691425" id="{A1237792-221B-431B-B8A7-E9A64DA46D93}">
            <xm:f>$AJ$4='Data entry'!$R18</xm:f>
            <x14:dxf>
              <fill>
                <patternFill>
                  <bgColor rgb="FFFFFF00"/>
                </patternFill>
              </fill>
            </x14:dxf>
          </x14:cfRule>
          <xm:sqref>V41:AJ41</xm:sqref>
        </x14:conditionalFormatting>
        <x14:conditionalFormatting xmlns:xm="http://schemas.microsoft.com/office/excel/2006/main">
          <x14:cfRule type="expression" priority="4691426" id="{617DC2AF-C7A3-4724-8EA3-17DEFEDC8949}">
            <xm:f>$AK$4='Data entry'!$R18</xm:f>
            <x14:dxf>
              <fill>
                <patternFill>
                  <bgColor rgb="FFFF0000"/>
                </patternFill>
              </fill>
            </x14:dxf>
          </x14:cfRule>
          <xm:sqref>AI42:AU42</xm:sqref>
        </x14:conditionalFormatting>
        <x14:conditionalFormatting xmlns:xm="http://schemas.microsoft.com/office/excel/2006/main">
          <x14:cfRule type="expression" priority="4691427" id="{AA72317D-37B1-48EB-A28B-BF2AC8DC4519}">
            <xm:f>$AK$4='Data entry'!$R18</xm:f>
            <x14:dxf>
              <fill>
                <patternFill>
                  <bgColor rgb="FFFFFF00"/>
                </patternFill>
              </fill>
            </x14:dxf>
          </x14:cfRule>
          <xm:sqref>W41:AK41</xm:sqref>
        </x14:conditionalFormatting>
        <x14:conditionalFormatting xmlns:xm="http://schemas.microsoft.com/office/excel/2006/main">
          <x14:cfRule type="expression" priority="4691428" id="{6CA9FB7A-20EA-4D3A-B74C-A001F4BE810D}">
            <xm:f>$AL$4='Data entry'!$R18</xm:f>
            <x14:dxf>
              <fill>
                <patternFill>
                  <bgColor rgb="FFFF0000"/>
                </patternFill>
              </fill>
            </x14:dxf>
          </x14:cfRule>
          <xm:sqref>AJ42:AV42</xm:sqref>
        </x14:conditionalFormatting>
        <x14:conditionalFormatting xmlns:xm="http://schemas.microsoft.com/office/excel/2006/main">
          <x14:cfRule type="expression" priority="4691429" id="{81A75DAA-573F-4EF3-A640-1B992C18BEA0}">
            <xm:f>$AL$4='Data entry'!$R18</xm:f>
            <x14:dxf>
              <fill>
                <patternFill>
                  <bgColor rgb="FFFFFF00"/>
                </patternFill>
              </fill>
            </x14:dxf>
          </x14:cfRule>
          <xm:sqref>X41:AL41</xm:sqref>
        </x14:conditionalFormatting>
        <x14:conditionalFormatting xmlns:xm="http://schemas.microsoft.com/office/excel/2006/main">
          <x14:cfRule type="expression" priority="4691430" id="{3D44713E-4ABA-4CCD-9DF4-5513A9FB5E1E}">
            <xm:f>$AM$4='Data entry'!$R18</xm:f>
            <x14:dxf>
              <fill>
                <patternFill>
                  <bgColor rgb="FFFF0000"/>
                </patternFill>
              </fill>
            </x14:dxf>
          </x14:cfRule>
          <xm:sqref>AK42:AW42</xm:sqref>
        </x14:conditionalFormatting>
        <x14:conditionalFormatting xmlns:xm="http://schemas.microsoft.com/office/excel/2006/main">
          <x14:cfRule type="expression" priority="4691431" id="{05A26B51-72A7-4423-822F-2BDBC28275D0}">
            <xm:f>$AM$4='Data entry'!$R18</xm:f>
            <x14:dxf>
              <fill>
                <patternFill>
                  <bgColor rgb="FFFFFF00"/>
                </patternFill>
              </fill>
            </x14:dxf>
          </x14:cfRule>
          <xm:sqref>Y41:AM41</xm:sqref>
        </x14:conditionalFormatting>
        <x14:conditionalFormatting xmlns:xm="http://schemas.microsoft.com/office/excel/2006/main">
          <x14:cfRule type="expression" priority="4691432" id="{B8A20675-6230-4694-A7F6-6B3DC7142773}">
            <xm:f>$AN$4='Data entry'!$R18</xm:f>
            <x14:dxf>
              <fill>
                <patternFill>
                  <bgColor rgb="FFFF0000"/>
                </patternFill>
              </fill>
            </x14:dxf>
          </x14:cfRule>
          <xm:sqref>AL42:AX42</xm:sqref>
        </x14:conditionalFormatting>
        <x14:conditionalFormatting xmlns:xm="http://schemas.microsoft.com/office/excel/2006/main">
          <x14:cfRule type="expression" priority="4691433" id="{8421181C-7450-42E9-BC1D-065CCFCA960E}">
            <xm:f>$AN$4='Data entry'!$R18</xm:f>
            <x14:dxf>
              <fill>
                <patternFill>
                  <bgColor rgb="FFFFFF00"/>
                </patternFill>
              </fill>
            </x14:dxf>
          </x14:cfRule>
          <xm:sqref>Z41:AN41</xm:sqref>
        </x14:conditionalFormatting>
        <x14:conditionalFormatting xmlns:xm="http://schemas.microsoft.com/office/excel/2006/main">
          <x14:cfRule type="expression" priority="4691434" id="{067FE4BD-6EF4-4684-B6E0-35AB2F267EE7}">
            <xm:f>$AO$4='Data entry'!$R18</xm:f>
            <x14:dxf>
              <fill>
                <patternFill>
                  <bgColor rgb="FFFF0000"/>
                </patternFill>
              </fill>
            </x14:dxf>
          </x14:cfRule>
          <xm:sqref>AM42:AY42</xm:sqref>
        </x14:conditionalFormatting>
        <x14:conditionalFormatting xmlns:xm="http://schemas.microsoft.com/office/excel/2006/main">
          <x14:cfRule type="expression" priority="4691435" id="{F7653492-88D1-47AC-8BA3-0CCE65C3C2AB}">
            <xm:f>$AO$4='Data entry'!$R18</xm:f>
            <x14:dxf>
              <fill>
                <patternFill>
                  <bgColor rgb="FFFFFF00"/>
                </patternFill>
              </fill>
            </x14:dxf>
          </x14:cfRule>
          <xm:sqref>AA41:AO41</xm:sqref>
        </x14:conditionalFormatting>
        <x14:conditionalFormatting xmlns:xm="http://schemas.microsoft.com/office/excel/2006/main">
          <x14:cfRule type="expression" priority="4691436" id="{207A5E5D-B322-482E-9193-1D7318138358}">
            <xm:f>$AP$4='Data entry'!$R18</xm:f>
            <x14:dxf>
              <fill>
                <patternFill>
                  <bgColor rgb="FFFF0000"/>
                </patternFill>
              </fill>
            </x14:dxf>
          </x14:cfRule>
          <xm:sqref>AN42:AZ42</xm:sqref>
        </x14:conditionalFormatting>
        <x14:conditionalFormatting xmlns:xm="http://schemas.microsoft.com/office/excel/2006/main">
          <x14:cfRule type="expression" priority="4691437" id="{21DA638D-4CA0-4067-BFF1-240CE1A0261B}">
            <xm:f>$AP$4='Data entry'!$R18</xm:f>
            <x14:dxf>
              <fill>
                <patternFill>
                  <bgColor rgb="FFFFFF00"/>
                </patternFill>
              </fill>
            </x14:dxf>
          </x14:cfRule>
          <xm:sqref>AB41:AP41</xm:sqref>
        </x14:conditionalFormatting>
        <x14:conditionalFormatting xmlns:xm="http://schemas.microsoft.com/office/excel/2006/main">
          <x14:cfRule type="expression" priority="4691438" id="{71963D96-A42A-4B90-BFC7-6D83D37766EF}">
            <xm:f>$AQ$4='Data entry'!$R18</xm:f>
            <x14:dxf>
              <fill>
                <patternFill>
                  <bgColor rgb="FFFF0000"/>
                </patternFill>
              </fill>
            </x14:dxf>
          </x14:cfRule>
          <xm:sqref>AO42:BA42</xm:sqref>
        </x14:conditionalFormatting>
        <x14:conditionalFormatting xmlns:xm="http://schemas.microsoft.com/office/excel/2006/main">
          <x14:cfRule type="expression" priority="4691439" id="{74952595-84B6-484F-8FF6-FCC1F337DF4D}">
            <xm:f>$AQ$4='Data entry'!$R18</xm:f>
            <x14:dxf>
              <fill>
                <patternFill>
                  <bgColor rgb="FFFFFF00"/>
                </patternFill>
              </fill>
            </x14:dxf>
          </x14:cfRule>
          <xm:sqref>AC41:AQ41</xm:sqref>
        </x14:conditionalFormatting>
        <x14:conditionalFormatting xmlns:xm="http://schemas.microsoft.com/office/excel/2006/main">
          <x14:cfRule type="expression" priority="4691440" id="{8AC9C4B9-0A34-4BC0-B0F7-CA89434C4911}">
            <xm:f>$P$4='Data entry'!$R18</xm:f>
            <x14:dxf>
              <fill>
                <patternFill>
                  <bgColor rgb="FFFFFF00"/>
                </patternFill>
              </fill>
            </x14:dxf>
          </x14:cfRule>
          <xm:sqref>C41:P41</xm:sqref>
        </x14:conditionalFormatting>
        <x14:conditionalFormatting xmlns:xm="http://schemas.microsoft.com/office/excel/2006/main">
          <x14:cfRule type="expression" priority="4691441" id="{0A726775-ABFD-4F22-967C-1A4D87BA3751}">
            <xm:f>$Q$4='Data entry'!$R18</xm:f>
            <x14:dxf>
              <fill>
                <patternFill>
                  <bgColor rgb="FFFFFF00"/>
                </patternFill>
              </fill>
            </x14:dxf>
          </x14:cfRule>
          <xm:sqref>C41:Q41</xm:sqref>
        </x14:conditionalFormatting>
        <x14:conditionalFormatting xmlns:xm="http://schemas.microsoft.com/office/excel/2006/main">
          <x14:cfRule type="expression" priority="4691442" id="{3A8414BD-262C-43B5-86EE-FA6901D00453}">
            <xm:f>$Q$4='Data entry'!$R18</xm:f>
            <x14:dxf>
              <fill>
                <patternFill>
                  <bgColor rgb="FFFF0000"/>
                </patternFill>
              </fill>
            </x14:dxf>
          </x14:cfRule>
          <xm:sqref>O42:AA42</xm:sqref>
        </x14:conditionalFormatting>
        <x14:conditionalFormatting xmlns:xm="http://schemas.microsoft.com/office/excel/2006/main">
          <x14:cfRule type="expression" priority="4691443" id="{B8B5501D-F3EF-4449-9306-F652960C65F4}">
            <xm:f>$R$4='Data entry'!$R18</xm:f>
            <x14:dxf>
              <fill>
                <patternFill>
                  <bgColor rgb="FFFF0000"/>
                </patternFill>
              </fill>
            </x14:dxf>
          </x14:cfRule>
          <xm:sqref>P42:AB42</xm:sqref>
        </x14:conditionalFormatting>
        <x14:conditionalFormatting xmlns:xm="http://schemas.microsoft.com/office/excel/2006/main">
          <x14:cfRule type="expression" priority="4691444" id="{5D070DEC-B82E-4D87-B907-A3E5AB836991}">
            <xm:f>$R$4='Data entry'!$R18</xm:f>
            <x14:dxf>
              <fill>
                <patternFill>
                  <bgColor rgb="FFFFFF00"/>
                </patternFill>
              </fill>
            </x14:dxf>
          </x14:cfRule>
          <xm:sqref>D41:R41</xm:sqref>
        </x14:conditionalFormatting>
        <x14:conditionalFormatting xmlns:xm="http://schemas.microsoft.com/office/excel/2006/main">
          <x14:cfRule type="expression" priority="4691445" id="{E4D16A10-F818-4664-9FB2-F0E839824D4B}">
            <xm:f>$S$4='Data entry'!$R18</xm:f>
            <x14:dxf>
              <fill>
                <patternFill>
                  <bgColor rgb="FFFF0000"/>
                </patternFill>
              </fill>
            </x14:dxf>
          </x14:cfRule>
          <xm:sqref>Q42:AC42</xm:sqref>
        </x14:conditionalFormatting>
        <x14:conditionalFormatting xmlns:xm="http://schemas.microsoft.com/office/excel/2006/main">
          <x14:cfRule type="expression" priority="4691446" id="{1A9F9911-A3E9-4730-AFBE-AB8C596545CA}">
            <xm:f>$S$4='Data entry'!$R18</xm:f>
            <x14:dxf>
              <fill>
                <patternFill>
                  <bgColor rgb="FFFFFF00"/>
                </patternFill>
              </fill>
            </x14:dxf>
          </x14:cfRule>
          <xm:sqref>E41:S41</xm:sqref>
        </x14:conditionalFormatting>
        <x14:conditionalFormatting xmlns:xm="http://schemas.microsoft.com/office/excel/2006/main">
          <x14:cfRule type="expression" priority="4691447" id="{8BB5CD1B-B2AC-442A-9550-26DE19A62D22}">
            <xm:f>$T$4='Data entry'!$R18</xm:f>
            <x14:dxf>
              <fill>
                <patternFill>
                  <bgColor rgb="FFFF0000"/>
                </patternFill>
              </fill>
            </x14:dxf>
          </x14:cfRule>
          <xm:sqref>R42:AD42</xm:sqref>
        </x14:conditionalFormatting>
        <x14:conditionalFormatting xmlns:xm="http://schemas.microsoft.com/office/excel/2006/main">
          <x14:cfRule type="expression" priority="4691448" id="{E7B59C69-7921-4049-84A1-8B3E5F7B0598}">
            <xm:f>$T$4='Data entry'!$R18</xm:f>
            <x14:dxf>
              <fill>
                <patternFill>
                  <bgColor rgb="FFFFFF00"/>
                </patternFill>
              </fill>
            </x14:dxf>
          </x14:cfRule>
          <xm:sqref>F41:T41</xm:sqref>
        </x14:conditionalFormatting>
        <x14:conditionalFormatting xmlns:xm="http://schemas.microsoft.com/office/excel/2006/main">
          <x14:cfRule type="expression" priority="4691449" id="{238C09E5-7A3D-439D-949F-A7733073F9A2}">
            <xm:f>$U$4='Data entry'!$R18</xm:f>
            <x14:dxf>
              <fill>
                <patternFill>
                  <bgColor rgb="FFFFFF00"/>
                </patternFill>
              </fill>
            </x14:dxf>
          </x14:cfRule>
          <xm:sqref>G41:U41</xm:sqref>
        </x14:conditionalFormatting>
        <x14:conditionalFormatting xmlns:xm="http://schemas.microsoft.com/office/excel/2006/main">
          <x14:cfRule type="expression" priority="4691450" id="{DE4D4432-0A19-452A-AF14-2873FE4DF411}">
            <xm:f>$AR$4='Data entry'!$R18</xm:f>
            <x14:dxf>
              <fill>
                <patternFill>
                  <bgColor rgb="FFFF0000"/>
                </patternFill>
              </fill>
            </x14:dxf>
          </x14:cfRule>
          <xm:sqref>AP42:BB42</xm:sqref>
        </x14:conditionalFormatting>
        <x14:conditionalFormatting xmlns:xm="http://schemas.microsoft.com/office/excel/2006/main">
          <x14:cfRule type="expression" priority="4691451" id="{90D7E1FF-542D-40C8-9BD5-DFEB4CDD256F}">
            <xm:f>$AR$4='Data entry'!$R18</xm:f>
            <x14:dxf>
              <fill>
                <patternFill>
                  <bgColor rgb="FFFFFF00"/>
                </patternFill>
              </fill>
            </x14:dxf>
          </x14:cfRule>
          <xm:sqref>AD41:AR41</xm:sqref>
        </x14:conditionalFormatting>
        <x14:conditionalFormatting xmlns:xm="http://schemas.microsoft.com/office/excel/2006/main">
          <x14:cfRule type="expression" priority="4691452" id="{0EBB5305-4A4A-4205-A1FF-11160070CBC3}">
            <xm:f>$AS$4='Data entry'!$R18</xm:f>
            <x14:dxf>
              <fill>
                <patternFill>
                  <bgColor rgb="FFFF0000"/>
                </patternFill>
              </fill>
            </x14:dxf>
          </x14:cfRule>
          <xm:sqref>AQ42:BC42</xm:sqref>
        </x14:conditionalFormatting>
        <x14:conditionalFormatting xmlns:xm="http://schemas.microsoft.com/office/excel/2006/main">
          <x14:cfRule type="expression" priority="4691453" id="{AC8EB30C-4253-4CE1-820E-1801F6D8D35B}">
            <xm:f>$AS$4='Data entry'!$R18</xm:f>
            <x14:dxf>
              <fill>
                <patternFill>
                  <bgColor rgb="FFFFFF00"/>
                </patternFill>
              </fill>
            </x14:dxf>
          </x14:cfRule>
          <xm:sqref>AE41:AS41</xm:sqref>
        </x14:conditionalFormatting>
        <x14:conditionalFormatting xmlns:xm="http://schemas.microsoft.com/office/excel/2006/main">
          <x14:cfRule type="expression" priority="4691454" id="{E11744C1-7201-4272-A1B0-945490B42425}">
            <xm:f>$AT$4='Data entry'!$R18</xm:f>
            <x14:dxf>
              <fill>
                <patternFill>
                  <bgColor rgb="FFFF0000"/>
                </patternFill>
              </fill>
            </x14:dxf>
          </x14:cfRule>
          <xm:sqref>AR42:BD42</xm:sqref>
        </x14:conditionalFormatting>
        <x14:conditionalFormatting xmlns:xm="http://schemas.microsoft.com/office/excel/2006/main">
          <x14:cfRule type="expression" priority="4691455" id="{5EE2823B-E955-4EA7-B99C-0B1F77B57A69}">
            <xm:f>$AT$4='Data entry'!$R18</xm:f>
            <x14:dxf>
              <fill>
                <patternFill>
                  <bgColor rgb="FFFFFF00"/>
                </patternFill>
              </fill>
            </x14:dxf>
          </x14:cfRule>
          <xm:sqref>AF41:AT41</xm:sqref>
        </x14:conditionalFormatting>
        <x14:conditionalFormatting xmlns:xm="http://schemas.microsoft.com/office/excel/2006/main">
          <x14:cfRule type="expression" priority="4691456" id="{5737DC63-3262-4B34-900C-2AAEB255FCBA}">
            <xm:f>$AU$4='Data entry'!$R18</xm:f>
            <x14:dxf>
              <fill>
                <patternFill>
                  <bgColor rgb="FFFF0000"/>
                </patternFill>
              </fill>
            </x14:dxf>
          </x14:cfRule>
          <xm:sqref>AS42:BE42</xm:sqref>
        </x14:conditionalFormatting>
        <x14:conditionalFormatting xmlns:xm="http://schemas.microsoft.com/office/excel/2006/main">
          <x14:cfRule type="expression" priority="4691457" id="{2B5C1F1B-3C3D-4CA3-BC64-0E98422075B6}">
            <xm:f>$AU$4='Data entry'!$R18</xm:f>
            <x14:dxf>
              <fill>
                <patternFill>
                  <bgColor rgb="FFFFFF00"/>
                </patternFill>
              </fill>
            </x14:dxf>
          </x14:cfRule>
          <xm:sqref>AG41:AU41</xm:sqref>
        </x14:conditionalFormatting>
        <x14:conditionalFormatting xmlns:xm="http://schemas.microsoft.com/office/excel/2006/main">
          <x14:cfRule type="expression" priority="4691458" id="{B87A1285-B003-4855-8F4B-53C391BA10E6}">
            <xm:f>$AV$4='Data entry'!$R18</xm:f>
            <x14:dxf>
              <fill>
                <patternFill>
                  <bgColor rgb="FFFF0000"/>
                </patternFill>
              </fill>
            </x14:dxf>
          </x14:cfRule>
          <xm:sqref>AT42:BF42</xm:sqref>
        </x14:conditionalFormatting>
        <x14:conditionalFormatting xmlns:xm="http://schemas.microsoft.com/office/excel/2006/main">
          <x14:cfRule type="expression" priority="4691459" id="{338EE31C-78DB-4818-B837-0380F9E457FA}">
            <xm:f>$AV$4='Data entry'!$R18</xm:f>
            <x14:dxf>
              <fill>
                <patternFill>
                  <bgColor rgb="FFFFFF00"/>
                </patternFill>
              </fill>
            </x14:dxf>
          </x14:cfRule>
          <xm:sqref>AH41:AV41</xm:sqref>
        </x14:conditionalFormatting>
        <x14:conditionalFormatting xmlns:xm="http://schemas.microsoft.com/office/excel/2006/main">
          <x14:cfRule type="expression" priority="4691460" id="{5C40EA66-2801-4C91-B885-BF6A1ECFC35C}">
            <xm:f>$AW$4='Data entry'!$R18</xm:f>
            <x14:dxf>
              <fill>
                <patternFill>
                  <bgColor rgb="FFFF0000"/>
                </patternFill>
              </fill>
            </x14:dxf>
          </x14:cfRule>
          <xm:sqref>AU42:BG42</xm:sqref>
        </x14:conditionalFormatting>
        <x14:conditionalFormatting xmlns:xm="http://schemas.microsoft.com/office/excel/2006/main">
          <x14:cfRule type="expression" priority="4691461" id="{51BCD5CE-DF86-4C2F-8A81-DDA1EFD6C8F7}">
            <xm:f>$AW$4='Data entry'!$R18</xm:f>
            <x14:dxf>
              <fill>
                <patternFill>
                  <bgColor rgb="FFFFFF00"/>
                </patternFill>
              </fill>
            </x14:dxf>
          </x14:cfRule>
          <xm:sqref>AI41:AW41</xm:sqref>
        </x14:conditionalFormatting>
        <x14:conditionalFormatting xmlns:xm="http://schemas.microsoft.com/office/excel/2006/main">
          <x14:cfRule type="expression" priority="4691462" id="{DC2ED5A0-8917-4877-8CD3-9DF9BE5993C9}">
            <xm:f>$AX$4='Data entry'!$R18</xm:f>
            <x14:dxf>
              <fill>
                <patternFill>
                  <bgColor rgb="FFFF0000"/>
                </patternFill>
              </fill>
            </x14:dxf>
          </x14:cfRule>
          <xm:sqref>AV42:BH42</xm:sqref>
        </x14:conditionalFormatting>
        <x14:conditionalFormatting xmlns:xm="http://schemas.microsoft.com/office/excel/2006/main">
          <x14:cfRule type="expression" priority="4691463" id="{59B31869-20F9-45BD-BC80-0A6C8945CE2C}">
            <xm:f>$AX$4='Data entry'!$R18</xm:f>
            <x14:dxf>
              <fill>
                <patternFill>
                  <bgColor rgb="FFFFFF00"/>
                </patternFill>
              </fill>
            </x14:dxf>
          </x14:cfRule>
          <xm:sqref>AJ41:AX41</xm:sqref>
        </x14:conditionalFormatting>
        <x14:conditionalFormatting xmlns:xm="http://schemas.microsoft.com/office/excel/2006/main">
          <x14:cfRule type="expression" priority="4691464" id="{D4208FA0-4262-4037-934C-6D0742B2AD8E}">
            <xm:f>$AY$4='Data entry'!$R18</xm:f>
            <x14:dxf>
              <fill>
                <patternFill>
                  <bgColor rgb="FFFF0000"/>
                </patternFill>
              </fill>
            </x14:dxf>
          </x14:cfRule>
          <xm:sqref>AW42:BI42</xm:sqref>
        </x14:conditionalFormatting>
        <x14:conditionalFormatting xmlns:xm="http://schemas.microsoft.com/office/excel/2006/main">
          <x14:cfRule type="expression" priority="4691465" id="{04D6E423-18C7-42B2-A67D-F49D8E62B571}">
            <xm:f>$AY$4='Data entry'!$R18</xm:f>
            <x14:dxf>
              <fill>
                <patternFill>
                  <bgColor rgb="FFFFFF00"/>
                </patternFill>
              </fill>
            </x14:dxf>
          </x14:cfRule>
          <xm:sqref>AK41:AY41</xm:sqref>
        </x14:conditionalFormatting>
        <x14:conditionalFormatting xmlns:xm="http://schemas.microsoft.com/office/excel/2006/main">
          <x14:cfRule type="expression" priority="4691466" id="{A931C203-6E4B-4EBD-A2F4-1876881F48D4}">
            <xm:f>$AZ$4='Data entry'!$R18</xm:f>
            <x14:dxf>
              <fill>
                <patternFill>
                  <bgColor rgb="FFFF0000"/>
                </patternFill>
              </fill>
            </x14:dxf>
          </x14:cfRule>
          <xm:sqref>AX42:BJ42</xm:sqref>
        </x14:conditionalFormatting>
        <x14:conditionalFormatting xmlns:xm="http://schemas.microsoft.com/office/excel/2006/main">
          <x14:cfRule type="expression" priority="4691467" id="{092D9100-E652-40FE-8CAA-720DC0681250}">
            <xm:f>$AZ$4='Data entry'!$R18</xm:f>
            <x14:dxf>
              <fill>
                <patternFill>
                  <bgColor rgb="FFFFFF00"/>
                </patternFill>
              </fill>
            </x14:dxf>
          </x14:cfRule>
          <xm:sqref>AL41:AZ41</xm:sqref>
        </x14:conditionalFormatting>
        <x14:conditionalFormatting xmlns:xm="http://schemas.microsoft.com/office/excel/2006/main">
          <x14:cfRule type="expression" priority="4691468" id="{A3C7E6BE-A225-483C-A983-A915DB662C52}">
            <xm:f>$BA$4='Data entry'!$R18</xm:f>
            <x14:dxf>
              <fill>
                <patternFill>
                  <bgColor rgb="FFFF0000"/>
                </patternFill>
              </fill>
            </x14:dxf>
          </x14:cfRule>
          <xm:sqref>AY42:BK42</xm:sqref>
        </x14:conditionalFormatting>
        <x14:conditionalFormatting xmlns:xm="http://schemas.microsoft.com/office/excel/2006/main">
          <x14:cfRule type="expression" priority="4691469" id="{F5CF569A-8AFA-4CFF-8BD3-F04D8927A99F}">
            <xm:f>$BA$4='Data entry'!$R18</xm:f>
            <x14:dxf>
              <fill>
                <patternFill>
                  <bgColor rgb="FFFFFF00"/>
                </patternFill>
              </fill>
            </x14:dxf>
          </x14:cfRule>
          <xm:sqref>AM41:BA41</xm:sqref>
        </x14:conditionalFormatting>
        <x14:conditionalFormatting xmlns:xm="http://schemas.microsoft.com/office/excel/2006/main">
          <x14:cfRule type="expression" priority="4691470" id="{E4DAC94A-7983-4BFB-A87B-45B58561841A}">
            <xm:f>$BB$4='Data entry'!$R18</xm:f>
            <x14:dxf>
              <fill>
                <patternFill>
                  <bgColor rgb="FFFF0000"/>
                </patternFill>
              </fill>
            </x14:dxf>
          </x14:cfRule>
          <xm:sqref>AZ42:BL42</xm:sqref>
        </x14:conditionalFormatting>
        <x14:conditionalFormatting xmlns:xm="http://schemas.microsoft.com/office/excel/2006/main">
          <x14:cfRule type="expression" priority="4691471" id="{E63849C5-F39B-4B0E-8F8A-B532EDF2CBAE}">
            <xm:f>$BB$4='Data entry'!$R18</xm:f>
            <x14:dxf>
              <fill>
                <patternFill>
                  <bgColor rgb="FFFFFF00"/>
                </patternFill>
              </fill>
            </x14:dxf>
          </x14:cfRule>
          <xm:sqref>AN41:BB41</xm:sqref>
        </x14:conditionalFormatting>
        <x14:conditionalFormatting xmlns:xm="http://schemas.microsoft.com/office/excel/2006/main">
          <x14:cfRule type="expression" priority="4691472" id="{4FDC32D3-C1F5-455D-9AA4-A03359B72526}">
            <xm:f>$BC$4='Data entry'!$R18</xm:f>
            <x14:dxf>
              <fill>
                <patternFill>
                  <bgColor rgb="FFFF0000"/>
                </patternFill>
              </fill>
            </x14:dxf>
          </x14:cfRule>
          <xm:sqref>BA42:BM42</xm:sqref>
        </x14:conditionalFormatting>
        <x14:conditionalFormatting xmlns:xm="http://schemas.microsoft.com/office/excel/2006/main">
          <x14:cfRule type="expression" priority="4691473" id="{5F0D0C60-B233-4C56-B05D-98C99990877F}">
            <xm:f>$BC$4='Data entry'!$R18</xm:f>
            <x14:dxf>
              <fill>
                <patternFill>
                  <bgColor rgb="FFFFFF00"/>
                </patternFill>
              </fill>
            </x14:dxf>
          </x14:cfRule>
          <xm:sqref>AO41:BC41</xm:sqref>
        </x14:conditionalFormatting>
        <x14:conditionalFormatting xmlns:xm="http://schemas.microsoft.com/office/excel/2006/main">
          <x14:cfRule type="expression" priority="4691474" id="{9EBCB60F-8135-43B6-A0F3-548D4092CC98}">
            <xm:f>$BD$4='Data entry'!$R18</xm:f>
            <x14:dxf>
              <fill>
                <patternFill>
                  <bgColor rgb="FFFF0000"/>
                </patternFill>
              </fill>
            </x14:dxf>
          </x14:cfRule>
          <xm:sqref>BB42:BN42</xm:sqref>
        </x14:conditionalFormatting>
        <x14:conditionalFormatting xmlns:xm="http://schemas.microsoft.com/office/excel/2006/main">
          <x14:cfRule type="expression" priority="4691475" id="{961AF346-4A73-41ED-9A8D-27D431B09C05}">
            <xm:f>$BD$4='Data entry'!$R18</xm:f>
            <x14:dxf>
              <fill>
                <patternFill>
                  <bgColor rgb="FFFFFF00"/>
                </patternFill>
              </fill>
            </x14:dxf>
          </x14:cfRule>
          <xm:sqref>AP41:BD41</xm:sqref>
        </x14:conditionalFormatting>
        <x14:conditionalFormatting xmlns:xm="http://schemas.microsoft.com/office/excel/2006/main">
          <x14:cfRule type="expression" priority="4691476" id="{5A887026-27CD-4F8C-8BA6-1E92704C1CA6}">
            <xm:f>$BE$4='Data entry'!$R18</xm:f>
            <x14:dxf>
              <fill>
                <patternFill>
                  <bgColor rgb="FFFF0000"/>
                </patternFill>
              </fill>
            </x14:dxf>
          </x14:cfRule>
          <xm:sqref>BC42:BO42</xm:sqref>
        </x14:conditionalFormatting>
        <x14:conditionalFormatting xmlns:xm="http://schemas.microsoft.com/office/excel/2006/main">
          <x14:cfRule type="expression" priority="4691477" id="{7F46217B-A1E9-4515-B31E-E756FCD7C6D9}">
            <xm:f>$BE$4='Data entry'!$R18</xm:f>
            <x14:dxf>
              <fill>
                <patternFill>
                  <bgColor rgb="FFFFFF00"/>
                </patternFill>
              </fill>
            </x14:dxf>
          </x14:cfRule>
          <xm:sqref>AP41:BE41</xm:sqref>
        </x14:conditionalFormatting>
        <x14:conditionalFormatting xmlns:xm="http://schemas.microsoft.com/office/excel/2006/main">
          <x14:cfRule type="expression" priority="4691478" id="{F4D9285C-8CA0-4EF1-943E-6A462D47CC77}">
            <xm:f>$BF$4='Data entry'!$R18</xm:f>
            <x14:dxf>
              <fill>
                <patternFill>
                  <bgColor rgb="FFFF0000"/>
                </patternFill>
              </fill>
            </x14:dxf>
          </x14:cfRule>
          <xm:sqref>BD42:BP42</xm:sqref>
        </x14:conditionalFormatting>
        <x14:conditionalFormatting xmlns:xm="http://schemas.microsoft.com/office/excel/2006/main">
          <x14:cfRule type="expression" priority="4691479" id="{B9E4407D-651D-4DC0-9D61-3271D62A65E9}">
            <xm:f>$BF$4='Data entry'!$R18</xm:f>
            <x14:dxf>
              <fill>
                <patternFill>
                  <bgColor rgb="FFFFFF00"/>
                </patternFill>
              </fill>
            </x14:dxf>
          </x14:cfRule>
          <xm:sqref>AR41:BF41</xm:sqref>
        </x14:conditionalFormatting>
        <x14:conditionalFormatting xmlns:xm="http://schemas.microsoft.com/office/excel/2006/main">
          <x14:cfRule type="expression" priority="4691480" id="{4CDC062F-DDFF-4556-B941-08F919727F69}">
            <xm:f>$BG$4='Data entry'!$R18</xm:f>
            <x14:dxf>
              <fill>
                <patternFill>
                  <bgColor rgb="FFFF0000"/>
                </patternFill>
              </fill>
            </x14:dxf>
          </x14:cfRule>
          <xm:sqref>BE42:BQ42</xm:sqref>
        </x14:conditionalFormatting>
        <x14:conditionalFormatting xmlns:xm="http://schemas.microsoft.com/office/excel/2006/main">
          <x14:cfRule type="expression" priority="4691481" id="{789184FA-9055-433B-8A1B-92C7ED59E81F}">
            <xm:f>$BG$4='Data entry'!$R18</xm:f>
            <x14:dxf>
              <fill>
                <patternFill>
                  <bgColor rgb="FFFFFF00"/>
                </patternFill>
              </fill>
            </x14:dxf>
          </x14:cfRule>
          <xm:sqref>AS41:BG41</xm:sqref>
        </x14:conditionalFormatting>
        <x14:conditionalFormatting xmlns:xm="http://schemas.microsoft.com/office/excel/2006/main">
          <x14:cfRule type="expression" priority="4691482" id="{58651E5C-09C9-46C1-B95C-E8A578A49E15}">
            <xm:f>$BH$4='Data entry'!$R18</xm:f>
            <x14:dxf>
              <fill>
                <patternFill>
                  <bgColor rgb="FFFFFF00"/>
                </patternFill>
              </fill>
            </x14:dxf>
          </x14:cfRule>
          <xm:sqref>AT41:BH41</xm:sqref>
        </x14:conditionalFormatting>
        <x14:conditionalFormatting xmlns:xm="http://schemas.microsoft.com/office/excel/2006/main">
          <x14:cfRule type="expression" priority="4691483" id="{97B30B86-8311-4DC0-A533-8C0D53F37839}">
            <xm:f>$BH$4='Data entry'!$R18</xm:f>
            <x14:dxf>
              <fill>
                <patternFill>
                  <bgColor rgb="FFFF0000"/>
                </patternFill>
              </fill>
            </x14:dxf>
          </x14:cfRule>
          <xm:sqref>BF42:BR42</xm:sqref>
        </x14:conditionalFormatting>
        <x14:conditionalFormatting xmlns:xm="http://schemas.microsoft.com/office/excel/2006/main">
          <x14:cfRule type="expression" priority="4691484" id="{78344C0C-5AEA-40B1-A20C-6D77DF58E1F5}">
            <xm:f>$BI$4='Data entry'!$R18</xm:f>
            <x14:dxf>
              <fill>
                <patternFill>
                  <bgColor rgb="FFFFFF00"/>
                </patternFill>
              </fill>
            </x14:dxf>
          </x14:cfRule>
          <xm:sqref>AU41:BI41</xm:sqref>
        </x14:conditionalFormatting>
        <x14:conditionalFormatting xmlns:xm="http://schemas.microsoft.com/office/excel/2006/main">
          <x14:cfRule type="expression" priority="4691485" id="{A9CE044F-482E-4F25-B28F-89ACC58502B1}">
            <xm:f>$BI$4='Data entry'!$R18</xm:f>
            <x14:dxf>
              <fill>
                <patternFill>
                  <bgColor rgb="FFFF0000"/>
                </patternFill>
              </fill>
            </x14:dxf>
          </x14:cfRule>
          <xm:sqref>BG42:BS42</xm:sqref>
        </x14:conditionalFormatting>
        <x14:conditionalFormatting xmlns:xm="http://schemas.microsoft.com/office/excel/2006/main">
          <x14:cfRule type="expression" priority="4691486" id="{F63BE0EB-3C71-4456-BEF0-11180AB7A8BB}">
            <xm:f>$BJ$4='Data entry'!$R18</xm:f>
            <x14:dxf>
              <fill>
                <patternFill>
                  <bgColor rgb="FFFFFF00"/>
                </patternFill>
              </fill>
            </x14:dxf>
          </x14:cfRule>
          <xm:sqref>AV41:BJ41</xm:sqref>
        </x14:conditionalFormatting>
        <x14:conditionalFormatting xmlns:xm="http://schemas.microsoft.com/office/excel/2006/main">
          <x14:cfRule type="expression" priority="4691487" id="{478A5DCB-1DAA-4497-A6CC-B4F01FB96D10}">
            <xm:f>$BJ$4='Data entry'!$R18</xm:f>
            <x14:dxf>
              <fill>
                <patternFill>
                  <bgColor rgb="FFFF0000"/>
                </patternFill>
              </fill>
            </x14:dxf>
          </x14:cfRule>
          <xm:sqref>BH42:BT42</xm:sqref>
        </x14:conditionalFormatting>
        <x14:conditionalFormatting xmlns:xm="http://schemas.microsoft.com/office/excel/2006/main">
          <x14:cfRule type="expression" priority="4691488" id="{CDE4AD5B-65A6-4FA4-9EC0-8D05F22312A9}">
            <xm:f>$BK$4='Data entry'!$R18</xm:f>
            <x14:dxf>
              <fill>
                <patternFill>
                  <bgColor rgb="FFFF0000"/>
                </patternFill>
              </fill>
            </x14:dxf>
          </x14:cfRule>
          <xm:sqref>BI42:BU42</xm:sqref>
        </x14:conditionalFormatting>
        <x14:conditionalFormatting xmlns:xm="http://schemas.microsoft.com/office/excel/2006/main">
          <x14:cfRule type="expression" priority="4691489" id="{AB32E790-6CD8-4D11-9A69-57D785FE4BBC}">
            <xm:f>$BK$4='Data entry'!$R18</xm:f>
            <x14:dxf>
              <fill>
                <patternFill>
                  <bgColor rgb="FFFFFF00"/>
                </patternFill>
              </fill>
            </x14:dxf>
          </x14:cfRule>
          <xm:sqref>AW41:BK41</xm:sqref>
        </x14:conditionalFormatting>
        <x14:conditionalFormatting xmlns:xm="http://schemas.microsoft.com/office/excel/2006/main">
          <x14:cfRule type="expression" priority="4691490" id="{99810EB9-805C-43D8-852A-EEECE7874CDB}">
            <xm:f>$BL$4='Data entry'!$R18</xm:f>
            <x14:dxf>
              <fill>
                <patternFill>
                  <bgColor rgb="FFFF0000"/>
                </patternFill>
              </fill>
            </x14:dxf>
          </x14:cfRule>
          <xm:sqref>BJ42:BV42</xm:sqref>
        </x14:conditionalFormatting>
        <x14:conditionalFormatting xmlns:xm="http://schemas.microsoft.com/office/excel/2006/main">
          <x14:cfRule type="expression" priority="4691491" id="{BF5F5475-4E46-479C-97A6-D5175F5D1803}">
            <xm:f>$BL$4='Data entry'!$R18</xm:f>
            <x14:dxf>
              <fill>
                <patternFill>
                  <bgColor rgb="FFFFFF00"/>
                </patternFill>
              </fill>
            </x14:dxf>
          </x14:cfRule>
          <xm:sqref>AX41:BL41</xm:sqref>
        </x14:conditionalFormatting>
        <x14:conditionalFormatting xmlns:xm="http://schemas.microsoft.com/office/excel/2006/main">
          <x14:cfRule type="expression" priority="4691492" id="{B86FDF2F-16C9-46B1-847E-7EA1A8A34B9D}">
            <xm:f>$BM$4='Data entry'!$R18</xm:f>
            <x14:dxf>
              <fill>
                <patternFill>
                  <bgColor rgb="FFFF0000"/>
                </patternFill>
              </fill>
            </x14:dxf>
          </x14:cfRule>
          <xm:sqref>BK42:BW42</xm:sqref>
        </x14:conditionalFormatting>
        <x14:conditionalFormatting xmlns:xm="http://schemas.microsoft.com/office/excel/2006/main">
          <x14:cfRule type="expression" priority="4691493" id="{72FD189F-4CED-400D-9FEF-21A328970A4D}">
            <xm:f>$BM$4='Data entry'!$R18</xm:f>
            <x14:dxf>
              <fill>
                <patternFill>
                  <bgColor rgb="FFFFFF00"/>
                </patternFill>
              </fill>
            </x14:dxf>
          </x14:cfRule>
          <xm:sqref>AY41:BM41</xm:sqref>
        </x14:conditionalFormatting>
        <x14:conditionalFormatting xmlns:xm="http://schemas.microsoft.com/office/excel/2006/main">
          <x14:cfRule type="expression" priority="4691494" id="{BBBBF859-D5A7-4F55-BFBF-8A77E3357590}">
            <xm:f>$BN$4='Data entry'!$R18</xm:f>
            <x14:dxf>
              <fill>
                <patternFill>
                  <bgColor rgb="FFFF0000"/>
                </patternFill>
              </fill>
            </x14:dxf>
          </x14:cfRule>
          <xm:sqref>BL42:BX42</xm:sqref>
        </x14:conditionalFormatting>
        <x14:conditionalFormatting xmlns:xm="http://schemas.microsoft.com/office/excel/2006/main">
          <x14:cfRule type="expression" priority="4691495" id="{50CB1D75-0FD5-4D24-92B1-E8A41DC6575C}">
            <xm:f>$BN$4='Data entry'!$R18</xm:f>
            <x14:dxf>
              <fill>
                <patternFill>
                  <bgColor rgb="FFFFFF00"/>
                </patternFill>
              </fill>
            </x14:dxf>
          </x14:cfRule>
          <xm:sqref>AZ41:BN41</xm:sqref>
        </x14:conditionalFormatting>
        <x14:conditionalFormatting xmlns:xm="http://schemas.microsoft.com/office/excel/2006/main">
          <x14:cfRule type="expression" priority="4691496" id="{9EF3226D-E8FC-496B-A6FF-71776AEA54D1}">
            <xm:f>$BO$4='Data entry'!$R18</xm:f>
            <x14:dxf>
              <fill>
                <patternFill>
                  <bgColor rgb="FFFF0000"/>
                </patternFill>
              </fill>
            </x14:dxf>
          </x14:cfRule>
          <xm:sqref>BM42:BY42</xm:sqref>
        </x14:conditionalFormatting>
        <x14:conditionalFormatting xmlns:xm="http://schemas.microsoft.com/office/excel/2006/main">
          <x14:cfRule type="expression" priority="4691497" id="{3B86C801-ECFE-4D05-8AA5-1581116BAFBC}">
            <xm:f>$BO$4='Data entry'!$R18</xm:f>
            <x14:dxf>
              <fill>
                <patternFill>
                  <bgColor rgb="FFFFFF00"/>
                </patternFill>
              </fill>
            </x14:dxf>
          </x14:cfRule>
          <xm:sqref>BA41:BO41</xm:sqref>
        </x14:conditionalFormatting>
        <x14:conditionalFormatting xmlns:xm="http://schemas.microsoft.com/office/excel/2006/main">
          <x14:cfRule type="expression" priority="4691498" id="{058A23EC-3371-4A02-9F20-1ECA603AC6BC}">
            <xm:f>$BP$4='Data entry'!$R18</xm:f>
            <x14:dxf>
              <fill>
                <patternFill>
                  <bgColor rgb="FFFF0000"/>
                </patternFill>
              </fill>
            </x14:dxf>
          </x14:cfRule>
          <xm:sqref>BN42:BZ42</xm:sqref>
        </x14:conditionalFormatting>
        <x14:conditionalFormatting xmlns:xm="http://schemas.microsoft.com/office/excel/2006/main">
          <x14:cfRule type="expression" priority="4691499" id="{3E711E31-3992-4555-AB22-87133D60CD15}">
            <xm:f>$BP$4='Data entry'!$R18</xm:f>
            <x14:dxf>
              <fill>
                <patternFill>
                  <bgColor rgb="FFFFFF00"/>
                </patternFill>
              </fill>
            </x14:dxf>
          </x14:cfRule>
          <xm:sqref>BB41:BP41</xm:sqref>
        </x14:conditionalFormatting>
        <x14:conditionalFormatting xmlns:xm="http://schemas.microsoft.com/office/excel/2006/main">
          <x14:cfRule type="expression" priority="4691500" id="{23E9F8B9-37D5-4730-9453-6F23E8ECBBE3}">
            <xm:f>$BQ$4='Data entry'!$R18</xm:f>
            <x14:dxf>
              <fill>
                <patternFill>
                  <bgColor rgb="FFFFFF00"/>
                </patternFill>
              </fill>
            </x14:dxf>
          </x14:cfRule>
          <xm:sqref>BC41:BQ41</xm:sqref>
        </x14:conditionalFormatting>
        <x14:conditionalFormatting xmlns:xm="http://schemas.microsoft.com/office/excel/2006/main">
          <x14:cfRule type="expression" priority="4691501" id="{BCFD92F6-AAD3-44FD-BC61-A292A81B883E}">
            <xm:f>$BQ$4='Data entry'!$R18</xm:f>
            <x14:dxf>
              <fill>
                <patternFill>
                  <bgColor rgb="FFFF0000"/>
                </patternFill>
              </fill>
            </x14:dxf>
          </x14:cfRule>
          <xm:sqref>BO42:CA42</xm:sqref>
        </x14:conditionalFormatting>
        <x14:conditionalFormatting xmlns:xm="http://schemas.microsoft.com/office/excel/2006/main">
          <x14:cfRule type="expression" priority="4691502" id="{357D60E5-F356-477E-8020-A18F42C02832}">
            <xm:f>$BR$4='Data entry'!$R18</xm:f>
            <x14:dxf>
              <fill>
                <patternFill>
                  <bgColor rgb="FFFFFF00"/>
                </patternFill>
              </fill>
            </x14:dxf>
          </x14:cfRule>
          <xm:sqref>BD41:BR41</xm:sqref>
        </x14:conditionalFormatting>
        <x14:conditionalFormatting xmlns:xm="http://schemas.microsoft.com/office/excel/2006/main">
          <x14:cfRule type="expression" priority="4691503" id="{DA2B6511-43B3-432D-B6AA-1DB1188B90A6}">
            <xm:f>$BR$4='Data entry'!$R18</xm:f>
            <x14:dxf>
              <fill>
                <patternFill>
                  <bgColor rgb="FFFF0000"/>
                </patternFill>
              </fill>
            </x14:dxf>
          </x14:cfRule>
          <xm:sqref>BP42:CB42</xm:sqref>
        </x14:conditionalFormatting>
        <x14:conditionalFormatting xmlns:xm="http://schemas.microsoft.com/office/excel/2006/main">
          <x14:cfRule type="expression" priority="4691504" id="{0D5F64E4-4136-4BFA-B833-CC8578525D9C}">
            <xm:f>$BS$4='Data entry'!$R18</xm:f>
            <x14:dxf>
              <fill>
                <patternFill>
                  <bgColor rgb="FFFFFF00"/>
                </patternFill>
              </fill>
            </x14:dxf>
          </x14:cfRule>
          <xm:sqref>BE41:BS41</xm:sqref>
        </x14:conditionalFormatting>
        <x14:conditionalFormatting xmlns:xm="http://schemas.microsoft.com/office/excel/2006/main">
          <x14:cfRule type="expression" priority="4691505" id="{AC94D468-F078-4AE2-8771-102996E07B09}">
            <xm:f>$BS$4='Data entry'!$R18</xm:f>
            <x14:dxf>
              <fill>
                <patternFill>
                  <bgColor rgb="FFFF0000"/>
                </patternFill>
              </fill>
            </x14:dxf>
          </x14:cfRule>
          <xm:sqref>BQ42:CC42</xm:sqref>
        </x14:conditionalFormatting>
        <x14:conditionalFormatting xmlns:xm="http://schemas.microsoft.com/office/excel/2006/main">
          <x14:cfRule type="expression" priority="4691506" id="{10E78F76-181E-4F19-9F89-7DD36D3EFE30}">
            <xm:f>$BT$4='Data entry'!$R18</xm:f>
            <x14:dxf>
              <fill>
                <patternFill>
                  <bgColor rgb="FFFFFF00"/>
                </patternFill>
              </fill>
            </x14:dxf>
          </x14:cfRule>
          <xm:sqref>BF41:BT41</xm:sqref>
        </x14:conditionalFormatting>
        <x14:conditionalFormatting xmlns:xm="http://schemas.microsoft.com/office/excel/2006/main">
          <x14:cfRule type="expression" priority="4691507" id="{6A5FADC6-9512-4EFB-90A5-7B5244D10D1F}">
            <xm:f>$BT$4='Data entry'!$R18</xm:f>
            <x14:dxf>
              <fill>
                <patternFill>
                  <bgColor rgb="FFFF0000"/>
                </patternFill>
              </fill>
            </x14:dxf>
          </x14:cfRule>
          <xm:sqref>BR42:CC42</xm:sqref>
        </x14:conditionalFormatting>
        <x14:conditionalFormatting xmlns:xm="http://schemas.microsoft.com/office/excel/2006/main">
          <x14:cfRule type="expression" priority="4691508" id="{A51139D1-8841-4B96-B8CB-DFE3808765CF}">
            <xm:f>$BU$4='Data entry'!$R18</xm:f>
            <x14:dxf>
              <fill>
                <patternFill>
                  <bgColor rgb="FFFFFF00"/>
                </patternFill>
              </fill>
            </x14:dxf>
          </x14:cfRule>
          <xm:sqref>BG41:BU41</xm:sqref>
        </x14:conditionalFormatting>
        <x14:conditionalFormatting xmlns:xm="http://schemas.microsoft.com/office/excel/2006/main">
          <x14:cfRule type="expression" priority="4691509" id="{55CA7258-760F-4BFF-ACB5-A70FEB3E7981}">
            <xm:f>$BU$4='Data entry'!$R18</xm:f>
            <x14:dxf>
              <fill>
                <patternFill>
                  <bgColor rgb="FFFF0000"/>
                </patternFill>
              </fill>
            </x14:dxf>
          </x14:cfRule>
          <xm:sqref>BS42:CC42</xm:sqref>
        </x14:conditionalFormatting>
        <x14:conditionalFormatting xmlns:xm="http://schemas.microsoft.com/office/excel/2006/main">
          <x14:cfRule type="expression" priority="4691510" id="{A922B218-64DB-4CBB-9AB8-FE0EBB44E09E}">
            <xm:f>$BV$4='Data entry'!$R18</xm:f>
            <x14:dxf>
              <fill>
                <patternFill>
                  <bgColor rgb="FFFFFF00"/>
                </patternFill>
              </fill>
            </x14:dxf>
          </x14:cfRule>
          <xm:sqref>BH41:BV41</xm:sqref>
        </x14:conditionalFormatting>
        <x14:conditionalFormatting xmlns:xm="http://schemas.microsoft.com/office/excel/2006/main">
          <x14:cfRule type="expression" priority="4691511" id="{C98E908A-CD31-4778-B41C-7AFB9DBE639A}">
            <xm:f>$BV$4='Data entry'!$R18</xm:f>
            <x14:dxf>
              <fill>
                <patternFill>
                  <bgColor rgb="FFFF0000"/>
                </patternFill>
              </fill>
            </x14:dxf>
          </x14:cfRule>
          <xm:sqref>BT42:CC42</xm:sqref>
        </x14:conditionalFormatting>
        <x14:conditionalFormatting xmlns:xm="http://schemas.microsoft.com/office/excel/2006/main">
          <x14:cfRule type="expression" priority="4691512" id="{465CCCA3-B4DB-4B61-8AC7-8A5E4CEC9E3F}">
            <xm:f>$BW$4='Data entry'!$R18</xm:f>
            <x14:dxf>
              <fill>
                <patternFill>
                  <bgColor rgb="FFFFFF00"/>
                </patternFill>
              </fill>
            </x14:dxf>
          </x14:cfRule>
          <xm:sqref>BI41:BW41</xm:sqref>
        </x14:conditionalFormatting>
        <x14:conditionalFormatting xmlns:xm="http://schemas.microsoft.com/office/excel/2006/main">
          <x14:cfRule type="expression" priority="4691513" id="{37566F97-6D06-400B-A709-FE657B07687F}">
            <xm:f>$BW$4='Data entry'!$R18</xm:f>
            <x14:dxf>
              <fill>
                <patternFill>
                  <bgColor rgb="FFFF0000"/>
                </patternFill>
              </fill>
            </x14:dxf>
          </x14:cfRule>
          <xm:sqref>BU42:CC42</xm:sqref>
        </x14:conditionalFormatting>
        <x14:conditionalFormatting xmlns:xm="http://schemas.microsoft.com/office/excel/2006/main">
          <x14:cfRule type="expression" priority="4691514" id="{D8FBA3AC-5CF0-4E45-97CA-1D4DEE729ADA}">
            <xm:f>$BX$4='Data entry'!$R18</xm:f>
            <x14:dxf>
              <fill>
                <patternFill>
                  <bgColor rgb="FFFFFF00"/>
                </patternFill>
              </fill>
            </x14:dxf>
          </x14:cfRule>
          <xm:sqref>BJ41:BX41</xm:sqref>
        </x14:conditionalFormatting>
        <x14:conditionalFormatting xmlns:xm="http://schemas.microsoft.com/office/excel/2006/main">
          <x14:cfRule type="expression" priority="4691515" id="{E077C84B-A94F-431D-B232-4AFCC7C64F54}">
            <xm:f>$BX$4='Data entry'!$R18</xm:f>
            <x14:dxf>
              <fill>
                <patternFill>
                  <bgColor rgb="FFFF0000"/>
                </patternFill>
              </fill>
            </x14:dxf>
          </x14:cfRule>
          <xm:sqref>BV42:CC42</xm:sqref>
        </x14:conditionalFormatting>
        <x14:conditionalFormatting xmlns:xm="http://schemas.microsoft.com/office/excel/2006/main">
          <x14:cfRule type="expression" priority="4691516" id="{63783BA8-0C97-4A44-86FD-7A2BCF1B9957}">
            <xm:f>$BY$4='Data entry'!$R18</xm:f>
            <x14:dxf>
              <fill>
                <patternFill>
                  <bgColor rgb="FFFFFF00"/>
                </patternFill>
              </fill>
            </x14:dxf>
          </x14:cfRule>
          <xm:sqref>BK41:BY41</xm:sqref>
        </x14:conditionalFormatting>
        <x14:conditionalFormatting xmlns:xm="http://schemas.microsoft.com/office/excel/2006/main">
          <x14:cfRule type="expression" priority="4691517" id="{BB8DB8B4-B71B-46D2-AEE7-346F16103F74}">
            <xm:f>$BY$4='Data entry'!$R18</xm:f>
            <x14:dxf>
              <fill>
                <patternFill>
                  <bgColor rgb="FFFF0000"/>
                </patternFill>
              </fill>
            </x14:dxf>
          </x14:cfRule>
          <xm:sqref>BW42:CC42</xm:sqref>
        </x14:conditionalFormatting>
        <x14:conditionalFormatting xmlns:xm="http://schemas.microsoft.com/office/excel/2006/main">
          <x14:cfRule type="expression" priority="4691518" id="{1B638B98-2B06-4FEB-90C1-446A3E0A3979}">
            <xm:f>$BZ$4='Data entry'!$R18</xm:f>
            <x14:dxf>
              <fill>
                <patternFill>
                  <bgColor rgb="FFFFFF00"/>
                </patternFill>
              </fill>
            </x14:dxf>
          </x14:cfRule>
          <xm:sqref>BL41:BZ41</xm:sqref>
        </x14:conditionalFormatting>
        <x14:conditionalFormatting xmlns:xm="http://schemas.microsoft.com/office/excel/2006/main">
          <x14:cfRule type="expression" priority="4691519" id="{D3A0A2F8-D1B2-4DC5-B2A9-0EF53074E685}">
            <xm:f>$BZ$4='Data entry'!$R18</xm:f>
            <x14:dxf>
              <fill>
                <patternFill>
                  <bgColor rgb="FFFF0000"/>
                </patternFill>
              </fill>
            </x14:dxf>
          </x14:cfRule>
          <xm:sqref>BX42:CC42</xm:sqref>
        </x14:conditionalFormatting>
        <x14:conditionalFormatting xmlns:xm="http://schemas.microsoft.com/office/excel/2006/main">
          <x14:cfRule type="expression" priority="4691520" id="{83F6D018-7D3B-4D33-9998-11572F2F2FF5}">
            <xm:f>$CA$4='Data entry'!$R18</xm:f>
            <x14:dxf>
              <fill>
                <patternFill>
                  <bgColor rgb="FFFFFF00"/>
                </patternFill>
              </fill>
            </x14:dxf>
          </x14:cfRule>
          <xm:sqref>BM41:CA41</xm:sqref>
        </x14:conditionalFormatting>
        <x14:conditionalFormatting xmlns:xm="http://schemas.microsoft.com/office/excel/2006/main">
          <x14:cfRule type="expression" priority="4691521" id="{8E6D0B51-5626-4ED9-9072-C7A2C139704F}">
            <xm:f>$CA$4='Data entry'!$R18</xm:f>
            <x14:dxf>
              <fill>
                <patternFill>
                  <bgColor rgb="FFFF0000"/>
                </patternFill>
              </fill>
            </x14:dxf>
          </x14:cfRule>
          <xm:sqref>BY42:CC42</xm:sqref>
        </x14:conditionalFormatting>
        <x14:conditionalFormatting xmlns:xm="http://schemas.microsoft.com/office/excel/2006/main">
          <x14:cfRule type="expression" priority="4691522" id="{E1886EE4-3BDE-43A9-9F4B-79377FEC37FE}">
            <xm:f>$CB$4='Data entry'!$R18</xm:f>
            <x14:dxf>
              <fill>
                <patternFill>
                  <bgColor rgb="FFFFFF00"/>
                </patternFill>
              </fill>
            </x14:dxf>
          </x14:cfRule>
          <xm:sqref>BN41:CB41</xm:sqref>
        </x14:conditionalFormatting>
        <x14:conditionalFormatting xmlns:xm="http://schemas.microsoft.com/office/excel/2006/main">
          <x14:cfRule type="expression" priority="4691523" id="{ADEF572A-6C18-4602-BB86-01C96D36E07E}">
            <xm:f>$CB$4='Data entry'!$R18</xm:f>
            <x14:dxf>
              <fill>
                <patternFill>
                  <bgColor rgb="FFFF0000"/>
                </patternFill>
              </fill>
            </x14:dxf>
          </x14:cfRule>
          <xm:sqref>BZ42:CC42</xm:sqref>
        </x14:conditionalFormatting>
        <x14:conditionalFormatting xmlns:xm="http://schemas.microsoft.com/office/excel/2006/main">
          <x14:cfRule type="expression" priority="4691524" id="{7984E1C9-E073-4955-8543-62145CB6D008}">
            <xm:f>$CC$4='Data entry'!$R18</xm:f>
            <x14:dxf>
              <fill>
                <patternFill>
                  <bgColor rgb="FFFFFF00"/>
                </patternFill>
              </fill>
            </x14:dxf>
          </x14:cfRule>
          <xm:sqref>BO41:CC41</xm:sqref>
        </x14:conditionalFormatting>
        <x14:conditionalFormatting xmlns:xm="http://schemas.microsoft.com/office/excel/2006/main">
          <x14:cfRule type="expression" priority="4691525" id="{18A957B3-59FA-4698-BA92-2A208FF18E2F}">
            <xm:f>$CC$4='Data entry'!$R18</xm:f>
            <x14:dxf>
              <fill>
                <patternFill>
                  <bgColor rgb="FFFF0000"/>
                </patternFill>
              </fill>
            </x14:dxf>
          </x14:cfRule>
          <xm:sqref>CA42:CC42</xm:sqref>
        </x14:conditionalFormatting>
        <x14:conditionalFormatting xmlns:xm="http://schemas.microsoft.com/office/excel/2006/main">
          <x14:cfRule type="expression" priority="4691612" id="{5B0DB825-B7C2-40AC-B7EF-F267F054CFB9}">
            <xm:f>$U$4='Data entry'!$R19</xm:f>
            <x14:dxf>
              <fill>
                <patternFill>
                  <bgColor rgb="FFFF0000"/>
                </patternFill>
              </fill>
            </x14:dxf>
          </x14:cfRule>
          <xm:sqref>S45:AE45</xm:sqref>
        </x14:conditionalFormatting>
        <x14:conditionalFormatting xmlns:xm="http://schemas.microsoft.com/office/excel/2006/main">
          <x14:cfRule type="expression" priority="4691613" id="{18311200-E2BB-400F-B594-3B9A2C6068C2}">
            <xm:f>$V$4='Data entry'!$R19</xm:f>
            <x14:dxf>
              <fill>
                <patternFill>
                  <bgColor rgb="FFFF0000"/>
                </patternFill>
              </fill>
            </x14:dxf>
          </x14:cfRule>
          <xm:sqref>T45:AF45</xm:sqref>
        </x14:conditionalFormatting>
        <x14:conditionalFormatting xmlns:xm="http://schemas.microsoft.com/office/excel/2006/main">
          <x14:cfRule type="expression" priority="4691614" id="{D6DFB621-1A58-4C59-A987-ECAD0EB2D32B}">
            <xm:f>$V$4='Data entry'!$R19</xm:f>
            <x14:dxf>
              <fill>
                <patternFill>
                  <bgColor rgb="FFFFFF00"/>
                </patternFill>
              </fill>
            </x14:dxf>
          </x14:cfRule>
          <xm:sqref>H44:V44</xm:sqref>
        </x14:conditionalFormatting>
        <x14:conditionalFormatting xmlns:xm="http://schemas.microsoft.com/office/excel/2006/main">
          <x14:cfRule type="expression" priority="4691615" id="{5F87A680-DC5F-433D-A779-B7A534ACCDA9}">
            <xm:f>$W$4='Data entry'!$R19</xm:f>
            <x14:dxf>
              <fill>
                <patternFill>
                  <bgColor rgb="FFFF0000"/>
                </patternFill>
              </fill>
            </x14:dxf>
          </x14:cfRule>
          <xm:sqref>U45:AG45</xm:sqref>
        </x14:conditionalFormatting>
        <x14:conditionalFormatting xmlns:xm="http://schemas.microsoft.com/office/excel/2006/main">
          <x14:cfRule type="expression" priority="4691616" id="{964539FF-A92C-4F68-B268-B7157A32678C}">
            <xm:f>$W$4='Data entry'!$R19</xm:f>
            <x14:dxf>
              <fill>
                <patternFill>
                  <bgColor rgb="FFFFFF00"/>
                </patternFill>
              </fill>
            </x14:dxf>
          </x14:cfRule>
          <xm:sqref>I44:W44</xm:sqref>
        </x14:conditionalFormatting>
        <x14:conditionalFormatting xmlns:xm="http://schemas.microsoft.com/office/excel/2006/main">
          <x14:cfRule type="expression" priority="4691617" id="{46C1533A-F090-4A90-9309-3F59EC3FD3B0}">
            <xm:f>$X$4='Data entry'!$R19</xm:f>
            <x14:dxf>
              <fill>
                <patternFill>
                  <bgColor rgb="FFFF0000"/>
                </patternFill>
              </fill>
            </x14:dxf>
          </x14:cfRule>
          <xm:sqref>V45:AH45</xm:sqref>
        </x14:conditionalFormatting>
        <x14:conditionalFormatting xmlns:xm="http://schemas.microsoft.com/office/excel/2006/main">
          <x14:cfRule type="expression" priority="4691618" id="{7C70E81C-DDD4-4D75-933A-4F6A39893184}">
            <xm:f>$X$4='Data entry'!$R19</xm:f>
            <x14:dxf>
              <fill>
                <patternFill>
                  <bgColor rgb="FFFFFF00"/>
                </patternFill>
              </fill>
            </x14:dxf>
          </x14:cfRule>
          <xm:sqref>J44:X44</xm:sqref>
        </x14:conditionalFormatting>
        <x14:conditionalFormatting xmlns:xm="http://schemas.microsoft.com/office/excel/2006/main">
          <x14:cfRule type="expression" priority="4691619" id="{561AF073-0EF8-4B72-A119-40A639C4359D}">
            <xm:f>$Y$4='Data entry'!$R19</xm:f>
            <x14:dxf>
              <fill>
                <patternFill>
                  <bgColor rgb="FFFF0000"/>
                </patternFill>
              </fill>
            </x14:dxf>
          </x14:cfRule>
          <xm:sqref>W45:AI45</xm:sqref>
        </x14:conditionalFormatting>
        <x14:conditionalFormatting xmlns:xm="http://schemas.microsoft.com/office/excel/2006/main">
          <x14:cfRule type="expression" priority="4691620" id="{F242E808-8F07-4A89-9524-7D4C767CE357}">
            <xm:f>$Y$4='Data entry'!$R19</xm:f>
            <x14:dxf>
              <fill>
                <patternFill>
                  <bgColor rgb="FFFFFF00"/>
                </patternFill>
              </fill>
            </x14:dxf>
          </x14:cfRule>
          <xm:sqref>K44:Y44</xm:sqref>
        </x14:conditionalFormatting>
        <x14:conditionalFormatting xmlns:xm="http://schemas.microsoft.com/office/excel/2006/main">
          <x14:cfRule type="expression" priority="4691621" id="{DD601058-982B-4218-BD9D-64BB823C2633}">
            <xm:f>$Z$4='Data entry'!$R19</xm:f>
            <x14:dxf>
              <fill>
                <patternFill>
                  <bgColor rgb="FFFF0000"/>
                </patternFill>
              </fill>
            </x14:dxf>
          </x14:cfRule>
          <xm:sqref>X45:AJ45</xm:sqref>
        </x14:conditionalFormatting>
        <x14:conditionalFormatting xmlns:xm="http://schemas.microsoft.com/office/excel/2006/main">
          <x14:cfRule type="expression" priority="4691622" id="{C9DB141D-79F6-4093-92A3-7BF7A1622985}">
            <xm:f>$Z$4='Data entry'!$R19</xm:f>
            <x14:dxf>
              <fill>
                <patternFill>
                  <bgColor rgb="FFFFFF00"/>
                </patternFill>
              </fill>
            </x14:dxf>
          </x14:cfRule>
          <xm:sqref>L44:Z44</xm:sqref>
        </x14:conditionalFormatting>
        <x14:conditionalFormatting xmlns:xm="http://schemas.microsoft.com/office/excel/2006/main">
          <x14:cfRule type="expression" priority="4691623" id="{710EB8D3-F5C0-4E3C-8214-2D0C4E26F649}">
            <xm:f>$AA$4='Data entry'!$R19</xm:f>
            <x14:dxf>
              <fill>
                <patternFill>
                  <bgColor rgb="FFFF0000"/>
                </patternFill>
              </fill>
            </x14:dxf>
          </x14:cfRule>
          <xm:sqref>Y45:AK45</xm:sqref>
        </x14:conditionalFormatting>
        <x14:conditionalFormatting xmlns:xm="http://schemas.microsoft.com/office/excel/2006/main">
          <x14:cfRule type="expression" priority="4691624" id="{33825D69-C967-4D27-B395-5D44A3083802}">
            <xm:f>$AA$4='Data entry'!$R19</xm:f>
            <x14:dxf>
              <fill>
                <patternFill>
                  <bgColor rgb="FFFFFF00"/>
                </patternFill>
              </fill>
            </x14:dxf>
          </x14:cfRule>
          <xm:sqref>M44:AA44</xm:sqref>
        </x14:conditionalFormatting>
        <x14:conditionalFormatting xmlns:xm="http://schemas.microsoft.com/office/excel/2006/main">
          <x14:cfRule type="expression" priority="4691625" id="{9811A97D-351B-4D32-8754-AF433277E62B}">
            <xm:f>$AB$4='Data entry'!$R19</xm:f>
            <x14:dxf>
              <fill>
                <patternFill>
                  <bgColor rgb="FFFF0000"/>
                </patternFill>
              </fill>
            </x14:dxf>
          </x14:cfRule>
          <xm:sqref>Z45:AL45</xm:sqref>
        </x14:conditionalFormatting>
        <x14:conditionalFormatting xmlns:xm="http://schemas.microsoft.com/office/excel/2006/main">
          <x14:cfRule type="expression" priority="4691626" id="{6DD3E556-C72E-438B-92DA-3096ED1E4178}">
            <xm:f>$AB$4='Data entry'!$R19</xm:f>
            <x14:dxf>
              <fill>
                <patternFill>
                  <bgColor rgb="FFFFFF00"/>
                </patternFill>
              </fill>
            </x14:dxf>
          </x14:cfRule>
          <xm:sqref>N44:AB44</xm:sqref>
        </x14:conditionalFormatting>
        <x14:conditionalFormatting xmlns:xm="http://schemas.microsoft.com/office/excel/2006/main">
          <x14:cfRule type="expression" priority="4691627" id="{C0DF7A1B-D6BC-4371-BD3A-F0708147FA1C}">
            <xm:f>$AC$4='Data entry'!$R19</xm:f>
            <x14:dxf>
              <fill>
                <patternFill>
                  <bgColor rgb="FFFF0000"/>
                </patternFill>
              </fill>
            </x14:dxf>
          </x14:cfRule>
          <xm:sqref>AA45:AM45</xm:sqref>
        </x14:conditionalFormatting>
        <x14:conditionalFormatting xmlns:xm="http://schemas.microsoft.com/office/excel/2006/main">
          <x14:cfRule type="expression" priority="4691628" id="{DB2E1F48-AF0E-41F9-A976-6B1963CA5711}">
            <xm:f>$AC$4='Data entry'!$R19</xm:f>
            <x14:dxf>
              <fill>
                <patternFill>
                  <bgColor rgb="FFFFFF00"/>
                </patternFill>
              </fill>
            </x14:dxf>
          </x14:cfRule>
          <xm:sqref>O44:AC44</xm:sqref>
        </x14:conditionalFormatting>
        <x14:conditionalFormatting xmlns:xm="http://schemas.microsoft.com/office/excel/2006/main">
          <x14:cfRule type="expression" priority="4691629" id="{89909907-F9A9-4AF9-BC1D-304710A43F50}">
            <xm:f>$AD$4='Data entry'!$R19</xm:f>
            <x14:dxf>
              <fill>
                <patternFill>
                  <bgColor rgb="FFFF0000"/>
                </patternFill>
              </fill>
            </x14:dxf>
          </x14:cfRule>
          <xm:sqref>AB45:AN45</xm:sqref>
        </x14:conditionalFormatting>
        <x14:conditionalFormatting xmlns:xm="http://schemas.microsoft.com/office/excel/2006/main">
          <x14:cfRule type="expression" priority="4691630" id="{729676B7-E331-43A4-ACC9-850DCEE76A0E}">
            <xm:f>$AD$4='Data entry'!$R19</xm:f>
            <x14:dxf>
              <fill>
                <patternFill>
                  <bgColor rgb="FFFFFF00"/>
                </patternFill>
              </fill>
            </x14:dxf>
          </x14:cfRule>
          <xm:sqref>P44:AD44</xm:sqref>
        </x14:conditionalFormatting>
        <x14:conditionalFormatting xmlns:xm="http://schemas.microsoft.com/office/excel/2006/main">
          <x14:cfRule type="expression" priority="4691631" id="{00DA2C55-350E-44AA-ABEA-808FABFDA737}">
            <xm:f>$AE$4='Data entry'!$R19</xm:f>
            <x14:dxf>
              <fill>
                <patternFill>
                  <bgColor rgb="FFFF0000"/>
                </patternFill>
              </fill>
            </x14:dxf>
          </x14:cfRule>
          <xm:sqref>AC45:AO45</xm:sqref>
        </x14:conditionalFormatting>
        <x14:conditionalFormatting xmlns:xm="http://schemas.microsoft.com/office/excel/2006/main">
          <x14:cfRule type="expression" priority="4691632" id="{373C95F1-00C1-45E9-B561-5224945BA4A4}">
            <xm:f>$AE$4='Data entry'!$R19</xm:f>
            <x14:dxf>
              <fill>
                <patternFill>
                  <bgColor rgb="FFFFFF00"/>
                </patternFill>
              </fill>
            </x14:dxf>
          </x14:cfRule>
          <xm:sqref>Q44:AE44</xm:sqref>
        </x14:conditionalFormatting>
        <x14:conditionalFormatting xmlns:xm="http://schemas.microsoft.com/office/excel/2006/main">
          <x14:cfRule type="expression" priority="4691633" id="{65E90E74-6BEF-4B00-BD5E-ECACFEBC225A}">
            <xm:f>$AF$4='Data entry'!$R19</xm:f>
            <x14:dxf>
              <fill>
                <patternFill>
                  <bgColor rgb="FFFF0000"/>
                </patternFill>
              </fill>
            </x14:dxf>
          </x14:cfRule>
          <xm:sqref>AD45:AP45</xm:sqref>
        </x14:conditionalFormatting>
        <x14:conditionalFormatting xmlns:xm="http://schemas.microsoft.com/office/excel/2006/main">
          <x14:cfRule type="expression" priority="4691634" id="{56B519D7-E083-4811-B42B-D6CB10D44BB3}">
            <xm:f>$AF$4='Data entry'!$R19</xm:f>
            <x14:dxf>
              <fill>
                <patternFill>
                  <bgColor rgb="FFFFFF00"/>
                </patternFill>
              </fill>
            </x14:dxf>
          </x14:cfRule>
          <xm:sqref>R44:AF44</xm:sqref>
        </x14:conditionalFormatting>
        <x14:conditionalFormatting xmlns:xm="http://schemas.microsoft.com/office/excel/2006/main">
          <x14:cfRule type="expression" priority="4691635" id="{889682B6-BF9B-414B-86B7-1C802156B058}">
            <xm:f>$AG$4='Data entry'!$R19</xm:f>
            <x14:dxf>
              <fill>
                <patternFill>
                  <bgColor rgb="FFFF0000"/>
                </patternFill>
              </fill>
            </x14:dxf>
          </x14:cfRule>
          <xm:sqref>AE45:AQ45</xm:sqref>
        </x14:conditionalFormatting>
        <x14:conditionalFormatting xmlns:xm="http://schemas.microsoft.com/office/excel/2006/main">
          <x14:cfRule type="expression" priority="4691636" id="{19913D88-1940-4CB0-B29C-D46D60833BD5}">
            <xm:f>$AG$4='Data entry'!$R19</xm:f>
            <x14:dxf>
              <fill>
                <patternFill>
                  <bgColor rgb="FFFFFF00"/>
                </patternFill>
              </fill>
            </x14:dxf>
          </x14:cfRule>
          <xm:sqref>S44:AG44</xm:sqref>
        </x14:conditionalFormatting>
        <x14:conditionalFormatting xmlns:xm="http://schemas.microsoft.com/office/excel/2006/main">
          <x14:cfRule type="expression" priority="4691637" id="{3DD7B9A5-18A3-463F-BAD5-9796FC487328}">
            <xm:f>$AH$4='Data entry'!$R19</xm:f>
            <x14:dxf>
              <fill>
                <patternFill>
                  <bgColor rgb="FFFF0000"/>
                </patternFill>
              </fill>
            </x14:dxf>
          </x14:cfRule>
          <xm:sqref>AF45:AR45</xm:sqref>
        </x14:conditionalFormatting>
        <x14:conditionalFormatting xmlns:xm="http://schemas.microsoft.com/office/excel/2006/main">
          <x14:cfRule type="expression" priority="4691638" id="{31005CF4-5608-496E-91EB-F7F505046C80}">
            <xm:f>$AH$4='Data entry'!$R19</xm:f>
            <x14:dxf>
              <fill>
                <patternFill>
                  <bgColor rgb="FFFFFF00"/>
                </patternFill>
              </fill>
            </x14:dxf>
          </x14:cfRule>
          <xm:sqref>T44:AH44</xm:sqref>
        </x14:conditionalFormatting>
        <x14:conditionalFormatting xmlns:xm="http://schemas.microsoft.com/office/excel/2006/main">
          <x14:cfRule type="expression" priority="4691639" id="{CD14F654-5B7A-444F-8FC1-7DD71E76E475}">
            <xm:f>$AI$4='Data entry'!$R19</xm:f>
            <x14:dxf>
              <fill>
                <patternFill>
                  <bgColor rgb="FFFF0000"/>
                </patternFill>
              </fill>
            </x14:dxf>
          </x14:cfRule>
          <xm:sqref>AG45:AS45</xm:sqref>
        </x14:conditionalFormatting>
        <x14:conditionalFormatting xmlns:xm="http://schemas.microsoft.com/office/excel/2006/main">
          <x14:cfRule type="expression" priority="4691640" id="{0E4E448C-6C46-4285-B877-A61A90294385}">
            <xm:f>$AI$4='Data entry'!$R19</xm:f>
            <x14:dxf>
              <fill>
                <patternFill>
                  <bgColor rgb="FFFFFF00"/>
                </patternFill>
              </fill>
            </x14:dxf>
          </x14:cfRule>
          <xm:sqref>U44:AI44</xm:sqref>
        </x14:conditionalFormatting>
        <x14:conditionalFormatting xmlns:xm="http://schemas.microsoft.com/office/excel/2006/main">
          <x14:cfRule type="expression" priority="4691641" id="{B1C1818F-791C-403D-BE73-6F6E9DC6A16D}">
            <xm:f>$AJ$4='Data entry'!$R19</xm:f>
            <x14:dxf>
              <fill>
                <patternFill>
                  <bgColor rgb="FFFF0000"/>
                </patternFill>
              </fill>
            </x14:dxf>
          </x14:cfRule>
          <xm:sqref>AH45:AT45</xm:sqref>
        </x14:conditionalFormatting>
        <x14:conditionalFormatting xmlns:xm="http://schemas.microsoft.com/office/excel/2006/main">
          <x14:cfRule type="expression" priority="4691642" id="{A1237792-221B-431B-B8A7-E9A64DA46D93}">
            <xm:f>$AJ$4='Data entry'!$R19</xm:f>
            <x14:dxf>
              <fill>
                <patternFill>
                  <bgColor rgb="FFFFFF00"/>
                </patternFill>
              </fill>
            </x14:dxf>
          </x14:cfRule>
          <xm:sqref>V44:AJ44</xm:sqref>
        </x14:conditionalFormatting>
        <x14:conditionalFormatting xmlns:xm="http://schemas.microsoft.com/office/excel/2006/main">
          <x14:cfRule type="expression" priority="4691643" id="{617DC2AF-C7A3-4724-8EA3-17DEFEDC8949}">
            <xm:f>$AK$4='Data entry'!$R19</xm:f>
            <x14:dxf>
              <fill>
                <patternFill>
                  <bgColor rgb="FFFF0000"/>
                </patternFill>
              </fill>
            </x14:dxf>
          </x14:cfRule>
          <xm:sqref>AI45:AU45</xm:sqref>
        </x14:conditionalFormatting>
        <x14:conditionalFormatting xmlns:xm="http://schemas.microsoft.com/office/excel/2006/main">
          <x14:cfRule type="expression" priority="4691644" id="{AA72317D-37B1-48EB-A28B-BF2AC8DC4519}">
            <xm:f>$AK$4='Data entry'!$R19</xm:f>
            <x14:dxf>
              <fill>
                <patternFill>
                  <bgColor rgb="FFFFFF00"/>
                </patternFill>
              </fill>
            </x14:dxf>
          </x14:cfRule>
          <xm:sqref>W44:AK44</xm:sqref>
        </x14:conditionalFormatting>
        <x14:conditionalFormatting xmlns:xm="http://schemas.microsoft.com/office/excel/2006/main">
          <x14:cfRule type="expression" priority="4691645" id="{6CA9FB7A-20EA-4D3A-B74C-A001F4BE810D}">
            <xm:f>$AL$4='Data entry'!$R19</xm:f>
            <x14:dxf>
              <fill>
                <patternFill>
                  <bgColor rgb="FFFF0000"/>
                </patternFill>
              </fill>
            </x14:dxf>
          </x14:cfRule>
          <xm:sqref>AJ45:AV45</xm:sqref>
        </x14:conditionalFormatting>
        <x14:conditionalFormatting xmlns:xm="http://schemas.microsoft.com/office/excel/2006/main">
          <x14:cfRule type="expression" priority="4691646" id="{81A75DAA-573F-4EF3-A640-1B992C18BEA0}">
            <xm:f>$AL$4='Data entry'!$R19</xm:f>
            <x14:dxf>
              <fill>
                <patternFill>
                  <bgColor rgb="FFFFFF00"/>
                </patternFill>
              </fill>
            </x14:dxf>
          </x14:cfRule>
          <xm:sqref>X44:AL44</xm:sqref>
        </x14:conditionalFormatting>
        <x14:conditionalFormatting xmlns:xm="http://schemas.microsoft.com/office/excel/2006/main">
          <x14:cfRule type="expression" priority="4691647" id="{3D44713E-4ABA-4CCD-9DF4-5513A9FB5E1E}">
            <xm:f>$AM$4='Data entry'!$R19</xm:f>
            <x14:dxf>
              <fill>
                <patternFill>
                  <bgColor rgb="FFFF0000"/>
                </patternFill>
              </fill>
            </x14:dxf>
          </x14:cfRule>
          <xm:sqref>AK45:AW45</xm:sqref>
        </x14:conditionalFormatting>
        <x14:conditionalFormatting xmlns:xm="http://schemas.microsoft.com/office/excel/2006/main">
          <x14:cfRule type="expression" priority="4691648" id="{05A26B51-72A7-4423-822F-2BDBC28275D0}">
            <xm:f>$AM$4='Data entry'!$R19</xm:f>
            <x14:dxf>
              <fill>
                <patternFill>
                  <bgColor rgb="FFFFFF00"/>
                </patternFill>
              </fill>
            </x14:dxf>
          </x14:cfRule>
          <xm:sqref>Y44:AM44</xm:sqref>
        </x14:conditionalFormatting>
        <x14:conditionalFormatting xmlns:xm="http://schemas.microsoft.com/office/excel/2006/main">
          <x14:cfRule type="expression" priority="4691649" id="{B8A20675-6230-4694-A7F6-6B3DC7142773}">
            <xm:f>$AN$4='Data entry'!$R19</xm:f>
            <x14:dxf>
              <fill>
                <patternFill>
                  <bgColor rgb="FFFF0000"/>
                </patternFill>
              </fill>
            </x14:dxf>
          </x14:cfRule>
          <xm:sqref>AL45:AX45</xm:sqref>
        </x14:conditionalFormatting>
        <x14:conditionalFormatting xmlns:xm="http://schemas.microsoft.com/office/excel/2006/main">
          <x14:cfRule type="expression" priority="4691650" id="{8421181C-7450-42E9-BC1D-065CCFCA960E}">
            <xm:f>$AN$4='Data entry'!$R19</xm:f>
            <x14:dxf>
              <fill>
                <patternFill>
                  <bgColor rgb="FFFFFF00"/>
                </patternFill>
              </fill>
            </x14:dxf>
          </x14:cfRule>
          <xm:sqref>Z44:AN44</xm:sqref>
        </x14:conditionalFormatting>
        <x14:conditionalFormatting xmlns:xm="http://schemas.microsoft.com/office/excel/2006/main">
          <x14:cfRule type="expression" priority="4691651" id="{067FE4BD-6EF4-4684-B6E0-35AB2F267EE7}">
            <xm:f>$AO$4='Data entry'!$R19</xm:f>
            <x14:dxf>
              <fill>
                <patternFill>
                  <bgColor rgb="FFFF0000"/>
                </patternFill>
              </fill>
            </x14:dxf>
          </x14:cfRule>
          <xm:sqref>AM45:AY45</xm:sqref>
        </x14:conditionalFormatting>
        <x14:conditionalFormatting xmlns:xm="http://schemas.microsoft.com/office/excel/2006/main">
          <x14:cfRule type="expression" priority="4691652" id="{F7653492-88D1-47AC-8BA3-0CCE65C3C2AB}">
            <xm:f>$AO$4='Data entry'!$R19</xm:f>
            <x14:dxf>
              <fill>
                <patternFill>
                  <bgColor rgb="FFFFFF00"/>
                </patternFill>
              </fill>
            </x14:dxf>
          </x14:cfRule>
          <xm:sqref>AA44:AO44</xm:sqref>
        </x14:conditionalFormatting>
        <x14:conditionalFormatting xmlns:xm="http://schemas.microsoft.com/office/excel/2006/main">
          <x14:cfRule type="expression" priority="4691653" id="{207A5E5D-B322-482E-9193-1D7318138358}">
            <xm:f>$AP$4='Data entry'!$R19</xm:f>
            <x14:dxf>
              <fill>
                <patternFill>
                  <bgColor rgb="FFFF0000"/>
                </patternFill>
              </fill>
            </x14:dxf>
          </x14:cfRule>
          <xm:sqref>AN45:AZ45</xm:sqref>
        </x14:conditionalFormatting>
        <x14:conditionalFormatting xmlns:xm="http://schemas.microsoft.com/office/excel/2006/main">
          <x14:cfRule type="expression" priority="4691654" id="{21DA638D-4CA0-4067-BFF1-240CE1A0261B}">
            <xm:f>$AP$4='Data entry'!$R19</xm:f>
            <x14:dxf>
              <fill>
                <patternFill>
                  <bgColor rgb="FFFFFF00"/>
                </patternFill>
              </fill>
            </x14:dxf>
          </x14:cfRule>
          <xm:sqref>AB44:AP44</xm:sqref>
        </x14:conditionalFormatting>
        <x14:conditionalFormatting xmlns:xm="http://schemas.microsoft.com/office/excel/2006/main">
          <x14:cfRule type="expression" priority="4691655" id="{71963D96-A42A-4B90-BFC7-6D83D37766EF}">
            <xm:f>$AQ$4='Data entry'!$R19</xm:f>
            <x14:dxf>
              <fill>
                <patternFill>
                  <bgColor rgb="FFFF0000"/>
                </patternFill>
              </fill>
            </x14:dxf>
          </x14:cfRule>
          <xm:sqref>AO45:BA45</xm:sqref>
        </x14:conditionalFormatting>
        <x14:conditionalFormatting xmlns:xm="http://schemas.microsoft.com/office/excel/2006/main">
          <x14:cfRule type="expression" priority="4691656" id="{74952595-84B6-484F-8FF6-FCC1F337DF4D}">
            <xm:f>$AQ$4='Data entry'!$R19</xm:f>
            <x14:dxf>
              <fill>
                <patternFill>
                  <bgColor rgb="FFFFFF00"/>
                </patternFill>
              </fill>
            </x14:dxf>
          </x14:cfRule>
          <xm:sqref>AC44:AQ44</xm:sqref>
        </x14:conditionalFormatting>
        <x14:conditionalFormatting xmlns:xm="http://schemas.microsoft.com/office/excel/2006/main">
          <x14:cfRule type="expression" priority="4691657" id="{8AC9C4B9-0A34-4BC0-B0F7-CA89434C4911}">
            <xm:f>$P$4='Data entry'!$R19</xm:f>
            <x14:dxf>
              <fill>
                <patternFill>
                  <bgColor rgb="FFFFFF00"/>
                </patternFill>
              </fill>
            </x14:dxf>
          </x14:cfRule>
          <xm:sqref>C44:P44</xm:sqref>
        </x14:conditionalFormatting>
        <x14:conditionalFormatting xmlns:xm="http://schemas.microsoft.com/office/excel/2006/main">
          <x14:cfRule type="expression" priority="4691658" id="{0A726775-ABFD-4F22-967C-1A4D87BA3751}">
            <xm:f>$Q$4='Data entry'!$R19</xm:f>
            <x14:dxf>
              <fill>
                <patternFill>
                  <bgColor rgb="FFFFFF00"/>
                </patternFill>
              </fill>
            </x14:dxf>
          </x14:cfRule>
          <xm:sqref>C44:Q44</xm:sqref>
        </x14:conditionalFormatting>
        <x14:conditionalFormatting xmlns:xm="http://schemas.microsoft.com/office/excel/2006/main">
          <x14:cfRule type="expression" priority="4691659" id="{3A8414BD-262C-43B5-86EE-FA6901D00453}">
            <xm:f>$Q$4='Data entry'!$R19</xm:f>
            <x14:dxf>
              <fill>
                <patternFill>
                  <bgColor rgb="FFFF0000"/>
                </patternFill>
              </fill>
            </x14:dxf>
          </x14:cfRule>
          <xm:sqref>O45:AA45</xm:sqref>
        </x14:conditionalFormatting>
        <x14:conditionalFormatting xmlns:xm="http://schemas.microsoft.com/office/excel/2006/main">
          <x14:cfRule type="expression" priority="4691660" id="{B8B5501D-F3EF-4449-9306-F652960C65F4}">
            <xm:f>$R$4='Data entry'!$R19</xm:f>
            <x14:dxf>
              <fill>
                <patternFill>
                  <bgColor rgb="FFFF0000"/>
                </patternFill>
              </fill>
            </x14:dxf>
          </x14:cfRule>
          <xm:sqref>P45:AB45</xm:sqref>
        </x14:conditionalFormatting>
        <x14:conditionalFormatting xmlns:xm="http://schemas.microsoft.com/office/excel/2006/main">
          <x14:cfRule type="expression" priority="4691661" id="{5D070DEC-B82E-4D87-B907-A3E5AB836991}">
            <xm:f>$R$4='Data entry'!$R19</xm:f>
            <x14:dxf>
              <fill>
                <patternFill>
                  <bgColor rgb="FFFFFF00"/>
                </patternFill>
              </fill>
            </x14:dxf>
          </x14:cfRule>
          <xm:sqref>D44:R44</xm:sqref>
        </x14:conditionalFormatting>
        <x14:conditionalFormatting xmlns:xm="http://schemas.microsoft.com/office/excel/2006/main">
          <x14:cfRule type="expression" priority="4691662" id="{E4D16A10-F818-4664-9FB2-F0E839824D4B}">
            <xm:f>$S$4='Data entry'!$R19</xm:f>
            <x14:dxf>
              <fill>
                <patternFill>
                  <bgColor rgb="FFFF0000"/>
                </patternFill>
              </fill>
            </x14:dxf>
          </x14:cfRule>
          <xm:sqref>Q45:AC45</xm:sqref>
        </x14:conditionalFormatting>
        <x14:conditionalFormatting xmlns:xm="http://schemas.microsoft.com/office/excel/2006/main">
          <x14:cfRule type="expression" priority="4691663" id="{1A9F9911-A3E9-4730-AFBE-AB8C596545CA}">
            <xm:f>$S$4='Data entry'!$R19</xm:f>
            <x14:dxf>
              <fill>
                <patternFill>
                  <bgColor rgb="FFFFFF00"/>
                </patternFill>
              </fill>
            </x14:dxf>
          </x14:cfRule>
          <xm:sqref>E44:S44</xm:sqref>
        </x14:conditionalFormatting>
        <x14:conditionalFormatting xmlns:xm="http://schemas.microsoft.com/office/excel/2006/main">
          <x14:cfRule type="expression" priority="4691664" id="{8BB5CD1B-B2AC-442A-9550-26DE19A62D22}">
            <xm:f>$T$4='Data entry'!$R19</xm:f>
            <x14:dxf>
              <fill>
                <patternFill>
                  <bgColor rgb="FFFF0000"/>
                </patternFill>
              </fill>
            </x14:dxf>
          </x14:cfRule>
          <xm:sqref>R45:AD45</xm:sqref>
        </x14:conditionalFormatting>
        <x14:conditionalFormatting xmlns:xm="http://schemas.microsoft.com/office/excel/2006/main">
          <x14:cfRule type="expression" priority="4691665" id="{E7B59C69-7921-4049-84A1-8B3E5F7B0598}">
            <xm:f>$T$4='Data entry'!$R19</xm:f>
            <x14:dxf>
              <fill>
                <patternFill>
                  <bgColor rgb="FFFFFF00"/>
                </patternFill>
              </fill>
            </x14:dxf>
          </x14:cfRule>
          <xm:sqref>F44:T44</xm:sqref>
        </x14:conditionalFormatting>
        <x14:conditionalFormatting xmlns:xm="http://schemas.microsoft.com/office/excel/2006/main">
          <x14:cfRule type="expression" priority="4691666" id="{238C09E5-7A3D-439D-949F-A7733073F9A2}">
            <xm:f>$U$4='Data entry'!$R19</xm:f>
            <x14:dxf>
              <fill>
                <patternFill>
                  <bgColor rgb="FFFFFF00"/>
                </patternFill>
              </fill>
            </x14:dxf>
          </x14:cfRule>
          <xm:sqref>G44:U44</xm:sqref>
        </x14:conditionalFormatting>
        <x14:conditionalFormatting xmlns:xm="http://schemas.microsoft.com/office/excel/2006/main">
          <x14:cfRule type="expression" priority="4691667" id="{DE4D4432-0A19-452A-AF14-2873FE4DF411}">
            <xm:f>$AR$4='Data entry'!$R19</xm:f>
            <x14:dxf>
              <fill>
                <patternFill>
                  <bgColor rgb="FFFF0000"/>
                </patternFill>
              </fill>
            </x14:dxf>
          </x14:cfRule>
          <xm:sqref>AP45:BB45</xm:sqref>
        </x14:conditionalFormatting>
        <x14:conditionalFormatting xmlns:xm="http://schemas.microsoft.com/office/excel/2006/main">
          <x14:cfRule type="expression" priority="4691668" id="{90D7E1FF-542D-40C8-9BD5-DFEB4CDD256F}">
            <xm:f>$AR$4='Data entry'!$R19</xm:f>
            <x14:dxf>
              <fill>
                <patternFill>
                  <bgColor rgb="FFFFFF00"/>
                </patternFill>
              </fill>
            </x14:dxf>
          </x14:cfRule>
          <xm:sqref>AD44:AR44</xm:sqref>
        </x14:conditionalFormatting>
        <x14:conditionalFormatting xmlns:xm="http://schemas.microsoft.com/office/excel/2006/main">
          <x14:cfRule type="expression" priority="4691669" id="{0EBB5305-4A4A-4205-A1FF-11160070CBC3}">
            <xm:f>$AS$4='Data entry'!$R19</xm:f>
            <x14:dxf>
              <fill>
                <patternFill>
                  <bgColor rgb="FFFF0000"/>
                </patternFill>
              </fill>
            </x14:dxf>
          </x14:cfRule>
          <xm:sqref>AQ45:BC45</xm:sqref>
        </x14:conditionalFormatting>
        <x14:conditionalFormatting xmlns:xm="http://schemas.microsoft.com/office/excel/2006/main">
          <x14:cfRule type="expression" priority="4691670" id="{AC8EB30C-4253-4CE1-820E-1801F6D8D35B}">
            <xm:f>$AS$4='Data entry'!$R19</xm:f>
            <x14:dxf>
              <fill>
                <patternFill>
                  <bgColor rgb="FFFFFF00"/>
                </patternFill>
              </fill>
            </x14:dxf>
          </x14:cfRule>
          <xm:sqref>AE44:AS44</xm:sqref>
        </x14:conditionalFormatting>
        <x14:conditionalFormatting xmlns:xm="http://schemas.microsoft.com/office/excel/2006/main">
          <x14:cfRule type="expression" priority="4691671" id="{E11744C1-7201-4272-A1B0-945490B42425}">
            <xm:f>$AT$4='Data entry'!$R19</xm:f>
            <x14:dxf>
              <fill>
                <patternFill>
                  <bgColor rgb="FFFF0000"/>
                </patternFill>
              </fill>
            </x14:dxf>
          </x14:cfRule>
          <xm:sqref>AR45:BD45</xm:sqref>
        </x14:conditionalFormatting>
        <x14:conditionalFormatting xmlns:xm="http://schemas.microsoft.com/office/excel/2006/main">
          <x14:cfRule type="expression" priority="4691672" id="{5EE2823B-E955-4EA7-B99C-0B1F77B57A69}">
            <xm:f>$AT$4='Data entry'!$R19</xm:f>
            <x14:dxf>
              <fill>
                <patternFill>
                  <bgColor rgb="FFFFFF00"/>
                </patternFill>
              </fill>
            </x14:dxf>
          </x14:cfRule>
          <xm:sqref>AF44:AT44</xm:sqref>
        </x14:conditionalFormatting>
        <x14:conditionalFormatting xmlns:xm="http://schemas.microsoft.com/office/excel/2006/main">
          <x14:cfRule type="expression" priority="4691673" id="{5737DC63-3262-4B34-900C-2AAEB255FCBA}">
            <xm:f>$AU$4='Data entry'!$R19</xm:f>
            <x14:dxf>
              <fill>
                <patternFill>
                  <bgColor rgb="FFFF0000"/>
                </patternFill>
              </fill>
            </x14:dxf>
          </x14:cfRule>
          <xm:sqref>AS45:BE45</xm:sqref>
        </x14:conditionalFormatting>
        <x14:conditionalFormatting xmlns:xm="http://schemas.microsoft.com/office/excel/2006/main">
          <x14:cfRule type="expression" priority="4691674" id="{2B5C1F1B-3C3D-4CA3-BC64-0E98422075B6}">
            <xm:f>$AU$4='Data entry'!$R19</xm:f>
            <x14:dxf>
              <fill>
                <patternFill>
                  <bgColor rgb="FFFFFF00"/>
                </patternFill>
              </fill>
            </x14:dxf>
          </x14:cfRule>
          <xm:sqref>AG44:AU44</xm:sqref>
        </x14:conditionalFormatting>
        <x14:conditionalFormatting xmlns:xm="http://schemas.microsoft.com/office/excel/2006/main">
          <x14:cfRule type="expression" priority="4691675" id="{B87A1285-B003-4855-8F4B-53C391BA10E6}">
            <xm:f>$AV$4='Data entry'!$R19</xm:f>
            <x14:dxf>
              <fill>
                <patternFill>
                  <bgColor rgb="FFFF0000"/>
                </patternFill>
              </fill>
            </x14:dxf>
          </x14:cfRule>
          <xm:sqref>AT45:BF45</xm:sqref>
        </x14:conditionalFormatting>
        <x14:conditionalFormatting xmlns:xm="http://schemas.microsoft.com/office/excel/2006/main">
          <x14:cfRule type="expression" priority="4691676" id="{338EE31C-78DB-4818-B837-0380F9E457FA}">
            <xm:f>$AV$4='Data entry'!$R19</xm:f>
            <x14:dxf>
              <fill>
                <patternFill>
                  <bgColor rgb="FFFFFF00"/>
                </patternFill>
              </fill>
            </x14:dxf>
          </x14:cfRule>
          <xm:sqref>AH44:AV44</xm:sqref>
        </x14:conditionalFormatting>
        <x14:conditionalFormatting xmlns:xm="http://schemas.microsoft.com/office/excel/2006/main">
          <x14:cfRule type="expression" priority="4691677" id="{5C40EA66-2801-4C91-B885-BF6A1ECFC35C}">
            <xm:f>$AW$4='Data entry'!$R19</xm:f>
            <x14:dxf>
              <fill>
                <patternFill>
                  <bgColor rgb="FFFF0000"/>
                </patternFill>
              </fill>
            </x14:dxf>
          </x14:cfRule>
          <xm:sqref>AU45:BG45</xm:sqref>
        </x14:conditionalFormatting>
        <x14:conditionalFormatting xmlns:xm="http://schemas.microsoft.com/office/excel/2006/main">
          <x14:cfRule type="expression" priority="4691678" id="{51BCD5CE-DF86-4C2F-8A81-DDA1EFD6C8F7}">
            <xm:f>$AW$4='Data entry'!$R19</xm:f>
            <x14:dxf>
              <fill>
                <patternFill>
                  <bgColor rgb="FFFFFF00"/>
                </patternFill>
              </fill>
            </x14:dxf>
          </x14:cfRule>
          <xm:sqref>AI44:AW44</xm:sqref>
        </x14:conditionalFormatting>
        <x14:conditionalFormatting xmlns:xm="http://schemas.microsoft.com/office/excel/2006/main">
          <x14:cfRule type="expression" priority="4691679" id="{DC2ED5A0-8917-4877-8CD3-9DF9BE5993C9}">
            <xm:f>$AX$4='Data entry'!$R19</xm:f>
            <x14:dxf>
              <fill>
                <patternFill>
                  <bgColor rgb="FFFF0000"/>
                </patternFill>
              </fill>
            </x14:dxf>
          </x14:cfRule>
          <xm:sqref>AV45:BH45</xm:sqref>
        </x14:conditionalFormatting>
        <x14:conditionalFormatting xmlns:xm="http://schemas.microsoft.com/office/excel/2006/main">
          <x14:cfRule type="expression" priority="4691680" id="{59B31869-20F9-45BD-BC80-0A6C8945CE2C}">
            <xm:f>$AX$4='Data entry'!$R19</xm:f>
            <x14:dxf>
              <fill>
                <patternFill>
                  <bgColor rgb="FFFFFF00"/>
                </patternFill>
              </fill>
            </x14:dxf>
          </x14:cfRule>
          <xm:sqref>AJ44:AX44</xm:sqref>
        </x14:conditionalFormatting>
        <x14:conditionalFormatting xmlns:xm="http://schemas.microsoft.com/office/excel/2006/main">
          <x14:cfRule type="expression" priority="4691681" id="{D4208FA0-4262-4037-934C-6D0742B2AD8E}">
            <xm:f>$AY$4='Data entry'!$R19</xm:f>
            <x14:dxf>
              <fill>
                <patternFill>
                  <bgColor rgb="FFFF0000"/>
                </patternFill>
              </fill>
            </x14:dxf>
          </x14:cfRule>
          <xm:sqref>AW45:BI45</xm:sqref>
        </x14:conditionalFormatting>
        <x14:conditionalFormatting xmlns:xm="http://schemas.microsoft.com/office/excel/2006/main">
          <x14:cfRule type="expression" priority="4691682" id="{04D6E423-18C7-42B2-A67D-F49D8E62B571}">
            <xm:f>$AY$4='Data entry'!$R19</xm:f>
            <x14:dxf>
              <fill>
                <patternFill>
                  <bgColor rgb="FFFFFF00"/>
                </patternFill>
              </fill>
            </x14:dxf>
          </x14:cfRule>
          <xm:sqref>AK44:AY44</xm:sqref>
        </x14:conditionalFormatting>
        <x14:conditionalFormatting xmlns:xm="http://schemas.microsoft.com/office/excel/2006/main">
          <x14:cfRule type="expression" priority="4691683" id="{A931C203-6E4B-4EBD-A2F4-1876881F48D4}">
            <xm:f>$AZ$4='Data entry'!$R19</xm:f>
            <x14:dxf>
              <fill>
                <patternFill>
                  <bgColor rgb="FFFF0000"/>
                </patternFill>
              </fill>
            </x14:dxf>
          </x14:cfRule>
          <xm:sqref>AX45:BJ45</xm:sqref>
        </x14:conditionalFormatting>
        <x14:conditionalFormatting xmlns:xm="http://schemas.microsoft.com/office/excel/2006/main">
          <x14:cfRule type="expression" priority="4691684" id="{092D9100-E652-40FE-8CAA-720DC0681250}">
            <xm:f>$AZ$4='Data entry'!$R19</xm:f>
            <x14:dxf>
              <fill>
                <patternFill>
                  <bgColor rgb="FFFFFF00"/>
                </patternFill>
              </fill>
            </x14:dxf>
          </x14:cfRule>
          <xm:sqref>AL44:AZ44</xm:sqref>
        </x14:conditionalFormatting>
        <x14:conditionalFormatting xmlns:xm="http://schemas.microsoft.com/office/excel/2006/main">
          <x14:cfRule type="expression" priority="4691685" id="{A3C7E6BE-A225-483C-A983-A915DB662C52}">
            <xm:f>$BA$4='Data entry'!$R19</xm:f>
            <x14:dxf>
              <fill>
                <patternFill>
                  <bgColor rgb="FFFF0000"/>
                </patternFill>
              </fill>
            </x14:dxf>
          </x14:cfRule>
          <xm:sqref>AY45:BK45</xm:sqref>
        </x14:conditionalFormatting>
        <x14:conditionalFormatting xmlns:xm="http://schemas.microsoft.com/office/excel/2006/main">
          <x14:cfRule type="expression" priority="4691686" id="{F5CF569A-8AFA-4CFF-8BD3-F04D8927A99F}">
            <xm:f>$BA$4='Data entry'!$R19</xm:f>
            <x14:dxf>
              <fill>
                <patternFill>
                  <bgColor rgb="FFFFFF00"/>
                </patternFill>
              </fill>
            </x14:dxf>
          </x14:cfRule>
          <xm:sqref>AM44:BA44</xm:sqref>
        </x14:conditionalFormatting>
        <x14:conditionalFormatting xmlns:xm="http://schemas.microsoft.com/office/excel/2006/main">
          <x14:cfRule type="expression" priority="4691687" id="{E4DAC94A-7983-4BFB-A87B-45B58561841A}">
            <xm:f>$BB$4='Data entry'!$R19</xm:f>
            <x14:dxf>
              <fill>
                <patternFill>
                  <bgColor rgb="FFFF0000"/>
                </patternFill>
              </fill>
            </x14:dxf>
          </x14:cfRule>
          <xm:sqref>AZ45:BL45</xm:sqref>
        </x14:conditionalFormatting>
        <x14:conditionalFormatting xmlns:xm="http://schemas.microsoft.com/office/excel/2006/main">
          <x14:cfRule type="expression" priority="4691688" id="{E63849C5-F39B-4B0E-8F8A-B532EDF2CBAE}">
            <xm:f>$BB$4='Data entry'!$R19</xm:f>
            <x14:dxf>
              <fill>
                <patternFill>
                  <bgColor rgb="FFFFFF00"/>
                </patternFill>
              </fill>
            </x14:dxf>
          </x14:cfRule>
          <xm:sqref>AN44:BB44</xm:sqref>
        </x14:conditionalFormatting>
        <x14:conditionalFormatting xmlns:xm="http://schemas.microsoft.com/office/excel/2006/main">
          <x14:cfRule type="expression" priority="4691689" id="{4FDC32D3-C1F5-455D-9AA4-A03359B72526}">
            <xm:f>$BC$4='Data entry'!$R19</xm:f>
            <x14:dxf>
              <fill>
                <patternFill>
                  <bgColor rgb="FFFF0000"/>
                </patternFill>
              </fill>
            </x14:dxf>
          </x14:cfRule>
          <xm:sqref>BA45:BM45</xm:sqref>
        </x14:conditionalFormatting>
        <x14:conditionalFormatting xmlns:xm="http://schemas.microsoft.com/office/excel/2006/main">
          <x14:cfRule type="expression" priority="4691690" id="{5F0D0C60-B233-4C56-B05D-98C99990877F}">
            <xm:f>$BC$4='Data entry'!$R19</xm:f>
            <x14:dxf>
              <fill>
                <patternFill>
                  <bgColor rgb="FFFFFF00"/>
                </patternFill>
              </fill>
            </x14:dxf>
          </x14:cfRule>
          <xm:sqref>AO44:BC44</xm:sqref>
        </x14:conditionalFormatting>
        <x14:conditionalFormatting xmlns:xm="http://schemas.microsoft.com/office/excel/2006/main">
          <x14:cfRule type="expression" priority="4691691" id="{9EBCB60F-8135-43B6-A0F3-548D4092CC98}">
            <xm:f>$BD$4='Data entry'!$R19</xm:f>
            <x14:dxf>
              <fill>
                <patternFill>
                  <bgColor rgb="FFFF0000"/>
                </patternFill>
              </fill>
            </x14:dxf>
          </x14:cfRule>
          <xm:sqref>BB45:BN45</xm:sqref>
        </x14:conditionalFormatting>
        <x14:conditionalFormatting xmlns:xm="http://schemas.microsoft.com/office/excel/2006/main">
          <x14:cfRule type="expression" priority="4691692" id="{961AF346-4A73-41ED-9A8D-27D431B09C05}">
            <xm:f>$BD$4='Data entry'!$R19</xm:f>
            <x14:dxf>
              <fill>
                <patternFill>
                  <bgColor rgb="FFFFFF00"/>
                </patternFill>
              </fill>
            </x14:dxf>
          </x14:cfRule>
          <xm:sqref>AP44:BD44</xm:sqref>
        </x14:conditionalFormatting>
        <x14:conditionalFormatting xmlns:xm="http://schemas.microsoft.com/office/excel/2006/main">
          <x14:cfRule type="expression" priority="4691693" id="{5A887026-27CD-4F8C-8BA6-1E92704C1CA6}">
            <xm:f>$BE$4='Data entry'!$R19</xm:f>
            <x14:dxf>
              <fill>
                <patternFill>
                  <bgColor rgb="FFFF0000"/>
                </patternFill>
              </fill>
            </x14:dxf>
          </x14:cfRule>
          <xm:sqref>BC45:BO45</xm:sqref>
        </x14:conditionalFormatting>
        <x14:conditionalFormatting xmlns:xm="http://schemas.microsoft.com/office/excel/2006/main">
          <x14:cfRule type="expression" priority="4691694" id="{7F46217B-A1E9-4515-B31E-E756FCD7C6D9}">
            <xm:f>$BE$4='Data entry'!$R19</xm:f>
            <x14:dxf>
              <fill>
                <patternFill>
                  <bgColor rgb="FFFFFF00"/>
                </patternFill>
              </fill>
            </x14:dxf>
          </x14:cfRule>
          <xm:sqref>AP44:BE44</xm:sqref>
        </x14:conditionalFormatting>
        <x14:conditionalFormatting xmlns:xm="http://schemas.microsoft.com/office/excel/2006/main">
          <x14:cfRule type="expression" priority="4691695" id="{F4D9285C-8CA0-4EF1-943E-6A462D47CC77}">
            <xm:f>$BF$4='Data entry'!$R19</xm:f>
            <x14:dxf>
              <fill>
                <patternFill>
                  <bgColor rgb="FFFF0000"/>
                </patternFill>
              </fill>
            </x14:dxf>
          </x14:cfRule>
          <xm:sqref>BD45:BP45</xm:sqref>
        </x14:conditionalFormatting>
        <x14:conditionalFormatting xmlns:xm="http://schemas.microsoft.com/office/excel/2006/main">
          <x14:cfRule type="expression" priority="4691696" id="{B9E4407D-651D-4DC0-9D61-3271D62A65E9}">
            <xm:f>$BF$4='Data entry'!$R19</xm:f>
            <x14:dxf>
              <fill>
                <patternFill>
                  <bgColor rgb="FFFFFF00"/>
                </patternFill>
              </fill>
            </x14:dxf>
          </x14:cfRule>
          <xm:sqref>AR44:BF44</xm:sqref>
        </x14:conditionalFormatting>
        <x14:conditionalFormatting xmlns:xm="http://schemas.microsoft.com/office/excel/2006/main">
          <x14:cfRule type="expression" priority="4691697" id="{4CDC062F-DDFF-4556-B941-08F919727F69}">
            <xm:f>$BG$4='Data entry'!$R19</xm:f>
            <x14:dxf>
              <fill>
                <patternFill>
                  <bgColor rgb="FFFF0000"/>
                </patternFill>
              </fill>
            </x14:dxf>
          </x14:cfRule>
          <xm:sqref>BE45:BQ45</xm:sqref>
        </x14:conditionalFormatting>
        <x14:conditionalFormatting xmlns:xm="http://schemas.microsoft.com/office/excel/2006/main">
          <x14:cfRule type="expression" priority="4691698" id="{789184FA-9055-433B-8A1B-92C7ED59E81F}">
            <xm:f>$BG$4='Data entry'!$R19</xm:f>
            <x14:dxf>
              <fill>
                <patternFill>
                  <bgColor rgb="FFFFFF00"/>
                </patternFill>
              </fill>
            </x14:dxf>
          </x14:cfRule>
          <xm:sqref>AS44:BG44</xm:sqref>
        </x14:conditionalFormatting>
        <x14:conditionalFormatting xmlns:xm="http://schemas.microsoft.com/office/excel/2006/main">
          <x14:cfRule type="expression" priority="4691699" id="{58651E5C-09C9-46C1-B95C-E8A578A49E15}">
            <xm:f>$BH$4='Data entry'!$R19</xm:f>
            <x14:dxf>
              <fill>
                <patternFill>
                  <bgColor rgb="FFFFFF00"/>
                </patternFill>
              </fill>
            </x14:dxf>
          </x14:cfRule>
          <xm:sqref>AT44:BH44</xm:sqref>
        </x14:conditionalFormatting>
        <x14:conditionalFormatting xmlns:xm="http://schemas.microsoft.com/office/excel/2006/main">
          <x14:cfRule type="expression" priority="4691700" id="{97B30B86-8311-4DC0-A533-8C0D53F37839}">
            <xm:f>$BH$4='Data entry'!$R19</xm:f>
            <x14:dxf>
              <fill>
                <patternFill>
                  <bgColor rgb="FFFF0000"/>
                </patternFill>
              </fill>
            </x14:dxf>
          </x14:cfRule>
          <xm:sqref>BF45:BR45</xm:sqref>
        </x14:conditionalFormatting>
        <x14:conditionalFormatting xmlns:xm="http://schemas.microsoft.com/office/excel/2006/main">
          <x14:cfRule type="expression" priority="4691701" id="{78344C0C-5AEA-40B1-A20C-6D77DF58E1F5}">
            <xm:f>$BI$4='Data entry'!$R19</xm:f>
            <x14:dxf>
              <fill>
                <patternFill>
                  <bgColor rgb="FFFFFF00"/>
                </patternFill>
              </fill>
            </x14:dxf>
          </x14:cfRule>
          <xm:sqref>AU44:BI44</xm:sqref>
        </x14:conditionalFormatting>
        <x14:conditionalFormatting xmlns:xm="http://schemas.microsoft.com/office/excel/2006/main">
          <x14:cfRule type="expression" priority="4691702" id="{A9CE044F-482E-4F25-B28F-89ACC58502B1}">
            <xm:f>$BI$4='Data entry'!$R19</xm:f>
            <x14:dxf>
              <fill>
                <patternFill>
                  <bgColor rgb="FFFF0000"/>
                </patternFill>
              </fill>
            </x14:dxf>
          </x14:cfRule>
          <xm:sqref>BG45:BS45</xm:sqref>
        </x14:conditionalFormatting>
        <x14:conditionalFormatting xmlns:xm="http://schemas.microsoft.com/office/excel/2006/main">
          <x14:cfRule type="expression" priority="4691703" id="{F63BE0EB-3C71-4456-BEF0-11180AB7A8BB}">
            <xm:f>$BJ$4='Data entry'!$R19</xm:f>
            <x14:dxf>
              <fill>
                <patternFill>
                  <bgColor rgb="FFFFFF00"/>
                </patternFill>
              </fill>
            </x14:dxf>
          </x14:cfRule>
          <xm:sqref>AV44:BJ44</xm:sqref>
        </x14:conditionalFormatting>
        <x14:conditionalFormatting xmlns:xm="http://schemas.microsoft.com/office/excel/2006/main">
          <x14:cfRule type="expression" priority="4691704" id="{478A5DCB-1DAA-4497-A6CC-B4F01FB96D10}">
            <xm:f>$BJ$4='Data entry'!$R19</xm:f>
            <x14:dxf>
              <fill>
                <patternFill>
                  <bgColor rgb="FFFF0000"/>
                </patternFill>
              </fill>
            </x14:dxf>
          </x14:cfRule>
          <xm:sqref>BH45:BT45</xm:sqref>
        </x14:conditionalFormatting>
        <x14:conditionalFormatting xmlns:xm="http://schemas.microsoft.com/office/excel/2006/main">
          <x14:cfRule type="expression" priority="4691705" id="{CDE4AD5B-65A6-4FA4-9EC0-8D05F22312A9}">
            <xm:f>$BK$4='Data entry'!$R19</xm:f>
            <x14:dxf>
              <fill>
                <patternFill>
                  <bgColor rgb="FFFF0000"/>
                </patternFill>
              </fill>
            </x14:dxf>
          </x14:cfRule>
          <xm:sqref>BI45:BU45</xm:sqref>
        </x14:conditionalFormatting>
        <x14:conditionalFormatting xmlns:xm="http://schemas.microsoft.com/office/excel/2006/main">
          <x14:cfRule type="expression" priority="4691706" id="{AB32E790-6CD8-4D11-9A69-57D785FE4BBC}">
            <xm:f>$BK$4='Data entry'!$R19</xm:f>
            <x14:dxf>
              <fill>
                <patternFill>
                  <bgColor rgb="FFFFFF00"/>
                </patternFill>
              </fill>
            </x14:dxf>
          </x14:cfRule>
          <xm:sqref>AW44:BK44</xm:sqref>
        </x14:conditionalFormatting>
        <x14:conditionalFormatting xmlns:xm="http://schemas.microsoft.com/office/excel/2006/main">
          <x14:cfRule type="expression" priority="4691707" id="{99810EB9-805C-43D8-852A-EEECE7874CDB}">
            <xm:f>$BL$4='Data entry'!$R19</xm:f>
            <x14:dxf>
              <fill>
                <patternFill>
                  <bgColor rgb="FFFF0000"/>
                </patternFill>
              </fill>
            </x14:dxf>
          </x14:cfRule>
          <xm:sqref>BJ45:BV45</xm:sqref>
        </x14:conditionalFormatting>
        <x14:conditionalFormatting xmlns:xm="http://schemas.microsoft.com/office/excel/2006/main">
          <x14:cfRule type="expression" priority="4691708" id="{BF5F5475-4E46-479C-97A6-D5175F5D1803}">
            <xm:f>$BL$4='Data entry'!$R19</xm:f>
            <x14:dxf>
              <fill>
                <patternFill>
                  <bgColor rgb="FFFFFF00"/>
                </patternFill>
              </fill>
            </x14:dxf>
          </x14:cfRule>
          <xm:sqref>AX44:BL44</xm:sqref>
        </x14:conditionalFormatting>
        <x14:conditionalFormatting xmlns:xm="http://schemas.microsoft.com/office/excel/2006/main">
          <x14:cfRule type="expression" priority="4691709" id="{B86FDF2F-16C9-46B1-847E-7EA1A8A34B9D}">
            <xm:f>$BM$4='Data entry'!$R19</xm:f>
            <x14:dxf>
              <fill>
                <patternFill>
                  <bgColor rgb="FFFF0000"/>
                </patternFill>
              </fill>
            </x14:dxf>
          </x14:cfRule>
          <xm:sqref>BK45:BW45</xm:sqref>
        </x14:conditionalFormatting>
        <x14:conditionalFormatting xmlns:xm="http://schemas.microsoft.com/office/excel/2006/main">
          <x14:cfRule type="expression" priority="4691710" id="{72FD189F-4CED-400D-9FEF-21A328970A4D}">
            <xm:f>$BM$4='Data entry'!$R19</xm:f>
            <x14:dxf>
              <fill>
                <patternFill>
                  <bgColor rgb="FFFFFF00"/>
                </patternFill>
              </fill>
            </x14:dxf>
          </x14:cfRule>
          <xm:sqref>AY44:BM44</xm:sqref>
        </x14:conditionalFormatting>
        <x14:conditionalFormatting xmlns:xm="http://schemas.microsoft.com/office/excel/2006/main">
          <x14:cfRule type="expression" priority="4691711" id="{BBBBF859-D5A7-4F55-BFBF-8A77E3357590}">
            <xm:f>$BN$4='Data entry'!$R19</xm:f>
            <x14:dxf>
              <fill>
                <patternFill>
                  <bgColor rgb="FFFF0000"/>
                </patternFill>
              </fill>
            </x14:dxf>
          </x14:cfRule>
          <xm:sqref>BL45:BX45</xm:sqref>
        </x14:conditionalFormatting>
        <x14:conditionalFormatting xmlns:xm="http://schemas.microsoft.com/office/excel/2006/main">
          <x14:cfRule type="expression" priority="4691712" id="{50CB1D75-0FD5-4D24-92B1-E8A41DC6575C}">
            <xm:f>$BN$4='Data entry'!$R19</xm:f>
            <x14:dxf>
              <fill>
                <patternFill>
                  <bgColor rgb="FFFFFF00"/>
                </patternFill>
              </fill>
            </x14:dxf>
          </x14:cfRule>
          <xm:sqref>AZ44:BN44</xm:sqref>
        </x14:conditionalFormatting>
        <x14:conditionalFormatting xmlns:xm="http://schemas.microsoft.com/office/excel/2006/main">
          <x14:cfRule type="expression" priority="4691713" id="{9EF3226D-E8FC-496B-A6FF-71776AEA54D1}">
            <xm:f>$BO$4='Data entry'!$R19</xm:f>
            <x14:dxf>
              <fill>
                <patternFill>
                  <bgColor rgb="FFFF0000"/>
                </patternFill>
              </fill>
            </x14:dxf>
          </x14:cfRule>
          <xm:sqref>BM45:BY45</xm:sqref>
        </x14:conditionalFormatting>
        <x14:conditionalFormatting xmlns:xm="http://schemas.microsoft.com/office/excel/2006/main">
          <x14:cfRule type="expression" priority="4691714" id="{3B86C801-ECFE-4D05-8AA5-1581116BAFBC}">
            <xm:f>$BO$4='Data entry'!$R19</xm:f>
            <x14:dxf>
              <fill>
                <patternFill>
                  <bgColor rgb="FFFFFF00"/>
                </patternFill>
              </fill>
            </x14:dxf>
          </x14:cfRule>
          <xm:sqref>BA44:BO44</xm:sqref>
        </x14:conditionalFormatting>
        <x14:conditionalFormatting xmlns:xm="http://schemas.microsoft.com/office/excel/2006/main">
          <x14:cfRule type="expression" priority="4691715" id="{058A23EC-3371-4A02-9F20-1ECA603AC6BC}">
            <xm:f>$BP$4='Data entry'!$R19</xm:f>
            <x14:dxf>
              <fill>
                <patternFill>
                  <bgColor rgb="FFFF0000"/>
                </patternFill>
              </fill>
            </x14:dxf>
          </x14:cfRule>
          <xm:sqref>BN45:BZ45</xm:sqref>
        </x14:conditionalFormatting>
        <x14:conditionalFormatting xmlns:xm="http://schemas.microsoft.com/office/excel/2006/main">
          <x14:cfRule type="expression" priority="4691716" id="{3E711E31-3992-4555-AB22-87133D60CD15}">
            <xm:f>$BP$4='Data entry'!$R19</xm:f>
            <x14:dxf>
              <fill>
                <patternFill>
                  <bgColor rgb="FFFFFF00"/>
                </patternFill>
              </fill>
            </x14:dxf>
          </x14:cfRule>
          <xm:sqref>BB44:BP44</xm:sqref>
        </x14:conditionalFormatting>
        <x14:conditionalFormatting xmlns:xm="http://schemas.microsoft.com/office/excel/2006/main">
          <x14:cfRule type="expression" priority="4691717" id="{23E9F8B9-37D5-4730-9453-6F23E8ECBBE3}">
            <xm:f>$BQ$4='Data entry'!$R19</xm:f>
            <x14:dxf>
              <fill>
                <patternFill>
                  <bgColor rgb="FFFFFF00"/>
                </patternFill>
              </fill>
            </x14:dxf>
          </x14:cfRule>
          <xm:sqref>BC44:BQ44</xm:sqref>
        </x14:conditionalFormatting>
        <x14:conditionalFormatting xmlns:xm="http://schemas.microsoft.com/office/excel/2006/main">
          <x14:cfRule type="expression" priority="4691718" id="{BCFD92F6-AAD3-44FD-BC61-A292A81B883E}">
            <xm:f>$BQ$4='Data entry'!$R19</xm:f>
            <x14:dxf>
              <fill>
                <patternFill>
                  <bgColor rgb="FFFF0000"/>
                </patternFill>
              </fill>
            </x14:dxf>
          </x14:cfRule>
          <xm:sqref>BO45:CA45</xm:sqref>
        </x14:conditionalFormatting>
        <x14:conditionalFormatting xmlns:xm="http://schemas.microsoft.com/office/excel/2006/main">
          <x14:cfRule type="expression" priority="4691719" id="{357D60E5-F356-477E-8020-A18F42C02832}">
            <xm:f>$BR$4='Data entry'!$R19</xm:f>
            <x14:dxf>
              <fill>
                <patternFill>
                  <bgColor rgb="FFFFFF00"/>
                </patternFill>
              </fill>
            </x14:dxf>
          </x14:cfRule>
          <xm:sqref>BD44:BR44</xm:sqref>
        </x14:conditionalFormatting>
        <x14:conditionalFormatting xmlns:xm="http://schemas.microsoft.com/office/excel/2006/main">
          <x14:cfRule type="expression" priority="4691720" id="{DA2B6511-43B3-432D-B6AA-1DB1188B90A6}">
            <xm:f>$BR$4='Data entry'!$R19</xm:f>
            <x14:dxf>
              <fill>
                <patternFill>
                  <bgColor rgb="FFFF0000"/>
                </patternFill>
              </fill>
            </x14:dxf>
          </x14:cfRule>
          <xm:sqref>BP45:CB45</xm:sqref>
        </x14:conditionalFormatting>
        <x14:conditionalFormatting xmlns:xm="http://schemas.microsoft.com/office/excel/2006/main">
          <x14:cfRule type="expression" priority="4691721" id="{0D5F64E4-4136-4BFA-B833-CC8578525D9C}">
            <xm:f>$BS$4='Data entry'!$R19</xm:f>
            <x14:dxf>
              <fill>
                <patternFill>
                  <bgColor rgb="FFFFFF00"/>
                </patternFill>
              </fill>
            </x14:dxf>
          </x14:cfRule>
          <xm:sqref>BE44:BS44</xm:sqref>
        </x14:conditionalFormatting>
        <x14:conditionalFormatting xmlns:xm="http://schemas.microsoft.com/office/excel/2006/main">
          <x14:cfRule type="expression" priority="4691722" id="{AC94D468-F078-4AE2-8771-102996E07B09}">
            <xm:f>$BS$4='Data entry'!$R19</xm:f>
            <x14:dxf>
              <fill>
                <patternFill>
                  <bgColor rgb="FFFF0000"/>
                </patternFill>
              </fill>
            </x14:dxf>
          </x14:cfRule>
          <xm:sqref>BQ45:CC45</xm:sqref>
        </x14:conditionalFormatting>
        <x14:conditionalFormatting xmlns:xm="http://schemas.microsoft.com/office/excel/2006/main">
          <x14:cfRule type="expression" priority="4691723" id="{10E78F76-181E-4F19-9F89-7DD36D3EFE30}">
            <xm:f>$BT$4='Data entry'!$R19</xm:f>
            <x14:dxf>
              <fill>
                <patternFill>
                  <bgColor rgb="FFFFFF00"/>
                </patternFill>
              </fill>
            </x14:dxf>
          </x14:cfRule>
          <xm:sqref>BF44:BT44</xm:sqref>
        </x14:conditionalFormatting>
        <x14:conditionalFormatting xmlns:xm="http://schemas.microsoft.com/office/excel/2006/main">
          <x14:cfRule type="expression" priority="4691724" id="{6A5FADC6-9512-4EFB-90A5-7B5244D10D1F}">
            <xm:f>$BT$4='Data entry'!$R19</xm:f>
            <x14:dxf>
              <fill>
                <patternFill>
                  <bgColor rgb="FFFF0000"/>
                </patternFill>
              </fill>
            </x14:dxf>
          </x14:cfRule>
          <xm:sqref>BR45:CC45</xm:sqref>
        </x14:conditionalFormatting>
        <x14:conditionalFormatting xmlns:xm="http://schemas.microsoft.com/office/excel/2006/main">
          <x14:cfRule type="expression" priority="4691725" id="{A51139D1-8841-4B96-B8CB-DFE3808765CF}">
            <xm:f>$BU$4='Data entry'!$R19</xm:f>
            <x14:dxf>
              <fill>
                <patternFill>
                  <bgColor rgb="FFFFFF00"/>
                </patternFill>
              </fill>
            </x14:dxf>
          </x14:cfRule>
          <xm:sqref>BG44:BU44</xm:sqref>
        </x14:conditionalFormatting>
        <x14:conditionalFormatting xmlns:xm="http://schemas.microsoft.com/office/excel/2006/main">
          <x14:cfRule type="expression" priority="4691726" id="{55CA7258-760F-4BFF-ACB5-A70FEB3E7981}">
            <xm:f>$BU$4='Data entry'!$R19</xm:f>
            <x14:dxf>
              <fill>
                <patternFill>
                  <bgColor rgb="FFFF0000"/>
                </patternFill>
              </fill>
            </x14:dxf>
          </x14:cfRule>
          <xm:sqref>BS45:CC45</xm:sqref>
        </x14:conditionalFormatting>
        <x14:conditionalFormatting xmlns:xm="http://schemas.microsoft.com/office/excel/2006/main">
          <x14:cfRule type="expression" priority="4691727" id="{A922B218-64DB-4CBB-9AB8-FE0EBB44E09E}">
            <xm:f>$BV$4='Data entry'!$R19</xm:f>
            <x14:dxf>
              <fill>
                <patternFill>
                  <bgColor rgb="FFFFFF00"/>
                </patternFill>
              </fill>
            </x14:dxf>
          </x14:cfRule>
          <xm:sqref>BH44:BV44</xm:sqref>
        </x14:conditionalFormatting>
        <x14:conditionalFormatting xmlns:xm="http://schemas.microsoft.com/office/excel/2006/main">
          <x14:cfRule type="expression" priority="4691728" id="{C98E908A-CD31-4778-B41C-7AFB9DBE639A}">
            <xm:f>$BV$4='Data entry'!$R19</xm:f>
            <x14:dxf>
              <fill>
                <patternFill>
                  <bgColor rgb="FFFF0000"/>
                </patternFill>
              </fill>
            </x14:dxf>
          </x14:cfRule>
          <xm:sqref>BT45:CC45</xm:sqref>
        </x14:conditionalFormatting>
        <x14:conditionalFormatting xmlns:xm="http://schemas.microsoft.com/office/excel/2006/main">
          <x14:cfRule type="expression" priority="4691729" id="{465CCCA3-B4DB-4B61-8AC7-8A5E4CEC9E3F}">
            <xm:f>$BW$4='Data entry'!$R19</xm:f>
            <x14:dxf>
              <fill>
                <patternFill>
                  <bgColor rgb="FFFFFF00"/>
                </patternFill>
              </fill>
            </x14:dxf>
          </x14:cfRule>
          <xm:sqref>BI44:BW44</xm:sqref>
        </x14:conditionalFormatting>
        <x14:conditionalFormatting xmlns:xm="http://schemas.microsoft.com/office/excel/2006/main">
          <x14:cfRule type="expression" priority="4691730" id="{37566F97-6D06-400B-A709-FE657B07687F}">
            <xm:f>$BW$4='Data entry'!$R19</xm:f>
            <x14:dxf>
              <fill>
                <patternFill>
                  <bgColor rgb="FFFF0000"/>
                </patternFill>
              </fill>
            </x14:dxf>
          </x14:cfRule>
          <xm:sqref>BU45:CC45</xm:sqref>
        </x14:conditionalFormatting>
        <x14:conditionalFormatting xmlns:xm="http://schemas.microsoft.com/office/excel/2006/main">
          <x14:cfRule type="expression" priority="4691731" id="{D8FBA3AC-5CF0-4E45-97CA-1D4DEE729ADA}">
            <xm:f>$BX$4='Data entry'!$R19</xm:f>
            <x14:dxf>
              <fill>
                <patternFill>
                  <bgColor rgb="FFFFFF00"/>
                </patternFill>
              </fill>
            </x14:dxf>
          </x14:cfRule>
          <xm:sqref>BJ44:BX44</xm:sqref>
        </x14:conditionalFormatting>
        <x14:conditionalFormatting xmlns:xm="http://schemas.microsoft.com/office/excel/2006/main">
          <x14:cfRule type="expression" priority="4691732" id="{E077C84B-A94F-431D-B232-4AFCC7C64F54}">
            <xm:f>$BX$4='Data entry'!$R19</xm:f>
            <x14:dxf>
              <fill>
                <patternFill>
                  <bgColor rgb="FFFF0000"/>
                </patternFill>
              </fill>
            </x14:dxf>
          </x14:cfRule>
          <xm:sqref>BV45:CC45</xm:sqref>
        </x14:conditionalFormatting>
        <x14:conditionalFormatting xmlns:xm="http://schemas.microsoft.com/office/excel/2006/main">
          <x14:cfRule type="expression" priority="4691733" id="{63783BA8-0C97-4A44-86FD-7A2BCF1B9957}">
            <xm:f>$BY$4='Data entry'!$R19</xm:f>
            <x14:dxf>
              <fill>
                <patternFill>
                  <bgColor rgb="FFFFFF00"/>
                </patternFill>
              </fill>
            </x14:dxf>
          </x14:cfRule>
          <xm:sqref>BK44:BY44</xm:sqref>
        </x14:conditionalFormatting>
        <x14:conditionalFormatting xmlns:xm="http://schemas.microsoft.com/office/excel/2006/main">
          <x14:cfRule type="expression" priority="4691734" id="{BB8DB8B4-B71B-46D2-AEE7-346F16103F74}">
            <xm:f>$BY$4='Data entry'!$R19</xm:f>
            <x14:dxf>
              <fill>
                <patternFill>
                  <bgColor rgb="FFFF0000"/>
                </patternFill>
              </fill>
            </x14:dxf>
          </x14:cfRule>
          <xm:sqref>BW45:CC45</xm:sqref>
        </x14:conditionalFormatting>
        <x14:conditionalFormatting xmlns:xm="http://schemas.microsoft.com/office/excel/2006/main">
          <x14:cfRule type="expression" priority="4691735" id="{1B638B98-2B06-4FEB-90C1-446A3E0A3979}">
            <xm:f>$BZ$4='Data entry'!$R19</xm:f>
            <x14:dxf>
              <fill>
                <patternFill>
                  <bgColor rgb="FFFFFF00"/>
                </patternFill>
              </fill>
            </x14:dxf>
          </x14:cfRule>
          <xm:sqref>BL44:BZ44</xm:sqref>
        </x14:conditionalFormatting>
        <x14:conditionalFormatting xmlns:xm="http://schemas.microsoft.com/office/excel/2006/main">
          <x14:cfRule type="expression" priority="4691736" id="{D3A0A2F8-D1B2-4DC5-B2A9-0EF53074E685}">
            <xm:f>$BZ$4='Data entry'!$R19</xm:f>
            <x14:dxf>
              <fill>
                <patternFill>
                  <bgColor rgb="FFFF0000"/>
                </patternFill>
              </fill>
            </x14:dxf>
          </x14:cfRule>
          <xm:sqref>BX45:CC45</xm:sqref>
        </x14:conditionalFormatting>
        <x14:conditionalFormatting xmlns:xm="http://schemas.microsoft.com/office/excel/2006/main">
          <x14:cfRule type="expression" priority="4691737" id="{83F6D018-7D3B-4D33-9998-11572F2F2FF5}">
            <xm:f>$CA$4='Data entry'!$R19</xm:f>
            <x14:dxf>
              <fill>
                <patternFill>
                  <bgColor rgb="FFFFFF00"/>
                </patternFill>
              </fill>
            </x14:dxf>
          </x14:cfRule>
          <xm:sqref>BM44:CA44</xm:sqref>
        </x14:conditionalFormatting>
        <x14:conditionalFormatting xmlns:xm="http://schemas.microsoft.com/office/excel/2006/main">
          <x14:cfRule type="expression" priority="4691738" id="{8E6D0B51-5626-4ED9-9072-C7A2C139704F}">
            <xm:f>$CA$4='Data entry'!$R19</xm:f>
            <x14:dxf>
              <fill>
                <patternFill>
                  <bgColor rgb="FFFF0000"/>
                </patternFill>
              </fill>
            </x14:dxf>
          </x14:cfRule>
          <xm:sqref>BY45:CC45</xm:sqref>
        </x14:conditionalFormatting>
        <x14:conditionalFormatting xmlns:xm="http://schemas.microsoft.com/office/excel/2006/main">
          <x14:cfRule type="expression" priority="4691739" id="{E1886EE4-3BDE-43A9-9F4B-79377FEC37FE}">
            <xm:f>$CB$4='Data entry'!$R19</xm:f>
            <x14:dxf>
              <fill>
                <patternFill>
                  <bgColor rgb="FFFFFF00"/>
                </patternFill>
              </fill>
            </x14:dxf>
          </x14:cfRule>
          <xm:sqref>BN44:CB44</xm:sqref>
        </x14:conditionalFormatting>
        <x14:conditionalFormatting xmlns:xm="http://schemas.microsoft.com/office/excel/2006/main">
          <x14:cfRule type="expression" priority="4691740" id="{ADEF572A-6C18-4602-BB86-01C96D36E07E}">
            <xm:f>$CB$4='Data entry'!$R19</xm:f>
            <x14:dxf>
              <fill>
                <patternFill>
                  <bgColor rgb="FFFF0000"/>
                </patternFill>
              </fill>
            </x14:dxf>
          </x14:cfRule>
          <xm:sqref>BZ45:CC45</xm:sqref>
        </x14:conditionalFormatting>
        <x14:conditionalFormatting xmlns:xm="http://schemas.microsoft.com/office/excel/2006/main">
          <x14:cfRule type="expression" priority="4691741" id="{7984E1C9-E073-4955-8543-62145CB6D008}">
            <xm:f>$CC$4='Data entry'!$R19</xm:f>
            <x14:dxf>
              <fill>
                <patternFill>
                  <bgColor rgb="FFFFFF00"/>
                </patternFill>
              </fill>
            </x14:dxf>
          </x14:cfRule>
          <xm:sqref>BO44:CC44</xm:sqref>
        </x14:conditionalFormatting>
        <x14:conditionalFormatting xmlns:xm="http://schemas.microsoft.com/office/excel/2006/main">
          <x14:cfRule type="expression" priority="4691742" id="{18A957B3-59FA-4698-BA92-2A208FF18E2F}">
            <xm:f>$CC$4='Data entry'!$R19</xm:f>
            <x14:dxf>
              <fill>
                <patternFill>
                  <bgColor rgb="FFFF0000"/>
                </patternFill>
              </fill>
            </x14:dxf>
          </x14:cfRule>
          <xm:sqref>CA45:CC45</xm:sqref>
        </x14:conditionalFormatting>
        <x14:conditionalFormatting xmlns:xm="http://schemas.microsoft.com/office/excel/2006/main">
          <x14:cfRule type="expression" priority="4691829" id="{5B0DB825-B7C2-40AC-B7EF-F267F054CFB9}">
            <xm:f>$U$4='Data entry'!$R20</xm:f>
            <x14:dxf>
              <fill>
                <patternFill>
                  <bgColor rgb="FFFF0000"/>
                </patternFill>
              </fill>
            </x14:dxf>
          </x14:cfRule>
          <xm:sqref>S48:AE48</xm:sqref>
        </x14:conditionalFormatting>
        <x14:conditionalFormatting xmlns:xm="http://schemas.microsoft.com/office/excel/2006/main">
          <x14:cfRule type="expression" priority="4691830" id="{18311200-E2BB-400F-B594-3B9A2C6068C2}">
            <xm:f>$V$4='Data entry'!$R20</xm:f>
            <x14:dxf>
              <fill>
                <patternFill>
                  <bgColor rgb="FFFF0000"/>
                </patternFill>
              </fill>
            </x14:dxf>
          </x14:cfRule>
          <xm:sqref>T48:AF48</xm:sqref>
        </x14:conditionalFormatting>
        <x14:conditionalFormatting xmlns:xm="http://schemas.microsoft.com/office/excel/2006/main">
          <x14:cfRule type="expression" priority="4691831" id="{D6DFB621-1A58-4C59-A987-ECAD0EB2D32B}">
            <xm:f>$V$4='Data entry'!$R20</xm:f>
            <x14:dxf>
              <fill>
                <patternFill>
                  <bgColor rgb="FFFFFF00"/>
                </patternFill>
              </fill>
            </x14:dxf>
          </x14:cfRule>
          <xm:sqref>H47:V47</xm:sqref>
        </x14:conditionalFormatting>
        <x14:conditionalFormatting xmlns:xm="http://schemas.microsoft.com/office/excel/2006/main">
          <x14:cfRule type="expression" priority="4691832" id="{5F87A680-DC5F-433D-A779-B7A534ACCDA9}">
            <xm:f>$W$4='Data entry'!$R20</xm:f>
            <x14:dxf>
              <fill>
                <patternFill>
                  <bgColor rgb="FFFF0000"/>
                </patternFill>
              </fill>
            </x14:dxf>
          </x14:cfRule>
          <xm:sqref>U48:AG48</xm:sqref>
        </x14:conditionalFormatting>
        <x14:conditionalFormatting xmlns:xm="http://schemas.microsoft.com/office/excel/2006/main">
          <x14:cfRule type="expression" priority="4691833" id="{964539FF-A92C-4F68-B268-B7157A32678C}">
            <xm:f>$W$4='Data entry'!$R20</xm:f>
            <x14:dxf>
              <fill>
                <patternFill>
                  <bgColor rgb="FFFFFF00"/>
                </patternFill>
              </fill>
            </x14:dxf>
          </x14:cfRule>
          <xm:sqref>I47:W47</xm:sqref>
        </x14:conditionalFormatting>
        <x14:conditionalFormatting xmlns:xm="http://schemas.microsoft.com/office/excel/2006/main">
          <x14:cfRule type="expression" priority="4691834" id="{46C1533A-F090-4A90-9309-3F59EC3FD3B0}">
            <xm:f>$X$4='Data entry'!$R20</xm:f>
            <x14:dxf>
              <fill>
                <patternFill>
                  <bgColor rgb="FFFF0000"/>
                </patternFill>
              </fill>
            </x14:dxf>
          </x14:cfRule>
          <xm:sqref>V48:AH48</xm:sqref>
        </x14:conditionalFormatting>
        <x14:conditionalFormatting xmlns:xm="http://schemas.microsoft.com/office/excel/2006/main">
          <x14:cfRule type="expression" priority="4691835" id="{7C70E81C-DDD4-4D75-933A-4F6A39893184}">
            <xm:f>$X$4='Data entry'!$R20</xm:f>
            <x14:dxf>
              <fill>
                <patternFill>
                  <bgColor rgb="FFFFFF00"/>
                </patternFill>
              </fill>
            </x14:dxf>
          </x14:cfRule>
          <xm:sqref>J47:X47</xm:sqref>
        </x14:conditionalFormatting>
        <x14:conditionalFormatting xmlns:xm="http://schemas.microsoft.com/office/excel/2006/main">
          <x14:cfRule type="expression" priority="4691836" id="{561AF073-0EF8-4B72-A119-40A639C4359D}">
            <xm:f>$Y$4='Data entry'!$R20</xm:f>
            <x14:dxf>
              <fill>
                <patternFill>
                  <bgColor rgb="FFFF0000"/>
                </patternFill>
              </fill>
            </x14:dxf>
          </x14:cfRule>
          <xm:sqref>W48:AI48</xm:sqref>
        </x14:conditionalFormatting>
        <x14:conditionalFormatting xmlns:xm="http://schemas.microsoft.com/office/excel/2006/main">
          <x14:cfRule type="expression" priority="4691837" id="{F242E808-8F07-4A89-9524-7D4C767CE357}">
            <xm:f>$Y$4='Data entry'!$R20</xm:f>
            <x14:dxf>
              <fill>
                <patternFill>
                  <bgColor rgb="FFFFFF00"/>
                </patternFill>
              </fill>
            </x14:dxf>
          </x14:cfRule>
          <xm:sqref>K47:Y47</xm:sqref>
        </x14:conditionalFormatting>
        <x14:conditionalFormatting xmlns:xm="http://schemas.microsoft.com/office/excel/2006/main">
          <x14:cfRule type="expression" priority="4691838" id="{DD601058-982B-4218-BD9D-64BB823C2633}">
            <xm:f>$Z$4='Data entry'!$R20</xm:f>
            <x14:dxf>
              <fill>
                <patternFill>
                  <bgColor rgb="FFFF0000"/>
                </patternFill>
              </fill>
            </x14:dxf>
          </x14:cfRule>
          <xm:sqref>X48:AJ48</xm:sqref>
        </x14:conditionalFormatting>
        <x14:conditionalFormatting xmlns:xm="http://schemas.microsoft.com/office/excel/2006/main">
          <x14:cfRule type="expression" priority="4691839" id="{C9DB141D-79F6-4093-92A3-7BF7A1622985}">
            <xm:f>$Z$4='Data entry'!$R20</xm:f>
            <x14:dxf>
              <fill>
                <patternFill>
                  <bgColor rgb="FFFFFF00"/>
                </patternFill>
              </fill>
            </x14:dxf>
          </x14:cfRule>
          <xm:sqref>L47:Z47</xm:sqref>
        </x14:conditionalFormatting>
        <x14:conditionalFormatting xmlns:xm="http://schemas.microsoft.com/office/excel/2006/main">
          <x14:cfRule type="expression" priority="4691840" id="{710EB8D3-F5C0-4E3C-8214-2D0C4E26F649}">
            <xm:f>$AA$4='Data entry'!$R20</xm:f>
            <x14:dxf>
              <fill>
                <patternFill>
                  <bgColor rgb="FFFF0000"/>
                </patternFill>
              </fill>
            </x14:dxf>
          </x14:cfRule>
          <xm:sqref>Y48:AK48</xm:sqref>
        </x14:conditionalFormatting>
        <x14:conditionalFormatting xmlns:xm="http://schemas.microsoft.com/office/excel/2006/main">
          <x14:cfRule type="expression" priority="4691841" id="{33825D69-C967-4D27-B395-5D44A3083802}">
            <xm:f>$AA$4='Data entry'!$R20</xm:f>
            <x14:dxf>
              <fill>
                <patternFill>
                  <bgColor rgb="FFFFFF00"/>
                </patternFill>
              </fill>
            </x14:dxf>
          </x14:cfRule>
          <xm:sqref>M47:AA47</xm:sqref>
        </x14:conditionalFormatting>
        <x14:conditionalFormatting xmlns:xm="http://schemas.microsoft.com/office/excel/2006/main">
          <x14:cfRule type="expression" priority="4691842" id="{9811A97D-351B-4D32-8754-AF433277E62B}">
            <xm:f>$AB$4='Data entry'!$R20</xm:f>
            <x14:dxf>
              <fill>
                <patternFill>
                  <bgColor rgb="FFFF0000"/>
                </patternFill>
              </fill>
            </x14:dxf>
          </x14:cfRule>
          <xm:sqref>Z48:AL48</xm:sqref>
        </x14:conditionalFormatting>
        <x14:conditionalFormatting xmlns:xm="http://schemas.microsoft.com/office/excel/2006/main">
          <x14:cfRule type="expression" priority="4691843" id="{6DD3E556-C72E-438B-92DA-3096ED1E4178}">
            <xm:f>$AB$4='Data entry'!$R20</xm:f>
            <x14:dxf>
              <fill>
                <patternFill>
                  <bgColor rgb="FFFFFF00"/>
                </patternFill>
              </fill>
            </x14:dxf>
          </x14:cfRule>
          <xm:sqref>N47:AB47</xm:sqref>
        </x14:conditionalFormatting>
        <x14:conditionalFormatting xmlns:xm="http://schemas.microsoft.com/office/excel/2006/main">
          <x14:cfRule type="expression" priority="4691844" id="{C0DF7A1B-D6BC-4371-BD3A-F0708147FA1C}">
            <xm:f>$AC$4='Data entry'!$R20</xm:f>
            <x14:dxf>
              <fill>
                <patternFill>
                  <bgColor rgb="FFFF0000"/>
                </patternFill>
              </fill>
            </x14:dxf>
          </x14:cfRule>
          <xm:sqref>AA48:AM48</xm:sqref>
        </x14:conditionalFormatting>
        <x14:conditionalFormatting xmlns:xm="http://schemas.microsoft.com/office/excel/2006/main">
          <x14:cfRule type="expression" priority="4691845" id="{DB2E1F48-AF0E-41F9-A976-6B1963CA5711}">
            <xm:f>$AC$4='Data entry'!$R20</xm:f>
            <x14:dxf>
              <fill>
                <patternFill>
                  <bgColor rgb="FFFFFF00"/>
                </patternFill>
              </fill>
            </x14:dxf>
          </x14:cfRule>
          <xm:sqref>O47:AC47</xm:sqref>
        </x14:conditionalFormatting>
        <x14:conditionalFormatting xmlns:xm="http://schemas.microsoft.com/office/excel/2006/main">
          <x14:cfRule type="expression" priority="4691846" id="{89909907-F9A9-4AF9-BC1D-304710A43F50}">
            <xm:f>$AD$4='Data entry'!$R20</xm:f>
            <x14:dxf>
              <fill>
                <patternFill>
                  <bgColor rgb="FFFF0000"/>
                </patternFill>
              </fill>
            </x14:dxf>
          </x14:cfRule>
          <xm:sqref>AB48:AN48</xm:sqref>
        </x14:conditionalFormatting>
        <x14:conditionalFormatting xmlns:xm="http://schemas.microsoft.com/office/excel/2006/main">
          <x14:cfRule type="expression" priority="4691847" id="{729676B7-E331-43A4-ACC9-850DCEE76A0E}">
            <xm:f>$AD$4='Data entry'!$R20</xm:f>
            <x14:dxf>
              <fill>
                <patternFill>
                  <bgColor rgb="FFFFFF00"/>
                </patternFill>
              </fill>
            </x14:dxf>
          </x14:cfRule>
          <xm:sqref>P47:AD47</xm:sqref>
        </x14:conditionalFormatting>
        <x14:conditionalFormatting xmlns:xm="http://schemas.microsoft.com/office/excel/2006/main">
          <x14:cfRule type="expression" priority="4691848" id="{00DA2C55-350E-44AA-ABEA-808FABFDA737}">
            <xm:f>$AE$4='Data entry'!$R20</xm:f>
            <x14:dxf>
              <fill>
                <patternFill>
                  <bgColor rgb="FFFF0000"/>
                </patternFill>
              </fill>
            </x14:dxf>
          </x14:cfRule>
          <xm:sqref>AC48:AO48</xm:sqref>
        </x14:conditionalFormatting>
        <x14:conditionalFormatting xmlns:xm="http://schemas.microsoft.com/office/excel/2006/main">
          <x14:cfRule type="expression" priority="4691849" id="{373C95F1-00C1-45E9-B561-5224945BA4A4}">
            <xm:f>$AE$4='Data entry'!$R20</xm:f>
            <x14:dxf>
              <fill>
                <patternFill>
                  <bgColor rgb="FFFFFF00"/>
                </patternFill>
              </fill>
            </x14:dxf>
          </x14:cfRule>
          <xm:sqref>Q47:AE47</xm:sqref>
        </x14:conditionalFormatting>
        <x14:conditionalFormatting xmlns:xm="http://schemas.microsoft.com/office/excel/2006/main">
          <x14:cfRule type="expression" priority="4691850" id="{65E90E74-6BEF-4B00-BD5E-ECACFEBC225A}">
            <xm:f>$AF$4='Data entry'!$R20</xm:f>
            <x14:dxf>
              <fill>
                <patternFill>
                  <bgColor rgb="FFFF0000"/>
                </patternFill>
              </fill>
            </x14:dxf>
          </x14:cfRule>
          <xm:sqref>AD48:AP48</xm:sqref>
        </x14:conditionalFormatting>
        <x14:conditionalFormatting xmlns:xm="http://schemas.microsoft.com/office/excel/2006/main">
          <x14:cfRule type="expression" priority="4691851" id="{56B519D7-E083-4811-B42B-D6CB10D44BB3}">
            <xm:f>$AF$4='Data entry'!$R20</xm:f>
            <x14:dxf>
              <fill>
                <patternFill>
                  <bgColor rgb="FFFFFF00"/>
                </patternFill>
              </fill>
            </x14:dxf>
          </x14:cfRule>
          <xm:sqref>R47:AF47</xm:sqref>
        </x14:conditionalFormatting>
        <x14:conditionalFormatting xmlns:xm="http://schemas.microsoft.com/office/excel/2006/main">
          <x14:cfRule type="expression" priority="4691852" id="{889682B6-BF9B-414B-86B7-1C802156B058}">
            <xm:f>$AG$4='Data entry'!$R20</xm:f>
            <x14:dxf>
              <fill>
                <patternFill>
                  <bgColor rgb="FFFF0000"/>
                </patternFill>
              </fill>
            </x14:dxf>
          </x14:cfRule>
          <xm:sqref>AE48:AQ48</xm:sqref>
        </x14:conditionalFormatting>
        <x14:conditionalFormatting xmlns:xm="http://schemas.microsoft.com/office/excel/2006/main">
          <x14:cfRule type="expression" priority="4691853" id="{19913D88-1940-4CB0-B29C-D46D60833BD5}">
            <xm:f>$AG$4='Data entry'!$R20</xm:f>
            <x14:dxf>
              <fill>
                <patternFill>
                  <bgColor rgb="FFFFFF00"/>
                </patternFill>
              </fill>
            </x14:dxf>
          </x14:cfRule>
          <xm:sqref>S47:AG47</xm:sqref>
        </x14:conditionalFormatting>
        <x14:conditionalFormatting xmlns:xm="http://schemas.microsoft.com/office/excel/2006/main">
          <x14:cfRule type="expression" priority="4691854" id="{3DD7B9A5-18A3-463F-BAD5-9796FC487328}">
            <xm:f>$AH$4='Data entry'!$R20</xm:f>
            <x14:dxf>
              <fill>
                <patternFill>
                  <bgColor rgb="FFFF0000"/>
                </patternFill>
              </fill>
            </x14:dxf>
          </x14:cfRule>
          <xm:sqref>AF48:AR48</xm:sqref>
        </x14:conditionalFormatting>
        <x14:conditionalFormatting xmlns:xm="http://schemas.microsoft.com/office/excel/2006/main">
          <x14:cfRule type="expression" priority="4691855" id="{31005CF4-5608-496E-91EB-F7F505046C80}">
            <xm:f>$AH$4='Data entry'!$R20</xm:f>
            <x14:dxf>
              <fill>
                <patternFill>
                  <bgColor rgb="FFFFFF00"/>
                </patternFill>
              </fill>
            </x14:dxf>
          </x14:cfRule>
          <xm:sqref>T47:AH47</xm:sqref>
        </x14:conditionalFormatting>
        <x14:conditionalFormatting xmlns:xm="http://schemas.microsoft.com/office/excel/2006/main">
          <x14:cfRule type="expression" priority="4691856" id="{CD14F654-5B7A-444F-8FC1-7DD71E76E475}">
            <xm:f>$AI$4='Data entry'!$R20</xm:f>
            <x14:dxf>
              <fill>
                <patternFill>
                  <bgColor rgb="FFFF0000"/>
                </patternFill>
              </fill>
            </x14:dxf>
          </x14:cfRule>
          <xm:sqref>AG48:AS48</xm:sqref>
        </x14:conditionalFormatting>
        <x14:conditionalFormatting xmlns:xm="http://schemas.microsoft.com/office/excel/2006/main">
          <x14:cfRule type="expression" priority="4691857" id="{0E4E448C-6C46-4285-B877-A61A90294385}">
            <xm:f>$AI$4='Data entry'!$R20</xm:f>
            <x14:dxf>
              <fill>
                <patternFill>
                  <bgColor rgb="FFFFFF00"/>
                </patternFill>
              </fill>
            </x14:dxf>
          </x14:cfRule>
          <xm:sqref>U47:AI47</xm:sqref>
        </x14:conditionalFormatting>
        <x14:conditionalFormatting xmlns:xm="http://schemas.microsoft.com/office/excel/2006/main">
          <x14:cfRule type="expression" priority="4691858" id="{B1C1818F-791C-403D-BE73-6F6E9DC6A16D}">
            <xm:f>$AJ$4='Data entry'!$R20</xm:f>
            <x14:dxf>
              <fill>
                <patternFill>
                  <bgColor rgb="FFFF0000"/>
                </patternFill>
              </fill>
            </x14:dxf>
          </x14:cfRule>
          <xm:sqref>AH48:AT48</xm:sqref>
        </x14:conditionalFormatting>
        <x14:conditionalFormatting xmlns:xm="http://schemas.microsoft.com/office/excel/2006/main">
          <x14:cfRule type="expression" priority="4691859" id="{A1237792-221B-431B-B8A7-E9A64DA46D93}">
            <xm:f>$AJ$4='Data entry'!$R20</xm:f>
            <x14:dxf>
              <fill>
                <patternFill>
                  <bgColor rgb="FFFFFF00"/>
                </patternFill>
              </fill>
            </x14:dxf>
          </x14:cfRule>
          <xm:sqref>V47:AJ47</xm:sqref>
        </x14:conditionalFormatting>
        <x14:conditionalFormatting xmlns:xm="http://schemas.microsoft.com/office/excel/2006/main">
          <x14:cfRule type="expression" priority="4691860" id="{617DC2AF-C7A3-4724-8EA3-17DEFEDC8949}">
            <xm:f>$AK$4='Data entry'!$R20</xm:f>
            <x14:dxf>
              <fill>
                <patternFill>
                  <bgColor rgb="FFFF0000"/>
                </patternFill>
              </fill>
            </x14:dxf>
          </x14:cfRule>
          <xm:sqref>AI48:AU48</xm:sqref>
        </x14:conditionalFormatting>
        <x14:conditionalFormatting xmlns:xm="http://schemas.microsoft.com/office/excel/2006/main">
          <x14:cfRule type="expression" priority="4691861" id="{AA72317D-37B1-48EB-A28B-BF2AC8DC4519}">
            <xm:f>$AK$4='Data entry'!$R20</xm:f>
            <x14:dxf>
              <fill>
                <patternFill>
                  <bgColor rgb="FFFFFF00"/>
                </patternFill>
              </fill>
            </x14:dxf>
          </x14:cfRule>
          <xm:sqref>W47:AK47</xm:sqref>
        </x14:conditionalFormatting>
        <x14:conditionalFormatting xmlns:xm="http://schemas.microsoft.com/office/excel/2006/main">
          <x14:cfRule type="expression" priority="4691862" id="{6CA9FB7A-20EA-4D3A-B74C-A001F4BE810D}">
            <xm:f>$AL$4='Data entry'!$R20</xm:f>
            <x14:dxf>
              <fill>
                <patternFill>
                  <bgColor rgb="FFFF0000"/>
                </patternFill>
              </fill>
            </x14:dxf>
          </x14:cfRule>
          <xm:sqref>AJ48:AV48</xm:sqref>
        </x14:conditionalFormatting>
        <x14:conditionalFormatting xmlns:xm="http://schemas.microsoft.com/office/excel/2006/main">
          <x14:cfRule type="expression" priority="4691863" id="{81A75DAA-573F-4EF3-A640-1B992C18BEA0}">
            <xm:f>$AL$4='Data entry'!$R20</xm:f>
            <x14:dxf>
              <fill>
                <patternFill>
                  <bgColor rgb="FFFFFF00"/>
                </patternFill>
              </fill>
            </x14:dxf>
          </x14:cfRule>
          <xm:sqref>X47:AL47</xm:sqref>
        </x14:conditionalFormatting>
        <x14:conditionalFormatting xmlns:xm="http://schemas.microsoft.com/office/excel/2006/main">
          <x14:cfRule type="expression" priority="4691864" id="{3D44713E-4ABA-4CCD-9DF4-5513A9FB5E1E}">
            <xm:f>$AM$4='Data entry'!$R20</xm:f>
            <x14:dxf>
              <fill>
                <patternFill>
                  <bgColor rgb="FFFF0000"/>
                </patternFill>
              </fill>
            </x14:dxf>
          </x14:cfRule>
          <xm:sqref>AK48:AW48</xm:sqref>
        </x14:conditionalFormatting>
        <x14:conditionalFormatting xmlns:xm="http://schemas.microsoft.com/office/excel/2006/main">
          <x14:cfRule type="expression" priority="4691865" id="{05A26B51-72A7-4423-822F-2BDBC28275D0}">
            <xm:f>$AM$4='Data entry'!$R20</xm:f>
            <x14:dxf>
              <fill>
                <patternFill>
                  <bgColor rgb="FFFFFF00"/>
                </patternFill>
              </fill>
            </x14:dxf>
          </x14:cfRule>
          <xm:sqref>Y47:AM47</xm:sqref>
        </x14:conditionalFormatting>
        <x14:conditionalFormatting xmlns:xm="http://schemas.microsoft.com/office/excel/2006/main">
          <x14:cfRule type="expression" priority="4691866" id="{B8A20675-6230-4694-A7F6-6B3DC7142773}">
            <xm:f>$AN$4='Data entry'!$R20</xm:f>
            <x14:dxf>
              <fill>
                <patternFill>
                  <bgColor rgb="FFFF0000"/>
                </patternFill>
              </fill>
            </x14:dxf>
          </x14:cfRule>
          <xm:sqref>AL48:AX48</xm:sqref>
        </x14:conditionalFormatting>
        <x14:conditionalFormatting xmlns:xm="http://schemas.microsoft.com/office/excel/2006/main">
          <x14:cfRule type="expression" priority="4691867" id="{8421181C-7450-42E9-BC1D-065CCFCA960E}">
            <xm:f>$AN$4='Data entry'!$R20</xm:f>
            <x14:dxf>
              <fill>
                <patternFill>
                  <bgColor rgb="FFFFFF00"/>
                </patternFill>
              </fill>
            </x14:dxf>
          </x14:cfRule>
          <xm:sqref>Z47:AN47</xm:sqref>
        </x14:conditionalFormatting>
        <x14:conditionalFormatting xmlns:xm="http://schemas.microsoft.com/office/excel/2006/main">
          <x14:cfRule type="expression" priority="4691868" id="{067FE4BD-6EF4-4684-B6E0-35AB2F267EE7}">
            <xm:f>$AO$4='Data entry'!$R20</xm:f>
            <x14:dxf>
              <fill>
                <patternFill>
                  <bgColor rgb="FFFF0000"/>
                </patternFill>
              </fill>
            </x14:dxf>
          </x14:cfRule>
          <xm:sqref>AM48:AY48</xm:sqref>
        </x14:conditionalFormatting>
        <x14:conditionalFormatting xmlns:xm="http://schemas.microsoft.com/office/excel/2006/main">
          <x14:cfRule type="expression" priority="4691869" id="{F7653492-88D1-47AC-8BA3-0CCE65C3C2AB}">
            <xm:f>$AO$4='Data entry'!$R20</xm:f>
            <x14:dxf>
              <fill>
                <patternFill>
                  <bgColor rgb="FFFFFF00"/>
                </patternFill>
              </fill>
            </x14:dxf>
          </x14:cfRule>
          <xm:sqref>AA47:AO47</xm:sqref>
        </x14:conditionalFormatting>
        <x14:conditionalFormatting xmlns:xm="http://schemas.microsoft.com/office/excel/2006/main">
          <x14:cfRule type="expression" priority="4691870" id="{207A5E5D-B322-482E-9193-1D7318138358}">
            <xm:f>$AP$4='Data entry'!$R20</xm:f>
            <x14:dxf>
              <fill>
                <patternFill>
                  <bgColor rgb="FFFF0000"/>
                </patternFill>
              </fill>
            </x14:dxf>
          </x14:cfRule>
          <xm:sqref>AN48:AZ48</xm:sqref>
        </x14:conditionalFormatting>
        <x14:conditionalFormatting xmlns:xm="http://schemas.microsoft.com/office/excel/2006/main">
          <x14:cfRule type="expression" priority="4691871" id="{21DA638D-4CA0-4067-BFF1-240CE1A0261B}">
            <xm:f>$AP$4='Data entry'!$R20</xm:f>
            <x14:dxf>
              <fill>
                <patternFill>
                  <bgColor rgb="FFFFFF00"/>
                </patternFill>
              </fill>
            </x14:dxf>
          </x14:cfRule>
          <xm:sqref>AB47:AP47</xm:sqref>
        </x14:conditionalFormatting>
        <x14:conditionalFormatting xmlns:xm="http://schemas.microsoft.com/office/excel/2006/main">
          <x14:cfRule type="expression" priority="4691872" id="{71963D96-A42A-4B90-BFC7-6D83D37766EF}">
            <xm:f>$AQ$4='Data entry'!$R20</xm:f>
            <x14:dxf>
              <fill>
                <patternFill>
                  <bgColor rgb="FFFF0000"/>
                </patternFill>
              </fill>
            </x14:dxf>
          </x14:cfRule>
          <xm:sqref>AO48:BA48</xm:sqref>
        </x14:conditionalFormatting>
        <x14:conditionalFormatting xmlns:xm="http://schemas.microsoft.com/office/excel/2006/main">
          <x14:cfRule type="expression" priority="4691873" id="{74952595-84B6-484F-8FF6-FCC1F337DF4D}">
            <xm:f>$AQ$4='Data entry'!$R20</xm:f>
            <x14:dxf>
              <fill>
                <patternFill>
                  <bgColor rgb="FFFFFF00"/>
                </patternFill>
              </fill>
            </x14:dxf>
          </x14:cfRule>
          <xm:sqref>AC47:AQ47</xm:sqref>
        </x14:conditionalFormatting>
        <x14:conditionalFormatting xmlns:xm="http://schemas.microsoft.com/office/excel/2006/main">
          <x14:cfRule type="expression" priority="4691874" id="{8AC9C4B9-0A34-4BC0-B0F7-CA89434C4911}">
            <xm:f>$P$4='Data entry'!$R20</xm:f>
            <x14:dxf>
              <fill>
                <patternFill>
                  <bgColor rgb="FFFFFF00"/>
                </patternFill>
              </fill>
            </x14:dxf>
          </x14:cfRule>
          <xm:sqref>C47:P47</xm:sqref>
        </x14:conditionalFormatting>
        <x14:conditionalFormatting xmlns:xm="http://schemas.microsoft.com/office/excel/2006/main">
          <x14:cfRule type="expression" priority="4691875" id="{0A726775-ABFD-4F22-967C-1A4D87BA3751}">
            <xm:f>$Q$4='Data entry'!$R20</xm:f>
            <x14:dxf>
              <fill>
                <patternFill>
                  <bgColor rgb="FFFFFF00"/>
                </patternFill>
              </fill>
            </x14:dxf>
          </x14:cfRule>
          <xm:sqref>C47:Q47</xm:sqref>
        </x14:conditionalFormatting>
        <x14:conditionalFormatting xmlns:xm="http://schemas.microsoft.com/office/excel/2006/main">
          <x14:cfRule type="expression" priority="4691876" id="{3A8414BD-262C-43B5-86EE-FA6901D00453}">
            <xm:f>$Q$4='Data entry'!$R20</xm:f>
            <x14:dxf>
              <fill>
                <patternFill>
                  <bgColor rgb="FFFF0000"/>
                </patternFill>
              </fill>
            </x14:dxf>
          </x14:cfRule>
          <xm:sqref>O48:AA48</xm:sqref>
        </x14:conditionalFormatting>
        <x14:conditionalFormatting xmlns:xm="http://schemas.microsoft.com/office/excel/2006/main">
          <x14:cfRule type="expression" priority="4691877" id="{B8B5501D-F3EF-4449-9306-F652960C65F4}">
            <xm:f>$R$4='Data entry'!$R20</xm:f>
            <x14:dxf>
              <fill>
                <patternFill>
                  <bgColor rgb="FFFF0000"/>
                </patternFill>
              </fill>
            </x14:dxf>
          </x14:cfRule>
          <xm:sqref>P48:AB48</xm:sqref>
        </x14:conditionalFormatting>
        <x14:conditionalFormatting xmlns:xm="http://schemas.microsoft.com/office/excel/2006/main">
          <x14:cfRule type="expression" priority="4691878" id="{5D070DEC-B82E-4D87-B907-A3E5AB836991}">
            <xm:f>$R$4='Data entry'!$R20</xm:f>
            <x14:dxf>
              <fill>
                <patternFill>
                  <bgColor rgb="FFFFFF00"/>
                </patternFill>
              </fill>
            </x14:dxf>
          </x14:cfRule>
          <xm:sqref>D47:R47</xm:sqref>
        </x14:conditionalFormatting>
        <x14:conditionalFormatting xmlns:xm="http://schemas.microsoft.com/office/excel/2006/main">
          <x14:cfRule type="expression" priority="4691879" id="{E4D16A10-F818-4664-9FB2-F0E839824D4B}">
            <xm:f>$S$4='Data entry'!$R20</xm:f>
            <x14:dxf>
              <fill>
                <patternFill>
                  <bgColor rgb="FFFF0000"/>
                </patternFill>
              </fill>
            </x14:dxf>
          </x14:cfRule>
          <xm:sqref>Q48:AC48</xm:sqref>
        </x14:conditionalFormatting>
        <x14:conditionalFormatting xmlns:xm="http://schemas.microsoft.com/office/excel/2006/main">
          <x14:cfRule type="expression" priority="4691880" id="{1A9F9911-A3E9-4730-AFBE-AB8C596545CA}">
            <xm:f>$S$4='Data entry'!$R20</xm:f>
            <x14:dxf>
              <fill>
                <patternFill>
                  <bgColor rgb="FFFFFF00"/>
                </patternFill>
              </fill>
            </x14:dxf>
          </x14:cfRule>
          <xm:sqref>E47:S47</xm:sqref>
        </x14:conditionalFormatting>
        <x14:conditionalFormatting xmlns:xm="http://schemas.microsoft.com/office/excel/2006/main">
          <x14:cfRule type="expression" priority="4691881" id="{8BB5CD1B-B2AC-442A-9550-26DE19A62D22}">
            <xm:f>$T$4='Data entry'!$R20</xm:f>
            <x14:dxf>
              <fill>
                <patternFill>
                  <bgColor rgb="FFFF0000"/>
                </patternFill>
              </fill>
            </x14:dxf>
          </x14:cfRule>
          <xm:sqref>R48:AD48</xm:sqref>
        </x14:conditionalFormatting>
        <x14:conditionalFormatting xmlns:xm="http://schemas.microsoft.com/office/excel/2006/main">
          <x14:cfRule type="expression" priority="4691882" id="{E7B59C69-7921-4049-84A1-8B3E5F7B0598}">
            <xm:f>$T$4='Data entry'!$R20</xm:f>
            <x14:dxf>
              <fill>
                <patternFill>
                  <bgColor rgb="FFFFFF00"/>
                </patternFill>
              </fill>
            </x14:dxf>
          </x14:cfRule>
          <xm:sqref>F47:T47</xm:sqref>
        </x14:conditionalFormatting>
        <x14:conditionalFormatting xmlns:xm="http://schemas.microsoft.com/office/excel/2006/main">
          <x14:cfRule type="expression" priority="4691883" id="{238C09E5-7A3D-439D-949F-A7733073F9A2}">
            <xm:f>$U$4='Data entry'!$R20</xm:f>
            <x14:dxf>
              <fill>
                <patternFill>
                  <bgColor rgb="FFFFFF00"/>
                </patternFill>
              </fill>
            </x14:dxf>
          </x14:cfRule>
          <xm:sqref>G47:U47</xm:sqref>
        </x14:conditionalFormatting>
        <x14:conditionalFormatting xmlns:xm="http://schemas.microsoft.com/office/excel/2006/main">
          <x14:cfRule type="expression" priority="4691884" id="{DE4D4432-0A19-452A-AF14-2873FE4DF411}">
            <xm:f>$AR$4='Data entry'!$R20</xm:f>
            <x14:dxf>
              <fill>
                <patternFill>
                  <bgColor rgb="FFFF0000"/>
                </patternFill>
              </fill>
            </x14:dxf>
          </x14:cfRule>
          <xm:sqref>AP48:BB48</xm:sqref>
        </x14:conditionalFormatting>
        <x14:conditionalFormatting xmlns:xm="http://schemas.microsoft.com/office/excel/2006/main">
          <x14:cfRule type="expression" priority="4691885" id="{90D7E1FF-542D-40C8-9BD5-DFEB4CDD256F}">
            <xm:f>$AR$4='Data entry'!$R20</xm:f>
            <x14:dxf>
              <fill>
                <patternFill>
                  <bgColor rgb="FFFFFF00"/>
                </patternFill>
              </fill>
            </x14:dxf>
          </x14:cfRule>
          <xm:sqref>AD47:AR47</xm:sqref>
        </x14:conditionalFormatting>
        <x14:conditionalFormatting xmlns:xm="http://schemas.microsoft.com/office/excel/2006/main">
          <x14:cfRule type="expression" priority="4691886" id="{0EBB5305-4A4A-4205-A1FF-11160070CBC3}">
            <xm:f>$AS$4='Data entry'!$R20</xm:f>
            <x14:dxf>
              <fill>
                <patternFill>
                  <bgColor rgb="FFFF0000"/>
                </patternFill>
              </fill>
            </x14:dxf>
          </x14:cfRule>
          <xm:sqref>AQ48:BC48</xm:sqref>
        </x14:conditionalFormatting>
        <x14:conditionalFormatting xmlns:xm="http://schemas.microsoft.com/office/excel/2006/main">
          <x14:cfRule type="expression" priority="4691887" id="{AC8EB30C-4253-4CE1-820E-1801F6D8D35B}">
            <xm:f>$AS$4='Data entry'!$R20</xm:f>
            <x14:dxf>
              <fill>
                <patternFill>
                  <bgColor rgb="FFFFFF00"/>
                </patternFill>
              </fill>
            </x14:dxf>
          </x14:cfRule>
          <xm:sqref>AE47:AS47</xm:sqref>
        </x14:conditionalFormatting>
        <x14:conditionalFormatting xmlns:xm="http://schemas.microsoft.com/office/excel/2006/main">
          <x14:cfRule type="expression" priority="4691888" id="{E11744C1-7201-4272-A1B0-945490B42425}">
            <xm:f>$AT$4='Data entry'!$R20</xm:f>
            <x14:dxf>
              <fill>
                <patternFill>
                  <bgColor rgb="FFFF0000"/>
                </patternFill>
              </fill>
            </x14:dxf>
          </x14:cfRule>
          <xm:sqref>AR48:BD48</xm:sqref>
        </x14:conditionalFormatting>
        <x14:conditionalFormatting xmlns:xm="http://schemas.microsoft.com/office/excel/2006/main">
          <x14:cfRule type="expression" priority="4691889" id="{5EE2823B-E955-4EA7-B99C-0B1F77B57A69}">
            <xm:f>$AT$4='Data entry'!$R20</xm:f>
            <x14:dxf>
              <fill>
                <patternFill>
                  <bgColor rgb="FFFFFF00"/>
                </patternFill>
              </fill>
            </x14:dxf>
          </x14:cfRule>
          <xm:sqref>AF47:AT47</xm:sqref>
        </x14:conditionalFormatting>
        <x14:conditionalFormatting xmlns:xm="http://schemas.microsoft.com/office/excel/2006/main">
          <x14:cfRule type="expression" priority="4691890" id="{5737DC63-3262-4B34-900C-2AAEB255FCBA}">
            <xm:f>$AU$4='Data entry'!$R20</xm:f>
            <x14:dxf>
              <fill>
                <patternFill>
                  <bgColor rgb="FFFF0000"/>
                </patternFill>
              </fill>
            </x14:dxf>
          </x14:cfRule>
          <xm:sqref>AS48:BE48</xm:sqref>
        </x14:conditionalFormatting>
        <x14:conditionalFormatting xmlns:xm="http://schemas.microsoft.com/office/excel/2006/main">
          <x14:cfRule type="expression" priority="4691891" id="{2B5C1F1B-3C3D-4CA3-BC64-0E98422075B6}">
            <xm:f>$AU$4='Data entry'!$R20</xm:f>
            <x14:dxf>
              <fill>
                <patternFill>
                  <bgColor rgb="FFFFFF00"/>
                </patternFill>
              </fill>
            </x14:dxf>
          </x14:cfRule>
          <xm:sqref>AG47:AU47</xm:sqref>
        </x14:conditionalFormatting>
        <x14:conditionalFormatting xmlns:xm="http://schemas.microsoft.com/office/excel/2006/main">
          <x14:cfRule type="expression" priority="4691892" id="{B87A1285-B003-4855-8F4B-53C391BA10E6}">
            <xm:f>$AV$4='Data entry'!$R20</xm:f>
            <x14:dxf>
              <fill>
                <patternFill>
                  <bgColor rgb="FFFF0000"/>
                </patternFill>
              </fill>
            </x14:dxf>
          </x14:cfRule>
          <xm:sqref>AT48:BF48</xm:sqref>
        </x14:conditionalFormatting>
        <x14:conditionalFormatting xmlns:xm="http://schemas.microsoft.com/office/excel/2006/main">
          <x14:cfRule type="expression" priority="4691893" id="{338EE31C-78DB-4818-B837-0380F9E457FA}">
            <xm:f>$AV$4='Data entry'!$R20</xm:f>
            <x14:dxf>
              <fill>
                <patternFill>
                  <bgColor rgb="FFFFFF00"/>
                </patternFill>
              </fill>
            </x14:dxf>
          </x14:cfRule>
          <xm:sqref>AH47:AV47</xm:sqref>
        </x14:conditionalFormatting>
        <x14:conditionalFormatting xmlns:xm="http://schemas.microsoft.com/office/excel/2006/main">
          <x14:cfRule type="expression" priority="4691894" id="{5C40EA66-2801-4C91-B885-BF6A1ECFC35C}">
            <xm:f>$AW$4='Data entry'!$R20</xm:f>
            <x14:dxf>
              <fill>
                <patternFill>
                  <bgColor rgb="FFFF0000"/>
                </patternFill>
              </fill>
            </x14:dxf>
          </x14:cfRule>
          <xm:sqref>AU48:BG48</xm:sqref>
        </x14:conditionalFormatting>
        <x14:conditionalFormatting xmlns:xm="http://schemas.microsoft.com/office/excel/2006/main">
          <x14:cfRule type="expression" priority="4691895" id="{51BCD5CE-DF86-4C2F-8A81-DDA1EFD6C8F7}">
            <xm:f>$AW$4='Data entry'!$R20</xm:f>
            <x14:dxf>
              <fill>
                <patternFill>
                  <bgColor rgb="FFFFFF00"/>
                </patternFill>
              </fill>
            </x14:dxf>
          </x14:cfRule>
          <xm:sqref>AI47:AW47</xm:sqref>
        </x14:conditionalFormatting>
        <x14:conditionalFormatting xmlns:xm="http://schemas.microsoft.com/office/excel/2006/main">
          <x14:cfRule type="expression" priority="4691896" id="{DC2ED5A0-8917-4877-8CD3-9DF9BE5993C9}">
            <xm:f>$AX$4='Data entry'!$R20</xm:f>
            <x14:dxf>
              <fill>
                <patternFill>
                  <bgColor rgb="FFFF0000"/>
                </patternFill>
              </fill>
            </x14:dxf>
          </x14:cfRule>
          <xm:sqref>AV48:BH48</xm:sqref>
        </x14:conditionalFormatting>
        <x14:conditionalFormatting xmlns:xm="http://schemas.microsoft.com/office/excel/2006/main">
          <x14:cfRule type="expression" priority="4691897" id="{59B31869-20F9-45BD-BC80-0A6C8945CE2C}">
            <xm:f>$AX$4='Data entry'!$R20</xm:f>
            <x14:dxf>
              <fill>
                <patternFill>
                  <bgColor rgb="FFFFFF00"/>
                </patternFill>
              </fill>
            </x14:dxf>
          </x14:cfRule>
          <xm:sqref>AJ47:AX47</xm:sqref>
        </x14:conditionalFormatting>
        <x14:conditionalFormatting xmlns:xm="http://schemas.microsoft.com/office/excel/2006/main">
          <x14:cfRule type="expression" priority="4691898" id="{D4208FA0-4262-4037-934C-6D0742B2AD8E}">
            <xm:f>$AY$4='Data entry'!$R20</xm:f>
            <x14:dxf>
              <fill>
                <patternFill>
                  <bgColor rgb="FFFF0000"/>
                </patternFill>
              </fill>
            </x14:dxf>
          </x14:cfRule>
          <xm:sqref>AW48:BI48</xm:sqref>
        </x14:conditionalFormatting>
        <x14:conditionalFormatting xmlns:xm="http://schemas.microsoft.com/office/excel/2006/main">
          <x14:cfRule type="expression" priority="4691899" id="{04D6E423-18C7-42B2-A67D-F49D8E62B571}">
            <xm:f>$AY$4='Data entry'!$R20</xm:f>
            <x14:dxf>
              <fill>
                <patternFill>
                  <bgColor rgb="FFFFFF00"/>
                </patternFill>
              </fill>
            </x14:dxf>
          </x14:cfRule>
          <xm:sqref>AK47:AY47</xm:sqref>
        </x14:conditionalFormatting>
        <x14:conditionalFormatting xmlns:xm="http://schemas.microsoft.com/office/excel/2006/main">
          <x14:cfRule type="expression" priority="4691900" id="{A931C203-6E4B-4EBD-A2F4-1876881F48D4}">
            <xm:f>$AZ$4='Data entry'!$R20</xm:f>
            <x14:dxf>
              <fill>
                <patternFill>
                  <bgColor rgb="FFFF0000"/>
                </patternFill>
              </fill>
            </x14:dxf>
          </x14:cfRule>
          <xm:sqref>AX48:BJ48</xm:sqref>
        </x14:conditionalFormatting>
        <x14:conditionalFormatting xmlns:xm="http://schemas.microsoft.com/office/excel/2006/main">
          <x14:cfRule type="expression" priority="4691901" id="{092D9100-E652-40FE-8CAA-720DC0681250}">
            <xm:f>$AZ$4='Data entry'!$R20</xm:f>
            <x14:dxf>
              <fill>
                <patternFill>
                  <bgColor rgb="FFFFFF00"/>
                </patternFill>
              </fill>
            </x14:dxf>
          </x14:cfRule>
          <xm:sqref>AL47:AZ47</xm:sqref>
        </x14:conditionalFormatting>
        <x14:conditionalFormatting xmlns:xm="http://schemas.microsoft.com/office/excel/2006/main">
          <x14:cfRule type="expression" priority="4691902" id="{A3C7E6BE-A225-483C-A983-A915DB662C52}">
            <xm:f>$BA$4='Data entry'!$R20</xm:f>
            <x14:dxf>
              <fill>
                <patternFill>
                  <bgColor rgb="FFFF0000"/>
                </patternFill>
              </fill>
            </x14:dxf>
          </x14:cfRule>
          <xm:sqref>AY48:BK48</xm:sqref>
        </x14:conditionalFormatting>
        <x14:conditionalFormatting xmlns:xm="http://schemas.microsoft.com/office/excel/2006/main">
          <x14:cfRule type="expression" priority="4691903" id="{F5CF569A-8AFA-4CFF-8BD3-F04D8927A99F}">
            <xm:f>$BA$4='Data entry'!$R20</xm:f>
            <x14:dxf>
              <fill>
                <patternFill>
                  <bgColor rgb="FFFFFF00"/>
                </patternFill>
              </fill>
            </x14:dxf>
          </x14:cfRule>
          <xm:sqref>AM47:BA47</xm:sqref>
        </x14:conditionalFormatting>
        <x14:conditionalFormatting xmlns:xm="http://schemas.microsoft.com/office/excel/2006/main">
          <x14:cfRule type="expression" priority="4691904" id="{E4DAC94A-7983-4BFB-A87B-45B58561841A}">
            <xm:f>$BB$4='Data entry'!$R20</xm:f>
            <x14:dxf>
              <fill>
                <patternFill>
                  <bgColor rgb="FFFF0000"/>
                </patternFill>
              </fill>
            </x14:dxf>
          </x14:cfRule>
          <xm:sqref>AZ48:BL48</xm:sqref>
        </x14:conditionalFormatting>
        <x14:conditionalFormatting xmlns:xm="http://schemas.microsoft.com/office/excel/2006/main">
          <x14:cfRule type="expression" priority="4691905" id="{E63849C5-F39B-4B0E-8F8A-B532EDF2CBAE}">
            <xm:f>$BB$4='Data entry'!$R20</xm:f>
            <x14:dxf>
              <fill>
                <patternFill>
                  <bgColor rgb="FFFFFF00"/>
                </patternFill>
              </fill>
            </x14:dxf>
          </x14:cfRule>
          <xm:sqref>AN47:BB47</xm:sqref>
        </x14:conditionalFormatting>
        <x14:conditionalFormatting xmlns:xm="http://schemas.microsoft.com/office/excel/2006/main">
          <x14:cfRule type="expression" priority="4691906" id="{4FDC32D3-C1F5-455D-9AA4-A03359B72526}">
            <xm:f>$BC$4='Data entry'!$R20</xm:f>
            <x14:dxf>
              <fill>
                <patternFill>
                  <bgColor rgb="FFFF0000"/>
                </patternFill>
              </fill>
            </x14:dxf>
          </x14:cfRule>
          <xm:sqref>BA48:BM48</xm:sqref>
        </x14:conditionalFormatting>
        <x14:conditionalFormatting xmlns:xm="http://schemas.microsoft.com/office/excel/2006/main">
          <x14:cfRule type="expression" priority="4691907" id="{5F0D0C60-B233-4C56-B05D-98C99990877F}">
            <xm:f>$BC$4='Data entry'!$R20</xm:f>
            <x14:dxf>
              <fill>
                <patternFill>
                  <bgColor rgb="FFFFFF00"/>
                </patternFill>
              </fill>
            </x14:dxf>
          </x14:cfRule>
          <xm:sqref>AO47:BC47</xm:sqref>
        </x14:conditionalFormatting>
        <x14:conditionalFormatting xmlns:xm="http://schemas.microsoft.com/office/excel/2006/main">
          <x14:cfRule type="expression" priority="4691908" id="{9EBCB60F-8135-43B6-A0F3-548D4092CC98}">
            <xm:f>$BD$4='Data entry'!$R20</xm:f>
            <x14:dxf>
              <fill>
                <patternFill>
                  <bgColor rgb="FFFF0000"/>
                </patternFill>
              </fill>
            </x14:dxf>
          </x14:cfRule>
          <xm:sqref>BB48:BN48</xm:sqref>
        </x14:conditionalFormatting>
        <x14:conditionalFormatting xmlns:xm="http://schemas.microsoft.com/office/excel/2006/main">
          <x14:cfRule type="expression" priority="4691909" id="{961AF346-4A73-41ED-9A8D-27D431B09C05}">
            <xm:f>$BD$4='Data entry'!$R20</xm:f>
            <x14:dxf>
              <fill>
                <patternFill>
                  <bgColor rgb="FFFFFF00"/>
                </patternFill>
              </fill>
            </x14:dxf>
          </x14:cfRule>
          <xm:sqref>AP47:BD47</xm:sqref>
        </x14:conditionalFormatting>
        <x14:conditionalFormatting xmlns:xm="http://schemas.microsoft.com/office/excel/2006/main">
          <x14:cfRule type="expression" priority="4691910" id="{5A887026-27CD-4F8C-8BA6-1E92704C1CA6}">
            <xm:f>$BE$4='Data entry'!$R20</xm:f>
            <x14:dxf>
              <fill>
                <patternFill>
                  <bgColor rgb="FFFF0000"/>
                </patternFill>
              </fill>
            </x14:dxf>
          </x14:cfRule>
          <xm:sqref>BC48:BO48</xm:sqref>
        </x14:conditionalFormatting>
        <x14:conditionalFormatting xmlns:xm="http://schemas.microsoft.com/office/excel/2006/main">
          <x14:cfRule type="expression" priority="4691911" id="{7F46217B-A1E9-4515-B31E-E756FCD7C6D9}">
            <xm:f>$BE$4='Data entry'!$R20</xm:f>
            <x14:dxf>
              <fill>
                <patternFill>
                  <bgColor rgb="FFFFFF00"/>
                </patternFill>
              </fill>
            </x14:dxf>
          </x14:cfRule>
          <xm:sqref>AP47:BE47</xm:sqref>
        </x14:conditionalFormatting>
        <x14:conditionalFormatting xmlns:xm="http://schemas.microsoft.com/office/excel/2006/main">
          <x14:cfRule type="expression" priority="4691912" id="{F4D9285C-8CA0-4EF1-943E-6A462D47CC77}">
            <xm:f>$BF$4='Data entry'!$R20</xm:f>
            <x14:dxf>
              <fill>
                <patternFill>
                  <bgColor rgb="FFFF0000"/>
                </patternFill>
              </fill>
            </x14:dxf>
          </x14:cfRule>
          <xm:sqref>BD48:BP48</xm:sqref>
        </x14:conditionalFormatting>
        <x14:conditionalFormatting xmlns:xm="http://schemas.microsoft.com/office/excel/2006/main">
          <x14:cfRule type="expression" priority="4691913" id="{B9E4407D-651D-4DC0-9D61-3271D62A65E9}">
            <xm:f>$BF$4='Data entry'!$R20</xm:f>
            <x14:dxf>
              <fill>
                <patternFill>
                  <bgColor rgb="FFFFFF00"/>
                </patternFill>
              </fill>
            </x14:dxf>
          </x14:cfRule>
          <xm:sqref>AR47:BF47</xm:sqref>
        </x14:conditionalFormatting>
        <x14:conditionalFormatting xmlns:xm="http://schemas.microsoft.com/office/excel/2006/main">
          <x14:cfRule type="expression" priority="4691914" id="{4CDC062F-DDFF-4556-B941-08F919727F69}">
            <xm:f>$BG$4='Data entry'!$R20</xm:f>
            <x14:dxf>
              <fill>
                <patternFill>
                  <bgColor rgb="FFFF0000"/>
                </patternFill>
              </fill>
            </x14:dxf>
          </x14:cfRule>
          <xm:sqref>BE48:BQ48</xm:sqref>
        </x14:conditionalFormatting>
        <x14:conditionalFormatting xmlns:xm="http://schemas.microsoft.com/office/excel/2006/main">
          <x14:cfRule type="expression" priority="4691915" id="{789184FA-9055-433B-8A1B-92C7ED59E81F}">
            <xm:f>$BG$4='Data entry'!$R20</xm:f>
            <x14:dxf>
              <fill>
                <patternFill>
                  <bgColor rgb="FFFFFF00"/>
                </patternFill>
              </fill>
            </x14:dxf>
          </x14:cfRule>
          <xm:sqref>AS47:BG47</xm:sqref>
        </x14:conditionalFormatting>
        <x14:conditionalFormatting xmlns:xm="http://schemas.microsoft.com/office/excel/2006/main">
          <x14:cfRule type="expression" priority="4691916" id="{58651E5C-09C9-46C1-B95C-E8A578A49E15}">
            <xm:f>$BH$4='Data entry'!$R20</xm:f>
            <x14:dxf>
              <fill>
                <patternFill>
                  <bgColor rgb="FFFFFF00"/>
                </patternFill>
              </fill>
            </x14:dxf>
          </x14:cfRule>
          <xm:sqref>AT47:BH47</xm:sqref>
        </x14:conditionalFormatting>
        <x14:conditionalFormatting xmlns:xm="http://schemas.microsoft.com/office/excel/2006/main">
          <x14:cfRule type="expression" priority="4691917" id="{97B30B86-8311-4DC0-A533-8C0D53F37839}">
            <xm:f>$BH$4='Data entry'!$R20</xm:f>
            <x14:dxf>
              <fill>
                <patternFill>
                  <bgColor rgb="FFFF0000"/>
                </patternFill>
              </fill>
            </x14:dxf>
          </x14:cfRule>
          <xm:sqref>BF48:BR48</xm:sqref>
        </x14:conditionalFormatting>
        <x14:conditionalFormatting xmlns:xm="http://schemas.microsoft.com/office/excel/2006/main">
          <x14:cfRule type="expression" priority="4691918" id="{78344C0C-5AEA-40B1-A20C-6D77DF58E1F5}">
            <xm:f>$BI$4='Data entry'!$R20</xm:f>
            <x14:dxf>
              <fill>
                <patternFill>
                  <bgColor rgb="FFFFFF00"/>
                </patternFill>
              </fill>
            </x14:dxf>
          </x14:cfRule>
          <xm:sqref>AU47:BI47</xm:sqref>
        </x14:conditionalFormatting>
        <x14:conditionalFormatting xmlns:xm="http://schemas.microsoft.com/office/excel/2006/main">
          <x14:cfRule type="expression" priority="4691919" id="{A9CE044F-482E-4F25-B28F-89ACC58502B1}">
            <xm:f>$BI$4='Data entry'!$R20</xm:f>
            <x14:dxf>
              <fill>
                <patternFill>
                  <bgColor rgb="FFFF0000"/>
                </patternFill>
              </fill>
            </x14:dxf>
          </x14:cfRule>
          <xm:sqref>BG48:BS48</xm:sqref>
        </x14:conditionalFormatting>
        <x14:conditionalFormatting xmlns:xm="http://schemas.microsoft.com/office/excel/2006/main">
          <x14:cfRule type="expression" priority="4691920" id="{F63BE0EB-3C71-4456-BEF0-11180AB7A8BB}">
            <xm:f>$BJ$4='Data entry'!$R20</xm:f>
            <x14:dxf>
              <fill>
                <patternFill>
                  <bgColor rgb="FFFFFF00"/>
                </patternFill>
              </fill>
            </x14:dxf>
          </x14:cfRule>
          <xm:sqref>AV47:BJ47</xm:sqref>
        </x14:conditionalFormatting>
        <x14:conditionalFormatting xmlns:xm="http://schemas.microsoft.com/office/excel/2006/main">
          <x14:cfRule type="expression" priority="4691921" id="{478A5DCB-1DAA-4497-A6CC-B4F01FB96D10}">
            <xm:f>$BJ$4='Data entry'!$R20</xm:f>
            <x14:dxf>
              <fill>
                <patternFill>
                  <bgColor rgb="FFFF0000"/>
                </patternFill>
              </fill>
            </x14:dxf>
          </x14:cfRule>
          <xm:sqref>BH48:BT48</xm:sqref>
        </x14:conditionalFormatting>
        <x14:conditionalFormatting xmlns:xm="http://schemas.microsoft.com/office/excel/2006/main">
          <x14:cfRule type="expression" priority="4691922" id="{CDE4AD5B-65A6-4FA4-9EC0-8D05F22312A9}">
            <xm:f>$BK$4='Data entry'!$R20</xm:f>
            <x14:dxf>
              <fill>
                <patternFill>
                  <bgColor rgb="FFFF0000"/>
                </patternFill>
              </fill>
            </x14:dxf>
          </x14:cfRule>
          <xm:sqref>BI48:BU48</xm:sqref>
        </x14:conditionalFormatting>
        <x14:conditionalFormatting xmlns:xm="http://schemas.microsoft.com/office/excel/2006/main">
          <x14:cfRule type="expression" priority="4691923" id="{AB32E790-6CD8-4D11-9A69-57D785FE4BBC}">
            <xm:f>$BK$4='Data entry'!$R20</xm:f>
            <x14:dxf>
              <fill>
                <patternFill>
                  <bgColor rgb="FFFFFF00"/>
                </patternFill>
              </fill>
            </x14:dxf>
          </x14:cfRule>
          <xm:sqref>AW47:BK47</xm:sqref>
        </x14:conditionalFormatting>
        <x14:conditionalFormatting xmlns:xm="http://schemas.microsoft.com/office/excel/2006/main">
          <x14:cfRule type="expression" priority="4691924" id="{99810EB9-805C-43D8-852A-EEECE7874CDB}">
            <xm:f>$BL$4='Data entry'!$R20</xm:f>
            <x14:dxf>
              <fill>
                <patternFill>
                  <bgColor rgb="FFFF0000"/>
                </patternFill>
              </fill>
            </x14:dxf>
          </x14:cfRule>
          <xm:sqref>BJ48:BV48</xm:sqref>
        </x14:conditionalFormatting>
        <x14:conditionalFormatting xmlns:xm="http://schemas.microsoft.com/office/excel/2006/main">
          <x14:cfRule type="expression" priority="4691925" id="{BF5F5475-4E46-479C-97A6-D5175F5D1803}">
            <xm:f>$BL$4='Data entry'!$R20</xm:f>
            <x14:dxf>
              <fill>
                <patternFill>
                  <bgColor rgb="FFFFFF00"/>
                </patternFill>
              </fill>
            </x14:dxf>
          </x14:cfRule>
          <xm:sqref>AX47:BL47</xm:sqref>
        </x14:conditionalFormatting>
        <x14:conditionalFormatting xmlns:xm="http://schemas.microsoft.com/office/excel/2006/main">
          <x14:cfRule type="expression" priority="4691926" id="{B86FDF2F-16C9-46B1-847E-7EA1A8A34B9D}">
            <xm:f>$BM$4='Data entry'!$R20</xm:f>
            <x14:dxf>
              <fill>
                <patternFill>
                  <bgColor rgb="FFFF0000"/>
                </patternFill>
              </fill>
            </x14:dxf>
          </x14:cfRule>
          <xm:sqref>BK48:BW48</xm:sqref>
        </x14:conditionalFormatting>
        <x14:conditionalFormatting xmlns:xm="http://schemas.microsoft.com/office/excel/2006/main">
          <x14:cfRule type="expression" priority="4691927" id="{72FD189F-4CED-400D-9FEF-21A328970A4D}">
            <xm:f>$BM$4='Data entry'!$R20</xm:f>
            <x14:dxf>
              <fill>
                <patternFill>
                  <bgColor rgb="FFFFFF00"/>
                </patternFill>
              </fill>
            </x14:dxf>
          </x14:cfRule>
          <xm:sqref>AY47:BM47</xm:sqref>
        </x14:conditionalFormatting>
        <x14:conditionalFormatting xmlns:xm="http://schemas.microsoft.com/office/excel/2006/main">
          <x14:cfRule type="expression" priority="4691928" id="{BBBBF859-D5A7-4F55-BFBF-8A77E3357590}">
            <xm:f>$BN$4='Data entry'!$R20</xm:f>
            <x14:dxf>
              <fill>
                <patternFill>
                  <bgColor rgb="FFFF0000"/>
                </patternFill>
              </fill>
            </x14:dxf>
          </x14:cfRule>
          <xm:sqref>BL48:BX48</xm:sqref>
        </x14:conditionalFormatting>
        <x14:conditionalFormatting xmlns:xm="http://schemas.microsoft.com/office/excel/2006/main">
          <x14:cfRule type="expression" priority="4691929" id="{50CB1D75-0FD5-4D24-92B1-E8A41DC6575C}">
            <xm:f>$BN$4='Data entry'!$R20</xm:f>
            <x14:dxf>
              <fill>
                <patternFill>
                  <bgColor rgb="FFFFFF00"/>
                </patternFill>
              </fill>
            </x14:dxf>
          </x14:cfRule>
          <xm:sqref>AZ47:BN47</xm:sqref>
        </x14:conditionalFormatting>
        <x14:conditionalFormatting xmlns:xm="http://schemas.microsoft.com/office/excel/2006/main">
          <x14:cfRule type="expression" priority="4691930" id="{9EF3226D-E8FC-496B-A6FF-71776AEA54D1}">
            <xm:f>$BO$4='Data entry'!$R20</xm:f>
            <x14:dxf>
              <fill>
                <patternFill>
                  <bgColor rgb="FFFF0000"/>
                </patternFill>
              </fill>
            </x14:dxf>
          </x14:cfRule>
          <xm:sqref>BM48:BY48</xm:sqref>
        </x14:conditionalFormatting>
        <x14:conditionalFormatting xmlns:xm="http://schemas.microsoft.com/office/excel/2006/main">
          <x14:cfRule type="expression" priority="4691931" id="{3B86C801-ECFE-4D05-8AA5-1581116BAFBC}">
            <xm:f>$BO$4='Data entry'!$R20</xm:f>
            <x14:dxf>
              <fill>
                <patternFill>
                  <bgColor rgb="FFFFFF00"/>
                </patternFill>
              </fill>
            </x14:dxf>
          </x14:cfRule>
          <xm:sqref>BA47:BO47</xm:sqref>
        </x14:conditionalFormatting>
        <x14:conditionalFormatting xmlns:xm="http://schemas.microsoft.com/office/excel/2006/main">
          <x14:cfRule type="expression" priority="4691932" id="{058A23EC-3371-4A02-9F20-1ECA603AC6BC}">
            <xm:f>$BP$4='Data entry'!$R20</xm:f>
            <x14:dxf>
              <fill>
                <patternFill>
                  <bgColor rgb="FFFF0000"/>
                </patternFill>
              </fill>
            </x14:dxf>
          </x14:cfRule>
          <xm:sqref>BN48:BZ48</xm:sqref>
        </x14:conditionalFormatting>
        <x14:conditionalFormatting xmlns:xm="http://schemas.microsoft.com/office/excel/2006/main">
          <x14:cfRule type="expression" priority="4691933" id="{3E711E31-3992-4555-AB22-87133D60CD15}">
            <xm:f>$BP$4='Data entry'!$R20</xm:f>
            <x14:dxf>
              <fill>
                <patternFill>
                  <bgColor rgb="FFFFFF00"/>
                </patternFill>
              </fill>
            </x14:dxf>
          </x14:cfRule>
          <xm:sqref>BB47:BP47</xm:sqref>
        </x14:conditionalFormatting>
        <x14:conditionalFormatting xmlns:xm="http://schemas.microsoft.com/office/excel/2006/main">
          <x14:cfRule type="expression" priority="4691934" id="{23E9F8B9-37D5-4730-9453-6F23E8ECBBE3}">
            <xm:f>$BQ$4='Data entry'!$R20</xm:f>
            <x14:dxf>
              <fill>
                <patternFill>
                  <bgColor rgb="FFFFFF00"/>
                </patternFill>
              </fill>
            </x14:dxf>
          </x14:cfRule>
          <xm:sqref>BC47:BQ47</xm:sqref>
        </x14:conditionalFormatting>
        <x14:conditionalFormatting xmlns:xm="http://schemas.microsoft.com/office/excel/2006/main">
          <x14:cfRule type="expression" priority="4691935" id="{BCFD92F6-AAD3-44FD-BC61-A292A81B883E}">
            <xm:f>$BQ$4='Data entry'!$R20</xm:f>
            <x14:dxf>
              <fill>
                <patternFill>
                  <bgColor rgb="FFFF0000"/>
                </patternFill>
              </fill>
            </x14:dxf>
          </x14:cfRule>
          <xm:sqref>BO48:CA48</xm:sqref>
        </x14:conditionalFormatting>
        <x14:conditionalFormatting xmlns:xm="http://schemas.microsoft.com/office/excel/2006/main">
          <x14:cfRule type="expression" priority="4691936" id="{357D60E5-F356-477E-8020-A18F42C02832}">
            <xm:f>$BR$4='Data entry'!$R20</xm:f>
            <x14:dxf>
              <fill>
                <patternFill>
                  <bgColor rgb="FFFFFF00"/>
                </patternFill>
              </fill>
            </x14:dxf>
          </x14:cfRule>
          <xm:sqref>BD47:BR47</xm:sqref>
        </x14:conditionalFormatting>
        <x14:conditionalFormatting xmlns:xm="http://schemas.microsoft.com/office/excel/2006/main">
          <x14:cfRule type="expression" priority="4691937" id="{DA2B6511-43B3-432D-B6AA-1DB1188B90A6}">
            <xm:f>$BR$4='Data entry'!$R20</xm:f>
            <x14:dxf>
              <fill>
                <patternFill>
                  <bgColor rgb="FFFF0000"/>
                </patternFill>
              </fill>
            </x14:dxf>
          </x14:cfRule>
          <xm:sqref>BP48:CB48</xm:sqref>
        </x14:conditionalFormatting>
        <x14:conditionalFormatting xmlns:xm="http://schemas.microsoft.com/office/excel/2006/main">
          <x14:cfRule type="expression" priority="4691938" id="{0D5F64E4-4136-4BFA-B833-CC8578525D9C}">
            <xm:f>$BS$4='Data entry'!$R20</xm:f>
            <x14:dxf>
              <fill>
                <patternFill>
                  <bgColor rgb="FFFFFF00"/>
                </patternFill>
              </fill>
            </x14:dxf>
          </x14:cfRule>
          <xm:sqref>BE47:BS47</xm:sqref>
        </x14:conditionalFormatting>
        <x14:conditionalFormatting xmlns:xm="http://schemas.microsoft.com/office/excel/2006/main">
          <x14:cfRule type="expression" priority="4691939" id="{AC94D468-F078-4AE2-8771-102996E07B09}">
            <xm:f>$BS$4='Data entry'!$R20</xm:f>
            <x14:dxf>
              <fill>
                <patternFill>
                  <bgColor rgb="FFFF0000"/>
                </patternFill>
              </fill>
            </x14:dxf>
          </x14:cfRule>
          <xm:sqref>BQ48:CC48</xm:sqref>
        </x14:conditionalFormatting>
        <x14:conditionalFormatting xmlns:xm="http://schemas.microsoft.com/office/excel/2006/main">
          <x14:cfRule type="expression" priority="4691940" id="{10E78F76-181E-4F19-9F89-7DD36D3EFE30}">
            <xm:f>$BT$4='Data entry'!$R20</xm:f>
            <x14:dxf>
              <fill>
                <patternFill>
                  <bgColor rgb="FFFFFF00"/>
                </patternFill>
              </fill>
            </x14:dxf>
          </x14:cfRule>
          <xm:sqref>BF47:BT47</xm:sqref>
        </x14:conditionalFormatting>
        <x14:conditionalFormatting xmlns:xm="http://schemas.microsoft.com/office/excel/2006/main">
          <x14:cfRule type="expression" priority="4691941" id="{6A5FADC6-9512-4EFB-90A5-7B5244D10D1F}">
            <xm:f>$BT$4='Data entry'!$R20</xm:f>
            <x14:dxf>
              <fill>
                <patternFill>
                  <bgColor rgb="FFFF0000"/>
                </patternFill>
              </fill>
            </x14:dxf>
          </x14:cfRule>
          <xm:sqref>BR48:CC48</xm:sqref>
        </x14:conditionalFormatting>
        <x14:conditionalFormatting xmlns:xm="http://schemas.microsoft.com/office/excel/2006/main">
          <x14:cfRule type="expression" priority="4691942" id="{A51139D1-8841-4B96-B8CB-DFE3808765CF}">
            <xm:f>$BU$4='Data entry'!$R20</xm:f>
            <x14:dxf>
              <fill>
                <patternFill>
                  <bgColor rgb="FFFFFF00"/>
                </patternFill>
              </fill>
            </x14:dxf>
          </x14:cfRule>
          <xm:sqref>BG47:BU47</xm:sqref>
        </x14:conditionalFormatting>
        <x14:conditionalFormatting xmlns:xm="http://schemas.microsoft.com/office/excel/2006/main">
          <x14:cfRule type="expression" priority="4691943" id="{55CA7258-760F-4BFF-ACB5-A70FEB3E7981}">
            <xm:f>$BU$4='Data entry'!$R20</xm:f>
            <x14:dxf>
              <fill>
                <patternFill>
                  <bgColor rgb="FFFF0000"/>
                </patternFill>
              </fill>
            </x14:dxf>
          </x14:cfRule>
          <xm:sqref>BS48:CC48</xm:sqref>
        </x14:conditionalFormatting>
        <x14:conditionalFormatting xmlns:xm="http://schemas.microsoft.com/office/excel/2006/main">
          <x14:cfRule type="expression" priority="4691944" id="{A922B218-64DB-4CBB-9AB8-FE0EBB44E09E}">
            <xm:f>$BV$4='Data entry'!$R20</xm:f>
            <x14:dxf>
              <fill>
                <patternFill>
                  <bgColor rgb="FFFFFF00"/>
                </patternFill>
              </fill>
            </x14:dxf>
          </x14:cfRule>
          <xm:sqref>BH47:BV47</xm:sqref>
        </x14:conditionalFormatting>
        <x14:conditionalFormatting xmlns:xm="http://schemas.microsoft.com/office/excel/2006/main">
          <x14:cfRule type="expression" priority="4691945" id="{C98E908A-CD31-4778-B41C-7AFB9DBE639A}">
            <xm:f>$BV$4='Data entry'!$R20</xm:f>
            <x14:dxf>
              <fill>
                <patternFill>
                  <bgColor rgb="FFFF0000"/>
                </patternFill>
              </fill>
            </x14:dxf>
          </x14:cfRule>
          <xm:sqref>BT48:CC48</xm:sqref>
        </x14:conditionalFormatting>
        <x14:conditionalFormatting xmlns:xm="http://schemas.microsoft.com/office/excel/2006/main">
          <x14:cfRule type="expression" priority="4691946" id="{465CCCA3-B4DB-4B61-8AC7-8A5E4CEC9E3F}">
            <xm:f>$BW$4='Data entry'!$R20</xm:f>
            <x14:dxf>
              <fill>
                <patternFill>
                  <bgColor rgb="FFFFFF00"/>
                </patternFill>
              </fill>
            </x14:dxf>
          </x14:cfRule>
          <xm:sqref>BI47:BW47</xm:sqref>
        </x14:conditionalFormatting>
        <x14:conditionalFormatting xmlns:xm="http://schemas.microsoft.com/office/excel/2006/main">
          <x14:cfRule type="expression" priority="4691947" id="{37566F97-6D06-400B-A709-FE657B07687F}">
            <xm:f>$BW$4='Data entry'!$R20</xm:f>
            <x14:dxf>
              <fill>
                <patternFill>
                  <bgColor rgb="FFFF0000"/>
                </patternFill>
              </fill>
            </x14:dxf>
          </x14:cfRule>
          <xm:sqref>BU48:CC48</xm:sqref>
        </x14:conditionalFormatting>
        <x14:conditionalFormatting xmlns:xm="http://schemas.microsoft.com/office/excel/2006/main">
          <x14:cfRule type="expression" priority="4691948" id="{D8FBA3AC-5CF0-4E45-97CA-1D4DEE729ADA}">
            <xm:f>$BX$4='Data entry'!$R20</xm:f>
            <x14:dxf>
              <fill>
                <patternFill>
                  <bgColor rgb="FFFFFF00"/>
                </patternFill>
              </fill>
            </x14:dxf>
          </x14:cfRule>
          <xm:sqref>BJ47:BX47</xm:sqref>
        </x14:conditionalFormatting>
        <x14:conditionalFormatting xmlns:xm="http://schemas.microsoft.com/office/excel/2006/main">
          <x14:cfRule type="expression" priority="4691949" id="{E077C84B-A94F-431D-B232-4AFCC7C64F54}">
            <xm:f>$BX$4='Data entry'!$R20</xm:f>
            <x14:dxf>
              <fill>
                <patternFill>
                  <bgColor rgb="FFFF0000"/>
                </patternFill>
              </fill>
            </x14:dxf>
          </x14:cfRule>
          <xm:sqref>BV48:CC48</xm:sqref>
        </x14:conditionalFormatting>
        <x14:conditionalFormatting xmlns:xm="http://schemas.microsoft.com/office/excel/2006/main">
          <x14:cfRule type="expression" priority="4691950" id="{63783BA8-0C97-4A44-86FD-7A2BCF1B9957}">
            <xm:f>$BY$4='Data entry'!$R20</xm:f>
            <x14:dxf>
              <fill>
                <patternFill>
                  <bgColor rgb="FFFFFF00"/>
                </patternFill>
              </fill>
            </x14:dxf>
          </x14:cfRule>
          <xm:sqref>BK47:BY47</xm:sqref>
        </x14:conditionalFormatting>
        <x14:conditionalFormatting xmlns:xm="http://schemas.microsoft.com/office/excel/2006/main">
          <x14:cfRule type="expression" priority="4691951" id="{BB8DB8B4-B71B-46D2-AEE7-346F16103F74}">
            <xm:f>$BY$4='Data entry'!$R20</xm:f>
            <x14:dxf>
              <fill>
                <patternFill>
                  <bgColor rgb="FFFF0000"/>
                </patternFill>
              </fill>
            </x14:dxf>
          </x14:cfRule>
          <xm:sqref>BW48:CC48</xm:sqref>
        </x14:conditionalFormatting>
        <x14:conditionalFormatting xmlns:xm="http://schemas.microsoft.com/office/excel/2006/main">
          <x14:cfRule type="expression" priority="4691952" id="{1B638B98-2B06-4FEB-90C1-446A3E0A3979}">
            <xm:f>$BZ$4='Data entry'!$R20</xm:f>
            <x14:dxf>
              <fill>
                <patternFill>
                  <bgColor rgb="FFFFFF00"/>
                </patternFill>
              </fill>
            </x14:dxf>
          </x14:cfRule>
          <xm:sqref>BL47:BZ47</xm:sqref>
        </x14:conditionalFormatting>
        <x14:conditionalFormatting xmlns:xm="http://schemas.microsoft.com/office/excel/2006/main">
          <x14:cfRule type="expression" priority="4691953" id="{D3A0A2F8-D1B2-4DC5-B2A9-0EF53074E685}">
            <xm:f>$BZ$4='Data entry'!$R20</xm:f>
            <x14:dxf>
              <fill>
                <patternFill>
                  <bgColor rgb="FFFF0000"/>
                </patternFill>
              </fill>
            </x14:dxf>
          </x14:cfRule>
          <xm:sqref>BX48:CC48</xm:sqref>
        </x14:conditionalFormatting>
        <x14:conditionalFormatting xmlns:xm="http://schemas.microsoft.com/office/excel/2006/main">
          <x14:cfRule type="expression" priority="4691954" id="{83F6D018-7D3B-4D33-9998-11572F2F2FF5}">
            <xm:f>$CA$4='Data entry'!$R20</xm:f>
            <x14:dxf>
              <fill>
                <patternFill>
                  <bgColor rgb="FFFFFF00"/>
                </patternFill>
              </fill>
            </x14:dxf>
          </x14:cfRule>
          <xm:sqref>BM47:CA47</xm:sqref>
        </x14:conditionalFormatting>
        <x14:conditionalFormatting xmlns:xm="http://schemas.microsoft.com/office/excel/2006/main">
          <x14:cfRule type="expression" priority="4691955" id="{8E6D0B51-5626-4ED9-9072-C7A2C139704F}">
            <xm:f>$CA$4='Data entry'!$R20</xm:f>
            <x14:dxf>
              <fill>
                <patternFill>
                  <bgColor rgb="FFFF0000"/>
                </patternFill>
              </fill>
            </x14:dxf>
          </x14:cfRule>
          <xm:sqref>BY48:CC48</xm:sqref>
        </x14:conditionalFormatting>
        <x14:conditionalFormatting xmlns:xm="http://schemas.microsoft.com/office/excel/2006/main">
          <x14:cfRule type="expression" priority="4691956" id="{E1886EE4-3BDE-43A9-9F4B-79377FEC37FE}">
            <xm:f>$CB$4='Data entry'!$R20</xm:f>
            <x14:dxf>
              <fill>
                <patternFill>
                  <bgColor rgb="FFFFFF00"/>
                </patternFill>
              </fill>
            </x14:dxf>
          </x14:cfRule>
          <xm:sqref>BN47:CB47</xm:sqref>
        </x14:conditionalFormatting>
        <x14:conditionalFormatting xmlns:xm="http://schemas.microsoft.com/office/excel/2006/main">
          <x14:cfRule type="expression" priority="4691957" id="{ADEF572A-6C18-4602-BB86-01C96D36E07E}">
            <xm:f>$CB$4='Data entry'!$R20</xm:f>
            <x14:dxf>
              <fill>
                <patternFill>
                  <bgColor rgb="FFFF0000"/>
                </patternFill>
              </fill>
            </x14:dxf>
          </x14:cfRule>
          <xm:sqref>BZ48:CC48</xm:sqref>
        </x14:conditionalFormatting>
        <x14:conditionalFormatting xmlns:xm="http://schemas.microsoft.com/office/excel/2006/main">
          <x14:cfRule type="expression" priority="4691958" id="{7984E1C9-E073-4955-8543-62145CB6D008}">
            <xm:f>$CC$4='Data entry'!$R20</xm:f>
            <x14:dxf>
              <fill>
                <patternFill>
                  <bgColor rgb="FFFFFF00"/>
                </patternFill>
              </fill>
            </x14:dxf>
          </x14:cfRule>
          <xm:sqref>BO47:CC47</xm:sqref>
        </x14:conditionalFormatting>
        <x14:conditionalFormatting xmlns:xm="http://schemas.microsoft.com/office/excel/2006/main">
          <x14:cfRule type="expression" priority="4691959" id="{18A957B3-59FA-4698-BA92-2A208FF18E2F}">
            <xm:f>$CC$4='Data entry'!$R20</xm:f>
            <x14:dxf>
              <fill>
                <patternFill>
                  <bgColor rgb="FFFF0000"/>
                </patternFill>
              </fill>
            </x14:dxf>
          </x14:cfRule>
          <xm:sqref>CA48:CC48</xm:sqref>
        </x14:conditionalFormatting>
        <x14:conditionalFormatting xmlns:xm="http://schemas.microsoft.com/office/excel/2006/main">
          <x14:cfRule type="expression" priority="4692046" id="{5B0DB825-B7C2-40AC-B7EF-F267F054CFB9}">
            <xm:f>$U$4='Data entry'!$R21</xm:f>
            <x14:dxf>
              <fill>
                <patternFill>
                  <bgColor rgb="FFFF0000"/>
                </patternFill>
              </fill>
            </x14:dxf>
          </x14:cfRule>
          <xm:sqref>S51:AE51</xm:sqref>
        </x14:conditionalFormatting>
        <x14:conditionalFormatting xmlns:xm="http://schemas.microsoft.com/office/excel/2006/main">
          <x14:cfRule type="expression" priority="4692047" id="{18311200-E2BB-400F-B594-3B9A2C6068C2}">
            <xm:f>$V$4='Data entry'!$R21</xm:f>
            <x14:dxf>
              <fill>
                <patternFill>
                  <bgColor rgb="FFFF0000"/>
                </patternFill>
              </fill>
            </x14:dxf>
          </x14:cfRule>
          <xm:sqref>T51:AF51</xm:sqref>
        </x14:conditionalFormatting>
        <x14:conditionalFormatting xmlns:xm="http://schemas.microsoft.com/office/excel/2006/main">
          <x14:cfRule type="expression" priority="4692048" id="{D6DFB621-1A58-4C59-A987-ECAD0EB2D32B}">
            <xm:f>$V$4='Data entry'!$R21</xm:f>
            <x14:dxf>
              <fill>
                <patternFill>
                  <bgColor rgb="FFFFFF00"/>
                </patternFill>
              </fill>
            </x14:dxf>
          </x14:cfRule>
          <xm:sqref>H50:V50</xm:sqref>
        </x14:conditionalFormatting>
        <x14:conditionalFormatting xmlns:xm="http://schemas.microsoft.com/office/excel/2006/main">
          <x14:cfRule type="expression" priority="4692049" id="{5F87A680-DC5F-433D-A779-B7A534ACCDA9}">
            <xm:f>$W$4='Data entry'!$R21</xm:f>
            <x14:dxf>
              <fill>
                <patternFill>
                  <bgColor rgb="FFFF0000"/>
                </patternFill>
              </fill>
            </x14:dxf>
          </x14:cfRule>
          <xm:sqref>U51:AG51</xm:sqref>
        </x14:conditionalFormatting>
        <x14:conditionalFormatting xmlns:xm="http://schemas.microsoft.com/office/excel/2006/main">
          <x14:cfRule type="expression" priority="4692050" id="{964539FF-A92C-4F68-B268-B7157A32678C}">
            <xm:f>$W$4='Data entry'!$R21</xm:f>
            <x14:dxf>
              <fill>
                <patternFill>
                  <bgColor rgb="FFFFFF00"/>
                </patternFill>
              </fill>
            </x14:dxf>
          </x14:cfRule>
          <xm:sqref>I50:W50</xm:sqref>
        </x14:conditionalFormatting>
        <x14:conditionalFormatting xmlns:xm="http://schemas.microsoft.com/office/excel/2006/main">
          <x14:cfRule type="expression" priority="4692051" id="{46C1533A-F090-4A90-9309-3F59EC3FD3B0}">
            <xm:f>$X$4='Data entry'!$R21</xm:f>
            <x14:dxf>
              <fill>
                <patternFill>
                  <bgColor rgb="FFFF0000"/>
                </patternFill>
              </fill>
            </x14:dxf>
          </x14:cfRule>
          <xm:sqref>V51:AH51</xm:sqref>
        </x14:conditionalFormatting>
        <x14:conditionalFormatting xmlns:xm="http://schemas.microsoft.com/office/excel/2006/main">
          <x14:cfRule type="expression" priority="4692052" id="{7C70E81C-DDD4-4D75-933A-4F6A39893184}">
            <xm:f>$X$4='Data entry'!$R21</xm:f>
            <x14:dxf>
              <fill>
                <patternFill>
                  <bgColor rgb="FFFFFF00"/>
                </patternFill>
              </fill>
            </x14:dxf>
          </x14:cfRule>
          <xm:sqref>J50:X50</xm:sqref>
        </x14:conditionalFormatting>
        <x14:conditionalFormatting xmlns:xm="http://schemas.microsoft.com/office/excel/2006/main">
          <x14:cfRule type="expression" priority="4692053" id="{561AF073-0EF8-4B72-A119-40A639C4359D}">
            <xm:f>$Y$4='Data entry'!$R21</xm:f>
            <x14:dxf>
              <fill>
                <patternFill>
                  <bgColor rgb="FFFF0000"/>
                </patternFill>
              </fill>
            </x14:dxf>
          </x14:cfRule>
          <xm:sqref>W51:AI51</xm:sqref>
        </x14:conditionalFormatting>
        <x14:conditionalFormatting xmlns:xm="http://schemas.microsoft.com/office/excel/2006/main">
          <x14:cfRule type="expression" priority="4692054" id="{F242E808-8F07-4A89-9524-7D4C767CE357}">
            <xm:f>$Y$4='Data entry'!$R21</xm:f>
            <x14:dxf>
              <fill>
                <patternFill>
                  <bgColor rgb="FFFFFF00"/>
                </patternFill>
              </fill>
            </x14:dxf>
          </x14:cfRule>
          <xm:sqref>K50:Y50</xm:sqref>
        </x14:conditionalFormatting>
        <x14:conditionalFormatting xmlns:xm="http://schemas.microsoft.com/office/excel/2006/main">
          <x14:cfRule type="expression" priority="4692055" id="{DD601058-982B-4218-BD9D-64BB823C2633}">
            <xm:f>$Z$4='Data entry'!$R21</xm:f>
            <x14:dxf>
              <fill>
                <patternFill>
                  <bgColor rgb="FFFF0000"/>
                </patternFill>
              </fill>
            </x14:dxf>
          </x14:cfRule>
          <xm:sqref>X51:AJ51</xm:sqref>
        </x14:conditionalFormatting>
        <x14:conditionalFormatting xmlns:xm="http://schemas.microsoft.com/office/excel/2006/main">
          <x14:cfRule type="expression" priority="4692056" id="{C9DB141D-79F6-4093-92A3-7BF7A1622985}">
            <xm:f>$Z$4='Data entry'!$R21</xm:f>
            <x14:dxf>
              <fill>
                <patternFill>
                  <bgColor rgb="FFFFFF00"/>
                </patternFill>
              </fill>
            </x14:dxf>
          </x14:cfRule>
          <xm:sqref>L50:Z50</xm:sqref>
        </x14:conditionalFormatting>
        <x14:conditionalFormatting xmlns:xm="http://schemas.microsoft.com/office/excel/2006/main">
          <x14:cfRule type="expression" priority="4692057" id="{710EB8D3-F5C0-4E3C-8214-2D0C4E26F649}">
            <xm:f>$AA$4='Data entry'!$R21</xm:f>
            <x14:dxf>
              <fill>
                <patternFill>
                  <bgColor rgb="FFFF0000"/>
                </patternFill>
              </fill>
            </x14:dxf>
          </x14:cfRule>
          <xm:sqref>Y51:AK51</xm:sqref>
        </x14:conditionalFormatting>
        <x14:conditionalFormatting xmlns:xm="http://schemas.microsoft.com/office/excel/2006/main">
          <x14:cfRule type="expression" priority="4692058" id="{33825D69-C967-4D27-B395-5D44A3083802}">
            <xm:f>$AA$4='Data entry'!$R21</xm:f>
            <x14:dxf>
              <fill>
                <patternFill>
                  <bgColor rgb="FFFFFF00"/>
                </patternFill>
              </fill>
            </x14:dxf>
          </x14:cfRule>
          <xm:sqref>M50:AA50</xm:sqref>
        </x14:conditionalFormatting>
        <x14:conditionalFormatting xmlns:xm="http://schemas.microsoft.com/office/excel/2006/main">
          <x14:cfRule type="expression" priority="4692059" id="{9811A97D-351B-4D32-8754-AF433277E62B}">
            <xm:f>$AB$4='Data entry'!$R21</xm:f>
            <x14:dxf>
              <fill>
                <patternFill>
                  <bgColor rgb="FFFF0000"/>
                </patternFill>
              </fill>
            </x14:dxf>
          </x14:cfRule>
          <xm:sqref>Z51:AL51</xm:sqref>
        </x14:conditionalFormatting>
        <x14:conditionalFormatting xmlns:xm="http://schemas.microsoft.com/office/excel/2006/main">
          <x14:cfRule type="expression" priority="4692060" id="{6DD3E556-C72E-438B-92DA-3096ED1E4178}">
            <xm:f>$AB$4='Data entry'!$R21</xm:f>
            <x14:dxf>
              <fill>
                <patternFill>
                  <bgColor rgb="FFFFFF00"/>
                </patternFill>
              </fill>
            </x14:dxf>
          </x14:cfRule>
          <xm:sqref>N50:AB50</xm:sqref>
        </x14:conditionalFormatting>
        <x14:conditionalFormatting xmlns:xm="http://schemas.microsoft.com/office/excel/2006/main">
          <x14:cfRule type="expression" priority="4692061" id="{C0DF7A1B-D6BC-4371-BD3A-F0708147FA1C}">
            <xm:f>$AC$4='Data entry'!$R21</xm:f>
            <x14:dxf>
              <fill>
                <patternFill>
                  <bgColor rgb="FFFF0000"/>
                </patternFill>
              </fill>
            </x14:dxf>
          </x14:cfRule>
          <xm:sqref>AA51:AM51</xm:sqref>
        </x14:conditionalFormatting>
        <x14:conditionalFormatting xmlns:xm="http://schemas.microsoft.com/office/excel/2006/main">
          <x14:cfRule type="expression" priority="4692062" id="{DB2E1F48-AF0E-41F9-A976-6B1963CA5711}">
            <xm:f>$AC$4='Data entry'!$R21</xm:f>
            <x14:dxf>
              <fill>
                <patternFill>
                  <bgColor rgb="FFFFFF00"/>
                </patternFill>
              </fill>
            </x14:dxf>
          </x14:cfRule>
          <xm:sqref>O50:AC50</xm:sqref>
        </x14:conditionalFormatting>
        <x14:conditionalFormatting xmlns:xm="http://schemas.microsoft.com/office/excel/2006/main">
          <x14:cfRule type="expression" priority="4692063" id="{89909907-F9A9-4AF9-BC1D-304710A43F50}">
            <xm:f>$AD$4='Data entry'!$R21</xm:f>
            <x14:dxf>
              <fill>
                <patternFill>
                  <bgColor rgb="FFFF0000"/>
                </patternFill>
              </fill>
            </x14:dxf>
          </x14:cfRule>
          <xm:sqref>AB51:AN51</xm:sqref>
        </x14:conditionalFormatting>
        <x14:conditionalFormatting xmlns:xm="http://schemas.microsoft.com/office/excel/2006/main">
          <x14:cfRule type="expression" priority="4692064" id="{729676B7-E331-43A4-ACC9-850DCEE76A0E}">
            <xm:f>$AD$4='Data entry'!$R21</xm:f>
            <x14:dxf>
              <fill>
                <patternFill>
                  <bgColor rgb="FFFFFF00"/>
                </patternFill>
              </fill>
            </x14:dxf>
          </x14:cfRule>
          <xm:sqref>P50:AD50</xm:sqref>
        </x14:conditionalFormatting>
        <x14:conditionalFormatting xmlns:xm="http://schemas.microsoft.com/office/excel/2006/main">
          <x14:cfRule type="expression" priority="4692065" id="{00DA2C55-350E-44AA-ABEA-808FABFDA737}">
            <xm:f>$AE$4='Data entry'!$R21</xm:f>
            <x14:dxf>
              <fill>
                <patternFill>
                  <bgColor rgb="FFFF0000"/>
                </patternFill>
              </fill>
            </x14:dxf>
          </x14:cfRule>
          <xm:sqref>AC51:AO51</xm:sqref>
        </x14:conditionalFormatting>
        <x14:conditionalFormatting xmlns:xm="http://schemas.microsoft.com/office/excel/2006/main">
          <x14:cfRule type="expression" priority="4692066" id="{373C95F1-00C1-45E9-B561-5224945BA4A4}">
            <xm:f>$AE$4='Data entry'!$R21</xm:f>
            <x14:dxf>
              <fill>
                <patternFill>
                  <bgColor rgb="FFFFFF00"/>
                </patternFill>
              </fill>
            </x14:dxf>
          </x14:cfRule>
          <xm:sqref>Q50:AE50</xm:sqref>
        </x14:conditionalFormatting>
        <x14:conditionalFormatting xmlns:xm="http://schemas.microsoft.com/office/excel/2006/main">
          <x14:cfRule type="expression" priority="4692067" id="{65E90E74-6BEF-4B00-BD5E-ECACFEBC225A}">
            <xm:f>$AF$4='Data entry'!$R21</xm:f>
            <x14:dxf>
              <fill>
                <patternFill>
                  <bgColor rgb="FFFF0000"/>
                </patternFill>
              </fill>
            </x14:dxf>
          </x14:cfRule>
          <xm:sqref>AD51:AP51</xm:sqref>
        </x14:conditionalFormatting>
        <x14:conditionalFormatting xmlns:xm="http://schemas.microsoft.com/office/excel/2006/main">
          <x14:cfRule type="expression" priority="4692068" id="{56B519D7-E083-4811-B42B-D6CB10D44BB3}">
            <xm:f>$AF$4='Data entry'!$R21</xm:f>
            <x14:dxf>
              <fill>
                <patternFill>
                  <bgColor rgb="FFFFFF00"/>
                </patternFill>
              </fill>
            </x14:dxf>
          </x14:cfRule>
          <xm:sqref>R50:AF50</xm:sqref>
        </x14:conditionalFormatting>
        <x14:conditionalFormatting xmlns:xm="http://schemas.microsoft.com/office/excel/2006/main">
          <x14:cfRule type="expression" priority="4692069" id="{889682B6-BF9B-414B-86B7-1C802156B058}">
            <xm:f>$AG$4='Data entry'!$R21</xm:f>
            <x14:dxf>
              <fill>
                <patternFill>
                  <bgColor rgb="FFFF0000"/>
                </patternFill>
              </fill>
            </x14:dxf>
          </x14:cfRule>
          <xm:sqref>AE51:AQ51</xm:sqref>
        </x14:conditionalFormatting>
        <x14:conditionalFormatting xmlns:xm="http://schemas.microsoft.com/office/excel/2006/main">
          <x14:cfRule type="expression" priority="4692070" id="{19913D88-1940-4CB0-B29C-D46D60833BD5}">
            <xm:f>$AG$4='Data entry'!$R21</xm:f>
            <x14:dxf>
              <fill>
                <patternFill>
                  <bgColor rgb="FFFFFF00"/>
                </patternFill>
              </fill>
            </x14:dxf>
          </x14:cfRule>
          <xm:sqref>S50:AG50</xm:sqref>
        </x14:conditionalFormatting>
        <x14:conditionalFormatting xmlns:xm="http://schemas.microsoft.com/office/excel/2006/main">
          <x14:cfRule type="expression" priority="4692071" id="{3DD7B9A5-18A3-463F-BAD5-9796FC487328}">
            <xm:f>$AH$4='Data entry'!$R21</xm:f>
            <x14:dxf>
              <fill>
                <patternFill>
                  <bgColor rgb="FFFF0000"/>
                </patternFill>
              </fill>
            </x14:dxf>
          </x14:cfRule>
          <xm:sqref>AF51:AR51</xm:sqref>
        </x14:conditionalFormatting>
        <x14:conditionalFormatting xmlns:xm="http://schemas.microsoft.com/office/excel/2006/main">
          <x14:cfRule type="expression" priority="4692072" id="{31005CF4-5608-496E-91EB-F7F505046C80}">
            <xm:f>$AH$4='Data entry'!$R21</xm:f>
            <x14:dxf>
              <fill>
                <patternFill>
                  <bgColor rgb="FFFFFF00"/>
                </patternFill>
              </fill>
            </x14:dxf>
          </x14:cfRule>
          <xm:sqref>T50:AH50</xm:sqref>
        </x14:conditionalFormatting>
        <x14:conditionalFormatting xmlns:xm="http://schemas.microsoft.com/office/excel/2006/main">
          <x14:cfRule type="expression" priority="4692073" id="{CD14F654-5B7A-444F-8FC1-7DD71E76E475}">
            <xm:f>$AI$4='Data entry'!$R21</xm:f>
            <x14:dxf>
              <fill>
                <patternFill>
                  <bgColor rgb="FFFF0000"/>
                </patternFill>
              </fill>
            </x14:dxf>
          </x14:cfRule>
          <xm:sqref>AG51:AS51</xm:sqref>
        </x14:conditionalFormatting>
        <x14:conditionalFormatting xmlns:xm="http://schemas.microsoft.com/office/excel/2006/main">
          <x14:cfRule type="expression" priority="4692074" id="{0E4E448C-6C46-4285-B877-A61A90294385}">
            <xm:f>$AI$4='Data entry'!$R21</xm:f>
            <x14:dxf>
              <fill>
                <patternFill>
                  <bgColor rgb="FFFFFF00"/>
                </patternFill>
              </fill>
            </x14:dxf>
          </x14:cfRule>
          <xm:sqref>U50:AI50</xm:sqref>
        </x14:conditionalFormatting>
        <x14:conditionalFormatting xmlns:xm="http://schemas.microsoft.com/office/excel/2006/main">
          <x14:cfRule type="expression" priority="4692075" id="{B1C1818F-791C-403D-BE73-6F6E9DC6A16D}">
            <xm:f>$AJ$4='Data entry'!$R21</xm:f>
            <x14:dxf>
              <fill>
                <patternFill>
                  <bgColor rgb="FFFF0000"/>
                </patternFill>
              </fill>
            </x14:dxf>
          </x14:cfRule>
          <xm:sqref>AH51:AT51</xm:sqref>
        </x14:conditionalFormatting>
        <x14:conditionalFormatting xmlns:xm="http://schemas.microsoft.com/office/excel/2006/main">
          <x14:cfRule type="expression" priority="4692076" id="{A1237792-221B-431B-B8A7-E9A64DA46D93}">
            <xm:f>$AJ$4='Data entry'!$R21</xm:f>
            <x14:dxf>
              <fill>
                <patternFill>
                  <bgColor rgb="FFFFFF00"/>
                </patternFill>
              </fill>
            </x14:dxf>
          </x14:cfRule>
          <xm:sqref>V50:AJ50</xm:sqref>
        </x14:conditionalFormatting>
        <x14:conditionalFormatting xmlns:xm="http://schemas.microsoft.com/office/excel/2006/main">
          <x14:cfRule type="expression" priority="4692077" id="{617DC2AF-C7A3-4724-8EA3-17DEFEDC8949}">
            <xm:f>$AK$4='Data entry'!$R21</xm:f>
            <x14:dxf>
              <fill>
                <patternFill>
                  <bgColor rgb="FFFF0000"/>
                </patternFill>
              </fill>
            </x14:dxf>
          </x14:cfRule>
          <xm:sqref>AI51:AU51</xm:sqref>
        </x14:conditionalFormatting>
        <x14:conditionalFormatting xmlns:xm="http://schemas.microsoft.com/office/excel/2006/main">
          <x14:cfRule type="expression" priority="4692078" id="{AA72317D-37B1-48EB-A28B-BF2AC8DC4519}">
            <xm:f>$AK$4='Data entry'!$R21</xm:f>
            <x14:dxf>
              <fill>
                <patternFill>
                  <bgColor rgb="FFFFFF00"/>
                </patternFill>
              </fill>
            </x14:dxf>
          </x14:cfRule>
          <xm:sqref>W50:AK50</xm:sqref>
        </x14:conditionalFormatting>
        <x14:conditionalFormatting xmlns:xm="http://schemas.microsoft.com/office/excel/2006/main">
          <x14:cfRule type="expression" priority="4692079" id="{6CA9FB7A-20EA-4D3A-B74C-A001F4BE810D}">
            <xm:f>$AL$4='Data entry'!$R21</xm:f>
            <x14:dxf>
              <fill>
                <patternFill>
                  <bgColor rgb="FFFF0000"/>
                </patternFill>
              </fill>
            </x14:dxf>
          </x14:cfRule>
          <xm:sqref>AJ51:AV51</xm:sqref>
        </x14:conditionalFormatting>
        <x14:conditionalFormatting xmlns:xm="http://schemas.microsoft.com/office/excel/2006/main">
          <x14:cfRule type="expression" priority="4692080" id="{81A75DAA-573F-4EF3-A640-1B992C18BEA0}">
            <xm:f>$AL$4='Data entry'!$R21</xm:f>
            <x14:dxf>
              <fill>
                <patternFill>
                  <bgColor rgb="FFFFFF00"/>
                </patternFill>
              </fill>
            </x14:dxf>
          </x14:cfRule>
          <xm:sqref>X50:AL50</xm:sqref>
        </x14:conditionalFormatting>
        <x14:conditionalFormatting xmlns:xm="http://schemas.microsoft.com/office/excel/2006/main">
          <x14:cfRule type="expression" priority="4692081" id="{3D44713E-4ABA-4CCD-9DF4-5513A9FB5E1E}">
            <xm:f>$AM$4='Data entry'!$R21</xm:f>
            <x14:dxf>
              <fill>
                <patternFill>
                  <bgColor rgb="FFFF0000"/>
                </patternFill>
              </fill>
            </x14:dxf>
          </x14:cfRule>
          <xm:sqref>AK51:AW51</xm:sqref>
        </x14:conditionalFormatting>
        <x14:conditionalFormatting xmlns:xm="http://schemas.microsoft.com/office/excel/2006/main">
          <x14:cfRule type="expression" priority="4692082" id="{05A26B51-72A7-4423-822F-2BDBC28275D0}">
            <xm:f>$AM$4='Data entry'!$R21</xm:f>
            <x14:dxf>
              <fill>
                <patternFill>
                  <bgColor rgb="FFFFFF00"/>
                </patternFill>
              </fill>
            </x14:dxf>
          </x14:cfRule>
          <xm:sqref>Y50:AM50</xm:sqref>
        </x14:conditionalFormatting>
        <x14:conditionalFormatting xmlns:xm="http://schemas.microsoft.com/office/excel/2006/main">
          <x14:cfRule type="expression" priority="4692083" id="{B8A20675-6230-4694-A7F6-6B3DC7142773}">
            <xm:f>$AN$4='Data entry'!$R21</xm:f>
            <x14:dxf>
              <fill>
                <patternFill>
                  <bgColor rgb="FFFF0000"/>
                </patternFill>
              </fill>
            </x14:dxf>
          </x14:cfRule>
          <xm:sqref>AL51:AX51</xm:sqref>
        </x14:conditionalFormatting>
        <x14:conditionalFormatting xmlns:xm="http://schemas.microsoft.com/office/excel/2006/main">
          <x14:cfRule type="expression" priority="4692084" id="{8421181C-7450-42E9-BC1D-065CCFCA960E}">
            <xm:f>$AN$4='Data entry'!$R21</xm:f>
            <x14:dxf>
              <fill>
                <patternFill>
                  <bgColor rgb="FFFFFF00"/>
                </patternFill>
              </fill>
            </x14:dxf>
          </x14:cfRule>
          <xm:sqref>Z50:AN50</xm:sqref>
        </x14:conditionalFormatting>
        <x14:conditionalFormatting xmlns:xm="http://schemas.microsoft.com/office/excel/2006/main">
          <x14:cfRule type="expression" priority="4692085" id="{067FE4BD-6EF4-4684-B6E0-35AB2F267EE7}">
            <xm:f>$AO$4='Data entry'!$R21</xm:f>
            <x14:dxf>
              <fill>
                <patternFill>
                  <bgColor rgb="FFFF0000"/>
                </patternFill>
              </fill>
            </x14:dxf>
          </x14:cfRule>
          <xm:sqref>AM51:AY51</xm:sqref>
        </x14:conditionalFormatting>
        <x14:conditionalFormatting xmlns:xm="http://schemas.microsoft.com/office/excel/2006/main">
          <x14:cfRule type="expression" priority="4692086" id="{F7653492-88D1-47AC-8BA3-0CCE65C3C2AB}">
            <xm:f>$AO$4='Data entry'!$R21</xm:f>
            <x14:dxf>
              <fill>
                <patternFill>
                  <bgColor rgb="FFFFFF00"/>
                </patternFill>
              </fill>
            </x14:dxf>
          </x14:cfRule>
          <xm:sqref>AA50:AO50</xm:sqref>
        </x14:conditionalFormatting>
        <x14:conditionalFormatting xmlns:xm="http://schemas.microsoft.com/office/excel/2006/main">
          <x14:cfRule type="expression" priority="4692087" id="{207A5E5D-B322-482E-9193-1D7318138358}">
            <xm:f>$AP$4='Data entry'!$R21</xm:f>
            <x14:dxf>
              <fill>
                <patternFill>
                  <bgColor rgb="FFFF0000"/>
                </patternFill>
              </fill>
            </x14:dxf>
          </x14:cfRule>
          <xm:sqref>AN51:AZ51</xm:sqref>
        </x14:conditionalFormatting>
        <x14:conditionalFormatting xmlns:xm="http://schemas.microsoft.com/office/excel/2006/main">
          <x14:cfRule type="expression" priority="4692088" id="{21DA638D-4CA0-4067-BFF1-240CE1A0261B}">
            <xm:f>$AP$4='Data entry'!$R21</xm:f>
            <x14:dxf>
              <fill>
                <patternFill>
                  <bgColor rgb="FFFFFF00"/>
                </patternFill>
              </fill>
            </x14:dxf>
          </x14:cfRule>
          <xm:sqref>AB50:AP50</xm:sqref>
        </x14:conditionalFormatting>
        <x14:conditionalFormatting xmlns:xm="http://schemas.microsoft.com/office/excel/2006/main">
          <x14:cfRule type="expression" priority="4692089" id="{71963D96-A42A-4B90-BFC7-6D83D37766EF}">
            <xm:f>$AQ$4='Data entry'!$R21</xm:f>
            <x14:dxf>
              <fill>
                <patternFill>
                  <bgColor rgb="FFFF0000"/>
                </patternFill>
              </fill>
            </x14:dxf>
          </x14:cfRule>
          <xm:sqref>AO51:BA51</xm:sqref>
        </x14:conditionalFormatting>
        <x14:conditionalFormatting xmlns:xm="http://schemas.microsoft.com/office/excel/2006/main">
          <x14:cfRule type="expression" priority="4692090" id="{74952595-84B6-484F-8FF6-FCC1F337DF4D}">
            <xm:f>$AQ$4='Data entry'!$R21</xm:f>
            <x14:dxf>
              <fill>
                <patternFill>
                  <bgColor rgb="FFFFFF00"/>
                </patternFill>
              </fill>
            </x14:dxf>
          </x14:cfRule>
          <xm:sqref>AC50:AQ50</xm:sqref>
        </x14:conditionalFormatting>
        <x14:conditionalFormatting xmlns:xm="http://schemas.microsoft.com/office/excel/2006/main">
          <x14:cfRule type="expression" priority="4692091" id="{8AC9C4B9-0A34-4BC0-B0F7-CA89434C4911}">
            <xm:f>$P$4='Data entry'!$R21</xm:f>
            <x14:dxf>
              <fill>
                <patternFill>
                  <bgColor rgb="FFFFFF00"/>
                </patternFill>
              </fill>
            </x14:dxf>
          </x14:cfRule>
          <xm:sqref>C50:P50</xm:sqref>
        </x14:conditionalFormatting>
        <x14:conditionalFormatting xmlns:xm="http://schemas.microsoft.com/office/excel/2006/main">
          <x14:cfRule type="expression" priority="4692092" id="{0A726775-ABFD-4F22-967C-1A4D87BA3751}">
            <xm:f>$Q$4='Data entry'!$R21</xm:f>
            <x14:dxf>
              <fill>
                <patternFill>
                  <bgColor rgb="FFFFFF00"/>
                </patternFill>
              </fill>
            </x14:dxf>
          </x14:cfRule>
          <xm:sqref>C50:Q50</xm:sqref>
        </x14:conditionalFormatting>
        <x14:conditionalFormatting xmlns:xm="http://schemas.microsoft.com/office/excel/2006/main">
          <x14:cfRule type="expression" priority="4692093" id="{3A8414BD-262C-43B5-86EE-FA6901D00453}">
            <xm:f>$Q$4='Data entry'!$R21</xm:f>
            <x14:dxf>
              <fill>
                <patternFill>
                  <bgColor rgb="FFFF0000"/>
                </patternFill>
              </fill>
            </x14:dxf>
          </x14:cfRule>
          <xm:sqref>O51:AA51</xm:sqref>
        </x14:conditionalFormatting>
        <x14:conditionalFormatting xmlns:xm="http://schemas.microsoft.com/office/excel/2006/main">
          <x14:cfRule type="expression" priority="4692094" id="{B8B5501D-F3EF-4449-9306-F652960C65F4}">
            <xm:f>$R$4='Data entry'!$R21</xm:f>
            <x14:dxf>
              <fill>
                <patternFill>
                  <bgColor rgb="FFFF0000"/>
                </patternFill>
              </fill>
            </x14:dxf>
          </x14:cfRule>
          <xm:sqref>P51:AB51</xm:sqref>
        </x14:conditionalFormatting>
        <x14:conditionalFormatting xmlns:xm="http://schemas.microsoft.com/office/excel/2006/main">
          <x14:cfRule type="expression" priority="4692095" id="{5D070DEC-B82E-4D87-B907-A3E5AB836991}">
            <xm:f>$R$4='Data entry'!$R21</xm:f>
            <x14:dxf>
              <fill>
                <patternFill>
                  <bgColor rgb="FFFFFF00"/>
                </patternFill>
              </fill>
            </x14:dxf>
          </x14:cfRule>
          <xm:sqref>D50:R50</xm:sqref>
        </x14:conditionalFormatting>
        <x14:conditionalFormatting xmlns:xm="http://schemas.microsoft.com/office/excel/2006/main">
          <x14:cfRule type="expression" priority="4692096" id="{E4D16A10-F818-4664-9FB2-F0E839824D4B}">
            <xm:f>$S$4='Data entry'!$R21</xm:f>
            <x14:dxf>
              <fill>
                <patternFill>
                  <bgColor rgb="FFFF0000"/>
                </patternFill>
              </fill>
            </x14:dxf>
          </x14:cfRule>
          <xm:sqref>Q51:AC51</xm:sqref>
        </x14:conditionalFormatting>
        <x14:conditionalFormatting xmlns:xm="http://schemas.microsoft.com/office/excel/2006/main">
          <x14:cfRule type="expression" priority="4692097" id="{1A9F9911-A3E9-4730-AFBE-AB8C596545CA}">
            <xm:f>$S$4='Data entry'!$R21</xm:f>
            <x14:dxf>
              <fill>
                <patternFill>
                  <bgColor rgb="FFFFFF00"/>
                </patternFill>
              </fill>
            </x14:dxf>
          </x14:cfRule>
          <xm:sqref>E50:S50</xm:sqref>
        </x14:conditionalFormatting>
        <x14:conditionalFormatting xmlns:xm="http://schemas.microsoft.com/office/excel/2006/main">
          <x14:cfRule type="expression" priority="4692098" id="{8BB5CD1B-B2AC-442A-9550-26DE19A62D22}">
            <xm:f>$T$4='Data entry'!$R21</xm:f>
            <x14:dxf>
              <fill>
                <patternFill>
                  <bgColor rgb="FFFF0000"/>
                </patternFill>
              </fill>
            </x14:dxf>
          </x14:cfRule>
          <xm:sqref>R51:AD51</xm:sqref>
        </x14:conditionalFormatting>
        <x14:conditionalFormatting xmlns:xm="http://schemas.microsoft.com/office/excel/2006/main">
          <x14:cfRule type="expression" priority="4692099" id="{E7B59C69-7921-4049-84A1-8B3E5F7B0598}">
            <xm:f>$T$4='Data entry'!$R21</xm:f>
            <x14:dxf>
              <fill>
                <patternFill>
                  <bgColor rgb="FFFFFF00"/>
                </patternFill>
              </fill>
            </x14:dxf>
          </x14:cfRule>
          <xm:sqref>F50:T50</xm:sqref>
        </x14:conditionalFormatting>
        <x14:conditionalFormatting xmlns:xm="http://schemas.microsoft.com/office/excel/2006/main">
          <x14:cfRule type="expression" priority="4692100" id="{238C09E5-7A3D-439D-949F-A7733073F9A2}">
            <xm:f>$U$4='Data entry'!$R21</xm:f>
            <x14:dxf>
              <fill>
                <patternFill>
                  <bgColor rgb="FFFFFF00"/>
                </patternFill>
              </fill>
            </x14:dxf>
          </x14:cfRule>
          <xm:sqref>G50:U50</xm:sqref>
        </x14:conditionalFormatting>
        <x14:conditionalFormatting xmlns:xm="http://schemas.microsoft.com/office/excel/2006/main">
          <x14:cfRule type="expression" priority="4692101" id="{DE4D4432-0A19-452A-AF14-2873FE4DF411}">
            <xm:f>$AR$4='Data entry'!$R21</xm:f>
            <x14:dxf>
              <fill>
                <patternFill>
                  <bgColor rgb="FFFF0000"/>
                </patternFill>
              </fill>
            </x14:dxf>
          </x14:cfRule>
          <xm:sqref>AP51:BB51</xm:sqref>
        </x14:conditionalFormatting>
        <x14:conditionalFormatting xmlns:xm="http://schemas.microsoft.com/office/excel/2006/main">
          <x14:cfRule type="expression" priority="4692102" id="{90D7E1FF-542D-40C8-9BD5-DFEB4CDD256F}">
            <xm:f>$AR$4='Data entry'!$R21</xm:f>
            <x14:dxf>
              <fill>
                <patternFill>
                  <bgColor rgb="FFFFFF00"/>
                </patternFill>
              </fill>
            </x14:dxf>
          </x14:cfRule>
          <xm:sqref>AD50:AR50</xm:sqref>
        </x14:conditionalFormatting>
        <x14:conditionalFormatting xmlns:xm="http://schemas.microsoft.com/office/excel/2006/main">
          <x14:cfRule type="expression" priority="4692103" id="{0EBB5305-4A4A-4205-A1FF-11160070CBC3}">
            <xm:f>$AS$4='Data entry'!$R21</xm:f>
            <x14:dxf>
              <fill>
                <patternFill>
                  <bgColor rgb="FFFF0000"/>
                </patternFill>
              </fill>
            </x14:dxf>
          </x14:cfRule>
          <xm:sqref>AQ51:BC51</xm:sqref>
        </x14:conditionalFormatting>
        <x14:conditionalFormatting xmlns:xm="http://schemas.microsoft.com/office/excel/2006/main">
          <x14:cfRule type="expression" priority="4692104" id="{AC8EB30C-4253-4CE1-820E-1801F6D8D35B}">
            <xm:f>$AS$4='Data entry'!$R21</xm:f>
            <x14:dxf>
              <fill>
                <patternFill>
                  <bgColor rgb="FFFFFF00"/>
                </patternFill>
              </fill>
            </x14:dxf>
          </x14:cfRule>
          <xm:sqref>AE50:AS50</xm:sqref>
        </x14:conditionalFormatting>
        <x14:conditionalFormatting xmlns:xm="http://schemas.microsoft.com/office/excel/2006/main">
          <x14:cfRule type="expression" priority="4692105" id="{E11744C1-7201-4272-A1B0-945490B42425}">
            <xm:f>$AT$4='Data entry'!$R21</xm:f>
            <x14:dxf>
              <fill>
                <patternFill>
                  <bgColor rgb="FFFF0000"/>
                </patternFill>
              </fill>
            </x14:dxf>
          </x14:cfRule>
          <xm:sqref>AR51:BD51</xm:sqref>
        </x14:conditionalFormatting>
        <x14:conditionalFormatting xmlns:xm="http://schemas.microsoft.com/office/excel/2006/main">
          <x14:cfRule type="expression" priority="4692106" id="{5EE2823B-E955-4EA7-B99C-0B1F77B57A69}">
            <xm:f>$AT$4='Data entry'!$R21</xm:f>
            <x14:dxf>
              <fill>
                <patternFill>
                  <bgColor rgb="FFFFFF00"/>
                </patternFill>
              </fill>
            </x14:dxf>
          </x14:cfRule>
          <xm:sqref>AF50:AT50</xm:sqref>
        </x14:conditionalFormatting>
        <x14:conditionalFormatting xmlns:xm="http://schemas.microsoft.com/office/excel/2006/main">
          <x14:cfRule type="expression" priority="4692107" id="{5737DC63-3262-4B34-900C-2AAEB255FCBA}">
            <xm:f>$AU$4='Data entry'!$R21</xm:f>
            <x14:dxf>
              <fill>
                <patternFill>
                  <bgColor rgb="FFFF0000"/>
                </patternFill>
              </fill>
            </x14:dxf>
          </x14:cfRule>
          <xm:sqref>AS51:BE51</xm:sqref>
        </x14:conditionalFormatting>
        <x14:conditionalFormatting xmlns:xm="http://schemas.microsoft.com/office/excel/2006/main">
          <x14:cfRule type="expression" priority="4692108" id="{2B5C1F1B-3C3D-4CA3-BC64-0E98422075B6}">
            <xm:f>$AU$4='Data entry'!$R21</xm:f>
            <x14:dxf>
              <fill>
                <patternFill>
                  <bgColor rgb="FFFFFF00"/>
                </patternFill>
              </fill>
            </x14:dxf>
          </x14:cfRule>
          <xm:sqref>AG50:AU50</xm:sqref>
        </x14:conditionalFormatting>
        <x14:conditionalFormatting xmlns:xm="http://schemas.microsoft.com/office/excel/2006/main">
          <x14:cfRule type="expression" priority="4692109" id="{B87A1285-B003-4855-8F4B-53C391BA10E6}">
            <xm:f>$AV$4='Data entry'!$R21</xm:f>
            <x14:dxf>
              <fill>
                <patternFill>
                  <bgColor rgb="FFFF0000"/>
                </patternFill>
              </fill>
            </x14:dxf>
          </x14:cfRule>
          <xm:sqref>AT51:BF51</xm:sqref>
        </x14:conditionalFormatting>
        <x14:conditionalFormatting xmlns:xm="http://schemas.microsoft.com/office/excel/2006/main">
          <x14:cfRule type="expression" priority="4692110" id="{338EE31C-78DB-4818-B837-0380F9E457FA}">
            <xm:f>$AV$4='Data entry'!$R21</xm:f>
            <x14:dxf>
              <fill>
                <patternFill>
                  <bgColor rgb="FFFFFF00"/>
                </patternFill>
              </fill>
            </x14:dxf>
          </x14:cfRule>
          <xm:sqref>AH50:AV50</xm:sqref>
        </x14:conditionalFormatting>
        <x14:conditionalFormatting xmlns:xm="http://schemas.microsoft.com/office/excel/2006/main">
          <x14:cfRule type="expression" priority="4692111" id="{5C40EA66-2801-4C91-B885-BF6A1ECFC35C}">
            <xm:f>$AW$4='Data entry'!$R21</xm:f>
            <x14:dxf>
              <fill>
                <patternFill>
                  <bgColor rgb="FFFF0000"/>
                </patternFill>
              </fill>
            </x14:dxf>
          </x14:cfRule>
          <xm:sqref>AU51:BG51</xm:sqref>
        </x14:conditionalFormatting>
        <x14:conditionalFormatting xmlns:xm="http://schemas.microsoft.com/office/excel/2006/main">
          <x14:cfRule type="expression" priority="4692112" id="{51BCD5CE-DF86-4C2F-8A81-DDA1EFD6C8F7}">
            <xm:f>$AW$4='Data entry'!$R21</xm:f>
            <x14:dxf>
              <fill>
                <patternFill>
                  <bgColor rgb="FFFFFF00"/>
                </patternFill>
              </fill>
            </x14:dxf>
          </x14:cfRule>
          <xm:sqref>AI50:AW50</xm:sqref>
        </x14:conditionalFormatting>
        <x14:conditionalFormatting xmlns:xm="http://schemas.microsoft.com/office/excel/2006/main">
          <x14:cfRule type="expression" priority="4692113" id="{DC2ED5A0-8917-4877-8CD3-9DF9BE5993C9}">
            <xm:f>$AX$4='Data entry'!$R21</xm:f>
            <x14:dxf>
              <fill>
                <patternFill>
                  <bgColor rgb="FFFF0000"/>
                </patternFill>
              </fill>
            </x14:dxf>
          </x14:cfRule>
          <xm:sqref>AV51:BH51</xm:sqref>
        </x14:conditionalFormatting>
        <x14:conditionalFormatting xmlns:xm="http://schemas.microsoft.com/office/excel/2006/main">
          <x14:cfRule type="expression" priority="4692114" id="{59B31869-20F9-45BD-BC80-0A6C8945CE2C}">
            <xm:f>$AX$4='Data entry'!$R21</xm:f>
            <x14:dxf>
              <fill>
                <patternFill>
                  <bgColor rgb="FFFFFF00"/>
                </patternFill>
              </fill>
            </x14:dxf>
          </x14:cfRule>
          <xm:sqref>AJ50:AX50</xm:sqref>
        </x14:conditionalFormatting>
        <x14:conditionalFormatting xmlns:xm="http://schemas.microsoft.com/office/excel/2006/main">
          <x14:cfRule type="expression" priority="4692115" id="{D4208FA0-4262-4037-934C-6D0742B2AD8E}">
            <xm:f>$AY$4='Data entry'!$R21</xm:f>
            <x14:dxf>
              <fill>
                <patternFill>
                  <bgColor rgb="FFFF0000"/>
                </patternFill>
              </fill>
            </x14:dxf>
          </x14:cfRule>
          <xm:sqref>AW51:BI51</xm:sqref>
        </x14:conditionalFormatting>
        <x14:conditionalFormatting xmlns:xm="http://schemas.microsoft.com/office/excel/2006/main">
          <x14:cfRule type="expression" priority="4692116" id="{04D6E423-18C7-42B2-A67D-F49D8E62B571}">
            <xm:f>$AY$4='Data entry'!$R21</xm:f>
            <x14:dxf>
              <fill>
                <patternFill>
                  <bgColor rgb="FFFFFF00"/>
                </patternFill>
              </fill>
            </x14:dxf>
          </x14:cfRule>
          <xm:sqref>AK50:AY50</xm:sqref>
        </x14:conditionalFormatting>
        <x14:conditionalFormatting xmlns:xm="http://schemas.microsoft.com/office/excel/2006/main">
          <x14:cfRule type="expression" priority="4692117" id="{A931C203-6E4B-4EBD-A2F4-1876881F48D4}">
            <xm:f>$AZ$4='Data entry'!$R21</xm:f>
            <x14:dxf>
              <fill>
                <patternFill>
                  <bgColor rgb="FFFF0000"/>
                </patternFill>
              </fill>
            </x14:dxf>
          </x14:cfRule>
          <xm:sqref>AX51:BJ51</xm:sqref>
        </x14:conditionalFormatting>
        <x14:conditionalFormatting xmlns:xm="http://schemas.microsoft.com/office/excel/2006/main">
          <x14:cfRule type="expression" priority="4692118" id="{092D9100-E652-40FE-8CAA-720DC0681250}">
            <xm:f>$AZ$4='Data entry'!$R21</xm:f>
            <x14:dxf>
              <fill>
                <patternFill>
                  <bgColor rgb="FFFFFF00"/>
                </patternFill>
              </fill>
            </x14:dxf>
          </x14:cfRule>
          <xm:sqref>AL50:AZ50</xm:sqref>
        </x14:conditionalFormatting>
        <x14:conditionalFormatting xmlns:xm="http://schemas.microsoft.com/office/excel/2006/main">
          <x14:cfRule type="expression" priority="4692119" id="{A3C7E6BE-A225-483C-A983-A915DB662C52}">
            <xm:f>$BA$4='Data entry'!$R21</xm:f>
            <x14:dxf>
              <fill>
                <patternFill>
                  <bgColor rgb="FFFF0000"/>
                </patternFill>
              </fill>
            </x14:dxf>
          </x14:cfRule>
          <xm:sqref>AY51:BK51</xm:sqref>
        </x14:conditionalFormatting>
        <x14:conditionalFormatting xmlns:xm="http://schemas.microsoft.com/office/excel/2006/main">
          <x14:cfRule type="expression" priority="4692120" id="{F5CF569A-8AFA-4CFF-8BD3-F04D8927A99F}">
            <xm:f>$BA$4='Data entry'!$R21</xm:f>
            <x14:dxf>
              <fill>
                <patternFill>
                  <bgColor rgb="FFFFFF00"/>
                </patternFill>
              </fill>
            </x14:dxf>
          </x14:cfRule>
          <xm:sqref>AM50:BA50</xm:sqref>
        </x14:conditionalFormatting>
        <x14:conditionalFormatting xmlns:xm="http://schemas.microsoft.com/office/excel/2006/main">
          <x14:cfRule type="expression" priority="4692121" id="{E4DAC94A-7983-4BFB-A87B-45B58561841A}">
            <xm:f>$BB$4='Data entry'!$R21</xm:f>
            <x14:dxf>
              <fill>
                <patternFill>
                  <bgColor rgb="FFFF0000"/>
                </patternFill>
              </fill>
            </x14:dxf>
          </x14:cfRule>
          <xm:sqref>AZ51:BL51</xm:sqref>
        </x14:conditionalFormatting>
        <x14:conditionalFormatting xmlns:xm="http://schemas.microsoft.com/office/excel/2006/main">
          <x14:cfRule type="expression" priority="4692122" id="{E63849C5-F39B-4B0E-8F8A-B532EDF2CBAE}">
            <xm:f>$BB$4='Data entry'!$R21</xm:f>
            <x14:dxf>
              <fill>
                <patternFill>
                  <bgColor rgb="FFFFFF00"/>
                </patternFill>
              </fill>
            </x14:dxf>
          </x14:cfRule>
          <xm:sqref>AN50:BB50</xm:sqref>
        </x14:conditionalFormatting>
        <x14:conditionalFormatting xmlns:xm="http://schemas.microsoft.com/office/excel/2006/main">
          <x14:cfRule type="expression" priority="4692123" id="{4FDC32D3-C1F5-455D-9AA4-A03359B72526}">
            <xm:f>$BC$4='Data entry'!$R21</xm:f>
            <x14:dxf>
              <fill>
                <patternFill>
                  <bgColor rgb="FFFF0000"/>
                </patternFill>
              </fill>
            </x14:dxf>
          </x14:cfRule>
          <xm:sqref>BA51:BM51</xm:sqref>
        </x14:conditionalFormatting>
        <x14:conditionalFormatting xmlns:xm="http://schemas.microsoft.com/office/excel/2006/main">
          <x14:cfRule type="expression" priority="4692124" id="{5F0D0C60-B233-4C56-B05D-98C99990877F}">
            <xm:f>$BC$4='Data entry'!$R21</xm:f>
            <x14:dxf>
              <fill>
                <patternFill>
                  <bgColor rgb="FFFFFF00"/>
                </patternFill>
              </fill>
            </x14:dxf>
          </x14:cfRule>
          <xm:sqref>AO50:BC50</xm:sqref>
        </x14:conditionalFormatting>
        <x14:conditionalFormatting xmlns:xm="http://schemas.microsoft.com/office/excel/2006/main">
          <x14:cfRule type="expression" priority="4692125" id="{9EBCB60F-8135-43B6-A0F3-548D4092CC98}">
            <xm:f>$BD$4='Data entry'!$R21</xm:f>
            <x14:dxf>
              <fill>
                <patternFill>
                  <bgColor rgb="FFFF0000"/>
                </patternFill>
              </fill>
            </x14:dxf>
          </x14:cfRule>
          <xm:sqref>BB51:BN51</xm:sqref>
        </x14:conditionalFormatting>
        <x14:conditionalFormatting xmlns:xm="http://schemas.microsoft.com/office/excel/2006/main">
          <x14:cfRule type="expression" priority="4692126" id="{961AF346-4A73-41ED-9A8D-27D431B09C05}">
            <xm:f>$BD$4='Data entry'!$R21</xm:f>
            <x14:dxf>
              <fill>
                <patternFill>
                  <bgColor rgb="FFFFFF00"/>
                </patternFill>
              </fill>
            </x14:dxf>
          </x14:cfRule>
          <xm:sqref>AP50:BD50</xm:sqref>
        </x14:conditionalFormatting>
        <x14:conditionalFormatting xmlns:xm="http://schemas.microsoft.com/office/excel/2006/main">
          <x14:cfRule type="expression" priority="4692127" id="{5A887026-27CD-4F8C-8BA6-1E92704C1CA6}">
            <xm:f>$BE$4='Data entry'!$R21</xm:f>
            <x14:dxf>
              <fill>
                <patternFill>
                  <bgColor rgb="FFFF0000"/>
                </patternFill>
              </fill>
            </x14:dxf>
          </x14:cfRule>
          <xm:sqref>BC51:BO51</xm:sqref>
        </x14:conditionalFormatting>
        <x14:conditionalFormatting xmlns:xm="http://schemas.microsoft.com/office/excel/2006/main">
          <x14:cfRule type="expression" priority="4692128" id="{7F46217B-A1E9-4515-B31E-E756FCD7C6D9}">
            <xm:f>$BE$4='Data entry'!$R21</xm:f>
            <x14:dxf>
              <fill>
                <patternFill>
                  <bgColor rgb="FFFFFF00"/>
                </patternFill>
              </fill>
            </x14:dxf>
          </x14:cfRule>
          <xm:sqref>AP50:BE50</xm:sqref>
        </x14:conditionalFormatting>
        <x14:conditionalFormatting xmlns:xm="http://schemas.microsoft.com/office/excel/2006/main">
          <x14:cfRule type="expression" priority="4692129" id="{F4D9285C-8CA0-4EF1-943E-6A462D47CC77}">
            <xm:f>$BF$4='Data entry'!$R21</xm:f>
            <x14:dxf>
              <fill>
                <patternFill>
                  <bgColor rgb="FFFF0000"/>
                </patternFill>
              </fill>
            </x14:dxf>
          </x14:cfRule>
          <xm:sqref>BD51:BP51</xm:sqref>
        </x14:conditionalFormatting>
        <x14:conditionalFormatting xmlns:xm="http://schemas.microsoft.com/office/excel/2006/main">
          <x14:cfRule type="expression" priority="4692130" id="{B9E4407D-651D-4DC0-9D61-3271D62A65E9}">
            <xm:f>$BF$4='Data entry'!$R21</xm:f>
            <x14:dxf>
              <fill>
                <patternFill>
                  <bgColor rgb="FFFFFF00"/>
                </patternFill>
              </fill>
            </x14:dxf>
          </x14:cfRule>
          <xm:sqref>AR50:BF50</xm:sqref>
        </x14:conditionalFormatting>
        <x14:conditionalFormatting xmlns:xm="http://schemas.microsoft.com/office/excel/2006/main">
          <x14:cfRule type="expression" priority="4692131" id="{4CDC062F-DDFF-4556-B941-08F919727F69}">
            <xm:f>$BG$4='Data entry'!$R21</xm:f>
            <x14:dxf>
              <fill>
                <patternFill>
                  <bgColor rgb="FFFF0000"/>
                </patternFill>
              </fill>
            </x14:dxf>
          </x14:cfRule>
          <xm:sqref>BE51:BQ51</xm:sqref>
        </x14:conditionalFormatting>
        <x14:conditionalFormatting xmlns:xm="http://schemas.microsoft.com/office/excel/2006/main">
          <x14:cfRule type="expression" priority="4692132" id="{789184FA-9055-433B-8A1B-92C7ED59E81F}">
            <xm:f>$BG$4='Data entry'!$R21</xm:f>
            <x14:dxf>
              <fill>
                <patternFill>
                  <bgColor rgb="FFFFFF00"/>
                </patternFill>
              </fill>
            </x14:dxf>
          </x14:cfRule>
          <xm:sqref>AS50:BG50</xm:sqref>
        </x14:conditionalFormatting>
        <x14:conditionalFormatting xmlns:xm="http://schemas.microsoft.com/office/excel/2006/main">
          <x14:cfRule type="expression" priority="4692133" id="{58651E5C-09C9-46C1-B95C-E8A578A49E15}">
            <xm:f>$BH$4='Data entry'!$R21</xm:f>
            <x14:dxf>
              <fill>
                <patternFill>
                  <bgColor rgb="FFFFFF00"/>
                </patternFill>
              </fill>
            </x14:dxf>
          </x14:cfRule>
          <xm:sqref>AT50:BH50</xm:sqref>
        </x14:conditionalFormatting>
        <x14:conditionalFormatting xmlns:xm="http://schemas.microsoft.com/office/excel/2006/main">
          <x14:cfRule type="expression" priority="4692134" id="{97B30B86-8311-4DC0-A533-8C0D53F37839}">
            <xm:f>$BH$4='Data entry'!$R21</xm:f>
            <x14:dxf>
              <fill>
                <patternFill>
                  <bgColor rgb="FFFF0000"/>
                </patternFill>
              </fill>
            </x14:dxf>
          </x14:cfRule>
          <xm:sqref>BF51:BR51</xm:sqref>
        </x14:conditionalFormatting>
        <x14:conditionalFormatting xmlns:xm="http://schemas.microsoft.com/office/excel/2006/main">
          <x14:cfRule type="expression" priority="4692135" id="{78344C0C-5AEA-40B1-A20C-6D77DF58E1F5}">
            <xm:f>$BI$4='Data entry'!$R21</xm:f>
            <x14:dxf>
              <fill>
                <patternFill>
                  <bgColor rgb="FFFFFF00"/>
                </patternFill>
              </fill>
            </x14:dxf>
          </x14:cfRule>
          <xm:sqref>AU50:BI50</xm:sqref>
        </x14:conditionalFormatting>
        <x14:conditionalFormatting xmlns:xm="http://schemas.microsoft.com/office/excel/2006/main">
          <x14:cfRule type="expression" priority="4692136" id="{A9CE044F-482E-4F25-B28F-89ACC58502B1}">
            <xm:f>$BI$4='Data entry'!$R21</xm:f>
            <x14:dxf>
              <fill>
                <patternFill>
                  <bgColor rgb="FFFF0000"/>
                </patternFill>
              </fill>
            </x14:dxf>
          </x14:cfRule>
          <xm:sqref>BG51:BS51</xm:sqref>
        </x14:conditionalFormatting>
        <x14:conditionalFormatting xmlns:xm="http://schemas.microsoft.com/office/excel/2006/main">
          <x14:cfRule type="expression" priority="4692137" id="{F63BE0EB-3C71-4456-BEF0-11180AB7A8BB}">
            <xm:f>$BJ$4='Data entry'!$R21</xm:f>
            <x14:dxf>
              <fill>
                <patternFill>
                  <bgColor rgb="FFFFFF00"/>
                </patternFill>
              </fill>
            </x14:dxf>
          </x14:cfRule>
          <xm:sqref>AV50:BJ50</xm:sqref>
        </x14:conditionalFormatting>
        <x14:conditionalFormatting xmlns:xm="http://schemas.microsoft.com/office/excel/2006/main">
          <x14:cfRule type="expression" priority="4692138" id="{478A5DCB-1DAA-4497-A6CC-B4F01FB96D10}">
            <xm:f>$BJ$4='Data entry'!$R21</xm:f>
            <x14:dxf>
              <fill>
                <patternFill>
                  <bgColor rgb="FFFF0000"/>
                </patternFill>
              </fill>
            </x14:dxf>
          </x14:cfRule>
          <xm:sqref>BH51:BT51</xm:sqref>
        </x14:conditionalFormatting>
        <x14:conditionalFormatting xmlns:xm="http://schemas.microsoft.com/office/excel/2006/main">
          <x14:cfRule type="expression" priority="4692139" id="{CDE4AD5B-65A6-4FA4-9EC0-8D05F22312A9}">
            <xm:f>$BK$4='Data entry'!$R21</xm:f>
            <x14:dxf>
              <fill>
                <patternFill>
                  <bgColor rgb="FFFF0000"/>
                </patternFill>
              </fill>
            </x14:dxf>
          </x14:cfRule>
          <xm:sqref>BI51:BU51</xm:sqref>
        </x14:conditionalFormatting>
        <x14:conditionalFormatting xmlns:xm="http://schemas.microsoft.com/office/excel/2006/main">
          <x14:cfRule type="expression" priority="4692140" id="{AB32E790-6CD8-4D11-9A69-57D785FE4BBC}">
            <xm:f>$BK$4='Data entry'!$R21</xm:f>
            <x14:dxf>
              <fill>
                <patternFill>
                  <bgColor rgb="FFFFFF00"/>
                </patternFill>
              </fill>
            </x14:dxf>
          </x14:cfRule>
          <xm:sqref>AW50:BK50</xm:sqref>
        </x14:conditionalFormatting>
        <x14:conditionalFormatting xmlns:xm="http://schemas.microsoft.com/office/excel/2006/main">
          <x14:cfRule type="expression" priority="4692141" id="{99810EB9-805C-43D8-852A-EEECE7874CDB}">
            <xm:f>$BL$4='Data entry'!$R21</xm:f>
            <x14:dxf>
              <fill>
                <patternFill>
                  <bgColor rgb="FFFF0000"/>
                </patternFill>
              </fill>
            </x14:dxf>
          </x14:cfRule>
          <xm:sqref>BJ51:BV51</xm:sqref>
        </x14:conditionalFormatting>
        <x14:conditionalFormatting xmlns:xm="http://schemas.microsoft.com/office/excel/2006/main">
          <x14:cfRule type="expression" priority="4692142" id="{BF5F5475-4E46-479C-97A6-D5175F5D1803}">
            <xm:f>$BL$4='Data entry'!$R21</xm:f>
            <x14:dxf>
              <fill>
                <patternFill>
                  <bgColor rgb="FFFFFF00"/>
                </patternFill>
              </fill>
            </x14:dxf>
          </x14:cfRule>
          <xm:sqref>AX50:BL50</xm:sqref>
        </x14:conditionalFormatting>
        <x14:conditionalFormatting xmlns:xm="http://schemas.microsoft.com/office/excel/2006/main">
          <x14:cfRule type="expression" priority="4692143" id="{B86FDF2F-16C9-46B1-847E-7EA1A8A34B9D}">
            <xm:f>$BM$4='Data entry'!$R21</xm:f>
            <x14:dxf>
              <fill>
                <patternFill>
                  <bgColor rgb="FFFF0000"/>
                </patternFill>
              </fill>
            </x14:dxf>
          </x14:cfRule>
          <xm:sqref>BK51:BW51</xm:sqref>
        </x14:conditionalFormatting>
        <x14:conditionalFormatting xmlns:xm="http://schemas.microsoft.com/office/excel/2006/main">
          <x14:cfRule type="expression" priority="4692144" id="{72FD189F-4CED-400D-9FEF-21A328970A4D}">
            <xm:f>$BM$4='Data entry'!$R21</xm:f>
            <x14:dxf>
              <fill>
                <patternFill>
                  <bgColor rgb="FFFFFF00"/>
                </patternFill>
              </fill>
            </x14:dxf>
          </x14:cfRule>
          <xm:sqref>AY50:BM50</xm:sqref>
        </x14:conditionalFormatting>
        <x14:conditionalFormatting xmlns:xm="http://schemas.microsoft.com/office/excel/2006/main">
          <x14:cfRule type="expression" priority="4692145" id="{BBBBF859-D5A7-4F55-BFBF-8A77E3357590}">
            <xm:f>$BN$4='Data entry'!$R21</xm:f>
            <x14:dxf>
              <fill>
                <patternFill>
                  <bgColor rgb="FFFF0000"/>
                </patternFill>
              </fill>
            </x14:dxf>
          </x14:cfRule>
          <xm:sqref>BL51:BX51</xm:sqref>
        </x14:conditionalFormatting>
        <x14:conditionalFormatting xmlns:xm="http://schemas.microsoft.com/office/excel/2006/main">
          <x14:cfRule type="expression" priority="4692146" id="{50CB1D75-0FD5-4D24-92B1-E8A41DC6575C}">
            <xm:f>$BN$4='Data entry'!$R21</xm:f>
            <x14:dxf>
              <fill>
                <patternFill>
                  <bgColor rgb="FFFFFF00"/>
                </patternFill>
              </fill>
            </x14:dxf>
          </x14:cfRule>
          <xm:sqref>AZ50:BN50</xm:sqref>
        </x14:conditionalFormatting>
        <x14:conditionalFormatting xmlns:xm="http://schemas.microsoft.com/office/excel/2006/main">
          <x14:cfRule type="expression" priority="4692147" id="{9EF3226D-E8FC-496B-A6FF-71776AEA54D1}">
            <xm:f>$BO$4='Data entry'!$R21</xm:f>
            <x14:dxf>
              <fill>
                <patternFill>
                  <bgColor rgb="FFFF0000"/>
                </patternFill>
              </fill>
            </x14:dxf>
          </x14:cfRule>
          <xm:sqref>BM51:BY51</xm:sqref>
        </x14:conditionalFormatting>
        <x14:conditionalFormatting xmlns:xm="http://schemas.microsoft.com/office/excel/2006/main">
          <x14:cfRule type="expression" priority="4692148" id="{3B86C801-ECFE-4D05-8AA5-1581116BAFBC}">
            <xm:f>$BO$4='Data entry'!$R21</xm:f>
            <x14:dxf>
              <fill>
                <patternFill>
                  <bgColor rgb="FFFFFF00"/>
                </patternFill>
              </fill>
            </x14:dxf>
          </x14:cfRule>
          <xm:sqref>BA50:BO50</xm:sqref>
        </x14:conditionalFormatting>
        <x14:conditionalFormatting xmlns:xm="http://schemas.microsoft.com/office/excel/2006/main">
          <x14:cfRule type="expression" priority="4692149" id="{058A23EC-3371-4A02-9F20-1ECA603AC6BC}">
            <xm:f>$BP$4='Data entry'!$R21</xm:f>
            <x14:dxf>
              <fill>
                <patternFill>
                  <bgColor rgb="FFFF0000"/>
                </patternFill>
              </fill>
            </x14:dxf>
          </x14:cfRule>
          <xm:sqref>BN51:BZ51</xm:sqref>
        </x14:conditionalFormatting>
        <x14:conditionalFormatting xmlns:xm="http://schemas.microsoft.com/office/excel/2006/main">
          <x14:cfRule type="expression" priority="4692150" id="{3E711E31-3992-4555-AB22-87133D60CD15}">
            <xm:f>$BP$4='Data entry'!$R21</xm:f>
            <x14:dxf>
              <fill>
                <patternFill>
                  <bgColor rgb="FFFFFF00"/>
                </patternFill>
              </fill>
            </x14:dxf>
          </x14:cfRule>
          <xm:sqref>BB50:BP50</xm:sqref>
        </x14:conditionalFormatting>
        <x14:conditionalFormatting xmlns:xm="http://schemas.microsoft.com/office/excel/2006/main">
          <x14:cfRule type="expression" priority="4692151" id="{23E9F8B9-37D5-4730-9453-6F23E8ECBBE3}">
            <xm:f>$BQ$4='Data entry'!$R21</xm:f>
            <x14:dxf>
              <fill>
                <patternFill>
                  <bgColor rgb="FFFFFF00"/>
                </patternFill>
              </fill>
            </x14:dxf>
          </x14:cfRule>
          <xm:sqref>BC50:BQ50</xm:sqref>
        </x14:conditionalFormatting>
        <x14:conditionalFormatting xmlns:xm="http://schemas.microsoft.com/office/excel/2006/main">
          <x14:cfRule type="expression" priority="4692152" id="{BCFD92F6-AAD3-44FD-BC61-A292A81B883E}">
            <xm:f>$BQ$4='Data entry'!$R21</xm:f>
            <x14:dxf>
              <fill>
                <patternFill>
                  <bgColor rgb="FFFF0000"/>
                </patternFill>
              </fill>
            </x14:dxf>
          </x14:cfRule>
          <xm:sqref>BO51:CA51</xm:sqref>
        </x14:conditionalFormatting>
        <x14:conditionalFormatting xmlns:xm="http://schemas.microsoft.com/office/excel/2006/main">
          <x14:cfRule type="expression" priority="4692153" id="{357D60E5-F356-477E-8020-A18F42C02832}">
            <xm:f>$BR$4='Data entry'!$R21</xm:f>
            <x14:dxf>
              <fill>
                <patternFill>
                  <bgColor rgb="FFFFFF00"/>
                </patternFill>
              </fill>
            </x14:dxf>
          </x14:cfRule>
          <xm:sqref>BD50:BR50</xm:sqref>
        </x14:conditionalFormatting>
        <x14:conditionalFormatting xmlns:xm="http://schemas.microsoft.com/office/excel/2006/main">
          <x14:cfRule type="expression" priority="4692154" id="{DA2B6511-43B3-432D-B6AA-1DB1188B90A6}">
            <xm:f>$BR$4='Data entry'!$R21</xm:f>
            <x14:dxf>
              <fill>
                <patternFill>
                  <bgColor rgb="FFFF0000"/>
                </patternFill>
              </fill>
            </x14:dxf>
          </x14:cfRule>
          <xm:sqref>BP51:CB51</xm:sqref>
        </x14:conditionalFormatting>
        <x14:conditionalFormatting xmlns:xm="http://schemas.microsoft.com/office/excel/2006/main">
          <x14:cfRule type="expression" priority="4692155" id="{0D5F64E4-4136-4BFA-B833-CC8578525D9C}">
            <xm:f>$BS$4='Data entry'!$R21</xm:f>
            <x14:dxf>
              <fill>
                <patternFill>
                  <bgColor rgb="FFFFFF00"/>
                </patternFill>
              </fill>
            </x14:dxf>
          </x14:cfRule>
          <xm:sqref>BE50:BS50</xm:sqref>
        </x14:conditionalFormatting>
        <x14:conditionalFormatting xmlns:xm="http://schemas.microsoft.com/office/excel/2006/main">
          <x14:cfRule type="expression" priority="4692156" id="{AC94D468-F078-4AE2-8771-102996E07B09}">
            <xm:f>$BS$4='Data entry'!$R21</xm:f>
            <x14:dxf>
              <fill>
                <patternFill>
                  <bgColor rgb="FFFF0000"/>
                </patternFill>
              </fill>
            </x14:dxf>
          </x14:cfRule>
          <xm:sqref>BQ51:CC51</xm:sqref>
        </x14:conditionalFormatting>
        <x14:conditionalFormatting xmlns:xm="http://schemas.microsoft.com/office/excel/2006/main">
          <x14:cfRule type="expression" priority="4692157" id="{10E78F76-181E-4F19-9F89-7DD36D3EFE30}">
            <xm:f>$BT$4='Data entry'!$R21</xm:f>
            <x14:dxf>
              <fill>
                <patternFill>
                  <bgColor rgb="FFFFFF00"/>
                </patternFill>
              </fill>
            </x14:dxf>
          </x14:cfRule>
          <xm:sqref>BF50:BT50</xm:sqref>
        </x14:conditionalFormatting>
        <x14:conditionalFormatting xmlns:xm="http://schemas.microsoft.com/office/excel/2006/main">
          <x14:cfRule type="expression" priority="4692158" id="{6A5FADC6-9512-4EFB-90A5-7B5244D10D1F}">
            <xm:f>$BT$4='Data entry'!$R21</xm:f>
            <x14:dxf>
              <fill>
                <patternFill>
                  <bgColor rgb="FFFF0000"/>
                </patternFill>
              </fill>
            </x14:dxf>
          </x14:cfRule>
          <xm:sqref>BR51:CC51</xm:sqref>
        </x14:conditionalFormatting>
        <x14:conditionalFormatting xmlns:xm="http://schemas.microsoft.com/office/excel/2006/main">
          <x14:cfRule type="expression" priority="4692159" id="{A51139D1-8841-4B96-B8CB-DFE3808765CF}">
            <xm:f>$BU$4='Data entry'!$R21</xm:f>
            <x14:dxf>
              <fill>
                <patternFill>
                  <bgColor rgb="FFFFFF00"/>
                </patternFill>
              </fill>
            </x14:dxf>
          </x14:cfRule>
          <xm:sqref>BG50:BU50</xm:sqref>
        </x14:conditionalFormatting>
        <x14:conditionalFormatting xmlns:xm="http://schemas.microsoft.com/office/excel/2006/main">
          <x14:cfRule type="expression" priority="4692160" id="{55CA7258-760F-4BFF-ACB5-A70FEB3E7981}">
            <xm:f>$BU$4='Data entry'!$R21</xm:f>
            <x14:dxf>
              <fill>
                <patternFill>
                  <bgColor rgb="FFFF0000"/>
                </patternFill>
              </fill>
            </x14:dxf>
          </x14:cfRule>
          <xm:sqref>BS51:CC51</xm:sqref>
        </x14:conditionalFormatting>
        <x14:conditionalFormatting xmlns:xm="http://schemas.microsoft.com/office/excel/2006/main">
          <x14:cfRule type="expression" priority="4692161" id="{A922B218-64DB-4CBB-9AB8-FE0EBB44E09E}">
            <xm:f>$BV$4='Data entry'!$R21</xm:f>
            <x14:dxf>
              <fill>
                <patternFill>
                  <bgColor rgb="FFFFFF00"/>
                </patternFill>
              </fill>
            </x14:dxf>
          </x14:cfRule>
          <xm:sqref>BH50:BV50</xm:sqref>
        </x14:conditionalFormatting>
        <x14:conditionalFormatting xmlns:xm="http://schemas.microsoft.com/office/excel/2006/main">
          <x14:cfRule type="expression" priority="4692162" id="{C98E908A-CD31-4778-B41C-7AFB9DBE639A}">
            <xm:f>$BV$4='Data entry'!$R21</xm:f>
            <x14:dxf>
              <fill>
                <patternFill>
                  <bgColor rgb="FFFF0000"/>
                </patternFill>
              </fill>
            </x14:dxf>
          </x14:cfRule>
          <xm:sqref>BT51:CC51</xm:sqref>
        </x14:conditionalFormatting>
        <x14:conditionalFormatting xmlns:xm="http://schemas.microsoft.com/office/excel/2006/main">
          <x14:cfRule type="expression" priority="4692163" id="{465CCCA3-B4DB-4B61-8AC7-8A5E4CEC9E3F}">
            <xm:f>$BW$4='Data entry'!$R21</xm:f>
            <x14:dxf>
              <fill>
                <patternFill>
                  <bgColor rgb="FFFFFF00"/>
                </patternFill>
              </fill>
            </x14:dxf>
          </x14:cfRule>
          <xm:sqref>BI50:BW50</xm:sqref>
        </x14:conditionalFormatting>
        <x14:conditionalFormatting xmlns:xm="http://schemas.microsoft.com/office/excel/2006/main">
          <x14:cfRule type="expression" priority="4692164" id="{37566F97-6D06-400B-A709-FE657B07687F}">
            <xm:f>$BW$4='Data entry'!$R21</xm:f>
            <x14:dxf>
              <fill>
                <patternFill>
                  <bgColor rgb="FFFF0000"/>
                </patternFill>
              </fill>
            </x14:dxf>
          </x14:cfRule>
          <xm:sqref>BU51:CC51</xm:sqref>
        </x14:conditionalFormatting>
        <x14:conditionalFormatting xmlns:xm="http://schemas.microsoft.com/office/excel/2006/main">
          <x14:cfRule type="expression" priority="4692165" id="{D8FBA3AC-5CF0-4E45-97CA-1D4DEE729ADA}">
            <xm:f>$BX$4='Data entry'!$R21</xm:f>
            <x14:dxf>
              <fill>
                <patternFill>
                  <bgColor rgb="FFFFFF00"/>
                </patternFill>
              </fill>
            </x14:dxf>
          </x14:cfRule>
          <xm:sqref>BJ50:BX50</xm:sqref>
        </x14:conditionalFormatting>
        <x14:conditionalFormatting xmlns:xm="http://schemas.microsoft.com/office/excel/2006/main">
          <x14:cfRule type="expression" priority="4692166" id="{E077C84B-A94F-431D-B232-4AFCC7C64F54}">
            <xm:f>$BX$4='Data entry'!$R21</xm:f>
            <x14:dxf>
              <fill>
                <patternFill>
                  <bgColor rgb="FFFF0000"/>
                </patternFill>
              </fill>
            </x14:dxf>
          </x14:cfRule>
          <xm:sqref>BV51:CC51</xm:sqref>
        </x14:conditionalFormatting>
        <x14:conditionalFormatting xmlns:xm="http://schemas.microsoft.com/office/excel/2006/main">
          <x14:cfRule type="expression" priority="4692167" id="{63783BA8-0C97-4A44-86FD-7A2BCF1B9957}">
            <xm:f>$BY$4='Data entry'!$R21</xm:f>
            <x14:dxf>
              <fill>
                <patternFill>
                  <bgColor rgb="FFFFFF00"/>
                </patternFill>
              </fill>
            </x14:dxf>
          </x14:cfRule>
          <xm:sqref>BK50:BY50</xm:sqref>
        </x14:conditionalFormatting>
        <x14:conditionalFormatting xmlns:xm="http://schemas.microsoft.com/office/excel/2006/main">
          <x14:cfRule type="expression" priority="4692168" id="{BB8DB8B4-B71B-46D2-AEE7-346F16103F74}">
            <xm:f>$BY$4='Data entry'!$R21</xm:f>
            <x14:dxf>
              <fill>
                <patternFill>
                  <bgColor rgb="FFFF0000"/>
                </patternFill>
              </fill>
            </x14:dxf>
          </x14:cfRule>
          <xm:sqref>BW51:CC51</xm:sqref>
        </x14:conditionalFormatting>
        <x14:conditionalFormatting xmlns:xm="http://schemas.microsoft.com/office/excel/2006/main">
          <x14:cfRule type="expression" priority="4692169" id="{1B638B98-2B06-4FEB-90C1-446A3E0A3979}">
            <xm:f>$BZ$4='Data entry'!$R21</xm:f>
            <x14:dxf>
              <fill>
                <patternFill>
                  <bgColor rgb="FFFFFF00"/>
                </patternFill>
              </fill>
            </x14:dxf>
          </x14:cfRule>
          <xm:sqref>BL50:BZ50</xm:sqref>
        </x14:conditionalFormatting>
        <x14:conditionalFormatting xmlns:xm="http://schemas.microsoft.com/office/excel/2006/main">
          <x14:cfRule type="expression" priority="4692170" id="{D3A0A2F8-D1B2-4DC5-B2A9-0EF53074E685}">
            <xm:f>$BZ$4='Data entry'!$R21</xm:f>
            <x14:dxf>
              <fill>
                <patternFill>
                  <bgColor rgb="FFFF0000"/>
                </patternFill>
              </fill>
            </x14:dxf>
          </x14:cfRule>
          <xm:sqref>BX51:CC51</xm:sqref>
        </x14:conditionalFormatting>
        <x14:conditionalFormatting xmlns:xm="http://schemas.microsoft.com/office/excel/2006/main">
          <x14:cfRule type="expression" priority="4692171" id="{83F6D018-7D3B-4D33-9998-11572F2F2FF5}">
            <xm:f>$CA$4='Data entry'!$R21</xm:f>
            <x14:dxf>
              <fill>
                <patternFill>
                  <bgColor rgb="FFFFFF00"/>
                </patternFill>
              </fill>
            </x14:dxf>
          </x14:cfRule>
          <xm:sqref>BM50:CA50</xm:sqref>
        </x14:conditionalFormatting>
        <x14:conditionalFormatting xmlns:xm="http://schemas.microsoft.com/office/excel/2006/main">
          <x14:cfRule type="expression" priority="4692172" id="{8E6D0B51-5626-4ED9-9072-C7A2C139704F}">
            <xm:f>$CA$4='Data entry'!$R21</xm:f>
            <x14:dxf>
              <fill>
                <patternFill>
                  <bgColor rgb="FFFF0000"/>
                </patternFill>
              </fill>
            </x14:dxf>
          </x14:cfRule>
          <xm:sqref>BY51:CC51</xm:sqref>
        </x14:conditionalFormatting>
        <x14:conditionalFormatting xmlns:xm="http://schemas.microsoft.com/office/excel/2006/main">
          <x14:cfRule type="expression" priority="4692173" id="{E1886EE4-3BDE-43A9-9F4B-79377FEC37FE}">
            <xm:f>$CB$4='Data entry'!$R21</xm:f>
            <x14:dxf>
              <fill>
                <patternFill>
                  <bgColor rgb="FFFFFF00"/>
                </patternFill>
              </fill>
            </x14:dxf>
          </x14:cfRule>
          <xm:sqref>BN50:CB50</xm:sqref>
        </x14:conditionalFormatting>
        <x14:conditionalFormatting xmlns:xm="http://schemas.microsoft.com/office/excel/2006/main">
          <x14:cfRule type="expression" priority="4692174" id="{ADEF572A-6C18-4602-BB86-01C96D36E07E}">
            <xm:f>$CB$4='Data entry'!$R21</xm:f>
            <x14:dxf>
              <fill>
                <patternFill>
                  <bgColor rgb="FFFF0000"/>
                </patternFill>
              </fill>
            </x14:dxf>
          </x14:cfRule>
          <xm:sqref>BZ51:CC51</xm:sqref>
        </x14:conditionalFormatting>
        <x14:conditionalFormatting xmlns:xm="http://schemas.microsoft.com/office/excel/2006/main">
          <x14:cfRule type="expression" priority="4692175" id="{7984E1C9-E073-4955-8543-62145CB6D008}">
            <xm:f>$CC$4='Data entry'!$R21</xm:f>
            <x14:dxf>
              <fill>
                <patternFill>
                  <bgColor rgb="FFFFFF00"/>
                </patternFill>
              </fill>
            </x14:dxf>
          </x14:cfRule>
          <xm:sqref>BO50:CC50</xm:sqref>
        </x14:conditionalFormatting>
        <x14:conditionalFormatting xmlns:xm="http://schemas.microsoft.com/office/excel/2006/main">
          <x14:cfRule type="expression" priority="4692176" id="{18A957B3-59FA-4698-BA92-2A208FF18E2F}">
            <xm:f>$CC$4='Data entry'!$R21</xm:f>
            <x14:dxf>
              <fill>
                <patternFill>
                  <bgColor rgb="FFFF0000"/>
                </patternFill>
              </fill>
            </x14:dxf>
          </x14:cfRule>
          <xm:sqref>CA51:CC51</xm:sqref>
        </x14:conditionalFormatting>
        <x14:conditionalFormatting xmlns:xm="http://schemas.microsoft.com/office/excel/2006/main">
          <x14:cfRule type="expression" priority="4692263" id="{5B0DB825-B7C2-40AC-B7EF-F267F054CFB9}">
            <xm:f>$U$4='Data entry'!$R22</xm:f>
            <x14:dxf>
              <fill>
                <patternFill>
                  <bgColor rgb="FFFF0000"/>
                </patternFill>
              </fill>
            </x14:dxf>
          </x14:cfRule>
          <xm:sqref>S54:AE54</xm:sqref>
        </x14:conditionalFormatting>
        <x14:conditionalFormatting xmlns:xm="http://schemas.microsoft.com/office/excel/2006/main">
          <x14:cfRule type="expression" priority="4692264" id="{18311200-E2BB-400F-B594-3B9A2C6068C2}">
            <xm:f>$V$4='Data entry'!$R22</xm:f>
            <x14:dxf>
              <fill>
                <patternFill>
                  <bgColor rgb="FFFF0000"/>
                </patternFill>
              </fill>
            </x14:dxf>
          </x14:cfRule>
          <xm:sqref>T54:AF54</xm:sqref>
        </x14:conditionalFormatting>
        <x14:conditionalFormatting xmlns:xm="http://schemas.microsoft.com/office/excel/2006/main">
          <x14:cfRule type="expression" priority="4692265" id="{D6DFB621-1A58-4C59-A987-ECAD0EB2D32B}">
            <xm:f>$V$4='Data entry'!$R22</xm:f>
            <x14:dxf>
              <fill>
                <patternFill>
                  <bgColor rgb="FFFFFF00"/>
                </patternFill>
              </fill>
            </x14:dxf>
          </x14:cfRule>
          <xm:sqref>H53:V53</xm:sqref>
        </x14:conditionalFormatting>
        <x14:conditionalFormatting xmlns:xm="http://schemas.microsoft.com/office/excel/2006/main">
          <x14:cfRule type="expression" priority="4692266" id="{5F87A680-DC5F-433D-A779-B7A534ACCDA9}">
            <xm:f>$W$4='Data entry'!$R22</xm:f>
            <x14:dxf>
              <fill>
                <patternFill>
                  <bgColor rgb="FFFF0000"/>
                </patternFill>
              </fill>
            </x14:dxf>
          </x14:cfRule>
          <xm:sqref>U54:AG54</xm:sqref>
        </x14:conditionalFormatting>
        <x14:conditionalFormatting xmlns:xm="http://schemas.microsoft.com/office/excel/2006/main">
          <x14:cfRule type="expression" priority="4692267" id="{964539FF-A92C-4F68-B268-B7157A32678C}">
            <xm:f>$W$4='Data entry'!$R22</xm:f>
            <x14:dxf>
              <fill>
                <patternFill>
                  <bgColor rgb="FFFFFF00"/>
                </patternFill>
              </fill>
            </x14:dxf>
          </x14:cfRule>
          <xm:sqref>I53:W53</xm:sqref>
        </x14:conditionalFormatting>
        <x14:conditionalFormatting xmlns:xm="http://schemas.microsoft.com/office/excel/2006/main">
          <x14:cfRule type="expression" priority="4692268" id="{46C1533A-F090-4A90-9309-3F59EC3FD3B0}">
            <xm:f>$X$4='Data entry'!$R22</xm:f>
            <x14:dxf>
              <fill>
                <patternFill>
                  <bgColor rgb="FFFF0000"/>
                </patternFill>
              </fill>
            </x14:dxf>
          </x14:cfRule>
          <xm:sqref>V54:AH54</xm:sqref>
        </x14:conditionalFormatting>
        <x14:conditionalFormatting xmlns:xm="http://schemas.microsoft.com/office/excel/2006/main">
          <x14:cfRule type="expression" priority="4692269" id="{7C70E81C-DDD4-4D75-933A-4F6A39893184}">
            <xm:f>$X$4='Data entry'!$R22</xm:f>
            <x14:dxf>
              <fill>
                <patternFill>
                  <bgColor rgb="FFFFFF00"/>
                </patternFill>
              </fill>
            </x14:dxf>
          </x14:cfRule>
          <xm:sqref>J53:X53</xm:sqref>
        </x14:conditionalFormatting>
        <x14:conditionalFormatting xmlns:xm="http://schemas.microsoft.com/office/excel/2006/main">
          <x14:cfRule type="expression" priority="4692270" id="{561AF073-0EF8-4B72-A119-40A639C4359D}">
            <xm:f>$Y$4='Data entry'!$R22</xm:f>
            <x14:dxf>
              <fill>
                <patternFill>
                  <bgColor rgb="FFFF0000"/>
                </patternFill>
              </fill>
            </x14:dxf>
          </x14:cfRule>
          <xm:sqref>W54:AI54</xm:sqref>
        </x14:conditionalFormatting>
        <x14:conditionalFormatting xmlns:xm="http://schemas.microsoft.com/office/excel/2006/main">
          <x14:cfRule type="expression" priority="4692271" id="{F242E808-8F07-4A89-9524-7D4C767CE357}">
            <xm:f>$Y$4='Data entry'!$R22</xm:f>
            <x14:dxf>
              <fill>
                <patternFill>
                  <bgColor rgb="FFFFFF00"/>
                </patternFill>
              </fill>
            </x14:dxf>
          </x14:cfRule>
          <xm:sqref>K53:Y53</xm:sqref>
        </x14:conditionalFormatting>
        <x14:conditionalFormatting xmlns:xm="http://schemas.microsoft.com/office/excel/2006/main">
          <x14:cfRule type="expression" priority="4692272" id="{DD601058-982B-4218-BD9D-64BB823C2633}">
            <xm:f>$Z$4='Data entry'!$R22</xm:f>
            <x14:dxf>
              <fill>
                <patternFill>
                  <bgColor rgb="FFFF0000"/>
                </patternFill>
              </fill>
            </x14:dxf>
          </x14:cfRule>
          <xm:sqref>X54:AJ54</xm:sqref>
        </x14:conditionalFormatting>
        <x14:conditionalFormatting xmlns:xm="http://schemas.microsoft.com/office/excel/2006/main">
          <x14:cfRule type="expression" priority="4692273" id="{C9DB141D-79F6-4093-92A3-7BF7A1622985}">
            <xm:f>$Z$4='Data entry'!$R22</xm:f>
            <x14:dxf>
              <fill>
                <patternFill>
                  <bgColor rgb="FFFFFF00"/>
                </patternFill>
              </fill>
            </x14:dxf>
          </x14:cfRule>
          <xm:sqref>L53:Z53</xm:sqref>
        </x14:conditionalFormatting>
        <x14:conditionalFormatting xmlns:xm="http://schemas.microsoft.com/office/excel/2006/main">
          <x14:cfRule type="expression" priority="4692274" id="{710EB8D3-F5C0-4E3C-8214-2D0C4E26F649}">
            <xm:f>$AA$4='Data entry'!$R22</xm:f>
            <x14:dxf>
              <fill>
                <patternFill>
                  <bgColor rgb="FFFF0000"/>
                </patternFill>
              </fill>
            </x14:dxf>
          </x14:cfRule>
          <xm:sqref>Y54:AK54</xm:sqref>
        </x14:conditionalFormatting>
        <x14:conditionalFormatting xmlns:xm="http://schemas.microsoft.com/office/excel/2006/main">
          <x14:cfRule type="expression" priority="4692275" id="{33825D69-C967-4D27-B395-5D44A3083802}">
            <xm:f>$AA$4='Data entry'!$R22</xm:f>
            <x14:dxf>
              <fill>
                <patternFill>
                  <bgColor rgb="FFFFFF00"/>
                </patternFill>
              </fill>
            </x14:dxf>
          </x14:cfRule>
          <xm:sqref>M53:AA53</xm:sqref>
        </x14:conditionalFormatting>
        <x14:conditionalFormatting xmlns:xm="http://schemas.microsoft.com/office/excel/2006/main">
          <x14:cfRule type="expression" priority="4692276" id="{9811A97D-351B-4D32-8754-AF433277E62B}">
            <xm:f>$AB$4='Data entry'!$R22</xm:f>
            <x14:dxf>
              <fill>
                <patternFill>
                  <bgColor rgb="FFFF0000"/>
                </patternFill>
              </fill>
            </x14:dxf>
          </x14:cfRule>
          <xm:sqref>Z54:AL54</xm:sqref>
        </x14:conditionalFormatting>
        <x14:conditionalFormatting xmlns:xm="http://schemas.microsoft.com/office/excel/2006/main">
          <x14:cfRule type="expression" priority="4692277" id="{6DD3E556-C72E-438B-92DA-3096ED1E4178}">
            <xm:f>$AB$4='Data entry'!$R22</xm:f>
            <x14:dxf>
              <fill>
                <patternFill>
                  <bgColor rgb="FFFFFF00"/>
                </patternFill>
              </fill>
            </x14:dxf>
          </x14:cfRule>
          <xm:sqref>N53:AB53</xm:sqref>
        </x14:conditionalFormatting>
        <x14:conditionalFormatting xmlns:xm="http://schemas.microsoft.com/office/excel/2006/main">
          <x14:cfRule type="expression" priority="4692278" id="{C0DF7A1B-D6BC-4371-BD3A-F0708147FA1C}">
            <xm:f>$AC$4='Data entry'!$R22</xm:f>
            <x14:dxf>
              <fill>
                <patternFill>
                  <bgColor rgb="FFFF0000"/>
                </patternFill>
              </fill>
            </x14:dxf>
          </x14:cfRule>
          <xm:sqref>AA54:AM54</xm:sqref>
        </x14:conditionalFormatting>
        <x14:conditionalFormatting xmlns:xm="http://schemas.microsoft.com/office/excel/2006/main">
          <x14:cfRule type="expression" priority="4692279" id="{DB2E1F48-AF0E-41F9-A976-6B1963CA5711}">
            <xm:f>$AC$4='Data entry'!$R22</xm:f>
            <x14:dxf>
              <fill>
                <patternFill>
                  <bgColor rgb="FFFFFF00"/>
                </patternFill>
              </fill>
            </x14:dxf>
          </x14:cfRule>
          <xm:sqref>O53:AC53</xm:sqref>
        </x14:conditionalFormatting>
        <x14:conditionalFormatting xmlns:xm="http://schemas.microsoft.com/office/excel/2006/main">
          <x14:cfRule type="expression" priority="4692280" id="{89909907-F9A9-4AF9-BC1D-304710A43F50}">
            <xm:f>$AD$4='Data entry'!$R22</xm:f>
            <x14:dxf>
              <fill>
                <patternFill>
                  <bgColor rgb="FFFF0000"/>
                </patternFill>
              </fill>
            </x14:dxf>
          </x14:cfRule>
          <xm:sqref>AB54:AN54</xm:sqref>
        </x14:conditionalFormatting>
        <x14:conditionalFormatting xmlns:xm="http://schemas.microsoft.com/office/excel/2006/main">
          <x14:cfRule type="expression" priority="4692281" id="{729676B7-E331-43A4-ACC9-850DCEE76A0E}">
            <xm:f>$AD$4='Data entry'!$R22</xm:f>
            <x14:dxf>
              <fill>
                <patternFill>
                  <bgColor rgb="FFFFFF00"/>
                </patternFill>
              </fill>
            </x14:dxf>
          </x14:cfRule>
          <xm:sqref>P53:AD53</xm:sqref>
        </x14:conditionalFormatting>
        <x14:conditionalFormatting xmlns:xm="http://schemas.microsoft.com/office/excel/2006/main">
          <x14:cfRule type="expression" priority="4692282" id="{00DA2C55-350E-44AA-ABEA-808FABFDA737}">
            <xm:f>$AE$4='Data entry'!$R22</xm:f>
            <x14:dxf>
              <fill>
                <patternFill>
                  <bgColor rgb="FFFF0000"/>
                </patternFill>
              </fill>
            </x14:dxf>
          </x14:cfRule>
          <xm:sqref>AC54:AO54</xm:sqref>
        </x14:conditionalFormatting>
        <x14:conditionalFormatting xmlns:xm="http://schemas.microsoft.com/office/excel/2006/main">
          <x14:cfRule type="expression" priority="4692283" id="{373C95F1-00C1-45E9-B561-5224945BA4A4}">
            <xm:f>$AE$4='Data entry'!$R22</xm:f>
            <x14:dxf>
              <fill>
                <patternFill>
                  <bgColor rgb="FFFFFF00"/>
                </patternFill>
              </fill>
            </x14:dxf>
          </x14:cfRule>
          <xm:sqref>Q53:AE53</xm:sqref>
        </x14:conditionalFormatting>
        <x14:conditionalFormatting xmlns:xm="http://schemas.microsoft.com/office/excel/2006/main">
          <x14:cfRule type="expression" priority="4692284" id="{65E90E74-6BEF-4B00-BD5E-ECACFEBC225A}">
            <xm:f>$AF$4='Data entry'!$R22</xm:f>
            <x14:dxf>
              <fill>
                <patternFill>
                  <bgColor rgb="FFFF0000"/>
                </patternFill>
              </fill>
            </x14:dxf>
          </x14:cfRule>
          <xm:sqref>AD54:AP54</xm:sqref>
        </x14:conditionalFormatting>
        <x14:conditionalFormatting xmlns:xm="http://schemas.microsoft.com/office/excel/2006/main">
          <x14:cfRule type="expression" priority="4692285" id="{56B519D7-E083-4811-B42B-D6CB10D44BB3}">
            <xm:f>$AF$4='Data entry'!$R22</xm:f>
            <x14:dxf>
              <fill>
                <patternFill>
                  <bgColor rgb="FFFFFF00"/>
                </patternFill>
              </fill>
            </x14:dxf>
          </x14:cfRule>
          <xm:sqref>R53:AF53</xm:sqref>
        </x14:conditionalFormatting>
        <x14:conditionalFormatting xmlns:xm="http://schemas.microsoft.com/office/excel/2006/main">
          <x14:cfRule type="expression" priority="4692286" id="{889682B6-BF9B-414B-86B7-1C802156B058}">
            <xm:f>$AG$4='Data entry'!$R22</xm:f>
            <x14:dxf>
              <fill>
                <patternFill>
                  <bgColor rgb="FFFF0000"/>
                </patternFill>
              </fill>
            </x14:dxf>
          </x14:cfRule>
          <xm:sqref>AE54:AQ54</xm:sqref>
        </x14:conditionalFormatting>
        <x14:conditionalFormatting xmlns:xm="http://schemas.microsoft.com/office/excel/2006/main">
          <x14:cfRule type="expression" priority="4692287" id="{19913D88-1940-4CB0-B29C-D46D60833BD5}">
            <xm:f>$AG$4='Data entry'!$R22</xm:f>
            <x14:dxf>
              <fill>
                <patternFill>
                  <bgColor rgb="FFFFFF00"/>
                </patternFill>
              </fill>
            </x14:dxf>
          </x14:cfRule>
          <xm:sqref>S53:AG53</xm:sqref>
        </x14:conditionalFormatting>
        <x14:conditionalFormatting xmlns:xm="http://schemas.microsoft.com/office/excel/2006/main">
          <x14:cfRule type="expression" priority="4692288" id="{3DD7B9A5-18A3-463F-BAD5-9796FC487328}">
            <xm:f>$AH$4='Data entry'!$R22</xm:f>
            <x14:dxf>
              <fill>
                <patternFill>
                  <bgColor rgb="FFFF0000"/>
                </patternFill>
              </fill>
            </x14:dxf>
          </x14:cfRule>
          <xm:sqref>AF54:AR54</xm:sqref>
        </x14:conditionalFormatting>
        <x14:conditionalFormatting xmlns:xm="http://schemas.microsoft.com/office/excel/2006/main">
          <x14:cfRule type="expression" priority="4692289" id="{31005CF4-5608-496E-91EB-F7F505046C80}">
            <xm:f>$AH$4='Data entry'!$R22</xm:f>
            <x14:dxf>
              <fill>
                <patternFill>
                  <bgColor rgb="FFFFFF00"/>
                </patternFill>
              </fill>
            </x14:dxf>
          </x14:cfRule>
          <xm:sqref>T53:AH53</xm:sqref>
        </x14:conditionalFormatting>
        <x14:conditionalFormatting xmlns:xm="http://schemas.microsoft.com/office/excel/2006/main">
          <x14:cfRule type="expression" priority="4692290" id="{CD14F654-5B7A-444F-8FC1-7DD71E76E475}">
            <xm:f>$AI$4='Data entry'!$R22</xm:f>
            <x14:dxf>
              <fill>
                <patternFill>
                  <bgColor rgb="FFFF0000"/>
                </patternFill>
              </fill>
            </x14:dxf>
          </x14:cfRule>
          <xm:sqref>AG54:AS54</xm:sqref>
        </x14:conditionalFormatting>
        <x14:conditionalFormatting xmlns:xm="http://schemas.microsoft.com/office/excel/2006/main">
          <x14:cfRule type="expression" priority="4692291" id="{0E4E448C-6C46-4285-B877-A61A90294385}">
            <xm:f>$AI$4='Data entry'!$R22</xm:f>
            <x14:dxf>
              <fill>
                <patternFill>
                  <bgColor rgb="FFFFFF00"/>
                </patternFill>
              </fill>
            </x14:dxf>
          </x14:cfRule>
          <xm:sqref>U53:AI53</xm:sqref>
        </x14:conditionalFormatting>
        <x14:conditionalFormatting xmlns:xm="http://schemas.microsoft.com/office/excel/2006/main">
          <x14:cfRule type="expression" priority="4692292" id="{B1C1818F-791C-403D-BE73-6F6E9DC6A16D}">
            <xm:f>$AJ$4='Data entry'!$R22</xm:f>
            <x14:dxf>
              <fill>
                <patternFill>
                  <bgColor rgb="FFFF0000"/>
                </patternFill>
              </fill>
            </x14:dxf>
          </x14:cfRule>
          <xm:sqref>AH54:AT54</xm:sqref>
        </x14:conditionalFormatting>
        <x14:conditionalFormatting xmlns:xm="http://schemas.microsoft.com/office/excel/2006/main">
          <x14:cfRule type="expression" priority="4692293" id="{A1237792-221B-431B-B8A7-E9A64DA46D93}">
            <xm:f>$AJ$4='Data entry'!$R22</xm:f>
            <x14:dxf>
              <fill>
                <patternFill>
                  <bgColor rgb="FFFFFF00"/>
                </patternFill>
              </fill>
            </x14:dxf>
          </x14:cfRule>
          <xm:sqref>V53:AJ53</xm:sqref>
        </x14:conditionalFormatting>
        <x14:conditionalFormatting xmlns:xm="http://schemas.microsoft.com/office/excel/2006/main">
          <x14:cfRule type="expression" priority="4692294" id="{617DC2AF-C7A3-4724-8EA3-17DEFEDC8949}">
            <xm:f>$AK$4='Data entry'!$R22</xm:f>
            <x14:dxf>
              <fill>
                <patternFill>
                  <bgColor rgb="FFFF0000"/>
                </patternFill>
              </fill>
            </x14:dxf>
          </x14:cfRule>
          <xm:sqref>AI54:AU54</xm:sqref>
        </x14:conditionalFormatting>
        <x14:conditionalFormatting xmlns:xm="http://schemas.microsoft.com/office/excel/2006/main">
          <x14:cfRule type="expression" priority="4692295" id="{AA72317D-37B1-48EB-A28B-BF2AC8DC4519}">
            <xm:f>$AK$4='Data entry'!$R22</xm:f>
            <x14:dxf>
              <fill>
                <patternFill>
                  <bgColor rgb="FFFFFF00"/>
                </patternFill>
              </fill>
            </x14:dxf>
          </x14:cfRule>
          <xm:sqref>W53:AK53</xm:sqref>
        </x14:conditionalFormatting>
        <x14:conditionalFormatting xmlns:xm="http://schemas.microsoft.com/office/excel/2006/main">
          <x14:cfRule type="expression" priority="4692296" id="{6CA9FB7A-20EA-4D3A-B74C-A001F4BE810D}">
            <xm:f>$AL$4='Data entry'!$R22</xm:f>
            <x14:dxf>
              <fill>
                <patternFill>
                  <bgColor rgb="FFFF0000"/>
                </patternFill>
              </fill>
            </x14:dxf>
          </x14:cfRule>
          <xm:sqref>AJ54:AV54</xm:sqref>
        </x14:conditionalFormatting>
        <x14:conditionalFormatting xmlns:xm="http://schemas.microsoft.com/office/excel/2006/main">
          <x14:cfRule type="expression" priority="4692297" id="{81A75DAA-573F-4EF3-A640-1B992C18BEA0}">
            <xm:f>$AL$4='Data entry'!$R22</xm:f>
            <x14:dxf>
              <fill>
                <patternFill>
                  <bgColor rgb="FFFFFF00"/>
                </patternFill>
              </fill>
            </x14:dxf>
          </x14:cfRule>
          <xm:sqref>X53:AL53</xm:sqref>
        </x14:conditionalFormatting>
        <x14:conditionalFormatting xmlns:xm="http://schemas.microsoft.com/office/excel/2006/main">
          <x14:cfRule type="expression" priority="4692298" id="{3D44713E-4ABA-4CCD-9DF4-5513A9FB5E1E}">
            <xm:f>$AM$4='Data entry'!$R22</xm:f>
            <x14:dxf>
              <fill>
                <patternFill>
                  <bgColor rgb="FFFF0000"/>
                </patternFill>
              </fill>
            </x14:dxf>
          </x14:cfRule>
          <xm:sqref>AK54:AW54</xm:sqref>
        </x14:conditionalFormatting>
        <x14:conditionalFormatting xmlns:xm="http://schemas.microsoft.com/office/excel/2006/main">
          <x14:cfRule type="expression" priority="4692299" id="{05A26B51-72A7-4423-822F-2BDBC28275D0}">
            <xm:f>$AM$4='Data entry'!$R22</xm:f>
            <x14:dxf>
              <fill>
                <patternFill>
                  <bgColor rgb="FFFFFF00"/>
                </patternFill>
              </fill>
            </x14:dxf>
          </x14:cfRule>
          <xm:sqref>Y53:AM53</xm:sqref>
        </x14:conditionalFormatting>
        <x14:conditionalFormatting xmlns:xm="http://schemas.microsoft.com/office/excel/2006/main">
          <x14:cfRule type="expression" priority="4692300" id="{B8A20675-6230-4694-A7F6-6B3DC7142773}">
            <xm:f>$AN$4='Data entry'!$R22</xm:f>
            <x14:dxf>
              <fill>
                <patternFill>
                  <bgColor rgb="FFFF0000"/>
                </patternFill>
              </fill>
            </x14:dxf>
          </x14:cfRule>
          <xm:sqref>AL54:AX54</xm:sqref>
        </x14:conditionalFormatting>
        <x14:conditionalFormatting xmlns:xm="http://schemas.microsoft.com/office/excel/2006/main">
          <x14:cfRule type="expression" priority="4692301" id="{8421181C-7450-42E9-BC1D-065CCFCA960E}">
            <xm:f>$AN$4='Data entry'!$R22</xm:f>
            <x14:dxf>
              <fill>
                <patternFill>
                  <bgColor rgb="FFFFFF00"/>
                </patternFill>
              </fill>
            </x14:dxf>
          </x14:cfRule>
          <xm:sqref>Z53:AN53</xm:sqref>
        </x14:conditionalFormatting>
        <x14:conditionalFormatting xmlns:xm="http://schemas.microsoft.com/office/excel/2006/main">
          <x14:cfRule type="expression" priority="4692302" id="{067FE4BD-6EF4-4684-B6E0-35AB2F267EE7}">
            <xm:f>$AO$4='Data entry'!$R22</xm:f>
            <x14:dxf>
              <fill>
                <patternFill>
                  <bgColor rgb="FFFF0000"/>
                </patternFill>
              </fill>
            </x14:dxf>
          </x14:cfRule>
          <xm:sqref>AM54:AY54</xm:sqref>
        </x14:conditionalFormatting>
        <x14:conditionalFormatting xmlns:xm="http://schemas.microsoft.com/office/excel/2006/main">
          <x14:cfRule type="expression" priority="4692303" id="{F7653492-88D1-47AC-8BA3-0CCE65C3C2AB}">
            <xm:f>$AO$4='Data entry'!$R22</xm:f>
            <x14:dxf>
              <fill>
                <patternFill>
                  <bgColor rgb="FFFFFF00"/>
                </patternFill>
              </fill>
            </x14:dxf>
          </x14:cfRule>
          <xm:sqref>AA53:AO53</xm:sqref>
        </x14:conditionalFormatting>
        <x14:conditionalFormatting xmlns:xm="http://schemas.microsoft.com/office/excel/2006/main">
          <x14:cfRule type="expression" priority="4692304" id="{207A5E5D-B322-482E-9193-1D7318138358}">
            <xm:f>$AP$4='Data entry'!$R22</xm:f>
            <x14:dxf>
              <fill>
                <patternFill>
                  <bgColor rgb="FFFF0000"/>
                </patternFill>
              </fill>
            </x14:dxf>
          </x14:cfRule>
          <xm:sqref>AN54:AZ54</xm:sqref>
        </x14:conditionalFormatting>
        <x14:conditionalFormatting xmlns:xm="http://schemas.microsoft.com/office/excel/2006/main">
          <x14:cfRule type="expression" priority="4692305" id="{21DA638D-4CA0-4067-BFF1-240CE1A0261B}">
            <xm:f>$AP$4='Data entry'!$R22</xm:f>
            <x14:dxf>
              <fill>
                <patternFill>
                  <bgColor rgb="FFFFFF00"/>
                </patternFill>
              </fill>
            </x14:dxf>
          </x14:cfRule>
          <xm:sqref>AB53:AP53</xm:sqref>
        </x14:conditionalFormatting>
        <x14:conditionalFormatting xmlns:xm="http://schemas.microsoft.com/office/excel/2006/main">
          <x14:cfRule type="expression" priority="4692306" id="{71963D96-A42A-4B90-BFC7-6D83D37766EF}">
            <xm:f>$AQ$4='Data entry'!$R22</xm:f>
            <x14:dxf>
              <fill>
                <patternFill>
                  <bgColor rgb="FFFF0000"/>
                </patternFill>
              </fill>
            </x14:dxf>
          </x14:cfRule>
          <xm:sqref>AO54:BA54</xm:sqref>
        </x14:conditionalFormatting>
        <x14:conditionalFormatting xmlns:xm="http://schemas.microsoft.com/office/excel/2006/main">
          <x14:cfRule type="expression" priority="4692307" id="{74952595-84B6-484F-8FF6-FCC1F337DF4D}">
            <xm:f>$AQ$4='Data entry'!$R22</xm:f>
            <x14:dxf>
              <fill>
                <patternFill>
                  <bgColor rgb="FFFFFF00"/>
                </patternFill>
              </fill>
            </x14:dxf>
          </x14:cfRule>
          <xm:sqref>AC53:AQ53</xm:sqref>
        </x14:conditionalFormatting>
        <x14:conditionalFormatting xmlns:xm="http://schemas.microsoft.com/office/excel/2006/main">
          <x14:cfRule type="expression" priority="4692308" id="{8AC9C4B9-0A34-4BC0-B0F7-CA89434C4911}">
            <xm:f>$P$4='Data entry'!$R22</xm:f>
            <x14:dxf>
              <fill>
                <patternFill>
                  <bgColor rgb="FFFFFF00"/>
                </patternFill>
              </fill>
            </x14:dxf>
          </x14:cfRule>
          <xm:sqref>C53:P53</xm:sqref>
        </x14:conditionalFormatting>
        <x14:conditionalFormatting xmlns:xm="http://schemas.microsoft.com/office/excel/2006/main">
          <x14:cfRule type="expression" priority="4692309" id="{0A726775-ABFD-4F22-967C-1A4D87BA3751}">
            <xm:f>$Q$4='Data entry'!$R22</xm:f>
            <x14:dxf>
              <fill>
                <patternFill>
                  <bgColor rgb="FFFFFF00"/>
                </patternFill>
              </fill>
            </x14:dxf>
          </x14:cfRule>
          <xm:sqref>C53:Q53</xm:sqref>
        </x14:conditionalFormatting>
        <x14:conditionalFormatting xmlns:xm="http://schemas.microsoft.com/office/excel/2006/main">
          <x14:cfRule type="expression" priority="4692310" id="{3A8414BD-262C-43B5-86EE-FA6901D00453}">
            <xm:f>$Q$4='Data entry'!$R22</xm:f>
            <x14:dxf>
              <fill>
                <patternFill>
                  <bgColor rgb="FFFF0000"/>
                </patternFill>
              </fill>
            </x14:dxf>
          </x14:cfRule>
          <xm:sqref>O54:AA54</xm:sqref>
        </x14:conditionalFormatting>
        <x14:conditionalFormatting xmlns:xm="http://schemas.microsoft.com/office/excel/2006/main">
          <x14:cfRule type="expression" priority="4692311" id="{B8B5501D-F3EF-4449-9306-F652960C65F4}">
            <xm:f>$R$4='Data entry'!$R22</xm:f>
            <x14:dxf>
              <fill>
                <patternFill>
                  <bgColor rgb="FFFF0000"/>
                </patternFill>
              </fill>
            </x14:dxf>
          </x14:cfRule>
          <xm:sqref>P54:AB54</xm:sqref>
        </x14:conditionalFormatting>
        <x14:conditionalFormatting xmlns:xm="http://schemas.microsoft.com/office/excel/2006/main">
          <x14:cfRule type="expression" priority="4692312" id="{5D070DEC-B82E-4D87-B907-A3E5AB836991}">
            <xm:f>$R$4='Data entry'!$R22</xm:f>
            <x14:dxf>
              <fill>
                <patternFill>
                  <bgColor rgb="FFFFFF00"/>
                </patternFill>
              </fill>
            </x14:dxf>
          </x14:cfRule>
          <xm:sqref>D53:R53</xm:sqref>
        </x14:conditionalFormatting>
        <x14:conditionalFormatting xmlns:xm="http://schemas.microsoft.com/office/excel/2006/main">
          <x14:cfRule type="expression" priority="4692313" id="{E4D16A10-F818-4664-9FB2-F0E839824D4B}">
            <xm:f>$S$4='Data entry'!$R22</xm:f>
            <x14:dxf>
              <fill>
                <patternFill>
                  <bgColor rgb="FFFF0000"/>
                </patternFill>
              </fill>
            </x14:dxf>
          </x14:cfRule>
          <xm:sqref>Q54:AC54</xm:sqref>
        </x14:conditionalFormatting>
        <x14:conditionalFormatting xmlns:xm="http://schemas.microsoft.com/office/excel/2006/main">
          <x14:cfRule type="expression" priority="4692314" id="{1A9F9911-A3E9-4730-AFBE-AB8C596545CA}">
            <xm:f>$S$4='Data entry'!$R22</xm:f>
            <x14:dxf>
              <fill>
                <patternFill>
                  <bgColor rgb="FFFFFF00"/>
                </patternFill>
              </fill>
            </x14:dxf>
          </x14:cfRule>
          <xm:sqref>E53:S53</xm:sqref>
        </x14:conditionalFormatting>
        <x14:conditionalFormatting xmlns:xm="http://schemas.microsoft.com/office/excel/2006/main">
          <x14:cfRule type="expression" priority="4692315" id="{8BB5CD1B-B2AC-442A-9550-26DE19A62D22}">
            <xm:f>$T$4='Data entry'!$R22</xm:f>
            <x14:dxf>
              <fill>
                <patternFill>
                  <bgColor rgb="FFFF0000"/>
                </patternFill>
              </fill>
            </x14:dxf>
          </x14:cfRule>
          <xm:sqref>R54:AD54</xm:sqref>
        </x14:conditionalFormatting>
        <x14:conditionalFormatting xmlns:xm="http://schemas.microsoft.com/office/excel/2006/main">
          <x14:cfRule type="expression" priority="4692316" id="{E7B59C69-7921-4049-84A1-8B3E5F7B0598}">
            <xm:f>$T$4='Data entry'!$R22</xm:f>
            <x14:dxf>
              <fill>
                <patternFill>
                  <bgColor rgb="FFFFFF00"/>
                </patternFill>
              </fill>
            </x14:dxf>
          </x14:cfRule>
          <xm:sqref>F53:T53</xm:sqref>
        </x14:conditionalFormatting>
        <x14:conditionalFormatting xmlns:xm="http://schemas.microsoft.com/office/excel/2006/main">
          <x14:cfRule type="expression" priority="4692317" id="{238C09E5-7A3D-439D-949F-A7733073F9A2}">
            <xm:f>$U$4='Data entry'!$R22</xm:f>
            <x14:dxf>
              <fill>
                <patternFill>
                  <bgColor rgb="FFFFFF00"/>
                </patternFill>
              </fill>
            </x14:dxf>
          </x14:cfRule>
          <xm:sqref>G53:U53</xm:sqref>
        </x14:conditionalFormatting>
        <x14:conditionalFormatting xmlns:xm="http://schemas.microsoft.com/office/excel/2006/main">
          <x14:cfRule type="expression" priority="4692318" id="{DE4D4432-0A19-452A-AF14-2873FE4DF411}">
            <xm:f>$AR$4='Data entry'!$R22</xm:f>
            <x14:dxf>
              <fill>
                <patternFill>
                  <bgColor rgb="FFFF0000"/>
                </patternFill>
              </fill>
            </x14:dxf>
          </x14:cfRule>
          <xm:sqref>AP54:BB54</xm:sqref>
        </x14:conditionalFormatting>
        <x14:conditionalFormatting xmlns:xm="http://schemas.microsoft.com/office/excel/2006/main">
          <x14:cfRule type="expression" priority="4692319" id="{90D7E1FF-542D-40C8-9BD5-DFEB4CDD256F}">
            <xm:f>$AR$4='Data entry'!$R22</xm:f>
            <x14:dxf>
              <fill>
                <patternFill>
                  <bgColor rgb="FFFFFF00"/>
                </patternFill>
              </fill>
            </x14:dxf>
          </x14:cfRule>
          <xm:sqref>AD53:AR53</xm:sqref>
        </x14:conditionalFormatting>
        <x14:conditionalFormatting xmlns:xm="http://schemas.microsoft.com/office/excel/2006/main">
          <x14:cfRule type="expression" priority="4692320" id="{0EBB5305-4A4A-4205-A1FF-11160070CBC3}">
            <xm:f>$AS$4='Data entry'!$R22</xm:f>
            <x14:dxf>
              <fill>
                <patternFill>
                  <bgColor rgb="FFFF0000"/>
                </patternFill>
              </fill>
            </x14:dxf>
          </x14:cfRule>
          <xm:sqref>AQ54:BC54</xm:sqref>
        </x14:conditionalFormatting>
        <x14:conditionalFormatting xmlns:xm="http://schemas.microsoft.com/office/excel/2006/main">
          <x14:cfRule type="expression" priority="4692321" id="{AC8EB30C-4253-4CE1-820E-1801F6D8D35B}">
            <xm:f>$AS$4='Data entry'!$R22</xm:f>
            <x14:dxf>
              <fill>
                <patternFill>
                  <bgColor rgb="FFFFFF00"/>
                </patternFill>
              </fill>
            </x14:dxf>
          </x14:cfRule>
          <xm:sqref>AE53:AS53</xm:sqref>
        </x14:conditionalFormatting>
        <x14:conditionalFormatting xmlns:xm="http://schemas.microsoft.com/office/excel/2006/main">
          <x14:cfRule type="expression" priority="4692322" id="{E11744C1-7201-4272-A1B0-945490B42425}">
            <xm:f>$AT$4='Data entry'!$R22</xm:f>
            <x14:dxf>
              <fill>
                <patternFill>
                  <bgColor rgb="FFFF0000"/>
                </patternFill>
              </fill>
            </x14:dxf>
          </x14:cfRule>
          <xm:sqref>AR54:BD54</xm:sqref>
        </x14:conditionalFormatting>
        <x14:conditionalFormatting xmlns:xm="http://schemas.microsoft.com/office/excel/2006/main">
          <x14:cfRule type="expression" priority="4692323" id="{5EE2823B-E955-4EA7-B99C-0B1F77B57A69}">
            <xm:f>$AT$4='Data entry'!$R22</xm:f>
            <x14:dxf>
              <fill>
                <patternFill>
                  <bgColor rgb="FFFFFF00"/>
                </patternFill>
              </fill>
            </x14:dxf>
          </x14:cfRule>
          <xm:sqref>AF53:AT53</xm:sqref>
        </x14:conditionalFormatting>
        <x14:conditionalFormatting xmlns:xm="http://schemas.microsoft.com/office/excel/2006/main">
          <x14:cfRule type="expression" priority="4692324" id="{5737DC63-3262-4B34-900C-2AAEB255FCBA}">
            <xm:f>$AU$4='Data entry'!$R22</xm:f>
            <x14:dxf>
              <fill>
                <patternFill>
                  <bgColor rgb="FFFF0000"/>
                </patternFill>
              </fill>
            </x14:dxf>
          </x14:cfRule>
          <xm:sqref>AS54:BE54</xm:sqref>
        </x14:conditionalFormatting>
        <x14:conditionalFormatting xmlns:xm="http://schemas.microsoft.com/office/excel/2006/main">
          <x14:cfRule type="expression" priority="4692325" id="{2B5C1F1B-3C3D-4CA3-BC64-0E98422075B6}">
            <xm:f>$AU$4='Data entry'!$R22</xm:f>
            <x14:dxf>
              <fill>
                <patternFill>
                  <bgColor rgb="FFFFFF00"/>
                </patternFill>
              </fill>
            </x14:dxf>
          </x14:cfRule>
          <xm:sqref>AG53:AU53</xm:sqref>
        </x14:conditionalFormatting>
        <x14:conditionalFormatting xmlns:xm="http://schemas.microsoft.com/office/excel/2006/main">
          <x14:cfRule type="expression" priority="4692326" id="{B87A1285-B003-4855-8F4B-53C391BA10E6}">
            <xm:f>$AV$4='Data entry'!$R22</xm:f>
            <x14:dxf>
              <fill>
                <patternFill>
                  <bgColor rgb="FFFF0000"/>
                </patternFill>
              </fill>
            </x14:dxf>
          </x14:cfRule>
          <xm:sqref>AT54:BF54</xm:sqref>
        </x14:conditionalFormatting>
        <x14:conditionalFormatting xmlns:xm="http://schemas.microsoft.com/office/excel/2006/main">
          <x14:cfRule type="expression" priority="4692327" id="{338EE31C-78DB-4818-B837-0380F9E457FA}">
            <xm:f>$AV$4='Data entry'!$R22</xm:f>
            <x14:dxf>
              <fill>
                <patternFill>
                  <bgColor rgb="FFFFFF00"/>
                </patternFill>
              </fill>
            </x14:dxf>
          </x14:cfRule>
          <xm:sqref>AH53:AV53</xm:sqref>
        </x14:conditionalFormatting>
        <x14:conditionalFormatting xmlns:xm="http://schemas.microsoft.com/office/excel/2006/main">
          <x14:cfRule type="expression" priority="4692328" id="{5C40EA66-2801-4C91-B885-BF6A1ECFC35C}">
            <xm:f>$AW$4='Data entry'!$R22</xm:f>
            <x14:dxf>
              <fill>
                <patternFill>
                  <bgColor rgb="FFFF0000"/>
                </patternFill>
              </fill>
            </x14:dxf>
          </x14:cfRule>
          <xm:sqref>AU54:BG54</xm:sqref>
        </x14:conditionalFormatting>
        <x14:conditionalFormatting xmlns:xm="http://schemas.microsoft.com/office/excel/2006/main">
          <x14:cfRule type="expression" priority="4692329" id="{51BCD5CE-DF86-4C2F-8A81-DDA1EFD6C8F7}">
            <xm:f>$AW$4='Data entry'!$R22</xm:f>
            <x14:dxf>
              <fill>
                <patternFill>
                  <bgColor rgb="FFFFFF00"/>
                </patternFill>
              </fill>
            </x14:dxf>
          </x14:cfRule>
          <xm:sqref>AI53:AW53</xm:sqref>
        </x14:conditionalFormatting>
        <x14:conditionalFormatting xmlns:xm="http://schemas.microsoft.com/office/excel/2006/main">
          <x14:cfRule type="expression" priority="4692330" id="{DC2ED5A0-8917-4877-8CD3-9DF9BE5993C9}">
            <xm:f>$AX$4='Data entry'!$R22</xm:f>
            <x14:dxf>
              <fill>
                <patternFill>
                  <bgColor rgb="FFFF0000"/>
                </patternFill>
              </fill>
            </x14:dxf>
          </x14:cfRule>
          <xm:sqref>AV54:BH54</xm:sqref>
        </x14:conditionalFormatting>
        <x14:conditionalFormatting xmlns:xm="http://schemas.microsoft.com/office/excel/2006/main">
          <x14:cfRule type="expression" priority="4692331" id="{59B31869-20F9-45BD-BC80-0A6C8945CE2C}">
            <xm:f>$AX$4='Data entry'!$R22</xm:f>
            <x14:dxf>
              <fill>
                <patternFill>
                  <bgColor rgb="FFFFFF00"/>
                </patternFill>
              </fill>
            </x14:dxf>
          </x14:cfRule>
          <xm:sqref>AJ53:AX53</xm:sqref>
        </x14:conditionalFormatting>
        <x14:conditionalFormatting xmlns:xm="http://schemas.microsoft.com/office/excel/2006/main">
          <x14:cfRule type="expression" priority="4692332" id="{D4208FA0-4262-4037-934C-6D0742B2AD8E}">
            <xm:f>$AY$4='Data entry'!$R22</xm:f>
            <x14:dxf>
              <fill>
                <patternFill>
                  <bgColor rgb="FFFF0000"/>
                </patternFill>
              </fill>
            </x14:dxf>
          </x14:cfRule>
          <xm:sqref>AW54:BI54</xm:sqref>
        </x14:conditionalFormatting>
        <x14:conditionalFormatting xmlns:xm="http://schemas.microsoft.com/office/excel/2006/main">
          <x14:cfRule type="expression" priority="4692333" id="{04D6E423-18C7-42B2-A67D-F49D8E62B571}">
            <xm:f>$AY$4='Data entry'!$R22</xm:f>
            <x14:dxf>
              <fill>
                <patternFill>
                  <bgColor rgb="FFFFFF00"/>
                </patternFill>
              </fill>
            </x14:dxf>
          </x14:cfRule>
          <xm:sqref>AK53:AY53</xm:sqref>
        </x14:conditionalFormatting>
        <x14:conditionalFormatting xmlns:xm="http://schemas.microsoft.com/office/excel/2006/main">
          <x14:cfRule type="expression" priority="4692334" id="{A931C203-6E4B-4EBD-A2F4-1876881F48D4}">
            <xm:f>$AZ$4='Data entry'!$R22</xm:f>
            <x14:dxf>
              <fill>
                <patternFill>
                  <bgColor rgb="FFFF0000"/>
                </patternFill>
              </fill>
            </x14:dxf>
          </x14:cfRule>
          <xm:sqref>AX54:BJ54</xm:sqref>
        </x14:conditionalFormatting>
        <x14:conditionalFormatting xmlns:xm="http://schemas.microsoft.com/office/excel/2006/main">
          <x14:cfRule type="expression" priority="4692335" id="{092D9100-E652-40FE-8CAA-720DC0681250}">
            <xm:f>$AZ$4='Data entry'!$R22</xm:f>
            <x14:dxf>
              <fill>
                <patternFill>
                  <bgColor rgb="FFFFFF00"/>
                </patternFill>
              </fill>
            </x14:dxf>
          </x14:cfRule>
          <xm:sqref>AL53:AZ53</xm:sqref>
        </x14:conditionalFormatting>
        <x14:conditionalFormatting xmlns:xm="http://schemas.microsoft.com/office/excel/2006/main">
          <x14:cfRule type="expression" priority="4692336" id="{A3C7E6BE-A225-483C-A983-A915DB662C52}">
            <xm:f>$BA$4='Data entry'!$R22</xm:f>
            <x14:dxf>
              <fill>
                <patternFill>
                  <bgColor rgb="FFFF0000"/>
                </patternFill>
              </fill>
            </x14:dxf>
          </x14:cfRule>
          <xm:sqref>AY54:BK54</xm:sqref>
        </x14:conditionalFormatting>
        <x14:conditionalFormatting xmlns:xm="http://schemas.microsoft.com/office/excel/2006/main">
          <x14:cfRule type="expression" priority="4692337" id="{F5CF569A-8AFA-4CFF-8BD3-F04D8927A99F}">
            <xm:f>$BA$4='Data entry'!$R22</xm:f>
            <x14:dxf>
              <fill>
                <patternFill>
                  <bgColor rgb="FFFFFF00"/>
                </patternFill>
              </fill>
            </x14:dxf>
          </x14:cfRule>
          <xm:sqref>AM53:BA53</xm:sqref>
        </x14:conditionalFormatting>
        <x14:conditionalFormatting xmlns:xm="http://schemas.microsoft.com/office/excel/2006/main">
          <x14:cfRule type="expression" priority="4692338" id="{E4DAC94A-7983-4BFB-A87B-45B58561841A}">
            <xm:f>$BB$4='Data entry'!$R22</xm:f>
            <x14:dxf>
              <fill>
                <patternFill>
                  <bgColor rgb="FFFF0000"/>
                </patternFill>
              </fill>
            </x14:dxf>
          </x14:cfRule>
          <xm:sqref>AZ54:BL54</xm:sqref>
        </x14:conditionalFormatting>
        <x14:conditionalFormatting xmlns:xm="http://schemas.microsoft.com/office/excel/2006/main">
          <x14:cfRule type="expression" priority="4692339" id="{E63849C5-F39B-4B0E-8F8A-B532EDF2CBAE}">
            <xm:f>$BB$4='Data entry'!$R22</xm:f>
            <x14:dxf>
              <fill>
                <patternFill>
                  <bgColor rgb="FFFFFF00"/>
                </patternFill>
              </fill>
            </x14:dxf>
          </x14:cfRule>
          <xm:sqref>AN53:BB53</xm:sqref>
        </x14:conditionalFormatting>
        <x14:conditionalFormatting xmlns:xm="http://schemas.microsoft.com/office/excel/2006/main">
          <x14:cfRule type="expression" priority="4692340" id="{4FDC32D3-C1F5-455D-9AA4-A03359B72526}">
            <xm:f>$BC$4='Data entry'!$R22</xm:f>
            <x14:dxf>
              <fill>
                <patternFill>
                  <bgColor rgb="FFFF0000"/>
                </patternFill>
              </fill>
            </x14:dxf>
          </x14:cfRule>
          <xm:sqref>BA54:BM54</xm:sqref>
        </x14:conditionalFormatting>
        <x14:conditionalFormatting xmlns:xm="http://schemas.microsoft.com/office/excel/2006/main">
          <x14:cfRule type="expression" priority="4692341" id="{5F0D0C60-B233-4C56-B05D-98C99990877F}">
            <xm:f>$BC$4='Data entry'!$R22</xm:f>
            <x14:dxf>
              <fill>
                <patternFill>
                  <bgColor rgb="FFFFFF00"/>
                </patternFill>
              </fill>
            </x14:dxf>
          </x14:cfRule>
          <xm:sqref>AO53:BC53</xm:sqref>
        </x14:conditionalFormatting>
        <x14:conditionalFormatting xmlns:xm="http://schemas.microsoft.com/office/excel/2006/main">
          <x14:cfRule type="expression" priority="4692342" id="{9EBCB60F-8135-43B6-A0F3-548D4092CC98}">
            <xm:f>$BD$4='Data entry'!$R22</xm:f>
            <x14:dxf>
              <fill>
                <patternFill>
                  <bgColor rgb="FFFF0000"/>
                </patternFill>
              </fill>
            </x14:dxf>
          </x14:cfRule>
          <xm:sqref>BB54:BN54</xm:sqref>
        </x14:conditionalFormatting>
        <x14:conditionalFormatting xmlns:xm="http://schemas.microsoft.com/office/excel/2006/main">
          <x14:cfRule type="expression" priority="4692343" id="{961AF346-4A73-41ED-9A8D-27D431B09C05}">
            <xm:f>$BD$4='Data entry'!$R22</xm:f>
            <x14:dxf>
              <fill>
                <patternFill>
                  <bgColor rgb="FFFFFF00"/>
                </patternFill>
              </fill>
            </x14:dxf>
          </x14:cfRule>
          <xm:sqref>AP53:BD53</xm:sqref>
        </x14:conditionalFormatting>
        <x14:conditionalFormatting xmlns:xm="http://schemas.microsoft.com/office/excel/2006/main">
          <x14:cfRule type="expression" priority="4692344" id="{5A887026-27CD-4F8C-8BA6-1E92704C1CA6}">
            <xm:f>$BE$4='Data entry'!$R22</xm:f>
            <x14:dxf>
              <fill>
                <patternFill>
                  <bgColor rgb="FFFF0000"/>
                </patternFill>
              </fill>
            </x14:dxf>
          </x14:cfRule>
          <xm:sqref>BC54:BO54</xm:sqref>
        </x14:conditionalFormatting>
        <x14:conditionalFormatting xmlns:xm="http://schemas.microsoft.com/office/excel/2006/main">
          <x14:cfRule type="expression" priority="4692345" id="{7F46217B-A1E9-4515-B31E-E756FCD7C6D9}">
            <xm:f>$BE$4='Data entry'!$R22</xm:f>
            <x14:dxf>
              <fill>
                <patternFill>
                  <bgColor rgb="FFFFFF00"/>
                </patternFill>
              </fill>
            </x14:dxf>
          </x14:cfRule>
          <xm:sqref>AP53:BE53</xm:sqref>
        </x14:conditionalFormatting>
        <x14:conditionalFormatting xmlns:xm="http://schemas.microsoft.com/office/excel/2006/main">
          <x14:cfRule type="expression" priority="4692346" id="{F4D9285C-8CA0-4EF1-943E-6A462D47CC77}">
            <xm:f>$BF$4='Data entry'!$R22</xm:f>
            <x14:dxf>
              <fill>
                <patternFill>
                  <bgColor rgb="FFFF0000"/>
                </patternFill>
              </fill>
            </x14:dxf>
          </x14:cfRule>
          <xm:sqref>BD54:BP54</xm:sqref>
        </x14:conditionalFormatting>
        <x14:conditionalFormatting xmlns:xm="http://schemas.microsoft.com/office/excel/2006/main">
          <x14:cfRule type="expression" priority="4692347" id="{B9E4407D-651D-4DC0-9D61-3271D62A65E9}">
            <xm:f>$BF$4='Data entry'!$R22</xm:f>
            <x14:dxf>
              <fill>
                <patternFill>
                  <bgColor rgb="FFFFFF00"/>
                </patternFill>
              </fill>
            </x14:dxf>
          </x14:cfRule>
          <xm:sqref>AR53:BF53</xm:sqref>
        </x14:conditionalFormatting>
        <x14:conditionalFormatting xmlns:xm="http://schemas.microsoft.com/office/excel/2006/main">
          <x14:cfRule type="expression" priority="4692348" id="{4CDC062F-DDFF-4556-B941-08F919727F69}">
            <xm:f>$BG$4='Data entry'!$R22</xm:f>
            <x14:dxf>
              <fill>
                <patternFill>
                  <bgColor rgb="FFFF0000"/>
                </patternFill>
              </fill>
            </x14:dxf>
          </x14:cfRule>
          <xm:sqref>BE54:BQ54</xm:sqref>
        </x14:conditionalFormatting>
        <x14:conditionalFormatting xmlns:xm="http://schemas.microsoft.com/office/excel/2006/main">
          <x14:cfRule type="expression" priority="4692349" id="{789184FA-9055-433B-8A1B-92C7ED59E81F}">
            <xm:f>$BG$4='Data entry'!$R22</xm:f>
            <x14:dxf>
              <fill>
                <patternFill>
                  <bgColor rgb="FFFFFF00"/>
                </patternFill>
              </fill>
            </x14:dxf>
          </x14:cfRule>
          <xm:sqref>AS53:BG53</xm:sqref>
        </x14:conditionalFormatting>
        <x14:conditionalFormatting xmlns:xm="http://schemas.microsoft.com/office/excel/2006/main">
          <x14:cfRule type="expression" priority="4692350" id="{58651E5C-09C9-46C1-B95C-E8A578A49E15}">
            <xm:f>$BH$4='Data entry'!$R22</xm:f>
            <x14:dxf>
              <fill>
                <patternFill>
                  <bgColor rgb="FFFFFF00"/>
                </patternFill>
              </fill>
            </x14:dxf>
          </x14:cfRule>
          <xm:sqref>AT53:BH53</xm:sqref>
        </x14:conditionalFormatting>
        <x14:conditionalFormatting xmlns:xm="http://schemas.microsoft.com/office/excel/2006/main">
          <x14:cfRule type="expression" priority="4692351" id="{97B30B86-8311-4DC0-A533-8C0D53F37839}">
            <xm:f>$BH$4='Data entry'!$R22</xm:f>
            <x14:dxf>
              <fill>
                <patternFill>
                  <bgColor rgb="FFFF0000"/>
                </patternFill>
              </fill>
            </x14:dxf>
          </x14:cfRule>
          <xm:sqref>BF54:BR54</xm:sqref>
        </x14:conditionalFormatting>
        <x14:conditionalFormatting xmlns:xm="http://schemas.microsoft.com/office/excel/2006/main">
          <x14:cfRule type="expression" priority="4692352" id="{78344C0C-5AEA-40B1-A20C-6D77DF58E1F5}">
            <xm:f>$BI$4='Data entry'!$R22</xm:f>
            <x14:dxf>
              <fill>
                <patternFill>
                  <bgColor rgb="FFFFFF00"/>
                </patternFill>
              </fill>
            </x14:dxf>
          </x14:cfRule>
          <xm:sqref>AU53:BI53</xm:sqref>
        </x14:conditionalFormatting>
        <x14:conditionalFormatting xmlns:xm="http://schemas.microsoft.com/office/excel/2006/main">
          <x14:cfRule type="expression" priority="4692353" id="{A9CE044F-482E-4F25-B28F-89ACC58502B1}">
            <xm:f>$BI$4='Data entry'!$R22</xm:f>
            <x14:dxf>
              <fill>
                <patternFill>
                  <bgColor rgb="FFFF0000"/>
                </patternFill>
              </fill>
            </x14:dxf>
          </x14:cfRule>
          <xm:sqref>BG54:BS54</xm:sqref>
        </x14:conditionalFormatting>
        <x14:conditionalFormatting xmlns:xm="http://schemas.microsoft.com/office/excel/2006/main">
          <x14:cfRule type="expression" priority="4692354" id="{F63BE0EB-3C71-4456-BEF0-11180AB7A8BB}">
            <xm:f>$BJ$4='Data entry'!$R22</xm:f>
            <x14:dxf>
              <fill>
                <patternFill>
                  <bgColor rgb="FFFFFF00"/>
                </patternFill>
              </fill>
            </x14:dxf>
          </x14:cfRule>
          <xm:sqref>AV53:BJ53</xm:sqref>
        </x14:conditionalFormatting>
        <x14:conditionalFormatting xmlns:xm="http://schemas.microsoft.com/office/excel/2006/main">
          <x14:cfRule type="expression" priority="4692355" id="{478A5DCB-1DAA-4497-A6CC-B4F01FB96D10}">
            <xm:f>$BJ$4='Data entry'!$R22</xm:f>
            <x14:dxf>
              <fill>
                <patternFill>
                  <bgColor rgb="FFFF0000"/>
                </patternFill>
              </fill>
            </x14:dxf>
          </x14:cfRule>
          <xm:sqref>BH54:BT54</xm:sqref>
        </x14:conditionalFormatting>
        <x14:conditionalFormatting xmlns:xm="http://schemas.microsoft.com/office/excel/2006/main">
          <x14:cfRule type="expression" priority="4692356" id="{CDE4AD5B-65A6-4FA4-9EC0-8D05F22312A9}">
            <xm:f>$BK$4='Data entry'!$R22</xm:f>
            <x14:dxf>
              <fill>
                <patternFill>
                  <bgColor rgb="FFFF0000"/>
                </patternFill>
              </fill>
            </x14:dxf>
          </x14:cfRule>
          <xm:sqref>BI54:BU54</xm:sqref>
        </x14:conditionalFormatting>
        <x14:conditionalFormatting xmlns:xm="http://schemas.microsoft.com/office/excel/2006/main">
          <x14:cfRule type="expression" priority="4692357" id="{AB32E790-6CD8-4D11-9A69-57D785FE4BBC}">
            <xm:f>$BK$4='Data entry'!$R22</xm:f>
            <x14:dxf>
              <fill>
                <patternFill>
                  <bgColor rgb="FFFFFF00"/>
                </patternFill>
              </fill>
            </x14:dxf>
          </x14:cfRule>
          <xm:sqref>AW53:BK53</xm:sqref>
        </x14:conditionalFormatting>
        <x14:conditionalFormatting xmlns:xm="http://schemas.microsoft.com/office/excel/2006/main">
          <x14:cfRule type="expression" priority="4692358" id="{99810EB9-805C-43D8-852A-EEECE7874CDB}">
            <xm:f>$BL$4='Data entry'!$R22</xm:f>
            <x14:dxf>
              <fill>
                <patternFill>
                  <bgColor rgb="FFFF0000"/>
                </patternFill>
              </fill>
            </x14:dxf>
          </x14:cfRule>
          <xm:sqref>BJ54:BV54</xm:sqref>
        </x14:conditionalFormatting>
        <x14:conditionalFormatting xmlns:xm="http://schemas.microsoft.com/office/excel/2006/main">
          <x14:cfRule type="expression" priority="4692359" id="{BF5F5475-4E46-479C-97A6-D5175F5D1803}">
            <xm:f>$BL$4='Data entry'!$R22</xm:f>
            <x14:dxf>
              <fill>
                <patternFill>
                  <bgColor rgb="FFFFFF00"/>
                </patternFill>
              </fill>
            </x14:dxf>
          </x14:cfRule>
          <xm:sqref>AX53:BL53</xm:sqref>
        </x14:conditionalFormatting>
        <x14:conditionalFormatting xmlns:xm="http://schemas.microsoft.com/office/excel/2006/main">
          <x14:cfRule type="expression" priority="4692360" id="{B86FDF2F-16C9-46B1-847E-7EA1A8A34B9D}">
            <xm:f>$BM$4='Data entry'!$R22</xm:f>
            <x14:dxf>
              <fill>
                <patternFill>
                  <bgColor rgb="FFFF0000"/>
                </patternFill>
              </fill>
            </x14:dxf>
          </x14:cfRule>
          <xm:sqref>BK54:BW54</xm:sqref>
        </x14:conditionalFormatting>
        <x14:conditionalFormatting xmlns:xm="http://schemas.microsoft.com/office/excel/2006/main">
          <x14:cfRule type="expression" priority="4692361" id="{72FD189F-4CED-400D-9FEF-21A328970A4D}">
            <xm:f>$BM$4='Data entry'!$R22</xm:f>
            <x14:dxf>
              <fill>
                <patternFill>
                  <bgColor rgb="FFFFFF00"/>
                </patternFill>
              </fill>
            </x14:dxf>
          </x14:cfRule>
          <xm:sqref>AY53:BM53</xm:sqref>
        </x14:conditionalFormatting>
        <x14:conditionalFormatting xmlns:xm="http://schemas.microsoft.com/office/excel/2006/main">
          <x14:cfRule type="expression" priority="4692362" id="{BBBBF859-D5A7-4F55-BFBF-8A77E3357590}">
            <xm:f>$BN$4='Data entry'!$R22</xm:f>
            <x14:dxf>
              <fill>
                <patternFill>
                  <bgColor rgb="FFFF0000"/>
                </patternFill>
              </fill>
            </x14:dxf>
          </x14:cfRule>
          <xm:sqref>BL54:BX54</xm:sqref>
        </x14:conditionalFormatting>
        <x14:conditionalFormatting xmlns:xm="http://schemas.microsoft.com/office/excel/2006/main">
          <x14:cfRule type="expression" priority="4692363" id="{50CB1D75-0FD5-4D24-92B1-E8A41DC6575C}">
            <xm:f>$BN$4='Data entry'!$R22</xm:f>
            <x14:dxf>
              <fill>
                <patternFill>
                  <bgColor rgb="FFFFFF00"/>
                </patternFill>
              </fill>
            </x14:dxf>
          </x14:cfRule>
          <xm:sqref>AZ53:BN53</xm:sqref>
        </x14:conditionalFormatting>
        <x14:conditionalFormatting xmlns:xm="http://schemas.microsoft.com/office/excel/2006/main">
          <x14:cfRule type="expression" priority="4692364" id="{9EF3226D-E8FC-496B-A6FF-71776AEA54D1}">
            <xm:f>$BO$4='Data entry'!$R22</xm:f>
            <x14:dxf>
              <fill>
                <patternFill>
                  <bgColor rgb="FFFF0000"/>
                </patternFill>
              </fill>
            </x14:dxf>
          </x14:cfRule>
          <xm:sqref>BM54:BY54</xm:sqref>
        </x14:conditionalFormatting>
        <x14:conditionalFormatting xmlns:xm="http://schemas.microsoft.com/office/excel/2006/main">
          <x14:cfRule type="expression" priority="4692365" id="{3B86C801-ECFE-4D05-8AA5-1581116BAFBC}">
            <xm:f>$BO$4='Data entry'!$R22</xm:f>
            <x14:dxf>
              <fill>
                <patternFill>
                  <bgColor rgb="FFFFFF00"/>
                </patternFill>
              </fill>
            </x14:dxf>
          </x14:cfRule>
          <xm:sqref>BA53:BO53</xm:sqref>
        </x14:conditionalFormatting>
        <x14:conditionalFormatting xmlns:xm="http://schemas.microsoft.com/office/excel/2006/main">
          <x14:cfRule type="expression" priority="4692366" id="{058A23EC-3371-4A02-9F20-1ECA603AC6BC}">
            <xm:f>$BP$4='Data entry'!$R22</xm:f>
            <x14:dxf>
              <fill>
                <patternFill>
                  <bgColor rgb="FFFF0000"/>
                </patternFill>
              </fill>
            </x14:dxf>
          </x14:cfRule>
          <xm:sqref>BN54:BZ54</xm:sqref>
        </x14:conditionalFormatting>
        <x14:conditionalFormatting xmlns:xm="http://schemas.microsoft.com/office/excel/2006/main">
          <x14:cfRule type="expression" priority="4692367" id="{3E711E31-3992-4555-AB22-87133D60CD15}">
            <xm:f>$BP$4='Data entry'!$R22</xm:f>
            <x14:dxf>
              <fill>
                <patternFill>
                  <bgColor rgb="FFFFFF00"/>
                </patternFill>
              </fill>
            </x14:dxf>
          </x14:cfRule>
          <xm:sqref>BB53:BP53</xm:sqref>
        </x14:conditionalFormatting>
        <x14:conditionalFormatting xmlns:xm="http://schemas.microsoft.com/office/excel/2006/main">
          <x14:cfRule type="expression" priority="4692368" id="{23E9F8B9-37D5-4730-9453-6F23E8ECBBE3}">
            <xm:f>$BQ$4='Data entry'!$R22</xm:f>
            <x14:dxf>
              <fill>
                <patternFill>
                  <bgColor rgb="FFFFFF00"/>
                </patternFill>
              </fill>
            </x14:dxf>
          </x14:cfRule>
          <xm:sqref>BC53:BQ53</xm:sqref>
        </x14:conditionalFormatting>
        <x14:conditionalFormatting xmlns:xm="http://schemas.microsoft.com/office/excel/2006/main">
          <x14:cfRule type="expression" priority="4692369" id="{BCFD92F6-AAD3-44FD-BC61-A292A81B883E}">
            <xm:f>$BQ$4='Data entry'!$R22</xm:f>
            <x14:dxf>
              <fill>
                <patternFill>
                  <bgColor rgb="FFFF0000"/>
                </patternFill>
              </fill>
            </x14:dxf>
          </x14:cfRule>
          <xm:sqref>BO54:CA54</xm:sqref>
        </x14:conditionalFormatting>
        <x14:conditionalFormatting xmlns:xm="http://schemas.microsoft.com/office/excel/2006/main">
          <x14:cfRule type="expression" priority="4692370" id="{357D60E5-F356-477E-8020-A18F42C02832}">
            <xm:f>$BR$4='Data entry'!$R22</xm:f>
            <x14:dxf>
              <fill>
                <patternFill>
                  <bgColor rgb="FFFFFF00"/>
                </patternFill>
              </fill>
            </x14:dxf>
          </x14:cfRule>
          <xm:sqref>BD53:BR53</xm:sqref>
        </x14:conditionalFormatting>
        <x14:conditionalFormatting xmlns:xm="http://schemas.microsoft.com/office/excel/2006/main">
          <x14:cfRule type="expression" priority="4692371" id="{DA2B6511-43B3-432D-B6AA-1DB1188B90A6}">
            <xm:f>$BR$4='Data entry'!$R22</xm:f>
            <x14:dxf>
              <fill>
                <patternFill>
                  <bgColor rgb="FFFF0000"/>
                </patternFill>
              </fill>
            </x14:dxf>
          </x14:cfRule>
          <xm:sqref>BP54:CB54</xm:sqref>
        </x14:conditionalFormatting>
        <x14:conditionalFormatting xmlns:xm="http://schemas.microsoft.com/office/excel/2006/main">
          <x14:cfRule type="expression" priority="4692372" id="{0D5F64E4-4136-4BFA-B833-CC8578525D9C}">
            <xm:f>$BS$4='Data entry'!$R22</xm:f>
            <x14:dxf>
              <fill>
                <patternFill>
                  <bgColor rgb="FFFFFF00"/>
                </patternFill>
              </fill>
            </x14:dxf>
          </x14:cfRule>
          <xm:sqref>BE53:BS53</xm:sqref>
        </x14:conditionalFormatting>
        <x14:conditionalFormatting xmlns:xm="http://schemas.microsoft.com/office/excel/2006/main">
          <x14:cfRule type="expression" priority="4692373" id="{AC94D468-F078-4AE2-8771-102996E07B09}">
            <xm:f>$BS$4='Data entry'!$R22</xm:f>
            <x14:dxf>
              <fill>
                <patternFill>
                  <bgColor rgb="FFFF0000"/>
                </patternFill>
              </fill>
            </x14:dxf>
          </x14:cfRule>
          <xm:sqref>BQ54:CC54</xm:sqref>
        </x14:conditionalFormatting>
        <x14:conditionalFormatting xmlns:xm="http://schemas.microsoft.com/office/excel/2006/main">
          <x14:cfRule type="expression" priority="4692374" id="{10E78F76-181E-4F19-9F89-7DD36D3EFE30}">
            <xm:f>$BT$4='Data entry'!$R22</xm:f>
            <x14:dxf>
              <fill>
                <patternFill>
                  <bgColor rgb="FFFFFF00"/>
                </patternFill>
              </fill>
            </x14:dxf>
          </x14:cfRule>
          <xm:sqref>BF53:BT53</xm:sqref>
        </x14:conditionalFormatting>
        <x14:conditionalFormatting xmlns:xm="http://schemas.microsoft.com/office/excel/2006/main">
          <x14:cfRule type="expression" priority="4692375" id="{6A5FADC6-9512-4EFB-90A5-7B5244D10D1F}">
            <xm:f>$BT$4='Data entry'!$R22</xm:f>
            <x14:dxf>
              <fill>
                <patternFill>
                  <bgColor rgb="FFFF0000"/>
                </patternFill>
              </fill>
            </x14:dxf>
          </x14:cfRule>
          <xm:sqref>BR54:CC54</xm:sqref>
        </x14:conditionalFormatting>
        <x14:conditionalFormatting xmlns:xm="http://schemas.microsoft.com/office/excel/2006/main">
          <x14:cfRule type="expression" priority="4692376" id="{A51139D1-8841-4B96-B8CB-DFE3808765CF}">
            <xm:f>$BU$4='Data entry'!$R22</xm:f>
            <x14:dxf>
              <fill>
                <patternFill>
                  <bgColor rgb="FFFFFF00"/>
                </patternFill>
              </fill>
            </x14:dxf>
          </x14:cfRule>
          <xm:sqref>BG53:BU53</xm:sqref>
        </x14:conditionalFormatting>
        <x14:conditionalFormatting xmlns:xm="http://schemas.microsoft.com/office/excel/2006/main">
          <x14:cfRule type="expression" priority="4692377" id="{55CA7258-760F-4BFF-ACB5-A70FEB3E7981}">
            <xm:f>$BU$4='Data entry'!$R22</xm:f>
            <x14:dxf>
              <fill>
                <patternFill>
                  <bgColor rgb="FFFF0000"/>
                </patternFill>
              </fill>
            </x14:dxf>
          </x14:cfRule>
          <xm:sqref>BS54:CC54</xm:sqref>
        </x14:conditionalFormatting>
        <x14:conditionalFormatting xmlns:xm="http://schemas.microsoft.com/office/excel/2006/main">
          <x14:cfRule type="expression" priority="4692378" id="{A922B218-64DB-4CBB-9AB8-FE0EBB44E09E}">
            <xm:f>$BV$4='Data entry'!$R22</xm:f>
            <x14:dxf>
              <fill>
                <patternFill>
                  <bgColor rgb="FFFFFF00"/>
                </patternFill>
              </fill>
            </x14:dxf>
          </x14:cfRule>
          <xm:sqref>BH53:BV53</xm:sqref>
        </x14:conditionalFormatting>
        <x14:conditionalFormatting xmlns:xm="http://schemas.microsoft.com/office/excel/2006/main">
          <x14:cfRule type="expression" priority="4692379" id="{C98E908A-CD31-4778-B41C-7AFB9DBE639A}">
            <xm:f>$BV$4='Data entry'!$R22</xm:f>
            <x14:dxf>
              <fill>
                <patternFill>
                  <bgColor rgb="FFFF0000"/>
                </patternFill>
              </fill>
            </x14:dxf>
          </x14:cfRule>
          <xm:sqref>BT54:CC54</xm:sqref>
        </x14:conditionalFormatting>
        <x14:conditionalFormatting xmlns:xm="http://schemas.microsoft.com/office/excel/2006/main">
          <x14:cfRule type="expression" priority="4692380" id="{465CCCA3-B4DB-4B61-8AC7-8A5E4CEC9E3F}">
            <xm:f>$BW$4='Data entry'!$R22</xm:f>
            <x14:dxf>
              <fill>
                <patternFill>
                  <bgColor rgb="FFFFFF00"/>
                </patternFill>
              </fill>
            </x14:dxf>
          </x14:cfRule>
          <xm:sqref>BI53:BW53</xm:sqref>
        </x14:conditionalFormatting>
        <x14:conditionalFormatting xmlns:xm="http://schemas.microsoft.com/office/excel/2006/main">
          <x14:cfRule type="expression" priority="4692381" id="{37566F97-6D06-400B-A709-FE657B07687F}">
            <xm:f>$BW$4='Data entry'!$R22</xm:f>
            <x14:dxf>
              <fill>
                <patternFill>
                  <bgColor rgb="FFFF0000"/>
                </patternFill>
              </fill>
            </x14:dxf>
          </x14:cfRule>
          <xm:sqref>BU54:CC54</xm:sqref>
        </x14:conditionalFormatting>
        <x14:conditionalFormatting xmlns:xm="http://schemas.microsoft.com/office/excel/2006/main">
          <x14:cfRule type="expression" priority="4692382" id="{D8FBA3AC-5CF0-4E45-97CA-1D4DEE729ADA}">
            <xm:f>$BX$4='Data entry'!$R22</xm:f>
            <x14:dxf>
              <fill>
                <patternFill>
                  <bgColor rgb="FFFFFF00"/>
                </patternFill>
              </fill>
            </x14:dxf>
          </x14:cfRule>
          <xm:sqref>BJ53:BX53</xm:sqref>
        </x14:conditionalFormatting>
        <x14:conditionalFormatting xmlns:xm="http://schemas.microsoft.com/office/excel/2006/main">
          <x14:cfRule type="expression" priority="4692383" id="{E077C84B-A94F-431D-B232-4AFCC7C64F54}">
            <xm:f>$BX$4='Data entry'!$R22</xm:f>
            <x14:dxf>
              <fill>
                <patternFill>
                  <bgColor rgb="FFFF0000"/>
                </patternFill>
              </fill>
            </x14:dxf>
          </x14:cfRule>
          <xm:sqref>BV54:CC54</xm:sqref>
        </x14:conditionalFormatting>
        <x14:conditionalFormatting xmlns:xm="http://schemas.microsoft.com/office/excel/2006/main">
          <x14:cfRule type="expression" priority="4692384" id="{63783BA8-0C97-4A44-86FD-7A2BCF1B9957}">
            <xm:f>$BY$4='Data entry'!$R22</xm:f>
            <x14:dxf>
              <fill>
                <patternFill>
                  <bgColor rgb="FFFFFF00"/>
                </patternFill>
              </fill>
            </x14:dxf>
          </x14:cfRule>
          <xm:sqref>BK53:BY53</xm:sqref>
        </x14:conditionalFormatting>
        <x14:conditionalFormatting xmlns:xm="http://schemas.microsoft.com/office/excel/2006/main">
          <x14:cfRule type="expression" priority="4692385" id="{BB8DB8B4-B71B-46D2-AEE7-346F16103F74}">
            <xm:f>$BY$4='Data entry'!$R22</xm:f>
            <x14:dxf>
              <fill>
                <patternFill>
                  <bgColor rgb="FFFF0000"/>
                </patternFill>
              </fill>
            </x14:dxf>
          </x14:cfRule>
          <xm:sqref>BW54:CC54</xm:sqref>
        </x14:conditionalFormatting>
        <x14:conditionalFormatting xmlns:xm="http://schemas.microsoft.com/office/excel/2006/main">
          <x14:cfRule type="expression" priority="4692386" id="{1B638B98-2B06-4FEB-90C1-446A3E0A3979}">
            <xm:f>$BZ$4='Data entry'!$R22</xm:f>
            <x14:dxf>
              <fill>
                <patternFill>
                  <bgColor rgb="FFFFFF00"/>
                </patternFill>
              </fill>
            </x14:dxf>
          </x14:cfRule>
          <xm:sqref>BL53:BZ53</xm:sqref>
        </x14:conditionalFormatting>
        <x14:conditionalFormatting xmlns:xm="http://schemas.microsoft.com/office/excel/2006/main">
          <x14:cfRule type="expression" priority="4692387" id="{D3A0A2F8-D1B2-4DC5-B2A9-0EF53074E685}">
            <xm:f>$BZ$4='Data entry'!$R22</xm:f>
            <x14:dxf>
              <fill>
                <patternFill>
                  <bgColor rgb="FFFF0000"/>
                </patternFill>
              </fill>
            </x14:dxf>
          </x14:cfRule>
          <xm:sqref>BX54:CC54</xm:sqref>
        </x14:conditionalFormatting>
        <x14:conditionalFormatting xmlns:xm="http://schemas.microsoft.com/office/excel/2006/main">
          <x14:cfRule type="expression" priority="4692388" id="{83F6D018-7D3B-4D33-9998-11572F2F2FF5}">
            <xm:f>$CA$4='Data entry'!$R22</xm:f>
            <x14:dxf>
              <fill>
                <patternFill>
                  <bgColor rgb="FFFFFF00"/>
                </patternFill>
              </fill>
            </x14:dxf>
          </x14:cfRule>
          <xm:sqref>BM53:CA53</xm:sqref>
        </x14:conditionalFormatting>
        <x14:conditionalFormatting xmlns:xm="http://schemas.microsoft.com/office/excel/2006/main">
          <x14:cfRule type="expression" priority="4692389" id="{8E6D0B51-5626-4ED9-9072-C7A2C139704F}">
            <xm:f>$CA$4='Data entry'!$R22</xm:f>
            <x14:dxf>
              <fill>
                <patternFill>
                  <bgColor rgb="FFFF0000"/>
                </patternFill>
              </fill>
            </x14:dxf>
          </x14:cfRule>
          <xm:sqref>BY54:CC54</xm:sqref>
        </x14:conditionalFormatting>
        <x14:conditionalFormatting xmlns:xm="http://schemas.microsoft.com/office/excel/2006/main">
          <x14:cfRule type="expression" priority="4692390" id="{E1886EE4-3BDE-43A9-9F4B-79377FEC37FE}">
            <xm:f>$CB$4='Data entry'!$R22</xm:f>
            <x14:dxf>
              <fill>
                <patternFill>
                  <bgColor rgb="FFFFFF00"/>
                </patternFill>
              </fill>
            </x14:dxf>
          </x14:cfRule>
          <xm:sqref>BN53:CB53</xm:sqref>
        </x14:conditionalFormatting>
        <x14:conditionalFormatting xmlns:xm="http://schemas.microsoft.com/office/excel/2006/main">
          <x14:cfRule type="expression" priority="4692391" id="{ADEF572A-6C18-4602-BB86-01C96D36E07E}">
            <xm:f>$CB$4='Data entry'!$R22</xm:f>
            <x14:dxf>
              <fill>
                <patternFill>
                  <bgColor rgb="FFFF0000"/>
                </patternFill>
              </fill>
            </x14:dxf>
          </x14:cfRule>
          <xm:sqref>BZ54:CC54</xm:sqref>
        </x14:conditionalFormatting>
        <x14:conditionalFormatting xmlns:xm="http://schemas.microsoft.com/office/excel/2006/main">
          <x14:cfRule type="expression" priority="4692392" id="{7984E1C9-E073-4955-8543-62145CB6D008}">
            <xm:f>$CC$4='Data entry'!$R22</xm:f>
            <x14:dxf>
              <fill>
                <patternFill>
                  <bgColor rgb="FFFFFF00"/>
                </patternFill>
              </fill>
            </x14:dxf>
          </x14:cfRule>
          <xm:sqref>BO53:CC53</xm:sqref>
        </x14:conditionalFormatting>
        <x14:conditionalFormatting xmlns:xm="http://schemas.microsoft.com/office/excel/2006/main">
          <x14:cfRule type="expression" priority="4692393" id="{18A957B3-59FA-4698-BA92-2A208FF18E2F}">
            <xm:f>$CC$4='Data entry'!$R22</xm:f>
            <x14:dxf>
              <fill>
                <patternFill>
                  <bgColor rgb="FFFF0000"/>
                </patternFill>
              </fill>
            </x14:dxf>
          </x14:cfRule>
          <xm:sqref>CA54:CC54</xm:sqref>
        </x14:conditionalFormatting>
        <x14:conditionalFormatting xmlns:xm="http://schemas.microsoft.com/office/excel/2006/main">
          <x14:cfRule type="expression" priority="4692480" id="{5B0DB825-B7C2-40AC-B7EF-F267F054CFB9}">
            <xm:f>$U$4='Data entry'!$R23</xm:f>
            <x14:dxf>
              <fill>
                <patternFill>
                  <bgColor rgb="FFFF0000"/>
                </patternFill>
              </fill>
            </x14:dxf>
          </x14:cfRule>
          <xm:sqref>S57:AE57</xm:sqref>
        </x14:conditionalFormatting>
        <x14:conditionalFormatting xmlns:xm="http://schemas.microsoft.com/office/excel/2006/main">
          <x14:cfRule type="expression" priority="4692481" id="{18311200-E2BB-400F-B594-3B9A2C6068C2}">
            <xm:f>$V$4='Data entry'!$R23</xm:f>
            <x14:dxf>
              <fill>
                <patternFill>
                  <bgColor rgb="FFFF0000"/>
                </patternFill>
              </fill>
            </x14:dxf>
          </x14:cfRule>
          <xm:sqref>T57:AF57</xm:sqref>
        </x14:conditionalFormatting>
        <x14:conditionalFormatting xmlns:xm="http://schemas.microsoft.com/office/excel/2006/main">
          <x14:cfRule type="expression" priority="4692482" id="{D6DFB621-1A58-4C59-A987-ECAD0EB2D32B}">
            <xm:f>$V$4='Data entry'!$R23</xm:f>
            <x14:dxf>
              <fill>
                <patternFill>
                  <bgColor rgb="FFFFFF00"/>
                </patternFill>
              </fill>
            </x14:dxf>
          </x14:cfRule>
          <xm:sqref>H56:V56</xm:sqref>
        </x14:conditionalFormatting>
        <x14:conditionalFormatting xmlns:xm="http://schemas.microsoft.com/office/excel/2006/main">
          <x14:cfRule type="expression" priority="4692483" id="{5F87A680-DC5F-433D-A779-B7A534ACCDA9}">
            <xm:f>$W$4='Data entry'!$R23</xm:f>
            <x14:dxf>
              <fill>
                <patternFill>
                  <bgColor rgb="FFFF0000"/>
                </patternFill>
              </fill>
            </x14:dxf>
          </x14:cfRule>
          <xm:sqref>U57:AG57</xm:sqref>
        </x14:conditionalFormatting>
        <x14:conditionalFormatting xmlns:xm="http://schemas.microsoft.com/office/excel/2006/main">
          <x14:cfRule type="expression" priority="4692484" id="{964539FF-A92C-4F68-B268-B7157A32678C}">
            <xm:f>$W$4='Data entry'!$R23</xm:f>
            <x14:dxf>
              <fill>
                <patternFill>
                  <bgColor rgb="FFFFFF00"/>
                </patternFill>
              </fill>
            </x14:dxf>
          </x14:cfRule>
          <xm:sqref>I56:W56</xm:sqref>
        </x14:conditionalFormatting>
        <x14:conditionalFormatting xmlns:xm="http://schemas.microsoft.com/office/excel/2006/main">
          <x14:cfRule type="expression" priority="4692485" id="{46C1533A-F090-4A90-9309-3F59EC3FD3B0}">
            <xm:f>$X$4='Data entry'!$R23</xm:f>
            <x14:dxf>
              <fill>
                <patternFill>
                  <bgColor rgb="FFFF0000"/>
                </patternFill>
              </fill>
            </x14:dxf>
          </x14:cfRule>
          <xm:sqref>V57:AH57</xm:sqref>
        </x14:conditionalFormatting>
        <x14:conditionalFormatting xmlns:xm="http://schemas.microsoft.com/office/excel/2006/main">
          <x14:cfRule type="expression" priority="4692486" id="{7C70E81C-DDD4-4D75-933A-4F6A39893184}">
            <xm:f>$X$4='Data entry'!$R23</xm:f>
            <x14:dxf>
              <fill>
                <patternFill>
                  <bgColor rgb="FFFFFF00"/>
                </patternFill>
              </fill>
            </x14:dxf>
          </x14:cfRule>
          <xm:sqref>J56:X56</xm:sqref>
        </x14:conditionalFormatting>
        <x14:conditionalFormatting xmlns:xm="http://schemas.microsoft.com/office/excel/2006/main">
          <x14:cfRule type="expression" priority="4692487" id="{561AF073-0EF8-4B72-A119-40A639C4359D}">
            <xm:f>$Y$4='Data entry'!$R23</xm:f>
            <x14:dxf>
              <fill>
                <patternFill>
                  <bgColor rgb="FFFF0000"/>
                </patternFill>
              </fill>
            </x14:dxf>
          </x14:cfRule>
          <xm:sqref>W57:AI57</xm:sqref>
        </x14:conditionalFormatting>
        <x14:conditionalFormatting xmlns:xm="http://schemas.microsoft.com/office/excel/2006/main">
          <x14:cfRule type="expression" priority="4692488" id="{F242E808-8F07-4A89-9524-7D4C767CE357}">
            <xm:f>$Y$4='Data entry'!$R23</xm:f>
            <x14:dxf>
              <fill>
                <patternFill>
                  <bgColor rgb="FFFFFF00"/>
                </patternFill>
              </fill>
            </x14:dxf>
          </x14:cfRule>
          <xm:sqref>K56:Y56</xm:sqref>
        </x14:conditionalFormatting>
        <x14:conditionalFormatting xmlns:xm="http://schemas.microsoft.com/office/excel/2006/main">
          <x14:cfRule type="expression" priority="4692489" id="{DD601058-982B-4218-BD9D-64BB823C2633}">
            <xm:f>$Z$4='Data entry'!$R23</xm:f>
            <x14:dxf>
              <fill>
                <patternFill>
                  <bgColor rgb="FFFF0000"/>
                </patternFill>
              </fill>
            </x14:dxf>
          </x14:cfRule>
          <xm:sqref>X57:AJ57</xm:sqref>
        </x14:conditionalFormatting>
        <x14:conditionalFormatting xmlns:xm="http://schemas.microsoft.com/office/excel/2006/main">
          <x14:cfRule type="expression" priority="4692490" id="{C9DB141D-79F6-4093-92A3-7BF7A1622985}">
            <xm:f>$Z$4='Data entry'!$R23</xm:f>
            <x14:dxf>
              <fill>
                <patternFill>
                  <bgColor rgb="FFFFFF00"/>
                </patternFill>
              </fill>
            </x14:dxf>
          </x14:cfRule>
          <xm:sqref>L56:Z56</xm:sqref>
        </x14:conditionalFormatting>
        <x14:conditionalFormatting xmlns:xm="http://schemas.microsoft.com/office/excel/2006/main">
          <x14:cfRule type="expression" priority="4692491" id="{710EB8D3-F5C0-4E3C-8214-2D0C4E26F649}">
            <xm:f>$AA$4='Data entry'!$R23</xm:f>
            <x14:dxf>
              <fill>
                <patternFill>
                  <bgColor rgb="FFFF0000"/>
                </patternFill>
              </fill>
            </x14:dxf>
          </x14:cfRule>
          <xm:sqref>Y57:AK57</xm:sqref>
        </x14:conditionalFormatting>
        <x14:conditionalFormatting xmlns:xm="http://schemas.microsoft.com/office/excel/2006/main">
          <x14:cfRule type="expression" priority="4692492" id="{33825D69-C967-4D27-B395-5D44A3083802}">
            <xm:f>$AA$4='Data entry'!$R23</xm:f>
            <x14:dxf>
              <fill>
                <patternFill>
                  <bgColor rgb="FFFFFF00"/>
                </patternFill>
              </fill>
            </x14:dxf>
          </x14:cfRule>
          <xm:sqref>M56:AA56</xm:sqref>
        </x14:conditionalFormatting>
        <x14:conditionalFormatting xmlns:xm="http://schemas.microsoft.com/office/excel/2006/main">
          <x14:cfRule type="expression" priority="4692493" id="{9811A97D-351B-4D32-8754-AF433277E62B}">
            <xm:f>$AB$4='Data entry'!$R23</xm:f>
            <x14:dxf>
              <fill>
                <patternFill>
                  <bgColor rgb="FFFF0000"/>
                </patternFill>
              </fill>
            </x14:dxf>
          </x14:cfRule>
          <xm:sqref>Z57:AL57</xm:sqref>
        </x14:conditionalFormatting>
        <x14:conditionalFormatting xmlns:xm="http://schemas.microsoft.com/office/excel/2006/main">
          <x14:cfRule type="expression" priority="4692494" id="{6DD3E556-C72E-438B-92DA-3096ED1E4178}">
            <xm:f>$AB$4='Data entry'!$R23</xm:f>
            <x14:dxf>
              <fill>
                <patternFill>
                  <bgColor rgb="FFFFFF00"/>
                </patternFill>
              </fill>
            </x14:dxf>
          </x14:cfRule>
          <xm:sqref>N56:AB56</xm:sqref>
        </x14:conditionalFormatting>
        <x14:conditionalFormatting xmlns:xm="http://schemas.microsoft.com/office/excel/2006/main">
          <x14:cfRule type="expression" priority="4692495" id="{C0DF7A1B-D6BC-4371-BD3A-F0708147FA1C}">
            <xm:f>$AC$4='Data entry'!$R23</xm:f>
            <x14:dxf>
              <fill>
                <patternFill>
                  <bgColor rgb="FFFF0000"/>
                </patternFill>
              </fill>
            </x14:dxf>
          </x14:cfRule>
          <xm:sqref>AA57:AM57</xm:sqref>
        </x14:conditionalFormatting>
        <x14:conditionalFormatting xmlns:xm="http://schemas.microsoft.com/office/excel/2006/main">
          <x14:cfRule type="expression" priority="4692496" id="{DB2E1F48-AF0E-41F9-A976-6B1963CA5711}">
            <xm:f>$AC$4='Data entry'!$R23</xm:f>
            <x14:dxf>
              <fill>
                <patternFill>
                  <bgColor rgb="FFFFFF00"/>
                </patternFill>
              </fill>
            </x14:dxf>
          </x14:cfRule>
          <xm:sqref>O56:AC56</xm:sqref>
        </x14:conditionalFormatting>
        <x14:conditionalFormatting xmlns:xm="http://schemas.microsoft.com/office/excel/2006/main">
          <x14:cfRule type="expression" priority="4692497" id="{89909907-F9A9-4AF9-BC1D-304710A43F50}">
            <xm:f>$AD$4='Data entry'!$R23</xm:f>
            <x14:dxf>
              <fill>
                <patternFill>
                  <bgColor rgb="FFFF0000"/>
                </patternFill>
              </fill>
            </x14:dxf>
          </x14:cfRule>
          <xm:sqref>AB57:AN57</xm:sqref>
        </x14:conditionalFormatting>
        <x14:conditionalFormatting xmlns:xm="http://schemas.microsoft.com/office/excel/2006/main">
          <x14:cfRule type="expression" priority="4692498" id="{729676B7-E331-43A4-ACC9-850DCEE76A0E}">
            <xm:f>$AD$4='Data entry'!$R23</xm:f>
            <x14:dxf>
              <fill>
                <patternFill>
                  <bgColor rgb="FFFFFF00"/>
                </patternFill>
              </fill>
            </x14:dxf>
          </x14:cfRule>
          <xm:sqref>P56:AD56</xm:sqref>
        </x14:conditionalFormatting>
        <x14:conditionalFormatting xmlns:xm="http://schemas.microsoft.com/office/excel/2006/main">
          <x14:cfRule type="expression" priority="4692499" id="{00DA2C55-350E-44AA-ABEA-808FABFDA737}">
            <xm:f>$AE$4='Data entry'!$R23</xm:f>
            <x14:dxf>
              <fill>
                <patternFill>
                  <bgColor rgb="FFFF0000"/>
                </patternFill>
              </fill>
            </x14:dxf>
          </x14:cfRule>
          <xm:sqref>AC57:AO57</xm:sqref>
        </x14:conditionalFormatting>
        <x14:conditionalFormatting xmlns:xm="http://schemas.microsoft.com/office/excel/2006/main">
          <x14:cfRule type="expression" priority="4692500" id="{373C95F1-00C1-45E9-B561-5224945BA4A4}">
            <xm:f>$AE$4='Data entry'!$R23</xm:f>
            <x14:dxf>
              <fill>
                <patternFill>
                  <bgColor rgb="FFFFFF00"/>
                </patternFill>
              </fill>
            </x14:dxf>
          </x14:cfRule>
          <xm:sqref>Q56:AE56</xm:sqref>
        </x14:conditionalFormatting>
        <x14:conditionalFormatting xmlns:xm="http://schemas.microsoft.com/office/excel/2006/main">
          <x14:cfRule type="expression" priority="4692501" id="{65E90E74-6BEF-4B00-BD5E-ECACFEBC225A}">
            <xm:f>$AF$4='Data entry'!$R23</xm:f>
            <x14:dxf>
              <fill>
                <patternFill>
                  <bgColor rgb="FFFF0000"/>
                </patternFill>
              </fill>
            </x14:dxf>
          </x14:cfRule>
          <xm:sqref>AD57:AP57</xm:sqref>
        </x14:conditionalFormatting>
        <x14:conditionalFormatting xmlns:xm="http://schemas.microsoft.com/office/excel/2006/main">
          <x14:cfRule type="expression" priority="4692502" id="{56B519D7-E083-4811-B42B-D6CB10D44BB3}">
            <xm:f>$AF$4='Data entry'!$R23</xm:f>
            <x14:dxf>
              <fill>
                <patternFill>
                  <bgColor rgb="FFFFFF00"/>
                </patternFill>
              </fill>
            </x14:dxf>
          </x14:cfRule>
          <xm:sqref>R56:AF56</xm:sqref>
        </x14:conditionalFormatting>
        <x14:conditionalFormatting xmlns:xm="http://schemas.microsoft.com/office/excel/2006/main">
          <x14:cfRule type="expression" priority="4692503" id="{889682B6-BF9B-414B-86B7-1C802156B058}">
            <xm:f>$AG$4='Data entry'!$R23</xm:f>
            <x14:dxf>
              <fill>
                <patternFill>
                  <bgColor rgb="FFFF0000"/>
                </patternFill>
              </fill>
            </x14:dxf>
          </x14:cfRule>
          <xm:sqref>AE57:AQ57</xm:sqref>
        </x14:conditionalFormatting>
        <x14:conditionalFormatting xmlns:xm="http://schemas.microsoft.com/office/excel/2006/main">
          <x14:cfRule type="expression" priority="4692504" id="{19913D88-1940-4CB0-B29C-D46D60833BD5}">
            <xm:f>$AG$4='Data entry'!$R23</xm:f>
            <x14:dxf>
              <fill>
                <patternFill>
                  <bgColor rgb="FFFFFF00"/>
                </patternFill>
              </fill>
            </x14:dxf>
          </x14:cfRule>
          <xm:sqref>S56:AG56</xm:sqref>
        </x14:conditionalFormatting>
        <x14:conditionalFormatting xmlns:xm="http://schemas.microsoft.com/office/excel/2006/main">
          <x14:cfRule type="expression" priority="4692505" id="{3DD7B9A5-18A3-463F-BAD5-9796FC487328}">
            <xm:f>$AH$4='Data entry'!$R23</xm:f>
            <x14:dxf>
              <fill>
                <patternFill>
                  <bgColor rgb="FFFF0000"/>
                </patternFill>
              </fill>
            </x14:dxf>
          </x14:cfRule>
          <xm:sqref>AF57:AR57</xm:sqref>
        </x14:conditionalFormatting>
        <x14:conditionalFormatting xmlns:xm="http://schemas.microsoft.com/office/excel/2006/main">
          <x14:cfRule type="expression" priority="4692506" id="{31005CF4-5608-496E-91EB-F7F505046C80}">
            <xm:f>$AH$4='Data entry'!$R23</xm:f>
            <x14:dxf>
              <fill>
                <patternFill>
                  <bgColor rgb="FFFFFF00"/>
                </patternFill>
              </fill>
            </x14:dxf>
          </x14:cfRule>
          <xm:sqref>T56:AH56</xm:sqref>
        </x14:conditionalFormatting>
        <x14:conditionalFormatting xmlns:xm="http://schemas.microsoft.com/office/excel/2006/main">
          <x14:cfRule type="expression" priority="4692507" id="{CD14F654-5B7A-444F-8FC1-7DD71E76E475}">
            <xm:f>$AI$4='Data entry'!$R23</xm:f>
            <x14:dxf>
              <fill>
                <patternFill>
                  <bgColor rgb="FFFF0000"/>
                </patternFill>
              </fill>
            </x14:dxf>
          </x14:cfRule>
          <xm:sqref>AG57:AS57</xm:sqref>
        </x14:conditionalFormatting>
        <x14:conditionalFormatting xmlns:xm="http://schemas.microsoft.com/office/excel/2006/main">
          <x14:cfRule type="expression" priority="4692508" id="{0E4E448C-6C46-4285-B877-A61A90294385}">
            <xm:f>$AI$4='Data entry'!$R23</xm:f>
            <x14:dxf>
              <fill>
                <patternFill>
                  <bgColor rgb="FFFFFF00"/>
                </patternFill>
              </fill>
            </x14:dxf>
          </x14:cfRule>
          <xm:sqref>U56:AI56</xm:sqref>
        </x14:conditionalFormatting>
        <x14:conditionalFormatting xmlns:xm="http://schemas.microsoft.com/office/excel/2006/main">
          <x14:cfRule type="expression" priority="4692509" id="{B1C1818F-791C-403D-BE73-6F6E9DC6A16D}">
            <xm:f>$AJ$4='Data entry'!$R23</xm:f>
            <x14:dxf>
              <fill>
                <patternFill>
                  <bgColor rgb="FFFF0000"/>
                </patternFill>
              </fill>
            </x14:dxf>
          </x14:cfRule>
          <xm:sqref>AH57:AT57</xm:sqref>
        </x14:conditionalFormatting>
        <x14:conditionalFormatting xmlns:xm="http://schemas.microsoft.com/office/excel/2006/main">
          <x14:cfRule type="expression" priority="4692510" id="{A1237792-221B-431B-B8A7-E9A64DA46D93}">
            <xm:f>$AJ$4='Data entry'!$R23</xm:f>
            <x14:dxf>
              <fill>
                <patternFill>
                  <bgColor rgb="FFFFFF00"/>
                </patternFill>
              </fill>
            </x14:dxf>
          </x14:cfRule>
          <xm:sqref>V56:AJ56</xm:sqref>
        </x14:conditionalFormatting>
        <x14:conditionalFormatting xmlns:xm="http://schemas.microsoft.com/office/excel/2006/main">
          <x14:cfRule type="expression" priority="4692511" id="{617DC2AF-C7A3-4724-8EA3-17DEFEDC8949}">
            <xm:f>$AK$4='Data entry'!$R23</xm:f>
            <x14:dxf>
              <fill>
                <patternFill>
                  <bgColor rgb="FFFF0000"/>
                </patternFill>
              </fill>
            </x14:dxf>
          </x14:cfRule>
          <xm:sqref>AI57:AU57</xm:sqref>
        </x14:conditionalFormatting>
        <x14:conditionalFormatting xmlns:xm="http://schemas.microsoft.com/office/excel/2006/main">
          <x14:cfRule type="expression" priority="4692512" id="{AA72317D-37B1-48EB-A28B-BF2AC8DC4519}">
            <xm:f>$AK$4='Data entry'!$R23</xm:f>
            <x14:dxf>
              <fill>
                <patternFill>
                  <bgColor rgb="FFFFFF00"/>
                </patternFill>
              </fill>
            </x14:dxf>
          </x14:cfRule>
          <xm:sqref>W56:AK56</xm:sqref>
        </x14:conditionalFormatting>
        <x14:conditionalFormatting xmlns:xm="http://schemas.microsoft.com/office/excel/2006/main">
          <x14:cfRule type="expression" priority="4692513" id="{6CA9FB7A-20EA-4D3A-B74C-A001F4BE810D}">
            <xm:f>$AL$4='Data entry'!$R23</xm:f>
            <x14:dxf>
              <fill>
                <patternFill>
                  <bgColor rgb="FFFF0000"/>
                </patternFill>
              </fill>
            </x14:dxf>
          </x14:cfRule>
          <xm:sqref>AJ57:AV57</xm:sqref>
        </x14:conditionalFormatting>
        <x14:conditionalFormatting xmlns:xm="http://schemas.microsoft.com/office/excel/2006/main">
          <x14:cfRule type="expression" priority="4692514" id="{81A75DAA-573F-4EF3-A640-1B992C18BEA0}">
            <xm:f>$AL$4='Data entry'!$R23</xm:f>
            <x14:dxf>
              <fill>
                <patternFill>
                  <bgColor rgb="FFFFFF00"/>
                </patternFill>
              </fill>
            </x14:dxf>
          </x14:cfRule>
          <xm:sqref>X56:AL56</xm:sqref>
        </x14:conditionalFormatting>
        <x14:conditionalFormatting xmlns:xm="http://schemas.microsoft.com/office/excel/2006/main">
          <x14:cfRule type="expression" priority="4692515" id="{3D44713E-4ABA-4CCD-9DF4-5513A9FB5E1E}">
            <xm:f>$AM$4='Data entry'!$R23</xm:f>
            <x14:dxf>
              <fill>
                <patternFill>
                  <bgColor rgb="FFFF0000"/>
                </patternFill>
              </fill>
            </x14:dxf>
          </x14:cfRule>
          <xm:sqref>AK57:AW57</xm:sqref>
        </x14:conditionalFormatting>
        <x14:conditionalFormatting xmlns:xm="http://schemas.microsoft.com/office/excel/2006/main">
          <x14:cfRule type="expression" priority="4692516" id="{05A26B51-72A7-4423-822F-2BDBC28275D0}">
            <xm:f>$AM$4='Data entry'!$R23</xm:f>
            <x14:dxf>
              <fill>
                <patternFill>
                  <bgColor rgb="FFFFFF00"/>
                </patternFill>
              </fill>
            </x14:dxf>
          </x14:cfRule>
          <xm:sqref>Y56:AM56</xm:sqref>
        </x14:conditionalFormatting>
        <x14:conditionalFormatting xmlns:xm="http://schemas.microsoft.com/office/excel/2006/main">
          <x14:cfRule type="expression" priority="4692517" id="{B8A20675-6230-4694-A7F6-6B3DC7142773}">
            <xm:f>$AN$4='Data entry'!$R23</xm:f>
            <x14:dxf>
              <fill>
                <patternFill>
                  <bgColor rgb="FFFF0000"/>
                </patternFill>
              </fill>
            </x14:dxf>
          </x14:cfRule>
          <xm:sqref>AL57:AX57</xm:sqref>
        </x14:conditionalFormatting>
        <x14:conditionalFormatting xmlns:xm="http://schemas.microsoft.com/office/excel/2006/main">
          <x14:cfRule type="expression" priority="4692518" id="{8421181C-7450-42E9-BC1D-065CCFCA960E}">
            <xm:f>$AN$4='Data entry'!$R23</xm:f>
            <x14:dxf>
              <fill>
                <patternFill>
                  <bgColor rgb="FFFFFF00"/>
                </patternFill>
              </fill>
            </x14:dxf>
          </x14:cfRule>
          <xm:sqref>Z56:AN56</xm:sqref>
        </x14:conditionalFormatting>
        <x14:conditionalFormatting xmlns:xm="http://schemas.microsoft.com/office/excel/2006/main">
          <x14:cfRule type="expression" priority="4692519" id="{067FE4BD-6EF4-4684-B6E0-35AB2F267EE7}">
            <xm:f>$AO$4='Data entry'!$R23</xm:f>
            <x14:dxf>
              <fill>
                <patternFill>
                  <bgColor rgb="FFFF0000"/>
                </patternFill>
              </fill>
            </x14:dxf>
          </x14:cfRule>
          <xm:sqref>AM57:AY57</xm:sqref>
        </x14:conditionalFormatting>
        <x14:conditionalFormatting xmlns:xm="http://schemas.microsoft.com/office/excel/2006/main">
          <x14:cfRule type="expression" priority="4692520" id="{F7653492-88D1-47AC-8BA3-0CCE65C3C2AB}">
            <xm:f>$AO$4='Data entry'!$R23</xm:f>
            <x14:dxf>
              <fill>
                <patternFill>
                  <bgColor rgb="FFFFFF00"/>
                </patternFill>
              </fill>
            </x14:dxf>
          </x14:cfRule>
          <xm:sqref>AA56:AO56</xm:sqref>
        </x14:conditionalFormatting>
        <x14:conditionalFormatting xmlns:xm="http://schemas.microsoft.com/office/excel/2006/main">
          <x14:cfRule type="expression" priority="4692521" id="{207A5E5D-B322-482E-9193-1D7318138358}">
            <xm:f>$AP$4='Data entry'!$R23</xm:f>
            <x14:dxf>
              <fill>
                <patternFill>
                  <bgColor rgb="FFFF0000"/>
                </patternFill>
              </fill>
            </x14:dxf>
          </x14:cfRule>
          <xm:sqref>AN57:AZ57</xm:sqref>
        </x14:conditionalFormatting>
        <x14:conditionalFormatting xmlns:xm="http://schemas.microsoft.com/office/excel/2006/main">
          <x14:cfRule type="expression" priority="4692522" id="{21DA638D-4CA0-4067-BFF1-240CE1A0261B}">
            <xm:f>$AP$4='Data entry'!$R23</xm:f>
            <x14:dxf>
              <fill>
                <patternFill>
                  <bgColor rgb="FFFFFF00"/>
                </patternFill>
              </fill>
            </x14:dxf>
          </x14:cfRule>
          <xm:sqref>AB56:AP56</xm:sqref>
        </x14:conditionalFormatting>
        <x14:conditionalFormatting xmlns:xm="http://schemas.microsoft.com/office/excel/2006/main">
          <x14:cfRule type="expression" priority="4692523" id="{71963D96-A42A-4B90-BFC7-6D83D37766EF}">
            <xm:f>$AQ$4='Data entry'!$R23</xm:f>
            <x14:dxf>
              <fill>
                <patternFill>
                  <bgColor rgb="FFFF0000"/>
                </patternFill>
              </fill>
            </x14:dxf>
          </x14:cfRule>
          <xm:sqref>AO57:BA57</xm:sqref>
        </x14:conditionalFormatting>
        <x14:conditionalFormatting xmlns:xm="http://schemas.microsoft.com/office/excel/2006/main">
          <x14:cfRule type="expression" priority="4692524" id="{74952595-84B6-484F-8FF6-FCC1F337DF4D}">
            <xm:f>$AQ$4='Data entry'!$R23</xm:f>
            <x14:dxf>
              <fill>
                <patternFill>
                  <bgColor rgb="FFFFFF00"/>
                </patternFill>
              </fill>
            </x14:dxf>
          </x14:cfRule>
          <xm:sqref>AC56:AQ56</xm:sqref>
        </x14:conditionalFormatting>
        <x14:conditionalFormatting xmlns:xm="http://schemas.microsoft.com/office/excel/2006/main">
          <x14:cfRule type="expression" priority="4692525" id="{8AC9C4B9-0A34-4BC0-B0F7-CA89434C4911}">
            <xm:f>$P$4='Data entry'!$R23</xm:f>
            <x14:dxf>
              <fill>
                <patternFill>
                  <bgColor rgb="FFFFFF00"/>
                </patternFill>
              </fill>
            </x14:dxf>
          </x14:cfRule>
          <xm:sqref>C56:P56</xm:sqref>
        </x14:conditionalFormatting>
        <x14:conditionalFormatting xmlns:xm="http://schemas.microsoft.com/office/excel/2006/main">
          <x14:cfRule type="expression" priority="4692526" id="{0A726775-ABFD-4F22-967C-1A4D87BA3751}">
            <xm:f>$Q$4='Data entry'!$R23</xm:f>
            <x14:dxf>
              <fill>
                <patternFill>
                  <bgColor rgb="FFFFFF00"/>
                </patternFill>
              </fill>
            </x14:dxf>
          </x14:cfRule>
          <xm:sqref>C56:Q56</xm:sqref>
        </x14:conditionalFormatting>
        <x14:conditionalFormatting xmlns:xm="http://schemas.microsoft.com/office/excel/2006/main">
          <x14:cfRule type="expression" priority="4692527" id="{3A8414BD-262C-43B5-86EE-FA6901D00453}">
            <xm:f>$Q$4='Data entry'!$R23</xm:f>
            <x14:dxf>
              <fill>
                <patternFill>
                  <bgColor rgb="FFFF0000"/>
                </patternFill>
              </fill>
            </x14:dxf>
          </x14:cfRule>
          <xm:sqref>O57:AA57</xm:sqref>
        </x14:conditionalFormatting>
        <x14:conditionalFormatting xmlns:xm="http://schemas.microsoft.com/office/excel/2006/main">
          <x14:cfRule type="expression" priority="4692528" id="{B8B5501D-F3EF-4449-9306-F652960C65F4}">
            <xm:f>$R$4='Data entry'!$R23</xm:f>
            <x14:dxf>
              <fill>
                <patternFill>
                  <bgColor rgb="FFFF0000"/>
                </patternFill>
              </fill>
            </x14:dxf>
          </x14:cfRule>
          <xm:sqref>P57:AB57</xm:sqref>
        </x14:conditionalFormatting>
        <x14:conditionalFormatting xmlns:xm="http://schemas.microsoft.com/office/excel/2006/main">
          <x14:cfRule type="expression" priority="4692529" id="{5D070DEC-B82E-4D87-B907-A3E5AB836991}">
            <xm:f>$R$4='Data entry'!$R23</xm:f>
            <x14:dxf>
              <fill>
                <patternFill>
                  <bgColor rgb="FFFFFF00"/>
                </patternFill>
              </fill>
            </x14:dxf>
          </x14:cfRule>
          <xm:sqref>D56:R56</xm:sqref>
        </x14:conditionalFormatting>
        <x14:conditionalFormatting xmlns:xm="http://schemas.microsoft.com/office/excel/2006/main">
          <x14:cfRule type="expression" priority="4692530" id="{E4D16A10-F818-4664-9FB2-F0E839824D4B}">
            <xm:f>$S$4='Data entry'!$R23</xm:f>
            <x14:dxf>
              <fill>
                <patternFill>
                  <bgColor rgb="FFFF0000"/>
                </patternFill>
              </fill>
            </x14:dxf>
          </x14:cfRule>
          <xm:sqref>Q57:AC57</xm:sqref>
        </x14:conditionalFormatting>
        <x14:conditionalFormatting xmlns:xm="http://schemas.microsoft.com/office/excel/2006/main">
          <x14:cfRule type="expression" priority="4692531" id="{1A9F9911-A3E9-4730-AFBE-AB8C596545CA}">
            <xm:f>$S$4='Data entry'!$R23</xm:f>
            <x14:dxf>
              <fill>
                <patternFill>
                  <bgColor rgb="FFFFFF00"/>
                </patternFill>
              </fill>
            </x14:dxf>
          </x14:cfRule>
          <xm:sqref>E56:S56</xm:sqref>
        </x14:conditionalFormatting>
        <x14:conditionalFormatting xmlns:xm="http://schemas.microsoft.com/office/excel/2006/main">
          <x14:cfRule type="expression" priority="4692532" id="{8BB5CD1B-B2AC-442A-9550-26DE19A62D22}">
            <xm:f>$T$4='Data entry'!$R23</xm:f>
            <x14:dxf>
              <fill>
                <patternFill>
                  <bgColor rgb="FFFF0000"/>
                </patternFill>
              </fill>
            </x14:dxf>
          </x14:cfRule>
          <xm:sqref>R57:AD57</xm:sqref>
        </x14:conditionalFormatting>
        <x14:conditionalFormatting xmlns:xm="http://schemas.microsoft.com/office/excel/2006/main">
          <x14:cfRule type="expression" priority="4692533" id="{E7B59C69-7921-4049-84A1-8B3E5F7B0598}">
            <xm:f>$T$4='Data entry'!$R23</xm:f>
            <x14:dxf>
              <fill>
                <patternFill>
                  <bgColor rgb="FFFFFF00"/>
                </patternFill>
              </fill>
            </x14:dxf>
          </x14:cfRule>
          <xm:sqref>F56:T56</xm:sqref>
        </x14:conditionalFormatting>
        <x14:conditionalFormatting xmlns:xm="http://schemas.microsoft.com/office/excel/2006/main">
          <x14:cfRule type="expression" priority="4692534" id="{238C09E5-7A3D-439D-949F-A7733073F9A2}">
            <xm:f>$U$4='Data entry'!$R23</xm:f>
            <x14:dxf>
              <fill>
                <patternFill>
                  <bgColor rgb="FFFFFF00"/>
                </patternFill>
              </fill>
            </x14:dxf>
          </x14:cfRule>
          <xm:sqref>G56:U56</xm:sqref>
        </x14:conditionalFormatting>
        <x14:conditionalFormatting xmlns:xm="http://schemas.microsoft.com/office/excel/2006/main">
          <x14:cfRule type="expression" priority="4692535" id="{DE4D4432-0A19-452A-AF14-2873FE4DF411}">
            <xm:f>$AR$4='Data entry'!$R23</xm:f>
            <x14:dxf>
              <fill>
                <patternFill>
                  <bgColor rgb="FFFF0000"/>
                </patternFill>
              </fill>
            </x14:dxf>
          </x14:cfRule>
          <xm:sqref>AP57:BB57</xm:sqref>
        </x14:conditionalFormatting>
        <x14:conditionalFormatting xmlns:xm="http://schemas.microsoft.com/office/excel/2006/main">
          <x14:cfRule type="expression" priority="4692536" id="{90D7E1FF-542D-40C8-9BD5-DFEB4CDD256F}">
            <xm:f>$AR$4='Data entry'!$R23</xm:f>
            <x14:dxf>
              <fill>
                <patternFill>
                  <bgColor rgb="FFFFFF00"/>
                </patternFill>
              </fill>
            </x14:dxf>
          </x14:cfRule>
          <xm:sqref>AD56:AR56</xm:sqref>
        </x14:conditionalFormatting>
        <x14:conditionalFormatting xmlns:xm="http://schemas.microsoft.com/office/excel/2006/main">
          <x14:cfRule type="expression" priority="4692537" id="{0EBB5305-4A4A-4205-A1FF-11160070CBC3}">
            <xm:f>$AS$4='Data entry'!$R23</xm:f>
            <x14:dxf>
              <fill>
                <patternFill>
                  <bgColor rgb="FFFF0000"/>
                </patternFill>
              </fill>
            </x14:dxf>
          </x14:cfRule>
          <xm:sqref>AQ57:BC57</xm:sqref>
        </x14:conditionalFormatting>
        <x14:conditionalFormatting xmlns:xm="http://schemas.microsoft.com/office/excel/2006/main">
          <x14:cfRule type="expression" priority="4692538" id="{AC8EB30C-4253-4CE1-820E-1801F6D8D35B}">
            <xm:f>$AS$4='Data entry'!$R23</xm:f>
            <x14:dxf>
              <fill>
                <patternFill>
                  <bgColor rgb="FFFFFF00"/>
                </patternFill>
              </fill>
            </x14:dxf>
          </x14:cfRule>
          <xm:sqref>AE56:AS56</xm:sqref>
        </x14:conditionalFormatting>
        <x14:conditionalFormatting xmlns:xm="http://schemas.microsoft.com/office/excel/2006/main">
          <x14:cfRule type="expression" priority="4692539" id="{E11744C1-7201-4272-A1B0-945490B42425}">
            <xm:f>$AT$4='Data entry'!$R23</xm:f>
            <x14:dxf>
              <fill>
                <patternFill>
                  <bgColor rgb="FFFF0000"/>
                </patternFill>
              </fill>
            </x14:dxf>
          </x14:cfRule>
          <xm:sqref>AR57:BD57</xm:sqref>
        </x14:conditionalFormatting>
        <x14:conditionalFormatting xmlns:xm="http://schemas.microsoft.com/office/excel/2006/main">
          <x14:cfRule type="expression" priority="4692540" id="{5EE2823B-E955-4EA7-B99C-0B1F77B57A69}">
            <xm:f>$AT$4='Data entry'!$R23</xm:f>
            <x14:dxf>
              <fill>
                <patternFill>
                  <bgColor rgb="FFFFFF00"/>
                </patternFill>
              </fill>
            </x14:dxf>
          </x14:cfRule>
          <xm:sqref>AF56:AT56</xm:sqref>
        </x14:conditionalFormatting>
        <x14:conditionalFormatting xmlns:xm="http://schemas.microsoft.com/office/excel/2006/main">
          <x14:cfRule type="expression" priority="4692541" id="{5737DC63-3262-4B34-900C-2AAEB255FCBA}">
            <xm:f>$AU$4='Data entry'!$R23</xm:f>
            <x14:dxf>
              <fill>
                <patternFill>
                  <bgColor rgb="FFFF0000"/>
                </patternFill>
              </fill>
            </x14:dxf>
          </x14:cfRule>
          <xm:sqref>AS57:BE57</xm:sqref>
        </x14:conditionalFormatting>
        <x14:conditionalFormatting xmlns:xm="http://schemas.microsoft.com/office/excel/2006/main">
          <x14:cfRule type="expression" priority="4692542" id="{2B5C1F1B-3C3D-4CA3-BC64-0E98422075B6}">
            <xm:f>$AU$4='Data entry'!$R23</xm:f>
            <x14:dxf>
              <fill>
                <patternFill>
                  <bgColor rgb="FFFFFF00"/>
                </patternFill>
              </fill>
            </x14:dxf>
          </x14:cfRule>
          <xm:sqref>AG56:AU56</xm:sqref>
        </x14:conditionalFormatting>
        <x14:conditionalFormatting xmlns:xm="http://schemas.microsoft.com/office/excel/2006/main">
          <x14:cfRule type="expression" priority="4692543" id="{B87A1285-B003-4855-8F4B-53C391BA10E6}">
            <xm:f>$AV$4='Data entry'!$R23</xm:f>
            <x14:dxf>
              <fill>
                <patternFill>
                  <bgColor rgb="FFFF0000"/>
                </patternFill>
              </fill>
            </x14:dxf>
          </x14:cfRule>
          <xm:sqref>AT57:BF57</xm:sqref>
        </x14:conditionalFormatting>
        <x14:conditionalFormatting xmlns:xm="http://schemas.microsoft.com/office/excel/2006/main">
          <x14:cfRule type="expression" priority="4692544" id="{338EE31C-78DB-4818-B837-0380F9E457FA}">
            <xm:f>$AV$4='Data entry'!$R23</xm:f>
            <x14:dxf>
              <fill>
                <patternFill>
                  <bgColor rgb="FFFFFF00"/>
                </patternFill>
              </fill>
            </x14:dxf>
          </x14:cfRule>
          <xm:sqref>AH56:AV56</xm:sqref>
        </x14:conditionalFormatting>
        <x14:conditionalFormatting xmlns:xm="http://schemas.microsoft.com/office/excel/2006/main">
          <x14:cfRule type="expression" priority="4692545" id="{5C40EA66-2801-4C91-B885-BF6A1ECFC35C}">
            <xm:f>$AW$4='Data entry'!$R23</xm:f>
            <x14:dxf>
              <fill>
                <patternFill>
                  <bgColor rgb="FFFF0000"/>
                </patternFill>
              </fill>
            </x14:dxf>
          </x14:cfRule>
          <xm:sqref>AU57:BG57</xm:sqref>
        </x14:conditionalFormatting>
        <x14:conditionalFormatting xmlns:xm="http://schemas.microsoft.com/office/excel/2006/main">
          <x14:cfRule type="expression" priority="4692546" id="{51BCD5CE-DF86-4C2F-8A81-DDA1EFD6C8F7}">
            <xm:f>$AW$4='Data entry'!$R23</xm:f>
            <x14:dxf>
              <fill>
                <patternFill>
                  <bgColor rgb="FFFFFF00"/>
                </patternFill>
              </fill>
            </x14:dxf>
          </x14:cfRule>
          <xm:sqref>AI56:AW56</xm:sqref>
        </x14:conditionalFormatting>
        <x14:conditionalFormatting xmlns:xm="http://schemas.microsoft.com/office/excel/2006/main">
          <x14:cfRule type="expression" priority="4692547" id="{DC2ED5A0-8917-4877-8CD3-9DF9BE5993C9}">
            <xm:f>$AX$4='Data entry'!$R23</xm:f>
            <x14:dxf>
              <fill>
                <patternFill>
                  <bgColor rgb="FFFF0000"/>
                </patternFill>
              </fill>
            </x14:dxf>
          </x14:cfRule>
          <xm:sqref>AV57:BH57</xm:sqref>
        </x14:conditionalFormatting>
        <x14:conditionalFormatting xmlns:xm="http://schemas.microsoft.com/office/excel/2006/main">
          <x14:cfRule type="expression" priority="4692548" id="{59B31869-20F9-45BD-BC80-0A6C8945CE2C}">
            <xm:f>$AX$4='Data entry'!$R23</xm:f>
            <x14:dxf>
              <fill>
                <patternFill>
                  <bgColor rgb="FFFFFF00"/>
                </patternFill>
              </fill>
            </x14:dxf>
          </x14:cfRule>
          <xm:sqref>AJ56:AX56</xm:sqref>
        </x14:conditionalFormatting>
        <x14:conditionalFormatting xmlns:xm="http://schemas.microsoft.com/office/excel/2006/main">
          <x14:cfRule type="expression" priority="4692549" id="{D4208FA0-4262-4037-934C-6D0742B2AD8E}">
            <xm:f>$AY$4='Data entry'!$R23</xm:f>
            <x14:dxf>
              <fill>
                <patternFill>
                  <bgColor rgb="FFFF0000"/>
                </patternFill>
              </fill>
            </x14:dxf>
          </x14:cfRule>
          <xm:sqref>AW57:BI57</xm:sqref>
        </x14:conditionalFormatting>
        <x14:conditionalFormatting xmlns:xm="http://schemas.microsoft.com/office/excel/2006/main">
          <x14:cfRule type="expression" priority="4692550" id="{04D6E423-18C7-42B2-A67D-F49D8E62B571}">
            <xm:f>$AY$4='Data entry'!$R23</xm:f>
            <x14:dxf>
              <fill>
                <patternFill>
                  <bgColor rgb="FFFFFF00"/>
                </patternFill>
              </fill>
            </x14:dxf>
          </x14:cfRule>
          <xm:sqref>AK56:AY56</xm:sqref>
        </x14:conditionalFormatting>
        <x14:conditionalFormatting xmlns:xm="http://schemas.microsoft.com/office/excel/2006/main">
          <x14:cfRule type="expression" priority="4692551" id="{A931C203-6E4B-4EBD-A2F4-1876881F48D4}">
            <xm:f>$AZ$4='Data entry'!$R23</xm:f>
            <x14:dxf>
              <fill>
                <patternFill>
                  <bgColor rgb="FFFF0000"/>
                </patternFill>
              </fill>
            </x14:dxf>
          </x14:cfRule>
          <xm:sqref>AX57:BJ57</xm:sqref>
        </x14:conditionalFormatting>
        <x14:conditionalFormatting xmlns:xm="http://schemas.microsoft.com/office/excel/2006/main">
          <x14:cfRule type="expression" priority="4692552" id="{092D9100-E652-40FE-8CAA-720DC0681250}">
            <xm:f>$AZ$4='Data entry'!$R23</xm:f>
            <x14:dxf>
              <fill>
                <patternFill>
                  <bgColor rgb="FFFFFF00"/>
                </patternFill>
              </fill>
            </x14:dxf>
          </x14:cfRule>
          <xm:sqref>AL56:AZ56</xm:sqref>
        </x14:conditionalFormatting>
        <x14:conditionalFormatting xmlns:xm="http://schemas.microsoft.com/office/excel/2006/main">
          <x14:cfRule type="expression" priority="4692553" id="{A3C7E6BE-A225-483C-A983-A915DB662C52}">
            <xm:f>$BA$4='Data entry'!$R23</xm:f>
            <x14:dxf>
              <fill>
                <patternFill>
                  <bgColor rgb="FFFF0000"/>
                </patternFill>
              </fill>
            </x14:dxf>
          </x14:cfRule>
          <xm:sqref>AY57:BK57</xm:sqref>
        </x14:conditionalFormatting>
        <x14:conditionalFormatting xmlns:xm="http://schemas.microsoft.com/office/excel/2006/main">
          <x14:cfRule type="expression" priority="4692554" id="{F5CF569A-8AFA-4CFF-8BD3-F04D8927A99F}">
            <xm:f>$BA$4='Data entry'!$R23</xm:f>
            <x14:dxf>
              <fill>
                <patternFill>
                  <bgColor rgb="FFFFFF00"/>
                </patternFill>
              </fill>
            </x14:dxf>
          </x14:cfRule>
          <xm:sqref>AM56:BA56</xm:sqref>
        </x14:conditionalFormatting>
        <x14:conditionalFormatting xmlns:xm="http://schemas.microsoft.com/office/excel/2006/main">
          <x14:cfRule type="expression" priority="4692555" id="{E4DAC94A-7983-4BFB-A87B-45B58561841A}">
            <xm:f>$BB$4='Data entry'!$R23</xm:f>
            <x14:dxf>
              <fill>
                <patternFill>
                  <bgColor rgb="FFFF0000"/>
                </patternFill>
              </fill>
            </x14:dxf>
          </x14:cfRule>
          <xm:sqref>AZ57:BL57</xm:sqref>
        </x14:conditionalFormatting>
        <x14:conditionalFormatting xmlns:xm="http://schemas.microsoft.com/office/excel/2006/main">
          <x14:cfRule type="expression" priority="4692556" id="{E63849C5-F39B-4B0E-8F8A-B532EDF2CBAE}">
            <xm:f>$BB$4='Data entry'!$R23</xm:f>
            <x14:dxf>
              <fill>
                <patternFill>
                  <bgColor rgb="FFFFFF00"/>
                </patternFill>
              </fill>
            </x14:dxf>
          </x14:cfRule>
          <xm:sqref>AN56:BB56</xm:sqref>
        </x14:conditionalFormatting>
        <x14:conditionalFormatting xmlns:xm="http://schemas.microsoft.com/office/excel/2006/main">
          <x14:cfRule type="expression" priority="4692557" id="{4FDC32D3-C1F5-455D-9AA4-A03359B72526}">
            <xm:f>$BC$4='Data entry'!$R23</xm:f>
            <x14:dxf>
              <fill>
                <patternFill>
                  <bgColor rgb="FFFF0000"/>
                </patternFill>
              </fill>
            </x14:dxf>
          </x14:cfRule>
          <xm:sqref>BA57:BM57</xm:sqref>
        </x14:conditionalFormatting>
        <x14:conditionalFormatting xmlns:xm="http://schemas.microsoft.com/office/excel/2006/main">
          <x14:cfRule type="expression" priority="4692558" id="{5F0D0C60-B233-4C56-B05D-98C99990877F}">
            <xm:f>$BC$4='Data entry'!$R23</xm:f>
            <x14:dxf>
              <fill>
                <patternFill>
                  <bgColor rgb="FFFFFF00"/>
                </patternFill>
              </fill>
            </x14:dxf>
          </x14:cfRule>
          <xm:sqref>AO56:BC56</xm:sqref>
        </x14:conditionalFormatting>
        <x14:conditionalFormatting xmlns:xm="http://schemas.microsoft.com/office/excel/2006/main">
          <x14:cfRule type="expression" priority="4692559" id="{9EBCB60F-8135-43B6-A0F3-548D4092CC98}">
            <xm:f>$BD$4='Data entry'!$R23</xm:f>
            <x14:dxf>
              <fill>
                <patternFill>
                  <bgColor rgb="FFFF0000"/>
                </patternFill>
              </fill>
            </x14:dxf>
          </x14:cfRule>
          <xm:sqref>BB57:BN57</xm:sqref>
        </x14:conditionalFormatting>
        <x14:conditionalFormatting xmlns:xm="http://schemas.microsoft.com/office/excel/2006/main">
          <x14:cfRule type="expression" priority="4692560" id="{961AF346-4A73-41ED-9A8D-27D431B09C05}">
            <xm:f>$BD$4='Data entry'!$R23</xm:f>
            <x14:dxf>
              <fill>
                <patternFill>
                  <bgColor rgb="FFFFFF00"/>
                </patternFill>
              </fill>
            </x14:dxf>
          </x14:cfRule>
          <xm:sqref>AP56:BD56</xm:sqref>
        </x14:conditionalFormatting>
        <x14:conditionalFormatting xmlns:xm="http://schemas.microsoft.com/office/excel/2006/main">
          <x14:cfRule type="expression" priority="4692561" id="{5A887026-27CD-4F8C-8BA6-1E92704C1CA6}">
            <xm:f>$BE$4='Data entry'!$R23</xm:f>
            <x14:dxf>
              <fill>
                <patternFill>
                  <bgColor rgb="FFFF0000"/>
                </patternFill>
              </fill>
            </x14:dxf>
          </x14:cfRule>
          <xm:sqref>BC57:BO57</xm:sqref>
        </x14:conditionalFormatting>
        <x14:conditionalFormatting xmlns:xm="http://schemas.microsoft.com/office/excel/2006/main">
          <x14:cfRule type="expression" priority="4692562" id="{7F46217B-A1E9-4515-B31E-E756FCD7C6D9}">
            <xm:f>$BE$4='Data entry'!$R23</xm:f>
            <x14:dxf>
              <fill>
                <patternFill>
                  <bgColor rgb="FFFFFF00"/>
                </patternFill>
              </fill>
            </x14:dxf>
          </x14:cfRule>
          <xm:sqref>AP56:BE56</xm:sqref>
        </x14:conditionalFormatting>
        <x14:conditionalFormatting xmlns:xm="http://schemas.microsoft.com/office/excel/2006/main">
          <x14:cfRule type="expression" priority="4692563" id="{F4D9285C-8CA0-4EF1-943E-6A462D47CC77}">
            <xm:f>$BF$4='Data entry'!$R23</xm:f>
            <x14:dxf>
              <fill>
                <patternFill>
                  <bgColor rgb="FFFF0000"/>
                </patternFill>
              </fill>
            </x14:dxf>
          </x14:cfRule>
          <xm:sqref>BD57:BP57</xm:sqref>
        </x14:conditionalFormatting>
        <x14:conditionalFormatting xmlns:xm="http://schemas.microsoft.com/office/excel/2006/main">
          <x14:cfRule type="expression" priority="4692564" id="{B9E4407D-651D-4DC0-9D61-3271D62A65E9}">
            <xm:f>$BF$4='Data entry'!$R23</xm:f>
            <x14:dxf>
              <fill>
                <patternFill>
                  <bgColor rgb="FFFFFF00"/>
                </patternFill>
              </fill>
            </x14:dxf>
          </x14:cfRule>
          <xm:sqref>AR56:BF56</xm:sqref>
        </x14:conditionalFormatting>
        <x14:conditionalFormatting xmlns:xm="http://schemas.microsoft.com/office/excel/2006/main">
          <x14:cfRule type="expression" priority="4692565" id="{4CDC062F-DDFF-4556-B941-08F919727F69}">
            <xm:f>$BG$4='Data entry'!$R23</xm:f>
            <x14:dxf>
              <fill>
                <patternFill>
                  <bgColor rgb="FFFF0000"/>
                </patternFill>
              </fill>
            </x14:dxf>
          </x14:cfRule>
          <xm:sqref>BE57:BQ57</xm:sqref>
        </x14:conditionalFormatting>
        <x14:conditionalFormatting xmlns:xm="http://schemas.microsoft.com/office/excel/2006/main">
          <x14:cfRule type="expression" priority="4692566" id="{789184FA-9055-433B-8A1B-92C7ED59E81F}">
            <xm:f>$BG$4='Data entry'!$R23</xm:f>
            <x14:dxf>
              <fill>
                <patternFill>
                  <bgColor rgb="FFFFFF00"/>
                </patternFill>
              </fill>
            </x14:dxf>
          </x14:cfRule>
          <xm:sqref>AS56:BG56</xm:sqref>
        </x14:conditionalFormatting>
        <x14:conditionalFormatting xmlns:xm="http://schemas.microsoft.com/office/excel/2006/main">
          <x14:cfRule type="expression" priority="4692567" id="{58651E5C-09C9-46C1-B95C-E8A578A49E15}">
            <xm:f>$BH$4='Data entry'!$R23</xm:f>
            <x14:dxf>
              <fill>
                <patternFill>
                  <bgColor rgb="FFFFFF00"/>
                </patternFill>
              </fill>
            </x14:dxf>
          </x14:cfRule>
          <xm:sqref>AT56:BH56</xm:sqref>
        </x14:conditionalFormatting>
        <x14:conditionalFormatting xmlns:xm="http://schemas.microsoft.com/office/excel/2006/main">
          <x14:cfRule type="expression" priority="4692568" id="{97B30B86-8311-4DC0-A533-8C0D53F37839}">
            <xm:f>$BH$4='Data entry'!$R23</xm:f>
            <x14:dxf>
              <fill>
                <patternFill>
                  <bgColor rgb="FFFF0000"/>
                </patternFill>
              </fill>
            </x14:dxf>
          </x14:cfRule>
          <xm:sqref>BF57:BR57</xm:sqref>
        </x14:conditionalFormatting>
        <x14:conditionalFormatting xmlns:xm="http://schemas.microsoft.com/office/excel/2006/main">
          <x14:cfRule type="expression" priority="4692569" id="{78344C0C-5AEA-40B1-A20C-6D77DF58E1F5}">
            <xm:f>$BI$4='Data entry'!$R23</xm:f>
            <x14:dxf>
              <fill>
                <patternFill>
                  <bgColor rgb="FFFFFF00"/>
                </patternFill>
              </fill>
            </x14:dxf>
          </x14:cfRule>
          <xm:sqref>AU56:BI56</xm:sqref>
        </x14:conditionalFormatting>
        <x14:conditionalFormatting xmlns:xm="http://schemas.microsoft.com/office/excel/2006/main">
          <x14:cfRule type="expression" priority="4692570" id="{A9CE044F-482E-4F25-B28F-89ACC58502B1}">
            <xm:f>$BI$4='Data entry'!$R23</xm:f>
            <x14:dxf>
              <fill>
                <patternFill>
                  <bgColor rgb="FFFF0000"/>
                </patternFill>
              </fill>
            </x14:dxf>
          </x14:cfRule>
          <xm:sqref>BG57:BS57</xm:sqref>
        </x14:conditionalFormatting>
        <x14:conditionalFormatting xmlns:xm="http://schemas.microsoft.com/office/excel/2006/main">
          <x14:cfRule type="expression" priority="4692571" id="{F63BE0EB-3C71-4456-BEF0-11180AB7A8BB}">
            <xm:f>$BJ$4='Data entry'!$R23</xm:f>
            <x14:dxf>
              <fill>
                <patternFill>
                  <bgColor rgb="FFFFFF00"/>
                </patternFill>
              </fill>
            </x14:dxf>
          </x14:cfRule>
          <xm:sqref>AV56:BJ56</xm:sqref>
        </x14:conditionalFormatting>
        <x14:conditionalFormatting xmlns:xm="http://schemas.microsoft.com/office/excel/2006/main">
          <x14:cfRule type="expression" priority="4692572" id="{478A5DCB-1DAA-4497-A6CC-B4F01FB96D10}">
            <xm:f>$BJ$4='Data entry'!$R23</xm:f>
            <x14:dxf>
              <fill>
                <patternFill>
                  <bgColor rgb="FFFF0000"/>
                </patternFill>
              </fill>
            </x14:dxf>
          </x14:cfRule>
          <xm:sqref>BH57:BT57</xm:sqref>
        </x14:conditionalFormatting>
        <x14:conditionalFormatting xmlns:xm="http://schemas.microsoft.com/office/excel/2006/main">
          <x14:cfRule type="expression" priority="4692573" id="{CDE4AD5B-65A6-4FA4-9EC0-8D05F22312A9}">
            <xm:f>$BK$4='Data entry'!$R23</xm:f>
            <x14:dxf>
              <fill>
                <patternFill>
                  <bgColor rgb="FFFF0000"/>
                </patternFill>
              </fill>
            </x14:dxf>
          </x14:cfRule>
          <xm:sqref>BI57:BU57</xm:sqref>
        </x14:conditionalFormatting>
        <x14:conditionalFormatting xmlns:xm="http://schemas.microsoft.com/office/excel/2006/main">
          <x14:cfRule type="expression" priority="4692574" id="{AB32E790-6CD8-4D11-9A69-57D785FE4BBC}">
            <xm:f>$BK$4='Data entry'!$R23</xm:f>
            <x14:dxf>
              <fill>
                <patternFill>
                  <bgColor rgb="FFFFFF00"/>
                </patternFill>
              </fill>
            </x14:dxf>
          </x14:cfRule>
          <xm:sqref>AW56:BK56</xm:sqref>
        </x14:conditionalFormatting>
        <x14:conditionalFormatting xmlns:xm="http://schemas.microsoft.com/office/excel/2006/main">
          <x14:cfRule type="expression" priority="4692575" id="{99810EB9-805C-43D8-852A-EEECE7874CDB}">
            <xm:f>$BL$4='Data entry'!$R23</xm:f>
            <x14:dxf>
              <fill>
                <patternFill>
                  <bgColor rgb="FFFF0000"/>
                </patternFill>
              </fill>
            </x14:dxf>
          </x14:cfRule>
          <xm:sqref>BJ57:BV57</xm:sqref>
        </x14:conditionalFormatting>
        <x14:conditionalFormatting xmlns:xm="http://schemas.microsoft.com/office/excel/2006/main">
          <x14:cfRule type="expression" priority="4692576" id="{BF5F5475-4E46-479C-97A6-D5175F5D1803}">
            <xm:f>$BL$4='Data entry'!$R23</xm:f>
            <x14:dxf>
              <fill>
                <patternFill>
                  <bgColor rgb="FFFFFF00"/>
                </patternFill>
              </fill>
            </x14:dxf>
          </x14:cfRule>
          <xm:sqref>AX56:BL56</xm:sqref>
        </x14:conditionalFormatting>
        <x14:conditionalFormatting xmlns:xm="http://schemas.microsoft.com/office/excel/2006/main">
          <x14:cfRule type="expression" priority="4692577" id="{B86FDF2F-16C9-46B1-847E-7EA1A8A34B9D}">
            <xm:f>$BM$4='Data entry'!$R23</xm:f>
            <x14:dxf>
              <fill>
                <patternFill>
                  <bgColor rgb="FFFF0000"/>
                </patternFill>
              </fill>
            </x14:dxf>
          </x14:cfRule>
          <xm:sqref>BK57:BW57</xm:sqref>
        </x14:conditionalFormatting>
        <x14:conditionalFormatting xmlns:xm="http://schemas.microsoft.com/office/excel/2006/main">
          <x14:cfRule type="expression" priority="4692578" id="{72FD189F-4CED-400D-9FEF-21A328970A4D}">
            <xm:f>$BM$4='Data entry'!$R23</xm:f>
            <x14:dxf>
              <fill>
                <patternFill>
                  <bgColor rgb="FFFFFF00"/>
                </patternFill>
              </fill>
            </x14:dxf>
          </x14:cfRule>
          <xm:sqref>AY56:BM56</xm:sqref>
        </x14:conditionalFormatting>
        <x14:conditionalFormatting xmlns:xm="http://schemas.microsoft.com/office/excel/2006/main">
          <x14:cfRule type="expression" priority="4692579" id="{BBBBF859-D5A7-4F55-BFBF-8A77E3357590}">
            <xm:f>$BN$4='Data entry'!$R23</xm:f>
            <x14:dxf>
              <fill>
                <patternFill>
                  <bgColor rgb="FFFF0000"/>
                </patternFill>
              </fill>
            </x14:dxf>
          </x14:cfRule>
          <xm:sqref>BL57:BX57</xm:sqref>
        </x14:conditionalFormatting>
        <x14:conditionalFormatting xmlns:xm="http://schemas.microsoft.com/office/excel/2006/main">
          <x14:cfRule type="expression" priority="4692580" id="{50CB1D75-0FD5-4D24-92B1-E8A41DC6575C}">
            <xm:f>$BN$4='Data entry'!$R23</xm:f>
            <x14:dxf>
              <fill>
                <patternFill>
                  <bgColor rgb="FFFFFF00"/>
                </patternFill>
              </fill>
            </x14:dxf>
          </x14:cfRule>
          <xm:sqref>AZ56:BN56</xm:sqref>
        </x14:conditionalFormatting>
        <x14:conditionalFormatting xmlns:xm="http://schemas.microsoft.com/office/excel/2006/main">
          <x14:cfRule type="expression" priority="4692581" id="{9EF3226D-E8FC-496B-A6FF-71776AEA54D1}">
            <xm:f>$BO$4='Data entry'!$R23</xm:f>
            <x14:dxf>
              <fill>
                <patternFill>
                  <bgColor rgb="FFFF0000"/>
                </patternFill>
              </fill>
            </x14:dxf>
          </x14:cfRule>
          <xm:sqref>BM57:BY57</xm:sqref>
        </x14:conditionalFormatting>
        <x14:conditionalFormatting xmlns:xm="http://schemas.microsoft.com/office/excel/2006/main">
          <x14:cfRule type="expression" priority="4692582" id="{3B86C801-ECFE-4D05-8AA5-1581116BAFBC}">
            <xm:f>$BO$4='Data entry'!$R23</xm:f>
            <x14:dxf>
              <fill>
                <patternFill>
                  <bgColor rgb="FFFFFF00"/>
                </patternFill>
              </fill>
            </x14:dxf>
          </x14:cfRule>
          <xm:sqref>BA56:BO56</xm:sqref>
        </x14:conditionalFormatting>
        <x14:conditionalFormatting xmlns:xm="http://schemas.microsoft.com/office/excel/2006/main">
          <x14:cfRule type="expression" priority="4692583" id="{058A23EC-3371-4A02-9F20-1ECA603AC6BC}">
            <xm:f>$BP$4='Data entry'!$R23</xm:f>
            <x14:dxf>
              <fill>
                <patternFill>
                  <bgColor rgb="FFFF0000"/>
                </patternFill>
              </fill>
            </x14:dxf>
          </x14:cfRule>
          <xm:sqref>BN57:BZ57</xm:sqref>
        </x14:conditionalFormatting>
        <x14:conditionalFormatting xmlns:xm="http://schemas.microsoft.com/office/excel/2006/main">
          <x14:cfRule type="expression" priority="4692584" id="{3E711E31-3992-4555-AB22-87133D60CD15}">
            <xm:f>$BP$4='Data entry'!$R23</xm:f>
            <x14:dxf>
              <fill>
                <patternFill>
                  <bgColor rgb="FFFFFF00"/>
                </patternFill>
              </fill>
            </x14:dxf>
          </x14:cfRule>
          <xm:sqref>BB56:BP56</xm:sqref>
        </x14:conditionalFormatting>
        <x14:conditionalFormatting xmlns:xm="http://schemas.microsoft.com/office/excel/2006/main">
          <x14:cfRule type="expression" priority="4692585" id="{23E9F8B9-37D5-4730-9453-6F23E8ECBBE3}">
            <xm:f>$BQ$4='Data entry'!$R23</xm:f>
            <x14:dxf>
              <fill>
                <patternFill>
                  <bgColor rgb="FFFFFF00"/>
                </patternFill>
              </fill>
            </x14:dxf>
          </x14:cfRule>
          <xm:sqref>BC56:BQ56</xm:sqref>
        </x14:conditionalFormatting>
        <x14:conditionalFormatting xmlns:xm="http://schemas.microsoft.com/office/excel/2006/main">
          <x14:cfRule type="expression" priority="4692586" id="{BCFD92F6-AAD3-44FD-BC61-A292A81B883E}">
            <xm:f>$BQ$4='Data entry'!$R23</xm:f>
            <x14:dxf>
              <fill>
                <patternFill>
                  <bgColor rgb="FFFF0000"/>
                </patternFill>
              </fill>
            </x14:dxf>
          </x14:cfRule>
          <xm:sqref>BO57:CA57</xm:sqref>
        </x14:conditionalFormatting>
        <x14:conditionalFormatting xmlns:xm="http://schemas.microsoft.com/office/excel/2006/main">
          <x14:cfRule type="expression" priority="4692587" id="{357D60E5-F356-477E-8020-A18F42C02832}">
            <xm:f>$BR$4='Data entry'!$R23</xm:f>
            <x14:dxf>
              <fill>
                <patternFill>
                  <bgColor rgb="FFFFFF00"/>
                </patternFill>
              </fill>
            </x14:dxf>
          </x14:cfRule>
          <xm:sqref>BD56:BR56</xm:sqref>
        </x14:conditionalFormatting>
        <x14:conditionalFormatting xmlns:xm="http://schemas.microsoft.com/office/excel/2006/main">
          <x14:cfRule type="expression" priority="4692588" id="{DA2B6511-43B3-432D-B6AA-1DB1188B90A6}">
            <xm:f>$BR$4='Data entry'!$R23</xm:f>
            <x14:dxf>
              <fill>
                <patternFill>
                  <bgColor rgb="FFFF0000"/>
                </patternFill>
              </fill>
            </x14:dxf>
          </x14:cfRule>
          <xm:sqref>BP57:CB57</xm:sqref>
        </x14:conditionalFormatting>
        <x14:conditionalFormatting xmlns:xm="http://schemas.microsoft.com/office/excel/2006/main">
          <x14:cfRule type="expression" priority="4692589" id="{0D5F64E4-4136-4BFA-B833-CC8578525D9C}">
            <xm:f>$BS$4='Data entry'!$R23</xm:f>
            <x14:dxf>
              <fill>
                <patternFill>
                  <bgColor rgb="FFFFFF00"/>
                </patternFill>
              </fill>
            </x14:dxf>
          </x14:cfRule>
          <xm:sqref>BE56:BS56</xm:sqref>
        </x14:conditionalFormatting>
        <x14:conditionalFormatting xmlns:xm="http://schemas.microsoft.com/office/excel/2006/main">
          <x14:cfRule type="expression" priority="4692590" id="{AC94D468-F078-4AE2-8771-102996E07B09}">
            <xm:f>$BS$4='Data entry'!$R23</xm:f>
            <x14:dxf>
              <fill>
                <patternFill>
                  <bgColor rgb="FFFF0000"/>
                </patternFill>
              </fill>
            </x14:dxf>
          </x14:cfRule>
          <xm:sqref>BQ57:CC57</xm:sqref>
        </x14:conditionalFormatting>
        <x14:conditionalFormatting xmlns:xm="http://schemas.microsoft.com/office/excel/2006/main">
          <x14:cfRule type="expression" priority="4692591" id="{10E78F76-181E-4F19-9F89-7DD36D3EFE30}">
            <xm:f>$BT$4='Data entry'!$R23</xm:f>
            <x14:dxf>
              <fill>
                <patternFill>
                  <bgColor rgb="FFFFFF00"/>
                </patternFill>
              </fill>
            </x14:dxf>
          </x14:cfRule>
          <xm:sqref>BF56:BT56</xm:sqref>
        </x14:conditionalFormatting>
        <x14:conditionalFormatting xmlns:xm="http://schemas.microsoft.com/office/excel/2006/main">
          <x14:cfRule type="expression" priority="4692592" id="{6A5FADC6-9512-4EFB-90A5-7B5244D10D1F}">
            <xm:f>$BT$4='Data entry'!$R23</xm:f>
            <x14:dxf>
              <fill>
                <patternFill>
                  <bgColor rgb="FFFF0000"/>
                </patternFill>
              </fill>
            </x14:dxf>
          </x14:cfRule>
          <xm:sqref>BR57:CC57</xm:sqref>
        </x14:conditionalFormatting>
        <x14:conditionalFormatting xmlns:xm="http://schemas.microsoft.com/office/excel/2006/main">
          <x14:cfRule type="expression" priority="4692593" id="{A51139D1-8841-4B96-B8CB-DFE3808765CF}">
            <xm:f>$BU$4='Data entry'!$R23</xm:f>
            <x14:dxf>
              <fill>
                <patternFill>
                  <bgColor rgb="FFFFFF00"/>
                </patternFill>
              </fill>
            </x14:dxf>
          </x14:cfRule>
          <xm:sqref>BG56:BU56</xm:sqref>
        </x14:conditionalFormatting>
        <x14:conditionalFormatting xmlns:xm="http://schemas.microsoft.com/office/excel/2006/main">
          <x14:cfRule type="expression" priority="4692594" id="{55CA7258-760F-4BFF-ACB5-A70FEB3E7981}">
            <xm:f>$BU$4='Data entry'!$R23</xm:f>
            <x14:dxf>
              <fill>
                <patternFill>
                  <bgColor rgb="FFFF0000"/>
                </patternFill>
              </fill>
            </x14:dxf>
          </x14:cfRule>
          <xm:sqref>BS57:CC57</xm:sqref>
        </x14:conditionalFormatting>
        <x14:conditionalFormatting xmlns:xm="http://schemas.microsoft.com/office/excel/2006/main">
          <x14:cfRule type="expression" priority="4692595" id="{A922B218-64DB-4CBB-9AB8-FE0EBB44E09E}">
            <xm:f>$BV$4='Data entry'!$R23</xm:f>
            <x14:dxf>
              <fill>
                <patternFill>
                  <bgColor rgb="FFFFFF00"/>
                </patternFill>
              </fill>
            </x14:dxf>
          </x14:cfRule>
          <xm:sqref>BH56:BV56</xm:sqref>
        </x14:conditionalFormatting>
        <x14:conditionalFormatting xmlns:xm="http://schemas.microsoft.com/office/excel/2006/main">
          <x14:cfRule type="expression" priority="4692596" id="{C98E908A-CD31-4778-B41C-7AFB9DBE639A}">
            <xm:f>$BV$4='Data entry'!$R23</xm:f>
            <x14:dxf>
              <fill>
                <patternFill>
                  <bgColor rgb="FFFF0000"/>
                </patternFill>
              </fill>
            </x14:dxf>
          </x14:cfRule>
          <xm:sqref>BT57:CC57</xm:sqref>
        </x14:conditionalFormatting>
        <x14:conditionalFormatting xmlns:xm="http://schemas.microsoft.com/office/excel/2006/main">
          <x14:cfRule type="expression" priority="4692597" id="{465CCCA3-B4DB-4B61-8AC7-8A5E4CEC9E3F}">
            <xm:f>$BW$4='Data entry'!$R23</xm:f>
            <x14:dxf>
              <fill>
                <patternFill>
                  <bgColor rgb="FFFFFF00"/>
                </patternFill>
              </fill>
            </x14:dxf>
          </x14:cfRule>
          <xm:sqref>BI56:BW56</xm:sqref>
        </x14:conditionalFormatting>
        <x14:conditionalFormatting xmlns:xm="http://schemas.microsoft.com/office/excel/2006/main">
          <x14:cfRule type="expression" priority="4692598" id="{37566F97-6D06-400B-A709-FE657B07687F}">
            <xm:f>$BW$4='Data entry'!$R23</xm:f>
            <x14:dxf>
              <fill>
                <patternFill>
                  <bgColor rgb="FFFF0000"/>
                </patternFill>
              </fill>
            </x14:dxf>
          </x14:cfRule>
          <xm:sqref>BU57:CC57</xm:sqref>
        </x14:conditionalFormatting>
        <x14:conditionalFormatting xmlns:xm="http://schemas.microsoft.com/office/excel/2006/main">
          <x14:cfRule type="expression" priority="4692599" id="{D8FBA3AC-5CF0-4E45-97CA-1D4DEE729ADA}">
            <xm:f>$BX$4='Data entry'!$R23</xm:f>
            <x14:dxf>
              <fill>
                <patternFill>
                  <bgColor rgb="FFFFFF00"/>
                </patternFill>
              </fill>
            </x14:dxf>
          </x14:cfRule>
          <xm:sqref>BJ56:BX56</xm:sqref>
        </x14:conditionalFormatting>
        <x14:conditionalFormatting xmlns:xm="http://schemas.microsoft.com/office/excel/2006/main">
          <x14:cfRule type="expression" priority="4692600" id="{E077C84B-A94F-431D-B232-4AFCC7C64F54}">
            <xm:f>$BX$4='Data entry'!$R23</xm:f>
            <x14:dxf>
              <fill>
                <patternFill>
                  <bgColor rgb="FFFF0000"/>
                </patternFill>
              </fill>
            </x14:dxf>
          </x14:cfRule>
          <xm:sqref>BV57:CC57</xm:sqref>
        </x14:conditionalFormatting>
        <x14:conditionalFormatting xmlns:xm="http://schemas.microsoft.com/office/excel/2006/main">
          <x14:cfRule type="expression" priority="4692601" id="{63783BA8-0C97-4A44-86FD-7A2BCF1B9957}">
            <xm:f>$BY$4='Data entry'!$R23</xm:f>
            <x14:dxf>
              <fill>
                <patternFill>
                  <bgColor rgb="FFFFFF00"/>
                </patternFill>
              </fill>
            </x14:dxf>
          </x14:cfRule>
          <xm:sqref>BK56:BY56</xm:sqref>
        </x14:conditionalFormatting>
        <x14:conditionalFormatting xmlns:xm="http://schemas.microsoft.com/office/excel/2006/main">
          <x14:cfRule type="expression" priority="4692602" id="{BB8DB8B4-B71B-46D2-AEE7-346F16103F74}">
            <xm:f>$BY$4='Data entry'!$R23</xm:f>
            <x14:dxf>
              <fill>
                <patternFill>
                  <bgColor rgb="FFFF0000"/>
                </patternFill>
              </fill>
            </x14:dxf>
          </x14:cfRule>
          <xm:sqref>BW57:CC57</xm:sqref>
        </x14:conditionalFormatting>
        <x14:conditionalFormatting xmlns:xm="http://schemas.microsoft.com/office/excel/2006/main">
          <x14:cfRule type="expression" priority="4692603" id="{1B638B98-2B06-4FEB-90C1-446A3E0A3979}">
            <xm:f>$BZ$4='Data entry'!$R23</xm:f>
            <x14:dxf>
              <fill>
                <patternFill>
                  <bgColor rgb="FFFFFF00"/>
                </patternFill>
              </fill>
            </x14:dxf>
          </x14:cfRule>
          <xm:sqref>BL56:BZ56</xm:sqref>
        </x14:conditionalFormatting>
        <x14:conditionalFormatting xmlns:xm="http://schemas.microsoft.com/office/excel/2006/main">
          <x14:cfRule type="expression" priority="4692604" id="{D3A0A2F8-D1B2-4DC5-B2A9-0EF53074E685}">
            <xm:f>$BZ$4='Data entry'!$R23</xm:f>
            <x14:dxf>
              <fill>
                <patternFill>
                  <bgColor rgb="FFFF0000"/>
                </patternFill>
              </fill>
            </x14:dxf>
          </x14:cfRule>
          <xm:sqref>BX57:CC57</xm:sqref>
        </x14:conditionalFormatting>
        <x14:conditionalFormatting xmlns:xm="http://schemas.microsoft.com/office/excel/2006/main">
          <x14:cfRule type="expression" priority="4692605" id="{83F6D018-7D3B-4D33-9998-11572F2F2FF5}">
            <xm:f>$CA$4='Data entry'!$R23</xm:f>
            <x14:dxf>
              <fill>
                <patternFill>
                  <bgColor rgb="FFFFFF00"/>
                </patternFill>
              </fill>
            </x14:dxf>
          </x14:cfRule>
          <xm:sqref>BM56:CA56</xm:sqref>
        </x14:conditionalFormatting>
        <x14:conditionalFormatting xmlns:xm="http://schemas.microsoft.com/office/excel/2006/main">
          <x14:cfRule type="expression" priority="4692606" id="{8E6D0B51-5626-4ED9-9072-C7A2C139704F}">
            <xm:f>$CA$4='Data entry'!$R23</xm:f>
            <x14:dxf>
              <fill>
                <patternFill>
                  <bgColor rgb="FFFF0000"/>
                </patternFill>
              </fill>
            </x14:dxf>
          </x14:cfRule>
          <xm:sqref>BY57:CC57</xm:sqref>
        </x14:conditionalFormatting>
        <x14:conditionalFormatting xmlns:xm="http://schemas.microsoft.com/office/excel/2006/main">
          <x14:cfRule type="expression" priority="4692607" id="{E1886EE4-3BDE-43A9-9F4B-79377FEC37FE}">
            <xm:f>$CB$4='Data entry'!$R23</xm:f>
            <x14:dxf>
              <fill>
                <patternFill>
                  <bgColor rgb="FFFFFF00"/>
                </patternFill>
              </fill>
            </x14:dxf>
          </x14:cfRule>
          <xm:sqref>BN56:CB56</xm:sqref>
        </x14:conditionalFormatting>
        <x14:conditionalFormatting xmlns:xm="http://schemas.microsoft.com/office/excel/2006/main">
          <x14:cfRule type="expression" priority="4692608" id="{ADEF572A-6C18-4602-BB86-01C96D36E07E}">
            <xm:f>$CB$4='Data entry'!$R23</xm:f>
            <x14:dxf>
              <fill>
                <patternFill>
                  <bgColor rgb="FFFF0000"/>
                </patternFill>
              </fill>
            </x14:dxf>
          </x14:cfRule>
          <xm:sqref>BZ57:CC57</xm:sqref>
        </x14:conditionalFormatting>
        <x14:conditionalFormatting xmlns:xm="http://schemas.microsoft.com/office/excel/2006/main">
          <x14:cfRule type="expression" priority="4692609" id="{7984E1C9-E073-4955-8543-62145CB6D008}">
            <xm:f>$CC$4='Data entry'!$R23</xm:f>
            <x14:dxf>
              <fill>
                <patternFill>
                  <bgColor rgb="FFFFFF00"/>
                </patternFill>
              </fill>
            </x14:dxf>
          </x14:cfRule>
          <xm:sqref>BO56:CC56</xm:sqref>
        </x14:conditionalFormatting>
        <x14:conditionalFormatting xmlns:xm="http://schemas.microsoft.com/office/excel/2006/main">
          <x14:cfRule type="expression" priority="4692610" id="{18A957B3-59FA-4698-BA92-2A208FF18E2F}">
            <xm:f>$CC$4='Data entry'!$R23</xm:f>
            <x14:dxf>
              <fill>
                <patternFill>
                  <bgColor rgb="FFFF0000"/>
                </patternFill>
              </fill>
            </x14:dxf>
          </x14:cfRule>
          <xm:sqref>CA57:CC57</xm:sqref>
        </x14:conditionalFormatting>
        <x14:conditionalFormatting xmlns:xm="http://schemas.microsoft.com/office/excel/2006/main">
          <x14:cfRule type="expression" priority="4692697" id="{5B0DB825-B7C2-40AC-B7EF-F267F054CFB9}">
            <xm:f>$U$4='Data entry'!$R24</xm:f>
            <x14:dxf>
              <fill>
                <patternFill>
                  <bgColor rgb="FFFF0000"/>
                </patternFill>
              </fill>
            </x14:dxf>
          </x14:cfRule>
          <xm:sqref>S60:AE60</xm:sqref>
        </x14:conditionalFormatting>
        <x14:conditionalFormatting xmlns:xm="http://schemas.microsoft.com/office/excel/2006/main">
          <x14:cfRule type="expression" priority="4692698" id="{18311200-E2BB-400F-B594-3B9A2C6068C2}">
            <xm:f>$V$4='Data entry'!$R24</xm:f>
            <x14:dxf>
              <fill>
                <patternFill>
                  <bgColor rgb="FFFF0000"/>
                </patternFill>
              </fill>
            </x14:dxf>
          </x14:cfRule>
          <xm:sqref>T60:AF60</xm:sqref>
        </x14:conditionalFormatting>
        <x14:conditionalFormatting xmlns:xm="http://schemas.microsoft.com/office/excel/2006/main">
          <x14:cfRule type="expression" priority="4692699" id="{D6DFB621-1A58-4C59-A987-ECAD0EB2D32B}">
            <xm:f>$V$4='Data entry'!$R24</xm:f>
            <x14:dxf>
              <fill>
                <patternFill>
                  <bgColor rgb="FFFFFF00"/>
                </patternFill>
              </fill>
            </x14:dxf>
          </x14:cfRule>
          <xm:sqref>H59:V59</xm:sqref>
        </x14:conditionalFormatting>
        <x14:conditionalFormatting xmlns:xm="http://schemas.microsoft.com/office/excel/2006/main">
          <x14:cfRule type="expression" priority="4692700" id="{5F87A680-DC5F-433D-A779-B7A534ACCDA9}">
            <xm:f>$W$4='Data entry'!$R24</xm:f>
            <x14:dxf>
              <fill>
                <patternFill>
                  <bgColor rgb="FFFF0000"/>
                </patternFill>
              </fill>
            </x14:dxf>
          </x14:cfRule>
          <xm:sqref>U60:AG60</xm:sqref>
        </x14:conditionalFormatting>
        <x14:conditionalFormatting xmlns:xm="http://schemas.microsoft.com/office/excel/2006/main">
          <x14:cfRule type="expression" priority="4692701" id="{964539FF-A92C-4F68-B268-B7157A32678C}">
            <xm:f>$W$4='Data entry'!$R24</xm:f>
            <x14:dxf>
              <fill>
                <patternFill>
                  <bgColor rgb="FFFFFF00"/>
                </patternFill>
              </fill>
            </x14:dxf>
          </x14:cfRule>
          <xm:sqref>I59:W59</xm:sqref>
        </x14:conditionalFormatting>
        <x14:conditionalFormatting xmlns:xm="http://schemas.microsoft.com/office/excel/2006/main">
          <x14:cfRule type="expression" priority="4692702" id="{46C1533A-F090-4A90-9309-3F59EC3FD3B0}">
            <xm:f>$X$4='Data entry'!$R24</xm:f>
            <x14:dxf>
              <fill>
                <patternFill>
                  <bgColor rgb="FFFF0000"/>
                </patternFill>
              </fill>
            </x14:dxf>
          </x14:cfRule>
          <xm:sqref>V60:AH60</xm:sqref>
        </x14:conditionalFormatting>
        <x14:conditionalFormatting xmlns:xm="http://schemas.microsoft.com/office/excel/2006/main">
          <x14:cfRule type="expression" priority="4692703" id="{7C70E81C-DDD4-4D75-933A-4F6A39893184}">
            <xm:f>$X$4='Data entry'!$R24</xm:f>
            <x14:dxf>
              <fill>
                <patternFill>
                  <bgColor rgb="FFFFFF00"/>
                </patternFill>
              </fill>
            </x14:dxf>
          </x14:cfRule>
          <xm:sqref>J59:X59</xm:sqref>
        </x14:conditionalFormatting>
        <x14:conditionalFormatting xmlns:xm="http://schemas.microsoft.com/office/excel/2006/main">
          <x14:cfRule type="expression" priority="4692704" id="{561AF073-0EF8-4B72-A119-40A639C4359D}">
            <xm:f>$Y$4='Data entry'!$R24</xm:f>
            <x14:dxf>
              <fill>
                <patternFill>
                  <bgColor rgb="FFFF0000"/>
                </patternFill>
              </fill>
            </x14:dxf>
          </x14:cfRule>
          <xm:sqref>W60:AI60</xm:sqref>
        </x14:conditionalFormatting>
        <x14:conditionalFormatting xmlns:xm="http://schemas.microsoft.com/office/excel/2006/main">
          <x14:cfRule type="expression" priority="4692705" id="{F242E808-8F07-4A89-9524-7D4C767CE357}">
            <xm:f>$Y$4='Data entry'!$R24</xm:f>
            <x14:dxf>
              <fill>
                <patternFill>
                  <bgColor rgb="FFFFFF00"/>
                </patternFill>
              </fill>
            </x14:dxf>
          </x14:cfRule>
          <xm:sqref>K59:Y59</xm:sqref>
        </x14:conditionalFormatting>
        <x14:conditionalFormatting xmlns:xm="http://schemas.microsoft.com/office/excel/2006/main">
          <x14:cfRule type="expression" priority="4692706" id="{DD601058-982B-4218-BD9D-64BB823C2633}">
            <xm:f>$Z$4='Data entry'!$R24</xm:f>
            <x14:dxf>
              <fill>
                <patternFill>
                  <bgColor rgb="FFFF0000"/>
                </patternFill>
              </fill>
            </x14:dxf>
          </x14:cfRule>
          <xm:sqref>X60:AJ60</xm:sqref>
        </x14:conditionalFormatting>
        <x14:conditionalFormatting xmlns:xm="http://schemas.microsoft.com/office/excel/2006/main">
          <x14:cfRule type="expression" priority="4692707" id="{C9DB141D-79F6-4093-92A3-7BF7A1622985}">
            <xm:f>$Z$4='Data entry'!$R24</xm:f>
            <x14:dxf>
              <fill>
                <patternFill>
                  <bgColor rgb="FFFFFF00"/>
                </patternFill>
              </fill>
            </x14:dxf>
          </x14:cfRule>
          <xm:sqref>L59:Z59</xm:sqref>
        </x14:conditionalFormatting>
        <x14:conditionalFormatting xmlns:xm="http://schemas.microsoft.com/office/excel/2006/main">
          <x14:cfRule type="expression" priority="4692708" id="{710EB8D3-F5C0-4E3C-8214-2D0C4E26F649}">
            <xm:f>$AA$4='Data entry'!$R24</xm:f>
            <x14:dxf>
              <fill>
                <patternFill>
                  <bgColor rgb="FFFF0000"/>
                </patternFill>
              </fill>
            </x14:dxf>
          </x14:cfRule>
          <xm:sqref>Y60:AK60</xm:sqref>
        </x14:conditionalFormatting>
        <x14:conditionalFormatting xmlns:xm="http://schemas.microsoft.com/office/excel/2006/main">
          <x14:cfRule type="expression" priority="4692709" id="{33825D69-C967-4D27-B395-5D44A3083802}">
            <xm:f>$AA$4='Data entry'!$R24</xm:f>
            <x14:dxf>
              <fill>
                <patternFill>
                  <bgColor rgb="FFFFFF00"/>
                </patternFill>
              </fill>
            </x14:dxf>
          </x14:cfRule>
          <xm:sqref>M59:AA59</xm:sqref>
        </x14:conditionalFormatting>
        <x14:conditionalFormatting xmlns:xm="http://schemas.microsoft.com/office/excel/2006/main">
          <x14:cfRule type="expression" priority="4692710" id="{9811A97D-351B-4D32-8754-AF433277E62B}">
            <xm:f>$AB$4='Data entry'!$R24</xm:f>
            <x14:dxf>
              <fill>
                <patternFill>
                  <bgColor rgb="FFFF0000"/>
                </patternFill>
              </fill>
            </x14:dxf>
          </x14:cfRule>
          <xm:sqref>Z60:AL60</xm:sqref>
        </x14:conditionalFormatting>
        <x14:conditionalFormatting xmlns:xm="http://schemas.microsoft.com/office/excel/2006/main">
          <x14:cfRule type="expression" priority="4692711" id="{6DD3E556-C72E-438B-92DA-3096ED1E4178}">
            <xm:f>$AB$4='Data entry'!$R24</xm:f>
            <x14:dxf>
              <fill>
                <patternFill>
                  <bgColor rgb="FFFFFF00"/>
                </patternFill>
              </fill>
            </x14:dxf>
          </x14:cfRule>
          <xm:sqref>N59:AB59</xm:sqref>
        </x14:conditionalFormatting>
        <x14:conditionalFormatting xmlns:xm="http://schemas.microsoft.com/office/excel/2006/main">
          <x14:cfRule type="expression" priority="4692712" id="{C0DF7A1B-D6BC-4371-BD3A-F0708147FA1C}">
            <xm:f>$AC$4='Data entry'!$R24</xm:f>
            <x14:dxf>
              <fill>
                <patternFill>
                  <bgColor rgb="FFFF0000"/>
                </patternFill>
              </fill>
            </x14:dxf>
          </x14:cfRule>
          <xm:sqref>AA60:AM60</xm:sqref>
        </x14:conditionalFormatting>
        <x14:conditionalFormatting xmlns:xm="http://schemas.microsoft.com/office/excel/2006/main">
          <x14:cfRule type="expression" priority="4692713" id="{DB2E1F48-AF0E-41F9-A976-6B1963CA5711}">
            <xm:f>$AC$4='Data entry'!$R24</xm:f>
            <x14:dxf>
              <fill>
                <patternFill>
                  <bgColor rgb="FFFFFF00"/>
                </patternFill>
              </fill>
            </x14:dxf>
          </x14:cfRule>
          <xm:sqref>O59:AC59</xm:sqref>
        </x14:conditionalFormatting>
        <x14:conditionalFormatting xmlns:xm="http://schemas.microsoft.com/office/excel/2006/main">
          <x14:cfRule type="expression" priority="4692714" id="{89909907-F9A9-4AF9-BC1D-304710A43F50}">
            <xm:f>$AD$4='Data entry'!$R24</xm:f>
            <x14:dxf>
              <fill>
                <patternFill>
                  <bgColor rgb="FFFF0000"/>
                </patternFill>
              </fill>
            </x14:dxf>
          </x14:cfRule>
          <xm:sqref>AB60:AN60</xm:sqref>
        </x14:conditionalFormatting>
        <x14:conditionalFormatting xmlns:xm="http://schemas.microsoft.com/office/excel/2006/main">
          <x14:cfRule type="expression" priority="4692715" id="{729676B7-E331-43A4-ACC9-850DCEE76A0E}">
            <xm:f>$AD$4='Data entry'!$R24</xm:f>
            <x14:dxf>
              <fill>
                <patternFill>
                  <bgColor rgb="FFFFFF00"/>
                </patternFill>
              </fill>
            </x14:dxf>
          </x14:cfRule>
          <xm:sqref>P59:AD59</xm:sqref>
        </x14:conditionalFormatting>
        <x14:conditionalFormatting xmlns:xm="http://schemas.microsoft.com/office/excel/2006/main">
          <x14:cfRule type="expression" priority="4692716" id="{00DA2C55-350E-44AA-ABEA-808FABFDA737}">
            <xm:f>$AE$4='Data entry'!$R24</xm:f>
            <x14:dxf>
              <fill>
                <patternFill>
                  <bgColor rgb="FFFF0000"/>
                </patternFill>
              </fill>
            </x14:dxf>
          </x14:cfRule>
          <xm:sqref>AC60:AO60</xm:sqref>
        </x14:conditionalFormatting>
        <x14:conditionalFormatting xmlns:xm="http://schemas.microsoft.com/office/excel/2006/main">
          <x14:cfRule type="expression" priority="4692717" id="{373C95F1-00C1-45E9-B561-5224945BA4A4}">
            <xm:f>$AE$4='Data entry'!$R24</xm:f>
            <x14:dxf>
              <fill>
                <patternFill>
                  <bgColor rgb="FFFFFF00"/>
                </patternFill>
              </fill>
            </x14:dxf>
          </x14:cfRule>
          <xm:sqref>Q59:AE59</xm:sqref>
        </x14:conditionalFormatting>
        <x14:conditionalFormatting xmlns:xm="http://schemas.microsoft.com/office/excel/2006/main">
          <x14:cfRule type="expression" priority="4692718" id="{65E90E74-6BEF-4B00-BD5E-ECACFEBC225A}">
            <xm:f>$AF$4='Data entry'!$R24</xm:f>
            <x14:dxf>
              <fill>
                <patternFill>
                  <bgColor rgb="FFFF0000"/>
                </patternFill>
              </fill>
            </x14:dxf>
          </x14:cfRule>
          <xm:sqref>AD60:AP60</xm:sqref>
        </x14:conditionalFormatting>
        <x14:conditionalFormatting xmlns:xm="http://schemas.microsoft.com/office/excel/2006/main">
          <x14:cfRule type="expression" priority="4692719" id="{56B519D7-E083-4811-B42B-D6CB10D44BB3}">
            <xm:f>$AF$4='Data entry'!$R24</xm:f>
            <x14:dxf>
              <fill>
                <patternFill>
                  <bgColor rgb="FFFFFF00"/>
                </patternFill>
              </fill>
            </x14:dxf>
          </x14:cfRule>
          <xm:sqref>R59:AF59</xm:sqref>
        </x14:conditionalFormatting>
        <x14:conditionalFormatting xmlns:xm="http://schemas.microsoft.com/office/excel/2006/main">
          <x14:cfRule type="expression" priority="4692720" id="{889682B6-BF9B-414B-86B7-1C802156B058}">
            <xm:f>$AG$4='Data entry'!$R24</xm:f>
            <x14:dxf>
              <fill>
                <patternFill>
                  <bgColor rgb="FFFF0000"/>
                </patternFill>
              </fill>
            </x14:dxf>
          </x14:cfRule>
          <xm:sqref>AE60:AQ60</xm:sqref>
        </x14:conditionalFormatting>
        <x14:conditionalFormatting xmlns:xm="http://schemas.microsoft.com/office/excel/2006/main">
          <x14:cfRule type="expression" priority="4692721" id="{19913D88-1940-4CB0-B29C-D46D60833BD5}">
            <xm:f>$AG$4='Data entry'!$R24</xm:f>
            <x14:dxf>
              <fill>
                <patternFill>
                  <bgColor rgb="FFFFFF00"/>
                </patternFill>
              </fill>
            </x14:dxf>
          </x14:cfRule>
          <xm:sqref>S59:AG59</xm:sqref>
        </x14:conditionalFormatting>
        <x14:conditionalFormatting xmlns:xm="http://schemas.microsoft.com/office/excel/2006/main">
          <x14:cfRule type="expression" priority="4692722" id="{3DD7B9A5-18A3-463F-BAD5-9796FC487328}">
            <xm:f>$AH$4='Data entry'!$R24</xm:f>
            <x14:dxf>
              <fill>
                <patternFill>
                  <bgColor rgb="FFFF0000"/>
                </patternFill>
              </fill>
            </x14:dxf>
          </x14:cfRule>
          <xm:sqref>AF60:AR60</xm:sqref>
        </x14:conditionalFormatting>
        <x14:conditionalFormatting xmlns:xm="http://schemas.microsoft.com/office/excel/2006/main">
          <x14:cfRule type="expression" priority="4692723" id="{31005CF4-5608-496E-91EB-F7F505046C80}">
            <xm:f>$AH$4='Data entry'!$R24</xm:f>
            <x14:dxf>
              <fill>
                <patternFill>
                  <bgColor rgb="FFFFFF00"/>
                </patternFill>
              </fill>
            </x14:dxf>
          </x14:cfRule>
          <xm:sqref>T59:AH59</xm:sqref>
        </x14:conditionalFormatting>
        <x14:conditionalFormatting xmlns:xm="http://schemas.microsoft.com/office/excel/2006/main">
          <x14:cfRule type="expression" priority="4692724" id="{CD14F654-5B7A-444F-8FC1-7DD71E76E475}">
            <xm:f>$AI$4='Data entry'!$R24</xm:f>
            <x14:dxf>
              <fill>
                <patternFill>
                  <bgColor rgb="FFFF0000"/>
                </patternFill>
              </fill>
            </x14:dxf>
          </x14:cfRule>
          <xm:sqref>AG60:AS60</xm:sqref>
        </x14:conditionalFormatting>
        <x14:conditionalFormatting xmlns:xm="http://schemas.microsoft.com/office/excel/2006/main">
          <x14:cfRule type="expression" priority="4692725" id="{0E4E448C-6C46-4285-B877-A61A90294385}">
            <xm:f>$AI$4='Data entry'!$R24</xm:f>
            <x14:dxf>
              <fill>
                <patternFill>
                  <bgColor rgb="FFFFFF00"/>
                </patternFill>
              </fill>
            </x14:dxf>
          </x14:cfRule>
          <xm:sqref>U59:AI59</xm:sqref>
        </x14:conditionalFormatting>
        <x14:conditionalFormatting xmlns:xm="http://schemas.microsoft.com/office/excel/2006/main">
          <x14:cfRule type="expression" priority="4692726" id="{B1C1818F-791C-403D-BE73-6F6E9DC6A16D}">
            <xm:f>$AJ$4='Data entry'!$R24</xm:f>
            <x14:dxf>
              <fill>
                <patternFill>
                  <bgColor rgb="FFFF0000"/>
                </patternFill>
              </fill>
            </x14:dxf>
          </x14:cfRule>
          <xm:sqref>AH60:AT60</xm:sqref>
        </x14:conditionalFormatting>
        <x14:conditionalFormatting xmlns:xm="http://schemas.microsoft.com/office/excel/2006/main">
          <x14:cfRule type="expression" priority="4692727" id="{A1237792-221B-431B-B8A7-E9A64DA46D93}">
            <xm:f>$AJ$4='Data entry'!$R24</xm:f>
            <x14:dxf>
              <fill>
                <patternFill>
                  <bgColor rgb="FFFFFF00"/>
                </patternFill>
              </fill>
            </x14:dxf>
          </x14:cfRule>
          <xm:sqref>V59:AJ59</xm:sqref>
        </x14:conditionalFormatting>
        <x14:conditionalFormatting xmlns:xm="http://schemas.microsoft.com/office/excel/2006/main">
          <x14:cfRule type="expression" priority="4692728" id="{617DC2AF-C7A3-4724-8EA3-17DEFEDC8949}">
            <xm:f>$AK$4='Data entry'!$R24</xm:f>
            <x14:dxf>
              <fill>
                <patternFill>
                  <bgColor rgb="FFFF0000"/>
                </patternFill>
              </fill>
            </x14:dxf>
          </x14:cfRule>
          <xm:sqref>AI60:AU60</xm:sqref>
        </x14:conditionalFormatting>
        <x14:conditionalFormatting xmlns:xm="http://schemas.microsoft.com/office/excel/2006/main">
          <x14:cfRule type="expression" priority="4692729" id="{AA72317D-37B1-48EB-A28B-BF2AC8DC4519}">
            <xm:f>$AK$4='Data entry'!$R24</xm:f>
            <x14:dxf>
              <fill>
                <patternFill>
                  <bgColor rgb="FFFFFF00"/>
                </patternFill>
              </fill>
            </x14:dxf>
          </x14:cfRule>
          <xm:sqref>W59:AK59</xm:sqref>
        </x14:conditionalFormatting>
        <x14:conditionalFormatting xmlns:xm="http://schemas.microsoft.com/office/excel/2006/main">
          <x14:cfRule type="expression" priority="4692730" id="{6CA9FB7A-20EA-4D3A-B74C-A001F4BE810D}">
            <xm:f>$AL$4='Data entry'!$R24</xm:f>
            <x14:dxf>
              <fill>
                <patternFill>
                  <bgColor rgb="FFFF0000"/>
                </patternFill>
              </fill>
            </x14:dxf>
          </x14:cfRule>
          <xm:sqref>AJ60:AV60</xm:sqref>
        </x14:conditionalFormatting>
        <x14:conditionalFormatting xmlns:xm="http://schemas.microsoft.com/office/excel/2006/main">
          <x14:cfRule type="expression" priority="4692731" id="{81A75DAA-573F-4EF3-A640-1B992C18BEA0}">
            <xm:f>$AL$4='Data entry'!$R24</xm:f>
            <x14:dxf>
              <fill>
                <patternFill>
                  <bgColor rgb="FFFFFF00"/>
                </patternFill>
              </fill>
            </x14:dxf>
          </x14:cfRule>
          <xm:sqref>X59:AL59</xm:sqref>
        </x14:conditionalFormatting>
        <x14:conditionalFormatting xmlns:xm="http://schemas.microsoft.com/office/excel/2006/main">
          <x14:cfRule type="expression" priority="4692732" id="{3D44713E-4ABA-4CCD-9DF4-5513A9FB5E1E}">
            <xm:f>$AM$4='Data entry'!$R24</xm:f>
            <x14:dxf>
              <fill>
                <patternFill>
                  <bgColor rgb="FFFF0000"/>
                </patternFill>
              </fill>
            </x14:dxf>
          </x14:cfRule>
          <xm:sqref>AK60:AW60</xm:sqref>
        </x14:conditionalFormatting>
        <x14:conditionalFormatting xmlns:xm="http://schemas.microsoft.com/office/excel/2006/main">
          <x14:cfRule type="expression" priority="4692733" id="{05A26B51-72A7-4423-822F-2BDBC28275D0}">
            <xm:f>$AM$4='Data entry'!$R24</xm:f>
            <x14:dxf>
              <fill>
                <patternFill>
                  <bgColor rgb="FFFFFF00"/>
                </patternFill>
              </fill>
            </x14:dxf>
          </x14:cfRule>
          <xm:sqref>Y59:AM59</xm:sqref>
        </x14:conditionalFormatting>
        <x14:conditionalFormatting xmlns:xm="http://schemas.microsoft.com/office/excel/2006/main">
          <x14:cfRule type="expression" priority="4692734" id="{B8A20675-6230-4694-A7F6-6B3DC7142773}">
            <xm:f>$AN$4='Data entry'!$R24</xm:f>
            <x14:dxf>
              <fill>
                <patternFill>
                  <bgColor rgb="FFFF0000"/>
                </patternFill>
              </fill>
            </x14:dxf>
          </x14:cfRule>
          <xm:sqref>AL60:AX60</xm:sqref>
        </x14:conditionalFormatting>
        <x14:conditionalFormatting xmlns:xm="http://schemas.microsoft.com/office/excel/2006/main">
          <x14:cfRule type="expression" priority="4692735" id="{8421181C-7450-42E9-BC1D-065CCFCA960E}">
            <xm:f>$AN$4='Data entry'!$R24</xm:f>
            <x14:dxf>
              <fill>
                <patternFill>
                  <bgColor rgb="FFFFFF00"/>
                </patternFill>
              </fill>
            </x14:dxf>
          </x14:cfRule>
          <xm:sqref>Z59:AN59</xm:sqref>
        </x14:conditionalFormatting>
        <x14:conditionalFormatting xmlns:xm="http://schemas.microsoft.com/office/excel/2006/main">
          <x14:cfRule type="expression" priority="4692736" id="{067FE4BD-6EF4-4684-B6E0-35AB2F267EE7}">
            <xm:f>$AO$4='Data entry'!$R24</xm:f>
            <x14:dxf>
              <fill>
                <patternFill>
                  <bgColor rgb="FFFF0000"/>
                </patternFill>
              </fill>
            </x14:dxf>
          </x14:cfRule>
          <xm:sqref>AM60:AY60</xm:sqref>
        </x14:conditionalFormatting>
        <x14:conditionalFormatting xmlns:xm="http://schemas.microsoft.com/office/excel/2006/main">
          <x14:cfRule type="expression" priority="4692737" id="{F7653492-88D1-47AC-8BA3-0CCE65C3C2AB}">
            <xm:f>$AO$4='Data entry'!$R24</xm:f>
            <x14:dxf>
              <fill>
                <patternFill>
                  <bgColor rgb="FFFFFF00"/>
                </patternFill>
              </fill>
            </x14:dxf>
          </x14:cfRule>
          <xm:sqref>AA59:AO59</xm:sqref>
        </x14:conditionalFormatting>
        <x14:conditionalFormatting xmlns:xm="http://schemas.microsoft.com/office/excel/2006/main">
          <x14:cfRule type="expression" priority="4692738" id="{207A5E5D-B322-482E-9193-1D7318138358}">
            <xm:f>$AP$4='Data entry'!$R24</xm:f>
            <x14:dxf>
              <fill>
                <patternFill>
                  <bgColor rgb="FFFF0000"/>
                </patternFill>
              </fill>
            </x14:dxf>
          </x14:cfRule>
          <xm:sqref>AN60:AZ60</xm:sqref>
        </x14:conditionalFormatting>
        <x14:conditionalFormatting xmlns:xm="http://schemas.microsoft.com/office/excel/2006/main">
          <x14:cfRule type="expression" priority="4692739" id="{21DA638D-4CA0-4067-BFF1-240CE1A0261B}">
            <xm:f>$AP$4='Data entry'!$R24</xm:f>
            <x14:dxf>
              <fill>
                <patternFill>
                  <bgColor rgb="FFFFFF00"/>
                </patternFill>
              </fill>
            </x14:dxf>
          </x14:cfRule>
          <xm:sqref>AB59:AP59</xm:sqref>
        </x14:conditionalFormatting>
        <x14:conditionalFormatting xmlns:xm="http://schemas.microsoft.com/office/excel/2006/main">
          <x14:cfRule type="expression" priority="4692740" id="{71963D96-A42A-4B90-BFC7-6D83D37766EF}">
            <xm:f>$AQ$4='Data entry'!$R24</xm:f>
            <x14:dxf>
              <fill>
                <patternFill>
                  <bgColor rgb="FFFF0000"/>
                </patternFill>
              </fill>
            </x14:dxf>
          </x14:cfRule>
          <xm:sqref>AO60:BA60</xm:sqref>
        </x14:conditionalFormatting>
        <x14:conditionalFormatting xmlns:xm="http://schemas.microsoft.com/office/excel/2006/main">
          <x14:cfRule type="expression" priority="4692741" id="{74952595-84B6-484F-8FF6-FCC1F337DF4D}">
            <xm:f>$AQ$4='Data entry'!$R24</xm:f>
            <x14:dxf>
              <fill>
                <patternFill>
                  <bgColor rgb="FFFFFF00"/>
                </patternFill>
              </fill>
            </x14:dxf>
          </x14:cfRule>
          <xm:sqref>AC59:AQ59</xm:sqref>
        </x14:conditionalFormatting>
        <x14:conditionalFormatting xmlns:xm="http://schemas.microsoft.com/office/excel/2006/main">
          <x14:cfRule type="expression" priority="4692742" id="{8AC9C4B9-0A34-4BC0-B0F7-CA89434C4911}">
            <xm:f>$P$4='Data entry'!$R24</xm:f>
            <x14:dxf>
              <fill>
                <patternFill>
                  <bgColor rgb="FFFFFF00"/>
                </patternFill>
              </fill>
            </x14:dxf>
          </x14:cfRule>
          <xm:sqref>C59:P59</xm:sqref>
        </x14:conditionalFormatting>
        <x14:conditionalFormatting xmlns:xm="http://schemas.microsoft.com/office/excel/2006/main">
          <x14:cfRule type="expression" priority="4692743" id="{0A726775-ABFD-4F22-967C-1A4D87BA3751}">
            <xm:f>$Q$4='Data entry'!$R24</xm:f>
            <x14:dxf>
              <fill>
                <patternFill>
                  <bgColor rgb="FFFFFF00"/>
                </patternFill>
              </fill>
            </x14:dxf>
          </x14:cfRule>
          <xm:sqref>C59:Q59</xm:sqref>
        </x14:conditionalFormatting>
        <x14:conditionalFormatting xmlns:xm="http://schemas.microsoft.com/office/excel/2006/main">
          <x14:cfRule type="expression" priority="4692744" id="{3A8414BD-262C-43B5-86EE-FA6901D00453}">
            <xm:f>$Q$4='Data entry'!$R24</xm:f>
            <x14:dxf>
              <fill>
                <patternFill>
                  <bgColor rgb="FFFF0000"/>
                </patternFill>
              </fill>
            </x14:dxf>
          </x14:cfRule>
          <xm:sqref>O60:AA60</xm:sqref>
        </x14:conditionalFormatting>
        <x14:conditionalFormatting xmlns:xm="http://schemas.microsoft.com/office/excel/2006/main">
          <x14:cfRule type="expression" priority="4692745" id="{B8B5501D-F3EF-4449-9306-F652960C65F4}">
            <xm:f>$R$4='Data entry'!$R24</xm:f>
            <x14:dxf>
              <fill>
                <patternFill>
                  <bgColor rgb="FFFF0000"/>
                </patternFill>
              </fill>
            </x14:dxf>
          </x14:cfRule>
          <xm:sqref>P60:AB60</xm:sqref>
        </x14:conditionalFormatting>
        <x14:conditionalFormatting xmlns:xm="http://schemas.microsoft.com/office/excel/2006/main">
          <x14:cfRule type="expression" priority="4692746" id="{5D070DEC-B82E-4D87-B907-A3E5AB836991}">
            <xm:f>$R$4='Data entry'!$R24</xm:f>
            <x14:dxf>
              <fill>
                <patternFill>
                  <bgColor rgb="FFFFFF00"/>
                </patternFill>
              </fill>
            </x14:dxf>
          </x14:cfRule>
          <xm:sqref>D59:R59</xm:sqref>
        </x14:conditionalFormatting>
        <x14:conditionalFormatting xmlns:xm="http://schemas.microsoft.com/office/excel/2006/main">
          <x14:cfRule type="expression" priority="4692747" id="{E4D16A10-F818-4664-9FB2-F0E839824D4B}">
            <xm:f>$S$4='Data entry'!$R24</xm:f>
            <x14:dxf>
              <fill>
                <patternFill>
                  <bgColor rgb="FFFF0000"/>
                </patternFill>
              </fill>
            </x14:dxf>
          </x14:cfRule>
          <xm:sqref>Q60:AC60</xm:sqref>
        </x14:conditionalFormatting>
        <x14:conditionalFormatting xmlns:xm="http://schemas.microsoft.com/office/excel/2006/main">
          <x14:cfRule type="expression" priority="4692748" id="{1A9F9911-A3E9-4730-AFBE-AB8C596545CA}">
            <xm:f>$S$4='Data entry'!$R24</xm:f>
            <x14:dxf>
              <fill>
                <patternFill>
                  <bgColor rgb="FFFFFF00"/>
                </patternFill>
              </fill>
            </x14:dxf>
          </x14:cfRule>
          <xm:sqref>E59:S59</xm:sqref>
        </x14:conditionalFormatting>
        <x14:conditionalFormatting xmlns:xm="http://schemas.microsoft.com/office/excel/2006/main">
          <x14:cfRule type="expression" priority="4692749" id="{8BB5CD1B-B2AC-442A-9550-26DE19A62D22}">
            <xm:f>$T$4='Data entry'!$R24</xm:f>
            <x14:dxf>
              <fill>
                <patternFill>
                  <bgColor rgb="FFFF0000"/>
                </patternFill>
              </fill>
            </x14:dxf>
          </x14:cfRule>
          <xm:sqref>R60:AD60</xm:sqref>
        </x14:conditionalFormatting>
        <x14:conditionalFormatting xmlns:xm="http://schemas.microsoft.com/office/excel/2006/main">
          <x14:cfRule type="expression" priority="4692750" id="{E7B59C69-7921-4049-84A1-8B3E5F7B0598}">
            <xm:f>$T$4='Data entry'!$R24</xm:f>
            <x14:dxf>
              <fill>
                <patternFill>
                  <bgColor rgb="FFFFFF00"/>
                </patternFill>
              </fill>
            </x14:dxf>
          </x14:cfRule>
          <xm:sqref>F59:T59</xm:sqref>
        </x14:conditionalFormatting>
        <x14:conditionalFormatting xmlns:xm="http://schemas.microsoft.com/office/excel/2006/main">
          <x14:cfRule type="expression" priority="4692751" id="{238C09E5-7A3D-439D-949F-A7733073F9A2}">
            <xm:f>$U$4='Data entry'!$R24</xm:f>
            <x14:dxf>
              <fill>
                <patternFill>
                  <bgColor rgb="FFFFFF00"/>
                </patternFill>
              </fill>
            </x14:dxf>
          </x14:cfRule>
          <xm:sqref>G59:U59</xm:sqref>
        </x14:conditionalFormatting>
        <x14:conditionalFormatting xmlns:xm="http://schemas.microsoft.com/office/excel/2006/main">
          <x14:cfRule type="expression" priority="4692752" id="{DE4D4432-0A19-452A-AF14-2873FE4DF411}">
            <xm:f>$AR$4='Data entry'!$R24</xm:f>
            <x14:dxf>
              <fill>
                <patternFill>
                  <bgColor rgb="FFFF0000"/>
                </patternFill>
              </fill>
            </x14:dxf>
          </x14:cfRule>
          <xm:sqref>AP60:BB60</xm:sqref>
        </x14:conditionalFormatting>
        <x14:conditionalFormatting xmlns:xm="http://schemas.microsoft.com/office/excel/2006/main">
          <x14:cfRule type="expression" priority="4692753" id="{90D7E1FF-542D-40C8-9BD5-DFEB4CDD256F}">
            <xm:f>$AR$4='Data entry'!$R24</xm:f>
            <x14:dxf>
              <fill>
                <patternFill>
                  <bgColor rgb="FFFFFF00"/>
                </patternFill>
              </fill>
            </x14:dxf>
          </x14:cfRule>
          <xm:sqref>AD59:AR59</xm:sqref>
        </x14:conditionalFormatting>
        <x14:conditionalFormatting xmlns:xm="http://schemas.microsoft.com/office/excel/2006/main">
          <x14:cfRule type="expression" priority="4692754" id="{0EBB5305-4A4A-4205-A1FF-11160070CBC3}">
            <xm:f>$AS$4='Data entry'!$R24</xm:f>
            <x14:dxf>
              <fill>
                <patternFill>
                  <bgColor rgb="FFFF0000"/>
                </patternFill>
              </fill>
            </x14:dxf>
          </x14:cfRule>
          <xm:sqref>AQ60:BC60</xm:sqref>
        </x14:conditionalFormatting>
        <x14:conditionalFormatting xmlns:xm="http://schemas.microsoft.com/office/excel/2006/main">
          <x14:cfRule type="expression" priority="4692755" id="{AC8EB30C-4253-4CE1-820E-1801F6D8D35B}">
            <xm:f>$AS$4='Data entry'!$R24</xm:f>
            <x14:dxf>
              <fill>
                <patternFill>
                  <bgColor rgb="FFFFFF00"/>
                </patternFill>
              </fill>
            </x14:dxf>
          </x14:cfRule>
          <xm:sqref>AE59:AS59</xm:sqref>
        </x14:conditionalFormatting>
        <x14:conditionalFormatting xmlns:xm="http://schemas.microsoft.com/office/excel/2006/main">
          <x14:cfRule type="expression" priority="4692756" id="{E11744C1-7201-4272-A1B0-945490B42425}">
            <xm:f>$AT$4='Data entry'!$R24</xm:f>
            <x14:dxf>
              <fill>
                <patternFill>
                  <bgColor rgb="FFFF0000"/>
                </patternFill>
              </fill>
            </x14:dxf>
          </x14:cfRule>
          <xm:sqref>AR60:BD60</xm:sqref>
        </x14:conditionalFormatting>
        <x14:conditionalFormatting xmlns:xm="http://schemas.microsoft.com/office/excel/2006/main">
          <x14:cfRule type="expression" priority="4692757" id="{5EE2823B-E955-4EA7-B99C-0B1F77B57A69}">
            <xm:f>$AT$4='Data entry'!$R24</xm:f>
            <x14:dxf>
              <fill>
                <patternFill>
                  <bgColor rgb="FFFFFF00"/>
                </patternFill>
              </fill>
            </x14:dxf>
          </x14:cfRule>
          <xm:sqref>AF59:AT59</xm:sqref>
        </x14:conditionalFormatting>
        <x14:conditionalFormatting xmlns:xm="http://schemas.microsoft.com/office/excel/2006/main">
          <x14:cfRule type="expression" priority="4692758" id="{5737DC63-3262-4B34-900C-2AAEB255FCBA}">
            <xm:f>$AU$4='Data entry'!$R24</xm:f>
            <x14:dxf>
              <fill>
                <patternFill>
                  <bgColor rgb="FFFF0000"/>
                </patternFill>
              </fill>
            </x14:dxf>
          </x14:cfRule>
          <xm:sqref>AS60:BE60</xm:sqref>
        </x14:conditionalFormatting>
        <x14:conditionalFormatting xmlns:xm="http://schemas.microsoft.com/office/excel/2006/main">
          <x14:cfRule type="expression" priority="4692759" id="{2B5C1F1B-3C3D-4CA3-BC64-0E98422075B6}">
            <xm:f>$AU$4='Data entry'!$R24</xm:f>
            <x14:dxf>
              <fill>
                <patternFill>
                  <bgColor rgb="FFFFFF00"/>
                </patternFill>
              </fill>
            </x14:dxf>
          </x14:cfRule>
          <xm:sqref>AG59:AU59</xm:sqref>
        </x14:conditionalFormatting>
        <x14:conditionalFormatting xmlns:xm="http://schemas.microsoft.com/office/excel/2006/main">
          <x14:cfRule type="expression" priority="4692760" id="{B87A1285-B003-4855-8F4B-53C391BA10E6}">
            <xm:f>$AV$4='Data entry'!$R24</xm:f>
            <x14:dxf>
              <fill>
                <patternFill>
                  <bgColor rgb="FFFF0000"/>
                </patternFill>
              </fill>
            </x14:dxf>
          </x14:cfRule>
          <xm:sqref>AT60:BF60</xm:sqref>
        </x14:conditionalFormatting>
        <x14:conditionalFormatting xmlns:xm="http://schemas.microsoft.com/office/excel/2006/main">
          <x14:cfRule type="expression" priority="4692761" id="{338EE31C-78DB-4818-B837-0380F9E457FA}">
            <xm:f>$AV$4='Data entry'!$R24</xm:f>
            <x14:dxf>
              <fill>
                <patternFill>
                  <bgColor rgb="FFFFFF00"/>
                </patternFill>
              </fill>
            </x14:dxf>
          </x14:cfRule>
          <xm:sqref>AH59:AV59</xm:sqref>
        </x14:conditionalFormatting>
        <x14:conditionalFormatting xmlns:xm="http://schemas.microsoft.com/office/excel/2006/main">
          <x14:cfRule type="expression" priority="4692762" id="{5C40EA66-2801-4C91-B885-BF6A1ECFC35C}">
            <xm:f>$AW$4='Data entry'!$R24</xm:f>
            <x14:dxf>
              <fill>
                <patternFill>
                  <bgColor rgb="FFFF0000"/>
                </patternFill>
              </fill>
            </x14:dxf>
          </x14:cfRule>
          <xm:sqref>AU60:BG60</xm:sqref>
        </x14:conditionalFormatting>
        <x14:conditionalFormatting xmlns:xm="http://schemas.microsoft.com/office/excel/2006/main">
          <x14:cfRule type="expression" priority="4692763" id="{51BCD5CE-DF86-4C2F-8A81-DDA1EFD6C8F7}">
            <xm:f>$AW$4='Data entry'!$R24</xm:f>
            <x14:dxf>
              <fill>
                <patternFill>
                  <bgColor rgb="FFFFFF00"/>
                </patternFill>
              </fill>
            </x14:dxf>
          </x14:cfRule>
          <xm:sqref>AI59:AW59</xm:sqref>
        </x14:conditionalFormatting>
        <x14:conditionalFormatting xmlns:xm="http://schemas.microsoft.com/office/excel/2006/main">
          <x14:cfRule type="expression" priority="4692764" id="{DC2ED5A0-8917-4877-8CD3-9DF9BE5993C9}">
            <xm:f>$AX$4='Data entry'!$R24</xm:f>
            <x14:dxf>
              <fill>
                <patternFill>
                  <bgColor rgb="FFFF0000"/>
                </patternFill>
              </fill>
            </x14:dxf>
          </x14:cfRule>
          <xm:sqref>AV60:BH60</xm:sqref>
        </x14:conditionalFormatting>
        <x14:conditionalFormatting xmlns:xm="http://schemas.microsoft.com/office/excel/2006/main">
          <x14:cfRule type="expression" priority="4692765" id="{59B31869-20F9-45BD-BC80-0A6C8945CE2C}">
            <xm:f>$AX$4='Data entry'!$R24</xm:f>
            <x14:dxf>
              <fill>
                <patternFill>
                  <bgColor rgb="FFFFFF00"/>
                </patternFill>
              </fill>
            </x14:dxf>
          </x14:cfRule>
          <xm:sqref>AJ59:AX59</xm:sqref>
        </x14:conditionalFormatting>
        <x14:conditionalFormatting xmlns:xm="http://schemas.microsoft.com/office/excel/2006/main">
          <x14:cfRule type="expression" priority="4692766" id="{D4208FA0-4262-4037-934C-6D0742B2AD8E}">
            <xm:f>$AY$4='Data entry'!$R24</xm:f>
            <x14:dxf>
              <fill>
                <patternFill>
                  <bgColor rgb="FFFF0000"/>
                </patternFill>
              </fill>
            </x14:dxf>
          </x14:cfRule>
          <xm:sqref>AW60:BI60</xm:sqref>
        </x14:conditionalFormatting>
        <x14:conditionalFormatting xmlns:xm="http://schemas.microsoft.com/office/excel/2006/main">
          <x14:cfRule type="expression" priority="4692767" id="{04D6E423-18C7-42B2-A67D-F49D8E62B571}">
            <xm:f>$AY$4='Data entry'!$R24</xm:f>
            <x14:dxf>
              <fill>
                <patternFill>
                  <bgColor rgb="FFFFFF00"/>
                </patternFill>
              </fill>
            </x14:dxf>
          </x14:cfRule>
          <xm:sqref>AK59:AY59</xm:sqref>
        </x14:conditionalFormatting>
        <x14:conditionalFormatting xmlns:xm="http://schemas.microsoft.com/office/excel/2006/main">
          <x14:cfRule type="expression" priority="4692768" id="{A931C203-6E4B-4EBD-A2F4-1876881F48D4}">
            <xm:f>$AZ$4='Data entry'!$R24</xm:f>
            <x14:dxf>
              <fill>
                <patternFill>
                  <bgColor rgb="FFFF0000"/>
                </patternFill>
              </fill>
            </x14:dxf>
          </x14:cfRule>
          <xm:sqref>AX60:BJ60</xm:sqref>
        </x14:conditionalFormatting>
        <x14:conditionalFormatting xmlns:xm="http://schemas.microsoft.com/office/excel/2006/main">
          <x14:cfRule type="expression" priority="4692769" id="{092D9100-E652-40FE-8CAA-720DC0681250}">
            <xm:f>$AZ$4='Data entry'!$R24</xm:f>
            <x14:dxf>
              <fill>
                <patternFill>
                  <bgColor rgb="FFFFFF00"/>
                </patternFill>
              </fill>
            </x14:dxf>
          </x14:cfRule>
          <xm:sqref>AL59:AZ59</xm:sqref>
        </x14:conditionalFormatting>
        <x14:conditionalFormatting xmlns:xm="http://schemas.microsoft.com/office/excel/2006/main">
          <x14:cfRule type="expression" priority="4692770" id="{A3C7E6BE-A225-483C-A983-A915DB662C52}">
            <xm:f>$BA$4='Data entry'!$R24</xm:f>
            <x14:dxf>
              <fill>
                <patternFill>
                  <bgColor rgb="FFFF0000"/>
                </patternFill>
              </fill>
            </x14:dxf>
          </x14:cfRule>
          <xm:sqref>AY60:BK60</xm:sqref>
        </x14:conditionalFormatting>
        <x14:conditionalFormatting xmlns:xm="http://schemas.microsoft.com/office/excel/2006/main">
          <x14:cfRule type="expression" priority="4692771" id="{F5CF569A-8AFA-4CFF-8BD3-F04D8927A99F}">
            <xm:f>$BA$4='Data entry'!$R24</xm:f>
            <x14:dxf>
              <fill>
                <patternFill>
                  <bgColor rgb="FFFFFF00"/>
                </patternFill>
              </fill>
            </x14:dxf>
          </x14:cfRule>
          <xm:sqref>AM59:BA59</xm:sqref>
        </x14:conditionalFormatting>
        <x14:conditionalFormatting xmlns:xm="http://schemas.microsoft.com/office/excel/2006/main">
          <x14:cfRule type="expression" priority="4692772" id="{E4DAC94A-7983-4BFB-A87B-45B58561841A}">
            <xm:f>$BB$4='Data entry'!$R24</xm:f>
            <x14:dxf>
              <fill>
                <patternFill>
                  <bgColor rgb="FFFF0000"/>
                </patternFill>
              </fill>
            </x14:dxf>
          </x14:cfRule>
          <xm:sqref>AZ60:BL60</xm:sqref>
        </x14:conditionalFormatting>
        <x14:conditionalFormatting xmlns:xm="http://schemas.microsoft.com/office/excel/2006/main">
          <x14:cfRule type="expression" priority="4692773" id="{E63849C5-F39B-4B0E-8F8A-B532EDF2CBAE}">
            <xm:f>$BB$4='Data entry'!$R24</xm:f>
            <x14:dxf>
              <fill>
                <patternFill>
                  <bgColor rgb="FFFFFF00"/>
                </patternFill>
              </fill>
            </x14:dxf>
          </x14:cfRule>
          <xm:sqref>AN59:BB59</xm:sqref>
        </x14:conditionalFormatting>
        <x14:conditionalFormatting xmlns:xm="http://schemas.microsoft.com/office/excel/2006/main">
          <x14:cfRule type="expression" priority="4692774" id="{4FDC32D3-C1F5-455D-9AA4-A03359B72526}">
            <xm:f>$BC$4='Data entry'!$R24</xm:f>
            <x14:dxf>
              <fill>
                <patternFill>
                  <bgColor rgb="FFFF0000"/>
                </patternFill>
              </fill>
            </x14:dxf>
          </x14:cfRule>
          <xm:sqref>BA60:BM60</xm:sqref>
        </x14:conditionalFormatting>
        <x14:conditionalFormatting xmlns:xm="http://schemas.microsoft.com/office/excel/2006/main">
          <x14:cfRule type="expression" priority="4692775" id="{5F0D0C60-B233-4C56-B05D-98C99990877F}">
            <xm:f>$BC$4='Data entry'!$R24</xm:f>
            <x14:dxf>
              <fill>
                <patternFill>
                  <bgColor rgb="FFFFFF00"/>
                </patternFill>
              </fill>
            </x14:dxf>
          </x14:cfRule>
          <xm:sqref>AO59:BC59</xm:sqref>
        </x14:conditionalFormatting>
        <x14:conditionalFormatting xmlns:xm="http://schemas.microsoft.com/office/excel/2006/main">
          <x14:cfRule type="expression" priority="4692776" id="{9EBCB60F-8135-43B6-A0F3-548D4092CC98}">
            <xm:f>$BD$4='Data entry'!$R24</xm:f>
            <x14:dxf>
              <fill>
                <patternFill>
                  <bgColor rgb="FFFF0000"/>
                </patternFill>
              </fill>
            </x14:dxf>
          </x14:cfRule>
          <xm:sqref>BB60:BN60</xm:sqref>
        </x14:conditionalFormatting>
        <x14:conditionalFormatting xmlns:xm="http://schemas.microsoft.com/office/excel/2006/main">
          <x14:cfRule type="expression" priority="4692777" id="{961AF346-4A73-41ED-9A8D-27D431B09C05}">
            <xm:f>$BD$4='Data entry'!$R24</xm:f>
            <x14:dxf>
              <fill>
                <patternFill>
                  <bgColor rgb="FFFFFF00"/>
                </patternFill>
              </fill>
            </x14:dxf>
          </x14:cfRule>
          <xm:sqref>AP59:BD59</xm:sqref>
        </x14:conditionalFormatting>
        <x14:conditionalFormatting xmlns:xm="http://schemas.microsoft.com/office/excel/2006/main">
          <x14:cfRule type="expression" priority="4692778" id="{5A887026-27CD-4F8C-8BA6-1E92704C1CA6}">
            <xm:f>$BE$4='Data entry'!$R24</xm:f>
            <x14:dxf>
              <fill>
                <patternFill>
                  <bgColor rgb="FFFF0000"/>
                </patternFill>
              </fill>
            </x14:dxf>
          </x14:cfRule>
          <xm:sqref>BC60:BO60</xm:sqref>
        </x14:conditionalFormatting>
        <x14:conditionalFormatting xmlns:xm="http://schemas.microsoft.com/office/excel/2006/main">
          <x14:cfRule type="expression" priority="4692779" id="{7F46217B-A1E9-4515-B31E-E756FCD7C6D9}">
            <xm:f>$BE$4='Data entry'!$R24</xm:f>
            <x14:dxf>
              <fill>
                <patternFill>
                  <bgColor rgb="FFFFFF00"/>
                </patternFill>
              </fill>
            </x14:dxf>
          </x14:cfRule>
          <xm:sqref>AP59:BE59</xm:sqref>
        </x14:conditionalFormatting>
        <x14:conditionalFormatting xmlns:xm="http://schemas.microsoft.com/office/excel/2006/main">
          <x14:cfRule type="expression" priority="4692780" id="{F4D9285C-8CA0-4EF1-943E-6A462D47CC77}">
            <xm:f>$BF$4='Data entry'!$R24</xm:f>
            <x14:dxf>
              <fill>
                <patternFill>
                  <bgColor rgb="FFFF0000"/>
                </patternFill>
              </fill>
            </x14:dxf>
          </x14:cfRule>
          <xm:sqref>BD60:BP60</xm:sqref>
        </x14:conditionalFormatting>
        <x14:conditionalFormatting xmlns:xm="http://schemas.microsoft.com/office/excel/2006/main">
          <x14:cfRule type="expression" priority="4692781" id="{B9E4407D-651D-4DC0-9D61-3271D62A65E9}">
            <xm:f>$BF$4='Data entry'!$R24</xm:f>
            <x14:dxf>
              <fill>
                <patternFill>
                  <bgColor rgb="FFFFFF00"/>
                </patternFill>
              </fill>
            </x14:dxf>
          </x14:cfRule>
          <xm:sqref>AR59:BF59</xm:sqref>
        </x14:conditionalFormatting>
        <x14:conditionalFormatting xmlns:xm="http://schemas.microsoft.com/office/excel/2006/main">
          <x14:cfRule type="expression" priority="4692782" id="{4CDC062F-DDFF-4556-B941-08F919727F69}">
            <xm:f>$BG$4='Data entry'!$R24</xm:f>
            <x14:dxf>
              <fill>
                <patternFill>
                  <bgColor rgb="FFFF0000"/>
                </patternFill>
              </fill>
            </x14:dxf>
          </x14:cfRule>
          <xm:sqref>BE60:BQ60</xm:sqref>
        </x14:conditionalFormatting>
        <x14:conditionalFormatting xmlns:xm="http://schemas.microsoft.com/office/excel/2006/main">
          <x14:cfRule type="expression" priority="4692783" id="{789184FA-9055-433B-8A1B-92C7ED59E81F}">
            <xm:f>$BG$4='Data entry'!$R24</xm:f>
            <x14:dxf>
              <fill>
                <patternFill>
                  <bgColor rgb="FFFFFF00"/>
                </patternFill>
              </fill>
            </x14:dxf>
          </x14:cfRule>
          <xm:sqref>AS59:BG59</xm:sqref>
        </x14:conditionalFormatting>
        <x14:conditionalFormatting xmlns:xm="http://schemas.microsoft.com/office/excel/2006/main">
          <x14:cfRule type="expression" priority="4692784" id="{58651E5C-09C9-46C1-B95C-E8A578A49E15}">
            <xm:f>$BH$4='Data entry'!$R24</xm:f>
            <x14:dxf>
              <fill>
                <patternFill>
                  <bgColor rgb="FFFFFF00"/>
                </patternFill>
              </fill>
            </x14:dxf>
          </x14:cfRule>
          <xm:sqref>AT59:BH59</xm:sqref>
        </x14:conditionalFormatting>
        <x14:conditionalFormatting xmlns:xm="http://schemas.microsoft.com/office/excel/2006/main">
          <x14:cfRule type="expression" priority="4692785" id="{97B30B86-8311-4DC0-A533-8C0D53F37839}">
            <xm:f>$BH$4='Data entry'!$R24</xm:f>
            <x14:dxf>
              <fill>
                <patternFill>
                  <bgColor rgb="FFFF0000"/>
                </patternFill>
              </fill>
            </x14:dxf>
          </x14:cfRule>
          <xm:sqref>BF60:BR60</xm:sqref>
        </x14:conditionalFormatting>
        <x14:conditionalFormatting xmlns:xm="http://schemas.microsoft.com/office/excel/2006/main">
          <x14:cfRule type="expression" priority="4692786" id="{78344C0C-5AEA-40B1-A20C-6D77DF58E1F5}">
            <xm:f>$BI$4='Data entry'!$R24</xm:f>
            <x14:dxf>
              <fill>
                <patternFill>
                  <bgColor rgb="FFFFFF00"/>
                </patternFill>
              </fill>
            </x14:dxf>
          </x14:cfRule>
          <xm:sqref>AU59:BI59</xm:sqref>
        </x14:conditionalFormatting>
        <x14:conditionalFormatting xmlns:xm="http://schemas.microsoft.com/office/excel/2006/main">
          <x14:cfRule type="expression" priority="4692787" id="{A9CE044F-482E-4F25-B28F-89ACC58502B1}">
            <xm:f>$BI$4='Data entry'!$R24</xm:f>
            <x14:dxf>
              <fill>
                <patternFill>
                  <bgColor rgb="FFFF0000"/>
                </patternFill>
              </fill>
            </x14:dxf>
          </x14:cfRule>
          <xm:sqref>BG60:BS60</xm:sqref>
        </x14:conditionalFormatting>
        <x14:conditionalFormatting xmlns:xm="http://schemas.microsoft.com/office/excel/2006/main">
          <x14:cfRule type="expression" priority="4692788" id="{F63BE0EB-3C71-4456-BEF0-11180AB7A8BB}">
            <xm:f>$BJ$4='Data entry'!$R24</xm:f>
            <x14:dxf>
              <fill>
                <patternFill>
                  <bgColor rgb="FFFFFF00"/>
                </patternFill>
              </fill>
            </x14:dxf>
          </x14:cfRule>
          <xm:sqref>AV59:BJ59</xm:sqref>
        </x14:conditionalFormatting>
        <x14:conditionalFormatting xmlns:xm="http://schemas.microsoft.com/office/excel/2006/main">
          <x14:cfRule type="expression" priority="4692789" id="{478A5DCB-1DAA-4497-A6CC-B4F01FB96D10}">
            <xm:f>$BJ$4='Data entry'!$R24</xm:f>
            <x14:dxf>
              <fill>
                <patternFill>
                  <bgColor rgb="FFFF0000"/>
                </patternFill>
              </fill>
            </x14:dxf>
          </x14:cfRule>
          <xm:sqref>BH60:BT60</xm:sqref>
        </x14:conditionalFormatting>
        <x14:conditionalFormatting xmlns:xm="http://schemas.microsoft.com/office/excel/2006/main">
          <x14:cfRule type="expression" priority="4692790" id="{CDE4AD5B-65A6-4FA4-9EC0-8D05F22312A9}">
            <xm:f>$BK$4='Data entry'!$R24</xm:f>
            <x14:dxf>
              <fill>
                <patternFill>
                  <bgColor rgb="FFFF0000"/>
                </patternFill>
              </fill>
            </x14:dxf>
          </x14:cfRule>
          <xm:sqref>BI60:BU60</xm:sqref>
        </x14:conditionalFormatting>
        <x14:conditionalFormatting xmlns:xm="http://schemas.microsoft.com/office/excel/2006/main">
          <x14:cfRule type="expression" priority="4692791" id="{AB32E790-6CD8-4D11-9A69-57D785FE4BBC}">
            <xm:f>$BK$4='Data entry'!$R24</xm:f>
            <x14:dxf>
              <fill>
                <patternFill>
                  <bgColor rgb="FFFFFF00"/>
                </patternFill>
              </fill>
            </x14:dxf>
          </x14:cfRule>
          <xm:sqref>AW59:BK59</xm:sqref>
        </x14:conditionalFormatting>
        <x14:conditionalFormatting xmlns:xm="http://schemas.microsoft.com/office/excel/2006/main">
          <x14:cfRule type="expression" priority="4692792" id="{99810EB9-805C-43D8-852A-EEECE7874CDB}">
            <xm:f>$BL$4='Data entry'!$R24</xm:f>
            <x14:dxf>
              <fill>
                <patternFill>
                  <bgColor rgb="FFFF0000"/>
                </patternFill>
              </fill>
            </x14:dxf>
          </x14:cfRule>
          <xm:sqref>BJ60:BV60</xm:sqref>
        </x14:conditionalFormatting>
        <x14:conditionalFormatting xmlns:xm="http://schemas.microsoft.com/office/excel/2006/main">
          <x14:cfRule type="expression" priority="4692793" id="{BF5F5475-4E46-479C-97A6-D5175F5D1803}">
            <xm:f>$BL$4='Data entry'!$R24</xm:f>
            <x14:dxf>
              <fill>
                <patternFill>
                  <bgColor rgb="FFFFFF00"/>
                </patternFill>
              </fill>
            </x14:dxf>
          </x14:cfRule>
          <xm:sqref>AX59:BL59</xm:sqref>
        </x14:conditionalFormatting>
        <x14:conditionalFormatting xmlns:xm="http://schemas.microsoft.com/office/excel/2006/main">
          <x14:cfRule type="expression" priority="4692794" id="{B86FDF2F-16C9-46B1-847E-7EA1A8A34B9D}">
            <xm:f>$BM$4='Data entry'!$R24</xm:f>
            <x14:dxf>
              <fill>
                <patternFill>
                  <bgColor rgb="FFFF0000"/>
                </patternFill>
              </fill>
            </x14:dxf>
          </x14:cfRule>
          <xm:sqref>BK60:BW60</xm:sqref>
        </x14:conditionalFormatting>
        <x14:conditionalFormatting xmlns:xm="http://schemas.microsoft.com/office/excel/2006/main">
          <x14:cfRule type="expression" priority="4692795" id="{72FD189F-4CED-400D-9FEF-21A328970A4D}">
            <xm:f>$BM$4='Data entry'!$R24</xm:f>
            <x14:dxf>
              <fill>
                <patternFill>
                  <bgColor rgb="FFFFFF00"/>
                </patternFill>
              </fill>
            </x14:dxf>
          </x14:cfRule>
          <xm:sqref>AY59:BM59</xm:sqref>
        </x14:conditionalFormatting>
        <x14:conditionalFormatting xmlns:xm="http://schemas.microsoft.com/office/excel/2006/main">
          <x14:cfRule type="expression" priority="4692796" id="{BBBBF859-D5A7-4F55-BFBF-8A77E3357590}">
            <xm:f>$BN$4='Data entry'!$R24</xm:f>
            <x14:dxf>
              <fill>
                <patternFill>
                  <bgColor rgb="FFFF0000"/>
                </patternFill>
              </fill>
            </x14:dxf>
          </x14:cfRule>
          <xm:sqref>BL60:BX60</xm:sqref>
        </x14:conditionalFormatting>
        <x14:conditionalFormatting xmlns:xm="http://schemas.microsoft.com/office/excel/2006/main">
          <x14:cfRule type="expression" priority="4692797" id="{50CB1D75-0FD5-4D24-92B1-E8A41DC6575C}">
            <xm:f>$BN$4='Data entry'!$R24</xm:f>
            <x14:dxf>
              <fill>
                <patternFill>
                  <bgColor rgb="FFFFFF00"/>
                </patternFill>
              </fill>
            </x14:dxf>
          </x14:cfRule>
          <xm:sqref>AZ59:BN59</xm:sqref>
        </x14:conditionalFormatting>
        <x14:conditionalFormatting xmlns:xm="http://schemas.microsoft.com/office/excel/2006/main">
          <x14:cfRule type="expression" priority="4692798" id="{9EF3226D-E8FC-496B-A6FF-71776AEA54D1}">
            <xm:f>$BO$4='Data entry'!$R24</xm:f>
            <x14:dxf>
              <fill>
                <patternFill>
                  <bgColor rgb="FFFF0000"/>
                </patternFill>
              </fill>
            </x14:dxf>
          </x14:cfRule>
          <xm:sqref>BM60:BY60</xm:sqref>
        </x14:conditionalFormatting>
        <x14:conditionalFormatting xmlns:xm="http://schemas.microsoft.com/office/excel/2006/main">
          <x14:cfRule type="expression" priority="4692799" id="{3B86C801-ECFE-4D05-8AA5-1581116BAFBC}">
            <xm:f>$BO$4='Data entry'!$R24</xm:f>
            <x14:dxf>
              <fill>
                <patternFill>
                  <bgColor rgb="FFFFFF00"/>
                </patternFill>
              </fill>
            </x14:dxf>
          </x14:cfRule>
          <xm:sqref>BA59:BO59</xm:sqref>
        </x14:conditionalFormatting>
        <x14:conditionalFormatting xmlns:xm="http://schemas.microsoft.com/office/excel/2006/main">
          <x14:cfRule type="expression" priority="4692800" id="{058A23EC-3371-4A02-9F20-1ECA603AC6BC}">
            <xm:f>$BP$4='Data entry'!$R24</xm:f>
            <x14:dxf>
              <fill>
                <patternFill>
                  <bgColor rgb="FFFF0000"/>
                </patternFill>
              </fill>
            </x14:dxf>
          </x14:cfRule>
          <xm:sqref>BN60:BZ60</xm:sqref>
        </x14:conditionalFormatting>
        <x14:conditionalFormatting xmlns:xm="http://schemas.microsoft.com/office/excel/2006/main">
          <x14:cfRule type="expression" priority="4692801" id="{3E711E31-3992-4555-AB22-87133D60CD15}">
            <xm:f>$BP$4='Data entry'!$R24</xm:f>
            <x14:dxf>
              <fill>
                <patternFill>
                  <bgColor rgb="FFFFFF00"/>
                </patternFill>
              </fill>
            </x14:dxf>
          </x14:cfRule>
          <xm:sqref>BB59:BP59</xm:sqref>
        </x14:conditionalFormatting>
        <x14:conditionalFormatting xmlns:xm="http://schemas.microsoft.com/office/excel/2006/main">
          <x14:cfRule type="expression" priority="4692802" id="{23E9F8B9-37D5-4730-9453-6F23E8ECBBE3}">
            <xm:f>$BQ$4='Data entry'!$R24</xm:f>
            <x14:dxf>
              <fill>
                <patternFill>
                  <bgColor rgb="FFFFFF00"/>
                </patternFill>
              </fill>
            </x14:dxf>
          </x14:cfRule>
          <xm:sqref>BC59:BQ59</xm:sqref>
        </x14:conditionalFormatting>
        <x14:conditionalFormatting xmlns:xm="http://schemas.microsoft.com/office/excel/2006/main">
          <x14:cfRule type="expression" priority="4692803" id="{BCFD92F6-AAD3-44FD-BC61-A292A81B883E}">
            <xm:f>$BQ$4='Data entry'!$R24</xm:f>
            <x14:dxf>
              <fill>
                <patternFill>
                  <bgColor rgb="FFFF0000"/>
                </patternFill>
              </fill>
            </x14:dxf>
          </x14:cfRule>
          <xm:sqref>BO60:CA60</xm:sqref>
        </x14:conditionalFormatting>
        <x14:conditionalFormatting xmlns:xm="http://schemas.microsoft.com/office/excel/2006/main">
          <x14:cfRule type="expression" priority="4692804" id="{357D60E5-F356-477E-8020-A18F42C02832}">
            <xm:f>$BR$4='Data entry'!$R24</xm:f>
            <x14:dxf>
              <fill>
                <patternFill>
                  <bgColor rgb="FFFFFF00"/>
                </patternFill>
              </fill>
            </x14:dxf>
          </x14:cfRule>
          <xm:sqref>BD59:BR59</xm:sqref>
        </x14:conditionalFormatting>
        <x14:conditionalFormatting xmlns:xm="http://schemas.microsoft.com/office/excel/2006/main">
          <x14:cfRule type="expression" priority="4692805" id="{DA2B6511-43B3-432D-B6AA-1DB1188B90A6}">
            <xm:f>$BR$4='Data entry'!$R24</xm:f>
            <x14:dxf>
              <fill>
                <patternFill>
                  <bgColor rgb="FFFF0000"/>
                </patternFill>
              </fill>
            </x14:dxf>
          </x14:cfRule>
          <xm:sqref>BP60:CB60</xm:sqref>
        </x14:conditionalFormatting>
        <x14:conditionalFormatting xmlns:xm="http://schemas.microsoft.com/office/excel/2006/main">
          <x14:cfRule type="expression" priority="4692806" id="{0D5F64E4-4136-4BFA-B833-CC8578525D9C}">
            <xm:f>$BS$4='Data entry'!$R24</xm:f>
            <x14:dxf>
              <fill>
                <patternFill>
                  <bgColor rgb="FFFFFF00"/>
                </patternFill>
              </fill>
            </x14:dxf>
          </x14:cfRule>
          <xm:sqref>BE59:BS59</xm:sqref>
        </x14:conditionalFormatting>
        <x14:conditionalFormatting xmlns:xm="http://schemas.microsoft.com/office/excel/2006/main">
          <x14:cfRule type="expression" priority="4692807" id="{AC94D468-F078-4AE2-8771-102996E07B09}">
            <xm:f>$BS$4='Data entry'!$R24</xm:f>
            <x14:dxf>
              <fill>
                <patternFill>
                  <bgColor rgb="FFFF0000"/>
                </patternFill>
              </fill>
            </x14:dxf>
          </x14:cfRule>
          <xm:sqref>BQ60:CC60</xm:sqref>
        </x14:conditionalFormatting>
        <x14:conditionalFormatting xmlns:xm="http://schemas.microsoft.com/office/excel/2006/main">
          <x14:cfRule type="expression" priority="4692808" id="{10E78F76-181E-4F19-9F89-7DD36D3EFE30}">
            <xm:f>$BT$4='Data entry'!$R24</xm:f>
            <x14:dxf>
              <fill>
                <patternFill>
                  <bgColor rgb="FFFFFF00"/>
                </patternFill>
              </fill>
            </x14:dxf>
          </x14:cfRule>
          <xm:sqref>BF59:BT59</xm:sqref>
        </x14:conditionalFormatting>
        <x14:conditionalFormatting xmlns:xm="http://schemas.microsoft.com/office/excel/2006/main">
          <x14:cfRule type="expression" priority="4692809" id="{6A5FADC6-9512-4EFB-90A5-7B5244D10D1F}">
            <xm:f>$BT$4='Data entry'!$R24</xm:f>
            <x14:dxf>
              <fill>
                <patternFill>
                  <bgColor rgb="FFFF0000"/>
                </patternFill>
              </fill>
            </x14:dxf>
          </x14:cfRule>
          <xm:sqref>BR60:CC60</xm:sqref>
        </x14:conditionalFormatting>
        <x14:conditionalFormatting xmlns:xm="http://schemas.microsoft.com/office/excel/2006/main">
          <x14:cfRule type="expression" priority="4692810" id="{A51139D1-8841-4B96-B8CB-DFE3808765CF}">
            <xm:f>$BU$4='Data entry'!$R24</xm:f>
            <x14:dxf>
              <fill>
                <patternFill>
                  <bgColor rgb="FFFFFF00"/>
                </patternFill>
              </fill>
            </x14:dxf>
          </x14:cfRule>
          <xm:sqref>BG59:BU59</xm:sqref>
        </x14:conditionalFormatting>
        <x14:conditionalFormatting xmlns:xm="http://schemas.microsoft.com/office/excel/2006/main">
          <x14:cfRule type="expression" priority="4692811" id="{55CA7258-760F-4BFF-ACB5-A70FEB3E7981}">
            <xm:f>$BU$4='Data entry'!$R24</xm:f>
            <x14:dxf>
              <fill>
                <patternFill>
                  <bgColor rgb="FFFF0000"/>
                </patternFill>
              </fill>
            </x14:dxf>
          </x14:cfRule>
          <xm:sqref>BS60:CC60</xm:sqref>
        </x14:conditionalFormatting>
        <x14:conditionalFormatting xmlns:xm="http://schemas.microsoft.com/office/excel/2006/main">
          <x14:cfRule type="expression" priority="4692812" id="{A922B218-64DB-4CBB-9AB8-FE0EBB44E09E}">
            <xm:f>$BV$4='Data entry'!$R24</xm:f>
            <x14:dxf>
              <fill>
                <patternFill>
                  <bgColor rgb="FFFFFF00"/>
                </patternFill>
              </fill>
            </x14:dxf>
          </x14:cfRule>
          <xm:sqref>BH59:BV59</xm:sqref>
        </x14:conditionalFormatting>
        <x14:conditionalFormatting xmlns:xm="http://schemas.microsoft.com/office/excel/2006/main">
          <x14:cfRule type="expression" priority="4692813" id="{C98E908A-CD31-4778-B41C-7AFB9DBE639A}">
            <xm:f>$BV$4='Data entry'!$R24</xm:f>
            <x14:dxf>
              <fill>
                <patternFill>
                  <bgColor rgb="FFFF0000"/>
                </patternFill>
              </fill>
            </x14:dxf>
          </x14:cfRule>
          <xm:sqref>BT60:CC60</xm:sqref>
        </x14:conditionalFormatting>
        <x14:conditionalFormatting xmlns:xm="http://schemas.microsoft.com/office/excel/2006/main">
          <x14:cfRule type="expression" priority="4692814" id="{465CCCA3-B4DB-4B61-8AC7-8A5E4CEC9E3F}">
            <xm:f>$BW$4='Data entry'!$R24</xm:f>
            <x14:dxf>
              <fill>
                <patternFill>
                  <bgColor rgb="FFFFFF00"/>
                </patternFill>
              </fill>
            </x14:dxf>
          </x14:cfRule>
          <xm:sqref>BI59:BW59</xm:sqref>
        </x14:conditionalFormatting>
        <x14:conditionalFormatting xmlns:xm="http://schemas.microsoft.com/office/excel/2006/main">
          <x14:cfRule type="expression" priority="4692815" id="{37566F97-6D06-400B-A709-FE657B07687F}">
            <xm:f>$BW$4='Data entry'!$R24</xm:f>
            <x14:dxf>
              <fill>
                <patternFill>
                  <bgColor rgb="FFFF0000"/>
                </patternFill>
              </fill>
            </x14:dxf>
          </x14:cfRule>
          <xm:sqref>BU60:CC60</xm:sqref>
        </x14:conditionalFormatting>
        <x14:conditionalFormatting xmlns:xm="http://schemas.microsoft.com/office/excel/2006/main">
          <x14:cfRule type="expression" priority="4692816" id="{D8FBA3AC-5CF0-4E45-97CA-1D4DEE729ADA}">
            <xm:f>$BX$4='Data entry'!$R24</xm:f>
            <x14:dxf>
              <fill>
                <patternFill>
                  <bgColor rgb="FFFFFF00"/>
                </patternFill>
              </fill>
            </x14:dxf>
          </x14:cfRule>
          <xm:sqref>BJ59:BX59</xm:sqref>
        </x14:conditionalFormatting>
        <x14:conditionalFormatting xmlns:xm="http://schemas.microsoft.com/office/excel/2006/main">
          <x14:cfRule type="expression" priority="4692817" id="{E077C84B-A94F-431D-B232-4AFCC7C64F54}">
            <xm:f>$BX$4='Data entry'!$R24</xm:f>
            <x14:dxf>
              <fill>
                <patternFill>
                  <bgColor rgb="FFFF0000"/>
                </patternFill>
              </fill>
            </x14:dxf>
          </x14:cfRule>
          <xm:sqref>BV60:CC60</xm:sqref>
        </x14:conditionalFormatting>
        <x14:conditionalFormatting xmlns:xm="http://schemas.microsoft.com/office/excel/2006/main">
          <x14:cfRule type="expression" priority="4692818" id="{63783BA8-0C97-4A44-86FD-7A2BCF1B9957}">
            <xm:f>$BY$4='Data entry'!$R24</xm:f>
            <x14:dxf>
              <fill>
                <patternFill>
                  <bgColor rgb="FFFFFF00"/>
                </patternFill>
              </fill>
            </x14:dxf>
          </x14:cfRule>
          <xm:sqref>BK59:BY59</xm:sqref>
        </x14:conditionalFormatting>
        <x14:conditionalFormatting xmlns:xm="http://schemas.microsoft.com/office/excel/2006/main">
          <x14:cfRule type="expression" priority="4692819" id="{BB8DB8B4-B71B-46D2-AEE7-346F16103F74}">
            <xm:f>$BY$4='Data entry'!$R24</xm:f>
            <x14:dxf>
              <fill>
                <patternFill>
                  <bgColor rgb="FFFF0000"/>
                </patternFill>
              </fill>
            </x14:dxf>
          </x14:cfRule>
          <xm:sqref>BW60:CC60</xm:sqref>
        </x14:conditionalFormatting>
        <x14:conditionalFormatting xmlns:xm="http://schemas.microsoft.com/office/excel/2006/main">
          <x14:cfRule type="expression" priority="4692820" id="{1B638B98-2B06-4FEB-90C1-446A3E0A3979}">
            <xm:f>$BZ$4='Data entry'!$R24</xm:f>
            <x14:dxf>
              <fill>
                <patternFill>
                  <bgColor rgb="FFFFFF00"/>
                </patternFill>
              </fill>
            </x14:dxf>
          </x14:cfRule>
          <xm:sqref>BL59:BZ59</xm:sqref>
        </x14:conditionalFormatting>
        <x14:conditionalFormatting xmlns:xm="http://schemas.microsoft.com/office/excel/2006/main">
          <x14:cfRule type="expression" priority="4692821" id="{D3A0A2F8-D1B2-4DC5-B2A9-0EF53074E685}">
            <xm:f>$BZ$4='Data entry'!$R24</xm:f>
            <x14:dxf>
              <fill>
                <patternFill>
                  <bgColor rgb="FFFF0000"/>
                </patternFill>
              </fill>
            </x14:dxf>
          </x14:cfRule>
          <xm:sqref>BX60:CC60</xm:sqref>
        </x14:conditionalFormatting>
        <x14:conditionalFormatting xmlns:xm="http://schemas.microsoft.com/office/excel/2006/main">
          <x14:cfRule type="expression" priority="4692822" id="{83F6D018-7D3B-4D33-9998-11572F2F2FF5}">
            <xm:f>$CA$4='Data entry'!$R24</xm:f>
            <x14:dxf>
              <fill>
                <patternFill>
                  <bgColor rgb="FFFFFF00"/>
                </patternFill>
              </fill>
            </x14:dxf>
          </x14:cfRule>
          <xm:sqref>BM59:CA59</xm:sqref>
        </x14:conditionalFormatting>
        <x14:conditionalFormatting xmlns:xm="http://schemas.microsoft.com/office/excel/2006/main">
          <x14:cfRule type="expression" priority="4692823" id="{8E6D0B51-5626-4ED9-9072-C7A2C139704F}">
            <xm:f>$CA$4='Data entry'!$R24</xm:f>
            <x14:dxf>
              <fill>
                <patternFill>
                  <bgColor rgb="FFFF0000"/>
                </patternFill>
              </fill>
            </x14:dxf>
          </x14:cfRule>
          <xm:sqref>BY60:CC60</xm:sqref>
        </x14:conditionalFormatting>
        <x14:conditionalFormatting xmlns:xm="http://schemas.microsoft.com/office/excel/2006/main">
          <x14:cfRule type="expression" priority="4692824" id="{E1886EE4-3BDE-43A9-9F4B-79377FEC37FE}">
            <xm:f>$CB$4='Data entry'!$R24</xm:f>
            <x14:dxf>
              <fill>
                <patternFill>
                  <bgColor rgb="FFFFFF00"/>
                </patternFill>
              </fill>
            </x14:dxf>
          </x14:cfRule>
          <xm:sqref>BN59:CB59</xm:sqref>
        </x14:conditionalFormatting>
        <x14:conditionalFormatting xmlns:xm="http://schemas.microsoft.com/office/excel/2006/main">
          <x14:cfRule type="expression" priority="4692825" id="{ADEF572A-6C18-4602-BB86-01C96D36E07E}">
            <xm:f>$CB$4='Data entry'!$R24</xm:f>
            <x14:dxf>
              <fill>
                <patternFill>
                  <bgColor rgb="FFFF0000"/>
                </patternFill>
              </fill>
            </x14:dxf>
          </x14:cfRule>
          <xm:sqref>BZ60:CC60</xm:sqref>
        </x14:conditionalFormatting>
        <x14:conditionalFormatting xmlns:xm="http://schemas.microsoft.com/office/excel/2006/main">
          <x14:cfRule type="expression" priority="4692826" id="{7984E1C9-E073-4955-8543-62145CB6D008}">
            <xm:f>$CC$4='Data entry'!$R24</xm:f>
            <x14:dxf>
              <fill>
                <patternFill>
                  <bgColor rgb="FFFFFF00"/>
                </patternFill>
              </fill>
            </x14:dxf>
          </x14:cfRule>
          <xm:sqref>BO59:CC59</xm:sqref>
        </x14:conditionalFormatting>
        <x14:conditionalFormatting xmlns:xm="http://schemas.microsoft.com/office/excel/2006/main">
          <x14:cfRule type="expression" priority="4692827" id="{18A957B3-59FA-4698-BA92-2A208FF18E2F}">
            <xm:f>$CC$4='Data entry'!$R24</xm:f>
            <x14:dxf>
              <fill>
                <patternFill>
                  <bgColor rgb="FFFF0000"/>
                </patternFill>
              </fill>
            </x14:dxf>
          </x14:cfRule>
          <xm:sqref>CA60:CC60</xm:sqref>
        </x14:conditionalFormatting>
        <x14:conditionalFormatting xmlns:xm="http://schemas.microsoft.com/office/excel/2006/main">
          <x14:cfRule type="expression" priority="4692914" id="{5B0DB825-B7C2-40AC-B7EF-F267F054CFB9}">
            <xm:f>$U$4='Data entry'!$R25</xm:f>
            <x14:dxf>
              <fill>
                <patternFill>
                  <bgColor rgb="FFFF0000"/>
                </patternFill>
              </fill>
            </x14:dxf>
          </x14:cfRule>
          <xm:sqref>S63:AE63</xm:sqref>
        </x14:conditionalFormatting>
        <x14:conditionalFormatting xmlns:xm="http://schemas.microsoft.com/office/excel/2006/main">
          <x14:cfRule type="expression" priority="4692915" id="{18311200-E2BB-400F-B594-3B9A2C6068C2}">
            <xm:f>$V$4='Data entry'!$R25</xm:f>
            <x14:dxf>
              <fill>
                <patternFill>
                  <bgColor rgb="FFFF0000"/>
                </patternFill>
              </fill>
            </x14:dxf>
          </x14:cfRule>
          <xm:sqref>T63:AF63</xm:sqref>
        </x14:conditionalFormatting>
        <x14:conditionalFormatting xmlns:xm="http://schemas.microsoft.com/office/excel/2006/main">
          <x14:cfRule type="expression" priority="4692916" id="{D6DFB621-1A58-4C59-A987-ECAD0EB2D32B}">
            <xm:f>$V$4='Data entry'!$R25</xm:f>
            <x14:dxf>
              <fill>
                <patternFill>
                  <bgColor rgb="FFFFFF00"/>
                </patternFill>
              </fill>
            </x14:dxf>
          </x14:cfRule>
          <xm:sqref>H62:V62</xm:sqref>
        </x14:conditionalFormatting>
        <x14:conditionalFormatting xmlns:xm="http://schemas.microsoft.com/office/excel/2006/main">
          <x14:cfRule type="expression" priority="4692917" id="{5F87A680-DC5F-433D-A779-B7A534ACCDA9}">
            <xm:f>$W$4='Data entry'!$R25</xm:f>
            <x14:dxf>
              <fill>
                <patternFill>
                  <bgColor rgb="FFFF0000"/>
                </patternFill>
              </fill>
            </x14:dxf>
          </x14:cfRule>
          <xm:sqref>U63:AG63</xm:sqref>
        </x14:conditionalFormatting>
        <x14:conditionalFormatting xmlns:xm="http://schemas.microsoft.com/office/excel/2006/main">
          <x14:cfRule type="expression" priority="4692918" id="{964539FF-A92C-4F68-B268-B7157A32678C}">
            <xm:f>$W$4='Data entry'!$R25</xm:f>
            <x14:dxf>
              <fill>
                <patternFill>
                  <bgColor rgb="FFFFFF00"/>
                </patternFill>
              </fill>
            </x14:dxf>
          </x14:cfRule>
          <xm:sqref>I62:W62</xm:sqref>
        </x14:conditionalFormatting>
        <x14:conditionalFormatting xmlns:xm="http://schemas.microsoft.com/office/excel/2006/main">
          <x14:cfRule type="expression" priority="4692919" id="{46C1533A-F090-4A90-9309-3F59EC3FD3B0}">
            <xm:f>$X$4='Data entry'!$R25</xm:f>
            <x14:dxf>
              <fill>
                <patternFill>
                  <bgColor rgb="FFFF0000"/>
                </patternFill>
              </fill>
            </x14:dxf>
          </x14:cfRule>
          <xm:sqref>V63:AH63</xm:sqref>
        </x14:conditionalFormatting>
        <x14:conditionalFormatting xmlns:xm="http://schemas.microsoft.com/office/excel/2006/main">
          <x14:cfRule type="expression" priority="4692920" id="{7C70E81C-DDD4-4D75-933A-4F6A39893184}">
            <xm:f>$X$4='Data entry'!$R25</xm:f>
            <x14:dxf>
              <fill>
                <patternFill>
                  <bgColor rgb="FFFFFF00"/>
                </patternFill>
              </fill>
            </x14:dxf>
          </x14:cfRule>
          <xm:sqref>J62:X62</xm:sqref>
        </x14:conditionalFormatting>
        <x14:conditionalFormatting xmlns:xm="http://schemas.microsoft.com/office/excel/2006/main">
          <x14:cfRule type="expression" priority="4692921" id="{561AF073-0EF8-4B72-A119-40A639C4359D}">
            <xm:f>$Y$4='Data entry'!$R25</xm:f>
            <x14:dxf>
              <fill>
                <patternFill>
                  <bgColor rgb="FFFF0000"/>
                </patternFill>
              </fill>
            </x14:dxf>
          </x14:cfRule>
          <xm:sqref>W63:AI63</xm:sqref>
        </x14:conditionalFormatting>
        <x14:conditionalFormatting xmlns:xm="http://schemas.microsoft.com/office/excel/2006/main">
          <x14:cfRule type="expression" priority="4692922" id="{F242E808-8F07-4A89-9524-7D4C767CE357}">
            <xm:f>$Y$4='Data entry'!$R25</xm:f>
            <x14:dxf>
              <fill>
                <patternFill>
                  <bgColor rgb="FFFFFF00"/>
                </patternFill>
              </fill>
            </x14:dxf>
          </x14:cfRule>
          <xm:sqref>K62:Y62</xm:sqref>
        </x14:conditionalFormatting>
        <x14:conditionalFormatting xmlns:xm="http://schemas.microsoft.com/office/excel/2006/main">
          <x14:cfRule type="expression" priority="4692923" id="{DD601058-982B-4218-BD9D-64BB823C2633}">
            <xm:f>$Z$4='Data entry'!$R25</xm:f>
            <x14:dxf>
              <fill>
                <patternFill>
                  <bgColor rgb="FFFF0000"/>
                </patternFill>
              </fill>
            </x14:dxf>
          </x14:cfRule>
          <xm:sqref>X63:AJ63</xm:sqref>
        </x14:conditionalFormatting>
        <x14:conditionalFormatting xmlns:xm="http://schemas.microsoft.com/office/excel/2006/main">
          <x14:cfRule type="expression" priority="4692924" id="{C9DB141D-79F6-4093-92A3-7BF7A1622985}">
            <xm:f>$Z$4='Data entry'!$R25</xm:f>
            <x14:dxf>
              <fill>
                <patternFill>
                  <bgColor rgb="FFFFFF00"/>
                </patternFill>
              </fill>
            </x14:dxf>
          </x14:cfRule>
          <xm:sqref>L62:Z62</xm:sqref>
        </x14:conditionalFormatting>
        <x14:conditionalFormatting xmlns:xm="http://schemas.microsoft.com/office/excel/2006/main">
          <x14:cfRule type="expression" priority="4692925" id="{710EB8D3-F5C0-4E3C-8214-2D0C4E26F649}">
            <xm:f>$AA$4='Data entry'!$R25</xm:f>
            <x14:dxf>
              <fill>
                <patternFill>
                  <bgColor rgb="FFFF0000"/>
                </patternFill>
              </fill>
            </x14:dxf>
          </x14:cfRule>
          <xm:sqref>Y63:AK63</xm:sqref>
        </x14:conditionalFormatting>
        <x14:conditionalFormatting xmlns:xm="http://schemas.microsoft.com/office/excel/2006/main">
          <x14:cfRule type="expression" priority="4692926" id="{33825D69-C967-4D27-B395-5D44A3083802}">
            <xm:f>$AA$4='Data entry'!$R25</xm:f>
            <x14:dxf>
              <fill>
                <patternFill>
                  <bgColor rgb="FFFFFF00"/>
                </patternFill>
              </fill>
            </x14:dxf>
          </x14:cfRule>
          <xm:sqref>M62:AA62</xm:sqref>
        </x14:conditionalFormatting>
        <x14:conditionalFormatting xmlns:xm="http://schemas.microsoft.com/office/excel/2006/main">
          <x14:cfRule type="expression" priority="4692927" id="{9811A97D-351B-4D32-8754-AF433277E62B}">
            <xm:f>$AB$4='Data entry'!$R25</xm:f>
            <x14:dxf>
              <fill>
                <patternFill>
                  <bgColor rgb="FFFF0000"/>
                </patternFill>
              </fill>
            </x14:dxf>
          </x14:cfRule>
          <xm:sqref>Z63:AL63</xm:sqref>
        </x14:conditionalFormatting>
        <x14:conditionalFormatting xmlns:xm="http://schemas.microsoft.com/office/excel/2006/main">
          <x14:cfRule type="expression" priority="4692928" id="{6DD3E556-C72E-438B-92DA-3096ED1E4178}">
            <xm:f>$AB$4='Data entry'!$R25</xm:f>
            <x14:dxf>
              <fill>
                <patternFill>
                  <bgColor rgb="FFFFFF00"/>
                </patternFill>
              </fill>
            </x14:dxf>
          </x14:cfRule>
          <xm:sqref>N62:AB62</xm:sqref>
        </x14:conditionalFormatting>
        <x14:conditionalFormatting xmlns:xm="http://schemas.microsoft.com/office/excel/2006/main">
          <x14:cfRule type="expression" priority="4692929" id="{C0DF7A1B-D6BC-4371-BD3A-F0708147FA1C}">
            <xm:f>$AC$4='Data entry'!$R25</xm:f>
            <x14:dxf>
              <fill>
                <patternFill>
                  <bgColor rgb="FFFF0000"/>
                </patternFill>
              </fill>
            </x14:dxf>
          </x14:cfRule>
          <xm:sqref>AA63:AM63</xm:sqref>
        </x14:conditionalFormatting>
        <x14:conditionalFormatting xmlns:xm="http://schemas.microsoft.com/office/excel/2006/main">
          <x14:cfRule type="expression" priority="4692930" id="{DB2E1F48-AF0E-41F9-A976-6B1963CA5711}">
            <xm:f>$AC$4='Data entry'!$R25</xm:f>
            <x14:dxf>
              <fill>
                <patternFill>
                  <bgColor rgb="FFFFFF00"/>
                </patternFill>
              </fill>
            </x14:dxf>
          </x14:cfRule>
          <xm:sqref>O62:AC62</xm:sqref>
        </x14:conditionalFormatting>
        <x14:conditionalFormatting xmlns:xm="http://schemas.microsoft.com/office/excel/2006/main">
          <x14:cfRule type="expression" priority="4692931" id="{89909907-F9A9-4AF9-BC1D-304710A43F50}">
            <xm:f>$AD$4='Data entry'!$R25</xm:f>
            <x14:dxf>
              <fill>
                <patternFill>
                  <bgColor rgb="FFFF0000"/>
                </patternFill>
              </fill>
            </x14:dxf>
          </x14:cfRule>
          <xm:sqref>AB63:AN63</xm:sqref>
        </x14:conditionalFormatting>
        <x14:conditionalFormatting xmlns:xm="http://schemas.microsoft.com/office/excel/2006/main">
          <x14:cfRule type="expression" priority="4692932" id="{729676B7-E331-43A4-ACC9-850DCEE76A0E}">
            <xm:f>$AD$4='Data entry'!$R25</xm:f>
            <x14:dxf>
              <fill>
                <patternFill>
                  <bgColor rgb="FFFFFF00"/>
                </patternFill>
              </fill>
            </x14:dxf>
          </x14:cfRule>
          <xm:sqref>P62:AD62</xm:sqref>
        </x14:conditionalFormatting>
        <x14:conditionalFormatting xmlns:xm="http://schemas.microsoft.com/office/excel/2006/main">
          <x14:cfRule type="expression" priority="4692933" id="{00DA2C55-350E-44AA-ABEA-808FABFDA737}">
            <xm:f>$AE$4='Data entry'!$R25</xm:f>
            <x14:dxf>
              <fill>
                <patternFill>
                  <bgColor rgb="FFFF0000"/>
                </patternFill>
              </fill>
            </x14:dxf>
          </x14:cfRule>
          <xm:sqref>AC63:AO63</xm:sqref>
        </x14:conditionalFormatting>
        <x14:conditionalFormatting xmlns:xm="http://schemas.microsoft.com/office/excel/2006/main">
          <x14:cfRule type="expression" priority="4692934" id="{373C95F1-00C1-45E9-B561-5224945BA4A4}">
            <xm:f>$AE$4='Data entry'!$R25</xm:f>
            <x14:dxf>
              <fill>
                <patternFill>
                  <bgColor rgb="FFFFFF00"/>
                </patternFill>
              </fill>
            </x14:dxf>
          </x14:cfRule>
          <xm:sqref>Q62:AE62</xm:sqref>
        </x14:conditionalFormatting>
        <x14:conditionalFormatting xmlns:xm="http://schemas.microsoft.com/office/excel/2006/main">
          <x14:cfRule type="expression" priority="4692935" id="{65E90E74-6BEF-4B00-BD5E-ECACFEBC225A}">
            <xm:f>$AF$4='Data entry'!$R25</xm:f>
            <x14:dxf>
              <fill>
                <patternFill>
                  <bgColor rgb="FFFF0000"/>
                </patternFill>
              </fill>
            </x14:dxf>
          </x14:cfRule>
          <xm:sqref>AD63:AP63</xm:sqref>
        </x14:conditionalFormatting>
        <x14:conditionalFormatting xmlns:xm="http://schemas.microsoft.com/office/excel/2006/main">
          <x14:cfRule type="expression" priority="4692936" id="{56B519D7-E083-4811-B42B-D6CB10D44BB3}">
            <xm:f>$AF$4='Data entry'!$R25</xm:f>
            <x14:dxf>
              <fill>
                <patternFill>
                  <bgColor rgb="FFFFFF00"/>
                </patternFill>
              </fill>
            </x14:dxf>
          </x14:cfRule>
          <xm:sqref>R62:AF62</xm:sqref>
        </x14:conditionalFormatting>
        <x14:conditionalFormatting xmlns:xm="http://schemas.microsoft.com/office/excel/2006/main">
          <x14:cfRule type="expression" priority="4692937" id="{889682B6-BF9B-414B-86B7-1C802156B058}">
            <xm:f>$AG$4='Data entry'!$R25</xm:f>
            <x14:dxf>
              <fill>
                <patternFill>
                  <bgColor rgb="FFFF0000"/>
                </patternFill>
              </fill>
            </x14:dxf>
          </x14:cfRule>
          <xm:sqref>AE63:AQ63</xm:sqref>
        </x14:conditionalFormatting>
        <x14:conditionalFormatting xmlns:xm="http://schemas.microsoft.com/office/excel/2006/main">
          <x14:cfRule type="expression" priority="4692938" id="{19913D88-1940-4CB0-B29C-D46D60833BD5}">
            <xm:f>$AG$4='Data entry'!$R25</xm:f>
            <x14:dxf>
              <fill>
                <patternFill>
                  <bgColor rgb="FFFFFF00"/>
                </patternFill>
              </fill>
            </x14:dxf>
          </x14:cfRule>
          <xm:sqref>S62:AG62</xm:sqref>
        </x14:conditionalFormatting>
        <x14:conditionalFormatting xmlns:xm="http://schemas.microsoft.com/office/excel/2006/main">
          <x14:cfRule type="expression" priority="4692939" id="{3DD7B9A5-18A3-463F-BAD5-9796FC487328}">
            <xm:f>$AH$4='Data entry'!$R25</xm:f>
            <x14:dxf>
              <fill>
                <patternFill>
                  <bgColor rgb="FFFF0000"/>
                </patternFill>
              </fill>
            </x14:dxf>
          </x14:cfRule>
          <xm:sqref>AF63:AR63</xm:sqref>
        </x14:conditionalFormatting>
        <x14:conditionalFormatting xmlns:xm="http://schemas.microsoft.com/office/excel/2006/main">
          <x14:cfRule type="expression" priority="4692940" id="{31005CF4-5608-496E-91EB-F7F505046C80}">
            <xm:f>$AH$4='Data entry'!$R25</xm:f>
            <x14:dxf>
              <fill>
                <patternFill>
                  <bgColor rgb="FFFFFF00"/>
                </patternFill>
              </fill>
            </x14:dxf>
          </x14:cfRule>
          <xm:sqref>T62:AH62</xm:sqref>
        </x14:conditionalFormatting>
        <x14:conditionalFormatting xmlns:xm="http://schemas.microsoft.com/office/excel/2006/main">
          <x14:cfRule type="expression" priority="4692941" id="{CD14F654-5B7A-444F-8FC1-7DD71E76E475}">
            <xm:f>$AI$4='Data entry'!$R25</xm:f>
            <x14:dxf>
              <fill>
                <patternFill>
                  <bgColor rgb="FFFF0000"/>
                </patternFill>
              </fill>
            </x14:dxf>
          </x14:cfRule>
          <xm:sqref>AG63:AS63</xm:sqref>
        </x14:conditionalFormatting>
        <x14:conditionalFormatting xmlns:xm="http://schemas.microsoft.com/office/excel/2006/main">
          <x14:cfRule type="expression" priority="4692942" id="{0E4E448C-6C46-4285-B877-A61A90294385}">
            <xm:f>$AI$4='Data entry'!$R25</xm:f>
            <x14:dxf>
              <fill>
                <patternFill>
                  <bgColor rgb="FFFFFF00"/>
                </patternFill>
              </fill>
            </x14:dxf>
          </x14:cfRule>
          <xm:sqref>U62:AI62</xm:sqref>
        </x14:conditionalFormatting>
        <x14:conditionalFormatting xmlns:xm="http://schemas.microsoft.com/office/excel/2006/main">
          <x14:cfRule type="expression" priority="4692943" id="{B1C1818F-791C-403D-BE73-6F6E9DC6A16D}">
            <xm:f>$AJ$4='Data entry'!$R25</xm:f>
            <x14:dxf>
              <fill>
                <patternFill>
                  <bgColor rgb="FFFF0000"/>
                </patternFill>
              </fill>
            </x14:dxf>
          </x14:cfRule>
          <xm:sqref>AH63:AT63</xm:sqref>
        </x14:conditionalFormatting>
        <x14:conditionalFormatting xmlns:xm="http://schemas.microsoft.com/office/excel/2006/main">
          <x14:cfRule type="expression" priority="4692944" id="{A1237792-221B-431B-B8A7-E9A64DA46D93}">
            <xm:f>$AJ$4='Data entry'!$R25</xm:f>
            <x14:dxf>
              <fill>
                <patternFill>
                  <bgColor rgb="FFFFFF00"/>
                </patternFill>
              </fill>
            </x14:dxf>
          </x14:cfRule>
          <xm:sqref>V62:AJ62</xm:sqref>
        </x14:conditionalFormatting>
        <x14:conditionalFormatting xmlns:xm="http://schemas.microsoft.com/office/excel/2006/main">
          <x14:cfRule type="expression" priority="4692945" id="{617DC2AF-C7A3-4724-8EA3-17DEFEDC8949}">
            <xm:f>$AK$4='Data entry'!$R25</xm:f>
            <x14:dxf>
              <fill>
                <patternFill>
                  <bgColor rgb="FFFF0000"/>
                </patternFill>
              </fill>
            </x14:dxf>
          </x14:cfRule>
          <xm:sqref>AI63:AU63</xm:sqref>
        </x14:conditionalFormatting>
        <x14:conditionalFormatting xmlns:xm="http://schemas.microsoft.com/office/excel/2006/main">
          <x14:cfRule type="expression" priority="4692946" id="{AA72317D-37B1-48EB-A28B-BF2AC8DC4519}">
            <xm:f>$AK$4='Data entry'!$R25</xm:f>
            <x14:dxf>
              <fill>
                <patternFill>
                  <bgColor rgb="FFFFFF00"/>
                </patternFill>
              </fill>
            </x14:dxf>
          </x14:cfRule>
          <xm:sqref>W62:AK62</xm:sqref>
        </x14:conditionalFormatting>
        <x14:conditionalFormatting xmlns:xm="http://schemas.microsoft.com/office/excel/2006/main">
          <x14:cfRule type="expression" priority="4692947" id="{6CA9FB7A-20EA-4D3A-B74C-A001F4BE810D}">
            <xm:f>$AL$4='Data entry'!$R25</xm:f>
            <x14:dxf>
              <fill>
                <patternFill>
                  <bgColor rgb="FFFF0000"/>
                </patternFill>
              </fill>
            </x14:dxf>
          </x14:cfRule>
          <xm:sqref>AJ63:AV63</xm:sqref>
        </x14:conditionalFormatting>
        <x14:conditionalFormatting xmlns:xm="http://schemas.microsoft.com/office/excel/2006/main">
          <x14:cfRule type="expression" priority="4692948" id="{81A75DAA-573F-4EF3-A640-1B992C18BEA0}">
            <xm:f>$AL$4='Data entry'!$R25</xm:f>
            <x14:dxf>
              <fill>
                <patternFill>
                  <bgColor rgb="FFFFFF00"/>
                </patternFill>
              </fill>
            </x14:dxf>
          </x14:cfRule>
          <xm:sqref>X62:AL62</xm:sqref>
        </x14:conditionalFormatting>
        <x14:conditionalFormatting xmlns:xm="http://schemas.microsoft.com/office/excel/2006/main">
          <x14:cfRule type="expression" priority="4692949" id="{3D44713E-4ABA-4CCD-9DF4-5513A9FB5E1E}">
            <xm:f>$AM$4='Data entry'!$R25</xm:f>
            <x14:dxf>
              <fill>
                <patternFill>
                  <bgColor rgb="FFFF0000"/>
                </patternFill>
              </fill>
            </x14:dxf>
          </x14:cfRule>
          <xm:sqref>AK63:AW63</xm:sqref>
        </x14:conditionalFormatting>
        <x14:conditionalFormatting xmlns:xm="http://schemas.microsoft.com/office/excel/2006/main">
          <x14:cfRule type="expression" priority="4692950" id="{05A26B51-72A7-4423-822F-2BDBC28275D0}">
            <xm:f>$AM$4='Data entry'!$R25</xm:f>
            <x14:dxf>
              <fill>
                <patternFill>
                  <bgColor rgb="FFFFFF00"/>
                </patternFill>
              </fill>
            </x14:dxf>
          </x14:cfRule>
          <xm:sqref>Y62:AM62</xm:sqref>
        </x14:conditionalFormatting>
        <x14:conditionalFormatting xmlns:xm="http://schemas.microsoft.com/office/excel/2006/main">
          <x14:cfRule type="expression" priority="4692951" id="{B8A20675-6230-4694-A7F6-6B3DC7142773}">
            <xm:f>$AN$4='Data entry'!$R25</xm:f>
            <x14:dxf>
              <fill>
                <patternFill>
                  <bgColor rgb="FFFF0000"/>
                </patternFill>
              </fill>
            </x14:dxf>
          </x14:cfRule>
          <xm:sqref>AL63:AX63</xm:sqref>
        </x14:conditionalFormatting>
        <x14:conditionalFormatting xmlns:xm="http://schemas.microsoft.com/office/excel/2006/main">
          <x14:cfRule type="expression" priority="4692952" id="{8421181C-7450-42E9-BC1D-065CCFCA960E}">
            <xm:f>$AN$4='Data entry'!$R25</xm:f>
            <x14:dxf>
              <fill>
                <patternFill>
                  <bgColor rgb="FFFFFF00"/>
                </patternFill>
              </fill>
            </x14:dxf>
          </x14:cfRule>
          <xm:sqref>Z62:AN62</xm:sqref>
        </x14:conditionalFormatting>
        <x14:conditionalFormatting xmlns:xm="http://schemas.microsoft.com/office/excel/2006/main">
          <x14:cfRule type="expression" priority="4692953" id="{067FE4BD-6EF4-4684-B6E0-35AB2F267EE7}">
            <xm:f>$AO$4='Data entry'!$R25</xm:f>
            <x14:dxf>
              <fill>
                <patternFill>
                  <bgColor rgb="FFFF0000"/>
                </patternFill>
              </fill>
            </x14:dxf>
          </x14:cfRule>
          <xm:sqref>AM63:AY63</xm:sqref>
        </x14:conditionalFormatting>
        <x14:conditionalFormatting xmlns:xm="http://schemas.microsoft.com/office/excel/2006/main">
          <x14:cfRule type="expression" priority="4692954" id="{F7653492-88D1-47AC-8BA3-0CCE65C3C2AB}">
            <xm:f>$AO$4='Data entry'!$R25</xm:f>
            <x14:dxf>
              <fill>
                <patternFill>
                  <bgColor rgb="FFFFFF00"/>
                </patternFill>
              </fill>
            </x14:dxf>
          </x14:cfRule>
          <xm:sqref>AA62:AO62</xm:sqref>
        </x14:conditionalFormatting>
        <x14:conditionalFormatting xmlns:xm="http://schemas.microsoft.com/office/excel/2006/main">
          <x14:cfRule type="expression" priority="4692955" id="{207A5E5D-B322-482E-9193-1D7318138358}">
            <xm:f>$AP$4='Data entry'!$R25</xm:f>
            <x14:dxf>
              <fill>
                <patternFill>
                  <bgColor rgb="FFFF0000"/>
                </patternFill>
              </fill>
            </x14:dxf>
          </x14:cfRule>
          <xm:sqref>AN63:AZ63</xm:sqref>
        </x14:conditionalFormatting>
        <x14:conditionalFormatting xmlns:xm="http://schemas.microsoft.com/office/excel/2006/main">
          <x14:cfRule type="expression" priority="4692956" id="{21DA638D-4CA0-4067-BFF1-240CE1A0261B}">
            <xm:f>$AP$4='Data entry'!$R25</xm:f>
            <x14:dxf>
              <fill>
                <patternFill>
                  <bgColor rgb="FFFFFF00"/>
                </patternFill>
              </fill>
            </x14:dxf>
          </x14:cfRule>
          <xm:sqref>AB62:AP62</xm:sqref>
        </x14:conditionalFormatting>
        <x14:conditionalFormatting xmlns:xm="http://schemas.microsoft.com/office/excel/2006/main">
          <x14:cfRule type="expression" priority="4692957" id="{71963D96-A42A-4B90-BFC7-6D83D37766EF}">
            <xm:f>$AQ$4='Data entry'!$R25</xm:f>
            <x14:dxf>
              <fill>
                <patternFill>
                  <bgColor rgb="FFFF0000"/>
                </patternFill>
              </fill>
            </x14:dxf>
          </x14:cfRule>
          <xm:sqref>AO63:BA63</xm:sqref>
        </x14:conditionalFormatting>
        <x14:conditionalFormatting xmlns:xm="http://schemas.microsoft.com/office/excel/2006/main">
          <x14:cfRule type="expression" priority="4692958" id="{74952595-84B6-484F-8FF6-FCC1F337DF4D}">
            <xm:f>$AQ$4='Data entry'!$R25</xm:f>
            <x14:dxf>
              <fill>
                <patternFill>
                  <bgColor rgb="FFFFFF00"/>
                </patternFill>
              </fill>
            </x14:dxf>
          </x14:cfRule>
          <xm:sqref>AC62:AQ62</xm:sqref>
        </x14:conditionalFormatting>
        <x14:conditionalFormatting xmlns:xm="http://schemas.microsoft.com/office/excel/2006/main">
          <x14:cfRule type="expression" priority="4692959" id="{8AC9C4B9-0A34-4BC0-B0F7-CA89434C4911}">
            <xm:f>$P$4='Data entry'!$R25</xm:f>
            <x14:dxf>
              <fill>
                <patternFill>
                  <bgColor rgb="FFFFFF00"/>
                </patternFill>
              </fill>
            </x14:dxf>
          </x14:cfRule>
          <xm:sqref>C62:P62</xm:sqref>
        </x14:conditionalFormatting>
        <x14:conditionalFormatting xmlns:xm="http://schemas.microsoft.com/office/excel/2006/main">
          <x14:cfRule type="expression" priority="4692960" id="{0A726775-ABFD-4F22-967C-1A4D87BA3751}">
            <xm:f>$Q$4='Data entry'!$R25</xm:f>
            <x14:dxf>
              <fill>
                <patternFill>
                  <bgColor rgb="FFFFFF00"/>
                </patternFill>
              </fill>
            </x14:dxf>
          </x14:cfRule>
          <xm:sqref>C62:Q62</xm:sqref>
        </x14:conditionalFormatting>
        <x14:conditionalFormatting xmlns:xm="http://schemas.microsoft.com/office/excel/2006/main">
          <x14:cfRule type="expression" priority="4692961" id="{3A8414BD-262C-43B5-86EE-FA6901D00453}">
            <xm:f>$Q$4='Data entry'!$R25</xm:f>
            <x14:dxf>
              <fill>
                <patternFill>
                  <bgColor rgb="FFFF0000"/>
                </patternFill>
              </fill>
            </x14:dxf>
          </x14:cfRule>
          <xm:sqref>O63:AA63</xm:sqref>
        </x14:conditionalFormatting>
        <x14:conditionalFormatting xmlns:xm="http://schemas.microsoft.com/office/excel/2006/main">
          <x14:cfRule type="expression" priority="4692962" id="{B8B5501D-F3EF-4449-9306-F652960C65F4}">
            <xm:f>$R$4='Data entry'!$R25</xm:f>
            <x14:dxf>
              <fill>
                <patternFill>
                  <bgColor rgb="FFFF0000"/>
                </patternFill>
              </fill>
            </x14:dxf>
          </x14:cfRule>
          <xm:sqref>P63:AB63</xm:sqref>
        </x14:conditionalFormatting>
        <x14:conditionalFormatting xmlns:xm="http://schemas.microsoft.com/office/excel/2006/main">
          <x14:cfRule type="expression" priority="4692963" id="{5D070DEC-B82E-4D87-B907-A3E5AB836991}">
            <xm:f>$R$4='Data entry'!$R25</xm:f>
            <x14:dxf>
              <fill>
                <patternFill>
                  <bgColor rgb="FFFFFF00"/>
                </patternFill>
              </fill>
            </x14:dxf>
          </x14:cfRule>
          <xm:sqref>D62:R62</xm:sqref>
        </x14:conditionalFormatting>
        <x14:conditionalFormatting xmlns:xm="http://schemas.microsoft.com/office/excel/2006/main">
          <x14:cfRule type="expression" priority="4692964" id="{E4D16A10-F818-4664-9FB2-F0E839824D4B}">
            <xm:f>$S$4='Data entry'!$R25</xm:f>
            <x14:dxf>
              <fill>
                <patternFill>
                  <bgColor rgb="FFFF0000"/>
                </patternFill>
              </fill>
            </x14:dxf>
          </x14:cfRule>
          <xm:sqref>Q63:AC63</xm:sqref>
        </x14:conditionalFormatting>
        <x14:conditionalFormatting xmlns:xm="http://schemas.microsoft.com/office/excel/2006/main">
          <x14:cfRule type="expression" priority="4692965" id="{1A9F9911-A3E9-4730-AFBE-AB8C596545CA}">
            <xm:f>$S$4='Data entry'!$R25</xm:f>
            <x14:dxf>
              <fill>
                <patternFill>
                  <bgColor rgb="FFFFFF00"/>
                </patternFill>
              </fill>
            </x14:dxf>
          </x14:cfRule>
          <xm:sqref>E62:S62</xm:sqref>
        </x14:conditionalFormatting>
        <x14:conditionalFormatting xmlns:xm="http://schemas.microsoft.com/office/excel/2006/main">
          <x14:cfRule type="expression" priority="4692966" id="{8BB5CD1B-B2AC-442A-9550-26DE19A62D22}">
            <xm:f>$T$4='Data entry'!$R25</xm:f>
            <x14:dxf>
              <fill>
                <patternFill>
                  <bgColor rgb="FFFF0000"/>
                </patternFill>
              </fill>
            </x14:dxf>
          </x14:cfRule>
          <xm:sqref>R63:AD63</xm:sqref>
        </x14:conditionalFormatting>
        <x14:conditionalFormatting xmlns:xm="http://schemas.microsoft.com/office/excel/2006/main">
          <x14:cfRule type="expression" priority="4692967" id="{E7B59C69-7921-4049-84A1-8B3E5F7B0598}">
            <xm:f>$T$4='Data entry'!$R25</xm:f>
            <x14:dxf>
              <fill>
                <patternFill>
                  <bgColor rgb="FFFFFF00"/>
                </patternFill>
              </fill>
            </x14:dxf>
          </x14:cfRule>
          <xm:sqref>F62:T62</xm:sqref>
        </x14:conditionalFormatting>
        <x14:conditionalFormatting xmlns:xm="http://schemas.microsoft.com/office/excel/2006/main">
          <x14:cfRule type="expression" priority="4692968" id="{238C09E5-7A3D-439D-949F-A7733073F9A2}">
            <xm:f>$U$4='Data entry'!$R25</xm:f>
            <x14:dxf>
              <fill>
                <patternFill>
                  <bgColor rgb="FFFFFF00"/>
                </patternFill>
              </fill>
            </x14:dxf>
          </x14:cfRule>
          <xm:sqref>G62:U62</xm:sqref>
        </x14:conditionalFormatting>
        <x14:conditionalFormatting xmlns:xm="http://schemas.microsoft.com/office/excel/2006/main">
          <x14:cfRule type="expression" priority="4692969" id="{DE4D4432-0A19-452A-AF14-2873FE4DF411}">
            <xm:f>$AR$4='Data entry'!$R25</xm:f>
            <x14:dxf>
              <fill>
                <patternFill>
                  <bgColor rgb="FFFF0000"/>
                </patternFill>
              </fill>
            </x14:dxf>
          </x14:cfRule>
          <xm:sqref>AP63:BB63</xm:sqref>
        </x14:conditionalFormatting>
        <x14:conditionalFormatting xmlns:xm="http://schemas.microsoft.com/office/excel/2006/main">
          <x14:cfRule type="expression" priority="4692970" id="{90D7E1FF-542D-40C8-9BD5-DFEB4CDD256F}">
            <xm:f>$AR$4='Data entry'!$R25</xm:f>
            <x14:dxf>
              <fill>
                <patternFill>
                  <bgColor rgb="FFFFFF00"/>
                </patternFill>
              </fill>
            </x14:dxf>
          </x14:cfRule>
          <xm:sqref>AD62:AR62</xm:sqref>
        </x14:conditionalFormatting>
        <x14:conditionalFormatting xmlns:xm="http://schemas.microsoft.com/office/excel/2006/main">
          <x14:cfRule type="expression" priority="4692971" id="{0EBB5305-4A4A-4205-A1FF-11160070CBC3}">
            <xm:f>$AS$4='Data entry'!$R25</xm:f>
            <x14:dxf>
              <fill>
                <patternFill>
                  <bgColor rgb="FFFF0000"/>
                </patternFill>
              </fill>
            </x14:dxf>
          </x14:cfRule>
          <xm:sqref>AQ63:BC63</xm:sqref>
        </x14:conditionalFormatting>
        <x14:conditionalFormatting xmlns:xm="http://schemas.microsoft.com/office/excel/2006/main">
          <x14:cfRule type="expression" priority="4692972" id="{AC8EB30C-4253-4CE1-820E-1801F6D8D35B}">
            <xm:f>$AS$4='Data entry'!$R25</xm:f>
            <x14:dxf>
              <fill>
                <patternFill>
                  <bgColor rgb="FFFFFF00"/>
                </patternFill>
              </fill>
            </x14:dxf>
          </x14:cfRule>
          <xm:sqref>AE62:AS62</xm:sqref>
        </x14:conditionalFormatting>
        <x14:conditionalFormatting xmlns:xm="http://schemas.microsoft.com/office/excel/2006/main">
          <x14:cfRule type="expression" priority="4692973" id="{E11744C1-7201-4272-A1B0-945490B42425}">
            <xm:f>$AT$4='Data entry'!$R25</xm:f>
            <x14:dxf>
              <fill>
                <patternFill>
                  <bgColor rgb="FFFF0000"/>
                </patternFill>
              </fill>
            </x14:dxf>
          </x14:cfRule>
          <xm:sqref>AR63:BD63</xm:sqref>
        </x14:conditionalFormatting>
        <x14:conditionalFormatting xmlns:xm="http://schemas.microsoft.com/office/excel/2006/main">
          <x14:cfRule type="expression" priority="4692974" id="{5EE2823B-E955-4EA7-B99C-0B1F77B57A69}">
            <xm:f>$AT$4='Data entry'!$R25</xm:f>
            <x14:dxf>
              <fill>
                <patternFill>
                  <bgColor rgb="FFFFFF00"/>
                </patternFill>
              </fill>
            </x14:dxf>
          </x14:cfRule>
          <xm:sqref>AF62:AT62</xm:sqref>
        </x14:conditionalFormatting>
        <x14:conditionalFormatting xmlns:xm="http://schemas.microsoft.com/office/excel/2006/main">
          <x14:cfRule type="expression" priority="4692975" id="{5737DC63-3262-4B34-900C-2AAEB255FCBA}">
            <xm:f>$AU$4='Data entry'!$R25</xm:f>
            <x14:dxf>
              <fill>
                <patternFill>
                  <bgColor rgb="FFFF0000"/>
                </patternFill>
              </fill>
            </x14:dxf>
          </x14:cfRule>
          <xm:sqref>AS63:BE63</xm:sqref>
        </x14:conditionalFormatting>
        <x14:conditionalFormatting xmlns:xm="http://schemas.microsoft.com/office/excel/2006/main">
          <x14:cfRule type="expression" priority="4692976" id="{2B5C1F1B-3C3D-4CA3-BC64-0E98422075B6}">
            <xm:f>$AU$4='Data entry'!$R25</xm:f>
            <x14:dxf>
              <fill>
                <patternFill>
                  <bgColor rgb="FFFFFF00"/>
                </patternFill>
              </fill>
            </x14:dxf>
          </x14:cfRule>
          <xm:sqref>AG62:AU62</xm:sqref>
        </x14:conditionalFormatting>
        <x14:conditionalFormatting xmlns:xm="http://schemas.microsoft.com/office/excel/2006/main">
          <x14:cfRule type="expression" priority="4692977" id="{B87A1285-B003-4855-8F4B-53C391BA10E6}">
            <xm:f>$AV$4='Data entry'!$R25</xm:f>
            <x14:dxf>
              <fill>
                <patternFill>
                  <bgColor rgb="FFFF0000"/>
                </patternFill>
              </fill>
            </x14:dxf>
          </x14:cfRule>
          <xm:sqref>AT63:BF63</xm:sqref>
        </x14:conditionalFormatting>
        <x14:conditionalFormatting xmlns:xm="http://schemas.microsoft.com/office/excel/2006/main">
          <x14:cfRule type="expression" priority="4692978" id="{338EE31C-78DB-4818-B837-0380F9E457FA}">
            <xm:f>$AV$4='Data entry'!$R25</xm:f>
            <x14:dxf>
              <fill>
                <patternFill>
                  <bgColor rgb="FFFFFF00"/>
                </patternFill>
              </fill>
            </x14:dxf>
          </x14:cfRule>
          <xm:sqref>AH62:AV62</xm:sqref>
        </x14:conditionalFormatting>
        <x14:conditionalFormatting xmlns:xm="http://schemas.microsoft.com/office/excel/2006/main">
          <x14:cfRule type="expression" priority="4692979" id="{5C40EA66-2801-4C91-B885-BF6A1ECFC35C}">
            <xm:f>$AW$4='Data entry'!$R25</xm:f>
            <x14:dxf>
              <fill>
                <patternFill>
                  <bgColor rgb="FFFF0000"/>
                </patternFill>
              </fill>
            </x14:dxf>
          </x14:cfRule>
          <xm:sqref>AU63:BG63</xm:sqref>
        </x14:conditionalFormatting>
        <x14:conditionalFormatting xmlns:xm="http://schemas.microsoft.com/office/excel/2006/main">
          <x14:cfRule type="expression" priority="4692980" id="{51BCD5CE-DF86-4C2F-8A81-DDA1EFD6C8F7}">
            <xm:f>$AW$4='Data entry'!$R25</xm:f>
            <x14:dxf>
              <fill>
                <patternFill>
                  <bgColor rgb="FFFFFF00"/>
                </patternFill>
              </fill>
            </x14:dxf>
          </x14:cfRule>
          <xm:sqref>AI62:AW62</xm:sqref>
        </x14:conditionalFormatting>
        <x14:conditionalFormatting xmlns:xm="http://schemas.microsoft.com/office/excel/2006/main">
          <x14:cfRule type="expression" priority="4692981" id="{DC2ED5A0-8917-4877-8CD3-9DF9BE5993C9}">
            <xm:f>$AX$4='Data entry'!$R25</xm:f>
            <x14:dxf>
              <fill>
                <patternFill>
                  <bgColor rgb="FFFF0000"/>
                </patternFill>
              </fill>
            </x14:dxf>
          </x14:cfRule>
          <xm:sqref>AV63:BH63</xm:sqref>
        </x14:conditionalFormatting>
        <x14:conditionalFormatting xmlns:xm="http://schemas.microsoft.com/office/excel/2006/main">
          <x14:cfRule type="expression" priority="4692982" id="{59B31869-20F9-45BD-BC80-0A6C8945CE2C}">
            <xm:f>$AX$4='Data entry'!$R25</xm:f>
            <x14:dxf>
              <fill>
                <patternFill>
                  <bgColor rgb="FFFFFF00"/>
                </patternFill>
              </fill>
            </x14:dxf>
          </x14:cfRule>
          <xm:sqref>AJ62:AX62</xm:sqref>
        </x14:conditionalFormatting>
        <x14:conditionalFormatting xmlns:xm="http://schemas.microsoft.com/office/excel/2006/main">
          <x14:cfRule type="expression" priority="4692983" id="{D4208FA0-4262-4037-934C-6D0742B2AD8E}">
            <xm:f>$AY$4='Data entry'!$R25</xm:f>
            <x14:dxf>
              <fill>
                <patternFill>
                  <bgColor rgb="FFFF0000"/>
                </patternFill>
              </fill>
            </x14:dxf>
          </x14:cfRule>
          <xm:sqref>AW63:BI63</xm:sqref>
        </x14:conditionalFormatting>
        <x14:conditionalFormatting xmlns:xm="http://schemas.microsoft.com/office/excel/2006/main">
          <x14:cfRule type="expression" priority="4692984" id="{04D6E423-18C7-42B2-A67D-F49D8E62B571}">
            <xm:f>$AY$4='Data entry'!$R25</xm:f>
            <x14:dxf>
              <fill>
                <patternFill>
                  <bgColor rgb="FFFFFF00"/>
                </patternFill>
              </fill>
            </x14:dxf>
          </x14:cfRule>
          <xm:sqref>AK62:AY62</xm:sqref>
        </x14:conditionalFormatting>
        <x14:conditionalFormatting xmlns:xm="http://schemas.microsoft.com/office/excel/2006/main">
          <x14:cfRule type="expression" priority="4692985" id="{A931C203-6E4B-4EBD-A2F4-1876881F48D4}">
            <xm:f>$AZ$4='Data entry'!$R25</xm:f>
            <x14:dxf>
              <fill>
                <patternFill>
                  <bgColor rgb="FFFF0000"/>
                </patternFill>
              </fill>
            </x14:dxf>
          </x14:cfRule>
          <xm:sqref>AX63:BJ63</xm:sqref>
        </x14:conditionalFormatting>
        <x14:conditionalFormatting xmlns:xm="http://schemas.microsoft.com/office/excel/2006/main">
          <x14:cfRule type="expression" priority="4692986" id="{092D9100-E652-40FE-8CAA-720DC0681250}">
            <xm:f>$AZ$4='Data entry'!$R25</xm:f>
            <x14:dxf>
              <fill>
                <patternFill>
                  <bgColor rgb="FFFFFF00"/>
                </patternFill>
              </fill>
            </x14:dxf>
          </x14:cfRule>
          <xm:sqref>AL62:AZ62</xm:sqref>
        </x14:conditionalFormatting>
        <x14:conditionalFormatting xmlns:xm="http://schemas.microsoft.com/office/excel/2006/main">
          <x14:cfRule type="expression" priority="4692987" id="{A3C7E6BE-A225-483C-A983-A915DB662C52}">
            <xm:f>$BA$4='Data entry'!$R25</xm:f>
            <x14:dxf>
              <fill>
                <patternFill>
                  <bgColor rgb="FFFF0000"/>
                </patternFill>
              </fill>
            </x14:dxf>
          </x14:cfRule>
          <xm:sqref>AY63:BK63</xm:sqref>
        </x14:conditionalFormatting>
        <x14:conditionalFormatting xmlns:xm="http://schemas.microsoft.com/office/excel/2006/main">
          <x14:cfRule type="expression" priority="4692988" id="{F5CF569A-8AFA-4CFF-8BD3-F04D8927A99F}">
            <xm:f>$BA$4='Data entry'!$R25</xm:f>
            <x14:dxf>
              <fill>
                <patternFill>
                  <bgColor rgb="FFFFFF00"/>
                </patternFill>
              </fill>
            </x14:dxf>
          </x14:cfRule>
          <xm:sqref>AM62:BA62</xm:sqref>
        </x14:conditionalFormatting>
        <x14:conditionalFormatting xmlns:xm="http://schemas.microsoft.com/office/excel/2006/main">
          <x14:cfRule type="expression" priority="4692989" id="{E4DAC94A-7983-4BFB-A87B-45B58561841A}">
            <xm:f>$BB$4='Data entry'!$R25</xm:f>
            <x14:dxf>
              <fill>
                <patternFill>
                  <bgColor rgb="FFFF0000"/>
                </patternFill>
              </fill>
            </x14:dxf>
          </x14:cfRule>
          <xm:sqref>AZ63:BL63</xm:sqref>
        </x14:conditionalFormatting>
        <x14:conditionalFormatting xmlns:xm="http://schemas.microsoft.com/office/excel/2006/main">
          <x14:cfRule type="expression" priority="4692990" id="{E63849C5-F39B-4B0E-8F8A-B532EDF2CBAE}">
            <xm:f>$BB$4='Data entry'!$R25</xm:f>
            <x14:dxf>
              <fill>
                <patternFill>
                  <bgColor rgb="FFFFFF00"/>
                </patternFill>
              </fill>
            </x14:dxf>
          </x14:cfRule>
          <xm:sqref>AN62:BB62</xm:sqref>
        </x14:conditionalFormatting>
        <x14:conditionalFormatting xmlns:xm="http://schemas.microsoft.com/office/excel/2006/main">
          <x14:cfRule type="expression" priority="4692991" id="{4FDC32D3-C1F5-455D-9AA4-A03359B72526}">
            <xm:f>$BC$4='Data entry'!$R25</xm:f>
            <x14:dxf>
              <fill>
                <patternFill>
                  <bgColor rgb="FFFF0000"/>
                </patternFill>
              </fill>
            </x14:dxf>
          </x14:cfRule>
          <xm:sqref>BA63:BM63</xm:sqref>
        </x14:conditionalFormatting>
        <x14:conditionalFormatting xmlns:xm="http://schemas.microsoft.com/office/excel/2006/main">
          <x14:cfRule type="expression" priority="4692992" id="{5F0D0C60-B233-4C56-B05D-98C99990877F}">
            <xm:f>$BC$4='Data entry'!$R25</xm:f>
            <x14:dxf>
              <fill>
                <patternFill>
                  <bgColor rgb="FFFFFF00"/>
                </patternFill>
              </fill>
            </x14:dxf>
          </x14:cfRule>
          <xm:sqref>AO62:BC62</xm:sqref>
        </x14:conditionalFormatting>
        <x14:conditionalFormatting xmlns:xm="http://schemas.microsoft.com/office/excel/2006/main">
          <x14:cfRule type="expression" priority="4692993" id="{9EBCB60F-8135-43B6-A0F3-548D4092CC98}">
            <xm:f>$BD$4='Data entry'!$R25</xm:f>
            <x14:dxf>
              <fill>
                <patternFill>
                  <bgColor rgb="FFFF0000"/>
                </patternFill>
              </fill>
            </x14:dxf>
          </x14:cfRule>
          <xm:sqref>BB63:BN63</xm:sqref>
        </x14:conditionalFormatting>
        <x14:conditionalFormatting xmlns:xm="http://schemas.microsoft.com/office/excel/2006/main">
          <x14:cfRule type="expression" priority="4692994" id="{961AF346-4A73-41ED-9A8D-27D431B09C05}">
            <xm:f>$BD$4='Data entry'!$R25</xm:f>
            <x14:dxf>
              <fill>
                <patternFill>
                  <bgColor rgb="FFFFFF00"/>
                </patternFill>
              </fill>
            </x14:dxf>
          </x14:cfRule>
          <xm:sqref>AP62:BD62</xm:sqref>
        </x14:conditionalFormatting>
        <x14:conditionalFormatting xmlns:xm="http://schemas.microsoft.com/office/excel/2006/main">
          <x14:cfRule type="expression" priority="4692995" id="{5A887026-27CD-4F8C-8BA6-1E92704C1CA6}">
            <xm:f>$BE$4='Data entry'!$R25</xm:f>
            <x14:dxf>
              <fill>
                <patternFill>
                  <bgColor rgb="FFFF0000"/>
                </patternFill>
              </fill>
            </x14:dxf>
          </x14:cfRule>
          <xm:sqref>BC63:BO63</xm:sqref>
        </x14:conditionalFormatting>
        <x14:conditionalFormatting xmlns:xm="http://schemas.microsoft.com/office/excel/2006/main">
          <x14:cfRule type="expression" priority="4692996" id="{7F46217B-A1E9-4515-B31E-E756FCD7C6D9}">
            <xm:f>$BE$4='Data entry'!$R25</xm:f>
            <x14:dxf>
              <fill>
                <patternFill>
                  <bgColor rgb="FFFFFF00"/>
                </patternFill>
              </fill>
            </x14:dxf>
          </x14:cfRule>
          <xm:sqref>AP62:BE62</xm:sqref>
        </x14:conditionalFormatting>
        <x14:conditionalFormatting xmlns:xm="http://schemas.microsoft.com/office/excel/2006/main">
          <x14:cfRule type="expression" priority="4692997" id="{F4D9285C-8CA0-4EF1-943E-6A462D47CC77}">
            <xm:f>$BF$4='Data entry'!$R25</xm:f>
            <x14:dxf>
              <fill>
                <patternFill>
                  <bgColor rgb="FFFF0000"/>
                </patternFill>
              </fill>
            </x14:dxf>
          </x14:cfRule>
          <xm:sqref>BD63:BP63</xm:sqref>
        </x14:conditionalFormatting>
        <x14:conditionalFormatting xmlns:xm="http://schemas.microsoft.com/office/excel/2006/main">
          <x14:cfRule type="expression" priority="4692998" id="{B9E4407D-651D-4DC0-9D61-3271D62A65E9}">
            <xm:f>$BF$4='Data entry'!$R25</xm:f>
            <x14:dxf>
              <fill>
                <patternFill>
                  <bgColor rgb="FFFFFF00"/>
                </patternFill>
              </fill>
            </x14:dxf>
          </x14:cfRule>
          <xm:sqref>AR62:BF62</xm:sqref>
        </x14:conditionalFormatting>
        <x14:conditionalFormatting xmlns:xm="http://schemas.microsoft.com/office/excel/2006/main">
          <x14:cfRule type="expression" priority="4692999" id="{4CDC062F-DDFF-4556-B941-08F919727F69}">
            <xm:f>$BG$4='Data entry'!$R25</xm:f>
            <x14:dxf>
              <fill>
                <patternFill>
                  <bgColor rgb="FFFF0000"/>
                </patternFill>
              </fill>
            </x14:dxf>
          </x14:cfRule>
          <xm:sqref>BE63:BQ63</xm:sqref>
        </x14:conditionalFormatting>
        <x14:conditionalFormatting xmlns:xm="http://schemas.microsoft.com/office/excel/2006/main">
          <x14:cfRule type="expression" priority="4693000" id="{789184FA-9055-433B-8A1B-92C7ED59E81F}">
            <xm:f>$BG$4='Data entry'!$R25</xm:f>
            <x14:dxf>
              <fill>
                <patternFill>
                  <bgColor rgb="FFFFFF00"/>
                </patternFill>
              </fill>
            </x14:dxf>
          </x14:cfRule>
          <xm:sqref>AS62:BG62</xm:sqref>
        </x14:conditionalFormatting>
        <x14:conditionalFormatting xmlns:xm="http://schemas.microsoft.com/office/excel/2006/main">
          <x14:cfRule type="expression" priority="4693001" id="{58651E5C-09C9-46C1-B95C-E8A578A49E15}">
            <xm:f>$BH$4='Data entry'!$R25</xm:f>
            <x14:dxf>
              <fill>
                <patternFill>
                  <bgColor rgb="FFFFFF00"/>
                </patternFill>
              </fill>
            </x14:dxf>
          </x14:cfRule>
          <xm:sqref>AT62:BH62</xm:sqref>
        </x14:conditionalFormatting>
        <x14:conditionalFormatting xmlns:xm="http://schemas.microsoft.com/office/excel/2006/main">
          <x14:cfRule type="expression" priority="4693002" id="{97B30B86-8311-4DC0-A533-8C0D53F37839}">
            <xm:f>$BH$4='Data entry'!$R25</xm:f>
            <x14:dxf>
              <fill>
                <patternFill>
                  <bgColor rgb="FFFF0000"/>
                </patternFill>
              </fill>
            </x14:dxf>
          </x14:cfRule>
          <xm:sqref>BF63:BR63</xm:sqref>
        </x14:conditionalFormatting>
        <x14:conditionalFormatting xmlns:xm="http://schemas.microsoft.com/office/excel/2006/main">
          <x14:cfRule type="expression" priority="4693003" id="{78344C0C-5AEA-40B1-A20C-6D77DF58E1F5}">
            <xm:f>$BI$4='Data entry'!$R25</xm:f>
            <x14:dxf>
              <fill>
                <patternFill>
                  <bgColor rgb="FFFFFF00"/>
                </patternFill>
              </fill>
            </x14:dxf>
          </x14:cfRule>
          <xm:sqref>AU62:BI62</xm:sqref>
        </x14:conditionalFormatting>
        <x14:conditionalFormatting xmlns:xm="http://schemas.microsoft.com/office/excel/2006/main">
          <x14:cfRule type="expression" priority="4693004" id="{A9CE044F-482E-4F25-B28F-89ACC58502B1}">
            <xm:f>$BI$4='Data entry'!$R25</xm:f>
            <x14:dxf>
              <fill>
                <patternFill>
                  <bgColor rgb="FFFF0000"/>
                </patternFill>
              </fill>
            </x14:dxf>
          </x14:cfRule>
          <xm:sqref>BG63:BS63</xm:sqref>
        </x14:conditionalFormatting>
        <x14:conditionalFormatting xmlns:xm="http://schemas.microsoft.com/office/excel/2006/main">
          <x14:cfRule type="expression" priority="4693005" id="{F63BE0EB-3C71-4456-BEF0-11180AB7A8BB}">
            <xm:f>$BJ$4='Data entry'!$R25</xm:f>
            <x14:dxf>
              <fill>
                <patternFill>
                  <bgColor rgb="FFFFFF00"/>
                </patternFill>
              </fill>
            </x14:dxf>
          </x14:cfRule>
          <xm:sqref>AV62:BJ62</xm:sqref>
        </x14:conditionalFormatting>
        <x14:conditionalFormatting xmlns:xm="http://schemas.microsoft.com/office/excel/2006/main">
          <x14:cfRule type="expression" priority="4693006" id="{478A5DCB-1DAA-4497-A6CC-B4F01FB96D10}">
            <xm:f>$BJ$4='Data entry'!$R25</xm:f>
            <x14:dxf>
              <fill>
                <patternFill>
                  <bgColor rgb="FFFF0000"/>
                </patternFill>
              </fill>
            </x14:dxf>
          </x14:cfRule>
          <xm:sqref>BH63:BT63</xm:sqref>
        </x14:conditionalFormatting>
        <x14:conditionalFormatting xmlns:xm="http://schemas.microsoft.com/office/excel/2006/main">
          <x14:cfRule type="expression" priority="4693007" id="{CDE4AD5B-65A6-4FA4-9EC0-8D05F22312A9}">
            <xm:f>$BK$4='Data entry'!$R25</xm:f>
            <x14:dxf>
              <fill>
                <patternFill>
                  <bgColor rgb="FFFF0000"/>
                </patternFill>
              </fill>
            </x14:dxf>
          </x14:cfRule>
          <xm:sqref>BI63:BU63</xm:sqref>
        </x14:conditionalFormatting>
        <x14:conditionalFormatting xmlns:xm="http://schemas.microsoft.com/office/excel/2006/main">
          <x14:cfRule type="expression" priority="4693008" id="{AB32E790-6CD8-4D11-9A69-57D785FE4BBC}">
            <xm:f>$BK$4='Data entry'!$R25</xm:f>
            <x14:dxf>
              <fill>
                <patternFill>
                  <bgColor rgb="FFFFFF00"/>
                </patternFill>
              </fill>
            </x14:dxf>
          </x14:cfRule>
          <xm:sqref>AW62:BK62</xm:sqref>
        </x14:conditionalFormatting>
        <x14:conditionalFormatting xmlns:xm="http://schemas.microsoft.com/office/excel/2006/main">
          <x14:cfRule type="expression" priority="4693009" id="{99810EB9-805C-43D8-852A-EEECE7874CDB}">
            <xm:f>$BL$4='Data entry'!$R25</xm:f>
            <x14:dxf>
              <fill>
                <patternFill>
                  <bgColor rgb="FFFF0000"/>
                </patternFill>
              </fill>
            </x14:dxf>
          </x14:cfRule>
          <xm:sqref>BJ63:BV63</xm:sqref>
        </x14:conditionalFormatting>
        <x14:conditionalFormatting xmlns:xm="http://schemas.microsoft.com/office/excel/2006/main">
          <x14:cfRule type="expression" priority="4693010" id="{BF5F5475-4E46-479C-97A6-D5175F5D1803}">
            <xm:f>$BL$4='Data entry'!$R25</xm:f>
            <x14:dxf>
              <fill>
                <patternFill>
                  <bgColor rgb="FFFFFF00"/>
                </patternFill>
              </fill>
            </x14:dxf>
          </x14:cfRule>
          <xm:sqref>AX62:BL62</xm:sqref>
        </x14:conditionalFormatting>
        <x14:conditionalFormatting xmlns:xm="http://schemas.microsoft.com/office/excel/2006/main">
          <x14:cfRule type="expression" priority="4693011" id="{B86FDF2F-16C9-46B1-847E-7EA1A8A34B9D}">
            <xm:f>$BM$4='Data entry'!$R25</xm:f>
            <x14:dxf>
              <fill>
                <patternFill>
                  <bgColor rgb="FFFF0000"/>
                </patternFill>
              </fill>
            </x14:dxf>
          </x14:cfRule>
          <xm:sqref>BK63:BW63</xm:sqref>
        </x14:conditionalFormatting>
        <x14:conditionalFormatting xmlns:xm="http://schemas.microsoft.com/office/excel/2006/main">
          <x14:cfRule type="expression" priority="4693012" id="{72FD189F-4CED-400D-9FEF-21A328970A4D}">
            <xm:f>$BM$4='Data entry'!$R25</xm:f>
            <x14:dxf>
              <fill>
                <patternFill>
                  <bgColor rgb="FFFFFF00"/>
                </patternFill>
              </fill>
            </x14:dxf>
          </x14:cfRule>
          <xm:sqref>AY62:BM62</xm:sqref>
        </x14:conditionalFormatting>
        <x14:conditionalFormatting xmlns:xm="http://schemas.microsoft.com/office/excel/2006/main">
          <x14:cfRule type="expression" priority="4693013" id="{BBBBF859-D5A7-4F55-BFBF-8A77E3357590}">
            <xm:f>$BN$4='Data entry'!$R25</xm:f>
            <x14:dxf>
              <fill>
                <patternFill>
                  <bgColor rgb="FFFF0000"/>
                </patternFill>
              </fill>
            </x14:dxf>
          </x14:cfRule>
          <xm:sqref>BL63:BX63</xm:sqref>
        </x14:conditionalFormatting>
        <x14:conditionalFormatting xmlns:xm="http://schemas.microsoft.com/office/excel/2006/main">
          <x14:cfRule type="expression" priority="4693014" id="{50CB1D75-0FD5-4D24-92B1-E8A41DC6575C}">
            <xm:f>$BN$4='Data entry'!$R25</xm:f>
            <x14:dxf>
              <fill>
                <patternFill>
                  <bgColor rgb="FFFFFF00"/>
                </patternFill>
              </fill>
            </x14:dxf>
          </x14:cfRule>
          <xm:sqref>AZ62:BN62</xm:sqref>
        </x14:conditionalFormatting>
        <x14:conditionalFormatting xmlns:xm="http://schemas.microsoft.com/office/excel/2006/main">
          <x14:cfRule type="expression" priority="4693015" id="{9EF3226D-E8FC-496B-A6FF-71776AEA54D1}">
            <xm:f>$BO$4='Data entry'!$R25</xm:f>
            <x14:dxf>
              <fill>
                <patternFill>
                  <bgColor rgb="FFFF0000"/>
                </patternFill>
              </fill>
            </x14:dxf>
          </x14:cfRule>
          <xm:sqref>BM63:BY63</xm:sqref>
        </x14:conditionalFormatting>
        <x14:conditionalFormatting xmlns:xm="http://schemas.microsoft.com/office/excel/2006/main">
          <x14:cfRule type="expression" priority="4693016" id="{3B86C801-ECFE-4D05-8AA5-1581116BAFBC}">
            <xm:f>$BO$4='Data entry'!$R25</xm:f>
            <x14:dxf>
              <fill>
                <patternFill>
                  <bgColor rgb="FFFFFF00"/>
                </patternFill>
              </fill>
            </x14:dxf>
          </x14:cfRule>
          <xm:sqref>BA62:BO62</xm:sqref>
        </x14:conditionalFormatting>
        <x14:conditionalFormatting xmlns:xm="http://schemas.microsoft.com/office/excel/2006/main">
          <x14:cfRule type="expression" priority="4693017" id="{058A23EC-3371-4A02-9F20-1ECA603AC6BC}">
            <xm:f>$BP$4='Data entry'!$R25</xm:f>
            <x14:dxf>
              <fill>
                <patternFill>
                  <bgColor rgb="FFFF0000"/>
                </patternFill>
              </fill>
            </x14:dxf>
          </x14:cfRule>
          <xm:sqref>BN63:BZ63</xm:sqref>
        </x14:conditionalFormatting>
        <x14:conditionalFormatting xmlns:xm="http://schemas.microsoft.com/office/excel/2006/main">
          <x14:cfRule type="expression" priority="4693018" id="{3E711E31-3992-4555-AB22-87133D60CD15}">
            <xm:f>$BP$4='Data entry'!$R25</xm:f>
            <x14:dxf>
              <fill>
                <patternFill>
                  <bgColor rgb="FFFFFF00"/>
                </patternFill>
              </fill>
            </x14:dxf>
          </x14:cfRule>
          <xm:sqref>BB62:BP62</xm:sqref>
        </x14:conditionalFormatting>
        <x14:conditionalFormatting xmlns:xm="http://schemas.microsoft.com/office/excel/2006/main">
          <x14:cfRule type="expression" priority="4693019" id="{23E9F8B9-37D5-4730-9453-6F23E8ECBBE3}">
            <xm:f>$BQ$4='Data entry'!$R25</xm:f>
            <x14:dxf>
              <fill>
                <patternFill>
                  <bgColor rgb="FFFFFF00"/>
                </patternFill>
              </fill>
            </x14:dxf>
          </x14:cfRule>
          <xm:sqref>BC62:BQ62</xm:sqref>
        </x14:conditionalFormatting>
        <x14:conditionalFormatting xmlns:xm="http://schemas.microsoft.com/office/excel/2006/main">
          <x14:cfRule type="expression" priority="4693020" id="{BCFD92F6-AAD3-44FD-BC61-A292A81B883E}">
            <xm:f>$BQ$4='Data entry'!$R25</xm:f>
            <x14:dxf>
              <fill>
                <patternFill>
                  <bgColor rgb="FFFF0000"/>
                </patternFill>
              </fill>
            </x14:dxf>
          </x14:cfRule>
          <xm:sqref>BO63:CA63</xm:sqref>
        </x14:conditionalFormatting>
        <x14:conditionalFormatting xmlns:xm="http://schemas.microsoft.com/office/excel/2006/main">
          <x14:cfRule type="expression" priority="4693021" id="{357D60E5-F356-477E-8020-A18F42C02832}">
            <xm:f>$BR$4='Data entry'!$R25</xm:f>
            <x14:dxf>
              <fill>
                <patternFill>
                  <bgColor rgb="FFFFFF00"/>
                </patternFill>
              </fill>
            </x14:dxf>
          </x14:cfRule>
          <xm:sqref>BD62:BR62</xm:sqref>
        </x14:conditionalFormatting>
        <x14:conditionalFormatting xmlns:xm="http://schemas.microsoft.com/office/excel/2006/main">
          <x14:cfRule type="expression" priority="4693022" id="{DA2B6511-43B3-432D-B6AA-1DB1188B90A6}">
            <xm:f>$BR$4='Data entry'!$R25</xm:f>
            <x14:dxf>
              <fill>
                <patternFill>
                  <bgColor rgb="FFFF0000"/>
                </patternFill>
              </fill>
            </x14:dxf>
          </x14:cfRule>
          <xm:sqref>BP63:CB63</xm:sqref>
        </x14:conditionalFormatting>
        <x14:conditionalFormatting xmlns:xm="http://schemas.microsoft.com/office/excel/2006/main">
          <x14:cfRule type="expression" priority="4693023" id="{0D5F64E4-4136-4BFA-B833-CC8578525D9C}">
            <xm:f>$BS$4='Data entry'!$R25</xm:f>
            <x14:dxf>
              <fill>
                <patternFill>
                  <bgColor rgb="FFFFFF00"/>
                </patternFill>
              </fill>
            </x14:dxf>
          </x14:cfRule>
          <xm:sqref>BE62:BS62</xm:sqref>
        </x14:conditionalFormatting>
        <x14:conditionalFormatting xmlns:xm="http://schemas.microsoft.com/office/excel/2006/main">
          <x14:cfRule type="expression" priority="4693024" id="{AC94D468-F078-4AE2-8771-102996E07B09}">
            <xm:f>$BS$4='Data entry'!$R25</xm:f>
            <x14:dxf>
              <fill>
                <patternFill>
                  <bgColor rgb="FFFF0000"/>
                </patternFill>
              </fill>
            </x14:dxf>
          </x14:cfRule>
          <xm:sqref>BQ63:CC63</xm:sqref>
        </x14:conditionalFormatting>
        <x14:conditionalFormatting xmlns:xm="http://schemas.microsoft.com/office/excel/2006/main">
          <x14:cfRule type="expression" priority="4693025" id="{10E78F76-181E-4F19-9F89-7DD36D3EFE30}">
            <xm:f>$BT$4='Data entry'!$R25</xm:f>
            <x14:dxf>
              <fill>
                <patternFill>
                  <bgColor rgb="FFFFFF00"/>
                </patternFill>
              </fill>
            </x14:dxf>
          </x14:cfRule>
          <xm:sqref>BF62:BT62</xm:sqref>
        </x14:conditionalFormatting>
        <x14:conditionalFormatting xmlns:xm="http://schemas.microsoft.com/office/excel/2006/main">
          <x14:cfRule type="expression" priority="4693026" id="{6A5FADC6-9512-4EFB-90A5-7B5244D10D1F}">
            <xm:f>$BT$4='Data entry'!$R25</xm:f>
            <x14:dxf>
              <fill>
                <patternFill>
                  <bgColor rgb="FFFF0000"/>
                </patternFill>
              </fill>
            </x14:dxf>
          </x14:cfRule>
          <xm:sqref>BR63:CC63</xm:sqref>
        </x14:conditionalFormatting>
        <x14:conditionalFormatting xmlns:xm="http://schemas.microsoft.com/office/excel/2006/main">
          <x14:cfRule type="expression" priority="4693027" id="{A51139D1-8841-4B96-B8CB-DFE3808765CF}">
            <xm:f>$BU$4='Data entry'!$R25</xm:f>
            <x14:dxf>
              <fill>
                <patternFill>
                  <bgColor rgb="FFFFFF00"/>
                </patternFill>
              </fill>
            </x14:dxf>
          </x14:cfRule>
          <xm:sqref>BG62:BU62</xm:sqref>
        </x14:conditionalFormatting>
        <x14:conditionalFormatting xmlns:xm="http://schemas.microsoft.com/office/excel/2006/main">
          <x14:cfRule type="expression" priority="4693028" id="{55CA7258-760F-4BFF-ACB5-A70FEB3E7981}">
            <xm:f>$BU$4='Data entry'!$R25</xm:f>
            <x14:dxf>
              <fill>
                <patternFill>
                  <bgColor rgb="FFFF0000"/>
                </patternFill>
              </fill>
            </x14:dxf>
          </x14:cfRule>
          <xm:sqref>BS63:CC63</xm:sqref>
        </x14:conditionalFormatting>
        <x14:conditionalFormatting xmlns:xm="http://schemas.microsoft.com/office/excel/2006/main">
          <x14:cfRule type="expression" priority="4693029" id="{A922B218-64DB-4CBB-9AB8-FE0EBB44E09E}">
            <xm:f>$BV$4='Data entry'!$R25</xm:f>
            <x14:dxf>
              <fill>
                <patternFill>
                  <bgColor rgb="FFFFFF00"/>
                </patternFill>
              </fill>
            </x14:dxf>
          </x14:cfRule>
          <xm:sqref>BH62:BV62</xm:sqref>
        </x14:conditionalFormatting>
        <x14:conditionalFormatting xmlns:xm="http://schemas.microsoft.com/office/excel/2006/main">
          <x14:cfRule type="expression" priority="4693030" id="{C98E908A-CD31-4778-B41C-7AFB9DBE639A}">
            <xm:f>$BV$4='Data entry'!$R25</xm:f>
            <x14:dxf>
              <fill>
                <patternFill>
                  <bgColor rgb="FFFF0000"/>
                </patternFill>
              </fill>
            </x14:dxf>
          </x14:cfRule>
          <xm:sqref>BT63:CC63</xm:sqref>
        </x14:conditionalFormatting>
        <x14:conditionalFormatting xmlns:xm="http://schemas.microsoft.com/office/excel/2006/main">
          <x14:cfRule type="expression" priority="4693031" id="{465CCCA3-B4DB-4B61-8AC7-8A5E4CEC9E3F}">
            <xm:f>$BW$4='Data entry'!$R25</xm:f>
            <x14:dxf>
              <fill>
                <patternFill>
                  <bgColor rgb="FFFFFF00"/>
                </patternFill>
              </fill>
            </x14:dxf>
          </x14:cfRule>
          <xm:sqref>BI62:BW62</xm:sqref>
        </x14:conditionalFormatting>
        <x14:conditionalFormatting xmlns:xm="http://schemas.microsoft.com/office/excel/2006/main">
          <x14:cfRule type="expression" priority="4693032" id="{37566F97-6D06-400B-A709-FE657B07687F}">
            <xm:f>$BW$4='Data entry'!$R25</xm:f>
            <x14:dxf>
              <fill>
                <patternFill>
                  <bgColor rgb="FFFF0000"/>
                </patternFill>
              </fill>
            </x14:dxf>
          </x14:cfRule>
          <xm:sqref>BU63:CC63</xm:sqref>
        </x14:conditionalFormatting>
        <x14:conditionalFormatting xmlns:xm="http://schemas.microsoft.com/office/excel/2006/main">
          <x14:cfRule type="expression" priority="4693033" id="{D8FBA3AC-5CF0-4E45-97CA-1D4DEE729ADA}">
            <xm:f>$BX$4='Data entry'!$R25</xm:f>
            <x14:dxf>
              <fill>
                <patternFill>
                  <bgColor rgb="FFFFFF00"/>
                </patternFill>
              </fill>
            </x14:dxf>
          </x14:cfRule>
          <xm:sqref>BJ62:BX62</xm:sqref>
        </x14:conditionalFormatting>
        <x14:conditionalFormatting xmlns:xm="http://schemas.microsoft.com/office/excel/2006/main">
          <x14:cfRule type="expression" priority="4693034" id="{E077C84B-A94F-431D-B232-4AFCC7C64F54}">
            <xm:f>$BX$4='Data entry'!$R25</xm:f>
            <x14:dxf>
              <fill>
                <patternFill>
                  <bgColor rgb="FFFF0000"/>
                </patternFill>
              </fill>
            </x14:dxf>
          </x14:cfRule>
          <xm:sqref>BV63:CC63</xm:sqref>
        </x14:conditionalFormatting>
        <x14:conditionalFormatting xmlns:xm="http://schemas.microsoft.com/office/excel/2006/main">
          <x14:cfRule type="expression" priority="4693035" id="{63783BA8-0C97-4A44-86FD-7A2BCF1B9957}">
            <xm:f>$BY$4='Data entry'!$R25</xm:f>
            <x14:dxf>
              <fill>
                <patternFill>
                  <bgColor rgb="FFFFFF00"/>
                </patternFill>
              </fill>
            </x14:dxf>
          </x14:cfRule>
          <xm:sqref>BK62:BY62</xm:sqref>
        </x14:conditionalFormatting>
        <x14:conditionalFormatting xmlns:xm="http://schemas.microsoft.com/office/excel/2006/main">
          <x14:cfRule type="expression" priority="4693036" id="{BB8DB8B4-B71B-46D2-AEE7-346F16103F74}">
            <xm:f>$BY$4='Data entry'!$R25</xm:f>
            <x14:dxf>
              <fill>
                <patternFill>
                  <bgColor rgb="FFFF0000"/>
                </patternFill>
              </fill>
            </x14:dxf>
          </x14:cfRule>
          <xm:sqref>BW63:CC63</xm:sqref>
        </x14:conditionalFormatting>
        <x14:conditionalFormatting xmlns:xm="http://schemas.microsoft.com/office/excel/2006/main">
          <x14:cfRule type="expression" priority="4693037" id="{1B638B98-2B06-4FEB-90C1-446A3E0A3979}">
            <xm:f>$BZ$4='Data entry'!$R25</xm:f>
            <x14:dxf>
              <fill>
                <patternFill>
                  <bgColor rgb="FFFFFF00"/>
                </patternFill>
              </fill>
            </x14:dxf>
          </x14:cfRule>
          <xm:sqref>BL62:BZ62</xm:sqref>
        </x14:conditionalFormatting>
        <x14:conditionalFormatting xmlns:xm="http://schemas.microsoft.com/office/excel/2006/main">
          <x14:cfRule type="expression" priority="4693038" id="{D3A0A2F8-D1B2-4DC5-B2A9-0EF53074E685}">
            <xm:f>$BZ$4='Data entry'!$R25</xm:f>
            <x14:dxf>
              <fill>
                <patternFill>
                  <bgColor rgb="FFFF0000"/>
                </patternFill>
              </fill>
            </x14:dxf>
          </x14:cfRule>
          <xm:sqref>BX63:CC63</xm:sqref>
        </x14:conditionalFormatting>
        <x14:conditionalFormatting xmlns:xm="http://schemas.microsoft.com/office/excel/2006/main">
          <x14:cfRule type="expression" priority="4693039" id="{83F6D018-7D3B-4D33-9998-11572F2F2FF5}">
            <xm:f>$CA$4='Data entry'!$R25</xm:f>
            <x14:dxf>
              <fill>
                <patternFill>
                  <bgColor rgb="FFFFFF00"/>
                </patternFill>
              </fill>
            </x14:dxf>
          </x14:cfRule>
          <xm:sqref>BM62:CA62</xm:sqref>
        </x14:conditionalFormatting>
        <x14:conditionalFormatting xmlns:xm="http://schemas.microsoft.com/office/excel/2006/main">
          <x14:cfRule type="expression" priority="4693040" id="{8E6D0B51-5626-4ED9-9072-C7A2C139704F}">
            <xm:f>$CA$4='Data entry'!$R25</xm:f>
            <x14:dxf>
              <fill>
                <patternFill>
                  <bgColor rgb="FFFF0000"/>
                </patternFill>
              </fill>
            </x14:dxf>
          </x14:cfRule>
          <xm:sqref>BY63:CC63</xm:sqref>
        </x14:conditionalFormatting>
        <x14:conditionalFormatting xmlns:xm="http://schemas.microsoft.com/office/excel/2006/main">
          <x14:cfRule type="expression" priority="4693041" id="{E1886EE4-3BDE-43A9-9F4B-79377FEC37FE}">
            <xm:f>$CB$4='Data entry'!$R25</xm:f>
            <x14:dxf>
              <fill>
                <patternFill>
                  <bgColor rgb="FFFFFF00"/>
                </patternFill>
              </fill>
            </x14:dxf>
          </x14:cfRule>
          <xm:sqref>BN62:CB62</xm:sqref>
        </x14:conditionalFormatting>
        <x14:conditionalFormatting xmlns:xm="http://schemas.microsoft.com/office/excel/2006/main">
          <x14:cfRule type="expression" priority="4693042" id="{ADEF572A-6C18-4602-BB86-01C96D36E07E}">
            <xm:f>$CB$4='Data entry'!$R25</xm:f>
            <x14:dxf>
              <fill>
                <patternFill>
                  <bgColor rgb="FFFF0000"/>
                </patternFill>
              </fill>
            </x14:dxf>
          </x14:cfRule>
          <xm:sqref>BZ63:CC63</xm:sqref>
        </x14:conditionalFormatting>
        <x14:conditionalFormatting xmlns:xm="http://schemas.microsoft.com/office/excel/2006/main">
          <x14:cfRule type="expression" priority="4693043" id="{7984E1C9-E073-4955-8543-62145CB6D008}">
            <xm:f>$CC$4='Data entry'!$R25</xm:f>
            <x14:dxf>
              <fill>
                <patternFill>
                  <bgColor rgb="FFFFFF00"/>
                </patternFill>
              </fill>
            </x14:dxf>
          </x14:cfRule>
          <xm:sqref>BO62:CC62</xm:sqref>
        </x14:conditionalFormatting>
        <x14:conditionalFormatting xmlns:xm="http://schemas.microsoft.com/office/excel/2006/main">
          <x14:cfRule type="expression" priority="4693044" id="{18A957B3-59FA-4698-BA92-2A208FF18E2F}">
            <xm:f>$CC$4='Data entry'!$R25</xm:f>
            <x14:dxf>
              <fill>
                <patternFill>
                  <bgColor rgb="FFFF0000"/>
                </patternFill>
              </fill>
            </x14:dxf>
          </x14:cfRule>
          <xm:sqref>CA63:CC63</xm:sqref>
        </x14:conditionalFormatting>
        <x14:conditionalFormatting xmlns:xm="http://schemas.microsoft.com/office/excel/2006/main">
          <x14:cfRule type="expression" priority="4693131" id="{5B0DB825-B7C2-40AC-B7EF-F267F054CFB9}">
            <xm:f>$U$4='Data entry'!$R26</xm:f>
            <x14:dxf>
              <fill>
                <patternFill>
                  <bgColor rgb="FFFF0000"/>
                </patternFill>
              </fill>
            </x14:dxf>
          </x14:cfRule>
          <xm:sqref>S66:AE66</xm:sqref>
        </x14:conditionalFormatting>
        <x14:conditionalFormatting xmlns:xm="http://schemas.microsoft.com/office/excel/2006/main">
          <x14:cfRule type="expression" priority="4693132" id="{18311200-E2BB-400F-B594-3B9A2C6068C2}">
            <xm:f>$V$4='Data entry'!$R26</xm:f>
            <x14:dxf>
              <fill>
                <patternFill>
                  <bgColor rgb="FFFF0000"/>
                </patternFill>
              </fill>
            </x14:dxf>
          </x14:cfRule>
          <xm:sqref>T66:AF66</xm:sqref>
        </x14:conditionalFormatting>
        <x14:conditionalFormatting xmlns:xm="http://schemas.microsoft.com/office/excel/2006/main">
          <x14:cfRule type="expression" priority="4693133" id="{D6DFB621-1A58-4C59-A987-ECAD0EB2D32B}">
            <xm:f>$V$4='Data entry'!$R26</xm:f>
            <x14:dxf>
              <fill>
                <patternFill>
                  <bgColor rgb="FFFFFF00"/>
                </patternFill>
              </fill>
            </x14:dxf>
          </x14:cfRule>
          <xm:sqref>H65:V65</xm:sqref>
        </x14:conditionalFormatting>
        <x14:conditionalFormatting xmlns:xm="http://schemas.microsoft.com/office/excel/2006/main">
          <x14:cfRule type="expression" priority="4693134" id="{5F87A680-DC5F-433D-A779-B7A534ACCDA9}">
            <xm:f>$W$4='Data entry'!$R26</xm:f>
            <x14:dxf>
              <fill>
                <patternFill>
                  <bgColor rgb="FFFF0000"/>
                </patternFill>
              </fill>
            </x14:dxf>
          </x14:cfRule>
          <xm:sqref>U66:AG66</xm:sqref>
        </x14:conditionalFormatting>
        <x14:conditionalFormatting xmlns:xm="http://schemas.microsoft.com/office/excel/2006/main">
          <x14:cfRule type="expression" priority="4693135" id="{964539FF-A92C-4F68-B268-B7157A32678C}">
            <xm:f>$W$4='Data entry'!$R26</xm:f>
            <x14:dxf>
              <fill>
                <patternFill>
                  <bgColor rgb="FFFFFF00"/>
                </patternFill>
              </fill>
            </x14:dxf>
          </x14:cfRule>
          <xm:sqref>I65:W65</xm:sqref>
        </x14:conditionalFormatting>
        <x14:conditionalFormatting xmlns:xm="http://schemas.microsoft.com/office/excel/2006/main">
          <x14:cfRule type="expression" priority="4693136" id="{46C1533A-F090-4A90-9309-3F59EC3FD3B0}">
            <xm:f>$X$4='Data entry'!$R26</xm:f>
            <x14:dxf>
              <fill>
                <patternFill>
                  <bgColor rgb="FFFF0000"/>
                </patternFill>
              </fill>
            </x14:dxf>
          </x14:cfRule>
          <xm:sqref>V66:AH66</xm:sqref>
        </x14:conditionalFormatting>
        <x14:conditionalFormatting xmlns:xm="http://schemas.microsoft.com/office/excel/2006/main">
          <x14:cfRule type="expression" priority="4693137" id="{7C70E81C-DDD4-4D75-933A-4F6A39893184}">
            <xm:f>$X$4='Data entry'!$R26</xm:f>
            <x14:dxf>
              <fill>
                <patternFill>
                  <bgColor rgb="FFFFFF00"/>
                </patternFill>
              </fill>
            </x14:dxf>
          </x14:cfRule>
          <xm:sqref>J65:X65</xm:sqref>
        </x14:conditionalFormatting>
        <x14:conditionalFormatting xmlns:xm="http://schemas.microsoft.com/office/excel/2006/main">
          <x14:cfRule type="expression" priority="4693138" id="{561AF073-0EF8-4B72-A119-40A639C4359D}">
            <xm:f>$Y$4='Data entry'!$R26</xm:f>
            <x14:dxf>
              <fill>
                <patternFill>
                  <bgColor rgb="FFFF0000"/>
                </patternFill>
              </fill>
            </x14:dxf>
          </x14:cfRule>
          <xm:sqref>W66:AI66</xm:sqref>
        </x14:conditionalFormatting>
        <x14:conditionalFormatting xmlns:xm="http://schemas.microsoft.com/office/excel/2006/main">
          <x14:cfRule type="expression" priority="4693139" id="{F242E808-8F07-4A89-9524-7D4C767CE357}">
            <xm:f>$Y$4='Data entry'!$R26</xm:f>
            <x14:dxf>
              <fill>
                <patternFill>
                  <bgColor rgb="FFFFFF00"/>
                </patternFill>
              </fill>
            </x14:dxf>
          </x14:cfRule>
          <xm:sqref>K65:Y65</xm:sqref>
        </x14:conditionalFormatting>
        <x14:conditionalFormatting xmlns:xm="http://schemas.microsoft.com/office/excel/2006/main">
          <x14:cfRule type="expression" priority="4693140" id="{DD601058-982B-4218-BD9D-64BB823C2633}">
            <xm:f>$Z$4='Data entry'!$R26</xm:f>
            <x14:dxf>
              <fill>
                <patternFill>
                  <bgColor rgb="FFFF0000"/>
                </patternFill>
              </fill>
            </x14:dxf>
          </x14:cfRule>
          <xm:sqref>X66:AJ66</xm:sqref>
        </x14:conditionalFormatting>
        <x14:conditionalFormatting xmlns:xm="http://schemas.microsoft.com/office/excel/2006/main">
          <x14:cfRule type="expression" priority="4693141" id="{C9DB141D-79F6-4093-92A3-7BF7A1622985}">
            <xm:f>$Z$4='Data entry'!$R26</xm:f>
            <x14:dxf>
              <fill>
                <patternFill>
                  <bgColor rgb="FFFFFF00"/>
                </patternFill>
              </fill>
            </x14:dxf>
          </x14:cfRule>
          <xm:sqref>L65:Z65</xm:sqref>
        </x14:conditionalFormatting>
        <x14:conditionalFormatting xmlns:xm="http://schemas.microsoft.com/office/excel/2006/main">
          <x14:cfRule type="expression" priority="4693142" id="{710EB8D3-F5C0-4E3C-8214-2D0C4E26F649}">
            <xm:f>$AA$4='Data entry'!$R26</xm:f>
            <x14:dxf>
              <fill>
                <patternFill>
                  <bgColor rgb="FFFF0000"/>
                </patternFill>
              </fill>
            </x14:dxf>
          </x14:cfRule>
          <xm:sqref>Y66:AK66</xm:sqref>
        </x14:conditionalFormatting>
        <x14:conditionalFormatting xmlns:xm="http://schemas.microsoft.com/office/excel/2006/main">
          <x14:cfRule type="expression" priority="4693143" id="{33825D69-C967-4D27-B395-5D44A3083802}">
            <xm:f>$AA$4='Data entry'!$R26</xm:f>
            <x14:dxf>
              <fill>
                <patternFill>
                  <bgColor rgb="FFFFFF00"/>
                </patternFill>
              </fill>
            </x14:dxf>
          </x14:cfRule>
          <xm:sqref>M65:AA65</xm:sqref>
        </x14:conditionalFormatting>
        <x14:conditionalFormatting xmlns:xm="http://schemas.microsoft.com/office/excel/2006/main">
          <x14:cfRule type="expression" priority="4693144" id="{9811A97D-351B-4D32-8754-AF433277E62B}">
            <xm:f>$AB$4='Data entry'!$R26</xm:f>
            <x14:dxf>
              <fill>
                <patternFill>
                  <bgColor rgb="FFFF0000"/>
                </patternFill>
              </fill>
            </x14:dxf>
          </x14:cfRule>
          <xm:sqref>Z66:AL66</xm:sqref>
        </x14:conditionalFormatting>
        <x14:conditionalFormatting xmlns:xm="http://schemas.microsoft.com/office/excel/2006/main">
          <x14:cfRule type="expression" priority="4693145" id="{6DD3E556-C72E-438B-92DA-3096ED1E4178}">
            <xm:f>$AB$4='Data entry'!$R26</xm:f>
            <x14:dxf>
              <fill>
                <patternFill>
                  <bgColor rgb="FFFFFF00"/>
                </patternFill>
              </fill>
            </x14:dxf>
          </x14:cfRule>
          <xm:sqref>N65:AB65</xm:sqref>
        </x14:conditionalFormatting>
        <x14:conditionalFormatting xmlns:xm="http://schemas.microsoft.com/office/excel/2006/main">
          <x14:cfRule type="expression" priority="4693146" id="{C0DF7A1B-D6BC-4371-BD3A-F0708147FA1C}">
            <xm:f>$AC$4='Data entry'!$R26</xm:f>
            <x14:dxf>
              <fill>
                <patternFill>
                  <bgColor rgb="FFFF0000"/>
                </patternFill>
              </fill>
            </x14:dxf>
          </x14:cfRule>
          <xm:sqref>AA66:AM66</xm:sqref>
        </x14:conditionalFormatting>
        <x14:conditionalFormatting xmlns:xm="http://schemas.microsoft.com/office/excel/2006/main">
          <x14:cfRule type="expression" priority="4693147" id="{DB2E1F48-AF0E-41F9-A976-6B1963CA5711}">
            <xm:f>$AC$4='Data entry'!$R26</xm:f>
            <x14:dxf>
              <fill>
                <patternFill>
                  <bgColor rgb="FFFFFF00"/>
                </patternFill>
              </fill>
            </x14:dxf>
          </x14:cfRule>
          <xm:sqref>O65:AC65</xm:sqref>
        </x14:conditionalFormatting>
        <x14:conditionalFormatting xmlns:xm="http://schemas.microsoft.com/office/excel/2006/main">
          <x14:cfRule type="expression" priority="4693148" id="{89909907-F9A9-4AF9-BC1D-304710A43F50}">
            <xm:f>$AD$4='Data entry'!$R26</xm:f>
            <x14:dxf>
              <fill>
                <patternFill>
                  <bgColor rgb="FFFF0000"/>
                </patternFill>
              </fill>
            </x14:dxf>
          </x14:cfRule>
          <xm:sqref>AB66:AN66</xm:sqref>
        </x14:conditionalFormatting>
        <x14:conditionalFormatting xmlns:xm="http://schemas.microsoft.com/office/excel/2006/main">
          <x14:cfRule type="expression" priority="4693149" id="{729676B7-E331-43A4-ACC9-850DCEE76A0E}">
            <xm:f>$AD$4='Data entry'!$R26</xm:f>
            <x14:dxf>
              <fill>
                <patternFill>
                  <bgColor rgb="FFFFFF00"/>
                </patternFill>
              </fill>
            </x14:dxf>
          </x14:cfRule>
          <xm:sqref>P65:AD65</xm:sqref>
        </x14:conditionalFormatting>
        <x14:conditionalFormatting xmlns:xm="http://schemas.microsoft.com/office/excel/2006/main">
          <x14:cfRule type="expression" priority="4693150" id="{00DA2C55-350E-44AA-ABEA-808FABFDA737}">
            <xm:f>$AE$4='Data entry'!$R26</xm:f>
            <x14:dxf>
              <fill>
                <patternFill>
                  <bgColor rgb="FFFF0000"/>
                </patternFill>
              </fill>
            </x14:dxf>
          </x14:cfRule>
          <xm:sqref>AC66:AO66</xm:sqref>
        </x14:conditionalFormatting>
        <x14:conditionalFormatting xmlns:xm="http://schemas.microsoft.com/office/excel/2006/main">
          <x14:cfRule type="expression" priority="4693151" id="{373C95F1-00C1-45E9-B561-5224945BA4A4}">
            <xm:f>$AE$4='Data entry'!$R26</xm:f>
            <x14:dxf>
              <fill>
                <patternFill>
                  <bgColor rgb="FFFFFF00"/>
                </patternFill>
              </fill>
            </x14:dxf>
          </x14:cfRule>
          <xm:sqref>Q65:AE65</xm:sqref>
        </x14:conditionalFormatting>
        <x14:conditionalFormatting xmlns:xm="http://schemas.microsoft.com/office/excel/2006/main">
          <x14:cfRule type="expression" priority="4693152" id="{65E90E74-6BEF-4B00-BD5E-ECACFEBC225A}">
            <xm:f>$AF$4='Data entry'!$R26</xm:f>
            <x14:dxf>
              <fill>
                <patternFill>
                  <bgColor rgb="FFFF0000"/>
                </patternFill>
              </fill>
            </x14:dxf>
          </x14:cfRule>
          <xm:sqref>AD66:AP66</xm:sqref>
        </x14:conditionalFormatting>
        <x14:conditionalFormatting xmlns:xm="http://schemas.microsoft.com/office/excel/2006/main">
          <x14:cfRule type="expression" priority="4693153" id="{56B519D7-E083-4811-B42B-D6CB10D44BB3}">
            <xm:f>$AF$4='Data entry'!$R26</xm:f>
            <x14:dxf>
              <fill>
                <patternFill>
                  <bgColor rgb="FFFFFF00"/>
                </patternFill>
              </fill>
            </x14:dxf>
          </x14:cfRule>
          <xm:sqref>R65:AF65</xm:sqref>
        </x14:conditionalFormatting>
        <x14:conditionalFormatting xmlns:xm="http://schemas.microsoft.com/office/excel/2006/main">
          <x14:cfRule type="expression" priority="4693154" id="{889682B6-BF9B-414B-86B7-1C802156B058}">
            <xm:f>$AG$4='Data entry'!$R26</xm:f>
            <x14:dxf>
              <fill>
                <patternFill>
                  <bgColor rgb="FFFF0000"/>
                </patternFill>
              </fill>
            </x14:dxf>
          </x14:cfRule>
          <xm:sqref>AE66:AQ66</xm:sqref>
        </x14:conditionalFormatting>
        <x14:conditionalFormatting xmlns:xm="http://schemas.microsoft.com/office/excel/2006/main">
          <x14:cfRule type="expression" priority="4693155" id="{19913D88-1940-4CB0-B29C-D46D60833BD5}">
            <xm:f>$AG$4='Data entry'!$R26</xm:f>
            <x14:dxf>
              <fill>
                <patternFill>
                  <bgColor rgb="FFFFFF00"/>
                </patternFill>
              </fill>
            </x14:dxf>
          </x14:cfRule>
          <xm:sqref>S65:AG65</xm:sqref>
        </x14:conditionalFormatting>
        <x14:conditionalFormatting xmlns:xm="http://schemas.microsoft.com/office/excel/2006/main">
          <x14:cfRule type="expression" priority="4693156" id="{3DD7B9A5-18A3-463F-BAD5-9796FC487328}">
            <xm:f>$AH$4='Data entry'!$R26</xm:f>
            <x14:dxf>
              <fill>
                <patternFill>
                  <bgColor rgb="FFFF0000"/>
                </patternFill>
              </fill>
            </x14:dxf>
          </x14:cfRule>
          <xm:sqref>AF66:AR66</xm:sqref>
        </x14:conditionalFormatting>
        <x14:conditionalFormatting xmlns:xm="http://schemas.microsoft.com/office/excel/2006/main">
          <x14:cfRule type="expression" priority="4693157" id="{31005CF4-5608-496E-91EB-F7F505046C80}">
            <xm:f>$AH$4='Data entry'!$R26</xm:f>
            <x14:dxf>
              <fill>
                <patternFill>
                  <bgColor rgb="FFFFFF00"/>
                </patternFill>
              </fill>
            </x14:dxf>
          </x14:cfRule>
          <xm:sqref>T65:AH65</xm:sqref>
        </x14:conditionalFormatting>
        <x14:conditionalFormatting xmlns:xm="http://schemas.microsoft.com/office/excel/2006/main">
          <x14:cfRule type="expression" priority="4693158" id="{CD14F654-5B7A-444F-8FC1-7DD71E76E475}">
            <xm:f>$AI$4='Data entry'!$R26</xm:f>
            <x14:dxf>
              <fill>
                <patternFill>
                  <bgColor rgb="FFFF0000"/>
                </patternFill>
              </fill>
            </x14:dxf>
          </x14:cfRule>
          <xm:sqref>AG66:AS66</xm:sqref>
        </x14:conditionalFormatting>
        <x14:conditionalFormatting xmlns:xm="http://schemas.microsoft.com/office/excel/2006/main">
          <x14:cfRule type="expression" priority="4693159" id="{0E4E448C-6C46-4285-B877-A61A90294385}">
            <xm:f>$AI$4='Data entry'!$R26</xm:f>
            <x14:dxf>
              <fill>
                <patternFill>
                  <bgColor rgb="FFFFFF00"/>
                </patternFill>
              </fill>
            </x14:dxf>
          </x14:cfRule>
          <xm:sqref>U65:AI65</xm:sqref>
        </x14:conditionalFormatting>
        <x14:conditionalFormatting xmlns:xm="http://schemas.microsoft.com/office/excel/2006/main">
          <x14:cfRule type="expression" priority="4693160" id="{B1C1818F-791C-403D-BE73-6F6E9DC6A16D}">
            <xm:f>$AJ$4='Data entry'!$R26</xm:f>
            <x14:dxf>
              <fill>
                <patternFill>
                  <bgColor rgb="FFFF0000"/>
                </patternFill>
              </fill>
            </x14:dxf>
          </x14:cfRule>
          <xm:sqref>AH66:AT66</xm:sqref>
        </x14:conditionalFormatting>
        <x14:conditionalFormatting xmlns:xm="http://schemas.microsoft.com/office/excel/2006/main">
          <x14:cfRule type="expression" priority="4693161" id="{A1237792-221B-431B-B8A7-E9A64DA46D93}">
            <xm:f>$AJ$4='Data entry'!$R26</xm:f>
            <x14:dxf>
              <fill>
                <patternFill>
                  <bgColor rgb="FFFFFF00"/>
                </patternFill>
              </fill>
            </x14:dxf>
          </x14:cfRule>
          <xm:sqref>V65:AJ65</xm:sqref>
        </x14:conditionalFormatting>
        <x14:conditionalFormatting xmlns:xm="http://schemas.microsoft.com/office/excel/2006/main">
          <x14:cfRule type="expression" priority="4693162" id="{617DC2AF-C7A3-4724-8EA3-17DEFEDC8949}">
            <xm:f>$AK$4='Data entry'!$R26</xm:f>
            <x14:dxf>
              <fill>
                <patternFill>
                  <bgColor rgb="FFFF0000"/>
                </patternFill>
              </fill>
            </x14:dxf>
          </x14:cfRule>
          <xm:sqref>AI66:AU66</xm:sqref>
        </x14:conditionalFormatting>
        <x14:conditionalFormatting xmlns:xm="http://schemas.microsoft.com/office/excel/2006/main">
          <x14:cfRule type="expression" priority="4693163" id="{AA72317D-37B1-48EB-A28B-BF2AC8DC4519}">
            <xm:f>$AK$4='Data entry'!$R26</xm:f>
            <x14:dxf>
              <fill>
                <patternFill>
                  <bgColor rgb="FFFFFF00"/>
                </patternFill>
              </fill>
            </x14:dxf>
          </x14:cfRule>
          <xm:sqref>W65:AK65</xm:sqref>
        </x14:conditionalFormatting>
        <x14:conditionalFormatting xmlns:xm="http://schemas.microsoft.com/office/excel/2006/main">
          <x14:cfRule type="expression" priority="4693164" id="{6CA9FB7A-20EA-4D3A-B74C-A001F4BE810D}">
            <xm:f>$AL$4='Data entry'!$R26</xm:f>
            <x14:dxf>
              <fill>
                <patternFill>
                  <bgColor rgb="FFFF0000"/>
                </patternFill>
              </fill>
            </x14:dxf>
          </x14:cfRule>
          <xm:sqref>AJ66:AV66</xm:sqref>
        </x14:conditionalFormatting>
        <x14:conditionalFormatting xmlns:xm="http://schemas.microsoft.com/office/excel/2006/main">
          <x14:cfRule type="expression" priority="4693165" id="{81A75DAA-573F-4EF3-A640-1B992C18BEA0}">
            <xm:f>$AL$4='Data entry'!$R26</xm:f>
            <x14:dxf>
              <fill>
                <patternFill>
                  <bgColor rgb="FFFFFF00"/>
                </patternFill>
              </fill>
            </x14:dxf>
          </x14:cfRule>
          <xm:sqref>X65:AL65</xm:sqref>
        </x14:conditionalFormatting>
        <x14:conditionalFormatting xmlns:xm="http://schemas.microsoft.com/office/excel/2006/main">
          <x14:cfRule type="expression" priority="4693166" id="{3D44713E-4ABA-4CCD-9DF4-5513A9FB5E1E}">
            <xm:f>$AM$4='Data entry'!$R26</xm:f>
            <x14:dxf>
              <fill>
                <patternFill>
                  <bgColor rgb="FFFF0000"/>
                </patternFill>
              </fill>
            </x14:dxf>
          </x14:cfRule>
          <xm:sqref>AK66:AW66</xm:sqref>
        </x14:conditionalFormatting>
        <x14:conditionalFormatting xmlns:xm="http://schemas.microsoft.com/office/excel/2006/main">
          <x14:cfRule type="expression" priority="4693167" id="{05A26B51-72A7-4423-822F-2BDBC28275D0}">
            <xm:f>$AM$4='Data entry'!$R26</xm:f>
            <x14:dxf>
              <fill>
                <patternFill>
                  <bgColor rgb="FFFFFF00"/>
                </patternFill>
              </fill>
            </x14:dxf>
          </x14:cfRule>
          <xm:sqref>Y65:AM65</xm:sqref>
        </x14:conditionalFormatting>
        <x14:conditionalFormatting xmlns:xm="http://schemas.microsoft.com/office/excel/2006/main">
          <x14:cfRule type="expression" priority="4693168" id="{B8A20675-6230-4694-A7F6-6B3DC7142773}">
            <xm:f>$AN$4='Data entry'!$R26</xm:f>
            <x14:dxf>
              <fill>
                <patternFill>
                  <bgColor rgb="FFFF0000"/>
                </patternFill>
              </fill>
            </x14:dxf>
          </x14:cfRule>
          <xm:sqref>AL66:AX66</xm:sqref>
        </x14:conditionalFormatting>
        <x14:conditionalFormatting xmlns:xm="http://schemas.microsoft.com/office/excel/2006/main">
          <x14:cfRule type="expression" priority="4693169" id="{8421181C-7450-42E9-BC1D-065CCFCA960E}">
            <xm:f>$AN$4='Data entry'!$R26</xm:f>
            <x14:dxf>
              <fill>
                <patternFill>
                  <bgColor rgb="FFFFFF00"/>
                </patternFill>
              </fill>
            </x14:dxf>
          </x14:cfRule>
          <xm:sqref>Z65:AN65</xm:sqref>
        </x14:conditionalFormatting>
        <x14:conditionalFormatting xmlns:xm="http://schemas.microsoft.com/office/excel/2006/main">
          <x14:cfRule type="expression" priority="4693170" id="{067FE4BD-6EF4-4684-B6E0-35AB2F267EE7}">
            <xm:f>$AO$4='Data entry'!$R26</xm:f>
            <x14:dxf>
              <fill>
                <patternFill>
                  <bgColor rgb="FFFF0000"/>
                </patternFill>
              </fill>
            </x14:dxf>
          </x14:cfRule>
          <xm:sqref>AM66:AY66</xm:sqref>
        </x14:conditionalFormatting>
        <x14:conditionalFormatting xmlns:xm="http://schemas.microsoft.com/office/excel/2006/main">
          <x14:cfRule type="expression" priority="4693171" id="{F7653492-88D1-47AC-8BA3-0CCE65C3C2AB}">
            <xm:f>$AO$4='Data entry'!$R26</xm:f>
            <x14:dxf>
              <fill>
                <patternFill>
                  <bgColor rgb="FFFFFF00"/>
                </patternFill>
              </fill>
            </x14:dxf>
          </x14:cfRule>
          <xm:sqref>AA65:AO65</xm:sqref>
        </x14:conditionalFormatting>
        <x14:conditionalFormatting xmlns:xm="http://schemas.microsoft.com/office/excel/2006/main">
          <x14:cfRule type="expression" priority="4693172" id="{207A5E5D-B322-482E-9193-1D7318138358}">
            <xm:f>$AP$4='Data entry'!$R26</xm:f>
            <x14:dxf>
              <fill>
                <patternFill>
                  <bgColor rgb="FFFF0000"/>
                </patternFill>
              </fill>
            </x14:dxf>
          </x14:cfRule>
          <xm:sqref>AN66:AZ66</xm:sqref>
        </x14:conditionalFormatting>
        <x14:conditionalFormatting xmlns:xm="http://schemas.microsoft.com/office/excel/2006/main">
          <x14:cfRule type="expression" priority="4693173" id="{21DA638D-4CA0-4067-BFF1-240CE1A0261B}">
            <xm:f>$AP$4='Data entry'!$R26</xm:f>
            <x14:dxf>
              <fill>
                <patternFill>
                  <bgColor rgb="FFFFFF00"/>
                </patternFill>
              </fill>
            </x14:dxf>
          </x14:cfRule>
          <xm:sqref>AB65:AP65</xm:sqref>
        </x14:conditionalFormatting>
        <x14:conditionalFormatting xmlns:xm="http://schemas.microsoft.com/office/excel/2006/main">
          <x14:cfRule type="expression" priority="4693174" id="{71963D96-A42A-4B90-BFC7-6D83D37766EF}">
            <xm:f>$AQ$4='Data entry'!$R26</xm:f>
            <x14:dxf>
              <fill>
                <patternFill>
                  <bgColor rgb="FFFF0000"/>
                </patternFill>
              </fill>
            </x14:dxf>
          </x14:cfRule>
          <xm:sqref>AO66:BA66</xm:sqref>
        </x14:conditionalFormatting>
        <x14:conditionalFormatting xmlns:xm="http://schemas.microsoft.com/office/excel/2006/main">
          <x14:cfRule type="expression" priority="4693175" id="{74952595-84B6-484F-8FF6-FCC1F337DF4D}">
            <xm:f>$AQ$4='Data entry'!$R26</xm:f>
            <x14:dxf>
              <fill>
                <patternFill>
                  <bgColor rgb="FFFFFF00"/>
                </patternFill>
              </fill>
            </x14:dxf>
          </x14:cfRule>
          <xm:sqref>AC65:AQ65</xm:sqref>
        </x14:conditionalFormatting>
        <x14:conditionalFormatting xmlns:xm="http://schemas.microsoft.com/office/excel/2006/main">
          <x14:cfRule type="expression" priority="4693176" id="{8AC9C4B9-0A34-4BC0-B0F7-CA89434C4911}">
            <xm:f>$P$4='Data entry'!$R26</xm:f>
            <x14:dxf>
              <fill>
                <patternFill>
                  <bgColor rgb="FFFFFF00"/>
                </patternFill>
              </fill>
            </x14:dxf>
          </x14:cfRule>
          <xm:sqref>C65:P65</xm:sqref>
        </x14:conditionalFormatting>
        <x14:conditionalFormatting xmlns:xm="http://schemas.microsoft.com/office/excel/2006/main">
          <x14:cfRule type="expression" priority="4693177" id="{0A726775-ABFD-4F22-967C-1A4D87BA3751}">
            <xm:f>$Q$4='Data entry'!$R26</xm:f>
            <x14:dxf>
              <fill>
                <patternFill>
                  <bgColor rgb="FFFFFF00"/>
                </patternFill>
              </fill>
            </x14:dxf>
          </x14:cfRule>
          <xm:sqref>C65:Q65</xm:sqref>
        </x14:conditionalFormatting>
        <x14:conditionalFormatting xmlns:xm="http://schemas.microsoft.com/office/excel/2006/main">
          <x14:cfRule type="expression" priority="4693178" id="{3A8414BD-262C-43B5-86EE-FA6901D00453}">
            <xm:f>$Q$4='Data entry'!$R26</xm:f>
            <x14:dxf>
              <fill>
                <patternFill>
                  <bgColor rgb="FFFF0000"/>
                </patternFill>
              </fill>
            </x14:dxf>
          </x14:cfRule>
          <xm:sqref>O66:AA66</xm:sqref>
        </x14:conditionalFormatting>
        <x14:conditionalFormatting xmlns:xm="http://schemas.microsoft.com/office/excel/2006/main">
          <x14:cfRule type="expression" priority="4693179" id="{B8B5501D-F3EF-4449-9306-F652960C65F4}">
            <xm:f>$R$4='Data entry'!$R26</xm:f>
            <x14:dxf>
              <fill>
                <patternFill>
                  <bgColor rgb="FFFF0000"/>
                </patternFill>
              </fill>
            </x14:dxf>
          </x14:cfRule>
          <xm:sqref>P66:AB66</xm:sqref>
        </x14:conditionalFormatting>
        <x14:conditionalFormatting xmlns:xm="http://schemas.microsoft.com/office/excel/2006/main">
          <x14:cfRule type="expression" priority="4693180" id="{5D070DEC-B82E-4D87-B907-A3E5AB836991}">
            <xm:f>$R$4='Data entry'!$R26</xm:f>
            <x14:dxf>
              <fill>
                <patternFill>
                  <bgColor rgb="FFFFFF00"/>
                </patternFill>
              </fill>
            </x14:dxf>
          </x14:cfRule>
          <xm:sqref>D65:R65</xm:sqref>
        </x14:conditionalFormatting>
        <x14:conditionalFormatting xmlns:xm="http://schemas.microsoft.com/office/excel/2006/main">
          <x14:cfRule type="expression" priority="4693181" id="{E4D16A10-F818-4664-9FB2-F0E839824D4B}">
            <xm:f>$S$4='Data entry'!$R26</xm:f>
            <x14:dxf>
              <fill>
                <patternFill>
                  <bgColor rgb="FFFF0000"/>
                </patternFill>
              </fill>
            </x14:dxf>
          </x14:cfRule>
          <xm:sqref>Q66:AC66</xm:sqref>
        </x14:conditionalFormatting>
        <x14:conditionalFormatting xmlns:xm="http://schemas.microsoft.com/office/excel/2006/main">
          <x14:cfRule type="expression" priority="4693182" id="{1A9F9911-A3E9-4730-AFBE-AB8C596545CA}">
            <xm:f>$S$4='Data entry'!$R26</xm:f>
            <x14:dxf>
              <fill>
                <patternFill>
                  <bgColor rgb="FFFFFF00"/>
                </patternFill>
              </fill>
            </x14:dxf>
          </x14:cfRule>
          <xm:sqref>E65:S65</xm:sqref>
        </x14:conditionalFormatting>
        <x14:conditionalFormatting xmlns:xm="http://schemas.microsoft.com/office/excel/2006/main">
          <x14:cfRule type="expression" priority="4693183" id="{8BB5CD1B-B2AC-442A-9550-26DE19A62D22}">
            <xm:f>$T$4='Data entry'!$R26</xm:f>
            <x14:dxf>
              <fill>
                <patternFill>
                  <bgColor rgb="FFFF0000"/>
                </patternFill>
              </fill>
            </x14:dxf>
          </x14:cfRule>
          <xm:sqref>R66:AD66</xm:sqref>
        </x14:conditionalFormatting>
        <x14:conditionalFormatting xmlns:xm="http://schemas.microsoft.com/office/excel/2006/main">
          <x14:cfRule type="expression" priority="4693184" id="{E7B59C69-7921-4049-84A1-8B3E5F7B0598}">
            <xm:f>$T$4='Data entry'!$R26</xm:f>
            <x14:dxf>
              <fill>
                <patternFill>
                  <bgColor rgb="FFFFFF00"/>
                </patternFill>
              </fill>
            </x14:dxf>
          </x14:cfRule>
          <xm:sqref>F65:T65</xm:sqref>
        </x14:conditionalFormatting>
        <x14:conditionalFormatting xmlns:xm="http://schemas.microsoft.com/office/excel/2006/main">
          <x14:cfRule type="expression" priority="4693185" id="{238C09E5-7A3D-439D-949F-A7733073F9A2}">
            <xm:f>$U$4='Data entry'!$R26</xm:f>
            <x14:dxf>
              <fill>
                <patternFill>
                  <bgColor rgb="FFFFFF00"/>
                </patternFill>
              </fill>
            </x14:dxf>
          </x14:cfRule>
          <xm:sqref>G65:U65</xm:sqref>
        </x14:conditionalFormatting>
        <x14:conditionalFormatting xmlns:xm="http://schemas.microsoft.com/office/excel/2006/main">
          <x14:cfRule type="expression" priority="4693186" id="{DE4D4432-0A19-452A-AF14-2873FE4DF411}">
            <xm:f>$AR$4='Data entry'!$R26</xm:f>
            <x14:dxf>
              <fill>
                <patternFill>
                  <bgColor rgb="FFFF0000"/>
                </patternFill>
              </fill>
            </x14:dxf>
          </x14:cfRule>
          <xm:sqref>AP66:BB66</xm:sqref>
        </x14:conditionalFormatting>
        <x14:conditionalFormatting xmlns:xm="http://schemas.microsoft.com/office/excel/2006/main">
          <x14:cfRule type="expression" priority="4693187" id="{90D7E1FF-542D-40C8-9BD5-DFEB4CDD256F}">
            <xm:f>$AR$4='Data entry'!$R26</xm:f>
            <x14:dxf>
              <fill>
                <patternFill>
                  <bgColor rgb="FFFFFF00"/>
                </patternFill>
              </fill>
            </x14:dxf>
          </x14:cfRule>
          <xm:sqref>AD65:AR65</xm:sqref>
        </x14:conditionalFormatting>
        <x14:conditionalFormatting xmlns:xm="http://schemas.microsoft.com/office/excel/2006/main">
          <x14:cfRule type="expression" priority="4693188" id="{0EBB5305-4A4A-4205-A1FF-11160070CBC3}">
            <xm:f>$AS$4='Data entry'!$R26</xm:f>
            <x14:dxf>
              <fill>
                <patternFill>
                  <bgColor rgb="FFFF0000"/>
                </patternFill>
              </fill>
            </x14:dxf>
          </x14:cfRule>
          <xm:sqref>AQ66:BC66</xm:sqref>
        </x14:conditionalFormatting>
        <x14:conditionalFormatting xmlns:xm="http://schemas.microsoft.com/office/excel/2006/main">
          <x14:cfRule type="expression" priority="4693189" id="{AC8EB30C-4253-4CE1-820E-1801F6D8D35B}">
            <xm:f>$AS$4='Data entry'!$R26</xm:f>
            <x14:dxf>
              <fill>
                <patternFill>
                  <bgColor rgb="FFFFFF00"/>
                </patternFill>
              </fill>
            </x14:dxf>
          </x14:cfRule>
          <xm:sqref>AE65:AS65</xm:sqref>
        </x14:conditionalFormatting>
        <x14:conditionalFormatting xmlns:xm="http://schemas.microsoft.com/office/excel/2006/main">
          <x14:cfRule type="expression" priority="4693190" id="{E11744C1-7201-4272-A1B0-945490B42425}">
            <xm:f>$AT$4='Data entry'!$R26</xm:f>
            <x14:dxf>
              <fill>
                <patternFill>
                  <bgColor rgb="FFFF0000"/>
                </patternFill>
              </fill>
            </x14:dxf>
          </x14:cfRule>
          <xm:sqref>AR66:BD66</xm:sqref>
        </x14:conditionalFormatting>
        <x14:conditionalFormatting xmlns:xm="http://schemas.microsoft.com/office/excel/2006/main">
          <x14:cfRule type="expression" priority="4693191" id="{5EE2823B-E955-4EA7-B99C-0B1F77B57A69}">
            <xm:f>$AT$4='Data entry'!$R26</xm:f>
            <x14:dxf>
              <fill>
                <patternFill>
                  <bgColor rgb="FFFFFF00"/>
                </patternFill>
              </fill>
            </x14:dxf>
          </x14:cfRule>
          <xm:sqref>AF65:AT65</xm:sqref>
        </x14:conditionalFormatting>
        <x14:conditionalFormatting xmlns:xm="http://schemas.microsoft.com/office/excel/2006/main">
          <x14:cfRule type="expression" priority="4693192" id="{5737DC63-3262-4B34-900C-2AAEB255FCBA}">
            <xm:f>$AU$4='Data entry'!$R26</xm:f>
            <x14:dxf>
              <fill>
                <patternFill>
                  <bgColor rgb="FFFF0000"/>
                </patternFill>
              </fill>
            </x14:dxf>
          </x14:cfRule>
          <xm:sqref>AS66:BE66</xm:sqref>
        </x14:conditionalFormatting>
        <x14:conditionalFormatting xmlns:xm="http://schemas.microsoft.com/office/excel/2006/main">
          <x14:cfRule type="expression" priority="4693193" id="{2B5C1F1B-3C3D-4CA3-BC64-0E98422075B6}">
            <xm:f>$AU$4='Data entry'!$R26</xm:f>
            <x14:dxf>
              <fill>
                <patternFill>
                  <bgColor rgb="FFFFFF00"/>
                </patternFill>
              </fill>
            </x14:dxf>
          </x14:cfRule>
          <xm:sqref>AG65:AU65</xm:sqref>
        </x14:conditionalFormatting>
        <x14:conditionalFormatting xmlns:xm="http://schemas.microsoft.com/office/excel/2006/main">
          <x14:cfRule type="expression" priority="4693194" id="{B87A1285-B003-4855-8F4B-53C391BA10E6}">
            <xm:f>$AV$4='Data entry'!$R26</xm:f>
            <x14:dxf>
              <fill>
                <patternFill>
                  <bgColor rgb="FFFF0000"/>
                </patternFill>
              </fill>
            </x14:dxf>
          </x14:cfRule>
          <xm:sqref>AT66:BF66</xm:sqref>
        </x14:conditionalFormatting>
        <x14:conditionalFormatting xmlns:xm="http://schemas.microsoft.com/office/excel/2006/main">
          <x14:cfRule type="expression" priority="4693195" id="{338EE31C-78DB-4818-B837-0380F9E457FA}">
            <xm:f>$AV$4='Data entry'!$R26</xm:f>
            <x14:dxf>
              <fill>
                <patternFill>
                  <bgColor rgb="FFFFFF00"/>
                </patternFill>
              </fill>
            </x14:dxf>
          </x14:cfRule>
          <xm:sqref>AH65:AV65</xm:sqref>
        </x14:conditionalFormatting>
        <x14:conditionalFormatting xmlns:xm="http://schemas.microsoft.com/office/excel/2006/main">
          <x14:cfRule type="expression" priority="4693196" id="{5C40EA66-2801-4C91-B885-BF6A1ECFC35C}">
            <xm:f>$AW$4='Data entry'!$R26</xm:f>
            <x14:dxf>
              <fill>
                <patternFill>
                  <bgColor rgb="FFFF0000"/>
                </patternFill>
              </fill>
            </x14:dxf>
          </x14:cfRule>
          <xm:sqref>AU66:BG66</xm:sqref>
        </x14:conditionalFormatting>
        <x14:conditionalFormatting xmlns:xm="http://schemas.microsoft.com/office/excel/2006/main">
          <x14:cfRule type="expression" priority="4693197" id="{51BCD5CE-DF86-4C2F-8A81-DDA1EFD6C8F7}">
            <xm:f>$AW$4='Data entry'!$R26</xm:f>
            <x14:dxf>
              <fill>
                <patternFill>
                  <bgColor rgb="FFFFFF00"/>
                </patternFill>
              </fill>
            </x14:dxf>
          </x14:cfRule>
          <xm:sqref>AI65:AW65</xm:sqref>
        </x14:conditionalFormatting>
        <x14:conditionalFormatting xmlns:xm="http://schemas.microsoft.com/office/excel/2006/main">
          <x14:cfRule type="expression" priority="4693198" id="{DC2ED5A0-8917-4877-8CD3-9DF9BE5993C9}">
            <xm:f>$AX$4='Data entry'!$R26</xm:f>
            <x14:dxf>
              <fill>
                <patternFill>
                  <bgColor rgb="FFFF0000"/>
                </patternFill>
              </fill>
            </x14:dxf>
          </x14:cfRule>
          <xm:sqref>AV66:BH66</xm:sqref>
        </x14:conditionalFormatting>
        <x14:conditionalFormatting xmlns:xm="http://schemas.microsoft.com/office/excel/2006/main">
          <x14:cfRule type="expression" priority="4693199" id="{59B31869-20F9-45BD-BC80-0A6C8945CE2C}">
            <xm:f>$AX$4='Data entry'!$R26</xm:f>
            <x14:dxf>
              <fill>
                <patternFill>
                  <bgColor rgb="FFFFFF00"/>
                </patternFill>
              </fill>
            </x14:dxf>
          </x14:cfRule>
          <xm:sqref>AJ65:AX65</xm:sqref>
        </x14:conditionalFormatting>
        <x14:conditionalFormatting xmlns:xm="http://schemas.microsoft.com/office/excel/2006/main">
          <x14:cfRule type="expression" priority="4693200" id="{D4208FA0-4262-4037-934C-6D0742B2AD8E}">
            <xm:f>$AY$4='Data entry'!$R26</xm:f>
            <x14:dxf>
              <fill>
                <patternFill>
                  <bgColor rgb="FFFF0000"/>
                </patternFill>
              </fill>
            </x14:dxf>
          </x14:cfRule>
          <xm:sqref>AW66:BI66</xm:sqref>
        </x14:conditionalFormatting>
        <x14:conditionalFormatting xmlns:xm="http://schemas.microsoft.com/office/excel/2006/main">
          <x14:cfRule type="expression" priority="4693201" id="{04D6E423-18C7-42B2-A67D-F49D8E62B571}">
            <xm:f>$AY$4='Data entry'!$R26</xm:f>
            <x14:dxf>
              <fill>
                <patternFill>
                  <bgColor rgb="FFFFFF00"/>
                </patternFill>
              </fill>
            </x14:dxf>
          </x14:cfRule>
          <xm:sqref>AK65:AY65</xm:sqref>
        </x14:conditionalFormatting>
        <x14:conditionalFormatting xmlns:xm="http://schemas.microsoft.com/office/excel/2006/main">
          <x14:cfRule type="expression" priority="4693202" id="{A931C203-6E4B-4EBD-A2F4-1876881F48D4}">
            <xm:f>$AZ$4='Data entry'!$R26</xm:f>
            <x14:dxf>
              <fill>
                <patternFill>
                  <bgColor rgb="FFFF0000"/>
                </patternFill>
              </fill>
            </x14:dxf>
          </x14:cfRule>
          <xm:sqref>AX66:BJ66</xm:sqref>
        </x14:conditionalFormatting>
        <x14:conditionalFormatting xmlns:xm="http://schemas.microsoft.com/office/excel/2006/main">
          <x14:cfRule type="expression" priority="4693203" id="{092D9100-E652-40FE-8CAA-720DC0681250}">
            <xm:f>$AZ$4='Data entry'!$R26</xm:f>
            <x14:dxf>
              <fill>
                <patternFill>
                  <bgColor rgb="FFFFFF00"/>
                </patternFill>
              </fill>
            </x14:dxf>
          </x14:cfRule>
          <xm:sqref>AL65:AZ65</xm:sqref>
        </x14:conditionalFormatting>
        <x14:conditionalFormatting xmlns:xm="http://schemas.microsoft.com/office/excel/2006/main">
          <x14:cfRule type="expression" priority="4693204" id="{A3C7E6BE-A225-483C-A983-A915DB662C52}">
            <xm:f>$BA$4='Data entry'!$R26</xm:f>
            <x14:dxf>
              <fill>
                <patternFill>
                  <bgColor rgb="FFFF0000"/>
                </patternFill>
              </fill>
            </x14:dxf>
          </x14:cfRule>
          <xm:sqref>AY66:BK66</xm:sqref>
        </x14:conditionalFormatting>
        <x14:conditionalFormatting xmlns:xm="http://schemas.microsoft.com/office/excel/2006/main">
          <x14:cfRule type="expression" priority="4693205" id="{F5CF569A-8AFA-4CFF-8BD3-F04D8927A99F}">
            <xm:f>$BA$4='Data entry'!$R26</xm:f>
            <x14:dxf>
              <fill>
                <patternFill>
                  <bgColor rgb="FFFFFF00"/>
                </patternFill>
              </fill>
            </x14:dxf>
          </x14:cfRule>
          <xm:sqref>AM65:BA65</xm:sqref>
        </x14:conditionalFormatting>
        <x14:conditionalFormatting xmlns:xm="http://schemas.microsoft.com/office/excel/2006/main">
          <x14:cfRule type="expression" priority="4693206" id="{E4DAC94A-7983-4BFB-A87B-45B58561841A}">
            <xm:f>$BB$4='Data entry'!$R26</xm:f>
            <x14:dxf>
              <fill>
                <patternFill>
                  <bgColor rgb="FFFF0000"/>
                </patternFill>
              </fill>
            </x14:dxf>
          </x14:cfRule>
          <xm:sqref>AZ66:BL66</xm:sqref>
        </x14:conditionalFormatting>
        <x14:conditionalFormatting xmlns:xm="http://schemas.microsoft.com/office/excel/2006/main">
          <x14:cfRule type="expression" priority="4693207" id="{E63849C5-F39B-4B0E-8F8A-B532EDF2CBAE}">
            <xm:f>$BB$4='Data entry'!$R26</xm:f>
            <x14:dxf>
              <fill>
                <patternFill>
                  <bgColor rgb="FFFFFF00"/>
                </patternFill>
              </fill>
            </x14:dxf>
          </x14:cfRule>
          <xm:sqref>AN65:BB65</xm:sqref>
        </x14:conditionalFormatting>
        <x14:conditionalFormatting xmlns:xm="http://schemas.microsoft.com/office/excel/2006/main">
          <x14:cfRule type="expression" priority="4693208" id="{4FDC32D3-C1F5-455D-9AA4-A03359B72526}">
            <xm:f>$BC$4='Data entry'!$R26</xm:f>
            <x14:dxf>
              <fill>
                <patternFill>
                  <bgColor rgb="FFFF0000"/>
                </patternFill>
              </fill>
            </x14:dxf>
          </x14:cfRule>
          <xm:sqref>BA66:BM66</xm:sqref>
        </x14:conditionalFormatting>
        <x14:conditionalFormatting xmlns:xm="http://schemas.microsoft.com/office/excel/2006/main">
          <x14:cfRule type="expression" priority="4693209" id="{5F0D0C60-B233-4C56-B05D-98C99990877F}">
            <xm:f>$BC$4='Data entry'!$R26</xm:f>
            <x14:dxf>
              <fill>
                <patternFill>
                  <bgColor rgb="FFFFFF00"/>
                </patternFill>
              </fill>
            </x14:dxf>
          </x14:cfRule>
          <xm:sqref>AO65:BC65</xm:sqref>
        </x14:conditionalFormatting>
        <x14:conditionalFormatting xmlns:xm="http://schemas.microsoft.com/office/excel/2006/main">
          <x14:cfRule type="expression" priority="4693210" id="{9EBCB60F-8135-43B6-A0F3-548D4092CC98}">
            <xm:f>$BD$4='Data entry'!$R26</xm:f>
            <x14:dxf>
              <fill>
                <patternFill>
                  <bgColor rgb="FFFF0000"/>
                </patternFill>
              </fill>
            </x14:dxf>
          </x14:cfRule>
          <xm:sqref>BB66:BN66</xm:sqref>
        </x14:conditionalFormatting>
        <x14:conditionalFormatting xmlns:xm="http://schemas.microsoft.com/office/excel/2006/main">
          <x14:cfRule type="expression" priority="4693211" id="{961AF346-4A73-41ED-9A8D-27D431B09C05}">
            <xm:f>$BD$4='Data entry'!$R26</xm:f>
            <x14:dxf>
              <fill>
                <patternFill>
                  <bgColor rgb="FFFFFF00"/>
                </patternFill>
              </fill>
            </x14:dxf>
          </x14:cfRule>
          <xm:sqref>AP65:BD65</xm:sqref>
        </x14:conditionalFormatting>
        <x14:conditionalFormatting xmlns:xm="http://schemas.microsoft.com/office/excel/2006/main">
          <x14:cfRule type="expression" priority="4693212" id="{5A887026-27CD-4F8C-8BA6-1E92704C1CA6}">
            <xm:f>$BE$4='Data entry'!$R26</xm:f>
            <x14:dxf>
              <fill>
                <patternFill>
                  <bgColor rgb="FFFF0000"/>
                </patternFill>
              </fill>
            </x14:dxf>
          </x14:cfRule>
          <xm:sqref>BC66:BO66</xm:sqref>
        </x14:conditionalFormatting>
        <x14:conditionalFormatting xmlns:xm="http://schemas.microsoft.com/office/excel/2006/main">
          <x14:cfRule type="expression" priority="4693213" id="{7F46217B-A1E9-4515-B31E-E756FCD7C6D9}">
            <xm:f>$BE$4='Data entry'!$R26</xm:f>
            <x14:dxf>
              <fill>
                <patternFill>
                  <bgColor rgb="FFFFFF00"/>
                </patternFill>
              </fill>
            </x14:dxf>
          </x14:cfRule>
          <xm:sqref>AP65:BE65</xm:sqref>
        </x14:conditionalFormatting>
        <x14:conditionalFormatting xmlns:xm="http://schemas.microsoft.com/office/excel/2006/main">
          <x14:cfRule type="expression" priority="4693214" id="{F4D9285C-8CA0-4EF1-943E-6A462D47CC77}">
            <xm:f>$BF$4='Data entry'!$R26</xm:f>
            <x14:dxf>
              <fill>
                <patternFill>
                  <bgColor rgb="FFFF0000"/>
                </patternFill>
              </fill>
            </x14:dxf>
          </x14:cfRule>
          <xm:sqref>BD66:BP66</xm:sqref>
        </x14:conditionalFormatting>
        <x14:conditionalFormatting xmlns:xm="http://schemas.microsoft.com/office/excel/2006/main">
          <x14:cfRule type="expression" priority="4693215" id="{B9E4407D-651D-4DC0-9D61-3271D62A65E9}">
            <xm:f>$BF$4='Data entry'!$R26</xm:f>
            <x14:dxf>
              <fill>
                <patternFill>
                  <bgColor rgb="FFFFFF00"/>
                </patternFill>
              </fill>
            </x14:dxf>
          </x14:cfRule>
          <xm:sqref>AR65:BF65</xm:sqref>
        </x14:conditionalFormatting>
        <x14:conditionalFormatting xmlns:xm="http://schemas.microsoft.com/office/excel/2006/main">
          <x14:cfRule type="expression" priority="4693216" id="{4CDC062F-DDFF-4556-B941-08F919727F69}">
            <xm:f>$BG$4='Data entry'!$R26</xm:f>
            <x14:dxf>
              <fill>
                <patternFill>
                  <bgColor rgb="FFFF0000"/>
                </patternFill>
              </fill>
            </x14:dxf>
          </x14:cfRule>
          <xm:sqref>BE66:BQ66</xm:sqref>
        </x14:conditionalFormatting>
        <x14:conditionalFormatting xmlns:xm="http://schemas.microsoft.com/office/excel/2006/main">
          <x14:cfRule type="expression" priority="4693217" id="{789184FA-9055-433B-8A1B-92C7ED59E81F}">
            <xm:f>$BG$4='Data entry'!$R26</xm:f>
            <x14:dxf>
              <fill>
                <patternFill>
                  <bgColor rgb="FFFFFF00"/>
                </patternFill>
              </fill>
            </x14:dxf>
          </x14:cfRule>
          <xm:sqref>AS65:BG65</xm:sqref>
        </x14:conditionalFormatting>
        <x14:conditionalFormatting xmlns:xm="http://schemas.microsoft.com/office/excel/2006/main">
          <x14:cfRule type="expression" priority="4693218" id="{58651E5C-09C9-46C1-B95C-E8A578A49E15}">
            <xm:f>$BH$4='Data entry'!$R26</xm:f>
            <x14:dxf>
              <fill>
                <patternFill>
                  <bgColor rgb="FFFFFF00"/>
                </patternFill>
              </fill>
            </x14:dxf>
          </x14:cfRule>
          <xm:sqref>AT65:BH65</xm:sqref>
        </x14:conditionalFormatting>
        <x14:conditionalFormatting xmlns:xm="http://schemas.microsoft.com/office/excel/2006/main">
          <x14:cfRule type="expression" priority="4693219" id="{97B30B86-8311-4DC0-A533-8C0D53F37839}">
            <xm:f>$BH$4='Data entry'!$R26</xm:f>
            <x14:dxf>
              <fill>
                <patternFill>
                  <bgColor rgb="FFFF0000"/>
                </patternFill>
              </fill>
            </x14:dxf>
          </x14:cfRule>
          <xm:sqref>BF66:BR66</xm:sqref>
        </x14:conditionalFormatting>
        <x14:conditionalFormatting xmlns:xm="http://schemas.microsoft.com/office/excel/2006/main">
          <x14:cfRule type="expression" priority="4693220" id="{78344C0C-5AEA-40B1-A20C-6D77DF58E1F5}">
            <xm:f>$BI$4='Data entry'!$R26</xm:f>
            <x14:dxf>
              <fill>
                <patternFill>
                  <bgColor rgb="FFFFFF00"/>
                </patternFill>
              </fill>
            </x14:dxf>
          </x14:cfRule>
          <xm:sqref>AU65:BI65</xm:sqref>
        </x14:conditionalFormatting>
        <x14:conditionalFormatting xmlns:xm="http://schemas.microsoft.com/office/excel/2006/main">
          <x14:cfRule type="expression" priority="4693221" id="{A9CE044F-482E-4F25-B28F-89ACC58502B1}">
            <xm:f>$BI$4='Data entry'!$R26</xm:f>
            <x14:dxf>
              <fill>
                <patternFill>
                  <bgColor rgb="FFFF0000"/>
                </patternFill>
              </fill>
            </x14:dxf>
          </x14:cfRule>
          <xm:sqref>BG66:BS66</xm:sqref>
        </x14:conditionalFormatting>
        <x14:conditionalFormatting xmlns:xm="http://schemas.microsoft.com/office/excel/2006/main">
          <x14:cfRule type="expression" priority="4693222" id="{F63BE0EB-3C71-4456-BEF0-11180AB7A8BB}">
            <xm:f>$BJ$4='Data entry'!$R26</xm:f>
            <x14:dxf>
              <fill>
                <patternFill>
                  <bgColor rgb="FFFFFF00"/>
                </patternFill>
              </fill>
            </x14:dxf>
          </x14:cfRule>
          <xm:sqref>AV65:BJ65</xm:sqref>
        </x14:conditionalFormatting>
        <x14:conditionalFormatting xmlns:xm="http://schemas.microsoft.com/office/excel/2006/main">
          <x14:cfRule type="expression" priority="4693223" id="{478A5DCB-1DAA-4497-A6CC-B4F01FB96D10}">
            <xm:f>$BJ$4='Data entry'!$R26</xm:f>
            <x14:dxf>
              <fill>
                <patternFill>
                  <bgColor rgb="FFFF0000"/>
                </patternFill>
              </fill>
            </x14:dxf>
          </x14:cfRule>
          <xm:sqref>BH66:BT66</xm:sqref>
        </x14:conditionalFormatting>
        <x14:conditionalFormatting xmlns:xm="http://schemas.microsoft.com/office/excel/2006/main">
          <x14:cfRule type="expression" priority="4693224" id="{CDE4AD5B-65A6-4FA4-9EC0-8D05F22312A9}">
            <xm:f>$BK$4='Data entry'!$R26</xm:f>
            <x14:dxf>
              <fill>
                <patternFill>
                  <bgColor rgb="FFFF0000"/>
                </patternFill>
              </fill>
            </x14:dxf>
          </x14:cfRule>
          <xm:sqref>BI66:BU66</xm:sqref>
        </x14:conditionalFormatting>
        <x14:conditionalFormatting xmlns:xm="http://schemas.microsoft.com/office/excel/2006/main">
          <x14:cfRule type="expression" priority="4693225" id="{AB32E790-6CD8-4D11-9A69-57D785FE4BBC}">
            <xm:f>$BK$4='Data entry'!$R26</xm:f>
            <x14:dxf>
              <fill>
                <patternFill>
                  <bgColor rgb="FFFFFF00"/>
                </patternFill>
              </fill>
            </x14:dxf>
          </x14:cfRule>
          <xm:sqref>AW65:BK65</xm:sqref>
        </x14:conditionalFormatting>
        <x14:conditionalFormatting xmlns:xm="http://schemas.microsoft.com/office/excel/2006/main">
          <x14:cfRule type="expression" priority="4693226" id="{99810EB9-805C-43D8-852A-EEECE7874CDB}">
            <xm:f>$BL$4='Data entry'!$R26</xm:f>
            <x14:dxf>
              <fill>
                <patternFill>
                  <bgColor rgb="FFFF0000"/>
                </patternFill>
              </fill>
            </x14:dxf>
          </x14:cfRule>
          <xm:sqref>BJ66:BV66</xm:sqref>
        </x14:conditionalFormatting>
        <x14:conditionalFormatting xmlns:xm="http://schemas.microsoft.com/office/excel/2006/main">
          <x14:cfRule type="expression" priority="4693227" id="{BF5F5475-4E46-479C-97A6-D5175F5D1803}">
            <xm:f>$BL$4='Data entry'!$R26</xm:f>
            <x14:dxf>
              <fill>
                <patternFill>
                  <bgColor rgb="FFFFFF00"/>
                </patternFill>
              </fill>
            </x14:dxf>
          </x14:cfRule>
          <xm:sqref>AX65:BL65</xm:sqref>
        </x14:conditionalFormatting>
        <x14:conditionalFormatting xmlns:xm="http://schemas.microsoft.com/office/excel/2006/main">
          <x14:cfRule type="expression" priority="4693228" id="{B86FDF2F-16C9-46B1-847E-7EA1A8A34B9D}">
            <xm:f>$BM$4='Data entry'!$R26</xm:f>
            <x14:dxf>
              <fill>
                <patternFill>
                  <bgColor rgb="FFFF0000"/>
                </patternFill>
              </fill>
            </x14:dxf>
          </x14:cfRule>
          <xm:sqref>BK66:BW66</xm:sqref>
        </x14:conditionalFormatting>
        <x14:conditionalFormatting xmlns:xm="http://schemas.microsoft.com/office/excel/2006/main">
          <x14:cfRule type="expression" priority="4693229" id="{72FD189F-4CED-400D-9FEF-21A328970A4D}">
            <xm:f>$BM$4='Data entry'!$R26</xm:f>
            <x14:dxf>
              <fill>
                <patternFill>
                  <bgColor rgb="FFFFFF00"/>
                </patternFill>
              </fill>
            </x14:dxf>
          </x14:cfRule>
          <xm:sqref>AY65:BM65</xm:sqref>
        </x14:conditionalFormatting>
        <x14:conditionalFormatting xmlns:xm="http://schemas.microsoft.com/office/excel/2006/main">
          <x14:cfRule type="expression" priority="4693230" id="{BBBBF859-D5A7-4F55-BFBF-8A77E3357590}">
            <xm:f>$BN$4='Data entry'!$R26</xm:f>
            <x14:dxf>
              <fill>
                <patternFill>
                  <bgColor rgb="FFFF0000"/>
                </patternFill>
              </fill>
            </x14:dxf>
          </x14:cfRule>
          <xm:sqref>BL66:BX66</xm:sqref>
        </x14:conditionalFormatting>
        <x14:conditionalFormatting xmlns:xm="http://schemas.microsoft.com/office/excel/2006/main">
          <x14:cfRule type="expression" priority="4693231" id="{50CB1D75-0FD5-4D24-92B1-E8A41DC6575C}">
            <xm:f>$BN$4='Data entry'!$R26</xm:f>
            <x14:dxf>
              <fill>
                <patternFill>
                  <bgColor rgb="FFFFFF00"/>
                </patternFill>
              </fill>
            </x14:dxf>
          </x14:cfRule>
          <xm:sqref>AZ65:BN65</xm:sqref>
        </x14:conditionalFormatting>
        <x14:conditionalFormatting xmlns:xm="http://schemas.microsoft.com/office/excel/2006/main">
          <x14:cfRule type="expression" priority="4693232" id="{9EF3226D-E8FC-496B-A6FF-71776AEA54D1}">
            <xm:f>$BO$4='Data entry'!$R26</xm:f>
            <x14:dxf>
              <fill>
                <patternFill>
                  <bgColor rgb="FFFF0000"/>
                </patternFill>
              </fill>
            </x14:dxf>
          </x14:cfRule>
          <xm:sqref>BM66:BY66</xm:sqref>
        </x14:conditionalFormatting>
        <x14:conditionalFormatting xmlns:xm="http://schemas.microsoft.com/office/excel/2006/main">
          <x14:cfRule type="expression" priority="4693233" id="{3B86C801-ECFE-4D05-8AA5-1581116BAFBC}">
            <xm:f>$BO$4='Data entry'!$R26</xm:f>
            <x14:dxf>
              <fill>
                <patternFill>
                  <bgColor rgb="FFFFFF00"/>
                </patternFill>
              </fill>
            </x14:dxf>
          </x14:cfRule>
          <xm:sqref>BA65:BO65</xm:sqref>
        </x14:conditionalFormatting>
        <x14:conditionalFormatting xmlns:xm="http://schemas.microsoft.com/office/excel/2006/main">
          <x14:cfRule type="expression" priority="4693234" id="{058A23EC-3371-4A02-9F20-1ECA603AC6BC}">
            <xm:f>$BP$4='Data entry'!$R26</xm:f>
            <x14:dxf>
              <fill>
                <patternFill>
                  <bgColor rgb="FFFF0000"/>
                </patternFill>
              </fill>
            </x14:dxf>
          </x14:cfRule>
          <xm:sqref>BN66:BZ66</xm:sqref>
        </x14:conditionalFormatting>
        <x14:conditionalFormatting xmlns:xm="http://schemas.microsoft.com/office/excel/2006/main">
          <x14:cfRule type="expression" priority="4693235" id="{3E711E31-3992-4555-AB22-87133D60CD15}">
            <xm:f>$BP$4='Data entry'!$R26</xm:f>
            <x14:dxf>
              <fill>
                <patternFill>
                  <bgColor rgb="FFFFFF00"/>
                </patternFill>
              </fill>
            </x14:dxf>
          </x14:cfRule>
          <xm:sqref>BB65:BP65</xm:sqref>
        </x14:conditionalFormatting>
        <x14:conditionalFormatting xmlns:xm="http://schemas.microsoft.com/office/excel/2006/main">
          <x14:cfRule type="expression" priority="4693236" id="{23E9F8B9-37D5-4730-9453-6F23E8ECBBE3}">
            <xm:f>$BQ$4='Data entry'!$R26</xm:f>
            <x14:dxf>
              <fill>
                <patternFill>
                  <bgColor rgb="FFFFFF00"/>
                </patternFill>
              </fill>
            </x14:dxf>
          </x14:cfRule>
          <xm:sqref>BC65:BQ65</xm:sqref>
        </x14:conditionalFormatting>
        <x14:conditionalFormatting xmlns:xm="http://schemas.microsoft.com/office/excel/2006/main">
          <x14:cfRule type="expression" priority="4693237" id="{BCFD92F6-AAD3-44FD-BC61-A292A81B883E}">
            <xm:f>$BQ$4='Data entry'!$R26</xm:f>
            <x14:dxf>
              <fill>
                <patternFill>
                  <bgColor rgb="FFFF0000"/>
                </patternFill>
              </fill>
            </x14:dxf>
          </x14:cfRule>
          <xm:sqref>BO66:CA66</xm:sqref>
        </x14:conditionalFormatting>
        <x14:conditionalFormatting xmlns:xm="http://schemas.microsoft.com/office/excel/2006/main">
          <x14:cfRule type="expression" priority="4693238" id="{357D60E5-F356-477E-8020-A18F42C02832}">
            <xm:f>$BR$4='Data entry'!$R26</xm:f>
            <x14:dxf>
              <fill>
                <patternFill>
                  <bgColor rgb="FFFFFF00"/>
                </patternFill>
              </fill>
            </x14:dxf>
          </x14:cfRule>
          <xm:sqref>BD65:BR65</xm:sqref>
        </x14:conditionalFormatting>
        <x14:conditionalFormatting xmlns:xm="http://schemas.microsoft.com/office/excel/2006/main">
          <x14:cfRule type="expression" priority="4693239" id="{DA2B6511-43B3-432D-B6AA-1DB1188B90A6}">
            <xm:f>$BR$4='Data entry'!$R26</xm:f>
            <x14:dxf>
              <fill>
                <patternFill>
                  <bgColor rgb="FFFF0000"/>
                </patternFill>
              </fill>
            </x14:dxf>
          </x14:cfRule>
          <xm:sqref>BP66:CB66</xm:sqref>
        </x14:conditionalFormatting>
        <x14:conditionalFormatting xmlns:xm="http://schemas.microsoft.com/office/excel/2006/main">
          <x14:cfRule type="expression" priority="4693240" id="{0D5F64E4-4136-4BFA-B833-CC8578525D9C}">
            <xm:f>$BS$4='Data entry'!$R26</xm:f>
            <x14:dxf>
              <fill>
                <patternFill>
                  <bgColor rgb="FFFFFF00"/>
                </patternFill>
              </fill>
            </x14:dxf>
          </x14:cfRule>
          <xm:sqref>BE65:BS65</xm:sqref>
        </x14:conditionalFormatting>
        <x14:conditionalFormatting xmlns:xm="http://schemas.microsoft.com/office/excel/2006/main">
          <x14:cfRule type="expression" priority="4693241" id="{AC94D468-F078-4AE2-8771-102996E07B09}">
            <xm:f>$BS$4='Data entry'!$R26</xm:f>
            <x14:dxf>
              <fill>
                <patternFill>
                  <bgColor rgb="FFFF0000"/>
                </patternFill>
              </fill>
            </x14:dxf>
          </x14:cfRule>
          <xm:sqref>BQ66:CC66</xm:sqref>
        </x14:conditionalFormatting>
        <x14:conditionalFormatting xmlns:xm="http://schemas.microsoft.com/office/excel/2006/main">
          <x14:cfRule type="expression" priority="4693242" id="{10E78F76-181E-4F19-9F89-7DD36D3EFE30}">
            <xm:f>$BT$4='Data entry'!$R26</xm:f>
            <x14:dxf>
              <fill>
                <patternFill>
                  <bgColor rgb="FFFFFF00"/>
                </patternFill>
              </fill>
            </x14:dxf>
          </x14:cfRule>
          <xm:sqref>BF65:BT65</xm:sqref>
        </x14:conditionalFormatting>
        <x14:conditionalFormatting xmlns:xm="http://schemas.microsoft.com/office/excel/2006/main">
          <x14:cfRule type="expression" priority="4693243" id="{6A5FADC6-9512-4EFB-90A5-7B5244D10D1F}">
            <xm:f>$BT$4='Data entry'!$R26</xm:f>
            <x14:dxf>
              <fill>
                <patternFill>
                  <bgColor rgb="FFFF0000"/>
                </patternFill>
              </fill>
            </x14:dxf>
          </x14:cfRule>
          <xm:sqref>BR66:CC66</xm:sqref>
        </x14:conditionalFormatting>
        <x14:conditionalFormatting xmlns:xm="http://schemas.microsoft.com/office/excel/2006/main">
          <x14:cfRule type="expression" priority="4693244" id="{A51139D1-8841-4B96-B8CB-DFE3808765CF}">
            <xm:f>$BU$4='Data entry'!$R26</xm:f>
            <x14:dxf>
              <fill>
                <patternFill>
                  <bgColor rgb="FFFFFF00"/>
                </patternFill>
              </fill>
            </x14:dxf>
          </x14:cfRule>
          <xm:sqref>BG65:BU65</xm:sqref>
        </x14:conditionalFormatting>
        <x14:conditionalFormatting xmlns:xm="http://schemas.microsoft.com/office/excel/2006/main">
          <x14:cfRule type="expression" priority="4693245" id="{55CA7258-760F-4BFF-ACB5-A70FEB3E7981}">
            <xm:f>$BU$4='Data entry'!$R26</xm:f>
            <x14:dxf>
              <fill>
                <patternFill>
                  <bgColor rgb="FFFF0000"/>
                </patternFill>
              </fill>
            </x14:dxf>
          </x14:cfRule>
          <xm:sqref>BS66:CC66</xm:sqref>
        </x14:conditionalFormatting>
        <x14:conditionalFormatting xmlns:xm="http://schemas.microsoft.com/office/excel/2006/main">
          <x14:cfRule type="expression" priority="4693246" id="{A922B218-64DB-4CBB-9AB8-FE0EBB44E09E}">
            <xm:f>$BV$4='Data entry'!$R26</xm:f>
            <x14:dxf>
              <fill>
                <patternFill>
                  <bgColor rgb="FFFFFF00"/>
                </patternFill>
              </fill>
            </x14:dxf>
          </x14:cfRule>
          <xm:sqref>BH65:BV65</xm:sqref>
        </x14:conditionalFormatting>
        <x14:conditionalFormatting xmlns:xm="http://schemas.microsoft.com/office/excel/2006/main">
          <x14:cfRule type="expression" priority="4693247" id="{C98E908A-CD31-4778-B41C-7AFB9DBE639A}">
            <xm:f>$BV$4='Data entry'!$R26</xm:f>
            <x14:dxf>
              <fill>
                <patternFill>
                  <bgColor rgb="FFFF0000"/>
                </patternFill>
              </fill>
            </x14:dxf>
          </x14:cfRule>
          <xm:sqref>BT66:CC66</xm:sqref>
        </x14:conditionalFormatting>
        <x14:conditionalFormatting xmlns:xm="http://schemas.microsoft.com/office/excel/2006/main">
          <x14:cfRule type="expression" priority="4693248" id="{465CCCA3-B4DB-4B61-8AC7-8A5E4CEC9E3F}">
            <xm:f>$BW$4='Data entry'!$R26</xm:f>
            <x14:dxf>
              <fill>
                <patternFill>
                  <bgColor rgb="FFFFFF00"/>
                </patternFill>
              </fill>
            </x14:dxf>
          </x14:cfRule>
          <xm:sqref>BI65:BW65</xm:sqref>
        </x14:conditionalFormatting>
        <x14:conditionalFormatting xmlns:xm="http://schemas.microsoft.com/office/excel/2006/main">
          <x14:cfRule type="expression" priority="4693249" id="{37566F97-6D06-400B-A709-FE657B07687F}">
            <xm:f>$BW$4='Data entry'!$R26</xm:f>
            <x14:dxf>
              <fill>
                <patternFill>
                  <bgColor rgb="FFFF0000"/>
                </patternFill>
              </fill>
            </x14:dxf>
          </x14:cfRule>
          <xm:sqref>BU66:CC66</xm:sqref>
        </x14:conditionalFormatting>
        <x14:conditionalFormatting xmlns:xm="http://schemas.microsoft.com/office/excel/2006/main">
          <x14:cfRule type="expression" priority="4693250" id="{D8FBA3AC-5CF0-4E45-97CA-1D4DEE729ADA}">
            <xm:f>$BX$4='Data entry'!$R26</xm:f>
            <x14:dxf>
              <fill>
                <patternFill>
                  <bgColor rgb="FFFFFF00"/>
                </patternFill>
              </fill>
            </x14:dxf>
          </x14:cfRule>
          <xm:sqref>BJ65:BX65</xm:sqref>
        </x14:conditionalFormatting>
        <x14:conditionalFormatting xmlns:xm="http://schemas.microsoft.com/office/excel/2006/main">
          <x14:cfRule type="expression" priority="4693251" id="{E077C84B-A94F-431D-B232-4AFCC7C64F54}">
            <xm:f>$BX$4='Data entry'!$R26</xm:f>
            <x14:dxf>
              <fill>
                <patternFill>
                  <bgColor rgb="FFFF0000"/>
                </patternFill>
              </fill>
            </x14:dxf>
          </x14:cfRule>
          <xm:sqref>BV66:CC66</xm:sqref>
        </x14:conditionalFormatting>
        <x14:conditionalFormatting xmlns:xm="http://schemas.microsoft.com/office/excel/2006/main">
          <x14:cfRule type="expression" priority="4693252" id="{63783BA8-0C97-4A44-86FD-7A2BCF1B9957}">
            <xm:f>$BY$4='Data entry'!$R26</xm:f>
            <x14:dxf>
              <fill>
                <patternFill>
                  <bgColor rgb="FFFFFF00"/>
                </patternFill>
              </fill>
            </x14:dxf>
          </x14:cfRule>
          <xm:sqref>BK65:BY65</xm:sqref>
        </x14:conditionalFormatting>
        <x14:conditionalFormatting xmlns:xm="http://schemas.microsoft.com/office/excel/2006/main">
          <x14:cfRule type="expression" priority="4693253" id="{BB8DB8B4-B71B-46D2-AEE7-346F16103F74}">
            <xm:f>$BY$4='Data entry'!$R26</xm:f>
            <x14:dxf>
              <fill>
                <patternFill>
                  <bgColor rgb="FFFF0000"/>
                </patternFill>
              </fill>
            </x14:dxf>
          </x14:cfRule>
          <xm:sqref>BW66:CC66</xm:sqref>
        </x14:conditionalFormatting>
        <x14:conditionalFormatting xmlns:xm="http://schemas.microsoft.com/office/excel/2006/main">
          <x14:cfRule type="expression" priority="4693254" id="{1B638B98-2B06-4FEB-90C1-446A3E0A3979}">
            <xm:f>$BZ$4='Data entry'!$R26</xm:f>
            <x14:dxf>
              <fill>
                <patternFill>
                  <bgColor rgb="FFFFFF00"/>
                </patternFill>
              </fill>
            </x14:dxf>
          </x14:cfRule>
          <xm:sqref>BL65:BZ65</xm:sqref>
        </x14:conditionalFormatting>
        <x14:conditionalFormatting xmlns:xm="http://schemas.microsoft.com/office/excel/2006/main">
          <x14:cfRule type="expression" priority="4693255" id="{D3A0A2F8-D1B2-4DC5-B2A9-0EF53074E685}">
            <xm:f>$BZ$4='Data entry'!$R26</xm:f>
            <x14:dxf>
              <fill>
                <patternFill>
                  <bgColor rgb="FFFF0000"/>
                </patternFill>
              </fill>
            </x14:dxf>
          </x14:cfRule>
          <xm:sqref>BX66:CC66</xm:sqref>
        </x14:conditionalFormatting>
        <x14:conditionalFormatting xmlns:xm="http://schemas.microsoft.com/office/excel/2006/main">
          <x14:cfRule type="expression" priority="4693256" id="{83F6D018-7D3B-4D33-9998-11572F2F2FF5}">
            <xm:f>$CA$4='Data entry'!$R26</xm:f>
            <x14:dxf>
              <fill>
                <patternFill>
                  <bgColor rgb="FFFFFF00"/>
                </patternFill>
              </fill>
            </x14:dxf>
          </x14:cfRule>
          <xm:sqref>BM65:CA65</xm:sqref>
        </x14:conditionalFormatting>
        <x14:conditionalFormatting xmlns:xm="http://schemas.microsoft.com/office/excel/2006/main">
          <x14:cfRule type="expression" priority="4693257" id="{8E6D0B51-5626-4ED9-9072-C7A2C139704F}">
            <xm:f>$CA$4='Data entry'!$R26</xm:f>
            <x14:dxf>
              <fill>
                <patternFill>
                  <bgColor rgb="FFFF0000"/>
                </patternFill>
              </fill>
            </x14:dxf>
          </x14:cfRule>
          <xm:sqref>BY66:CC66</xm:sqref>
        </x14:conditionalFormatting>
        <x14:conditionalFormatting xmlns:xm="http://schemas.microsoft.com/office/excel/2006/main">
          <x14:cfRule type="expression" priority="4693258" id="{E1886EE4-3BDE-43A9-9F4B-79377FEC37FE}">
            <xm:f>$CB$4='Data entry'!$R26</xm:f>
            <x14:dxf>
              <fill>
                <patternFill>
                  <bgColor rgb="FFFFFF00"/>
                </patternFill>
              </fill>
            </x14:dxf>
          </x14:cfRule>
          <xm:sqref>BN65:CB65</xm:sqref>
        </x14:conditionalFormatting>
        <x14:conditionalFormatting xmlns:xm="http://schemas.microsoft.com/office/excel/2006/main">
          <x14:cfRule type="expression" priority="4693259" id="{ADEF572A-6C18-4602-BB86-01C96D36E07E}">
            <xm:f>$CB$4='Data entry'!$R26</xm:f>
            <x14:dxf>
              <fill>
                <patternFill>
                  <bgColor rgb="FFFF0000"/>
                </patternFill>
              </fill>
            </x14:dxf>
          </x14:cfRule>
          <xm:sqref>BZ66:CC66</xm:sqref>
        </x14:conditionalFormatting>
        <x14:conditionalFormatting xmlns:xm="http://schemas.microsoft.com/office/excel/2006/main">
          <x14:cfRule type="expression" priority="4693260" id="{7984E1C9-E073-4955-8543-62145CB6D008}">
            <xm:f>$CC$4='Data entry'!$R26</xm:f>
            <x14:dxf>
              <fill>
                <patternFill>
                  <bgColor rgb="FFFFFF00"/>
                </patternFill>
              </fill>
            </x14:dxf>
          </x14:cfRule>
          <xm:sqref>BO65:CC65</xm:sqref>
        </x14:conditionalFormatting>
        <x14:conditionalFormatting xmlns:xm="http://schemas.microsoft.com/office/excel/2006/main">
          <x14:cfRule type="expression" priority="4693261" id="{18A957B3-59FA-4698-BA92-2A208FF18E2F}">
            <xm:f>$CC$4='Data entry'!$R26</xm:f>
            <x14:dxf>
              <fill>
                <patternFill>
                  <bgColor rgb="FFFF0000"/>
                </patternFill>
              </fill>
            </x14:dxf>
          </x14:cfRule>
          <xm:sqref>CA66:CC66</xm:sqref>
        </x14:conditionalFormatting>
        <x14:conditionalFormatting xmlns:xm="http://schemas.microsoft.com/office/excel/2006/main">
          <x14:cfRule type="expression" priority="4693348" id="{5B0DB825-B7C2-40AC-B7EF-F267F054CFB9}">
            <xm:f>$U$4='Data entry'!$R27</xm:f>
            <x14:dxf>
              <fill>
                <patternFill>
                  <bgColor rgb="FFFF0000"/>
                </patternFill>
              </fill>
            </x14:dxf>
          </x14:cfRule>
          <xm:sqref>S69:AE69</xm:sqref>
        </x14:conditionalFormatting>
        <x14:conditionalFormatting xmlns:xm="http://schemas.microsoft.com/office/excel/2006/main">
          <x14:cfRule type="expression" priority="4693349" id="{18311200-E2BB-400F-B594-3B9A2C6068C2}">
            <xm:f>$V$4='Data entry'!$R27</xm:f>
            <x14:dxf>
              <fill>
                <patternFill>
                  <bgColor rgb="FFFF0000"/>
                </patternFill>
              </fill>
            </x14:dxf>
          </x14:cfRule>
          <xm:sqref>T69:AF69</xm:sqref>
        </x14:conditionalFormatting>
        <x14:conditionalFormatting xmlns:xm="http://schemas.microsoft.com/office/excel/2006/main">
          <x14:cfRule type="expression" priority="4693350" id="{D6DFB621-1A58-4C59-A987-ECAD0EB2D32B}">
            <xm:f>$V$4='Data entry'!$R27</xm:f>
            <x14:dxf>
              <fill>
                <patternFill>
                  <bgColor rgb="FFFFFF00"/>
                </patternFill>
              </fill>
            </x14:dxf>
          </x14:cfRule>
          <xm:sqref>H68:V68</xm:sqref>
        </x14:conditionalFormatting>
        <x14:conditionalFormatting xmlns:xm="http://schemas.microsoft.com/office/excel/2006/main">
          <x14:cfRule type="expression" priority="4693351" id="{5F87A680-DC5F-433D-A779-B7A534ACCDA9}">
            <xm:f>$W$4='Data entry'!$R27</xm:f>
            <x14:dxf>
              <fill>
                <patternFill>
                  <bgColor rgb="FFFF0000"/>
                </patternFill>
              </fill>
            </x14:dxf>
          </x14:cfRule>
          <xm:sqref>U69:AG69</xm:sqref>
        </x14:conditionalFormatting>
        <x14:conditionalFormatting xmlns:xm="http://schemas.microsoft.com/office/excel/2006/main">
          <x14:cfRule type="expression" priority="4693352" id="{964539FF-A92C-4F68-B268-B7157A32678C}">
            <xm:f>$W$4='Data entry'!$R27</xm:f>
            <x14:dxf>
              <fill>
                <patternFill>
                  <bgColor rgb="FFFFFF00"/>
                </patternFill>
              </fill>
            </x14:dxf>
          </x14:cfRule>
          <xm:sqref>I68:W68</xm:sqref>
        </x14:conditionalFormatting>
        <x14:conditionalFormatting xmlns:xm="http://schemas.microsoft.com/office/excel/2006/main">
          <x14:cfRule type="expression" priority="4693353" id="{46C1533A-F090-4A90-9309-3F59EC3FD3B0}">
            <xm:f>$X$4='Data entry'!$R27</xm:f>
            <x14:dxf>
              <fill>
                <patternFill>
                  <bgColor rgb="FFFF0000"/>
                </patternFill>
              </fill>
            </x14:dxf>
          </x14:cfRule>
          <xm:sqref>V69:AH69</xm:sqref>
        </x14:conditionalFormatting>
        <x14:conditionalFormatting xmlns:xm="http://schemas.microsoft.com/office/excel/2006/main">
          <x14:cfRule type="expression" priority="4693354" id="{7C70E81C-DDD4-4D75-933A-4F6A39893184}">
            <xm:f>$X$4='Data entry'!$R27</xm:f>
            <x14:dxf>
              <fill>
                <patternFill>
                  <bgColor rgb="FFFFFF00"/>
                </patternFill>
              </fill>
            </x14:dxf>
          </x14:cfRule>
          <xm:sqref>J68:X68</xm:sqref>
        </x14:conditionalFormatting>
        <x14:conditionalFormatting xmlns:xm="http://schemas.microsoft.com/office/excel/2006/main">
          <x14:cfRule type="expression" priority="4693355" id="{561AF073-0EF8-4B72-A119-40A639C4359D}">
            <xm:f>$Y$4='Data entry'!$R27</xm:f>
            <x14:dxf>
              <fill>
                <patternFill>
                  <bgColor rgb="FFFF0000"/>
                </patternFill>
              </fill>
            </x14:dxf>
          </x14:cfRule>
          <xm:sqref>W69:AI69</xm:sqref>
        </x14:conditionalFormatting>
        <x14:conditionalFormatting xmlns:xm="http://schemas.microsoft.com/office/excel/2006/main">
          <x14:cfRule type="expression" priority="4693356" id="{F242E808-8F07-4A89-9524-7D4C767CE357}">
            <xm:f>$Y$4='Data entry'!$R27</xm:f>
            <x14:dxf>
              <fill>
                <patternFill>
                  <bgColor rgb="FFFFFF00"/>
                </patternFill>
              </fill>
            </x14:dxf>
          </x14:cfRule>
          <xm:sqref>K68:Y68</xm:sqref>
        </x14:conditionalFormatting>
        <x14:conditionalFormatting xmlns:xm="http://schemas.microsoft.com/office/excel/2006/main">
          <x14:cfRule type="expression" priority="4693357" id="{DD601058-982B-4218-BD9D-64BB823C2633}">
            <xm:f>$Z$4='Data entry'!$R27</xm:f>
            <x14:dxf>
              <fill>
                <patternFill>
                  <bgColor rgb="FFFF0000"/>
                </patternFill>
              </fill>
            </x14:dxf>
          </x14:cfRule>
          <xm:sqref>X69:AJ69</xm:sqref>
        </x14:conditionalFormatting>
        <x14:conditionalFormatting xmlns:xm="http://schemas.microsoft.com/office/excel/2006/main">
          <x14:cfRule type="expression" priority="4693358" id="{C9DB141D-79F6-4093-92A3-7BF7A1622985}">
            <xm:f>$Z$4='Data entry'!$R27</xm:f>
            <x14:dxf>
              <fill>
                <patternFill>
                  <bgColor rgb="FFFFFF00"/>
                </patternFill>
              </fill>
            </x14:dxf>
          </x14:cfRule>
          <xm:sqref>L68:Z68</xm:sqref>
        </x14:conditionalFormatting>
        <x14:conditionalFormatting xmlns:xm="http://schemas.microsoft.com/office/excel/2006/main">
          <x14:cfRule type="expression" priority="4693359" id="{710EB8D3-F5C0-4E3C-8214-2D0C4E26F649}">
            <xm:f>$AA$4='Data entry'!$R27</xm:f>
            <x14:dxf>
              <fill>
                <patternFill>
                  <bgColor rgb="FFFF0000"/>
                </patternFill>
              </fill>
            </x14:dxf>
          </x14:cfRule>
          <xm:sqref>Y69:AK69</xm:sqref>
        </x14:conditionalFormatting>
        <x14:conditionalFormatting xmlns:xm="http://schemas.microsoft.com/office/excel/2006/main">
          <x14:cfRule type="expression" priority="4693360" id="{33825D69-C967-4D27-B395-5D44A3083802}">
            <xm:f>$AA$4='Data entry'!$R27</xm:f>
            <x14:dxf>
              <fill>
                <patternFill>
                  <bgColor rgb="FFFFFF00"/>
                </patternFill>
              </fill>
            </x14:dxf>
          </x14:cfRule>
          <xm:sqref>M68:AA68</xm:sqref>
        </x14:conditionalFormatting>
        <x14:conditionalFormatting xmlns:xm="http://schemas.microsoft.com/office/excel/2006/main">
          <x14:cfRule type="expression" priority="4693361" id="{9811A97D-351B-4D32-8754-AF433277E62B}">
            <xm:f>$AB$4='Data entry'!$R27</xm:f>
            <x14:dxf>
              <fill>
                <patternFill>
                  <bgColor rgb="FFFF0000"/>
                </patternFill>
              </fill>
            </x14:dxf>
          </x14:cfRule>
          <xm:sqref>Z69:AL69</xm:sqref>
        </x14:conditionalFormatting>
        <x14:conditionalFormatting xmlns:xm="http://schemas.microsoft.com/office/excel/2006/main">
          <x14:cfRule type="expression" priority="4693362" id="{6DD3E556-C72E-438B-92DA-3096ED1E4178}">
            <xm:f>$AB$4='Data entry'!$R27</xm:f>
            <x14:dxf>
              <fill>
                <patternFill>
                  <bgColor rgb="FFFFFF00"/>
                </patternFill>
              </fill>
            </x14:dxf>
          </x14:cfRule>
          <xm:sqref>N68:AB68</xm:sqref>
        </x14:conditionalFormatting>
        <x14:conditionalFormatting xmlns:xm="http://schemas.microsoft.com/office/excel/2006/main">
          <x14:cfRule type="expression" priority="4693363" id="{C0DF7A1B-D6BC-4371-BD3A-F0708147FA1C}">
            <xm:f>$AC$4='Data entry'!$R27</xm:f>
            <x14:dxf>
              <fill>
                <patternFill>
                  <bgColor rgb="FFFF0000"/>
                </patternFill>
              </fill>
            </x14:dxf>
          </x14:cfRule>
          <xm:sqref>AA69:AM69</xm:sqref>
        </x14:conditionalFormatting>
        <x14:conditionalFormatting xmlns:xm="http://schemas.microsoft.com/office/excel/2006/main">
          <x14:cfRule type="expression" priority="4693364" id="{DB2E1F48-AF0E-41F9-A976-6B1963CA5711}">
            <xm:f>$AC$4='Data entry'!$R27</xm:f>
            <x14:dxf>
              <fill>
                <patternFill>
                  <bgColor rgb="FFFFFF00"/>
                </patternFill>
              </fill>
            </x14:dxf>
          </x14:cfRule>
          <xm:sqref>O68:AC68</xm:sqref>
        </x14:conditionalFormatting>
        <x14:conditionalFormatting xmlns:xm="http://schemas.microsoft.com/office/excel/2006/main">
          <x14:cfRule type="expression" priority="4693365" id="{89909907-F9A9-4AF9-BC1D-304710A43F50}">
            <xm:f>$AD$4='Data entry'!$R27</xm:f>
            <x14:dxf>
              <fill>
                <patternFill>
                  <bgColor rgb="FFFF0000"/>
                </patternFill>
              </fill>
            </x14:dxf>
          </x14:cfRule>
          <xm:sqref>AB69:AN69</xm:sqref>
        </x14:conditionalFormatting>
        <x14:conditionalFormatting xmlns:xm="http://schemas.microsoft.com/office/excel/2006/main">
          <x14:cfRule type="expression" priority="4693366" id="{729676B7-E331-43A4-ACC9-850DCEE76A0E}">
            <xm:f>$AD$4='Data entry'!$R27</xm:f>
            <x14:dxf>
              <fill>
                <patternFill>
                  <bgColor rgb="FFFFFF00"/>
                </patternFill>
              </fill>
            </x14:dxf>
          </x14:cfRule>
          <xm:sqref>P68:AD68</xm:sqref>
        </x14:conditionalFormatting>
        <x14:conditionalFormatting xmlns:xm="http://schemas.microsoft.com/office/excel/2006/main">
          <x14:cfRule type="expression" priority="4693367" id="{00DA2C55-350E-44AA-ABEA-808FABFDA737}">
            <xm:f>$AE$4='Data entry'!$R27</xm:f>
            <x14:dxf>
              <fill>
                <patternFill>
                  <bgColor rgb="FFFF0000"/>
                </patternFill>
              </fill>
            </x14:dxf>
          </x14:cfRule>
          <xm:sqref>AC69:AO69</xm:sqref>
        </x14:conditionalFormatting>
        <x14:conditionalFormatting xmlns:xm="http://schemas.microsoft.com/office/excel/2006/main">
          <x14:cfRule type="expression" priority="4693368" id="{373C95F1-00C1-45E9-B561-5224945BA4A4}">
            <xm:f>$AE$4='Data entry'!$R27</xm:f>
            <x14:dxf>
              <fill>
                <patternFill>
                  <bgColor rgb="FFFFFF00"/>
                </patternFill>
              </fill>
            </x14:dxf>
          </x14:cfRule>
          <xm:sqref>Q68:AE68</xm:sqref>
        </x14:conditionalFormatting>
        <x14:conditionalFormatting xmlns:xm="http://schemas.microsoft.com/office/excel/2006/main">
          <x14:cfRule type="expression" priority="4693369" id="{65E90E74-6BEF-4B00-BD5E-ECACFEBC225A}">
            <xm:f>$AF$4='Data entry'!$R27</xm:f>
            <x14:dxf>
              <fill>
                <patternFill>
                  <bgColor rgb="FFFF0000"/>
                </patternFill>
              </fill>
            </x14:dxf>
          </x14:cfRule>
          <xm:sqref>AD69:AP69</xm:sqref>
        </x14:conditionalFormatting>
        <x14:conditionalFormatting xmlns:xm="http://schemas.microsoft.com/office/excel/2006/main">
          <x14:cfRule type="expression" priority="4693370" id="{56B519D7-E083-4811-B42B-D6CB10D44BB3}">
            <xm:f>$AF$4='Data entry'!$R27</xm:f>
            <x14:dxf>
              <fill>
                <patternFill>
                  <bgColor rgb="FFFFFF00"/>
                </patternFill>
              </fill>
            </x14:dxf>
          </x14:cfRule>
          <xm:sqref>R68:AF68</xm:sqref>
        </x14:conditionalFormatting>
        <x14:conditionalFormatting xmlns:xm="http://schemas.microsoft.com/office/excel/2006/main">
          <x14:cfRule type="expression" priority="4693371" id="{889682B6-BF9B-414B-86B7-1C802156B058}">
            <xm:f>$AG$4='Data entry'!$R27</xm:f>
            <x14:dxf>
              <fill>
                <patternFill>
                  <bgColor rgb="FFFF0000"/>
                </patternFill>
              </fill>
            </x14:dxf>
          </x14:cfRule>
          <xm:sqref>AE69:AQ69</xm:sqref>
        </x14:conditionalFormatting>
        <x14:conditionalFormatting xmlns:xm="http://schemas.microsoft.com/office/excel/2006/main">
          <x14:cfRule type="expression" priority="4693372" id="{19913D88-1940-4CB0-B29C-D46D60833BD5}">
            <xm:f>$AG$4='Data entry'!$R27</xm:f>
            <x14:dxf>
              <fill>
                <patternFill>
                  <bgColor rgb="FFFFFF00"/>
                </patternFill>
              </fill>
            </x14:dxf>
          </x14:cfRule>
          <xm:sqref>S68:AG68</xm:sqref>
        </x14:conditionalFormatting>
        <x14:conditionalFormatting xmlns:xm="http://schemas.microsoft.com/office/excel/2006/main">
          <x14:cfRule type="expression" priority="4693373" id="{3DD7B9A5-18A3-463F-BAD5-9796FC487328}">
            <xm:f>$AH$4='Data entry'!$R27</xm:f>
            <x14:dxf>
              <fill>
                <patternFill>
                  <bgColor rgb="FFFF0000"/>
                </patternFill>
              </fill>
            </x14:dxf>
          </x14:cfRule>
          <xm:sqref>AF69:AR69</xm:sqref>
        </x14:conditionalFormatting>
        <x14:conditionalFormatting xmlns:xm="http://schemas.microsoft.com/office/excel/2006/main">
          <x14:cfRule type="expression" priority="4693374" id="{31005CF4-5608-496E-91EB-F7F505046C80}">
            <xm:f>$AH$4='Data entry'!$R27</xm:f>
            <x14:dxf>
              <fill>
                <patternFill>
                  <bgColor rgb="FFFFFF00"/>
                </patternFill>
              </fill>
            </x14:dxf>
          </x14:cfRule>
          <xm:sqref>T68:AH68</xm:sqref>
        </x14:conditionalFormatting>
        <x14:conditionalFormatting xmlns:xm="http://schemas.microsoft.com/office/excel/2006/main">
          <x14:cfRule type="expression" priority="4693375" id="{CD14F654-5B7A-444F-8FC1-7DD71E76E475}">
            <xm:f>$AI$4='Data entry'!$R27</xm:f>
            <x14:dxf>
              <fill>
                <patternFill>
                  <bgColor rgb="FFFF0000"/>
                </patternFill>
              </fill>
            </x14:dxf>
          </x14:cfRule>
          <xm:sqref>AG69:AS69</xm:sqref>
        </x14:conditionalFormatting>
        <x14:conditionalFormatting xmlns:xm="http://schemas.microsoft.com/office/excel/2006/main">
          <x14:cfRule type="expression" priority="4693376" id="{0E4E448C-6C46-4285-B877-A61A90294385}">
            <xm:f>$AI$4='Data entry'!$R27</xm:f>
            <x14:dxf>
              <fill>
                <patternFill>
                  <bgColor rgb="FFFFFF00"/>
                </patternFill>
              </fill>
            </x14:dxf>
          </x14:cfRule>
          <xm:sqref>U68:AI68</xm:sqref>
        </x14:conditionalFormatting>
        <x14:conditionalFormatting xmlns:xm="http://schemas.microsoft.com/office/excel/2006/main">
          <x14:cfRule type="expression" priority="4693377" id="{B1C1818F-791C-403D-BE73-6F6E9DC6A16D}">
            <xm:f>$AJ$4='Data entry'!$R27</xm:f>
            <x14:dxf>
              <fill>
                <patternFill>
                  <bgColor rgb="FFFF0000"/>
                </patternFill>
              </fill>
            </x14:dxf>
          </x14:cfRule>
          <xm:sqref>AH69:AT69</xm:sqref>
        </x14:conditionalFormatting>
        <x14:conditionalFormatting xmlns:xm="http://schemas.microsoft.com/office/excel/2006/main">
          <x14:cfRule type="expression" priority="4693378" id="{A1237792-221B-431B-B8A7-E9A64DA46D93}">
            <xm:f>$AJ$4='Data entry'!$R27</xm:f>
            <x14:dxf>
              <fill>
                <patternFill>
                  <bgColor rgb="FFFFFF00"/>
                </patternFill>
              </fill>
            </x14:dxf>
          </x14:cfRule>
          <xm:sqref>V68:AJ68</xm:sqref>
        </x14:conditionalFormatting>
        <x14:conditionalFormatting xmlns:xm="http://schemas.microsoft.com/office/excel/2006/main">
          <x14:cfRule type="expression" priority="4693379" id="{617DC2AF-C7A3-4724-8EA3-17DEFEDC8949}">
            <xm:f>$AK$4='Data entry'!$R27</xm:f>
            <x14:dxf>
              <fill>
                <patternFill>
                  <bgColor rgb="FFFF0000"/>
                </patternFill>
              </fill>
            </x14:dxf>
          </x14:cfRule>
          <xm:sqref>AI69:AU69</xm:sqref>
        </x14:conditionalFormatting>
        <x14:conditionalFormatting xmlns:xm="http://schemas.microsoft.com/office/excel/2006/main">
          <x14:cfRule type="expression" priority="4693380" id="{AA72317D-37B1-48EB-A28B-BF2AC8DC4519}">
            <xm:f>$AK$4='Data entry'!$R27</xm:f>
            <x14:dxf>
              <fill>
                <patternFill>
                  <bgColor rgb="FFFFFF00"/>
                </patternFill>
              </fill>
            </x14:dxf>
          </x14:cfRule>
          <xm:sqref>W68:AK68</xm:sqref>
        </x14:conditionalFormatting>
        <x14:conditionalFormatting xmlns:xm="http://schemas.microsoft.com/office/excel/2006/main">
          <x14:cfRule type="expression" priority="4693381" id="{6CA9FB7A-20EA-4D3A-B74C-A001F4BE810D}">
            <xm:f>$AL$4='Data entry'!$R27</xm:f>
            <x14:dxf>
              <fill>
                <patternFill>
                  <bgColor rgb="FFFF0000"/>
                </patternFill>
              </fill>
            </x14:dxf>
          </x14:cfRule>
          <xm:sqref>AJ69:AV69</xm:sqref>
        </x14:conditionalFormatting>
        <x14:conditionalFormatting xmlns:xm="http://schemas.microsoft.com/office/excel/2006/main">
          <x14:cfRule type="expression" priority="4693382" id="{81A75DAA-573F-4EF3-A640-1B992C18BEA0}">
            <xm:f>$AL$4='Data entry'!$R27</xm:f>
            <x14:dxf>
              <fill>
                <patternFill>
                  <bgColor rgb="FFFFFF00"/>
                </patternFill>
              </fill>
            </x14:dxf>
          </x14:cfRule>
          <xm:sqref>X68:AL68</xm:sqref>
        </x14:conditionalFormatting>
        <x14:conditionalFormatting xmlns:xm="http://schemas.microsoft.com/office/excel/2006/main">
          <x14:cfRule type="expression" priority="4693383" id="{3D44713E-4ABA-4CCD-9DF4-5513A9FB5E1E}">
            <xm:f>$AM$4='Data entry'!$R27</xm:f>
            <x14:dxf>
              <fill>
                <patternFill>
                  <bgColor rgb="FFFF0000"/>
                </patternFill>
              </fill>
            </x14:dxf>
          </x14:cfRule>
          <xm:sqref>AK69:AW69</xm:sqref>
        </x14:conditionalFormatting>
        <x14:conditionalFormatting xmlns:xm="http://schemas.microsoft.com/office/excel/2006/main">
          <x14:cfRule type="expression" priority="4693384" id="{05A26B51-72A7-4423-822F-2BDBC28275D0}">
            <xm:f>$AM$4='Data entry'!$R27</xm:f>
            <x14:dxf>
              <fill>
                <patternFill>
                  <bgColor rgb="FFFFFF00"/>
                </patternFill>
              </fill>
            </x14:dxf>
          </x14:cfRule>
          <xm:sqref>Y68:AM68</xm:sqref>
        </x14:conditionalFormatting>
        <x14:conditionalFormatting xmlns:xm="http://schemas.microsoft.com/office/excel/2006/main">
          <x14:cfRule type="expression" priority="4693385" id="{B8A20675-6230-4694-A7F6-6B3DC7142773}">
            <xm:f>$AN$4='Data entry'!$R27</xm:f>
            <x14:dxf>
              <fill>
                <patternFill>
                  <bgColor rgb="FFFF0000"/>
                </patternFill>
              </fill>
            </x14:dxf>
          </x14:cfRule>
          <xm:sqref>AL69:AX69</xm:sqref>
        </x14:conditionalFormatting>
        <x14:conditionalFormatting xmlns:xm="http://schemas.microsoft.com/office/excel/2006/main">
          <x14:cfRule type="expression" priority="4693386" id="{8421181C-7450-42E9-BC1D-065CCFCA960E}">
            <xm:f>$AN$4='Data entry'!$R27</xm:f>
            <x14:dxf>
              <fill>
                <patternFill>
                  <bgColor rgb="FFFFFF00"/>
                </patternFill>
              </fill>
            </x14:dxf>
          </x14:cfRule>
          <xm:sqref>Z68:AN68</xm:sqref>
        </x14:conditionalFormatting>
        <x14:conditionalFormatting xmlns:xm="http://schemas.microsoft.com/office/excel/2006/main">
          <x14:cfRule type="expression" priority="4693387" id="{067FE4BD-6EF4-4684-B6E0-35AB2F267EE7}">
            <xm:f>$AO$4='Data entry'!$R27</xm:f>
            <x14:dxf>
              <fill>
                <patternFill>
                  <bgColor rgb="FFFF0000"/>
                </patternFill>
              </fill>
            </x14:dxf>
          </x14:cfRule>
          <xm:sqref>AM69:AY69</xm:sqref>
        </x14:conditionalFormatting>
        <x14:conditionalFormatting xmlns:xm="http://schemas.microsoft.com/office/excel/2006/main">
          <x14:cfRule type="expression" priority="4693388" id="{F7653492-88D1-47AC-8BA3-0CCE65C3C2AB}">
            <xm:f>$AO$4='Data entry'!$R27</xm:f>
            <x14:dxf>
              <fill>
                <patternFill>
                  <bgColor rgb="FFFFFF00"/>
                </patternFill>
              </fill>
            </x14:dxf>
          </x14:cfRule>
          <xm:sqref>AA68:AO68</xm:sqref>
        </x14:conditionalFormatting>
        <x14:conditionalFormatting xmlns:xm="http://schemas.microsoft.com/office/excel/2006/main">
          <x14:cfRule type="expression" priority="4693389" id="{207A5E5D-B322-482E-9193-1D7318138358}">
            <xm:f>$AP$4='Data entry'!$R27</xm:f>
            <x14:dxf>
              <fill>
                <patternFill>
                  <bgColor rgb="FFFF0000"/>
                </patternFill>
              </fill>
            </x14:dxf>
          </x14:cfRule>
          <xm:sqref>AN69:AZ69</xm:sqref>
        </x14:conditionalFormatting>
        <x14:conditionalFormatting xmlns:xm="http://schemas.microsoft.com/office/excel/2006/main">
          <x14:cfRule type="expression" priority="4693390" id="{21DA638D-4CA0-4067-BFF1-240CE1A0261B}">
            <xm:f>$AP$4='Data entry'!$R27</xm:f>
            <x14:dxf>
              <fill>
                <patternFill>
                  <bgColor rgb="FFFFFF00"/>
                </patternFill>
              </fill>
            </x14:dxf>
          </x14:cfRule>
          <xm:sqref>AB68:AP68</xm:sqref>
        </x14:conditionalFormatting>
        <x14:conditionalFormatting xmlns:xm="http://schemas.microsoft.com/office/excel/2006/main">
          <x14:cfRule type="expression" priority="4693391" id="{71963D96-A42A-4B90-BFC7-6D83D37766EF}">
            <xm:f>$AQ$4='Data entry'!$R27</xm:f>
            <x14:dxf>
              <fill>
                <patternFill>
                  <bgColor rgb="FFFF0000"/>
                </patternFill>
              </fill>
            </x14:dxf>
          </x14:cfRule>
          <xm:sqref>AO69:BA69</xm:sqref>
        </x14:conditionalFormatting>
        <x14:conditionalFormatting xmlns:xm="http://schemas.microsoft.com/office/excel/2006/main">
          <x14:cfRule type="expression" priority="4693392" id="{74952595-84B6-484F-8FF6-FCC1F337DF4D}">
            <xm:f>$AQ$4='Data entry'!$R27</xm:f>
            <x14:dxf>
              <fill>
                <patternFill>
                  <bgColor rgb="FFFFFF00"/>
                </patternFill>
              </fill>
            </x14:dxf>
          </x14:cfRule>
          <xm:sqref>AC68:AQ68</xm:sqref>
        </x14:conditionalFormatting>
        <x14:conditionalFormatting xmlns:xm="http://schemas.microsoft.com/office/excel/2006/main">
          <x14:cfRule type="expression" priority="4693393" id="{8AC9C4B9-0A34-4BC0-B0F7-CA89434C4911}">
            <xm:f>$P$4='Data entry'!$R27</xm:f>
            <x14:dxf>
              <fill>
                <patternFill>
                  <bgColor rgb="FFFFFF00"/>
                </patternFill>
              </fill>
            </x14:dxf>
          </x14:cfRule>
          <xm:sqref>C68:P68</xm:sqref>
        </x14:conditionalFormatting>
        <x14:conditionalFormatting xmlns:xm="http://schemas.microsoft.com/office/excel/2006/main">
          <x14:cfRule type="expression" priority="4693394" id="{0A726775-ABFD-4F22-967C-1A4D87BA3751}">
            <xm:f>$Q$4='Data entry'!$R27</xm:f>
            <x14:dxf>
              <fill>
                <patternFill>
                  <bgColor rgb="FFFFFF00"/>
                </patternFill>
              </fill>
            </x14:dxf>
          </x14:cfRule>
          <xm:sqref>C68:Q68</xm:sqref>
        </x14:conditionalFormatting>
        <x14:conditionalFormatting xmlns:xm="http://schemas.microsoft.com/office/excel/2006/main">
          <x14:cfRule type="expression" priority="4693395" id="{3A8414BD-262C-43B5-86EE-FA6901D00453}">
            <xm:f>$Q$4='Data entry'!$R27</xm:f>
            <x14:dxf>
              <fill>
                <patternFill>
                  <bgColor rgb="FFFF0000"/>
                </patternFill>
              </fill>
            </x14:dxf>
          </x14:cfRule>
          <xm:sqref>O69:AA69</xm:sqref>
        </x14:conditionalFormatting>
        <x14:conditionalFormatting xmlns:xm="http://schemas.microsoft.com/office/excel/2006/main">
          <x14:cfRule type="expression" priority="4693396" id="{B8B5501D-F3EF-4449-9306-F652960C65F4}">
            <xm:f>$R$4='Data entry'!$R27</xm:f>
            <x14:dxf>
              <fill>
                <patternFill>
                  <bgColor rgb="FFFF0000"/>
                </patternFill>
              </fill>
            </x14:dxf>
          </x14:cfRule>
          <xm:sqref>P69:AB69</xm:sqref>
        </x14:conditionalFormatting>
        <x14:conditionalFormatting xmlns:xm="http://schemas.microsoft.com/office/excel/2006/main">
          <x14:cfRule type="expression" priority="4693397" id="{5D070DEC-B82E-4D87-B907-A3E5AB836991}">
            <xm:f>$R$4='Data entry'!$R27</xm:f>
            <x14:dxf>
              <fill>
                <patternFill>
                  <bgColor rgb="FFFFFF00"/>
                </patternFill>
              </fill>
            </x14:dxf>
          </x14:cfRule>
          <xm:sqref>D68:R68</xm:sqref>
        </x14:conditionalFormatting>
        <x14:conditionalFormatting xmlns:xm="http://schemas.microsoft.com/office/excel/2006/main">
          <x14:cfRule type="expression" priority="4693398" id="{E4D16A10-F818-4664-9FB2-F0E839824D4B}">
            <xm:f>$S$4='Data entry'!$R27</xm:f>
            <x14:dxf>
              <fill>
                <patternFill>
                  <bgColor rgb="FFFF0000"/>
                </patternFill>
              </fill>
            </x14:dxf>
          </x14:cfRule>
          <xm:sqref>Q69:AC69</xm:sqref>
        </x14:conditionalFormatting>
        <x14:conditionalFormatting xmlns:xm="http://schemas.microsoft.com/office/excel/2006/main">
          <x14:cfRule type="expression" priority="4693399" id="{1A9F9911-A3E9-4730-AFBE-AB8C596545CA}">
            <xm:f>$S$4='Data entry'!$R27</xm:f>
            <x14:dxf>
              <fill>
                <patternFill>
                  <bgColor rgb="FFFFFF00"/>
                </patternFill>
              </fill>
            </x14:dxf>
          </x14:cfRule>
          <xm:sqref>E68:S68</xm:sqref>
        </x14:conditionalFormatting>
        <x14:conditionalFormatting xmlns:xm="http://schemas.microsoft.com/office/excel/2006/main">
          <x14:cfRule type="expression" priority="4693400" id="{8BB5CD1B-B2AC-442A-9550-26DE19A62D22}">
            <xm:f>$T$4='Data entry'!$R27</xm:f>
            <x14:dxf>
              <fill>
                <patternFill>
                  <bgColor rgb="FFFF0000"/>
                </patternFill>
              </fill>
            </x14:dxf>
          </x14:cfRule>
          <xm:sqref>R69:AD69</xm:sqref>
        </x14:conditionalFormatting>
        <x14:conditionalFormatting xmlns:xm="http://schemas.microsoft.com/office/excel/2006/main">
          <x14:cfRule type="expression" priority="4693401" id="{E7B59C69-7921-4049-84A1-8B3E5F7B0598}">
            <xm:f>$T$4='Data entry'!$R27</xm:f>
            <x14:dxf>
              <fill>
                <patternFill>
                  <bgColor rgb="FFFFFF00"/>
                </patternFill>
              </fill>
            </x14:dxf>
          </x14:cfRule>
          <xm:sqref>F68:T68</xm:sqref>
        </x14:conditionalFormatting>
        <x14:conditionalFormatting xmlns:xm="http://schemas.microsoft.com/office/excel/2006/main">
          <x14:cfRule type="expression" priority="4693402" id="{238C09E5-7A3D-439D-949F-A7733073F9A2}">
            <xm:f>$U$4='Data entry'!$R27</xm:f>
            <x14:dxf>
              <fill>
                <patternFill>
                  <bgColor rgb="FFFFFF00"/>
                </patternFill>
              </fill>
            </x14:dxf>
          </x14:cfRule>
          <xm:sqref>G68:U68</xm:sqref>
        </x14:conditionalFormatting>
        <x14:conditionalFormatting xmlns:xm="http://schemas.microsoft.com/office/excel/2006/main">
          <x14:cfRule type="expression" priority="4693403" id="{DE4D4432-0A19-452A-AF14-2873FE4DF411}">
            <xm:f>$AR$4='Data entry'!$R27</xm:f>
            <x14:dxf>
              <fill>
                <patternFill>
                  <bgColor rgb="FFFF0000"/>
                </patternFill>
              </fill>
            </x14:dxf>
          </x14:cfRule>
          <xm:sqref>AP69:BB69</xm:sqref>
        </x14:conditionalFormatting>
        <x14:conditionalFormatting xmlns:xm="http://schemas.microsoft.com/office/excel/2006/main">
          <x14:cfRule type="expression" priority="4693404" id="{90D7E1FF-542D-40C8-9BD5-DFEB4CDD256F}">
            <xm:f>$AR$4='Data entry'!$R27</xm:f>
            <x14:dxf>
              <fill>
                <patternFill>
                  <bgColor rgb="FFFFFF00"/>
                </patternFill>
              </fill>
            </x14:dxf>
          </x14:cfRule>
          <xm:sqref>AD68:AR68</xm:sqref>
        </x14:conditionalFormatting>
        <x14:conditionalFormatting xmlns:xm="http://schemas.microsoft.com/office/excel/2006/main">
          <x14:cfRule type="expression" priority="4693405" id="{0EBB5305-4A4A-4205-A1FF-11160070CBC3}">
            <xm:f>$AS$4='Data entry'!$R27</xm:f>
            <x14:dxf>
              <fill>
                <patternFill>
                  <bgColor rgb="FFFF0000"/>
                </patternFill>
              </fill>
            </x14:dxf>
          </x14:cfRule>
          <xm:sqref>AQ69:BC69</xm:sqref>
        </x14:conditionalFormatting>
        <x14:conditionalFormatting xmlns:xm="http://schemas.microsoft.com/office/excel/2006/main">
          <x14:cfRule type="expression" priority="4693406" id="{AC8EB30C-4253-4CE1-820E-1801F6D8D35B}">
            <xm:f>$AS$4='Data entry'!$R27</xm:f>
            <x14:dxf>
              <fill>
                <patternFill>
                  <bgColor rgb="FFFFFF00"/>
                </patternFill>
              </fill>
            </x14:dxf>
          </x14:cfRule>
          <xm:sqref>AE68:AS68</xm:sqref>
        </x14:conditionalFormatting>
        <x14:conditionalFormatting xmlns:xm="http://schemas.microsoft.com/office/excel/2006/main">
          <x14:cfRule type="expression" priority="4693407" id="{E11744C1-7201-4272-A1B0-945490B42425}">
            <xm:f>$AT$4='Data entry'!$R27</xm:f>
            <x14:dxf>
              <fill>
                <patternFill>
                  <bgColor rgb="FFFF0000"/>
                </patternFill>
              </fill>
            </x14:dxf>
          </x14:cfRule>
          <xm:sqref>AR69:BD69</xm:sqref>
        </x14:conditionalFormatting>
        <x14:conditionalFormatting xmlns:xm="http://schemas.microsoft.com/office/excel/2006/main">
          <x14:cfRule type="expression" priority="4693408" id="{5EE2823B-E955-4EA7-B99C-0B1F77B57A69}">
            <xm:f>$AT$4='Data entry'!$R27</xm:f>
            <x14:dxf>
              <fill>
                <patternFill>
                  <bgColor rgb="FFFFFF00"/>
                </patternFill>
              </fill>
            </x14:dxf>
          </x14:cfRule>
          <xm:sqref>AF68:AT68</xm:sqref>
        </x14:conditionalFormatting>
        <x14:conditionalFormatting xmlns:xm="http://schemas.microsoft.com/office/excel/2006/main">
          <x14:cfRule type="expression" priority="4693409" id="{5737DC63-3262-4B34-900C-2AAEB255FCBA}">
            <xm:f>$AU$4='Data entry'!$R27</xm:f>
            <x14:dxf>
              <fill>
                <patternFill>
                  <bgColor rgb="FFFF0000"/>
                </patternFill>
              </fill>
            </x14:dxf>
          </x14:cfRule>
          <xm:sqref>AS69:BE69</xm:sqref>
        </x14:conditionalFormatting>
        <x14:conditionalFormatting xmlns:xm="http://schemas.microsoft.com/office/excel/2006/main">
          <x14:cfRule type="expression" priority="4693410" id="{2B5C1F1B-3C3D-4CA3-BC64-0E98422075B6}">
            <xm:f>$AU$4='Data entry'!$R27</xm:f>
            <x14:dxf>
              <fill>
                <patternFill>
                  <bgColor rgb="FFFFFF00"/>
                </patternFill>
              </fill>
            </x14:dxf>
          </x14:cfRule>
          <xm:sqref>AG68:AU68</xm:sqref>
        </x14:conditionalFormatting>
        <x14:conditionalFormatting xmlns:xm="http://schemas.microsoft.com/office/excel/2006/main">
          <x14:cfRule type="expression" priority="4693411" id="{B87A1285-B003-4855-8F4B-53C391BA10E6}">
            <xm:f>$AV$4='Data entry'!$R27</xm:f>
            <x14:dxf>
              <fill>
                <patternFill>
                  <bgColor rgb="FFFF0000"/>
                </patternFill>
              </fill>
            </x14:dxf>
          </x14:cfRule>
          <xm:sqref>AT69:BF69</xm:sqref>
        </x14:conditionalFormatting>
        <x14:conditionalFormatting xmlns:xm="http://schemas.microsoft.com/office/excel/2006/main">
          <x14:cfRule type="expression" priority="4693412" id="{338EE31C-78DB-4818-B837-0380F9E457FA}">
            <xm:f>$AV$4='Data entry'!$R27</xm:f>
            <x14:dxf>
              <fill>
                <patternFill>
                  <bgColor rgb="FFFFFF00"/>
                </patternFill>
              </fill>
            </x14:dxf>
          </x14:cfRule>
          <xm:sqref>AH68:AV68</xm:sqref>
        </x14:conditionalFormatting>
        <x14:conditionalFormatting xmlns:xm="http://schemas.microsoft.com/office/excel/2006/main">
          <x14:cfRule type="expression" priority="4693413" id="{5C40EA66-2801-4C91-B885-BF6A1ECFC35C}">
            <xm:f>$AW$4='Data entry'!$R27</xm:f>
            <x14:dxf>
              <fill>
                <patternFill>
                  <bgColor rgb="FFFF0000"/>
                </patternFill>
              </fill>
            </x14:dxf>
          </x14:cfRule>
          <xm:sqref>AU69:BG69</xm:sqref>
        </x14:conditionalFormatting>
        <x14:conditionalFormatting xmlns:xm="http://schemas.microsoft.com/office/excel/2006/main">
          <x14:cfRule type="expression" priority="4693414" id="{51BCD5CE-DF86-4C2F-8A81-DDA1EFD6C8F7}">
            <xm:f>$AW$4='Data entry'!$R27</xm:f>
            <x14:dxf>
              <fill>
                <patternFill>
                  <bgColor rgb="FFFFFF00"/>
                </patternFill>
              </fill>
            </x14:dxf>
          </x14:cfRule>
          <xm:sqref>AI68:AW68</xm:sqref>
        </x14:conditionalFormatting>
        <x14:conditionalFormatting xmlns:xm="http://schemas.microsoft.com/office/excel/2006/main">
          <x14:cfRule type="expression" priority="4693415" id="{DC2ED5A0-8917-4877-8CD3-9DF9BE5993C9}">
            <xm:f>$AX$4='Data entry'!$R27</xm:f>
            <x14:dxf>
              <fill>
                <patternFill>
                  <bgColor rgb="FFFF0000"/>
                </patternFill>
              </fill>
            </x14:dxf>
          </x14:cfRule>
          <xm:sqref>AV69:BH69</xm:sqref>
        </x14:conditionalFormatting>
        <x14:conditionalFormatting xmlns:xm="http://schemas.microsoft.com/office/excel/2006/main">
          <x14:cfRule type="expression" priority="4693416" id="{59B31869-20F9-45BD-BC80-0A6C8945CE2C}">
            <xm:f>$AX$4='Data entry'!$R27</xm:f>
            <x14:dxf>
              <fill>
                <patternFill>
                  <bgColor rgb="FFFFFF00"/>
                </patternFill>
              </fill>
            </x14:dxf>
          </x14:cfRule>
          <xm:sqref>AJ68:AX68</xm:sqref>
        </x14:conditionalFormatting>
        <x14:conditionalFormatting xmlns:xm="http://schemas.microsoft.com/office/excel/2006/main">
          <x14:cfRule type="expression" priority="4693417" id="{D4208FA0-4262-4037-934C-6D0742B2AD8E}">
            <xm:f>$AY$4='Data entry'!$R27</xm:f>
            <x14:dxf>
              <fill>
                <patternFill>
                  <bgColor rgb="FFFF0000"/>
                </patternFill>
              </fill>
            </x14:dxf>
          </x14:cfRule>
          <xm:sqref>AW69:BI69</xm:sqref>
        </x14:conditionalFormatting>
        <x14:conditionalFormatting xmlns:xm="http://schemas.microsoft.com/office/excel/2006/main">
          <x14:cfRule type="expression" priority="4693418" id="{04D6E423-18C7-42B2-A67D-F49D8E62B571}">
            <xm:f>$AY$4='Data entry'!$R27</xm:f>
            <x14:dxf>
              <fill>
                <patternFill>
                  <bgColor rgb="FFFFFF00"/>
                </patternFill>
              </fill>
            </x14:dxf>
          </x14:cfRule>
          <xm:sqref>AK68:AY68</xm:sqref>
        </x14:conditionalFormatting>
        <x14:conditionalFormatting xmlns:xm="http://schemas.microsoft.com/office/excel/2006/main">
          <x14:cfRule type="expression" priority="4693419" id="{A931C203-6E4B-4EBD-A2F4-1876881F48D4}">
            <xm:f>$AZ$4='Data entry'!$R27</xm:f>
            <x14:dxf>
              <fill>
                <patternFill>
                  <bgColor rgb="FFFF0000"/>
                </patternFill>
              </fill>
            </x14:dxf>
          </x14:cfRule>
          <xm:sqref>AX69:BJ69</xm:sqref>
        </x14:conditionalFormatting>
        <x14:conditionalFormatting xmlns:xm="http://schemas.microsoft.com/office/excel/2006/main">
          <x14:cfRule type="expression" priority="4693420" id="{092D9100-E652-40FE-8CAA-720DC0681250}">
            <xm:f>$AZ$4='Data entry'!$R27</xm:f>
            <x14:dxf>
              <fill>
                <patternFill>
                  <bgColor rgb="FFFFFF00"/>
                </patternFill>
              </fill>
            </x14:dxf>
          </x14:cfRule>
          <xm:sqref>AL68:AZ68</xm:sqref>
        </x14:conditionalFormatting>
        <x14:conditionalFormatting xmlns:xm="http://schemas.microsoft.com/office/excel/2006/main">
          <x14:cfRule type="expression" priority="4693421" id="{A3C7E6BE-A225-483C-A983-A915DB662C52}">
            <xm:f>$BA$4='Data entry'!$R27</xm:f>
            <x14:dxf>
              <fill>
                <patternFill>
                  <bgColor rgb="FFFF0000"/>
                </patternFill>
              </fill>
            </x14:dxf>
          </x14:cfRule>
          <xm:sqref>AY69:BK69</xm:sqref>
        </x14:conditionalFormatting>
        <x14:conditionalFormatting xmlns:xm="http://schemas.microsoft.com/office/excel/2006/main">
          <x14:cfRule type="expression" priority="4693422" id="{F5CF569A-8AFA-4CFF-8BD3-F04D8927A99F}">
            <xm:f>$BA$4='Data entry'!$R27</xm:f>
            <x14:dxf>
              <fill>
                <patternFill>
                  <bgColor rgb="FFFFFF00"/>
                </patternFill>
              </fill>
            </x14:dxf>
          </x14:cfRule>
          <xm:sqref>AM68:BA68</xm:sqref>
        </x14:conditionalFormatting>
        <x14:conditionalFormatting xmlns:xm="http://schemas.microsoft.com/office/excel/2006/main">
          <x14:cfRule type="expression" priority="4693423" id="{E4DAC94A-7983-4BFB-A87B-45B58561841A}">
            <xm:f>$BB$4='Data entry'!$R27</xm:f>
            <x14:dxf>
              <fill>
                <patternFill>
                  <bgColor rgb="FFFF0000"/>
                </patternFill>
              </fill>
            </x14:dxf>
          </x14:cfRule>
          <xm:sqref>AZ69:BL69</xm:sqref>
        </x14:conditionalFormatting>
        <x14:conditionalFormatting xmlns:xm="http://schemas.microsoft.com/office/excel/2006/main">
          <x14:cfRule type="expression" priority="4693424" id="{E63849C5-F39B-4B0E-8F8A-B532EDF2CBAE}">
            <xm:f>$BB$4='Data entry'!$R27</xm:f>
            <x14:dxf>
              <fill>
                <patternFill>
                  <bgColor rgb="FFFFFF00"/>
                </patternFill>
              </fill>
            </x14:dxf>
          </x14:cfRule>
          <xm:sqref>AN68:BB68</xm:sqref>
        </x14:conditionalFormatting>
        <x14:conditionalFormatting xmlns:xm="http://schemas.microsoft.com/office/excel/2006/main">
          <x14:cfRule type="expression" priority="4693425" id="{4FDC32D3-C1F5-455D-9AA4-A03359B72526}">
            <xm:f>$BC$4='Data entry'!$R27</xm:f>
            <x14:dxf>
              <fill>
                <patternFill>
                  <bgColor rgb="FFFF0000"/>
                </patternFill>
              </fill>
            </x14:dxf>
          </x14:cfRule>
          <xm:sqref>BA69:BM69</xm:sqref>
        </x14:conditionalFormatting>
        <x14:conditionalFormatting xmlns:xm="http://schemas.microsoft.com/office/excel/2006/main">
          <x14:cfRule type="expression" priority="4693426" id="{5F0D0C60-B233-4C56-B05D-98C99990877F}">
            <xm:f>$BC$4='Data entry'!$R27</xm:f>
            <x14:dxf>
              <fill>
                <patternFill>
                  <bgColor rgb="FFFFFF00"/>
                </patternFill>
              </fill>
            </x14:dxf>
          </x14:cfRule>
          <xm:sqref>AO68:BC68</xm:sqref>
        </x14:conditionalFormatting>
        <x14:conditionalFormatting xmlns:xm="http://schemas.microsoft.com/office/excel/2006/main">
          <x14:cfRule type="expression" priority="4693427" id="{9EBCB60F-8135-43B6-A0F3-548D4092CC98}">
            <xm:f>$BD$4='Data entry'!$R27</xm:f>
            <x14:dxf>
              <fill>
                <patternFill>
                  <bgColor rgb="FFFF0000"/>
                </patternFill>
              </fill>
            </x14:dxf>
          </x14:cfRule>
          <xm:sqref>BB69:BN69</xm:sqref>
        </x14:conditionalFormatting>
        <x14:conditionalFormatting xmlns:xm="http://schemas.microsoft.com/office/excel/2006/main">
          <x14:cfRule type="expression" priority="4693428" id="{961AF346-4A73-41ED-9A8D-27D431B09C05}">
            <xm:f>$BD$4='Data entry'!$R27</xm:f>
            <x14:dxf>
              <fill>
                <patternFill>
                  <bgColor rgb="FFFFFF00"/>
                </patternFill>
              </fill>
            </x14:dxf>
          </x14:cfRule>
          <xm:sqref>AP68:BD68</xm:sqref>
        </x14:conditionalFormatting>
        <x14:conditionalFormatting xmlns:xm="http://schemas.microsoft.com/office/excel/2006/main">
          <x14:cfRule type="expression" priority="4693429" id="{5A887026-27CD-4F8C-8BA6-1E92704C1CA6}">
            <xm:f>$BE$4='Data entry'!$R27</xm:f>
            <x14:dxf>
              <fill>
                <patternFill>
                  <bgColor rgb="FFFF0000"/>
                </patternFill>
              </fill>
            </x14:dxf>
          </x14:cfRule>
          <xm:sqref>BC69:BO69</xm:sqref>
        </x14:conditionalFormatting>
        <x14:conditionalFormatting xmlns:xm="http://schemas.microsoft.com/office/excel/2006/main">
          <x14:cfRule type="expression" priority="4693430" id="{7F46217B-A1E9-4515-B31E-E756FCD7C6D9}">
            <xm:f>$BE$4='Data entry'!$R27</xm:f>
            <x14:dxf>
              <fill>
                <patternFill>
                  <bgColor rgb="FFFFFF00"/>
                </patternFill>
              </fill>
            </x14:dxf>
          </x14:cfRule>
          <xm:sqref>AP68:BE68</xm:sqref>
        </x14:conditionalFormatting>
        <x14:conditionalFormatting xmlns:xm="http://schemas.microsoft.com/office/excel/2006/main">
          <x14:cfRule type="expression" priority="4693431" id="{F4D9285C-8CA0-4EF1-943E-6A462D47CC77}">
            <xm:f>$BF$4='Data entry'!$R27</xm:f>
            <x14:dxf>
              <fill>
                <patternFill>
                  <bgColor rgb="FFFF0000"/>
                </patternFill>
              </fill>
            </x14:dxf>
          </x14:cfRule>
          <xm:sqref>BD69:BP69</xm:sqref>
        </x14:conditionalFormatting>
        <x14:conditionalFormatting xmlns:xm="http://schemas.microsoft.com/office/excel/2006/main">
          <x14:cfRule type="expression" priority="4693432" id="{B9E4407D-651D-4DC0-9D61-3271D62A65E9}">
            <xm:f>$BF$4='Data entry'!$R27</xm:f>
            <x14:dxf>
              <fill>
                <patternFill>
                  <bgColor rgb="FFFFFF00"/>
                </patternFill>
              </fill>
            </x14:dxf>
          </x14:cfRule>
          <xm:sqref>AR68:BF68</xm:sqref>
        </x14:conditionalFormatting>
        <x14:conditionalFormatting xmlns:xm="http://schemas.microsoft.com/office/excel/2006/main">
          <x14:cfRule type="expression" priority="4693433" id="{4CDC062F-DDFF-4556-B941-08F919727F69}">
            <xm:f>$BG$4='Data entry'!$R27</xm:f>
            <x14:dxf>
              <fill>
                <patternFill>
                  <bgColor rgb="FFFF0000"/>
                </patternFill>
              </fill>
            </x14:dxf>
          </x14:cfRule>
          <xm:sqref>BE69:BQ69</xm:sqref>
        </x14:conditionalFormatting>
        <x14:conditionalFormatting xmlns:xm="http://schemas.microsoft.com/office/excel/2006/main">
          <x14:cfRule type="expression" priority="4693434" id="{789184FA-9055-433B-8A1B-92C7ED59E81F}">
            <xm:f>$BG$4='Data entry'!$R27</xm:f>
            <x14:dxf>
              <fill>
                <patternFill>
                  <bgColor rgb="FFFFFF00"/>
                </patternFill>
              </fill>
            </x14:dxf>
          </x14:cfRule>
          <xm:sqref>AS68:BG68</xm:sqref>
        </x14:conditionalFormatting>
        <x14:conditionalFormatting xmlns:xm="http://schemas.microsoft.com/office/excel/2006/main">
          <x14:cfRule type="expression" priority="4693435" id="{58651E5C-09C9-46C1-B95C-E8A578A49E15}">
            <xm:f>$BH$4='Data entry'!$R27</xm:f>
            <x14:dxf>
              <fill>
                <patternFill>
                  <bgColor rgb="FFFFFF00"/>
                </patternFill>
              </fill>
            </x14:dxf>
          </x14:cfRule>
          <xm:sqref>AT68:BH68</xm:sqref>
        </x14:conditionalFormatting>
        <x14:conditionalFormatting xmlns:xm="http://schemas.microsoft.com/office/excel/2006/main">
          <x14:cfRule type="expression" priority="4693436" id="{97B30B86-8311-4DC0-A533-8C0D53F37839}">
            <xm:f>$BH$4='Data entry'!$R27</xm:f>
            <x14:dxf>
              <fill>
                <patternFill>
                  <bgColor rgb="FFFF0000"/>
                </patternFill>
              </fill>
            </x14:dxf>
          </x14:cfRule>
          <xm:sqref>BF69:BR69</xm:sqref>
        </x14:conditionalFormatting>
        <x14:conditionalFormatting xmlns:xm="http://schemas.microsoft.com/office/excel/2006/main">
          <x14:cfRule type="expression" priority="4693437" id="{78344C0C-5AEA-40B1-A20C-6D77DF58E1F5}">
            <xm:f>$BI$4='Data entry'!$R27</xm:f>
            <x14:dxf>
              <fill>
                <patternFill>
                  <bgColor rgb="FFFFFF00"/>
                </patternFill>
              </fill>
            </x14:dxf>
          </x14:cfRule>
          <xm:sqref>AU68:BI68</xm:sqref>
        </x14:conditionalFormatting>
        <x14:conditionalFormatting xmlns:xm="http://schemas.microsoft.com/office/excel/2006/main">
          <x14:cfRule type="expression" priority="4693438" id="{A9CE044F-482E-4F25-B28F-89ACC58502B1}">
            <xm:f>$BI$4='Data entry'!$R27</xm:f>
            <x14:dxf>
              <fill>
                <patternFill>
                  <bgColor rgb="FFFF0000"/>
                </patternFill>
              </fill>
            </x14:dxf>
          </x14:cfRule>
          <xm:sqref>BG69:BS69</xm:sqref>
        </x14:conditionalFormatting>
        <x14:conditionalFormatting xmlns:xm="http://schemas.microsoft.com/office/excel/2006/main">
          <x14:cfRule type="expression" priority="4693439" id="{F63BE0EB-3C71-4456-BEF0-11180AB7A8BB}">
            <xm:f>$BJ$4='Data entry'!$R27</xm:f>
            <x14:dxf>
              <fill>
                <patternFill>
                  <bgColor rgb="FFFFFF00"/>
                </patternFill>
              </fill>
            </x14:dxf>
          </x14:cfRule>
          <xm:sqref>AV68:BJ68</xm:sqref>
        </x14:conditionalFormatting>
        <x14:conditionalFormatting xmlns:xm="http://schemas.microsoft.com/office/excel/2006/main">
          <x14:cfRule type="expression" priority="4693440" id="{478A5DCB-1DAA-4497-A6CC-B4F01FB96D10}">
            <xm:f>$BJ$4='Data entry'!$R27</xm:f>
            <x14:dxf>
              <fill>
                <patternFill>
                  <bgColor rgb="FFFF0000"/>
                </patternFill>
              </fill>
            </x14:dxf>
          </x14:cfRule>
          <xm:sqref>BH69:BT69</xm:sqref>
        </x14:conditionalFormatting>
        <x14:conditionalFormatting xmlns:xm="http://schemas.microsoft.com/office/excel/2006/main">
          <x14:cfRule type="expression" priority="4693441" id="{CDE4AD5B-65A6-4FA4-9EC0-8D05F22312A9}">
            <xm:f>$BK$4='Data entry'!$R27</xm:f>
            <x14:dxf>
              <fill>
                <patternFill>
                  <bgColor rgb="FFFF0000"/>
                </patternFill>
              </fill>
            </x14:dxf>
          </x14:cfRule>
          <xm:sqref>BI69:BU69</xm:sqref>
        </x14:conditionalFormatting>
        <x14:conditionalFormatting xmlns:xm="http://schemas.microsoft.com/office/excel/2006/main">
          <x14:cfRule type="expression" priority="4693442" id="{AB32E790-6CD8-4D11-9A69-57D785FE4BBC}">
            <xm:f>$BK$4='Data entry'!$R27</xm:f>
            <x14:dxf>
              <fill>
                <patternFill>
                  <bgColor rgb="FFFFFF00"/>
                </patternFill>
              </fill>
            </x14:dxf>
          </x14:cfRule>
          <xm:sqref>AW68:BK68</xm:sqref>
        </x14:conditionalFormatting>
        <x14:conditionalFormatting xmlns:xm="http://schemas.microsoft.com/office/excel/2006/main">
          <x14:cfRule type="expression" priority="4693443" id="{99810EB9-805C-43D8-852A-EEECE7874CDB}">
            <xm:f>$BL$4='Data entry'!$R27</xm:f>
            <x14:dxf>
              <fill>
                <patternFill>
                  <bgColor rgb="FFFF0000"/>
                </patternFill>
              </fill>
            </x14:dxf>
          </x14:cfRule>
          <xm:sqref>BJ69:BV69</xm:sqref>
        </x14:conditionalFormatting>
        <x14:conditionalFormatting xmlns:xm="http://schemas.microsoft.com/office/excel/2006/main">
          <x14:cfRule type="expression" priority="4693444" id="{BF5F5475-4E46-479C-97A6-D5175F5D1803}">
            <xm:f>$BL$4='Data entry'!$R27</xm:f>
            <x14:dxf>
              <fill>
                <patternFill>
                  <bgColor rgb="FFFFFF00"/>
                </patternFill>
              </fill>
            </x14:dxf>
          </x14:cfRule>
          <xm:sqref>AX68:BL68</xm:sqref>
        </x14:conditionalFormatting>
        <x14:conditionalFormatting xmlns:xm="http://schemas.microsoft.com/office/excel/2006/main">
          <x14:cfRule type="expression" priority="4693445" id="{B86FDF2F-16C9-46B1-847E-7EA1A8A34B9D}">
            <xm:f>$BM$4='Data entry'!$R27</xm:f>
            <x14:dxf>
              <fill>
                <patternFill>
                  <bgColor rgb="FFFF0000"/>
                </patternFill>
              </fill>
            </x14:dxf>
          </x14:cfRule>
          <xm:sqref>BK69:BW69</xm:sqref>
        </x14:conditionalFormatting>
        <x14:conditionalFormatting xmlns:xm="http://schemas.microsoft.com/office/excel/2006/main">
          <x14:cfRule type="expression" priority="4693446" id="{72FD189F-4CED-400D-9FEF-21A328970A4D}">
            <xm:f>$BM$4='Data entry'!$R27</xm:f>
            <x14:dxf>
              <fill>
                <patternFill>
                  <bgColor rgb="FFFFFF00"/>
                </patternFill>
              </fill>
            </x14:dxf>
          </x14:cfRule>
          <xm:sqref>AY68:BM68</xm:sqref>
        </x14:conditionalFormatting>
        <x14:conditionalFormatting xmlns:xm="http://schemas.microsoft.com/office/excel/2006/main">
          <x14:cfRule type="expression" priority="4693447" id="{BBBBF859-D5A7-4F55-BFBF-8A77E3357590}">
            <xm:f>$BN$4='Data entry'!$R27</xm:f>
            <x14:dxf>
              <fill>
                <patternFill>
                  <bgColor rgb="FFFF0000"/>
                </patternFill>
              </fill>
            </x14:dxf>
          </x14:cfRule>
          <xm:sqref>BL69:BX69</xm:sqref>
        </x14:conditionalFormatting>
        <x14:conditionalFormatting xmlns:xm="http://schemas.microsoft.com/office/excel/2006/main">
          <x14:cfRule type="expression" priority="4693448" id="{50CB1D75-0FD5-4D24-92B1-E8A41DC6575C}">
            <xm:f>$BN$4='Data entry'!$R27</xm:f>
            <x14:dxf>
              <fill>
                <patternFill>
                  <bgColor rgb="FFFFFF00"/>
                </patternFill>
              </fill>
            </x14:dxf>
          </x14:cfRule>
          <xm:sqref>AZ68:BN68</xm:sqref>
        </x14:conditionalFormatting>
        <x14:conditionalFormatting xmlns:xm="http://schemas.microsoft.com/office/excel/2006/main">
          <x14:cfRule type="expression" priority="4693449" id="{9EF3226D-E8FC-496B-A6FF-71776AEA54D1}">
            <xm:f>$BO$4='Data entry'!$R27</xm:f>
            <x14:dxf>
              <fill>
                <patternFill>
                  <bgColor rgb="FFFF0000"/>
                </patternFill>
              </fill>
            </x14:dxf>
          </x14:cfRule>
          <xm:sqref>BM69:BY69</xm:sqref>
        </x14:conditionalFormatting>
        <x14:conditionalFormatting xmlns:xm="http://schemas.microsoft.com/office/excel/2006/main">
          <x14:cfRule type="expression" priority="4693450" id="{3B86C801-ECFE-4D05-8AA5-1581116BAFBC}">
            <xm:f>$BO$4='Data entry'!$R27</xm:f>
            <x14:dxf>
              <fill>
                <patternFill>
                  <bgColor rgb="FFFFFF00"/>
                </patternFill>
              </fill>
            </x14:dxf>
          </x14:cfRule>
          <xm:sqref>BA68:BO68</xm:sqref>
        </x14:conditionalFormatting>
        <x14:conditionalFormatting xmlns:xm="http://schemas.microsoft.com/office/excel/2006/main">
          <x14:cfRule type="expression" priority="4693451" id="{058A23EC-3371-4A02-9F20-1ECA603AC6BC}">
            <xm:f>$BP$4='Data entry'!$R27</xm:f>
            <x14:dxf>
              <fill>
                <patternFill>
                  <bgColor rgb="FFFF0000"/>
                </patternFill>
              </fill>
            </x14:dxf>
          </x14:cfRule>
          <xm:sqref>BN69:BZ69</xm:sqref>
        </x14:conditionalFormatting>
        <x14:conditionalFormatting xmlns:xm="http://schemas.microsoft.com/office/excel/2006/main">
          <x14:cfRule type="expression" priority="4693452" id="{3E711E31-3992-4555-AB22-87133D60CD15}">
            <xm:f>$BP$4='Data entry'!$R27</xm:f>
            <x14:dxf>
              <fill>
                <patternFill>
                  <bgColor rgb="FFFFFF00"/>
                </patternFill>
              </fill>
            </x14:dxf>
          </x14:cfRule>
          <xm:sqref>BB68:BP68</xm:sqref>
        </x14:conditionalFormatting>
        <x14:conditionalFormatting xmlns:xm="http://schemas.microsoft.com/office/excel/2006/main">
          <x14:cfRule type="expression" priority="4693453" id="{23E9F8B9-37D5-4730-9453-6F23E8ECBBE3}">
            <xm:f>$BQ$4='Data entry'!$R27</xm:f>
            <x14:dxf>
              <fill>
                <patternFill>
                  <bgColor rgb="FFFFFF00"/>
                </patternFill>
              </fill>
            </x14:dxf>
          </x14:cfRule>
          <xm:sqref>BC68:BQ68</xm:sqref>
        </x14:conditionalFormatting>
        <x14:conditionalFormatting xmlns:xm="http://schemas.microsoft.com/office/excel/2006/main">
          <x14:cfRule type="expression" priority="4693454" id="{BCFD92F6-AAD3-44FD-BC61-A292A81B883E}">
            <xm:f>$BQ$4='Data entry'!$R27</xm:f>
            <x14:dxf>
              <fill>
                <patternFill>
                  <bgColor rgb="FFFF0000"/>
                </patternFill>
              </fill>
            </x14:dxf>
          </x14:cfRule>
          <xm:sqref>BO69:CA69</xm:sqref>
        </x14:conditionalFormatting>
        <x14:conditionalFormatting xmlns:xm="http://schemas.microsoft.com/office/excel/2006/main">
          <x14:cfRule type="expression" priority="4693455" id="{357D60E5-F356-477E-8020-A18F42C02832}">
            <xm:f>$BR$4='Data entry'!$R27</xm:f>
            <x14:dxf>
              <fill>
                <patternFill>
                  <bgColor rgb="FFFFFF00"/>
                </patternFill>
              </fill>
            </x14:dxf>
          </x14:cfRule>
          <xm:sqref>BD68:BR68</xm:sqref>
        </x14:conditionalFormatting>
        <x14:conditionalFormatting xmlns:xm="http://schemas.microsoft.com/office/excel/2006/main">
          <x14:cfRule type="expression" priority="4693456" id="{DA2B6511-43B3-432D-B6AA-1DB1188B90A6}">
            <xm:f>$BR$4='Data entry'!$R27</xm:f>
            <x14:dxf>
              <fill>
                <patternFill>
                  <bgColor rgb="FFFF0000"/>
                </patternFill>
              </fill>
            </x14:dxf>
          </x14:cfRule>
          <xm:sqref>BP69:CB69</xm:sqref>
        </x14:conditionalFormatting>
        <x14:conditionalFormatting xmlns:xm="http://schemas.microsoft.com/office/excel/2006/main">
          <x14:cfRule type="expression" priority="4693457" id="{0D5F64E4-4136-4BFA-B833-CC8578525D9C}">
            <xm:f>$BS$4='Data entry'!$R27</xm:f>
            <x14:dxf>
              <fill>
                <patternFill>
                  <bgColor rgb="FFFFFF00"/>
                </patternFill>
              </fill>
            </x14:dxf>
          </x14:cfRule>
          <xm:sqref>BE68:BS68</xm:sqref>
        </x14:conditionalFormatting>
        <x14:conditionalFormatting xmlns:xm="http://schemas.microsoft.com/office/excel/2006/main">
          <x14:cfRule type="expression" priority="4693458" id="{AC94D468-F078-4AE2-8771-102996E07B09}">
            <xm:f>$BS$4='Data entry'!$R27</xm:f>
            <x14:dxf>
              <fill>
                <patternFill>
                  <bgColor rgb="FFFF0000"/>
                </patternFill>
              </fill>
            </x14:dxf>
          </x14:cfRule>
          <xm:sqref>BQ69:CC69</xm:sqref>
        </x14:conditionalFormatting>
        <x14:conditionalFormatting xmlns:xm="http://schemas.microsoft.com/office/excel/2006/main">
          <x14:cfRule type="expression" priority="4693459" id="{10E78F76-181E-4F19-9F89-7DD36D3EFE30}">
            <xm:f>$BT$4='Data entry'!$R27</xm:f>
            <x14:dxf>
              <fill>
                <patternFill>
                  <bgColor rgb="FFFFFF00"/>
                </patternFill>
              </fill>
            </x14:dxf>
          </x14:cfRule>
          <xm:sqref>BF68:BT68</xm:sqref>
        </x14:conditionalFormatting>
        <x14:conditionalFormatting xmlns:xm="http://schemas.microsoft.com/office/excel/2006/main">
          <x14:cfRule type="expression" priority="4693460" id="{6A5FADC6-9512-4EFB-90A5-7B5244D10D1F}">
            <xm:f>$BT$4='Data entry'!$R27</xm:f>
            <x14:dxf>
              <fill>
                <patternFill>
                  <bgColor rgb="FFFF0000"/>
                </patternFill>
              </fill>
            </x14:dxf>
          </x14:cfRule>
          <xm:sqref>BR69:CC69</xm:sqref>
        </x14:conditionalFormatting>
        <x14:conditionalFormatting xmlns:xm="http://schemas.microsoft.com/office/excel/2006/main">
          <x14:cfRule type="expression" priority="4693461" id="{A51139D1-8841-4B96-B8CB-DFE3808765CF}">
            <xm:f>$BU$4='Data entry'!$R27</xm:f>
            <x14:dxf>
              <fill>
                <patternFill>
                  <bgColor rgb="FFFFFF00"/>
                </patternFill>
              </fill>
            </x14:dxf>
          </x14:cfRule>
          <xm:sqref>BG68:BU68</xm:sqref>
        </x14:conditionalFormatting>
        <x14:conditionalFormatting xmlns:xm="http://schemas.microsoft.com/office/excel/2006/main">
          <x14:cfRule type="expression" priority="4693462" id="{55CA7258-760F-4BFF-ACB5-A70FEB3E7981}">
            <xm:f>$BU$4='Data entry'!$R27</xm:f>
            <x14:dxf>
              <fill>
                <patternFill>
                  <bgColor rgb="FFFF0000"/>
                </patternFill>
              </fill>
            </x14:dxf>
          </x14:cfRule>
          <xm:sqref>BS69:CC69</xm:sqref>
        </x14:conditionalFormatting>
        <x14:conditionalFormatting xmlns:xm="http://schemas.microsoft.com/office/excel/2006/main">
          <x14:cfRule type="expression" priority="4693463" id="{A922B218-64DB-4CBB-9AB8-FE0EBB44E09E}">
            <xm:f>$BV$4='Data entry'!$R27</xm:f>
            <x14:dxf>
              <fill>
                <patternFill>
                  <bgColor rgb="FFFFFF00"/>
                </patternFill>
              </fill>
            </x14:dxf>
          </x14:cfRule>
          <xm:sqref>BH68:BV68</xm:sqref>
        </x14:conditionalFormatting>
        <x14:conditionalFormatting xmlns:xm="http://schemas.microsoft.com/office/excel/2006/main">
          <x14:cfRule type="expression" priority="4693464" id="{C98E908A-CD31-4778-B41C-7AFB9DBE639A}">
            <xm:f>$BV$4='Data entry'!$R27</xm:f>
            <x14:dxf>
              <fill>
                <patternFill>
                  <bgColor rgb="FFFF0000"/>
                </patternFill>
              </fill>
            </x14:dxf>
          </x14:cfRule>
          <xm:sqref>BT69:CC69</xm:sqref>
        </x14:conditionalFormatting>
        <x14:conditionalFormatting xmlns:xm="http://schemas.microsoft.com/office/excel/2006/main">
          <x14:cfRule type="expression" priority="4693465" id="{465CCCA3-B4DB-4B61-8AC7-8A5E4CEC9E3F}">
            <xm:f>$BW$4='Data entry'!$R27</xm:f>
            <x14:dxf>
              <fill>
                <patternFill>
                  <bgColor rgb="FFFFFF00"/>
                </patternFill>
              </fill>
            </x14:dxf>
          </x14:cfRule>
          <xm:sqref>BI68:BW68</xm:sqref>
        </x14:conditionalFormatting>
        <x14:conditionalFormatting xmlns:xm="http://schemas.microsoft.com/office/excel/2006/main">
          <x14:cfRule type="expression" priority="4693466" id="{37566F97-6D06-400B-A709-FE657B07687F}">
            <xm:f>$BW$4='Data entry'!$R27</xm:f>
            <x14:dxf>
              <fill>
                <patternFill>
                  <bgColor rgb="FFFF0000"/>
                </patternFill>
              </fill>
            </x14:dxf>
          </x14:cfRule>
          <xm:sqref>BU69:CC69</xm:sqref>
        </x14:conditionalFormatting>
        <x14:conditionalFormatting xmlns:xm="http://schemas.microsoft.com/office/excel/2006/main">
          <x14:cfRule type="expression" priority="4693467" id="{D8FBA3AC-5CF0-4E45-97CA-1D4DEE729ADA}">
            <xm:f>$BX$4='Data entry'!$R27</xm:f>
            <x14:dxf>
              <fill>
                <patternFill>
                  <bgColor rgb="FFFFFF00"/>
                </patternFill>
              </fill>
            </x14:dxf>
          </x14:cfRule>
          <xm:sqref>BJ68:BX68</xm:sqref>
        </x14:conditionalFormatting>
        <x14:conditionalFormatting xmlns:xm="http://schemas.microsoft.com/office/excel/2006/main">
          <x14:cfRule type="expression" priority="4693468" id="{E077C84B-A94F-431D-B232-4AFCC7C64F54}">
            <xm:f>$BX$4='Data entry'!$R27</xm:f>
            <x14:dxf>
              <fill>
                <patternFill>
                  <bgColor rgb="FFFF0000"/>
                </patternFill>
              </fill>
            </x14:dxf>
          </x14:cfRule>
          <xm:sqref>BV69:CC69</xm:sqref>
        </x14:conditionalFormatting>
        <x14:conditionalFormatting xmlns:xm="http://schemas.microsoft.com/office/excel/2006/main">
          <x14:cfRule type="expression" priority="4693469" id="{63783BA8-0C97-4A44-86FD-7A2BCF1B9957}">
            <xm:f>$BY$4='Data entry'!$R27</xm:f>
            <x14:dxf>
              <fill>
                <patternFill>
                  <bgColor rgb="FFFFFF00"/>
                </patternFill>
              </fill>
            </x14:dxf>
          </x14:cfRule>
          <xm:sqref>BK68:BY68</xm:sqref>
        </x14:conditionalFormatting>
        <x14:conditionalFormatting xmlns:xm="http://schemas.microsoft.com/office/excel/2006/main">
          <x14:cfRule type="expression" priority="4693470" id="{BB8DB8B4-B71B-46D2-AEE7-346F16103F74}">
            <xm:f>$BY$4='Data entry'!$R27</xm:f>
            <x14:dxf>
              <fill>
                <patternFill>
                  <bgColor rgb="FFFF0000"/>
                </patternFill>
              </fill>
            </x14:dxf>
          </x14:cfRule>
          <xm:sqref>BW69:CC69</xm:sqref>
        </x14:conditionalFormatting>
        <x14:conditionalFormatting xmlns:xm="http://schemas.microsoft.com/office/excel/2006/main">
          <x14:cfRule type="expression" priority="4693471" id="{1B638B98-2B06-4FEB-90C1-446A3E0A3979}">
            <xm:f>$BZ$4='Data entry'!$R27</xm:f>
            <x14:dxf>
              <fill>
                <patternFill>
                  <bgColor rgb="FFFFFF00"/>
                </patternFill>
              </fill>
            </x14:dxf>
          </x14:cfRule>
          <xm:sqref>BL68:BZ68</xm:sqref>
        </x14:conditionalFormatting>
        <x14:conditionalFormatting xmlns:xm="http://schemas.microsoft.com/office/excel/2006/main">
          <x14:cfRule type="expression" priority="4693472" id="{D3A0A2F8-D1B2-4DC5-B2A9-0EF53074E685}">
            <xm:f>$BZ$4='Data entry'!$R27</xm:f>
            <x14:dxf>
              <fill>
                <patternFill>
                  <bgColor rgb="FFFF0000"/>
                </patternFill>
              </fill>
            </x14:dxf>
          </x14:cfRule>
          <xm:sqref>BX69:CC69</xm:sqref>
        </x14:conditionalFormatting>
        <x14:conditionalFormatting xmlns:xm="http://schemas.microsoft.com/office/excel/2006/main">
          <x14:cfRule type="expression" priority="4693473" id="{83F6D018-7D3B-4D33-9998-11572F2F2FF5}">
            <xm:f>$CA$4='Data entry'!$R27</xm:f>
            <x14:dxf>
              <fill>
                <patternFill>
                  <bgColor rgb="FFFFFF00"/>
                </patternFill>
              </fill>
            </x14:dxf>
          </x14:cfRule>
          <xm:sqref>BM68:CA68</xm:sqref>
        </x14:conditionalFormatting>
        <x14:conditionalFormatting xmlns:xm="http://schemas.microsoft.com/office/excel/2006/main">
          <x14:cfRule type="expression" priority="4693474" id="{8E6D0B51-5626-4ED9-9072-C7A2C139704F}">
            <xm:f>$CA$4='Data entry'!$R27</xm:f>
            <x14:dxf>
              <fill>
                <patternFill>
                  <bgColor rgb="FFFF0000"/>
                </patternFill>
              </fill>
            </x14:dxf>
          </x14:cfRule>
          <xm:sqref>BY69:CC69</xm:sqref>
        </x14:conditionalFormatting>
        <x14:conditionalFormatting xmlns:xm="http://schemas.microsoft.com/office/excel/2006/main">
          <x14:cfRule type="expression" priority="4693475" id="{E1886EE4-3BDE-43A9-9F4B-79377FEC37FE}">
            <xm:f>$CB$4='Data entry'!$R27</xm:f>
            <x14:dxf>
              <fill>
                <patternFill>
                  <bgColor rgb="FFFFFF00"/>
                </patternFill>
              </fill>
            </x14:dxf>
          </x14:cfRule>
          <xm:sqref>BN68:CB68</xm:sqref>
        </x14:conditionalFormatting>
        <x14:conditionalFormatting xmlns:xm="http://schemas.microsoft.com/office/excel/2006/main">
          <x14:cfRule type="expression" priority="4693476" id="{ADEF572A-6C18-4602-BB86-01C96D36E07E}">
            <xm:f>$CB$4='Data entry'!$R27</xm:f>
            <x14:dxf>
              <fill>
                <patternFill>
                  <bgColor rgb="FFFF0000"/>
                </patternFill>
              </fill>
            </x14:dxf>
          </x14:cfRule>
          <xm:sqref>BZ69:CC69</xm:sqref>
        </x14:conditionalFormatting>
        <x14:conditionalFormatting xmlns:xm="http://schemas.microsoft.com/office/excel/2006/main">
          <x14:cfRule type="expression" priority="4693477" id="{7984E1C9-E073-4955-8543-62145CB6D008}">
            <xm:f>$CC$4='Data entry'!$R27</xm:f>
            <x14:dxf>
              <fill>
                <patternFill>
                  <bgColor rgb="FFFFFF00"/>
                </patternFill>
              </fill>
            </x14:dxf>
          </x14:cfRule>
          <xm:sqref>BO68:CC68</xm:sqref>
        </x14:conditionalFormatting>
        <x14:conditionalFormatting xmlns:xm="http://schemas.microsoft.com/office/excel/2006/main">
          <x14:cfRule type="expression" priority="4693478" id="{18A957B3-59FA-4698-BA92-2A208FF18E2F}">
            <xm:f>$CC$4='Data entry'!$R27</xm:f>
            <x14:dxf>
              <fill>
                <patternFill>
                  <bgColor rgb="FFFF0000"/>
                </patternFill>
              </fill>
            </x14:dxf>
          </x14:cfRule>
          <xm:sqref>CA69:CC69</xm:sqref>
        </x14:conditionalFormatting>
        <x14:conditionalFormatting xmlns:xm="http://schemas.microsoft.com/office/excel/2006/main">
          <x14:cfRule type="expression" priority="4693565" id="{5B0DB825-B7C2-40AC-B7EF-F267F054CFB9}">
            <xm:f>$U$4='Data entry'!$R28</xm:f>
            <x14:dxf>
              <fill>
                <patternFill>
                  <bgColor rgb="FFFF0000"/>
                </patternFill>
              </fill>
            </x14:dxf>
          </x14:cfRule>
          <xm:sqref>S72:AE72</xm:sqref>
        </x14:conditionalFormatting>
        <x14:conditionalFormatting xmlns:xm="http://schemas.microsoft.com/office/excel/2006/main">
          <x14:cfRule type="expression" priority="4693566" id="{18311200-E2BB-400F-B594-3B9A2C6068C2}">
            <xm:f>$V$4='Data entry'!$R28</xm:f>
            <x14:dxf>
              <fill>
                <patternFill>
                  <bgColor rgb="FFFF0000"/>
                </patternFill>
              </fill>
            </x14:dxf>
          </x14:cfRule>
          <xm:sqref>T72:AF72</xm:sqref>
        </x14:conditionalFormatting>
        <x14:conditionalFormatting xmlns:xm="http://schemas.microsoft.com/office/excel/2006/main">
          <x14:cfRule type="expression" priority="4693567" id="{D6DFB621-1A58-4C59-A987-ECAD0EB2D32B}">
            <xm:f>$V$4='Data entry'!$R28</xm:f>
            <x14:dxf>
              <fill>
                <patternFill>
                  <bgColor rgb="FFFFFF00"/>
                </patternFill>
              </fill>
            </x14:dxf>
          </x14:cfRule>
          <xm:sqref>H71:V71</xm:sqref>
        </x14:conditionalFormatting>
        <x14:conditionalFormatting xmlns:xm="http://schemas.microsoft.com/office/excel/2006/main">
          <x14:cfRule type="expression" priority="4693568" id="{5F87A680-DC5F-433D-A779-B7A534ACCDA9}">
            <xm:f>$W$4='Data entry'!$R28</xm:f>
            <x14:dxf>
              <fill>
                <patternFill>
                  <bgColor rgb="FFFF0000"/>
                </patternFill>
              </fill>
            </x14:dxf>
          </x14:cfRule>
          <xm:sqref>U72:AG72</xm:sqref>
        </x14:conditionalFormatting>
        <x14:conditionalFormatting xmlns:xm="http://schemas.microsoft.com/office/excel/2006/main">
          <x14:cfRule type="expression" priority="4693569" id="{964539FF-A92C-4F68-B268-B7157A32678C}">
            <xm:f>$W$4='Data entry'!$R28</xm:f>
            <x14:dxf>
              <fill>
                <patternFill>
                  <bgColor rgb="FFFFFF00"/>
                </patternFill>
              </fill>
            </x14:dxf>
          </x14:cfRule>
          <xm:sqref>I71:W71</xm:sqref>
        </x14:conditionalFormatting>
        <x14:conditionalFormatting xmlns:xm="http://schemas.microsoft.com/office/excel/2006/main">
          <x14:cfRule type="expression" priority="4693570" id="{46C1533A-F090-4A90-9309-3F59EC3FD3B0}">
            <xm:f>$X$4='Data entry'!$R28</xm:f>
            <x14:dxf>
              <fill>
                <patternFill>
                  <bgColor rgb="FFFF0000"/>
                </patternFill>
              </fill>
            </x14:dxf>
          </x14:cfRule>
          <xm:sqref>V72:AH72</xm:sqref>
        </x14:conditionalFormatting>
        <x14:conditionalFormatting xmlns:xm="http://schemas.microsoft.com/office/excel/2006/main">
          <x14:cfRule type="expression" priority="4693571" id="{7C70E81C-DDD4-4D75-933A-4F6A39893184}">
            <xm:f>$X$4='Data entry'!$R28</xm:f>
            <x14:dxf>
              <fill>
                <patternFill>
                  <bgColor rgb="FFFFFF00"/>
                </patternFill>
              </fill>
            </x14:dxf>
          </x14:cfRule>
          <xm:sqref>J71:X71</xm:sqref>
        </x14:conditionalFormatting>
        <x14:conditionalFormatting xmlns:xm="http://schemas.microsoft.com/office/excel/2006/main">
          <x14:cfRule type="expression" priority="4693572" id="{561AF073-0EF8-4B72-A119-40A639C4359D}">
            <xm:f>$Y$4='Data entry'!$R28</xm:f>
            <x14:dxf>
              <fill>
                <patternFill>
                  <bgColor rgb="FFFF0000"/>
                </patternFill>
              </fill>
            </x14:dxf>
          </x14:cfRule>
          <xm:sqref>W72:AI72</xm:sqref>
        </x14:conditionalFormatting>
        <x14:conditionalFormatting xmlns:xm="http://schemas.microsoft.com/office/excel/2006/main">
          <x14:cfRule type="expression" priority="4693573" id="{F242E808-8F07-4A89-9524-7D4C767CE357}">
            <xm:f>$Y$4='Data entry'!$R28</xm:f>
            <x14:dxf>
              <fill>
                <patternFill>
                  <bgColor rgb="FFFFFF00"/>
                </patternFill>
              </fill>
            </x14:dxf>
          </x14:cfRule>
          <xm:sqref>K71:Y71</xm:sqref>
        </x14:conditionalFormatting>
        <x14:conditionalFormatting xmlns:xm="http://schemas.microsoft.com/office/excel/2006/main">
          <x14:cfRule type="expression" priority="4693574" id="{DD601058-982B-4218-BD9D-64BB823C2633}">
            <xm:f>$Z$4='Data entry'!$R28</xm:f>
            <x14:dxf>
              <fill>
                <patternFill>
                  <bgColor rgb="FFFF0000"/>
                </patternFill>
              </fill>
            </x14:dxf>
          </x14:cfRule>
          <xm:sqref>X72:AJ72</xm:sqref>
        </x14:conditionalFormatting>
        <x14:conditionalFormatting xmlns:xm="http://schemas.microsoft.com/office/excel/2006/main">
          <x14:cfRule type="expression" priority="4693575" id="{C9DB141D-79F6-4093-92A3-7BF7A1622985}">
            <xm:f>$Z$4='Data entry'!$R28</xm:f>
            <x14:dxf>
              <fill>
                <patternFill>
                  <bgColor rgb="FFFFFF00"/>
                </patternFill>
              </fill>
            </x14:dxf>
          </x14:cfRule>
          <xm:sqref>L71:Z71</xm:sqref>
        </x14:conditionalFormatting>
        <x14:conditionalFormatting xmlns:xm="http://schemas.microsoft.com/office/excel/2006/main">
          <x14:cfRule type="expression" priority="4693576" id="{710EB8D3-F5C0-4E3C-8214-2D0C4E26F649}">
            <xm:f>$AA$4='Data entry'!$R28</xm:f>
            <x14:dxf>
              <fill>
                <patternFill>
                  <bgColor rgb="FFFF0000"/>
                </patternFill>
              </fill>
            </x14:dxf>
          </x14:cfRule>
          <xm:sqref>Y72:AK72</xm:sqref>
        </x14:conditionalFormatting>
        <x14:conditionalFormatting xmlns:xm="http://schemas.microsoft.com/office/excel/2006/main">
          <x14:cfRule type="expression" priority="4693577" id="{33825D69-C967-4D27-B395-5D44A3083802}">
            <xm:f>$AA$4='Data entry'!$R28</xm:f>
            <x14:dxf>
              <fill>
                <patternFill>
                  <bgColor rgb="FFFFFF00"/>
                </patternFill>
              </fill>
            </x14:dxf>
          </x14:cfRule>
          <xm:sqref>M71:AA71</xm:sqref>
        </x14:conditionalFormatting>
        <x14:conditionalFormatting xmlns:xm="http://schemas.microsoft.com/office/excel/2006/main">
          <x14:cfRule type="expression" priority="4693578" id="{9811A97D-351B-4D32-8754-AF433277E62B}">
            <xm:f>$AB$4='Data entry'!$R28</xm:f>
            <x14:dxf>
              <fill>
                <patternFill>
                  <bgColor rgb="FFFF0000"/>
                </patternFill>
              </fill>
            </x14:dxf>
          </x14:cfRule>
          <xm:sqref>Z72:AL72</xm:sqref>
        </x14:conditionalFormatting>
        <x14:conditionalFormatting xmlns:xm="http://schemas.microsoft.com/office/excel/2006/main">
          <x14:cfRule type="expression" priority="4693579" id="{6DD3E556-C72E-438B-92DA-3096ED1E4178}">
            <xm:f>$AB$4='Data entry'!$R28</xm:f>
            <x14:dxf>
              <fill>
                <patternFill>
                  <bgColor rgb="FFFFFF00"/>
                </patternFill>
              </fill>
            </x14:dxf>
          </x14:cfRule>
          <xm:sqref>N71:AB71</xm:sqref>
        </x14:conditionalFormatting>
        <x14:conditionalFormatting xmlns:xm="http://schemas.microsoft.com/office/excel/2006/main">
          <x14:cfRule type="expression" priority="4693580" id="{C0DF7A1B-D6BC-4371-BD3A-F0708147FA1C}">
            <xm:f>$AC$4='Data entry'!$R28</xm:f>
            <x14:dxf>
              <fill>
                <patternFill>
                  <bgColor rgb="FFFF0000"/>
                </patternFill>
              </fill>
            </x14:dxf>
          </x14:cfRule>
          <xm:sqref>AA72:AM72</xm:sqref>
        </x14:conditionalFormatting>
        <x14:conditionalFormatting xmlns:xm="http://schemas.microsoft.com/office/excel/2006/main">
          <x14:cfRule type="expression" priority="4693581" id="{DB2E1F48-AF0E-41F9-A976-6B1963CA5711}">
            <xm:f>$AC$4='Data entry'!$R28</xm:f>
            <x14:dxf>
              <fill>
                <patternFill>
                  <bgColor rgb="FFFFFF00"/>
                </patternFill>
              </fill>
            </x14:dxf>
          </x14:cfRule>
          <xm:sqref>O71:AC71</xm:sqref>
        </x14:conditionalFormatting>
        <x14:conditionalFormatting xmlns:xm="http://schemas.microsoft.com/office/excel/2006/main">
          <x14:cfRule type="expression" priority="4693582" id="{89909907-F9A9-4AF9-BC1D-304710A43F50}">
            <xm:f>$AD$4='Data entry'!$R28</xm:f>
            <x14:dxf>
              <fill>
                <patternFill>
                  <bgColor rgb="FFFF0000"/>
                </patternFill>
              </fill>
            </x14:dxf>
          </x14:cfRule>
          <xm:sqref>AB72:AN72</xm:sqref>
        </x14:conditionalFormatting>
        <x14:conditionalFormatting xmlns:xm="http://schemas.microsoft.com/office/excel/2006/main">
          <x14:cfRule type="expression" priority="4693583" id="{729676B7-E331-43A4-ACC9-850DCEE76A0E}">
            <xm:f>$AD$4='Data entry'!$R28</xm:f>
            <x14:dxf>
              <fill>
                <patternFill>
                  <bgColor rgb="FFFFFF00"/>
                </patternFill>
              </fill>
            </x14:dxf>
          </x14:cfRule>
          <xm:sqref>P71:AD71</xm:sqref>
        </x14:conditionalFormatting>
        <x14:conditionalFormatting xmlns:xm="http://schemas.microsoft.com/office/excel/2006/main">
          <x14:cfRule type="expression" priority="4693584" id="{00DA2C55-350E-44AA-ABEA-808FABFDA737}">
            <xm:f>$AE$4='Data entry'!$R28</xm:f>
            <x14:dxf>
              <fill>
                <patternFill>
                  <bgColor rgb="FFFF0000"/>
                </patternFill>
              </fill>
            </x14:dxf>
          </x14:cfRule>
          <xm:sqref>AC72:AO72</xm:sqref>
        </x14:conditionalFormatting>
        <x14:conditionalFormatting xmlns:xm="http://schemas.microsoft.com/office/excel/2006/main">
          <x14:cfRule type="expression" priority="4693585" id="{373C95F1-00C1-45E9-B561-5224945BA4A4}">
            <xm:f>$AE$4='Data entry'!$R28</xm:f>
            <x14:dxf>
              <fill>
                <patternFill>
                  <bgColor rgb="FFFFFF00"/>
                </patternFill>
              </fill>
            </x14:dxf>
          </x14:cfRule>
          <xm:sqref>Q71:AE71</xm:sqref>
        </x14:conditionalFormatting>
        <x14:conditionalFormatting xmlns:xm="http://schemas.microsoft.com/office/excel/2006/main">
          <x14:cfRule type="expression" priority="4693586" id="{65E90E74-6BEF-4B00-BD5E-ECACFEBC225A}">
            <xm:f>$AF$4='Data entry'!$R28</xm:f>
            <x14:dxf>
              <fill>
                <patternFill>
                  <bgColor rgb="FFFF0000"/>
                </patternFill>
              </fill>
            </x14:dxf>
          </x14:cfRule>
          <xm:sqref>AD72:AP72</xm:sqref>
        </x14:conditionalFormatting>
        <x14:conditionalFormatting xmlns:xm="http://schemas.microsoft.com/office/excel/2006/main">
          <x14:cfRule type="expression" priority="4693587" id="{56B519D7-E083-4811-B42B-D6CB10D44BB3}">
            <xm:f>$AF$4='Data entry'!$R28</xm:f>
            <x14:dxf>
              <fill>
                <patternFill>
                  <bgColor rgb="FFFFFF00"/>
                </patternFill>
              </fill>
            </x14:dxf>
          </x14:cfRule>
          <xm:sqref>R71:AF71</xm:sqref>
        </x14:conditionalFormatting>
        <x14:conditionalFormatting xmlns:xm="http://schemas.microsoft.com/office/excel/2006/main">
          <x14:cfRule type="expression" priority="4693588" id="{889682B6-BF9B-414B-86B7-1C802156B058}">
            <xm:f>$AG$4='Data entry'!$R28</xm:f>
            <x14:dxf>
              <fill>
                <patternFill>
                  <bgColor rgb="FFFF0000"/>
                </patternFill>
              </fill>
            </x14:dxf>
          </x14:cfRule>
          <xm:sqref>AE72:AQ72</xm:sqref>
        </x14:conditionalFormatting>
        <x14:conditionalFormatting xmlns:xm="http://schemas.microsoft.com/office/excel/2006/main">
          <x14:cfRule type="expression" priority="4693589" id="{19913D88-1940-4CB0-B29C-D46D60833BD5}">
            <xm:f>$AG$4='Data entry'!$R28</xm:f>
            <x14:dxf>
              <fill>
                <patternFill>
                  <bgColor rgb="FFFFFF00"/>
                </patternFill>
              </fill>
            </x14:dxf>
          </x14:cfRule>
          <xm:sqref>S71:AG71</xm:sqref>
        </x14:conditionalFormatting>
        <x14:conditionalFormatting xmlns:xm="http://schemas.microsoft.com/office/excel/2006/main">
          <x14:cfRule type="expression" priority="4693590" id="{3DD7B9A5-18A3-463F-BAD5-9796FC487328}">
            <xm:f>$AH$4='Data entry'!$R28</xm:f>
            <x14:dxf>
              <fill>
                <patternFill>
                  <bgColor rgb="FFFF0000"/>
                </patternFill>
              </fill>
            </x14:dxf>
          </x14:cfRule>
          <xm:sqref>AF72:AR72</xm:sqref>
        </x14:conditionalFormatting>
        <x14:conditionalFormatting xmlns:xm="http://schemas.microsoft.com/office/excel/2006/main">
          <x14:cfRule type="expression" priority="4693591" id="{31005CF4-5608-496E-91EB-F7F505046C80}">
            <xm:f>$AH$4='Data entry'!$R28</xm:f>
            <x14:dxf>
              <fill>
                <patternFill>
                  <bgColor rgb="FFFFFF00"/>
                </patternFill>
              </fill>
            </x14:dxf>
          </x14:cfRule>
          <xm:sqref>T71:AH71</xm:sqref>
        </x14:conditionalFormatting>
        <x14:conditionalFormatting xmlns:xm="http://schemas.microsoft.com/office/excel/2006/main">
          <x14:cfRule type="expression" priority="4693592" id="{CD14F654-5B7A-444F-8FC1-7DD71E76E475}">
            <xm:f>$AI$4='Data entry'!$R28</xm:f>
            <x14:dxf>
              <fill>
                <patternFill>
                  <bgColor rgb="FFFF0000"/>
                </patternFill>
              </fill>
            </x14:dxf>
          </x14:cfRule>
          <xm:sqref>AG72:AS72</xm:sqref>
        </x14:conditionalFormatting>
        <x14:conditionalFormatting xmlns:xm="http://schemas.microsoft.com/office/excel/2006/main">
          <x14:cfRule type="expression" priority="4693593" id="{0E4E448C-6C46-4285-B877-A61A90294385}">
            <xm:f>$AI$4='Data entry'!$R28</xm:f>
            <x14:dxf>
              <fill>
                <patternFill>
                  <bgColor rgb="FFFFFF00"/>
                </patternFill>
              </fill>
            </x14:dxf>
          </x14:cfRule>
          <xm:sqref>U71:AI71</xm:sqref>
        </x14:conditionalFormatting>
        <x14:conditionalFormatting xmlns:xm="http://schemas.microsoft.com/office/excel/2006/main">
          <x14:cfRule type="expression" priority="4693594" id="{B1C1818F-791C-403D-BE73-6F6E9DC6A16D}">
            <xm:f>$AJ$4='Data entry'!$R28</xm:f>
            <x14:dxf>
              <fill>
                <patternFill>
                  <bgColor rgb="FFFF0000"/>
                </patternFill>
              </fill>
            </x14:dxf>
          </x14:cfRule>
          <xm:sqref>AH72:AT72</xm:sqref>
        </x14:conditionalFormatting>
        <x14:conditionalFormatting xmlns:xm="http://schemas.microsoft.com/office/excel/2006/main">
          <x14:cfRule type="expression" priority="4693595" id="{A1237792-221B-431B-B8A7-E9A64DA46D93}">
            <xm:f>$AJ$4='Data entry'!$R28</xm:f>
            <x14:dxf>
              <fill>
                <patternFill>
                  <bgColor rgb="FFFFFF00"/>
                </patternFill>
              </fill>
            </x14:dxf>
          </x14:cfRule>
          <xm:sqref>V71:AJ71</xm:sqref>
        </x14:conditionalFormatting>
        <x14:conditionalFormatting xmlns:xm="http://schemas.microsoft.com/office/excel/2006/main">
          <x14:cfRule type="expression" priority="4693596" id="{617DC2AF-C7A3-4724-8EA3-17DEFEDC8949}">
            <xm:f>$AK$4='Data entry'!$R28</xm:f>
            <x14:dxf>
              <fill>
                <patternFill>
                  <bgColor rgb="FFFF0000"/>
                </patternFill>
              </fill>
            </x14:dxf>
          </x14:cfRule>
          <xm:sqref>AI72:AU72</xm:sqref>
        </x14:conditionalFormatting>
        <x14:conditionalFormatting xmlns:xm="http://schemas.microsoft.com/office/excel/2006/main">
          <x14:cfRule type="expression" priority="4693597" id="{AA72317D-37B1-48EB-A28B-BF2AC8DC4519}">
            <xm:f>$AK$4='Data entry'!$R28</xm:f>
            <x14:dxf>
              <fill>
                <patternFill>
                  <bgColor rgb="FFFFFF00"/>
                </patternFill>
              </fill>
            </x14:dxf>
          </x14:cfRule>
          <xm:sqref>W71:AK71</xm:sqref>
        </x14:conditionalFormatting>
        <x14:conditionalFormatting xmlns:xm="http://schemas.microsoft.com/office/excel/2006/main">
          <x14:cfRule type="expression" priority="4693598" id="{6CA9FB7A-20EA-4D3A-B74C-A001F4BE810D}">
            <xm:f>$AL$4='Data entry'!$R28</xm:f>
            <x14:dxf>
              <fill>
                <patternFill>
                  <bgColor rgb="FFFF0000"/>
                </patternFill>
              </fill>
            </x14:dxf>
          </x14:cfRule>
          <xm:sqref>AJ72:AV72</xm:sqref>
        </x14:conditionalFormatting>
        <x14:conditionalFormatting xmlns:xm="http://schemas.microsoft.com/office/excel/2006/main">
          <x14:cfRule type="expression" priority="4693599" id="{81A75DAA-573F-4EF3-A640-1B992C18BEA0}">
            <xm:f>$AL$4='Data entry'!$R28</xm:f>
            <x14:dxf>
              <fill>
                <patternFill>
                  <bgColor rgb="FFFFFF00"/>
                </patternFill>
              </fill>
            </x14:dxf>
          </x14:cfRule>
          <xm:sqref>X71:AL71</xm:sqref>
        </x14:conditionalFormatting>
        <x14:conditionalFormatting xmlns:xm="http://schemas.microsoft.com/office/excel/2006/main">
          <x14:cfRule type="expression" priority="4693600" id="{3D44713E-4ABA-4CCD-9DF4-5513A9FB5E1E}">
            <xm:f>$AM$4='Data entry'!$R28</xm:f>
            <x14:dxf>
              <fill>
                <patternFill>
                  <bgColor rgb="FFFF0000"/>
                </patternFill>
              </fill>
            </x14:dxf>
          </x14:cfRule>
          <xm:sqref>AK72:AW72</xm:sqref>
        </x14:conditionalFormatting>
        <x14:conditionalFormatting xmlns:xm="http://schemas.microsoft.com/office/excel/2006/main">
          <x14:cfRule type="expression" priority="4693601" id="{05A26B51-72A7-4423-822F-2BDBC28275D0}">
            <xm:f>$AM$4='Data entry'!$R28</xm:f>
            <x14:dxf>
              <fill>
                <patternFill>
                  <bgColor rgb="FFFFFF00"/>
                </patternFill>
              </fill>
            </x14:dxf>
          </x14:cfRule>
          <xm:sqref>Y71:AM71</xm:sqref>
        </x14:conditionalFormatting>
        <x14:conditionalFormatting xmlns:xm="http://schemas.microsoft.com/office/excel/2006/main">
          <x14:cfRule type="expression" priority="4693602" id="{B8A20675-6230-4694-A7F6-6B3DC7142773}">
            <xm:f>$AN$4='Data entry'!$R28</xm:f>
            <x14:dxf>
              <fill>
                <patternFill>
                  <bgColor rgb="FFFF0000"/>
                </patternFill>
              </fill>
            </x14:dxf>
          </x14:cfRule>
          <xm:sqref>AL72:AX72</xm:sqref>
        </x14:conditionalFormatting>
        <x14:conditionalFormatting xmlns:xm="http://schemas.microsoft.com/office/excel/2006/main">
          <x14:cfRule type="expression" priority="4693603" id="{8421181C-7450-42E9-BC1D-065CCFCA960E}">
            <xm:f>$AN$4='Data entry'!$R28</xm:f>
            <x14:dxf>
              <fill>
                <patternFill>
                  <bgColor rgb="FFFFFF00"/>
                </patternFill>
              </fill>
            </x14:dxf>
          </x14:cfRule>
          <xm:sqref>Z71:AN71</xm:sqref>
        </x14:conditionalFormatting>
        <x14:conditionalFormatting xmlns:xm="http://schemas.microsoft.com/office/excel/2006/main">
          <x14:cfRule type="expression" priority="4693604" id="{067FE4BD-6EF4-4684-B6E0-35AB2F267EE7}">
            <xm:f>$AO$4='Data entry'!$R28</xm:f>
            <x14:dxf>
              <fill>
                <patternFill>
                  <bgColor rgb="FFFF0000"/>
                </patternFill>
              </fill>
            </x14:dxf>
          </x14:cfRule>
          <xm:sqref>AM72:AY72</xm:sqref>
        </x14:conditionalFormatting>
        <x14:conditionalFormatting xmlns:xm="http://schemas.microsoft.com/office/excel/2006/main">
          <x14:cfRule type="expression" priority="4693605" id="{F7653492-88D1-47AC-8BA3-0CCE65C3C2AB}">
            <xm:f>$AO$4='Data entry'!$R28</xm:f>
            <x14:dxf>
              <fill>
                <patternFill>
                  <bgColor rgb="FFFFFF00"/>
                </patternFill>
              </fill>
            </x14:dxf>
          </x14:cfRule>
          <xm:sqref>AA71:AO71</xm:sqref>
        </x14:conditionalFormatting>
        <x14:conditionalFormatting xmlns:xm="http://schemas.microsoft.com/office/excel/2006/main">
          <x14:cfRule type="expression" priority="4693606" id="{207A5E5D-B322-482E-9193-1D7318138358}">
            <xm:f>$AP$4='Data entry'!$R28</xm:f>
            <x14:dxf>
              <fill>
                <patternFill>
                  <bgColor rgb="FFFF0000"/>
                </patternFill>
              </fill>
            </x14:dxf>
          </x14:cfRule>
          <xm:sqref>AN72:AZ72</xm:sqref>
        </x14:conditionalFormatting>
        <x14:conditionalFormatting xmlns:xm="http://schemas.microsoft.com/office/excel/2006/main">
          <x14:cfRule type="expression" priority="4693607" id="{21DA638D-4CA0-4067-BFF1-240CE1A0261B}">
            <xm:f>$AP$4='Data entry'!$R28</xm:f>
            <x14:dxf>
              <fill>
                <patternFill>
                  <bgColor rgb="FFFFFF00"/>
                </patternFill>
              </fill>
            </x14:dxf>
          </x14:cfRule>
          <xm:sqref>AB71:AP71</xm:sqref>
        </x14:conditionalFormatting>
        <x14:conditionalFormatting xmlns:xm="http://schemas.microsoft.com/office/excel/2006/main">
          <x14:cfRule type="expression" priority="4693608" id="{71963D96-A42A-4B90-BFC7-6D83D37766EF}">
            <xm:f>$AQ$4='Data entry'!$R28</xm:f>
            <x14:dxf>
              <fill>
                <patternFill>
                  <bgColor rgb="FFFF0000"/>
                </patternFill>
              </fill>
            </x14:dxf>
          </x14:cfRule>
          <xm:sqref>AO72:BA72</xm:sqref>
        </x14:conditionalFormatting>
        <x14:conditionalFormatting xmlns:xm="http://schemas.microsoft.com/office/excel/2006/main">
          <x14:cfRule type="expression" priority="4693609" id="{74952595-84B6-484F-8FF6-FCC1F337DF4D}">
            <xm:f>$AQ$4='Data entry'!$R28</xm:f>
            <x14:dxf>
              <fill>
                <patternFill>
                  <bgColor rgb="FFFFFF00"/>
                </patternFill>
              </fill>
            </x14:dxf>
          </x14:cfRule>
          <xm:sqref>AC71:AQ71</xm:sqref>
        </x14:conditionalFormatting>
        <x14:conditionalFormatting xmlns:xm="http://schemas.microsoft.com/office/excel/2006/main">
          <x14:cfRule type="expression" priority="4693610" id="{8AC9C4B9-0A34-4BC0-B0F7-CA89434C4911}">
            <xm:f>$P$4='Data entry'!$R28</xm:f>
            <x14:dxf>
              <fill>
                <patternFill>
                  <bgColor rgb="FFFFFF00"/>
                </patternFill>
              </fill>
            </x14:dxf>
          </x14:cfRule>
          <xm:sqref>C71:P71</xm:sqref>
        </x14:conditionalFormatting>
        <x14:conditionalFormatting xmlns:xm="http://schemas.microsoft.com/office/excel/2006/main">
          <x14:cfRule type="expression" priority="4693611" id="{0A726775-ABFD-4F22-967C-1A4D87BA3751}">
            <xm:f>$Q$4='Data entry'!$R28</xm:f>
            <x14:dxf>
              <fill>
                <patternFill>
                  <bgColor rgb="FFFFFF00"/>
                </patternFill>
              </fill>
            </x14:dxf>
          </x14:cfRule>
          <xm:sqref>C71:Q71</xm:sqref>
        </x14:conditionalFormatting>
        <x14:conditionalFormatting xmlns:xm="http://schemas.microsoft.com/office/excel/2006/main">
          <x14:cfRule type="expression" priority="4693612" id="{3A8414BD-262C-43B5-86EE-FA6901D00453}">
            <xm:f>$Q$4='Data entry'!$R28</xm:f>
            <x14:dxf>
              <fill>
                <patternFill>
                  <bgColor rgb="FFFF0000"/>
                </patternFill>
              </fill>
            </x14:dxf>
          </x14:cfRule>
          <xm:sqref>O72:AA72</xm:sqref>
        </x14:conditionalFormatting>
        <x14:conditionalFormatting xmlns:xm="http://schemas.microsoft.com/office/excel/2006/main">
          <x14:cfRule type="expression" priority="4693613" id="{B8B5501D-F3EF-4449-9306-F652960C65F4}">
            <xm:f>$R$4='Data entry'!$R28</xm:f>
            <x14:dxf>
              <fill>
                <patternFill>
                  <bgColor rgb="FFFF0000"/>
                </patternFill>
              </fill>
            </x14:dxf>
          </x14:cfRule>
          <xm:sqref>P72:AB72</xm:sqref>
        </x14:conditionalFormatting>
        <x14:conditionalFormatting xmlns:xm="http://schemas.microsoft.com/office/excel/2006/main">
          <x14:cfRule type="expression" priority="4693614" id="{5D070DEC-B82E-4D87-B907-A3E5AB836991}">
            <xm:f>$R$4='Data entry'!$R28</xm:f>
            <x14:dxf>
              <fill>
                <patternFill>
                  <bgColor rgb="FFFFFF00"/>
                </patternFill>
              </fill>
            </x14:dxf>
          </x14:cfRule>
          <xm:sqref>D71:R71</xm:sqref>
        </x14:conditionalFormatting>
        <x14:conditionalFormatting xmlns:xm="http://schemas.microsoft.com/office/excel/2006/main">
          <x14:cfRule type="expression" priority="4693615" id="{E4D16A10-F818-4664-9FB2-F0E839824D4B}">
            <xm:f>$S$4='Data entry'!$R28</xm:f>
            <x14:dxf>
              <fill>
                <patternFill>
                  <bgColor rgb="FFFF0000"/>
                </patternFill>
              </fill>
            </x14:dxf>
          </x14:cfRule>
          <xm:sqref>Q72:AC72</xm:sqref>
        </x14:conditionalFormatting>
        <x14:conditionalFormatting xmlns:xm="http://schemas.microsoft.com/office/excel/2006/main">
          <x14:cfRule type="expression" priority="4693616" id="{1A9F9911-A3E9-4730-AFBE-AB8C596545CA}">
            <xm:f>$S$4='Data entry'!$R28</xm:f>
            <x14:dxf>
              <fill>
                <patternFill>
                  <bgColor rgb="FFFFFF00"/>
                </patternFill>
              </fill>
            </x14:dxf>
          </x14:cfRule>
          <xm:sqref>E71:S71</xm:sqref>
        </x14:conditionalFormatting>
        <x14:conditionalFormatting xmlns:xm="http://schemas.microsoft.com/office/excel/2006/main">
          <x14:cfRule type="expression" priority="4693617" id="{8BB5CD1B-B2AC-442A-9550-26DE19A62D22}">
            <xm:f>$T$4='Data entry'!$R28</xm:f>
            <x14:dxf>
              <fill>
                <patternFill>
                  <bgColor rgb="FFFF0000"/>
                </patternFill>
              </fill>
            </x14:dxf>
          </x14:cfRule>
          <xm:sqref>R72:AD72</xm:sqref>
        </x14:conditionalFormatting>
        <x14:conditionalFormatting xmlns:xm="http://schemas.microsoft.com/office/excel/2006/main">
          <x14:cfRule type="expression" priority="4693618" id="{E7B59C69-7921-4049-84A1-8B3E5F7B0598}">
            <xm:f>$T$4='Data entry'!$R28</xm:f>
            <x14:dxf>
              <fill>
                <patternFill>
                  <bgColor rgb="FFFFFF00"/>
                </patternFill>
              </fill>
            </x14:dxf>
          </x14:cfRule>
          <xm:sqref>F71:T71</xm:sqref>
        </x14:conditionalFormatting>
        <x14:conditionalFormatting xmlns:xm="http://schemas.microsoft.com/office/excel/2006/main">
          <x14:cfRule type="expression" priority="4693619" id="{238C09E5-7A3D-439D-949F-A7733073F9A2}">
            <xm:f>$U$4='Data entry'!$R28</xm:f>
            <x14:dxf>
              <fill>
                <patternFill>
                  <bgColor rgb="FFFFFF00"/>
                </patternFill>
              </fill>
            </x14:dxf>
          </x14:cfRule>
          <xm:sqref>G71:U71</xm:sqref>
        </x14:conditionalFormatting>
        <x14:conditionalFormatting xmlns:xm="http://schemas.microsoft.com/office/excel/2006/main">
          <x14:cfRule type="expression" priority="4693620" id="{DE4D4432-0A19-452A-AF14-2873FE4DF411}">
            <xm:f>$AR$4='Data entry'!$R28</xm:f>
            <x14:dxf>
              <fill>
                <patternFill>
                  <bgColor rgb="FFFF0000"/>
                </patternFill>
              </fill>
            </x14:dxf>
          </x14:cfRule>
          <xm:sqref>AP72:BB72</xm:sqref>
        </x14:conditionalFormatting>
        <x14:conditionalFormatting xmlns:xm="http://schemas.microsoft.com/office/excel/2006/main">
          <x14:cfRule type="expression" priority="4693621" id="{90D7E1FF-542D-40C8-9BD5-DFEB4CDD256F}">
            <xm:f>$AR$4='Data entry'!$R28</xm:f>
            <x14:dxf>
              <fill>
                <patternFill>
                  <bgColor rgb="FFFFFF00"/>
                </patternFill>
              </fill>
            </x14:dxf>
          </x14:cfRule>
          <xm:sqref>AD71:AR71</xm:sqref>
        </x14:conditionalFormatting>
        <x14:conditionalFormatting xmlns:xm="http://schemas.microsoft.com/office/excel/2006/main">
          <x14:cfRule type="expression" priority="4693622" id="{0EBB5305-4A4A-4205-A1FF-11160070CBC3}">
            <xm:f>$AS$4='Data entry'!$R28</xm:f>
            <x14:dxf>
              <fill>
                <patternFill>
                  <bgColor rgb="FFFF0000"/>
                </patternFill>
              </fill>
            </x14:dxf>
          </x14:cfRule>
          <xm:sqref>AQ72:BC72</xm:sqref>
        </x14:conditionalFormatting>
        <x14:conditionalFormatting xmlns:xm="http://schemas.microsoft.com/office/excel/2006/main">
          <x14:cfRule type="expression" priority="4693623" id="{AC8EB30C-4253-4CE1-820E-1801F6D8D35B}">
            <xm:f>$AS$4='Data entry'!$R28</xm:f>
            <x14:dxf>
              <fill>
                <patternFill>
                  <bgColor rgb="FFFFFF00"/>
                </patternFill>
              </fill>
            </x14:dxf>
          </x14:cfRule>
          <xm:sqref>AE71:AS71</xm:sqref>
        </x14:conditionalFormatting>
        <x14:conditionalFormatting xmlns:xm="http://schemas.microsoft.com/office/excel/2006/main">
          <x14:cfRule type="expression" priority="4693624" id="{E11744C1-7201-4272-A1B0-945490B42425}">
            <xm:f>$AT$4='Data entry'!$R28</xm:f>
            <x14:dxf>
              <fill>
                <patternFill>
                  <bgColor rgb="FFFF0000"/>
                </patternFill>
              </fill>
            </x14:dxf>
          </x14:cfRule>
          <xm:sqref>AR72:BD72</xm:sqref>
        </x14:conditionalFormatting>
        <x14:conditionalFormatting xmlns:xm="http://schemas.microsoft.com/office/excel/2006/main">
          <x14:cfRule type="expression" priority="4693625" id="{5EE2823B-E955-4EA7-B99C-0B1F77B57A69}">
            <xm:f>$AT$4='Data entry'!$R28</xm:f>
            <x14:dxf>
              <fill>
                <patternFill>
                  <bgColor rgb="FFFFFF00"/>
                </patternFill>
              </fill>
            </x14:dxf>
          </x14:cfRule>
          <xm:sqref>AF71:AT71</xm:sqref>
        </x14:conditionalFormatting>
        <x14:conditionalFormatting xmlns:xm="http://schemas.microsoft.com/office/excel/2006/main">
          <x14:cfRule type="expression" priority="4693626" id="{5737DC63-3262-4B34-900C-2AAEB255FCBA}">
            <xm:f>$AU$4='Data entry'!$R28</xm:f>
            <x14:dxf>
              <fill>
                <patternFill>
                  <bgColor rgb="FFFF0000"/>
                </patternFill>
              </fill>
            </x14:dxf>
          </x14:cfRule>
          <xm:sqref>AS72:BE72</xm:sqref>
        </x14:conditionalFormatting>
        <x14:conditionalFormatting xmlns:xm="http://schemas.microsoft.com/office/excel/2006/main">
          <x14:cfRule type="expression" priority="4693627" id="{2B5C1F1B-3C3D-4CA3-BC64-0E98422075B6}">
            <xm:f>$AU$4='Data entry'!$R28</xm:f>
            <x14:dxf>
              <fill>
                <patternFill>
                  <bgColor rgb="FFFFFF00"/>
                </patternFill>
              </fill>
            </x14:dxf>
          </x14:cfRule>
          <xm:sqref>AG71:AU71</xm:sqref>
        </x14:conditionalFormatting>
        <x14:conditionalFormatting xmlns:xm="http://schemas.microsoft.com/office/excel/2006/main">
          <x14:cfRule type="expression" priority="4693628" id="{B87A1285-B003-4855-8F4B-53C391BA10E6}">
            <xm:f>$AV$4='Data entry'!$R28</xm:f>
            <x14:dxf>
              <fill>
                <patternFill>
                  <bgColor rgb="FFFF0000"/>
                </patternFill>
              </fill>
            </x14:dxf>
          </x14:cfRule>
          <xm:sqref>AT72:BF72</xm:sqref>
        </x14:conditionalFormatting>
        <x14:conditionalFormatting xmlns:xm="http://schemas.microsoft.com/office/excel/2006/main">
          <x14:cfRule type="expression" priority="4693629" id="{338EE31C-78DB-4818-B837-0380F9E457FA}">
            <xm:f>$AV$4='Data entry'!$R28</xm:f>
            <x14:dxf>
              <fill>
                <patternFill>
                  <bgColor rgb="FFFFFF00"/>
                </patternFill>
              </fill>
            </x14:dxf>
          </x14:cfRule>
          <xm:sqref>AH71:AV71</xm:sqref>
        </x14:conditionalFormatting>
        <x14:conditionalFormatting xmlns:xm="http://schemas.microsoft.com/office/excel/2006/main">
          <x14:cfRule type="expression" priority="4693630" id="{5C40EA66-2801-4C91-B885-BF6A1ECFC35C}">
            <xm:f>$AW$4='Data entry'!$R28</xm:f>
            <x14:dxf>
              <fill>
                <patternFill>
                  <bgColor rgb="FFFF0000"/>
                </patternFill>
              </fill>
            </x14:dxf>
          </x14:cfRule>
          <xm:sqref>AU72:BG72</xm:sqref>
        </x14:conditionalFormatting>
        <x14:conditionalFormatting xmlns:xm="http://schemas.microsoft.com/office/excel/2006/main">
          <x14:cfRule type="expression" priority="4693631" id="{51BCD5CE-DF86-4C2F-8A81-DDA1EFD6C8F7}">
            <xm:f>$AW$4='Data entry'!$R28</xm:f>
            <x14:dxf>
              <fill>
                <patternFill>
                  <bgColor rgb="FFFFFF00"/>
                </patternFill>
              </fill>
            </x14:dxf>
          </x14:cfRule>
          <xm:sqref>AI71:AW71</xm:sqref>
        </x14:conditionalFormatting>
        <x14:conditionalFormatting xmlns:xm="http://schemas.microsoft.com/office/excel/2006/main">
          <x14:cfRule type="expression" priority="4693632" id="{DC2ED5A0-8917-4877-8CD3-9DF9BE5993C9}">
            <xm:f>$AX$4='Data entry'!$R28</xm:f>
            <x14:dxf>
              <fill>
                <patternFill>
                  <bgColor rgb="FFFF0000"/>
                </patternFill>
              </fill>
            </x14:dxf>
          </x14:cfRule>
          <xm:sqref>AV72:BH72</xm:sqref>
        </x14:conditionalFormatting>
        <x14:conditionalFormatting xmlns:xm="http://schemas.microsoft.com/office/excel/2006/main">
          <x14:cfRule type="expression" priority="4693633" id="{59B31869-20F9-45BD-BC80-0A6C8945CE2C}">
            <xm:f>$AX$4='Data entry'!$R28</xm:f>
            <x14:dxf>
              <fill>
                <patternFill>
                  <bgColor rgb="FFFFFF00"/>
                </patternFill>
              </fill>
            </x14:dxf>
          </x14:cfRule>
          <xm:sqref>AJ71:AX71</xm:sqref>
        </x14:conditionalFormatting>
        <x14:conditionalFormatting xmlns:xm="http://schemas.microsoft.com/office/excel/2006/main">
          <x14:cfRule type="expression" priority="4693634" id="{D4208FA0-4262-4037-934C-6D0742B2AD8E}">
            <xm:f>$AY$4='Data entry'!$R28</xm:f>
            <x14:dxf>
              <fill>
                <patternFill>
                  <bgColor rgb="FFFF0000"/>
                </patternFill>
              </fill>
            </x14:dxf>
          </x14:cfRule>
          <xm:sqref>AW72:BI72</xm:sqref>
        </x14:conditionalFormatting>
        <x14:conditionalFormatting xmlns:xm="http://schemas.microsoft.com/office/excel/2006/main">
          <x14:cfRule type="expression" priority="4693635" id="{04D6E423-18C7-42B2-A67D-F49D8E62B571}">
            <xm:f>$AY$4='Data entry'!$R28</xm:f>
            <x14:dxf>
              <fill>
                <patternFill>
                  <bgColor rgb="FFFFFF00"/>
                </patternFill>
              </fill>
            </x14:dxf>
          </x14:cfRule>
          <xm:sqref>AK71:AY71</xm:sqref>
        </x14:conditionalFormatting>
        <x14:conditionalFormatting xmlns:xm="http://schemas.microsoft.com/office/excel/2006/main">
          <x14:cfRule type="expression" priority="4693636" id="{A931C203-6E4B-4EBD-A2F4-1876881F48D4}">
            <xm:f>$AZ$4='Data entry'!$R28</xm:f>
            <x14:dxf>
              <fill>
                <patternFill>
                  <bgColor rgb="FFFF0000"/>
                </patternFill>
              </fill>
            </x14:dxf>
          </x14:cfRule>
          <xm:sqref>AX72:BJ72</xm:sqref>
        </x14:conditionalFormatting>
        <x14:conditionalFormatting xmlns:xm="http://schemas.microsoft.com/office/excel/2006/main">
          <x14:cfRule type="expression" priority="4693637" id="{092D9100-E652-40FE-8CAA-720DC0681250}">
            <xm:f>$AZ$4='Data entry'!$R28</xm:f>
            <x14:dxf>
              <fill>
                <patternFill>
                  <bgColor rgb="FFFFFF00"/>
                </patternFill>
              </fill>
            </x14:dxf>
          </x14:cfRule>
          <xm:sqref>AL71:AZ71</xm:sqref>
        </x14:conditionalFormatting>
        <x14:conditionalFormatting xmlns:xm="http://schemas.microsoft.com/office/excel/2006/main">
          <x14:cfRule type="expression" priority="4693638" id="{A3C7E6BE-A225-483C-A983-A915DB662C52}">
            <xm:f>$BA$4='Data entry'!$R28</xm:f>
            <x14:dxf>
              <fill>
                <patternFill>
                  <bgColor rgb="FFFF0000"/>
                </patternFill>
              </fill>
            </x14:dxf>
          </x14:cfRule>
          <xm:sqref>AY72:BK72</xm:sqref>
        </x14:conditionalFormatting>
        <x14:conditionalFormatting xmlns:xm="http://schemas.microsoft.com/office/excel/2006/main">
          <x14:cfRule type="expression" priority="4693639" id="{F5CF569A-8AFA-4CFF-8BD3-F04D8927A99F}">
            <xm:f>$BA$4='Data entry'!$R28</xm:f>
            <x14:dxf>
              <fill>
                <patternFill>
                  <bgColor rgb="FFFFFF00"/>
                </patternFill>
              </fill>
            </x14:dxf>
          </x14:cfRule>
          <xm:sqref>AM71:BA71</xm:sqref>
        </x14:conditionalFormatting>
        <x14:conditionalFormatting xmlns:xm="http://schemas.microsoft.com/office/excel/2006/main">
          <x14:cfRule type="expression" priority="4693640" id="{E4DAC94A-7983-4BFB-A87B-45B58561841A}">
            <xm:f>$BB$4='Data entry'!$R28</xm:f>
            <x14:dxf>
              <fill>
                <patternFill>
                  <bgColor rgb="FFFF0000"/>
                </patternFill>
              </fill>
            </x14:dxf>
          </x14:cfRule>
          <xm:sqref>AZ72:BL72</xm:sqref>
        </x14:conditionalFormatting>
        <x14:conditionalFormatting xmlns:xm="http://schemas.microsoft.com/office/excel/2006/main">
          <x14:cfRule type="expression" priority="4693641" id="{E63849C5-F39B-4B0E-8F8A-B532EDF2CBAE}">
            <xm:f>$BB$4='Data entry'!$R28</xm:f>
            <x14:dxf>
              <fill>
                <patternFill>
                  <bgColor rgb="FFFFFF00"/>
                </patternFill>
              </fill>
            </x14:dxf>
          </x14:cfRule>
          <xm:sqref>AN71:BB71</xm:sqref>
        </x14:conditionalFormatting>
        <x14:conditionalFormatting xmlns:xm="http://schemas.microsoft.com/office/excel/2006/main">
          <x14:cfRule type="expression" priority="4693642" id="{4FDC32D3-C1F5-455D-9AA4-A03359B72526}">
            <xm:f>$BC$4='Data entry'!$R28</xm:f>
            <x14:dxf>
              <fill>
                <patternFill>
                  <bgColor rgb="FFFF0000"/>
                </patternFill>
              </fill>
            </x14:dxf>
          </x14:cfRule>
          <xm:sqref>BA72:BM72</xm:sqref>
        </x14:conditionalFormatting>
        <x14:conditionalFormatting xmlns:xm="http://schemas.microsoft.com/office/excel/2006/main">
          <x14:cfRule type="expression" priority="4693643" id="{5F0D0C60-B233-4C56-B05D-98C99990877F}">
            <xm:f>$BC$4='Data entry'!$R28</xm:f>
            <x14:dxf>
              <fill>
                <patternFill>
                  <bgColor rgb="FFFFFF00"/>
                </patternFill>
              </fill>
            </x14:dxf>
          </x14:cfRule>
          <xm:sqref>AO71:BC71</xm:sqref>
        </x14:conditionalFormatting>
        <x14:conditionalFormatting xmlns:xm="http://schemas.microsoft.com/office/excel/2006/main">
          <x14:cfRule type="expression" priority="4693644" id="{9EBCB60F-8135-43B6-A0F3-548D4092CC98}">
            <xm:f>$BD$4='Data entry'!$R28</xm:f>
            <x14:dxf>
              <fill>
                <patternFill>
                  <bgColor rgb="FFFF0000"/>
                </patternFill>
              </fill>
            </x14:dxf>
          </x14:cfRule>
          <xm:sqref>BB72:BN72</xm:sqref>
        </x14:conditionalFormatting>
        <x14:conditionalFormatting xmlns:xm="http://schemas.microsoft.com/office/excel/2006/main">
          <x14:cfRule type="expression" priority="4693645" id="{961AF346-4A73-41ED-9A8D-27D431B09C05}">
            <xm:f>$BD$4='Data entry'!$R28</xm:f>
            <x14:dxf>
              <fill>
                <patternFill>
                  <bgColor rgb="FFFFFF00"/>
                </patternFill>
              </fill>
            </x14:dxf>
          </x14:cfRule>
          <xm:sqref>AP71:BD71</xm:sqref>
        </x14:conditionalFormatting>
        <x14:conditionalFormatting xmlns:xm="http://schemas.microsoft.com/office/excel/2006/main">
          <x14:cfRule type="expression" priority="4693646" id="{5A887026-27CD-4F8C-8BA6-1E92704C1CA6}">
            <xm:f>$BE$4='Data entry'!$R28</xm:f>
            <x14:dxf>
              <fill>
                <patternFill>
                  <bgColor rgb="FFFF0000"/>
                </patternFill>
              </fill>
            </x14:dxf>
          </x14:cfRule>
          <xm:sqref>BC72:BO72</xm:sqref>
        </x14:conditionalFormatting>
        <x14:conditionalFormatting xmlns:xm="http://schemas.microsoft.com/office/excel/2006/main">
          <x14:cfRule type="expression" priority="4693647" id="{7F46217B-A1E9-4515-B31E-E756FCD7C6D9}">
            <xm:f>$BE$4='Data entry'!$R28</xm:f>
            <x14:dxf>
              <fill>
                <patternFill>
                  <bgColor rgb="FFFFFF00"/>
                </patternFill>
              </fill>
            </x14:dxf>
          </x14:cfRule>
          <xm:sqref>AP71:BE71</xm:sqref>
        </x14:conditionalFormatting>
        <x14:conditionalFormatting xmlns:xm="http://schemas.microsoft.com/office/excel/2006/main">
          <x14:cfRule type="expression" priority="4693648" id="{F4D9285C-8CA0-4EF1-943E-6A462D47CC77}">
            <xm:f>$BF$4='Data entry'!$R28</xm:f>
            <x14:dxf>
              <fill>
                <patternFill>
                  <bgColor rgb="FFFF0000"/>
                </patternFill>
              </fill>
            </x14:dxf>
          </x14:cfRule>
          <xm:sqref>BD72:BP72</xm:sqref>
        </x14:conditionalFormatting>
        <x14:conditionalFormatting xmlns:xm="http://schemas.microsoft.com/office/excel/2006/main">
          <x14:cfRule type="expression" priority="4693649" id="{B9E4407D-651D-4DC0-9D61-3271D62A65E9}">
            <xm:f>$BF$4='Data entry'!$R28</xm:f>
            <x14:dxf>
              <fill>
                <patternFill>
                  <bgColor rgb="FFFFFF00"/>
                </patternFill>
              </fill>
            </x14:dxf>
          </x14:cfRule>
          <xm:sqref>AR71:BF71</xm:sqref>
        </x14:conditionalFormatting>
        <x14:conditionalFormatting xmlns:xm="http://schemas.microsoft.com/office/excel/2006/main">
          <x14:cfRule type="expression" priority="4693650" id="{4CDC062F-DDFF-4556-B941-08F919727F69}">
            <xm:f>$BG$4='Data entry'!$R28</xm:f>
            <x14:dxf>
              <fill>
                <patternFill>
                  <bgColor rgb="FFFF0000"/>
                </patternFill>
              </fill>
            </x14:dxf>
          </x14:cfRule>
          <xm:sqref>BE72:BQ72</xm:sqref>
        </x14:conditionalFormatting>
        <x14:conditionalFormatting xmlns:xm="http://schemas.microsoft.com/office/excel/2006/main">
          <x14:cfRule type="expression" priority="4693651" id="{789184FA-9055-433B-8A1B-92C7ED59E81F}">
            <xm:f>$BG$4='Data entry'!$R28</xm:f>
            <x14:dxf>
              <fill>
                <patternFill>
                  <bgColor rgb="FFFFFF00"/>
                </patternFill>
              </fill>
            </x14:dxf>
          </x14:cfRule>
          <xm:sqref>AS71:BG71</xm:sqref>
        </x14:conditionalFormatting>
        <x14:conditionalFormatting xmlns:xm="http://schemas.microsoft.com/office/excel/2006/main">
          <x14:cfRule type="expression" priority="4693652" id="{58651E5C-09C9-46C1-B95C-E8A578A49E15}">
            <xm:f>$BH$4='Data entry'!$R28</xm:f>
            <x14:dxf>
              <fill>
                <patternFill>
                  <bgColor rgb="FFFFFF00"/>
                </patternFill>
              </fill>
            </x14:dxf>
          </x14:cfRule>
          <xm:sqref>AT71:BH71</xm:sqref>
        </x14:conditionalFormatting>
        <x14:conditionalFormatting xmlns:xm="http://schemas.microsoft.com/office/excel/2006/main">
          <x14:cfRule type="expression" priority="4693653" id="{97B30B86-8311-4DC0-A533-8C0D53F37839}">
            <xm:f>$BH$4='Data entry'!$R28</xm:f>
            <x14:dxf>
              <fill>
                <patternFill>
                  <bgColor rgb="FFFF0000"/>
                </patternFill>
              </fill>
            </x14:dxf>
          </x14:cfRule>
          <xm:sqref>BF72:BR72</xm:sqref>
        </x14:conditionalFormatting>
        <x14:conditionalFormatting xmlns:xm="http://schemas.microsoft.com/office/excel/2006/main">
          <x14:cfRule type="expression" priority="4693654" id="{78344C0C-5AEA-40B1-A20C-6D77DF58E1F5}">
            <xm:f>$BI$4='Data entry'!$R28</xm:f>
            <x14:dxf>
              <fill>
                <patternFill>
                  <bgColor rgb="FFFFFF00"/>
                </patternFill>
              </fill>
            </x14:dxf>
          </x14:cfRule>
          <xm:sqref>AU71:BI71</xm:sqref>
        </x14:conditionalFormatting>
        <x14:conditionalFormatting xmlns:xm="http://schemas.microsoft.com/office/excel/2006/main">
          <x14:cfRule type="expression" priority="4693655" id="{A9CE044F-482E-4F25-B28F-89ACC58502B1}">
            <xm:f>$BI$4='Data entry'!$R28</xm:f>
            <x14:dxf>
              <fill>
                <patternFill>
                  <bgColor rgb="FFFF0000"/>
                </patternFill>
              </fill>
            </x14:dxf>
          </x14:cfRule>
          <xm:sqref>BG72:BS72</xm:sqref>
        </x14:conditionalFormatting>
        <x14:conditionalFormatting xmlns:xm="http://schemas.microsoft.com/office/excel/2006/main">
          <x14:cfRule type="expression" priority="4693656" id="{F63BE0EB-3C71-4456-BEF0-11180AB7A8BB}">
            <xm:f>$BJ$4='Data entry'!$R28</xm:f>
            <x14:dxf>
              <fill>
                <patternFill>
                  <bgColor rgb="FFFFFF00"/>
                </patternFill>
              </fill>
            </x14:dxf>
          </x14:cfRule>
          <xm:sqref>AV71:BJ71</xm:sqref>
        </x14:conditionalFormatting>
        <x14:conditionalFormatting xmlns:xm="http://schemas.microsoft.com/office/excel/2006/main">
          <x14:cfRule type="expression" priority="4693657" id="{478A5DCB-1DAA-4497-A6CC-B4F01FB96D10}">
            <xm:f>$BJ$4='Data entry'!$R28</xm:f>
            <x14:dxf>
              <fill>
                <patternFill>
                  <bgColor rgb="FFFF0000"/>
                </patternFill>
              </fill>
            </x14:dxf>
          </x14:cfRule>
          <xm:sqref>BH72:BT72</xm:sqref>
        </x14:conditionalFormatting>
        <x14:conditionalFormatting xmlns:xm="http://schemas.microsoft.com/office/excel/2006/main">
          <x14:cfRule type="expression" priority="4693658" id="{CDE4AD5B-65A6-4FA4-9EC0-8D05F22312A9}">
            <xm:f>$BK$4='Data entry'!$R28</xm:f>
            <x14:dxf>
              <fill>
                <patternFill>
                  <bgColor rgb="FFFF0000"/>
                </patternFill>
              </fill>
            </x14:dxf>
          </x14:cfRule>
          <xm:sqref>BI72:BU72</xm:sqref>
        </x14:conditionalFormatting>
        <x14:conditionalFormatting xmlns:xm="http://schemas.microsoft.com/office/excel/2006/main">
          <x14:cfRule type="expression" priority="4693659" id="{AB32E790-6CD8-4D11-9A69-57D785FE4BBC}">
            <xm:f>$BK$4='Data entry'!$R28</xm:f>
            <x14:dxf>
              <fill>
                <patternFill>
                  <bgColor rgb="FFFFFF00"/>
                </patternFill>
              </fill>
            </x14:dxf>
          </x14:cfRule>
          <xm:sqref>AW71:BK71</xm:sqref>
        </x14:conditionalFormatting>
        <x14:conditionalFormatting xmlns:xm="http://schemas.microsoft.com/office/excel/2006/main">
          <x14:cfRule type="expression" priority="4693660" id="{99810EB9-805C-43D8-852A-EEECE7874CDB}">
            <xm:f>$BL$4='Data entry'!$R28</xm:f>
            <x14:dxf>
              <fill>
                <patternFill>
                  <bgColor rgb="FFFF0000"/>
                </patternFill>
              </fill>
            </x14:dxf>
          </x14:cfRule>
          <xm:sqref>BJ72:BV72</xm:sqref>
        </x14:conditionalFormatting>
        <x14:conditionalFormatting xmlns:xm="http://schemas.microsoft.com/office/excel/2006/main">
          <x14:cfRule type="expression" priority="4693661" id="{BF5F5475-4E46-479C-97A6-D5175F5D1803}">
            <xm:f>$BL$4='Data entry'!$R28</xm:f>
            <x14:dxf>
              <fill>
                <patternFill>
                  <bgColor rgb="FFFFFF00"/>
                </patternFill>
              </fill>
            </x14:dxf>
          </x14:cfRule>
          <xm:sqref>AX71:BL71</xm:sqref>
        </x14:conditionalFormatting>
        <x14:conditionalFormatting xmlns:xm="http://schemas.microsoft.com/office/excel/2006/main">
          <x14:cfRule type="expression" priority="4693662" id="{B86FDF2F-16C9-46B1-847E-7EA1A8A34B9D}">
            <xm:f>$BM$4='Data entry'!$R28</xm:f>
            <x14:dxf>
              <fill>
                <patternFill>
                  <bgColor rgb="FFFF0000"/>
                </patternFill>
              </fill>
            </x14:dxf>
          </x14:cfRule>
          <xm:sqref>BK72:BW72</xm:sqref>
        </x14:conditionalFormatting>
        <x14:conditionalFormatting xmlns:xm="http://schemas.microsoft.com/office/excel/2006/main">
          <x14:cfRule type="expression" priority="4693663" id="{72FD189F-4CED-400D-9FEF-21A328970A4D}">
            <xm:f>$BM$4='Data entry'!$R28</xm:f>
            <x14:dxf>
              <fill>
                <patternFill>
                  <bgColor rgb="FFFFFF00"/>
                </patternFill>
              </fill>
            </x14:dxf>
          </x14:cfRule>
          <xm:sqref>AY71:BM71</xm:sqref>
        </x14:conditionalFormatting>
        <x14:conditionalFormatting xmlns:xm="http://schemas.microsoft.com/office/excel/2006/main">
          <x14:cfRule type="expression" priority="4693664" id="{BBBBF859-D5A7-4F55-BFBF-8A77E3357590}">
            <xm:f>$BN$4='Data entry'!$R28</xm:f>
            <x14:dxf>
              <fill>
                <patternFill>
                  <bgColor rgb="FFFF0000"/>
                </patternFill>
              </fill>
            </x14:dxf>
          </x14:cfRule>
          <xm:sqref>BL72:BX72</xm:sqref>
        </x14:conditionalFormatting>
        <x14:conditionalFormatting xmlns:xm="http://schemas.microsoft.com/office/excel/2006/main">
          <x14:cfRule type="expression" priority="4693665" id="{50CB1D75-0FD5-4D24-92B1-E8A41DC6575C}">
            <xm:f>$BN$4='Data entry'!$R28</xm:f>
            <x14:dxf>
              <fill>
                <patternFill>
                  <bgColor rgb="FFFFFF00"/>
                </patternFill>
              </fill>
            </x14:dxf>
          </x14:cfRule>
          <xm:sqref>AZ71:BN71</xm:sqref>
        </x14:conditionalFormatting>
        <x14:conditionalFormatting xmlns:xm="http://schemas.microsoft.com/office/excel/2006/main">
          <x14:cfRule type="expression" priority="4693666" id="{9EF3226D-E8FC-496B-A6FF-71776AEA54D1}">
            <xm:f>$BO$4='Data entry'!$R28</xm:f>
            <x14:dxf>
              <fill>
                <patternFill>
                  <bgColor rgb="FFFF0000"/>
                </patternFill>
              </fill>
            </x14:dxf>
          </x14:cfRule>
          <xm:sqref>BM72:BY72</xm:sqref>
        </x14:conditionalFormatting>
        <x14:conditionalFormatting xmlns:xm="http://schemas.microsoft.com/office/excel/2006/main">
          <x14:cfRule type="expression" priority="4693667" id="{3B86C801-ECFE-4D05-8AA5-1581116BAFBC}">
            <xm:f>$BO$4='Data entry'!$R28</xm:f>
            <x14:dxf>
              <fill>
                <patternFill>
                  <bgColor rgb="FFFFFF00"/>
                </patternFill>
              </fill>
            </x14:dxf>
          </x14:cfRule>
          <xm:sqref>BA71:BO71</xm:sqref>
        </x14:conditionalFormatting>
        <x14:conditionalFormatting xmlns:xm="http://schemas.microsoft.com/office/excel/2006/main">
          <x14:cfRule type="expression" priority="4693668" id="{058A23EC-3371-4A02-9F20-1ECA603AC6BC}">
            <xm:f>$BP$4='Data entry'!$R28</xm:f>
            <x14:dxf>
              <fill>
                <patternFill>
                  <bgColor rgb="FFFF0000"/>
                </patternFill>
              </fill>
            </x14:dxf>
          </x14:cfRule>
          <xm:sqref>BN72:BZ72</xm:sqref>
        </x14:conditionalFormatting>
        <x14:conditionalFormatting xmlns:xm="http://schemas.microsoft.com/office/excel/2006/main">
          <x14:cfRule type="expression" priority="4693669" id="{3E711E31-3992-4555-AB22-87133D60CD15}">
            <xm:f>$BP$4='Data entry'!$R28</xm:f>
            <x14:dxf>
              <fill>
                <patternFill>
                  <bgColor rgb="FFFFFF00"/>
                </patternFill>
              </fill>
            </x14:dxf>
          </x14:cfRule>
          <xm:sqref>BB71:BP71</xm:sqref>
        </x14:conditionalFormatting>
        <x14:conditionalFormatting xmlns:xm="http://schemas.microsoft.com/office/excel/2006/main">
          <x14:cfRule type="expression" priority="4693670" id="{23E9F8B9-37D5-4730-9453-6F23E8ECBBE3}">
            <xm:f>$BQ$4='Data entry'!$R28</xm:f>
            <x14:dxf>
              <fill>
                <patternFill>
                  <bgColor rgb="FFFFFF00"/>
                </patternFill>
              </fill>
            </x14:dxf>
          </x14:cfRule>
          <xm:sqref>BC71:BQ71</xm:sqref>
        </x14:conditionalFormatting>
        <x14:conditionalFormatting xmlns:xm="http://schemas.microsoft.com/office/excel/2006/main">
          <x14:cfRule type="expression" priority="4693671" id="{BCFD92F6-AAD3-44FD-BC61-A292A81B883E}">
            <xm:f>$BQ$4='Data entry'!$R28</xm:f>
            <x14:dxf>
              <fill>
                <patternFill>
                  <bgColor rgb="FFFF0000"/>
                </patternFill>
              </fill>
            </x14:dxf>
          </x14:cfRule>
          <xm:sqref>BO72:CA72</xm:sqref>
        </x14:conditionalFormatting>
        <x14:conditionalFormatting xmlns:xm="http://schemas.microsoft.com/office/excel/2006/main">
          <x14:cfRule type="expression" priority="4693672" id="{357D60E5-F356-477E-8020-A18F42C02832}">
            <xm:f>$BR$4='Data entry'!$R28</xm:f>
            <x14:dxf>
              <fill>
                <patternFill>
                  <bgColor rgb="FFFFFF00"/>
                </patternFill>
              </fill>
            </x14:dxf>
          </x14:cfRule>
          <xm:sqref>BD71:BR71</xm:sqref>
        </x14:conditionalFormatting>
        <x14:conditionalFormatting xmlns:xm="http://schemas.microsoft.com/office/excel/2006/main">
          <x14:cfRule type="expression" priority="4693673" id="{DA2B6511-43B3-432D-B6AA-1DB1188B90A6}">
            <xm:f>$BR$4='Data entry'!$R28</xm:f>
            <x14:dxf>
              <fill>
                <patternFill>
                  <bgColor rgb="FFFF0000"/>
                </patternFill>
              </fill>
            </x14:dxf>
          </x14:cfRule>
          <xm:sqref>BP72:CB72</xm:sqref>
        </x14:conditionalFormatting>
        <x14:conditionalFormatting xmlns:xm="http://schemas.microsoft.com/office/excel/2006/main">
          <x14:cfRule type="expression" priority="4693674" id="{0D5F64E4-4136-4BFA-B833-CC8578525D9C}">
            <xm:f>$BS$4='Data entry'!$R28</xm:f>
            <x14:dxf>
              <fill>
                <patternFill>
                  <bgColor rgb="FFFFFF00"/>
                </patternFill>
              </fill>
            </x14:dxf>
          </x14:cfRule>
          <xm:sqref>BE71:BS71</xm:sqref>
        </x14:conditionalFormatting>
        <x14:conditionalFormatting xmlns:xm="http://schemas.microsoft.com/office/excel/2006/main">
          <x14:cfRule type="expression" priority="4693675" id="{AC94D468-F078-4AE2-8771-102996E07B09}">
            <xm:f>$BS$4='Data entry'!$R28</xm:f>
            <x14:dxf>
              <fill>
                <patternFill>
                  <bgColor rgb="FFFF0000"/>
                </patternFill>
              </fill>
            </x14:dxf>
          </x14:cfRule>
          <xm:sqref>BQ72:CC72</xm:sqref>
        </x14:conditionalFormatting>
        <x14:conditionalFormatting xmlns:xm="http://schemas.microsoft.com/office/excel/2006/main">
          <x14:cfRule type="expression" priority="4693676" id="{10E78F76-181E-4F19-9F89-7DD36D3EFE30}">
            <xm:f>$BT$4='Data entry'!$R28</xm:f>
            <x14:dxf>
              <fill>
                <patternFill>
                  <bgColor rgb="FFFFFF00"/>
                </patternFill>
              </fill>
            </x14:dxf>
          </x14:cfRule>
          <xm:sqref>BF71:BT71</xm:sqref>
        </x14:conditionalFormatting>
        <x14:conditionalFormatting xmlns:xm="http://schemas.microsoft.com/office/excel/2006/main">
          <x14:cfRule type="expression" priority="4693677" id="{6A5FADC6-9512-4EFB-90A5-7B5244D10D1F}">
            <xm:f>$BT$4='Data entry'!$R28</xm:f>
            <x14:dxf>
              <fill>
                <patternFill>
                  <bgColor rgb="FFFF0000"/>
                </patternFill>
              </fill>
            </x14:dxf>
          </x14:cfRule>
          <xm:sqref>BR72:CC72</xm:sqref>
        </x14:conditionalFormatting>
        <x14:conditionalFormatting xmlns:xm="http://schemas.microsoft.com/office/excel/2006/main">
          <x14:cfRule type="expression" priority="4693678" id="{A51139D1-8841-4B96-B8CB-DFE3808765CF}">
            <xm:f>$BU$4='Data entry'!$R28</xm:f>
            <x14:dxf>
              <fill>
                <patternFill>
                  <bgColor rgb="FFFFFF00"/>
                </patternFill>
              </fill>
            </x14:dxf>
          </x14:cfRule>
          <xm:sqref>BG71:BU71</xm:sqref>
        </x14:conditionalFormatting>
        <x14:conditionalFormatting xmlns:xm="http://schemas.microsoft.com/office/excel/2006/main">
          <x14:cfRule type="expression" priority="4693679" id="{55CA7258-760F-4BFF-ACB5-A70FEB3E7981}">
            <xm:f>$BU$4='Data entry'!$R28</xm:f>
            <x14:dxf>
              <fill>
                <patternFill>
                  <bgColor rgb="FFFF0000"/>
                </patternFill>
              </fill>
            </x14:dxf>
          </x14:cfRule>
          <xm:sqref>BS72:CC72</xm:sqref>
        </x14:conditionalFormatting>
        <x14:conditionalFormatting xmlns:xm="http://schemas.microsoft.com/office/excel/2006/main">
          <x14:cfRule type="expression" priority="4693680" id="{A922B218-64DB-4CBB-9AB8-FE0EBB44E09E}">
            <xm:f>$BV$4='Data entry'!$R28</xm:f>
            <x14:dxf>
              <fill>
                <patternFill>
                  <bgColor rgb="FFFFFF00"/>
                </patternFill>
              </fill>
            </x14:dxf>
          </x14:cfRule>
          <xm:sqref>BH71:BV71</xm:sqref>
        </x14:conditionalFormatting>
        <x14:conditionalFormatting xmlns:xm="http://schemas.microsoft.com/office/excel/2006/main">
          <x14:cfRule type="expression" priority="4693681" id="{C98E908A-CD31-4778-B41C-7AFB9DBE639A}">
            <xm:f>$BV$4='Data entry'!$R28</xm:f>
            <x14:dxf>
              <fill>
                <patternFill>
                  <bgColor rgb="FFFF0000"/>
                </patternFill>
              </fill>
            </x14:dxf>
          </x14:cfRule>
          <xm:sqref>BT72:CC72</xm:sqref>
        </x14:conditionalFormatting>
        <x14:conditionalFormatting xmlns:xm="http://schemas.microsoft.com/office/excel/2006/main">
          <x14:cfRule type="expression" priority="4693682" id="{465CCCA3-B4DB-4B61-8AC7-8A5E4CEC9E3F}">
            <xm:f>$BW$4='Data entry'!$R28</xm:f>
            <x14:dxf>
              <fill>
                <patternFill>
                  <bgColor rgb="FFFFFF00"/>
                </patternFill>
              </fill>
            </x14:dxf>
          </x14:cfRule>
          <xm:sqref>BI71:BW71</xm:sqref>
        </x14:conditionalFormatting>
        <x14:conditionalFormatting xmlns:xm="http://schemas.microsoft.com/office/excel/2006/main">
          <x14:cfRule type="expression" priority="4693683" id="{37566F97-6D06-400B-A709-FE657B07687F}">
            <xm:f>$BW$4='Data entry'!$R28</xm:f>
            <x14:dxf>
              <fill>
                <patternFill>
                  <bgColor rgb="FFFF0000"/>
                </patternFill>
              </fill>
            </x14:dxf>
          </x14:cfRule>
          <xm:sqref>BU72:CC72</xm:sqref>
        </x14:conditionalFormatting>
        <x14:conditionalFormatting xmlns:xm="http://schemas.microsoft.com/office/excel/2006/main">
          <x14:cfRule type="expression" priority="4693684" id="{D8FBA3AC-5CF0-4E45-97CA-1D4DEE729ADA}">
            <xm:f>$BX$4='Data entry'!$R28</xm:f>
            <x14:dxf>
              <fill>
                <patternFill>
                  <bgColor rgb="FFFFFF00"/>
                </patternFill>
              </fill>
            </x14:dxf>
          </x14:cfRule>
          <xm:sqref>BJ71:BX71</xm:sqref>
        </x14:conditionalFormatting>
        <x14:conditionalFormatting xmlns:xm="http://schemas.microsoft.com/office/excel/2006/main">
          <x14:cfRule type="expression" priority="4693685" id="{E077C84B-A94F-431D-B232-4AFCC7C64F54}">
            <xm:f>$BX$4='Data entry'!$R28</xm:f>
            <x14:dxf>
              <fill>
                <patternFill>
                  <bgColor rgb="FFFF0000"/>
                </patternFill>
              </fill>
            </x14:dxf>
          </x14:cfRule>
          <xm:sqref>BV72:CC72</xm:sqref>
        </x14:conditionalFormatting>
        <x14:conditionalFormatting xmlns:xm="http://schemas.microsoft.com/office/excel/2006/main">
          <x14:cfRule type="expression" priority="4693686" id="{63783BA8-0C97-4A44-86FD-7A2BCF1B9957}">
            <xm:f>$BY$4='Data entry'!$R28</xm:f>
            <x14:dxf>
              <fill>
                <patternFill>
                  <bgColor rgb="FFFFFF00"/>
                </patternFill>
              </fill>
            </x14:dxf>
          </x14:cfRule>
          <xm:sqref>BK71:BY71</xm:sqref>
        </x14:conditionalFormatting>
        <x14:conditionalFormatting xmlns:xm="http://schemas.microsoft.com/office/excel/2006/main">
          <x14:cfRule type="expression" priority="4693687" id="{BB8DB8B4-B71B-46D2-AEE7-346F16103F74}">
            <xm:f>$BY$4='Data entry'!$R28</xm:f>
            <x14:dxf>
              <fill>
                <patternFill>
                  <bgColor rgb="FFFF0000"/>
                </patternFill>
              </fill>
            </x14:dxf>
          </x14:cfRule>
          <xm:sqref>BW72:CC72</xm:sqref>
        </x14:conditionalFormatting>
        <x14:conditionalFormatting xmlns:xm="http://schemas.microsoft.com/office/excel/2006/main">
          <x14:cfRule type="expression" priority="4693688" id="{1B638B98-2B06-4FEB-90C1-446A3E0A3979}">
            <xm:f>$BZ$4='Data entry'!$R28</xm:f>
            <x14:dxf>
              <fill>
                <patternFill>
                  <bgColor rgb="FFFFFF00"/>
                </patternFill>
              </fill>
            </x14:dxf>
          </x14:cfRule>
          <xm:sqref>BL71:BZ71</xm:sqref>
        </x14:conditionalFormatting>
        <x14:conditionalFormatting xmlns:xm="http://schemas.microsoft.com/office/excel/2006/main">
          <x14:cfRule type="expression" priority="4693689" id="{D3A0A2F8-D1B2-4DC5-B2A9-0EF53074E685}">
            <xm:f>$BZ$4='Data entry'!$R28</xm:f>
            <x14:dxf>
              <fill>
                <patternFill>
                  <bgColor rgb="FFFF0000"/>
                </patternFill>
              </fill>
            </x14:dxf>
          </x14:cfRule>
          <xm:sqref>BX72:CC72</xm:sqref>
        </x14:conditionalFormatting>
        <x14:conditionalFormatting xmlns:xm="http://schemas.microsoft.com/office/excel/2006/main">
          <x14:cfRule type="expression" priority="4693690" id="{83F6D018-7D3B-4D33-9998-11572F2F2FF5}">
            <xm:f>$CA$4='Data entry'!$R28</xm:f>
            <x14:dxf>
              <fill>
                <patternFill>
                  <bgColor rgb="FFFFFF00"/>
                </patternFill>
              </fill>
            </x14:dxf>
          </x14:cfRule>
          <xm:sqref>BM71:CA71</xm:sqref>
        </x14:conditionalFormatting>
        <x14:conditionalFormatting xmlns:xm="http://schemas.microsoft.com/office/excel/2006/main">
          <x14:cfRule type="expression" priority="4693691" id="{8E6D0B51-5626-4ED9-9072-C7A2C139704F}">
            <xm:f>$CA$4='Data entry'!$R28</xm:f>
            <x14:dxf>
              <fill>
                <patternFill>
                  <bgColor rgb="FFFF0000"/>
                </patternFill>
              </fill>
            </x14:dxf>
          </x14:cfRule>
          <xm:sqref>BY72:CC72</xm:sqref>
        </x14:conditionalFormatting>
        <x14:conditionalFormatting xmlns:xm="http://schemas.microsoft.com/office/excel/2006/main">
          <x14:cfRule type="expression" priority="4693692" id="{E1886EE4-3BDE-43A9-9F4B-79377FEC37FE}">
            <xm:f>$CB$4='Data entry'!$R28</xm:f>
            <x14:dxf>
              <fill>
                <patternFill>
                  <bgColor rgb="FFFFFF00"/>
                </patternFill>
              </fill>
            </x14:dxf>
          </x14:cfRule>
          <xm:sqref>BN71:CB71</xm:sqref>
        </x14:conditionalFormatting>
        <x14:conditionalFormatting xmlns:xm="http://schemas.microsoft.com/office/excel/2006/main">
          <x14:cfRule type="expression" priority="4693693" id="{ADEF572A-6C18-4602-BB86-01C96D36E07E}">
            <xm:f>$CB$4='Data entry'!$R28</xm:f>
            <x14:dxf>
              <fill>
                <patternFill>
                  <bgColor rgb="FFFF0000"/>
                </patternFill>
              </fill>
            </x14:dxf>
          </x14:cfRule>
          <xm:sqref>BZ72:CC72</xm:sqref>
        </x14:conditionalFormatting>
        <x14:conditionalFormatting xmlns:xm="http://schemas.microsoft.com/office/excel/2006/main">
          <x14:cfRule type="expression" priority="4693694" id="{7984E1C9-E073-4955-8543-62145CB6D008}">
            <xm:f>$CC$4='Data entry'!$R28</xm:f>
            <x14:dxf>
              <fill>
                <patternFill>
                  <bgColor rgb="FFFFFF00"/>
                </patternFill>
              </fill>
            </x14:dxf>
          </x14:cfRule>
          <xm:sqref>BO71:CC71</xm:sqref>
        </x14:conditionalFormatting>
        <x14:conditionalFormatting xmlns:xm="http://schemas.microsoft.com/office/excel/2006/main">
          <x14:cfRule type="expression" priority="4693695" id="{18A957B3-59FA-4698-BA92-2A208FF18E2F}">
            <xm:f>$CC$4='Data entry'!$R28</xm:f>
            <x14:dxf>
              <fill>
                <patternFill>
                  <bgColor rgb="FFFF0000"/>
                </patternFill>
              </fill>
            </x14:dxf>
          </x14:cfRule>
          <xm:sqref>CA72:CC72</xm:sqref>
        </x14:conditionalFormatting>
        <x14:conditionalFormatting xmlns:xm="http://schemas.microsoft.com/office/excel/2006/main">
          <x14:cfRule type="expression" priority="4693782" id="{5B0DB825-B7C2-40AC-B7EF-F267F054CFB9}">
            <xm:f>$U$4='Data entry'!$R29</xm:f>
            <x14:dxf>
              <fill>
                <patternFill>
                  <bgColor rgb="FFFF0000"/>
                </patternFill>
              </fill>
            </x14:dxf>
          </x14:cfRule>
          <xm:sqref>S75:AE75</xm:sqref>
        </x14:conditionalFormatting>
        <x14:conditionalFormatting xmlns:xm="http://schemas.microsoft.com/office/excel/2006/main">
          <x14:cfRule type="expression" priority="4693783" id="{18311200-E2BB-400F-B594-3B9A2C6068C2}">
            <xm:f>$V$4='Data entry'!$R29</xm:f>
            <x14:dxf>
              <fill>
                <patternFill>
                  <bgColor rgb="FFFF0000"/>
                </patternFill>
              </fill>
            </x14:dxf>
          </x14:cfRule>
          <xm:sqref>T75:AF75</xm:sqref>
        </x14:conditionalFormatting>
        <x14:conditionalFormatting xmlns:xm="http://schemas.microsoft.com/office/excel/2006/main">
          <x14:cfRule type="expression" priority="4693784" id="{D6DFB621-1A58-4C59-A987-ECAD0EB2D32B}">
            <xm:f>$V$4='Data entry'!$R29</xm:f>
            <x14:dxf>
              <fill>
                <patternFill>
                  <bgColor rgb="FFFFFF00"/>
                </patternFill>
              </fill>
            </x14:dxf>
          </x14:cfRule>
          <xm:sqref>H74:V74</xm:sqref>
        </x14:conditionalFormatting>
        <x14:conditionalFormatting xmlns:xm="http://schemas.microsoft.com/office/excel/2006/main">
          <x14:cfRule type="expression" priority="4693785" id="{5F87A680-DC5F-433D-A779-B7A534ACCDA9}">
            <xm:f>$W$4='Data entry'!$R29</xm:f>
            <x14:dxf>
              <fill>
                <patternFill>
                  <bgColor rgb="FFFF0000"/>
                </patternFill>
              </fill>
            </x14:dxf>
          </x14:cfRule>
          <xm:sqref>U75:AG75</xm:sqref>
        </x14:conditionalFormatting>
        <x14:conditionalFormatting xmlns:xm="http://schemas.microsoft.com/office/excel/2006/main">
          <x14:cfRule type="expression" priority="4693786" id="{964539FF-A92C-4F68-B268-B7157A32678C}">
            <xm:f>$W$4='Data entry'!$R29</xm:f>
            <x14:dxf>
              <fill>
                <patternFill>
                  <bgColor rgb="FFFFFF00"/>
                </patternFill>
              </fill>
            </x14:dxf>
          </x14:cfRule>
          <xm:sqref>I74:W74</xm:sqref>
        </x14:conditionalFormatting>
        <x14:conditionalFormatting xmlns:xm="http://schemas.microsoft.com/office/excel/2006/main">
          <x14:cfRule type="expression" priority="4693787" id="{46C1533A-F090-4A90-9309-3F59EC3FD3B0}">
            <xm:f>$X$4='Data entry'!$R29</xm:f>
            <x14:dxf>
              <fill>
                <patternFill>
                  <bgColor rgb="FFFF0000"/>
                </patternFill>
              </fill>
            </x14:dxf>
          </x14:cfRule>
          <xm:sqref>V75:AH75</xm:sqref>
        </x14:conditionalFormatting>
        <x14:conditionalFormatting xmlns:xm="http://schemas.microsoft.com/office/excel/2006/main">
          <x14:cfRule type="expression" priority="4693788" id="{7C70E81C-DDD4-4D75-933A-4F6A39893184}">
            <xm:f>$X$4='Data entry'!$R29</xm:f>
            <x14:dxf>
              <fill>
                <patternFill>
                  <bgColor rgb="FFFFFF00"/>
                </patternFill>
              </fill>
            </x14:dxf>
          </x14:cfRule>
          <xm:sqref>J74:X74</xm:sqref>
        </x14:conditionalFormatting>
        <x14:conditionalFormatting xmlns:xm="http://schemas.microsoft.com/office/excel/2006/main">
          <x14:cfRule type="expression" priority="4693789" id="{561AF073-0EF8-4B72-A119-40A639C4359D}">
            <xm:f>$Y$4='Data entry'!$R29</xm:f>
            <x14:dxf>
              <fill>
                <patternFill>
                  <bgColor rgb="FFFF0000"/>
                </patternFill>
              </fill>
            </x14:dxf>
          </x14:cfRule>
          <xm:sqref>W75:AI75</xm:sqref>
        </x14:conditionalFormatting>
        <x14:conditionalFormatting xmlns:xm="http://schemas.microsoft.com/office/excel/2006/main">
          <x14:cfRule type="expression" priority="4693790" id="{F242E808-8F07-4A89-9524-7D4C767CE357}">
            <xm:f>$Y$4='Data entry'!$R29</xm:f>
            <x14:dxf>
              <fill>
                <patternFill>
                  <bgColor rgb="FFFFFF00"/>
                </patternFill>
              </fill>
            </x14:dxf>
          </x14:cfRule>
          <xm:sqref>K74:Y74</xm:sqref>
        </x14:conditionalFormatting>
        <x14:conditionalFormatting xmlns:xm="http://schemas.microsoft.com/office/excel/2006/main">
          <x14:cfRule type="expression" priority="4693791" id="{DD601058-982B-4218-BD9D-64BB823C2633}">
            <xm:f>$Z$4='Data entry'!$R29</xm:f>
            <x14:dxf>
              <fill>
                <patternFill>
                  <bgColor rgb="FFFF0000"/>
                </patternFill>
              </fill>
            </x14:dxf>
          </x14:cfRule>
          <xm:sqref>X75:AJ75</xm:sqref>
        </x14:conditionalFormatting>
        <x14:conditionalFormatting xmlns:xm="http://schemas.microsoft.com/office/excel/2006/main">
          <x14:cfRule type="expression" priority="4693792" id="{C9DB141D-79F6-4093-92A3-7BF7A1622985}">
            <xm:f>$Z$4='Data entry'!$R29</xm:f>
            <x14:dxf>
              <fill>
                <patternFill>
                  <bgColor rgb="FFFFFF00"/>
                </patternFill>
              </fill>
            </x14:dxf>
          </x14:cfRule>
          <xm:sqref>L74:Z74</xm:sqref>
        </x14:conditionalFormatting>
        <x14:conditionalFormatting xmlns:xm="http://schemas.microsoft.com/office/excel/2006/main">
          <x14:cfRule type="expression" priority="4693793" id="{710EB8D3-F5C0-4E3C-8214-2D0C4E26F649}">
            <xm:f>$AA$4='Data entry'!$R29</xm:f>
            <x14:dxf>
              <fill>
                <patternFill>
                  <bgColor rgb="FFFF0000"/>
                </patternFill>
              </fill>
            </x14:dxf>
          </x14:cfRule>
          <xm:sqref>Y75:AK75</xm:sqref>
        </x14:conditionalFormatting>
        <x14:conditionalFormatting xmlns:xm="http://schemas.microsoft.com/office/excel/2006/main">
          <x14:cfRule type="expression" priority="4693794" id="{33825D69-C967-4D27-B395-5D44A3083802}">
            <xm:f>$AA$4='Data entry'!$R29</xm:f>
            <x14:dxf>
              <fill>
                <patternFill>
                  <bgColor rgb="FFFFFF00"/>
                </patternFill>
              </fill>
            </x14:dxf>
          </x14:cfRule>
          <xm:sqref>M74:AA74</xm:sqref>
        </x14:conditionalFormatting>
        <x14:conditionalFormatting xmlns:xm="http://schemas.microsoft.com/office/excel/2006/main">
          <x14:cfRule type="expression" priority="4693795" id="{9811A97D-351B-4D32-8754-AF433277E62B}">
            <xm:f>$AB$4='Data entry'!$R29</xm:f>
            <x14:dxf>
              <fill>
                <patternFill>
                  <bgColor rgb="FFFF0000"/>
                </patternFill>
              </fill>
            </x14:dxf>
          </x14:cfRule>
          <xm:sqref>Z75:AL75</xm:sqref>
        </x14:conditionalFormatting>
        <x14:conditionalFormatting xmlns:xm="http://schemas.microsoft.com/office/excel/2006/main">
          <x14:cfRule type="expression" priority="4693796" id="{6DD3E556-C72E-438B-92DA-3096ED1E4178}">
            <xm:f>$AB$4='Data entry'!$R29</xm:f>
            <x14:dxf>
              <fill>
                <patternFill>
                  <bgColor rgb="FFFFFF00"/>
                </patternFill>
              </fill>
            </x14:dxf>
          </x14:cfRule>
          <xm:sqref>N74:AB74</xm:sqref>
        </x14:conditionalFormatting>
        <x14:conditionalFormatting xmlns:xm="http://schemas.microsoft.com/office/excel/2006/main">
          <x14:cfRule type="expression" priority="4693797" id="{C0DF7A1B-D6BC-4371-BD3A-F0708147FA1C}">
            <xm:f>$AC$4='Data entry'!$R29</xm:f>
            <x14:dxf>
              <fill>
                <patternFill>
                  <bgColor rgb="FFFF0000"/>
                </patternFill>
              </fill>
            </x14:dxf>
          </x14:cfRule>
          <xm:sqref>AA75:AM75</xm:sqref>
        </x14:conditionalFormatting>
        <x14:conditionalFormatting xmlns:xm="http://schemas.microsoft.com/office/excel/2006/main">
          <x14:cfRule type="expression" priority="4693798" id="{DB2E1F48-AF0E-41F9-A976-6B1963CA5711}">
            <xm:f>$AC$4='Data entry'!$R29</xm:f>
            <x14:dxf>
              <fill>
                <patternFill>
                  <bgColor rgb="FFFFFF00"/>
                </patternFill>
              </fill>
            </x14:dxf>
          </x14:cfRule>
          <xm:sqref>O74:AC74</xm:sqref>
        </x14:conditionalFormatting>
        <x14:conditionalFormatting xmlns:xm="http://schemas.microsoft.com/office/excel/2006/main">
          <x14:cfRule type="expression" priority="4693799" id="{89909907-F9A9-4AF9-BC1D-304710A43F50}">
            <xm:f>$AD$4='Data entry'!$R29</xm:f>
            <x14:dxf>
              <fill>
                <patternFill>
                  <bgColor rgb="FFFF0000"/>
                </patternFill>
              </fill>
            </x14:dxf>
          </x14:cfRule>
          <xm:sqref>AB75:AN75</xm:sqref>
        </x14:conditionalFormatting>
        <x14:conditionalFormatting xmlns:xm="http://schemas.microsoft.com/office/excel/2006/main">
          <x14:cfRule type="expression" priority="4693800" id="{729676B7-E331-43A4-ACC9-850DCEE76A0E}">
            <xm:f>$AD$4='Data entry'!$R29</xm:f>
            <x14:dxf>
              <fill>
                <patternFill>
                  <bgColor rgb="FFFFFF00"/>
                </patternFill>
              </fill>
            </x14:dxf>
          </x14:cfRule>
          <xm:sqref>P74:AD74</xm:sqref>
        </x14:conditionalFormatting>
        <x14:conditionalFormatting xmlns:xm="http://schemas.microsoft.com/office/excel/2006/main">
          <x14:cfRule type="expression" priority="4693801" id="{00DA2C55-350E-44AA-ABEA-808FABFDA737}">
            <xm:f>$AE$4='Data entry'!$R29</xm:f>
            <x14:dxf>
              <fill>
                <patternFill>
                  <bgColor rgb="FFFF0000"/>
                </patternFill>
              </fill>
            </x14:dxf>
          </x14:cfRule>
          <xm:sqref>AC75:AO75</xm:sqref>
        </x14:conditionalFormatting>
        <x14:conditionalFormatting xmlns:xm="http://schemas.microsoft.com/office/excel/2006/main">
          <x14:cfRule type="expression" priority="4693802" id="{373C95F1-00C1-45E9-B561-5224945BA4A4}">
            <xm:f>$AE$4='Data entry'!$R29</xm:f>
            <x14:dxf>
              <fill>
                <patternFill>
                  <bgColor rgb="FFFFFF00"/>
                </patternFill>
              </fill>
            </x14:dxf>
          </x14:cfRule>
          <xm:sqref>Q74:AE74</xm:sqref>
        </x14:conditionalFormatting>
        <x14:conditionalFormatting xmlns:xm="http://schemas.microsoft.com/office/excel/2006/main">
          <x14:cfRule type="expression" priority="4693803" id="{65E90E74-6BEF-4B00-BD5E-ECACFEBC225A}">
            <xm:f>$AF$4='Data entry'!$R29</xm:f>
            <x14:dxf>
              <fill>
                <patternFill>
                  <bgColor rgb="FFFF0000"/>
                </patternFill>
              </fill>
            </x14:dxf>
          </x14:cfRule>
          <xm:sqref>AD75:AP75</xm:sqref>
        </x14:conditionalFormatting>
        <x14:conditionalFormatting xmlns:xm="http://schemas.microsoft.com/office/excel/2006/main">
          <x14:cfRule type="expression" priority="4693804" id="{56B519D7-E083-4811-B42B-D6CB10D44BB3}">
            <xm:f>$AF$4='Data entry'!$R29</xm:f>
            <x14:dxf>
              <fill>
                <patternFill>
                  <bgColor rgb="FFFFFF00"/>
                </patternFill>
              </fill>
            </x14:dxf>
          </x14:cfRule>
          <xm:sqref>R74:AF74</xm:sqref>
        </x14:conditionalFormatting>
        <x14:conditionalFormatting xmlns:xm="http://schemas.microsoft.com/office/excel/2006/main">
          <x14:cfRule type="expression" priority="4693805" id="{889682B6-BF9B-414B-86B7-1C802156B058}">
            <xm:f>$AG$4='Data entry'!$R29</xm:f>
            <x14:dxf>
              <fill>
                <patternFill>
                  <bgColor rgb="FFFF0000"/>
                </patternFill>
              </fill>
            </x14:dxf>
          </x14:cfRule>
          <xm:sqref>AE75:AQ75</xm:sqref>
        </x14:conditionalFormatting>
        <x14:conditionalFormatting xmlns:xm="http://schemas.microsoft.com/office/excel/2006/main">
          <x14:cfRule type="expression" priority="4693806" id="{19913D88-1940-4CB0-B29C-D46D60833BD5}">
            <xm:f>$AG$4='Data entry'!$R29</xm:f>
            <x14:dxf>
              <fill>
                <patternFill>
                  <bgColor rgb="FFFFFF00"/>
                </patternFill>
              </fill>
            </x14:dxf>
          </x14:cfRule>
          <xm:sqref>S74:AG74</xm:sqref>
        </x14:conditionalFormatting>
        <x14:conditionalFormatting xmlns:xm="http://schemas.microsoft.com/office/excel/2006/main">
          <x14:cfRule type="expression" priority="4693807" id="{3DD7B9A5-18A3-463F-BAD5-9796FC487328}">
            <xm:f>$AH$4='Data entry'!$R29</xm:f>
            <x14:dxf>
              <fill>
                <patternFill>
                  <bgColor rgb="FFFF0000"/>
                </patternFill>
              </fill>
            </x14:dxf>
          </x14:cfRule>
          <xm:sqref>AF75:AR75</xm:sqref>
        </x14:conditionalFormatting>
        <x14:conditionalFormatting xmlns:xm="http://schemas.microsoft.com/office/excel/2006/main">
          <x14:cfRule type="expression" priority="4693808" id="{31005CF4-5608-496E-91EB-F7F505046C80}">
            <xm:f>$AH$4='Data entry'!$R29</xm:f>
            <x14:dxf>
              <fill>
                <patternFill>
                  <bgColor rgb="FFFFFF00"/>
                </patternFill>
              </fill>
            </x14:dxf>
          </x14:cfRule>
          <xm:sqref>T74:AH74</xm:sqref>
        </x14:conditionalFormatting>
        <x14:conditionalFormatting xmlns:xm="http://schemas.microsoft.com/office/excel/2006/main">
          <x14:cfRule type="expression" priority="4693809" id="{CD14F654-5B7A-444F-8FC1-7DD71E76E475}">
            <xm:f>$AI$4='Data entry'!$R29</xm:f>
            <x14:dxf>
              <fill>
                <patternFill>
                  <bgColor rgb="FFFF0000"/>
                </patternFill>
              </fill>
            </x14:dxf>
          </x14:cfRule>
          <xm:sqref>AG75:AS75</xm:sqref>
        </x14:conditionalFormatting>
        <x14:conditionalFormatting xmlns:xm="http://schemas.microsoft.com/office/excel/2006/main">
          <x14:cfRule type="expression" priority="4693810" id="{0E4E448C-6C46-4285-B877-A61A90294385}">
            <xm:f>$AI$4='Data entry'!$R29</xm:f>
            <x14:dxf>
              <fill>
                <patternFill>
                  <bgColor rgb="FFFFFF00"/>
                </patternFill>
              </fill>
            </x14:dxf>
          </x14:cfRule>
          <xm:sqref>U74:AI74</xm:sqref>
        </x14:conditionalFormatting>
        <x14:conditionalFormatting xmlns:xm="http://schemas.microsoft.com/office/excel/2006/main">
          <x14:cfRule type="expression" priority="4693811" id="{B1C1818F-791C-403D-BE73-6F6E9DC6A16D}">
            <xm:f>$AJ$4='Data entry'!$R29</xm:f>
            <x14:dxf>
              <fill>
                <patternFill>
                  <bgColor rgb="FFFF0000"/>
                </patternFill>
              </fill>
            </x14:dxf>
          </x14:cfRule>
          <xm:sqref>AH75:AT75</xm:sqref>
        </x14:conditionalFormatting>
        <x14:conditionalFormatting xmlns:xm="http://schemas.microsoft.com/office/excel/2006/main">
          <x14:cfRule type="expression" priority="4693812" id="{A1237792-221B-431B-B8A7-E9A64DA46D93}">
            <xm:f>$AJ$4='Data entry'!$R29</xm:f>
            <x14:dxf>
              <fill>
                <patternFill>
                  <bgColor rgb="FFFFFF00"/>
                </patternFill>
              </fill>
            </x14:dxf>
          </x14:cfRule>
          <xm:sqref>V74:AJ74</xm:sqref>
        </x14:conditionalFormatting>
        <x14:conditionalFormatting xmlns:xm="http://schemas.microsoft.com/office/excel/2006/main">
          <x14:cfRule type="expression" priority="4693813" id="{617DC2AF-C7A3-4724-8EA3-17DEFEDC8949}">
            <xm:f>$AK$4='Data entry'!$R29</xm:f>
            <x14:dxf>
              <fill>
                <patternFill>
                  <bgColor rgb="FFFF0000"/>
                </patternFill>
              </fill>
            </x14:dxf>
          </x14:cfRule>
          <xm:sqref>AI75:AU75</xm:sqref>
        </x14:conditionalFormatting>
        <x14:conditionalFormatting xmlns:xm="http://schemas.microsoft.com/office/excel/2006/main">
          <x14:cfRule type="expression" priority="4693814" id="{AA72317D-37B1-48EB-A28B-BF2AC8DC4519}">
            <xm:f>$AK$4='Data entry'!$R29</xm:f>
            <x14:dxf>
              <fill>
                <patternFill>
                  <bgColor rgb="FFFFFF00"/>
                </patternFill>
              </fill>
            </x14:dxf>
          </x14:cfRule>
          <xm:sqref>W74:AK74</xm:sqref>
        </x14:conditionalFormatting>
        <x14:conditionalFormatting xmlns:xm="http://schemas.microsoft.com/office/excel/2006/main">
          <x14:cfRule type="expression" priority="4693815" id="{6CA9FB7A-20EA-4D3A-B74C-A001F4BE810D}">
            <xm:f>$AL$4='Data entry'!$R29</xm:f>
            <x14:dxf>
              <fill>
                <patternFill>
                  <bgColor rgb="FFFF0000"/>
                </patternFill>
              </fill>
            </x14:dxf>
          </x14:cfRule>
          <xm:sqref>AJ75:AV75</xm:sqref>
        </x14:conditionalFormatting>
        <x14:conditionalFormatting xmlns:xm="http://schemas.microsoft.com/office/excel/2006/main">
          <x14:cfRule type="expression" priority="4693816" id="{81A75DAA-573F-4EF3-A640-1B992C18BEA0}">
            <xm:f>$AL$4='Data entry'!$R29</xm:f>
            <x14:dxf>
              <fill>
                <patternFill>
                  <bgColor rgb="FFFFFF00"/>
                </patternFill>
              </fill>
            </x14:dxf>
          </x14:cfRule>
          <xm:sqref>X74:AL74</xm:sqref>
        </x14:conditionalFormatting>
        <x14:conditionalFormatting xmlns:xm="http://schemas.microsoft.com/office/excel/2006/main">
          <x14:cfRule type="expression" priority="4693817" id="{3D44713E-4ABA-4CCD-9DF4-5513A9FB5E1E}">
            <xm:f>$AM$4='Data entry'!$R29</xm:f>
            <x14:dxf>
              <fill>
                <patternFill>
                  <bgColor rgb="FFFF0000"/>
                </patternFill>
              </fill>
            </x14:dxf>
          </x14:cfRule>
          <xm:sqref>AK75:AW75</xm:sqref>
        </x14:conditionalFormatting>
        <x14:conditionalFormatting xmlns:xm="http://schemas.microsoft.com/office/excel/2006/main">
          <x14:cfRule type="expression" priority="4693818" id="{05A26B51-72A7-4423-822F-2BDBC28275D0}">
            <xm:f>$AM$4='Data entry'!$R29</xm:f>
            <x14:dxf>
              <fill>
                <patternFill>
                  <bgColor rgb="FFFFFF00"/>
                </patternFill>
              </fill>
            </x14:dxf>
          </x14:cfRule>
          <xm:sqref>Y74:AM74</xm:sqref>
        </x14:conditionalFormatting>
        <x14:conditionalFormatting xmlns:xm="http://schemas.microsoft.com/office/excel/2006/main">
          <x14:cfRule type="expression" priority="4693819" id="{B8A20675-6230-4694-A7F6-6B3DC7142773}">
            <xm:f>$AN$4='Data entry'!$R29</xm:f>
            <x14:dxf>
              <fill>
                <patternFill>
                  <bgColor rgb="FFFF0000"/>
                </patternFill>
              </fill>
            </x14:dxf>
          </x14:cfRule>
          <xm:sqref>AL75:AX75</xm:sqref>
        </x14:conditionalFormatting>
        <x14:conditionalFormatting xmlns:xm="http://schemas.microsoft.com/office/excel/2006/main">
          <x14:cfRule type="expression" priority="4693820" id="{8421181C-7450-42E9-BC1D-065CCFCA960E}">
            <xm:f>$AN$4='Data entry'!$R29</xm:f>
            <x14:dxf>
              <fill>
                <patternFill>
                  <bgColor rgb="FFFFFF00"/>
                </patternFill>
              </fill>
            </x14:dxf>
          </x14:cfRule>
          <xm:sqref>Z74:AN74</xm:sqref>
        </x14:conditionalFormatting>
        <x14:conditionalFormatting xmlns:xm="http://schemas.microsoft.com/office/excel/2006/main">
          <x14:cfRule type="expression" priority="4693821" id="{067FE4BD-6EF4-4684-B6E0-35AB2F267EE7}">
            <xm:f>$AO$4='Data entry'!$R29</xm:f>
            <x14:dxf>
              <fill>
                <patternFill>
                  <bgColor rgb="FFFF0000"/>
                </patternFill>
              </fill>
            </x14:dxf>
          </x14:cfRule>
          <xm:sqref>AM75:AY75</xm:sqref>
        </x14:conditionalFormatting>
        <x14:conditionalFormatting xmlns:xm="http://schemas.microsoft.com/office/excel/2006/main">
          <x14:cfRule type="expression" priority="4693822" id="{F7653492-88D1-47AC-8BA3-0CCE65C3C2AB}">
            <xm:f>$AO$4='Data entry'!$R29</xm:f>
            <x14:dxf>
              <fill>
                <patternFill>
                  <bgColor rgb="FFFFFF00"/>
                </patternFill>
              </fill>
            </x14:dxf>
          </x14:cfRule>
          <xm:sqref>AA74:AO74</xm:sqref>
        </x14:conditionalFormatting>
        <x14:conditionalFormatting xmlns:xm="http://schemas.microsoft.com/office/excel/2006/main">
          <x14:cfRule type="expression" priority="4693823" id="{207A5E5D-B322-482E-9193-1D7318138358}">
            <xm:f>$AP$4='Data entry'!$R29</xm:f>
            <x14:dxf>
              <fill>
                <patternFill>
                  <bgColor rgb="FFFF0000"/>
                </patternFill>
              </fill>
            </x14:dxf>
          </x14:cfRule>
          <xm:sqref>AN75:AZ75</xm:sqref>
        </x14:conditionalFormatting>
        <x14:conditionalFormatting xmlns:xm="http://schemas.microsoft.com/office/excel/2006/main">
          <x14:cfRule type="expression" priority="4693824" id="{21DA638D-4CA0-4067-BFF1-240CE1A0261B}">
            <xm:f>$AP$4='Data entry'!$R29</xm:f>
            <x14:dxf>
              <fill>
                <patternFill>
                  <bgColor rgb="FFFFFF00"/>
                </patternFill>
              </fill>
            </x14:dxf>
          </x14:cfRule>
          <xm:sqref>AB74:AP74</xm:sqref>
        </x14:conditionalFormatting>
        <x14:conditionalFormatting xmlns:xm="http://schemas.microsoft.com/office/excel/2006/main">
          <x14:cfRule type="expression" priority="4693825" id="{71963D96-A42A-4B90-BFC7-6D83D37766EF}">
            <xm:f>$AQ$4='Data entry'!$R29</xm:f>
            <x14:dxf>
              <fill>
                <patternFill>
                  <bgColor rgb="FFFF0000"/>
                </patternFill>
              </fill>
            </x14:dxf>
          </x14:cfRule>
          <xm:sqref>AO75:BA75</xm:sqref>
        </x14:conditionalFormatting>
        <x14:conditionalFormatting xmlns:xm="http://schemas.microsoft.com/office/excel/2006/main">
          <x14:cfRule type="expression" priority="4693826" id="{74952595-84B6-484F-8FF6-FCC1F337DF4D}">
            <xm:f>$AQ$4='Data entry'!$R29</xm:f>
            <x14:dxf>
              <fill>
                <patternFill>
                  <bgColor rgb="FFFFFF00"/>
                </patternFill>
              </fill>
            </x14:dxf>
          </x14:cfRule>
          <xm:sqref>AC74:AQ74</xm:sqref>
        </x14:conditionalFormatting>
        <x14:conditionalFormatting xmlns:xm="http://schemas.microsoft.com/office/excel/2006/main">
          <x14:cfRule type="expression" priority="4693827" id="{8AC9C4B9-0A34-4BC0-B0F7-CA89434C4911}">
            <xm:f>$P$4='Data entry'!$R29</xm:f>
            <x14:dxf>
              <fill>
                <patternFill>
                  <bgColor rgb="FFFFFF00"/>
                </patternFill>
              </fill>
            </x14:dxf>
          </x14:cfRule>
          <xm:sqref>C74:P74</xm:sqref>
        </x14:conditionalFormatting>
        <x14:conditionalFormatting xmlns:xm="http://schemas.microsoft.com/office/excel/2006/main">
          <x14:cfRule type="expression" priority="4693828" id="{0A726775-ABFD-4F22-967C-1A4D87BA3751}">
            <xm:f>$Q$4='Data entry'!$R29</xm:f>
            <x14:dxf>
              <fill>
                <patternFill>
                  <bgColor rgb="FFFFFF00"/>
                </patternFill>
              </fill>
            </x14:dxf>
          </x14:cfRule>
          <xm:sqref>C74:Q74</xm:sqref>
        </x14:conditionalFormatting>
        <x14:conditionalFormatting xmlns:xm="http://schemas.microsoft.com/office/excel/2006/main">
          <x14:cfRule type="expression" priority="4693829" id="{3A8414BD-262C-43B5-86EE-FA6901D00453}">
            <xm:f>$Q$4='Data entry'!$R29</xm:f>
            <x14:dxf>
              <fill>
                <patternFill>
                  <bgColor rgb="FFFF0000"/>
                </patternFill>
              </fill>
            </x14:dxf>
          </x14:cfRule>
          <xm:sqref>O75:AA75</xm:sqref>
        </x14:conditionalFormatting>
        <x14:conditionalFormatting xmlns:xm="http://schemas.microsoft.com/office/excel/2006/main">
          <x14:cfRule type="expression" priority="4693830" id="{B8B5501D-F3EF-4449-9306-F652960C65F4}">
            <xm:f>$R$4='Data entry'!$R29</xm:f>
            <x14:dxf>
              <fill>
                <patternFill>
                  <bgColor rgb="FFFF0000"/>
                </patternFill>
              </fill>
            </x14:dxf>
          </x14:cfRule>
          <xm:sqref>P75:AB75</xm:sqref>
        </x14:conditionalFormatting>
        <x14:conditionalFormatting xmlns:xm="http://schemas.microsoft.com/office/excel/2006/main">
          <x14:cfRule type="expression" priority="4693831" id="{5D070DEC-B82E-4D87-B907-A3E5AB836991}">
            <xm:f>$R$4='Data entry'!$R29</xm:f>
            <x14:dxf>
              <fill>
                <patternFill>
                  <bgColor rgb="FFFFFF00"/>
                </patternFill>
              </fill>
            </x14:dxf>
          </x14:cfRule>
          <xm:sqref>D74:R74</xm:sqref>
        </x14:conditionalFormatting>
        <x14:conditionalFormatting xmlns:xm="http://schemas.microsoft.com/office/excel/2006/main">
          <x14:cfRule type="expression" priority="4693832" id="{E4D16A10-F818-4664-9FB2-F0E839824D4B}">
            <xm:f>$S$4='Data entry'!$R29</xm:f>
            <x14:dxf>
              <fill>
                <patternFill>
                  <bgColor rgb="FFFF0000"/>
                </patternFill>
              </fill>
            </x14:dxf>
          </x14:cfRule>
          <xm:sqref>Q75:AC75</xm:sqref>
        </x14:conditionalFormatting>
        <x14:conditionalFormatting xmlns:xm="http://schemas.microsoft.com/office/excel/2006/main">
          <x14:cfRule type="expression" priority="4693833" id="{1A9F9911-A3E9-4730-AFBE-AB8C596545CA}">
            <xm:f>$S$4='Data entry'!$R29</xm:f>
            <x14:dxf>
              <fill>
                <patternFill>
                  <bgColor rgb="FFFFFF00"/>
                </patternFill>
              </fill>
            </x14:dxf>
          </x14:cfRule>
          <xm:sqref>E74:S74</xm:sqref>
        </x14:conditionalFormatting>
        <x14:conditionalFormatting xmlns:xm="http://schemas.microsoft.com/office/excel/2006/main">
          <x14:cfRule type="expression" priority="4693834" id="{8BB5CD1B-B2AC-442A-9550-26DE19A62D22}">
            <xm:f>$T$4='Data entry'!$R29</xm:f>
            <x14:dxf>
              <fill>
                <patternFill>
                  <bgColor rgb="FFFF0000"/>
                </patternFill>
              </fill>
            </x14:dxf>
          </x14:cfRule>
          <xm:sqref>R75:AD75</xm:sqref>
        </x14:conditionalFormatting>
        <x14:conditionalFormatting xmlns:xm="http://schemas.microsoft.com/office/excel/2006/main">
          <x14:cfRule type="expression" priority="4693835" id="{E7B59C69-7921-4049-84A1-8B3E5F7B0598}">
            <xm:f>$T$4='Data entry'!$R29</xm:f>
            <x14:dxf>
              <fill>
                <patternFill>
                  <bgColor rgb="FFFFFF00"/>
                </patternFill>
              </fill>
            </x14:dxf>
          </x14:cfRule>
          <xm:sqref>F74:T74</xm:sqref>
        </x14:conditionalFormatting>
        <x14:conditionalFormatting xmlns:xm="http://schemas.microsoft.com/office/excel/2006/main">
          <x14:cfRule type="expression" priority="4693836" id="{238C09E5-7A3D-439D-949F-A7733073F9A2}">
            <xm:f>$U$4='Data entry'!$R29</xm:f>
            <x14:dxf>
              <fill>
                <patternFill>
                  <bgColor rgb="FFFFFF00"/>
                </patternFill>
              </fill>
            </x14:dxf>
          </x14:cfRule>
          <xm:sqref>G74:U74</xm:sqref>
        </x14:conditionalFormatting>
        <x14:conditionalFormatting xmlns:xm="http://schemas.microsoft.com/office/excel/2006/main">
          <x14:cfRule type="expression" priority="4693837" id="{DE4D4432-0A19-452A-AF14-2873FE4DF411}">
            <xm:f>$AR$4='Data entry'!$R29</xm:f>
            <x14:dxf>
              <fill>
                <patternFill>
                  <bgColor rgb="FFFF0000"/>
                </patternFill>
              </fill>
            </x14:dxf>
          </x14:cfRule>
          <xm:sqref>AP75:BB75</xm:sqref>
        </x14:conditionalFormatting>
        <x14:conditionalFormatting xmlns:xm="http://schemas.microsoft.com/office/excel/2006/main">
          <x14:cfRule type="expression" priority="4693838" id="{90D7E1FF-542D-40C8-9BD5-DFEB4CDD256F}">
            <xm:f>$AR$4='Data entry'!$R29</xm:f>
            <x14:dxf>
              <fill>
                <patternFill>
                  <bgColor rgb="FFFFFF00"/>
                </patternFill>
              </fill>
            </x14:dxf>
          </x14:cfRule>
          <xm:sqref>AD74:AR74</xm:sqref>
        </x14:conditionalFormatting>
        <x14:conditionalFormatting xmlns:xm="http://schemas.microsoft.com/office/excel/2006/main">
          <x14:cfRule type="expression" priority="4693839" id="{0EBB5305-4A4A-4205-A1FF-11160070CBC3}">
            <xm:f>$AS$4='Data entry'!$R29</xm:f>
            <x14:dxf>
              <fill>
                <patternFill>
                  <bgColor rgb="FFFF0000"/>
                </patternFill>
              </fill>
            </x14:dxf>
          </x14:cfRule>
          <xm:sqref>AQ75:BC75</xm:sqref>
        </x14:conditionalFormatting>
        <x14:conditionalFormatting xmlns:xm="http://schemas.microsoft.com/office/excel/2006/main">
          <x14:cfRule type="expression" priority="4693840" id="{AC8EB30C-4253-4CE1-820E-1801F6D8D35B}">
            <xm:f>$AS$4='Data entry'!$R29</xm:f>
            <x14:dxf>
              <fill>
                <patternFill>
                  <bgColor rgb="FFFFFF00"/>
                </patternFill>
              </fill>
            </x14:dxf>
          </x14:cfRule>
          <xm:sqref>AE74:AS74</xm:sqref>
        </x14:conditionalFormatting>
        <x14:conditionalFormatting xmlns:xm="http://schemas.microsoft.com/office/excel/2006/main">
          <x14:cfRule type="expression" priority="4693841" id="{E11744C1-7201-4272-A1B0-945490B42425}">
            <xm:f>$AT$4='Data entry'!$R29</xm:f>
            <x14:dxf>
              <fill>
                <patternFill>
                  <bgColor rgb="FFFF0000"/>
                </patternFill>
              </fill>
            </x14:dxf>
          </x14:cfRule>
          <xm:sqref>AR75:BD75</xm:sqref>
        </x14:conditionalFormatting>
        <x14:conditionalFormatting xmlns:xm="http://schemas.microsoft.com/office/excel/2006/main">
          <x14:cfRule type="expression" priority="4693842" id="{5EE2823B-E955-4EA7-B99C-0B1F77B57A69}">
            <xm:f>$AT$4='Data entry'!$R29</xm:f>
            <x14:dxf>
              <fill>
                <patternFill>
                  <bgColor rgb="FFFFFF00"/>
                </patternFill>
              </fill>
            </x14:dxf>
          </x14:cfRule>
          <xm:sqref>AF74:AT74</xm:sqref>
        </x14:conditionalFormatting>
        <x14:conditionalFormatting xmlns:xm="http://schemas.microsoft.com/office/excel/2006/main">
          <x14:cfRule type="expression" priority="4693843" id="{5737DC63-3262-4B34-900C-2AAEB255FCBA}">
            <xm:f>$AU$4='Data entry'!$R29</xm:f>
            <x14:dxf>
              <fill>
                <patternFill>
                  <bgColor rgb="FFFF0000"/>
                </patternFill>
              </fill>
            </x14:dxf>
          </x14:cfRule>
          <xm:sqref>AS75:BE75</xm:sqref>
        </x14:conditionalFormatting>
        <x14:conditionalFormatting xmlns:xm="http://schemas.microsoft.com/office/excel/2006/main">
          <x14:cfRule type="expression" priority="4693844" id="{2B5C1F1B-3C3D-4CA3-BC64-0E98422075B6}">
            <xm:f>$AU$4='Data entry'!$R29</xm:f>
            <x14:dxf>
              <fill>
                <patternFill>
                  <bgColor rgb="FFFFFF00"/>
                </patternFill>
              </fill>
            </x14:dxf>
          </x14:cfRule>
          <xm:sqref>AG74:AU74</xm:sqref>
        </x14:conditionalFormatting>
        <x14:conditionalFormatting xmlns:xm="http://schemas.microsoft.com/office/excel/2006/main">
          <x14:cfRule type="expression" priority="4693845" id="{B87A1285-B003-4855-8F4B-53C391BA10E6}">
            <xm:f>$AV$4='Data entry'!$R29</xm:f>
            <x14:dxf>
              <fill>
                <patternFill>
                  <bgColor rgb="FFFF0000"/>
                </patternFill>
              </fill>
            </x14:dxf>
          </x14:cfRule>
          <xm:sqref>AT75:BF75</xm:sqref>
        </x14:conditionalFormatting>
        <x14:conditionalFormatting xmlns:xm="http://schemas.microsoft.com/office/excel/2006/main">
          <x14:cfRule type="expression" priority="4693846" id="{338EE31C-78DB-4818-B837-0380F9E457FA}">
            <xm:f>$AV$4='Data entry'!$R29</xm:f>
            <x14:dxf>
              <fill>
                <patternFill>
                  <bgColor rgb="FFFFFF00"/>
                </patternFill>
              </fill>
            </x14:dxf>
          </x14:cfRule>
          <xm:sqref>AH74:AV74</xm:sqref>
        </x14:conditionalFormatting>
        <x14:conditionalFormatting xmlns:xm="http://schemas.microsoft.com/office/excel/2006/main">
          <x14:cfRule type="expression" priority="4693847" id="{5C40EA66-2801-4C91-B885-BF6A1ECFC35C}">
            <xm:f>$AW$4='Data entry'!$R29</xm:f>
            <x14:dxf>
              <fill>
                <patternFill>
                  <bgColor rgb="FFFF0000"/>
                </patternFill>
              </fill>
            </x14:dxf>
          </x14:cfRule>
          <xm:sqref>AU75:BG75</xm:sqref>
        </x14:conditionalFormatting>
        <x14:conditionalFormatting xmlns:xm="http://schemas.microsoft.com/office/excel/2006/main">
          <x14:cfRule type="expression" priority="4693848" id="{51BCD5CE-DF86-4C2F-8A81-DDA1EFD6C8F7}">
            <xm:f>$AW$4='Data entry'!$R29</xm:f>
            <x14:dxf>
              <fill>
                <patternFill>
                  <bgColor rgb="FFFFFF00"/>
                </patternFill>
              </fill>
            </x14:dxf>
          </x14:cfRule>
          <xm:sqref>AI74:AW74</xm:sqref>
        </x14:conditionalFormatting>
        <x14:conditionalFormatting xmlns:xm="http://schemas.microsoft.com/office/excel/2006/main">
          <x14:cfRule type="expression" priority="4693849" id="{DC2ED5A0-8917-4877-8CD3-9DF9BE5993C9}">
            <xm:f>$AX$4='Data entry'!$R29</xm:f>
            <x14:dxf>
              <fill>
                <patternFill>
                  <bgColor rgb="FFFF0000"/>
                </patternFill>
              </fill>
            </x14:dxf>
          </x14:cfRule>
          <xm:sqref>AV75:BH75</xm:sqref>
        </x14:conditionalFormatting>
        <x14:conditionalFormatting xmlns:xm="http://schemas.microsoft.com/office/excel/2006/main">
          <x14:cfRule type="expression" priority="4693850" id="{59B31869-20F9-45BD-BC80-0A6C8945CE2C}">
            <xm:f>$AX$4='Data entry'!$R29</xm:f>
            <x14:dxf>
              <fill>
                <patternFill>
                  <bgColor rgb="FFFFFF00"/>
                </patternFill>
              </fill>
            </x14:dxf>
          </x14:cfRule>
          <xm:sqref>AJ74:AX74</xm:sqref>
        </x14:conditionalFormatting>
        <x14:conditionalFormatting xmlns:xm="http://schemas.microsoft.com/office/excel/2006/main">
          <x14:cfRule type="expression" priority="4693851" id="{D4208FA0-4262-4037-934C-6D0742B2AD8E}">
            <xm:f>$AY$4='Data entry'!$R29</xm:f>
            <x14:dxf>
              <fill>
                <patternFill>
                  <bgColor rgb="FFFF0000"/>
                </patternFill>
              </fill>
            </x14:dxf>
          </x14:cfRule>
          <xm:sqref>AW75:BI75</xm:sqref>
        </x14:conditionalFormatting>
        <x14:conditionalFormatting xmlns:xm="http://schemas.microsoft.com/office/excel/2006/main">
          <x14:cfRule type="expression" priority="4693852" id="{04D6E423-18C7-42B2-A67D-F49D8E62B571}">
            <xm:f>$AY$4='Data entry'!$R29</xm:f>
            <x14:dxf>
              <fill>
                <patternFill>
                  <bgColor rgb="FFFFFF00"/>
                </patternFill>
              </fill>
            </x14:dxf>
          </x14:cfRule>
          <xm:sqref>AK74:AY74</xm:sqref>
        </x14:conditionalFormatting>
        <x14:conditionalFormatting xmlns:xm="http://schemas.microsoft.com/office/excel/2006/main">
          <x14:cfRule type="expression" priority="4693853" id="{A931C203-6E4B-4EBD-A2F4-1876881F48D4}">
            <xm:f>$AZ$4='Data entry'!$R29</xm:f>
            <x14:dxf>
              <fill>
                <patternFill>
                  <bgColor rgb="FFFF0000"/>
                </patternFill>
              </fill>
            </x14:dxf>
          </x14:cfRule>
          <xm:sqref>AX75:BJ75</xm:sqref>
        </x14:conditionalFormatting>
        <x14:conditionalFormatting xmlns:xm="http://schemas.microsoft.com/office/excel/2006/main">
          <x14:cfRule type="expression" priority="4693854" id="{092D9100-E652-40FE-8CAA-720DC0681250}">
            <xm:f>$AZ$4='Data entry'!$R29</xm:f>
            <x14:dxf>
              <fill>
                <patternFill>
                  <bgColor rgb="FFFFFF00"/>
                </patternFill>
              </fill>
            </x14:dxf>
          </x14:cfRule>
          <xm:sqref>AL74:AZ74</xm:sqref>
        </x14:conditionalFormatting>
        <x14:conditionalFormatting xmlns:xm="http://schemas.microsoft.com/office/excel/2006/main">
          <x14:cfRule type="expression" priority="4693855" id="{A3C7E6BE-A225-483C-A983-A915DB662C52}">
            <xm:f>$BA$4='Data entry'!$R29</xm:f>
            <x14:dxf>
              <fill>
                <patternFill>
                  <bgColor rgb="FFFF0000"/>
                </patternFill>
              </fill>
            </x14:dxf>
          </x14:cfRule>
          <xm:sqref>AY75:BK75</xm:sqref>
        </x14:conditionalFormatting>
        <x14:conditionalFormatting xmlns:xm="http://schemas.microsoft.com/office/excel/2006/main">
          <x14:cfRule type="expression" priority="4693856" id="{F5CF569A-8AFA-4CFF-8BD3-F04D8927A99F}">
            <xm:f>$BA$4='Data entry'!$R29</xm:f>
            <x14:dxf>
              <fill>
                <patternFill>
                  <bgColor rgb="FFFFFF00"/>
                </patternFill>
              </fill>
            </x14:dxf>
          </x14:cfRule>
          <xm:sqref>AM74:BA74</xm:sqref>
        </x14:conditionalFormatting>
        <x14:conditionalFormatting xmlns:xm="http://schemas.microsoft.com/office/excel/2006/main">
          <x14:cfRule type="expression" priority="4693857" id="{E4DAC94A-7983-4BFB-A87B-45B58561841A}">
            <xm:f>$BB$4='Data entry'!$R29</xm:f>
            <x14:dxf>
              <fill>
                <patternFill>
                  <bgColor rgb="FFFF0000"/>
                </patternFill>
              </fill>
            </x14:dxf>
          </x14:cfRule>
          <xm:sqref>AZ75:BL75</xm:sqref>
        </x14:conditionalFormatting>
        <x14:conditionalFormatting xmlns:xm="http://schemas.microsoft.com/office/excel/2006/main">
          <x14:cfRule type="expression" priority="4693858" id="{E63849C5-F39B-4B0E-8F8A-B532EDF2CBAE}">
            <xm:f>$BB$4='Data entry'!$R29</xm:f>
            <x14:dxf>
              <fill>
                <patternFill>
                  <bgColor rgb="FFFFFF00"/>
                </patternFill>
              </fill>
            </x14:dxf>
          </x14:cfRule>
          <xm:sqref>AN74:BB74</xm:sqref>
        </x14:conditionalFormatting>
        <x14:conditionalFormatting xmlns:xm="http://schemas.microsoft.com/office/excel/2006/main">
          <x14:cfRule type="expression" priority="4693859" id="{4FDC32D3-C1F5-455D-9AA4-A03359B72526}">
            <xm:f>$BC$4='Data entry'!$R29</xm:f>
            <x14:dxf>
              <fill>
                <patternFill>
                  <bgColor rgb="FFFF0000"/>
                </patternFill>
              </fill>
            </x14:dxf>
          </x14:cfRule>
          <xm:sqref>BA75:BM75</xm:sqref>
        </x14:conditionalFormatting>
        <x14:conditionalFormatting xmlns:xm="http://schemas.microsoft.com/office/excel/2006/main">
          <x14:cfRule type="expression" priority="4693860" id="{5F0D0C60-B233-4C56-B05D-98C99990877F}">
            <xm:f>$BC$4='Data entry'!$R29</xm:f>
            <x14:dxf>
              <fill>
                <patternFill>
                  <bgColor rgb="FFFFFF00"/>
                </patternFill>
              </fill>
            </x14:dxf>
          </x14:cfRule>
          <xm:sqref>AO74:BC74</xm:sqref>
        </x14:conditionalFormatting>
        <x14:conditionalFormatting xmlns:xm="http://schemas.microsoft.com/office/excel/2006/main">
          <x14:cfRule type="expression" priority="4693861" id="{9EBCB60F-8135-43B6-A0F3-548D4092CC98}">
            <xm:f>$BD$4='Data entry'!$R29</xm:f>
            <x14:dxf>
              <fill>
                <patternFill>
                  <bgColor rgb="FFFF0000"/>
                </patternFill>
              </fill>
            </x14:dxf>
          </x14:cfRule>
          <xm:sqref>BB75:BN75</xm:sqref>
        </x14:conditionalFormatting>
        <x14:conditionalFormatting xmlns:xm="http://schemas.microsoft.com/office/excel/2006/main">
          <x14:cfRule type="expression" priority="4693862" id="{961AF346-4A73-41ED-9A8D-27D431B09C05}">
            <xm:f>$BD$4='Data entry'!$R29</xm:f>
            <x14:dxf>
              <fill>
                <patternFill>
                  <bgColor rgb="FFFFFF00"/>
                </patternFill>
              </fill>
            </x14:dxf>
          </x14:cfRule>
          <xm:sqref>AP74:BD74</xm:sqref>
        </x14:conditionalFormatting>
        <x14:conditionalFormatting xmlns:xm="http://schemas.microsoft.com/office/excel/2006/main">
          <x14:cfRule type="expression" priority="4693863" id="{5A887026-27CD-4F8C-8BA6-1E92704C1CA6}">
            <xm:f>$BE$4='Data entry'!$R29</xm:f>
            <x14:dxf>
              <fill>
                <patternFill>
                  <bgColor rgb="FFFF0000"/>
                </patternFill>
              </fill>
            </x14:dxf>
          </x14:cfRule>
          <xm:sqref>BC75:BO75</xm:sqref>
        </x14:conditionalFormatting>
        <x14:conditionalFormatting xmlns:xm="http://schemas.microsoft.com/office/excel/2006/main">
          <x14:cfRule type="expression" priority="4693864" id="{7F46217B-A1E9-4515-B31E-E756FCD7C6D9}">
            <xm:f>$BE$4='Data entry'!$R29</xm:f>
            <x14:dxf>
              <fill>
                <patternFill>
                  <bgColor rgb="FFFFFF00"/>
                </patternFill>
              </fill>
            </x14:dxf>
          </x14:cfRule>
          <xm:sqref>AP74:BE74</xm:sqref>
        </x14:conditionalFormatting>
        <x14:conditionalFormatting xmlns:xm="http://schemas.microsoft.com/office/excel/2006/main">
          <x14:cfRule type="expression" priority="4693865" id="{F4D9285C-8CA0-4EF1-943E-6A462D47CC77}">
            <xm:f>$BF$4='Data entry'!$R29</xm:f>
            <x14:dxf>
              <fill>
                <patternFill>
                  <bgColor rgb="FFFF0000"/>
                </patternFill>
              </fill>
            </x14:dxf>
          </x14:cfRule>
          <xm:sqref>BD75:BP75</xm:sqref>
        </x14:conditionalFormatting>
        <x14:conditionalFormatting xmlns:xm="http://schemas.microsoft.com/office/excel/2006/main">
          <x14:cfRule type="expression" priority="4693866" id="{B9E4407D-651D-4DC0-9D61-3271D62A65E9}">
            <xm:f>$BF$4='Data entry'!$R29</xm:f>
            <x14:dxf>
              <fill>
                <patternFill>
                  <bgColor rgb="FFFFFF00"/>
                </patternFill>
              </fill>
            </x14:dxf>
          </x14:cfRule>
          <xm:sqref>AR74:BF74</xm:sqref>
        </x14:conditionalFormatting>
        <x14:conditionalFormatting xmlns:xm="http://schemas.microsoft.com/office/excel/2006/main">
          <x14:cfRule type="expression" priority="4693867" id="{4CDC062F-DDFF-4556-B941-08F919727F69}">
            <xm:f>$BG$4='Data entry'!$R29</xm:f>
            <x14:dxf>
              <fill>
                <patternFill>
                  <bgColor rgb="FFFF0000"/>
                </patternFill>
              </fill>
            </x14:dxf>
          </x14:cfRule>
          <xm:sqref>BE75:BQ75</xm:sqref>
        </x14:conditionalFormatting>
        <x14:conditionalFormatting xmlns:xm="http://schemas.microsoft.com/office/excel/2006/main">
          <x14:cfRule type="expression" priority="4693868" id="{789184FA-9055-433B-8A1B-92C7ED59E81F}">
            <xm:f>$BG$4='Data entry'!$R29</xm:f>
            <x14:dxf>
              <fill>
                <patternFill>
                  <bgColor rgb="FFFFFF00"/>
                </patternFill>
              </fill>
            </x14:dxf>
          </x14:cfRule>
          <xm:sqref>AS74:BG74</xm:sqref>
        </x14:conditionalFormatting>
        <x14:conditionalFormatting xmlns:xm="http://schemas.microsoft.com/office/excel/2006/main">
          <x14:cfRule type="expression" priority="4693869" id="{58651E5C-09C9-46C1-B95C-E8A578A49E15}">
            <xm:f>$BH$4='Data entry'!$R29</xm:f>
            <x14:dxf>
              <fill>
                <patternFill>
                  <bgColor rgb="FFFFFF00"/>
                </patternFill>
              </fill>
            </x14:dxf>
          </x14:cfRule>
          <xm:sqref>AT74:BH74</xm:sqref>
        </x14:conditionalFormatting>
        <x14:conditionalFormatting xmlns:xm="http://schemas.microsoft.com/office/excel/2006/main">
          <x14:cfRule type="expression" priority="4693870" id="{97B30B86-8311-4DC0-A533-8C0D53F37839}">
            <xm:f>$BH$4='Data entry'!$R29</xm:f>
            <x14:dxf>
              <fill>
                <patternFill>
                  <bgColor rgb="FFFF0000"/>
                </patternFill>
              </fill>
            </x14:dxf>
          </x14:cfRule>
          <xm:sqref>BF75:BR75</xm:sqref>
        </x14:conditionalFormatting>
        <x14:conditionalFormatting xmlns:xm="http://schemas.microsoft.com/office/excel/2006/main">
          <x14:cfRule type="expression" priority="4693871" id="{78344C0C-5AEA-40B1-A20C-6D77DF58E1F5}">
            <xm:f>$BI$4='Data entry'!$R29</xm:f>
            <x14:dxf>
              <fill>
                <patternFill>
                  <bgColor rgb="FFFFFF00"/>
                </patternFill>
              </fill>
            </x14:dxf>
          </x14:cfRule>
          <xm:sqref>AU74:BI74</xm:sqref>
        </x14:conditionalFormatting>
        <x14:conditionalFormatting xmlns:xm="http://schemas.microsoft.com/office/excel/2006/main">
          <x14:cfRule type="expression" priority="4693872" id="{A9CE044F-482E-4F25-B28F-89ACC58502B1}">
            <xm:f>$BI$4='Data entry'!$R29</xm:f>
            <x14:dxf>
              <fill>
                <patternFill>
                  <bgColor rgb="FFFF0000"/>
                </patternFill>
              </fill>
            </x14:dxf>
          </x14:cfRule>
          <xm:sqref>BG75:BS75</xm:sqref>
        </x14:conditionalFormatting>
        <x14:conditionalFormatting xmlns:xm="http://schemas.microsoft.com/office/excel/2006/main">
          <x14:cfRule type="expression" priority="4693873" id="{F63BE0EB-3C71-4456-BEF0-11180AB7A8BB}">
            <xm:f>$BJ$4='Data entry'!$R29</xm:f>
            <x14:dxf>
              <fill>
                <patternFill>
                  <bgColor rgb="FFFFFF00"/>
                </patternFill>
              </fill>
            </x14:dxf>
          </x14:cfRule>
          <xm:sqref>AV74:BJ74</xm:sqref>
        </x14:conditionalFormatting>
        <x14:conditionalFormatting xmlns:xm="http://schemas.microsoft.com/office/excel/2006/main">
          <x14:cfRule type="expression" priority="4693874" id="{478A5DCB-1DAA-4497-A6CC-B4F01FB96D10}">
            <xm:f>$BJ$4='Data entry'!$R29</xm:f>
            <x14:dxf>
              <fill>
                <patternFill>
                  <bgColor rgb="FFFF0000"/>
                </patternFill>
              </fill>
            </x14:dxf>
          </x14:cfRule>
          <xm:sqref>BH75:BT75</xm:sqref>
        </x14:conditionalFormatting>
        <x14:conditionalFormatting xmlns:xm="http://schemas.microsoft.com/office/excel/2006/main">
          <x14:cfRule type="expression" priority="4693875" id="{CDE4AD5B-65A6-4FA4-9EC0-8D05F22312A9}">
            <xm:f>$BK$4='Data entry'!$R29</xm:f>
            <x14:dxf>
              <fill>
                <patternFill>
                  <bgColor rgb="FFFF0000"/>
                </patternFill>
              </fill>
            </x14:dxf>
          </x14:cfRule>
          <xm:sqref>BI75:BU75</xm:sqref>
        </x14:conditionalFormatting>
        <x14:conditionalFormatting xmlns:xm="http://schemas.microsoft.com/office/excel/2006/main">
          <x14:cfRule type="expression" priority="4693876" id="{AB32E790-6CD8-4D11-9A69-57D785FE4BBC}">
            <xm:f>$BK$4='Data entry'!$R29</xm:f>
            <x14:dxf>
              <fill>
                <patternFill>
                  <bgColor rgb="FFFFFF00"/>
                </patternFill>
              </fill>
            </x14:dxf>
          </x14:cfRule>
          <xm:sqref>AW74:BK74</xm:sqref>
        </x14:conditionalFormatting>
        <x14:conditionalFormatting xmlns:xm="http://schemas.microsoft.com/office/excel/2006/main">
          <x14:cfRule type="expression" priority="4693877" id="{99810EB9-805C-43D8-852A-EEECE7874CDB}">
            <xm:f>$BL$4='Data entry'!$R29</xm:f>
            <x14:dxf>
              <fill>
                <patternFill>
                  <bgColor rgb="FFFF0000"/>
                </patternFill>
              </fill>
            </x14:dxf>
          </x14:cfRule>
          <xm:sqref>BJ75:BV75</xm:sqref>
        </x14:conditionalFormatting>
        <x14:conditionalFormatting xmlns:xm="http://schemas.microsoft.com/office/excel/2006/main">
          <x14:cfRule type="expression" priority="4693878" id="{BF5F5475-4E46-479C-97A6-D5175F5D1803}">
            <xm:f>$BL$4='Data entry'!$R29</xm:f>
            <x14:dxf>
              <fill>
                <patternFill>
                  <bgColor rgb="FFFFFF00"/>
                </patternFill>
              </fill>
            </x14:dxf>
          </x14:cfRule>
          <xm:sqref>AX74:BL74</xm:sqref>
        </x14:conditionalFormatting>
        <x14:conditionalFormatting xmlns:xm="http://schemas.microsoft.com/office/excel/2006/main">
          <x14:cfRule type="expression" priority="4693879" id="{B86FDF2F-16C9-46B1-847E-7EA1A8A34B9D}">
            <xm:f>$BM$4='Data entry'!$R29</xm:f>
            <x14:dxf>
              <fill>
                <patternFill>
                  <bgColor rgb="FFFF0000"/>
                </patternFill>
              </fill>
            </x14:dxf>
          </x14:cfRule>
          <xm:sqref>BK75:BW75</xm:sqref>
        </x14:conditionalFormatting>
        <x14:conditionalFormatting xmlns:xm="http://schemas.microsoft.com/office/excel/2006/main">
          <x14:cfRule type="expression" priority="4693880" id="{72FD189F-4CED-400D-9FEF-21A328970A4D}">
            <xm:f>$BM$4='Data entry'!$R29</xm:f>
            <x14:dxf>
              <fill>
                <patternFill>
                  <bgColor rgb="FFFFFF00"/>
                </patternFill>
              </fill>
            </x14:dxf>
          </x14:cfRule>
          <xm:sqref>AY74:BM74</xm:sqref>
        </x14:conditionalFormatting>
        <x14:conditionalFormatting xmlns:xm="http://schemas.microsoft.com/office/excel/2006/main">
          <x14:cfRule type="expression" priority="4693881" id="{BBBBF859-D5A7-4F55-BFBF-8A77E3357590}">
            <xm:f>$BN$4='Data entry'!$R29</xm:f>
            <x14:dxf>
              <fill>
                <patternFill>
                  <bgColor rgb="FFFF0000"/>
                </patternFill>
              </fill>
            </x14:dxf>
          </x14:cfRule>
          <xm:sqref>BL75:BX75</xm:sqref>
        </x14:conditionalFormatting>
        <x14:conditionalFormatting xmlns:xm="http://schemas.microsoft.com/office/excel/2006/main">
          <x14:cfRule type="expression" priority="4693882" id="{50CB1D75-0FD5-4D24-92B1-E8A41DC6575C}">
            <xm:f>$BN$4='Data entry'!$R29</xm:f>
            <x14:dxf>
              <fill>
                <patternFill>
                  <bgColor rgb="FFFFFF00"/>
                </patternFill>
              </fill>
            </x14:dxf>
          </x14:cfRule>
          <xm:sqref>AZ74:BN74</xm:sqref>
        </x14:conditionalFormatting>
        <x14:conditionalFormatting xmlns:xm="http://schemas.microsoft.com/office/excel/2006/main">
          <x14:cfRule type="expression" priority="4693883" id="{9EF3226D-E8FC-496B-A6FF-71776AEA54D1}">
            <xm:f>$BO$4='Data entry'!$R29</xm:f>
            <x14:dxf>
              <fill>
                <patternFill>
                  <bgColor rgb="FFFF0000"/>
                </patternFill>
              </fill>
            </x14:dxf>
          </x14:cfRule>
          <xm:sqref>BM75:BY75</xm:sqref>
        </x14:conditionalFormatting>
        <x14:conditionalFormatting xmlns:xm="http://schemas.microsoft.com/office/excel/2006/main">
          <x14:cfRule type="expression" priority="4693884" id="{3B86C801-ECFE-4D05-8AA5-1581116BAFBC}">
            <xm:f>$BO$4='Data entry'!$R29</xm:f>
            <x14:dxf>
              <fill>
                <patternFill>
                  <bgColor rgb="FFFFFF00"/>
                </patternFill>
              </fill>
            </x14:dxf>
          </x14:cfRule>
          <xm:sqref>BA74:BO74</xm:sqref>
        </x14:conditionalFormatting>
        <x14:conditionalFormatting xmlns:xm="http://schemas.microsoft.com/office/excel/2006/main">
          <x14:cfRule type="expression" priority="4693885" id="{058A23EC-3371-4A02-9F20-1ECA603AC6BC}">
            <xm:f>$BP$4='Data entry'!$R29</xm:f>
            <x14:dxf>
              <fill>
                <patternFill>
                  <bgColor rgb="FFFF0000"/>
                </patternFill>
              </fill>
            </x14:dxf>
          </x14:cfRule>
          <xm:sqref>BN75:BZ75</xm:sqref>
        </x14:conditionalFormatting>
        <x14:conditionalFormatting xmlns:xm="http://schemas.microsoft.com/office/excel/2006/main">
          <x14:cfRule type="expression" priority="4693886" id="{3E711E31-3992-4555-AB22-87133D60CD15}">
            <xm:f>$BP$4='Data entry'!$R29</xm:f>
            <x14:dxf>
              <fill>
                <patternFill>
                  <bgColor rgb="FFFFFF00"/>
                </patternFill>
              </fill>
            </x14:dxf>
          </x14:cfRule>
          <xm:sqref>BB74:BP74</xm:sqref>
        </x14:conditionalFormatting>
        <x14:conditionalFormatting xmlns:xm="http://schemas.microsoft.com/office/excel/2006/main">
          <x14:cfRule type="expression" priority="4693887" id="{23E9F8B9-37D5-4730-9453-6F23E8ECBBE3}">
            <xm:f>$BQ$4='Data entry'!$R29</xm:f>
            <x14:dxf>
              <fill>
                <patternFill>
                  <bgColor rgb="FFFFFF00"/>
                </patternFill>
              </fill>
            </x14:dxf>
          </x14:cfRule>
          <xm:sqref>BC74:BQ74</xm:sqref>
        </x14:conditionalFormatting>
        <x14:conditionalFormatting xmlns:xm="http://schemas.microsoft.com/office/excel/2006/main">
          <x14:cfRule type="expression" priority="4693888" id="{BCFD92F6-AAD3-44FD-BC61-A292A81B883E}">
            <xm:f>$BQ$4='Data entry'!$R29</xm:f>
            <x14:dxf>
              <fill>
                <patternFill>
                  <bgColor rgb="FFFF0000"/>
                </patternFill>
              </fill>
            </x14:dxf>
          </x14:cfRule>
          <xm:sqref>BO75:CA75</xm:sqref>
        </x14:conditionalFormatting>
        <x14:conditionalFormatting xmlns:xm="http://schemas.microsoft.com/office/excel/2006/main">
          <x14:cfRule type="expression" priority="4693889" id="{357D60E5-F356-477E-8020-A18F42C02832}">
            <xm:f>$BR$4='Data entry'!$R29</xm:f>
            <x14:dxf>
              <fill>
                <patternFill>
                  <bgColor rgb="FFFFFF00"/>
                </patternFill>
              </fill>
            </x14:dxf>
          </x14:cfRule>
          <xm:sqref>BD74:BR74</xm:sqref>
        </x14:conditionalFormatting>
        <x14:conditionalFormatting xmlns:xm="http://schemas.microsoft.com/office/excel/2006/main">
          <x14:cfRule type="expression" priority="4693890" id="{DA2B6511-43B3-432D-B6AA-1DB1188B90A6}">
            <xm:f>$BR$4='Data entry'!$R29</xm:f>
            <x14:dxf>
              <fill>
                <patternFill>
                  <bgColor rgb="FFFF0000"/>
                </patternFill>
              </fill>
            </x14:dxf>
          </x14:cfRule>
          <xm:sqref>BP75:CB75</xm:sqref>
        </x14:conditionalFormatting>
        <x14:conditionalFormatting xmlns:xm="http://schemas.microsoft.com/office/excel/2006/main">
          <x14:cfRule type="expression" priority="4693891" id="{0D5F64E4-4136-4BFA-B833-CC8578525D9C}">
            <xm:f>$BS$4='Data entry'!$R29</xm:f>
            <x14:dxf>
              <fill>
                <patternFill>
                  <bgColor rgb="FFFFFF00"/>
                </patternFill>
              </fill>
            </x14:dxf>
          </x14:cfRule>
          <xm:sqref>BE74:BS74</xm:sqref>
        </x14:conditionalFormatting>
        <x14:conditionalFormatting xmlns:xm="http://schemas.microsoft.com/office/excel/2006/main">
          <x14:cfRule type="expression" priority="4693892" id="{AC94D468-F078-4AE2-8771-102996E07B09}">
            <xm:f>$BS$4='Data entry'!$R29</xm:f>
            <x14:dxf>
              <fill>
                <patternFill>
                  <bgColor rgb="FFFF0000"/>
                </patternFill>
              </fill>
            </x14:dxf>
          </x14:cfRule>
          <xm:sqref>BQ75:CC75</xm:sqref>
        </x14:conditionalFormatting>
        <x14:conditionalFormatting xmlns:xm="http://schemas.microsoft.com/office/excel/2006/main">
          <x14:cfRule type="expression" priority="4693893" id="{10E78F76-181E-4F19-9F89-7DD36D3EFE30}">
            <xm:f>$BT$4='Data entry'!$R29</xm:f>
            <x14:dxf>
              <fill>
                <patternFill>
                  <bgColor rgb="FFFFFF00"/>
                </patternFill>
              </fill>
            </x14:dxf>
          </x14:cfRule>
          <xm:sqref>BF74:BT74</xm:sqref>
        </x14:conditionalFormatting>
        <x14:conditionalFormatting xmlns:xm="http://schemas.microsoft.com/office/excel/2006/main">
          <x14:cfRule type="expression" priority="4693894" id="{6A5FADC6-9512-4EFB-90A5-7B5244D10D1F}">
            <xm:f>$BT$4='Data entry'!$R29</xm:f>
            <x14:dxf>
              <fill>
                <patternFill>
                  <bgColor rgb="FFFF0000"/>
                </patternFill>
              </fill>
            </x14:dxf>
          </x14:cfRule>
          <xm:sqref>BR75:CC75</xm:sqref>
        </x14:conditionalFormatting>
        <x14:conditionalFormatting xmlns:xm="http://schemas.microsoft.com/office/excel/2006/main">
          <x14:cfRule type="expression" priority="4693895" id="{A51139D1-8841-4B96-B8CB-DFE3808765CF}">
            <xm:f>$BU$4='Data entry'!$R29</xm:f>
            <x14:dxf>
              <fill>
                <patternFill>
                  <bgColor rgb="FFFFFF00"/>
                </patternFill>
              </fill>
            </x14:dxf>
          </x14:cfRule>
          <xm:sqref>BG74:BU74</xm:sqref>
        </x14:conditionalFormatting>
        <x14:conditionalFormatting xmlns:xm="http://schemas.microsoft.com/office/excel/2006/main">
          <x14:cfRule type="expression" priority="4693896" id="{55CA7258-760F-4BFF-ACB5-A70FEB3E7981}">
            <xm:f>$BU$4='Data entry'!$R29</xm:f>
            <x14:dxf>
              <fill>
                <patternFill>
                  <bgColor rgb="FFFF0000"/>
                </patternFill>
              </fill>
            </x14:dxf>
          </x14:cfRule>
          <xm:sqref>BS75:CC75</xm:sqref>
        </x14:conditionalFormatting>
        <x14:conditionalFormatting xmlns:xm="http://schemas.microsoft.com/office/excel/2006/main">
          <x14:cfRule type="expression" priority="4693897" id="{A922B218-64DB-4CBB-9AB8-FE0EBB44E09E}">
            <xm:f>$BV$4='Data entry'!$R29</xm:f>
            <x14:dxf>
              <fill>
                <patternFill>
                  <bgColor rgb="FFFFFF00"/>
                </patternFill>
              </fill>
            </x14:dxf>
          </x14:cfRule>
          <xm:sqref>BH74:BV74</xm:sqref>
        </x14:conditionalFormatting>
        <x14:conditionalFormatting xmlns:xm="http://schemas.microsoft.com/office/excel/2006/main">
          <x14:cfRule type="expression" priority="4693898" id="{C98E908A-CD31-4778-B41C-7AFB9DBE639A}">
            <xm:f>$BV$4='Data entry'!$R29</xm:f>
            <x14:dxf>
              <fill>
                <patternFill>
                  <bgColor rgb="FFFF0000"/>
                </patternFill>
              </fill>
            </x14:dxf>
          </x14:cfRule>
          <xm:sqref>BT75:CC75</xm:sqref>
        </x14:conditionalFormatting>
        <x14:conditionalFormatting xmlns:xm="http://schemas.microsoft.com/office/excel/2006/main">
          <x14:cfRule type="expression" priority="4693899" id="{465CCCA3-B4DB-4B61-8AC7-8A5E4CEC9E3F}">
            <xm:f>$BW$4='Data entry'!$R29</xm:f>
            <x14:dxf>
              <fill>
                <patternFill>
                  <bgColor rgb="FFFFFF00"/>
                </patternFill>
              </fill>
            </x14:dxf>
          </x14:cfRule>
          <xm:sqref>BI74:BW74</xm:sqref>
        </x14:conditionalFormatting>
        <x14:conditionalFormatting xmlns:xm="http://schemas.microsoft.com/office/excel/2006/main">
          <x14:cfRule type="expression" priority="4693900" id="{37566F97-6D06-400B-A709-FE657B07687F}">
            <xm:f>$BW$4='Data entry'!$R29</xm:f>
            <x14:dxf>
              <fill>
                <patternFill>
                  <bgColor rgb="FFFF0000"/>
                </patternFill>
              </fill>
            </x14:dxf>
          </x14:cfRule>
          <xm:sqref>BU75:CC75</xm:sqref>
        </x14:conditionalFormatting>
        <x14:conditionalFormatting xmlns:xm="http://schemas.microsoft.com/office/excel/2006/main">
          <x14:cfRule type="expression" priority="4693901" id="{D8FBA3AC-5CF0-4E45-97CA-1D4DEE729ADA}">
            <xm:f>$BX$4='Data entry'!$R29</xm:f>
            <x14:dxf>
              <fill>
                <patternFill>
                  <bgColor rgb="FFFFFF00"/>
                </patternFill>
              </fill>
            </x14:dxf>
          </x14:cfRule>
          <xm:sqref>BJ74:BX74</xm:sqref>
        </x14:conditionalFormatting>
        <x14:conditionalFormatting xmlns:xm="http://schemas.microsoft.com/office/excel/2006/main">
          <x14:cfRule type="expression" priority="4693902" id="{E077C84B-A94F-431D-B232-4AFCC7C64F54}">
            <xm:f>$BX$4='Data entry'!$R29</xm:f>
            <x14:dxf>
              <fill>
                <patternFill>
                  <bgColor rgb="FFFF0000"/>
                </patternFill>
              </fill>
            </x14:dxf>
          </x14:cfRule>
          <xm:sqref>BV75:CC75</xm:sqref>
        </x14:conditionalFormatting>
        <x14:conditionalFormatting xmlns:xm="http://schemas.microsoft.com/office/excel/2006/main">
          <x14:cfRule type="expression" priority="4693903" id="{63783BA8-0C97-4A44-86FD-7A2BCF1B9957}">
            <xm:f>$BY$4='Data entry'!$R29</xm:f>
            <x14:dxf>
              <fill>
                <patternFill>
                  <bgColor rgb="FFFFFF00"/>
                </patternFill>
              </fill>
            </x14:dxf>
          </x14:cfRule>
          <xm:sqref>BK74:BY74</xm:sqref>
        </x14:conditionalFormatting>
        <x14:conditionalFormatting xmlns:xm="http://schemas.microsoft.com/office/excel/2006/main">
          <x14:cfRule type="expression" priority="4693904" id="{BB8DB8B4-B71B-46D2-AEE7-346F16103F74}">
            <xm:f>$BY$4='Data entry'!$R29</xm:f>
            <x14:dxf>
              <fill>
                <patternFill>
                  <bgColor rgb="FFFF0000"/>
                </patternFill>
              </fill>
            </x14:dxf>
          </x14:cfRule>
          <xm:sqref>BW75:CC75</xm:sqref>
        </x14:conditionalFormatting>
        <x14:conditionalFormatting xmlns:xm="http://schemas.microsoft.com/office/excel/2006/main">
          <x14:cfRule type="expression" priority="4693905" id="{1B638B98-2B06-4FEB-90C1-446A3E0A3979}">
            <xm:f>$BZ$4='Data entry'!$R29</xm:f>
            <x14:dxf>
              <fill>
                <patternFill>
                  <bgColor rgb="FFFFFF00"/>
                </patternFill>
              </fill>
            </x14:dxf>
          </x14:cfRule>
          <xm:sqref>BL74:BZ74</xm:sqref>
        </x14:conditionalFormatting>
        <x14:conditionalFormatting xmlns:xm="http://schemas.microsoft.com/office/excel/2006/main">
          <x14:cfRule type="expression" priority="4693906" id="{D3A0A2F8-D1B2-4DC5-B2A9-0EF53074E685}">
            <xm:f>$BZ$4='Data entry'!$R29</xm:f>
            <x14:dxf>
              <fill>
                <patternFill>
                  <bgColor rgb="FFFF0000"/>
                </patternFill>
              </fill>
            </x14:dxf>
          </x14:cfRule>
          <xm:sqref>BX75:CC75</xm:sqref>
        </x14:conditionalFormatting>
        <x14:conditionalFormatting xmlns:xm="http://schemas.microsoft.com/office/excel/2006/main">
          <x14:cfRule type="expression" priority="4693907" id="{83F6D018-7D3B-4D33-9998-11572F2F2FF5}">
            <xm:f>$CA$4='Data entry'!$R29</xm:f>
            <x14:dxf>
              <fill>
                <patternFill>
                  <bgColor rgb="FFFFFF00"/>
                </patternFill>
              </fill>
            </x14:dxf>
          </x14:cfRule>
          <xm:sqref>BM74:CA74</xm:sqref>
        </x14:conditionalFormatting>
        <x14:conditionalFormatting xmlns:xm="http://schemas.microsoft.com/office/excel/2006/main">
          <x14:cfRule type="expression" priority="4693908" id="{8E6D0B51-5626-4ED9-9072-C7A2C139704F}">
            <xm:f>$CA$4='Data entry'!$R29</xm:f>
            <x14:dxf>
              <fill>
                <patternFill>
                  <bgColor rgb="FFFF0000"/>
                </patternFill>
              </fill>
            </x14:dxf>
          </x14:cfRule>
          <xm:sqref>BY75:CC75</xm:sqref>
        </x14:conditionalFormatting>
        <x14:conditionalFormatting xmlns:xm="http://schemas.microsoft.com/office/excel/2006/main">
          <x14:cfRule type="expression" priority="4693909" id="{E1886EE4-3BDE-43A9-9F4B-79377FEC37FE}">
            <xm:f>$CB$4='Data entry'!$R29</xm:f>
            <x14:dxf>
              <fill>
                <patternFill>
                  <bgColor rgb="FFFFFF00"/>
                </patternFill>
              </fill>
            </x14:dxf>
          </x14:cfRule>
          <xm:sqref>BN74:CB74</xm:sqref>
        </x14:conditionalFormatting>
        <x14:conditionalFormatting xmlns:xm="http://schemas.microsoft.com/office/excel/2006/main">
          <x14:cfRule type="expression" priority="4693910" id="{ADEF572A-6C18-4602-BB86-01C96D36E07E}">
            <xm:f>$CB$4='Data entry'!$R29</xm:f>
            <x14:dxf>
              <fill>
                <patternFill>
                  <bgColor rgb="FFFF0000"/>
                </patternFill>
              </fill>
            </x14:dxf>
          </x14:cfRule>
          <xm:sqref>BZ75:CC75</xm:sqref>
        </x14:conditionalFormatting>
        <x14:conditionalFormatting xmlns:xm="http://schemas.microsoft.com/office/excel/2006/main">
          <x14:cfRule type="expression" priority="4693911" id="{7984E1C9-E073-4955-8543-62145CB6D008}">
            <xm:f>$CC$4='Data entry'!$R29</xm:f>
            <x14:dxf>
              <fill>
                <patternFill>
                  <bgColor rgb="FFFFFF00"/>
                </patternFill>
              </fill>
            </x14:dxf>
          </x14:cfRule>
          <xm:sqref>BO74:CC74</xm:sqref>
        </x14:conditionalFormatting>
        <x14:conditionalFormatting xmlns:xm="http://schemas.microsoft.com/office/excel/2006/main">
          <x14:cfRule type="expression" priority="4693912" id="{18A957B3-59FA-4698-BA92-2A208FF18E2F}">
            <xm:f>$CC$4='Data entry'!$R29</xm:f>
            <x14:dxf>
              <fill>
                <patternFill>
                  <bgColor rgb="FFFF0000"/>
                </patternFill>
              </fill>
            </x14:dxf>
          </x14:cfRule>
          <xm:sqref>CA75:CC75</xm:sqref>
        </x14:conditionalFormatting>
        <x14:conditionalFormatting xmlns:xm="http://schemas.microsoft.com/office/excel/2006/main">
          <x14:cfRule type="expression" priority="4693999" id="{5B0DB825-B7C2-40AC-B7EF-F267F054CFB9}">
            <xm:f>$U$4='Data entry'!$R30</xm:f>
            <x14:dxf>
              <fill>
                <patternFill>
                  <bgColor rgb="FFFF0000"/>
                </patternFill>
              </fill>
            </x14:dxf>
          </x14:cfRule>
          <xm:sqref>S78:AE78</xm:sqref>
        </x14:conditionalFormatting>
        <x14:conditionalFormatting xmlns:xm="http://schemas.microsoft.com/office/excel/2006/main">
          <x14:cfRule type="expression" priority="4694000" id="{18311200-E2BB-400F-B594-3B9A2C6068C2}">
            <xm:f>$V$4='Data entry'!$R30</xm:f>
            <x14:dxf>
              <fill>
                <patternFill>
                  <bgColor rgb="FFFF0000"/>
                </patternFill>
              </fill>
            </x14:dxf>
          </x14:cfRule>
          <xm:sqref>T78:AF78</xm:sqref>
        </x14:conditionalFormatting>
        <x14:conditionalFormatting xmlns:xm="http://schemas.microsoft.com/office/excel/2006/main">
          <x14:cfRule type="expression" priority="4694001" id="{D6DFB621-1A58-4C59-A987-ECAD0EB2D32B}">
            <xm:f>$V$4='Data entry'!$R30</xm:f>
            <x14:dxf>
              <fill>
                <patternFill>
                  <bgColor rgb="FFFFFF00"/>
                </patternFill>
              </fill>
            </x14:dxf>
          </x14:cfRule>
          <xm:sqref>H77:V77</xm:sqref>
        </x14:conditionalFormatting>
        <x14:conditionalFormatting xmlns:xm="http://schemas.microsoft.com/office/excel/2006/main">
          <x14:cfRule type="expression" priority="4694002" id="{5F87A680-DC5F-433D-A779-B7A534ACCDA9}">
            <xm:f>$W$4='Data entry'!$R30</xm:f>
            <x14:dxf>
              <fill>
                <patternFill>
                  <bgColor rgb="FFFF0000"/>
                </patternFill>
              </fill>
            </x14:dxf>
          </x14:cfRule>
          <xm:sqref>U78:AG78</xm:sqref>
        </x14:conditionalFormatting>
        <x14:conditionalFormatting xmlns:xm="http://schemas.microsoft.com/office/excel/2006/main">
          <x14:cfRule type="expression" priority="4694003" id="{964539FF-A92C-4F68-B268-B7157A32678C}">
            <xm:f>$W$4='Data entry'!$R30</xm:f>
            <x14:dxf>
              <fill>
                <patternFill>
                  <bgColor rgb="FFFFFF00"/>
                </patternFill>
              </fill>
            </x14:dxf>
          </x14:cfRule>
          <xm:sqref>I77:W77</xm:sqref>
        </x14:conditionalFormatting>
        <x14:conditionalFormatting xmlns:xm="http://schemas.microsoft.com/office/excel/2006/main">
          <x14:cfRule type="expression" priority="4694004" id="{46C1533A-F090-4A90-9309-3F59EC3FD3B0}">
            <xm:f>$X$4='Data entry'!$R30</xm:f>
            <x14:dxf>
              <fill>
                <patternFill>
                  <bgColor rgb="FFFF0000"/>
                </patternFill>
              </fill>
            </x14:dxf>
          </x14:cfRule>
          <xm:sqref>V78:AH78</xm:sqref>
        </x14:conditionalFormatting>
        <x14:conditionalFormatting xmlns:xm="http://schemas.microsoft.com/office/excel/2006/main">
          <x14:cfRule type="expression" priority="4694005" id="{7C70E81C-DDD4-4D75-933A-4F6A39893184}">
            <xm:f>$X$4='Data entry'!$R30</xm:f>
            <x14:dxf>
              <fill>
                <patternFill>
                  <bgColor rgb="FFFFFF00"/>
                </patternFill>
              </fill>
            </x14:dxf>
          </x14:cfRule>
          <xm:sqref>J77:X77</xm:sqref>
        </x14:conditionalFormatting>
        <x14:conditionalFormatting xmlns:xm="http://schemas.microsoft.com/office/excel/2006/main">
          <x14:cfRule type="expression" priority="4694006" id="{561AF073-0EF8-4B72-A119-40A639C4359D}">
            <xm:f>$Y$4='Data entry'!$R30</xm:f>
            <x14:dxf>
              <fill>
                <patternFill>
                  <bgColor rgb="FFFF0000"/>
                </patternFill>
              </fill>
            </x14:dxf>
          </x14:cfRule>
          <xm:sqref>W78:AI78</xm:sqref>
        </x14:conditionalFormatting>
        <x14:conditionalFormatting xmlns:xm="http://schemas.microsoft.com/office/excel/2006/main">
          <x14:cfRule type="expression" priority="4694007" id="{F242E808-8F07-4A89-9524-7D4C767CE357}">
            <xm:f>$Y$4='Data entry'!$R30</xm:f>
            <x14:dxf>
              <fill>
                <patternFill>
                  <bgColor rgb="FFFFFF00"/>
                </patternFill>
              </fill>
            </x14:dxf>
          </x14:cfRule>
          <xm:sqref>K77:Y77</xm:sqref>
        </x14:conditionalFormatting>
        <x14:conditionalFormatting xmlns:xm="http://schemas.microsoft.com/office/excel/2006/main">
          <x14:cfRule type="expression" priority="4694008" id="{DD601058-982B-4218-BD9D-64BB823C2633}">
            <xm:f>$Z$4='Data entry'!$R30</xm:f>
            <x14:dxf>
              <fill>
                <patternFill>
                  <bgColor rgb="FFFF0000"/>
                </patternFill>
              </fill>
            </x14:dxf>
          </x14:cfRule>
          <xm:sqref>X78:AJ78</xm:sqref>
        </x14:conditionalFormatting>
        <x14:conditionalFormatting xmlns:xm="http://schemas.microsoft.com/office/excel/2006/main">
          <x14:cfRule type="expression" priority="4694009" id="{C9DB141D-79F6-4093-92A3-7BF7A1622985}">
            <xm:f>$Z$4='Data entry'!$R30</xm:f>
            <x14:dxf>
              <fill>
                <patternFill>
                  <bgColor rgb="FFFFFF00"/>
                </patternFill>
              </fill>
            </x14:dxf>
          </x14:cfRule>
          <xm:sqref>L77:Z77</xm:sqref>
        </x14:conditionalFormatting>
        <x14:conditionalFormatting xmlns:xm="http://schemas.microsoft.com/office/excel/2006/main">
          <x14:cfRule type="expression" priority="4694010" id="{710EB8D3-F5C0-4E3C-8214-2D0C4E26F649}">
            <xm:f>$AA$4='Data entry'!$R30</xm:f>
            <x14:dxf>
              <fill>
                <patternFill>
                  <bgColor rgb="FFFF0000"/>
                </patternFill>
              </fill>
            </x14:dxf>
          </x14:cfRule>
          <xm:sqref>Y78:AK78</xm:sqref>
        </x14:conditionalFormatting>
        <x14:conditionalFormatting xmlns:xm="http://schemas.microsoft.com/office/excel/2006/main">
          <x14:cfRule type="expression" priority="4694011" id="{33825D69-C967-4D27-B395-5D44A3083802}">
            <xm:f>$AA$4='Data entry'!$R30</xm:f>
            <x14:dxf>
              <fill>
                <patternFill>
                  <bgColor rgb="FFFFFF00"/>
                </patternFill>
              </fill>
            </x14:dxf>
          </x14:cfRule>
          <xm:sqref>M77:AA77</xm:sqref>
        </x14:conditionalFormatting>
        <x14:conditionalFormatting xmlns:xm="http://schemas.microsoft.com/office/excel/2006/main">
          <x14:cfRule type="expression" priority="4694012" id="{9811A97D-351B-4D32-8754-AF433277E62B}">
            <xm:f>$AB$4='Data entry'!$R30</xm:f>
            <x14:dxf>
              <fill>
                <patternFill>
                  <bgColor rgb="FFFF0000"/>
                </patternFill>
              </fill>
            </x14:dxf>
          </x14:cfRule>
          <xm:sqref>Z78:AL78</xm:sqref>
        </x14:conditionalFormatting>
        <x14:conditionalFormatting xmlns:xm="http://schemas.microsoft.com/office/excel/2006/main">
          <x14:cfRule type="expression" priority="4694013" id="{6DD3E556-C72E-438B-92DA-3096ED1E4178}">
            <xm:f>$AB$4='Data entry'!$R30</xm:f>
            <x14:dxf>
              <fill>
                <patternFill>
                  <bgColor rgb="FFFFFF00"/>
                </patternFill>
              </fill>
            </x14:dxf>
          </x14:cfRule>
          <xm:sqref>N77:AB77</xm:sqref>
        </x14:conditionalFormatting>
        <x14:conditionalFormatting xmlns:xm="http://schemas.microsoft.com/office/excel/2006/main">
          <x14:cfRule type="expression" priority="4694014" id="{C0DF7A1B-D6BC-4371-BD3A-F0708147FA1C}">
            <xm:f>$AC$4='Data entry'!$R30</xm:f>
            <x14:dxf>
              <fill>
                <patternFill>
                  <bgColor rgb="FFFF0000"/>
                </patternFill>
              </fill>
            </x14:dxf>
          </x14:cfRule>
          <xm:sqref>AA78:AM78</xm:sqref>
        </x14:conditionalFormatting>
        <x14:conditionalFormatting xmlns:xm="http://schemas.microsoft.com/office/excel/2006/main">
          <x14:cfRule type="expression" priority="4694015" id="{DB2E1F48-AF0E-41F9-A976-6B1963CA5711}">
            <xm:f>$AC$4='Data entry'!$R30</xm:f>
            <x14:dxf>
              <fill>
                <patternFill>
                  <bgColor rgb="FFFFFF00"/>
                </patternFill>
              </fill>
            </x14:dxf>
          </x14:cfRule>
          <xm:sqref>O77:AC77</xm:sqref>
        </x14:conditionalFormatting>
        <x14:conditionalFormatting xmlns:xm="http://schemas.microsoft.com/office/excel/2006/main">
          <x14:cfRule type="expression" priority="4694016" id="{89909907-F9A9-4AF9-BC1D-304710A43F50}">
            <xm:f>$AD$4='Data entry'!$R30</xm:f>
            <x14:dxf>
              <fill>
                <patternFill>
                  <bgColor rgb="FFFF0000"/>
                </patternFill>
              </fill>
            </x14:dxf>
          </x14:cfRule>
          <xm:sqref>AB78:AN78</xm:sqref>
        </x14:conditionalFormatting>
        <x14:conditionalFormatting xmlns:xm="http://schemas.microsoft.com/office/excel/2006/main">
          <x14:cfRule type="expression" priority="4694017" id="{729676B7-E331-43A4-ACC9-850DCEE76A0E}">
            <xm:f>$AD$4='Data entry'!$R30</xm:f>
            <x14:dxf>
              <fill>
                <patternFill>
                  <bgColor rgb="FFFFFF00"/>
                </patternFill>
              </fill>
            </x14:dxf>
          </x14:cfRule>
          <xm:sqref>P77:AD77</xm:sqref>
        </x14:conditionalFormatting>
        <x14:conditionalFormatting xmlns:xm="http://schemas.microsoft.com/office/excel/2006/main">
          <x14:cfRule type="expression" priority="4694018" id="{00DA2C55-350E-44AA-ABEA-808FABFDA737}">
            <xm:f>$AE$4='Data entry'!$R30</xm:f>
            <x14:dxf>
              <fill>
                <patternFill>
                  <bgColor rgb="FFFF0000"/>
                </patternFill>
              </fill>
            </x14:dxf>
          </x14:cfRule>
          <xm:sqref>AC78:AO78</xm:sqref>
        </x14:conditionalFormatting>
        <x14:conditionalFormatting xmlns:xm="http://schemas.microsoft.com/office/excel/2006/main">
          <x14:cfRule type="expression" priority="4694019" id="{373C95F1-00C1-45E9-B561-5224945BA4A4}">
            <xm:f>$AE$4='Data entry'!$R30</xm:f>
            <x14:dxf>
              <fill>
                <patternFill>
                  <bgColor rgb="FFFFFF00"/>
                </patternFill>
              </fill>
            </x14:dxf>
          </x14:cfRule>
          <xm:sqref>Q77:AE77</xm:sqref>
        </x14:conditionalFormatting>
        <x14:conditionalFormatting xmlns:xm="http://schemas.microsoft.com/office/excel/2006/main">
          <x14:cfRule type="expression" priority="4694020" id="{65E90E74-6BEF-4B00-BD5E-ECACFEBC225A}">
            <xm:f>$AF$4='Data entry'!$R30</xm:f>
            <x14:dxf>
              <fill>
                <patternFill>
                  <bgColor rgb="FFFF0000"/>
                </patternFill>
              </fill>
            </x14:dxf>
          </x14:cfRule>
          <xm:sqref>AD78:AP78</xm:sqref>
        </x14:conditionalFormatting>
        <x14:conditionalFormatting xmlns:xm="http://schemas.microsoft.com/office/excel/2006/main">
          <x14:cfRule type="expression" priority="4694021" id="{56B519D7-E083-4811-B42B-D6CB10D44BB3}">
            <xm:f>$AF$4='Data entry'!$R30</xm:f>
            <x14:dxf>
              <fill>
                <patternFill>
                  <bgColor rgb="FFFFFF00"/>
                </patternFill>
              </fill>
            </x14:dxf>
          </x14:cfRule>
          <xm:sqref>R77:AF77</xm:sqref>
        </x14:conditionalFormatting>
        <x14:conditionalFormatting xmlns:xm="http://schemas.microsoft.com/office/excel/2006/main">
          <x14:cfRule type="expression" priority="4694022" id="{889682B6-BF9B-414B-86B7-1C802156B058}">
            <xm:f>$AG$4='Data entry'!$R30</xm:f>
            <x14:dxf>
              <fill>
                <patternFill>
                  <bgColor rgb="FFFF0000"/>
                </patternFill>
              </fill>
            </x14:dxf>
          </x14:cfRule>
          <xm:sqref>AE78:AQ78</xm:sqref>
        </x14:conditionalFormatting>
        <x14:conditionalFormatting xmlns:xm="http://schemas.microsoft.com/office/excel/2006/main">
          <x14:cfRule type="expression" priority="4694023" id="{19913D88-1940-4CB0-B29C-D46D60833BD5}">
            <xm:f>$AG$4='Data entry'!$R30</xm:f>
            <x14:dxf>
              <fill>
                <patternFill>
                  <bgColor rgb="FFFFFF00"/>
                </patternFill>
              </fill>
            </x14:dxf>
          </x14:cfRule>
          <xm:sqref>S77:AG77</xm:sqref>
        </x14:conditionalFormatting>
        <x14:conditionalFormatting xmlns:xm="http://schemas.microsoft.com/office/excel/2006/main">
          <x14:cfRule type="expression" priority="4694024" id="{3DD7B9A5-18A3-463F-BAD5-9796FC487328}">
            <xm:f>$AH$4='Data entry'!$R30</xm:f>
            <x14:dxf>
              <fill>
                <patternFill>
                  <bgColor rgb="FFFF0000"/>
                </patternFill>
              </fill>
            </x14:dxf>
          </x14:cfRule>
          <xm:sqref>AF78:AR78</xm:sqref>
        </x14:conditionalFormatting>
        <x14:conditionalFormatting xmlns:xm="http://schemas.microsoft.com/office/excel/2006/main">
          <x14:cfRule type="expression" priority="4694025" id="{31005CF4-5608-496E-91EB-F7F505046C80}">
            <xm:f>$AH$4='Data entry'!$R30</xm:f>
            <x14:dxf>
              <fill>
                <patternFill>
                  <bgColor rgb="FFFFFF00"/>
                </patternFill>
              </fill>
            </x14:dxf>
          </x14:cfRule>
          <xm:sqref>T77:AH77</xm:sqref>
        </x14:conditionalFormatting>
        <x14:conditionalFormatting xmlns:xm="http://schemas.microsoft.com/office/excel/2006/main">
          <x14:cfRule type="expression" priority="4694026" id="{CD14F654-5B7A-444F-8FC1-7DD71E76E475}">
            <xm:f>$AI$4='Data entry'!$R30</xm:f>
            <x14:dxf>
              <fill>
                <patternFill>
                  <bgColor rgb="FFFF0000"/>
                </patternFill>
              </fill>
            </x14:dxf>
          </x14:cfRule>
          <xm:sqref>AG78:AS78</xm:sqref>
        </x14:conditionalFormatting>
        <x14:conditionalFormatting xmlns:xm="http://schemas.microsoft.com/office/excel/2006/main">
          <x14:cfRule type="expression" priority="4694027" id="{0E4E448C-6C46-4285-B877-A61A90294385}">
            <xm:f>$AI$4='Data entry'!$R30</xm:f>
            <x14:dxf>
              <fill>
                <patternFill>
                  <bgColor rgb="FFFFFF00"/>
                </patternFill>
              </fill>
            </x14:dxf>
          </x14:cfRule>
          <xm:sqref>U77:AI77</xm:sqref>
        </x14:conditionalFormatting>
        <x14:conditionalFormatting xmlns:xm="http://schemas.microsoft.com/office/excel/2006/main">
          <x14:cfRule type="expression" priority="4694028" id="{B1C1818F-791C-403D-BE73-6F6E9DC6A16D}">
            <xm:f>$AJ$4='Data entry'!$R30</xm:f>
            <x14:dxf>
              <fill>
                <patternFill>
                  <bgColor rgb="FFFF0000"/>
                </patternFill>
              </fill>
            </x14:dxf>
          </x14:cfRule>
          <xm:sqref>AH78:AT78</xm:sqref>
        </x14:conditionalFormatting>
        <x14:conditionalFormatting xmlns:xm="http://schemas.microsoft.com/office/excel/2006/main">
          <x14:cfRule type="expression" priority="4694029" id="{A1237792-221B-431B-B8A7-E9A64DA46D93}">
            <xm:f>$AJ$4='Data entry'!$R30</xm:f>
            <x14:dxf>
              <fill>
                <patternFill>
                  <bgColor rgb="FFFFFF00"/>
                </patternFill>
              </fill>
            </x14:dxf>
          </x14:cfRule>
          <xm:sqref>V77:AJ77</xm:sqref>
        </x14:conditionalFormatting>
        <x14:conditionalFormatting xmlns:xm="http://schemas.microsoft.com/office/excel/2006/main">
          <x14:cfRule type="expression" priority="4694030" id="{617DC2AF-C7A3-4724-8EA3-17DEFEDC8949}">
            <xm:f>$AK$4='Data entry'!$R30</xm:f>
            <x14:dxf>
              <fill>
                <patternFill>
                  <bgColor rgb="FFFF0000"/>
                </patternFill>
              </fill>
            </x14:dxf>
          </x14:cfRule>
          <xm:sqref>AI78:AU78</xm:sqref>
        </x14:conditionalFormatting>
        <x14:conditionalFormatting xmlns:xm="http://schemas.microsoft.com/office/excel/2006/main">
          <x14:cfRule type="expression" priority="4694031" id="{AA72317D-37B1-48EB-A28B-BF2AC8DC4519}">
            <xm:f>$AK$4='Data entry'!$R30</xm:f>
            <x14:dxf>
              <fill>
                <patternFill>
                  <bgColor rgb="FFFFFF00"/>
                </patternFill>
              </fill>
            </x14:dxf>
          </x14:cfRule>
          <xm:sqref>W77:AK77</xm:sqref>
        </x14:conditionalFormatting>
        <x14:conditionalFormatting xmlns:xm="http://schemas.microsoft.com/office/excel/2006/main">
          <x14:cfRule type="expression" priority="4694032" id="{6CA9FB7A-20EA-4D3A-B74C-A001F4BE810D}">
            <xm:f>$AL$4='Data entry'!$R30</xm:f>
            <x14:dxf>
              <fill>
                <patternFill>
                  <bgColor rgb="FFFF0000"/>
                </patternFill>
              </fill>
            </x14:dxf>
          </x14:cfRule>
          <xm:sqref>AJ78:AV78</xm:sqref>
        </x14:conditionalFormatting>
        <x14:conditionalFormatting xmlns:xm="http://schemas.microsoft.com/office/excel/2006/main">
          <x14:cfRule type="expression" priority="4694033" id="{81A75DAA-573F-4EF3-A640-1B992C18BEA0}">
            <xm:f>$AL$4='Data entry'!$R30</xm:f>
            <x14:dxf>
              <fill>
                <patternFill>
                  <bgColor rgb="FFFFFF00"/>
                </patternFill>
              </fill>
            </x14:dxf>
          </x14:cfRule>
          <xm:sqref>X77:AL77</xm:sqref>
        </x14:conditionalFormatting>
        <x14:conditionalFormatting xmlns:xm="http://schemas.microsoft.com/office/excel/2006/main">
          <x14:cfRule type="expression" priority="4694034" id="{3D44713E-4ABA-4CCD-9DF4-5513A9FB5E1E}">
            <xm:f>$AM$4='Data entry'!$R30</xm:f>
            <x14:dxf>
              <fill>
                <patternFill>
                  <bgColor rgb="FFFF0000"/>
                </patternFill>
              </fill>
            </x14:dxf>
          </x14:cfRule>
          <xm:sqref>AK78:AW78</xm:sqref>
        </x14:conditionalFormatting>
        <x14:conditionalFormatting xmlns:xm="http://schemas.microsoft.com/office/excel/2006/main">
          <x14:cfRule type="expression" priority="4694035" id="{05A26B51-72A7-4423-822F-2BDBC28275D0}">
            <xm:f>$AM$4='Data entry'!$R30</xm:f>
            <x14:dxf>
              <fill>
                <patternFill>
                  <bgColor rgb="FFFFFF00"/>
                </patternFill>
              </fill>
            </x14:dxf>
          </x14:cfRule>
          <xm:sqref>Y77:AM77</xm:sqref>
        </x14:conditionalFormatting>
        <x14:conditionalFormatting xmlns:xm="http://schemas.microsoft.com/office/excel/2006/main">
          <x14:cfRule type="expression" priority="4694036" id="{B8A20675-6230-4694-A7F6-6B3DC7142773}">
            <xm:f>$AN$4='Data entry'!$R30</xm:f>
            <x14:dxf>
              <fill>
                <patternFill>
                  <bgColor rgb="FFFF0000"/>
                </patternFill>
              </fill>
            </x14:dxf>
          </x14:cfRule>
          <xm:sqref>AL78:AX78</xm:sqref>
        </x14:conditionalFormatting>
        <x14:conditionalFormatting xmlns:xm="http://schemas.microsoft.com/office/excel/2006/main">
          <x14:cfRule type="expression" priority="4694037" id="{8421181C-7450-42E9-BC1D-065CCFCA960E}">
            <xm:f>$AN$4='Data entry'!$R30</xm:f>
            <x14:dxf>
              <fill>
                <patternFill>
                  <bgColor rgb="FFFFFF00"/>
                </patternFill>
              </fill>
            </x14:dxf>
          </x14:cfRule>
          <xm:sqref>Z77:AN77</xm:sqref>
        </x14:conditionalFormatting>
        <x14:conditionalFormatting xmlns:xm="http://schemas.microsoft.com/office/excel/2006/main">
          <x14:cfRule type="expression" priority="4694038" id="{067FE4BD-6EF4-4684-B6E0-35AB2F267EE7}">
            <xm:f>$AO$4='Data entry'!$R30</xm:f>
            <x14:dxf>
              <fill>
                <patternFill>
                  <bgColor rgb="FFFF0000"/>
                </patternFill>
              </fill>
            </x14:dxf>
          </x14:cfRule>
          <xm:sqref>AM78:AY78</xm:sqref>
        </x14:conditionalFormatting>
        <x14:conditionalFormatting xmlns:xm="http://schemas.microsoft.com/office/excel/2006/main">
          <x14:cfRule type="expression" priority="4694039" id="{F7653492-88D1-47AC-8BA3-0CCE65C3C2AB}">
            <xm:f>$AO$4='Data entry'!$R30</xm:f>
            <x14:dxf>
              <fill>
                <patternFill>
                  <bgColor rgb="FFFFFF00"/>
                </patternFill>
              </fill>
            </x14:dxf>
          </x14:cfRule>
          <xm:sqref>AA77:AO77</xm:sqref>
        </x14:conditionalFormatting>
        <x14:conditionalFormatting xmlns:xm="http://schemas.microsoft.com/office/excel/2006/main">
          <x14:cfRule type="expression" priority="4694040" id="{207A5E5D-B322-482E-9193-1D7318138358}">
            <xm:f>$AP$4='Data entry'!$R30</xm:f>
            <x14:dxf>
              <fill>
                <patternFill>
                  <bgColor rgb="FFFF0000"/>
                </patternFill>
              </fill>
            </x14:dxf>
          </x14:cfRule>
          <xm:sqref>AN78:AZ78</xm:sqref>
        </x14:conditionalFormatting>
        <x14:conditionalFormatting xmlns:xm="http://schemas.microsoft.com/office/excel/2006/main">
          <x14:cfRule type="expression" priority="4694041" id="{21DA638D-4CA0-4067-BFF1-240CE1A0261B}">
            <xm:f>$AP$4='Data entry'!$R30</xm:f>
            <x14:dxf>
              <fill>
                <patternFill>
                  <bgColor rgb="FFFFFF00"/>
                </patternFill>
              </fill>
            </x14:dxf>
          </x14:cfRule>
          <xm:sqref>AB77:AP77</xm:sqref>
        </x14:conditionalFormatting>
        <x14:conditionalFormatting xmlns:xm="http://schemas.microsoft.com/office/excel/2006/main">
          <x14:cfRule type="expression" priority="4694042" id="{71963D96-A42A-4B90-BFC7-6D83D37766EF}">
            <xm:f>$AQ$4='Data entry'!$R30</xm:f>
            <x14:dxf>
              <fill>
                <patternFill>
                  <bgColor rgb="FFFF0000"/>
                </patternFill>
              </fill>
            </x14:dxf>
          </x14:cfRule>
          <xm:sqref>AO78:BA78</xm:sqref>
        </x14:conditionalFormatting>
        <x14:conditionalFormatting xmlns:xm="http://schemas.microsoft.com/office/excel/2006/main">
          <x14:cfRule type="expression" priority="4694043" id="{74952595-84B6-484F-8FF6-FCC1F337DF4D}">
            <xm:f>$AQ$4='Data entry'!$R30</xm:f>
            <x14:dxf>
              <fill>
                <patternFill>
                  <bgColor rgb="FFFFFF00"/>
                </patternFill>
              </fill>
            </x14:dxf>
          </x14:cfRule>
          <xm:sqref>AC77:AQ77</xm:sqref>
        </x14:conditionalFormatting>
        <x14:conditionalFormatting xmlns:xm="http://schemas.microsoft.com/office/excel/2006/main">
          <x14:cfRule type="expression" priority="4694044" id="{8AC9C4B9-0A34-4BC0-B0F7-CA89434C4911}">
            <xm:f>$P$4='Data entry'!$R30</xm:f>
            <x14:dxf>
              <fill>
                <patternFill>
                  <bgColor rgb="FFFFFF00"/>
                </patternFill>
              </fill>
            </x14:dxf>
          </x14:cfRule>
          <xm:sqref>C77:P77</xm:sqref>
        </x14:conditionalFormatting>
        <x14:conditionalFormatting xmlns:xm="http://schemas.microsoft.com/office/excel/2006/main">
          <x14:cfRule type="expression" priority="4694045" id="{0A726775-ABFD-4F22-967C-1A4D87BA3751}">
            <xm:f>$Q$4='Data entry'!$R30</xm:f>
            <x14:dxf>
              <fill>
                <patternFill>
                  <bgColor rgb="FFFFFF00"/>
                </patternFill>
              </fill>
            </x14:dxf>
          </x14:cfRule>
          <xm:sqref>C77:Q77</xm:sqref>
        </x14:conditionalFormatting>
        <x14:conditionalFormatting xmlns:xm="http://schemas.microsoft.com/office/excel/2006/main">
          <x14:cfRule type="expression" priority="4694046" id="{3A8414BD-262C-43B5-86EE-FA6901D00453}">
            <xm:f>$Q$4='Data entry'!$R30</xm:f>
            <x14:dxf>
              <fill>
                <patternFill>
                  <bgColor rgb="FFFF0000"/>
                </patternFill>
              </fill>
            </x14:dxf>
          </x14:cfRule>
          <xm:sqref>O78:AA78</xm:sqref>
        </x14:conditionalFormatting>
        <x14:conditionalFormatting xmlns:xm="http://schemas.microsoft.com/office/excel/2006/main">
          <x14:cfRule type="expression" priority="4694047" id="{B8B5501D-F3EF-4449-9306-F652960C65F4}">
            <xm:f>$R$4='Data entry'!$R30</xm:f>
            <x14:dxf>
              <fill>
                <patternFill>
                  <bgColor rgb="FFFF0000"/>
                </patternFill>
              </fill>
            </x14:dxf>
          </x14:cfRule>
          <xm:sqref>P78:AB78</xm:sqref>
        </x14:conditionalFormatting>
        <x14:conditionalFormatting xmlns:xm="http://schemas.microsoft.com/office/excel/2006/main">
          <x14:cfRule type="expression" priority="4694048" id="{5D070DEC-B82E-4D87-B907-A3E5AB836991}">
            <xm:f>$R$4='Data entry'!$R30</xm:f>
            <x14:dxf>
              <fill>
                <patternFill>
                  <bgColor rgb="FFFFFF00"/>
                </patternFill>
              </fill>
            </x14:dxf>
          </x14:cfRule>
          <xm:sqref>D77:R77</xm:sqref>
        </x14:conditionalFormatting>
        <x14:conditionalFormatting xmlns:xm="http://schemas.microsoft.com/office/excel/2006/main">
          <x14:cfRule type="expression" priority="4694049" id="{E4D16A10-F818-4664-9FB2-F0E839824D4B}">
            <xm:f>$S$4='Data entry'!$R30</xm:f>
            <x14:dxf>
              <fill>
                <patternFill>
                  <bgColor rgb="FFFF0000"/>
                </patternFill>
              </fill>
            </x14:dxf>
          </x14:cfRule>
          <xm:sqref>Q78:AC78</xm:sqref>
        </x14:conditionalFormatting>
        <x14:conditionalFormatting xmlns:xm="http://schemas.microsoft.com/office/excel/2006/main">
          <x14:cfRule type="expression" priority="4694050" id="{1A9F9911-A3E9-4730-AFBE-AB8C596545CA}">
            <xm:f>$S$4='Data entry'!$R30</xm:f>
            <x14:dxf>
              <fill>
                <patternFill>
                  <bgColor rgb="FFFFFF00"/>
                </patternFill>
              </fill>
            </x14:dxf>
          </x14:cfRule>
          <xm:sqref>E77:S77</xm:sqref>
        </x14:conditionalFormatting>
        <x14:conditionalFormatting xmlns:xm="http://schemas.microsoft.com/office/excel/2006/main">
          <x14:cfRule type="expression" priority="4694051" id="{8BB5CD1B-B2AC-442A-9550-26DE19A62D22}">
            <xm:f>$T$4='Data entry'!$R30</xm:f>
            <x14:dxf>
              <fill>
                <patternFill>
                  <bgColor rgb="FFFF0000"/>
                </patternFill>
              </fill>
            </x14:dxf>
          </x14:cfRule>
          <xm:sqref>R78:AD78</xm:sqref>
        </x14:conditionalFormatting>
        <x14:conditionalFormatting xmlns:xm="http://schemas.microsoft.com/office/excel/2006/main">
          <x14:cfRule type="expression" priority="4694052" id="{E7B59C69-7921-4049-84A1-8B3E5F7B0598}">
            <xm:f>$T$4='Data entry'!$R30</xm:f>
            <x14:dxf>
              <fill>
                <patternFill>
                  <bgColor rgb="FFFFFF00"/>
                </patternFill>
              </fill>
            </x14:dxf>
          </x14:cfRule>
          <xm:sqref>F77:T77</xm:sqref>
        </x14:conditionalFormatting>
        <x14:conditionalFormatting xmlns:xm="http://schemas.microsoft.com/office/excel/2006/main">
          <x14:cfRule type="expression" priority="4694053" id="{238C09E5-7A3D-439D-949F-A7733073F9A2}">
            <xm:f>$U$4='Data entry'!$R30</xm:f>
            <x14:dxf>
              <fill>
                <patternFill>
                  <bgColor rgb="FFFFFF00"/>
                </patternFill>
              </fill>
            </x14:dxf>
          </x14:cfRule>
          <xm:sqref>G77:U77</xm:sqref>
        </x14:conditionalFormatting>
        <x14:conditionalFormatting xmlns:xm="http://schemas.microsoft.com/office/excel/2006/main">
          <x14:cfRule type="expression" priority="4694054" id="{DE4D4432-0A19-452A-AF14-2873FE4DF411}">
            <xm:f>$AR$4='Data entry'!$R30</xm:f>
            <x14:dxf>
              <fill>
                <patternFill>
                  <bgColor rgb="FFFF0000"/>
                </patternFill>
              </fill>
            </x14:dxf>
          </x14:cfRule>
          <xm:sqref>AP78:BB78</xm:sqref>
        </x14:conditionalFormatting>
        <x14:conditionalFormatting xmlns:xm="http://schemas.microsoft.com/office/excel/2006/main">
          <x14:cfRule type="expression" priority="4694055" id="{90D7E1FF-542D-40C8-9BD5-DFEB4CDD256F}">
            <xm:f>$AR$4='Data entry'!$R30</xm:f>
            <x14:dxf>
              <fill>
                <patternFill>
                  <bgColor rgb="FFFFFF00"/>
                </patternFill>
              </fill>
            </x14:dxf>
          </x14:cfRule>
          <xm:sqref>AD77:AR77</xm:sqref>
        </x14:conditionalFormatting>
        <x14:conditionalFormatting xmlns:xm="http://schemas.microsoft.com/office/excel/2006/main">
          <x14:cfRule type="expression" priority="4694056" id="{0EBB5305-4A4A-4205-A1FF-11160070CBC3}">
            <xm:f>$AS$4='Data entry'!$R30</xm:f>
            <x14:dxf>
              <fill>
                <patternFill>
                  <bgColor rgb="FFFF0000"/>
                </patternFill>
              </fill>
            </x14:dxf>
          </x14:cfRule>
          <xm:sqref>AQ78:BC78</xm:sqref>
        </x14:conditionalFormatting>
        <x14:conditionalFormatting xmlns:xm="http://schemas.microsoft.com/office/excel/2006/main">
          <x14:cfRule type="expression" priority="4694057" id="{AC8EB30C-4253-4CE1-820E-1801F6D8D35B}">
            <xm:f>$AS$4='Data entry'!$R30</xm:f>
            <x14:dxf>
              <fill>
                <patternFill>
                  <bgColor rgb="FFFFFF00"/>
                </patternFill>
              </fill>
            </x14:dxf>
          </x14:cfRule>
          <xm:sqref>AE77:AS77</xm:sqref>
        </x14:conditionalFormatting>
        <x14:conditionalFormatting xmlns:xm="http://schemas.microsoft.com/office/excel/2006/main">
          <x14:cfRule type="expression" priority="4694058" id="{E11744C1-7201-4272-A1B0-945490B42425}">
            <xm:f>$AT$4='Data entry'!$R30</xm:f>
            <x14:dxf>
              <fill>
                <patternFill>
                  <bgColor rgb="FFFF0000"/>
                </patternFill>
              </fill>
            </x14:dxf>
          </x14:cfRule>
          <xm:sqref>AR78:BD78</xm:sqref>
        </x14:conditionalFormatting>
        <x14:conditionalFormatting xmlns:xm="http://schemas.microsoft.com/office/excel/2006/main">
          <x14:cfRule type="expression" priority="4694059" id="{5EE2823B-E955-4EA7-B99C-0B1F77B57A69}">
            <xm:f>$AT$4='Data entry'!$R30</xm:f>
            <x14:dxf>
              <fill>
                <patternFill>
                  <bgColor rgb="FFFFFF00"/>
                </patternFill>
              </fill>
            </x14:dxf>
          </x14:cfRule>
          <xm:sqref>AF77:AT77</xm:sqref>
        </x14:conditionalFormatting>
        <x14:conditionalFormatting xmlns:xm="http://schemas.microsoft.com/office/excel/2006/main">
          <x14:cfRule type="expression" priority="4694060" id="{5737DC63-3262-4B34-900C-2AAEB255FCBA}">
            <xm:f>$AU$4='Data entry'!$R30</xm:f>
            <x14:dxf>
              <fill>
                <patternFill>
                  <bgColor rgb="FFFF0000"/>
                </patternFill>
              </fill>
            </x14:dxf>
          </x14:cfRule>
          <xm:sqref>AS78:BE78</xm:sqref>
        </x14:conditionalFormatting>
        <x14:conditionalFormatting xmlns:xm="http://schemas.microsoft.com/office/excel/2006/main">
          <x14:cfRule type="expression" priority="4694061" id="{2B5C1F1B-3C3D-4CA3-BC64-0E98422075B6}">
            <xm:f>$AU$4='Data entry'!$R30</xm:f>
            <x14:dxf>
              <fill>
                <patternFill>
                  <bgColor rgb="FFFFFF00"/>
                </patternFill>
              </fill>
            </x14:dxf>
          </x14:cfRule>
          <xm:sqref>AG77:AU77</xm:sqref>
        </x14:conditionalFormatting>
        <x14:conditionalFormatting xmlns:xm="http://schemas.microsoft.com/office/excel/2006/main">
          <x14:cfRule type="expression" priority="4694062" id="{B87A1285-B003-4855-8F4B-53C391BA10E6}">
            <xm:f>$AV$4='Data entry'!$R30</xm:f>
            <x14:dxf>
              <fill>
                <patternFill>
                  <bgColor rgb="FFFF0000"/>
                </patternFill>
              </fill>
            </x14:dxf>
          </x14:cfRule>
          <xm:sqref>AT78:BF78</xm:sqref>
        </x14:conditionalFormatting>
        <x14:conditionalFormatting xmlns:xm="http://schemas.microsoft.com/office/excel/2006/main">
          <x14:cfRule type="expression" priority="4694063" id="{338EE31C-78DB-4818-B837-0380F9E457FA}">
            <xm:f>$AV$4='Data entry'!$R30</xm:f>
            <x14:dxf>
              <fill>
                <patternFill>
                  <bgColor rgb="FFFFFF00"/>
                </patternFill>
              </fill>
            </x14:dxf>
          </x14:cfRule>
          <xm:sqref>AH77:AV77</xm:sqref>
        </x14:conditionalFormatting>
        <x14:conditionalFormatting xmlns:xm="http://schemas.microsoft.com/office/excel/2006/main">
          <x14:cfRule type="expression" priority="4694064" id="{5C40EA66-2801-4C91-B885-BF6A1ECFC35C}">
            <xm:f>$AW$4='Data entry'!$R30</xm:f>
            <x14:dxf>
              <fill>
                <patternFill>
                  <bgColor rgb="FFFF0000"/>
                </patternFill>
              </fill>
            </x14:dxf>
          </x14:cfRule>
          <xm:sqref>AU78:BG78</xm:sqref>
        </x14:conditionalFormatting>
        <x14:conditionalFormatting xmlns:xm="http://schemas.microsoft.com/office/excel/2006/main">
          <x14:cfRule type="expression" priority="4694065" id="{51BCD5CE-DF86-4C2F-8A81-DDA1EFD6C8F7}">
            <xm:f>$AW$4='Data entry'!$R30</xm:f>
            <x14:dxf>
              <fill>
                <patternFill>
                  <bgColor rgb="FFFFFF00"/>
                </patternFill>
              </fill>
            </x14:dxf>
          </x14:cfRule>
          <xm:sqref>AI77:AW77</xm:sqref>
        </x14:conditionalFormatting>
        <x14:conditionalFormatting xmlns:xm="http://schemas.microsoft.com/office/excel/2006/main">
          <x14:cfRule type="expression" priority="4694066" id="{DC2ED5A0-8917-4877-8CD3-9DF9BE5993C9}">
            <xm:f>$AX$4='Data entry'!$R30</xm:f>
            <x14:dxf>
              <fill>
                <patternFill>
                  <bgColor rgb="FFFF0000"/>
                </patternFill>
              </fill>
            </x14:dxf>
          </x14:cfRule>
          <xm:sqref>AV78:BH78</xm:sqref>
        </x14:conditionalFormatting>
        <x14:conditionalFormatting xmlns:xm="http://schemas.microsoft.com/office/excel/2006/main">
          <x14:cfRule type="expression" priority="4694067" id="{59B31869-20F9-45BD-BC80-0A6C8945CE2C}">
            <xm:f>$AX$4='Data entry'!$R30</xm:f>
            <x14:dxf>
              <fill>
                <patternFill>
                  <bgColor rgb="FFFFFF00"/>
                </patternFill>
              </fill>
            </x14:dxf>
          </x14:cfRule>
          <xm:sqref>AJ77:AX77</xm:sqref>
        </x14:conditionalFormatting>
        <x14:conditionalFormatting xmlns:xm="http://schemas.microsoft.com/office/excel/2006/main">
          <x14:cfRule type="expression" priority="4694068" id="{D4208FA0-4262-4037-934C-6D0742B2AD8E}">
            <xm:f>$AY$4='Data entry'!$R30</xm:f>
            <x14:dxf>
              <fill>
                <patternFill>
                  <bgColor rgb="FFFF0000"/>
                </patternFill>
              </fill>
            </x14:dxf>
          </x14:cfRule>
          <xm:sqref>AW78:BI78</xm:sqref>
        </x14:conditionalFormatting>
        <x14:conditionalFormatting xmlns:xm="http://schemas.microsoft.com/office/excel/2006/main">
          <x14:cfRule type="expression" priority="4694069" id="{04D6E423-18C7-42B2-A67D-F49D8E62B571}">
            <xm:f>$AY$4='Data entry'!$R30</xm:f>
            <x14:dxf>
              <fill>
                <patternFill>
                  <bgColor rgb="FFFFFF00"/>
                </patternFill>
              </fill>
            </x14:dxf>
          </x14:cfRule>
          <xm:sqref>AK77:AY77</xm:sqref>
        </x14:conditionalFormatting>
        <x14:conditionalFormatting xmlns:xm="http://schemas.microsoft.com/office/excel/2006/main">
          <x14:cfRule type="expression" priority="4694070" id="{A931C203-6E4B-4EBD-A2F4-1876881F48D4}">
            <xm:f>$AZ$4='Data entry'!$R30</xm:f>
            <x14:dxf>
              <fill>
                <patternFill>
                  <bgColor rgb="FFFF0000"/>
                </patternFill>
              </fill>
            </x14:dxf>
          </x14:cfRule>
          <xm:sqref>AX78:BJ78</xm:sqref>
        </x14:conditionalFormatting>
        <x14:conditionalFormatting xmlns:xm="http://schemas.microsoft.com/office/excel/2006/main">
          <x14:cfRule type="expression" priority="4694071" id="{092D9100-E652-40FE-8CAA-720DC0681250}">
            <xm:f>$AZ$4='Data entry'!$R30</xm:f>
            <x14:dxf>
              <fill>
                <patternFill>
                  <bgColor rgb="FFFFFF00"/>
                </patternFill>
              </fill>
            </x14:dxf>
          </x14:cfRule>
          <xm:sqref>AL77:AZ77</xm:sqref>
        </x14:conditionalFormatting>
        <x14:conditionalFormatting xmlns:xm="http://schemas.microsoft.com/office/excel/2006/main">
          <x14:cfRule type="expression" priority="4694072" id="{A3C7E6BE-A225-483C-A983-A915DB662C52}">
            <xm:f>$BA$4='Data entry'!$R30</xm:f>
            <x14:dxf>
              <fill>
                <patternFill>
                  <bgColor rgb="FFFF0000"/>
                </patternFill>
              </fill>
            </x14:dxf>
          </x14:cfRule>
          <xm:sqref>AY78:BK78</xm:sqref>
        </x14:conditionalFormatting>
        <x14:conditionalFormatting xmlns:xm="http://schemas.microsoft.com/office/excel/2006/main">
          <x14:cfRule type="expression" priority="4694073" id="{F5CF569A-8AFA-4CFF-8BD3-F04D8927A99F}">
            <xm:f>$BA$4='Data entry'!$R30</xm:f>
            <x14:dxf>
              <fill>
                <patternFill>
                  <bgColor rgb="FFFFFF00"/>
                </patternFill>
              </fill>
            </x14:dxf>
          </x14:cfRule>
          <xm:sqref>AM77:BA77</xm:sqref>
        </x14:conditionalFormatting>
        <x14:conditionalFormatting xmlns:xm="http://schemas.microsoft.com/office/excel/2006/main">
          <x14:cfRule type="expression" priority="4694074" id="{E4DAC94A-7983-4BFB-A87B-45B58561841A}">
            <xm:f>$BB$4='Data entry'!$R30</xm:f>
            <x14:dxf>
              <fill>
                <patternFill>
                  <bgColor rgb="FFFF0000"/>
                </patternFill>
              </fill>
            </x14:dxf>
          </x14:cfRule>
          <xm:sqref>AZ78:BL78</xm:sqref>
        </x14:conditionalFormatting>
        <x14:conditionalFormatting xmlns:xm="http://schemas.microsoft.com/office/excel/2006/main">
          <x14:cfRule type="expression" priority="4694075" id="{E63849C5-F39B-4B0E-8F8A-B532EDF2CBAE}">
            <xm:f>$BB$4='Data entry'!$R30</xm:f>
            <x14:dxf>
              <fill>
                <patternFill>
                  <bgColor rgb="FFFFFF00"/>
                </patternFill>
              </fill>
            </x14:dxf>
          </x14:cfRule>
          <xm:sqref>AN77:BB77</xm:sqref>
        </x14:conditionalFormatting>
        <x14:conditionalFormatting xmlns:xm="http://schemas.microsoft.com/office/excel/2006/main">
          <x14:cfRule type="expression" priority="4694076" id="{4FDC32D3-C1F5-455D-9AA4-A03359B72526}">
            <xm:f>$BC$4='Data entry'!$R30</xm:f>
            <x14:dxf>
              <fill>
                <patternFill>
                  <bgColor rgb="FFFF0000"/>
                </patternFill>
              </fill>
            </x14:dxf>
          </x14:cfRule>
          <xm:sqref>BA78:BM78</xm:sqref>
        </x14:conditionalFormatting>
        <x14:conditionalFormatting xmlns:xm="http://schemas.microsoft.com/office/excel/2006/main">
          <x14:cfRule type="expression" priority="4694077" id="{5F0D0C60-B233-4C56-B05D-98C99990877F}">
            <xm:f>$BC$4='Data entry'!$R30</xm:f>
            <x14:dxf>
              <fill>
                <patternFill>
                  <bgColor rgb="FFFFFF00"/>
                </patternFill>
              </fill>
            </x14:dxf>
          </x14:cfRule>
          <xm:sqref>AO77:BC77</xm:sqref>
        </x14:conditionalFormatting>
        <x14:conditionalFormatting xmlns:xm="http://schemas.microsoft.com/office/excel/2006/main">
          <x14:cfRule type="expression" priority="4694078" id="{9EBCB60F-8135-43B6-A0F3-548D4092CC98}">
            <xm:f>$BD$4='Data entry'!$R30</xm:f>
            <x14:dxf>
              <fill>
                <patternFill>
                  <bgColor rgb="FFFF0000"/>
                </patternFill>
              </fill>
            </x14:dxf>
          </x14:cfRule>
          <xm:sqref>BB78:BN78</xm:sqref>
        </x14:conditionalFormatting>
        <x14:conditionalFormatting xmlns:xm="http://schemas.microsoft.com/office/excel/2006/main">
          <x14:cfRule type="expression" priority="4694079" id="{961AF346-4A73-41ED-9A8D-27D431B09C05}">
            <xm:f>$BD$4='Data entry'!$R30</xm:f>
            <x14:dxf>
              <fill>
                <patternFill>
                  <bgColor rgb="FFFFFF00"/>
                </patternFill>
              </fill>
            </x14:dxf>
          </x14:cfRule>
          <xm:sqref>AP77:BD77</xm:sqref>
        </x14:conditionalFormatting>
        <x14:conditionalFormatting xmlns:xm="http://schemas.microsoft.com/office/excel/2006/main">
          <x14:cfRule type="expression" priority="4694080" id="{5A887026-27CD-4F8C-8BA6-1E92704C1CA6}">
            <xm:f>$BE$4='Data entry'!$R30</xm:f>
            <x14:dxf>
              <fill>
                <patternFill>
                  <bgColor rgb="FFFF0000"/>
                </patternFill>
              </fill>
            </x14:dxf>
          </x14:cfRule>
          <xm:sqref>BC78:BO78</xm:sqref>
        </x14:conditionalFormatting>
        <x14:conditionalFormatting xmlns:xm="http://schemas.microsoft.com/office/excel/2006/main">
          <x14:cfRule type="expression" priority="4694081" id="{7F46217B-A1E9-4515-B31E-E756FCD7C6D9}">
            <xm:f>$BE$4='Data entry'!$R30</xm:f>
            <x14:dxf>
              <fill>
                <patternFill>
                  <bgColor rgb="FFFFFF00"/>
                </patternFill>
              </fill>
            </x14:dxf>
          </x14:cfRule>
          <xm:sqref>AP77:BE77</xm:sqref>
        </x14:conditionalFormatting>
        <x14:conditionalFormatting xmlns:xm="http://schemas.microsoft.com/office/excel/2006/main">
          <x14:cfRule type="expression" priority="4694082" id="{F4D9285C-8CA0-4EF1-943E-6A462D47CC77}">
            <xm:f>$BF$4='Data entry'!$R30</xm:f>
            <x14:dxf>
              <fill>
                <patternFill>
                  <bgColor rgb="FFFF0000"/>
                </patternFill>
              </fill>
            </x14:dxf>
          </x14:cfRule>
          <xm:sqref>BD78:BP78</xm:sqref>
        </x14:conditionalFormatting>
        <x14:conditionalFormatting xmlns:xm="http://schemas.microsoft.com/office/excel/2006/main">
          <x14:cfRule type="expression" priority="4694083" id="{B9E4407D-651D-4DC0-9D61-3271D62A65E9}">
            <xm:f>$BF$4='Data entry'!$R30</xm:f>
            <x14:dxf>
              <fill>
                <patternFill>
                  <bgColor rgb="FFFFFF00"/>
                </patternFill>
              </fill>
            </x14:dxf>
          </x14:cfRule>
          <xm:sqref>AR77:BF77</xm:sqref>
        </x14:conditionalFormatting>
        <x14:conditionalFormatting xmlns:xm="http://schemas.microsoft.com/office/excel/2006/main">
          <x14:cfRule type="expression" priority="4694084" id="{4CDC062F-DDFF-4556-B941-08F919727F69}">
            <xm:f>$BG$4='Data entry'!$R30</xm:f>
            <x14:dxf>
              <fill>
                <patternFill>
                  <bgColor rgb="FFFF0000"/>
                </patternFill>
              </fill>
            </x14:dxf>
          </x14:cfRule>
          <xm:sqref>BE78:BQ78</xm:sqref>
        </x14:conditionalFormatting>
        <x14:conditionalFormatting xmlns:xm="http://schemas.microsoft.com/office/excel/2006/main">
          <x14:cfRule type="expression" priority="4694085" id="{789184FA-9055-433B-8A1B-92C7ED59E81F}">
            <xm:f>$BG$4='Data entry'!$R30</xm:f>
            <x14:dxf>
              <fill>
                <patternFill>
                  <bgColor rgb="FFFFFF00"/>
                </patternFill>
              </fill>
            </x14:dxf>
          </x14:cfRule>
          <xm:sqref>AS77:BG77</xm:sqref>
        </x14:conditionalFormatting>
        <x14:conditionalFormatting xmlns:xm="http://schemas.microsoft.com/office/excel/2006/main">
          <x14:cfRule type="expression" priority="4694086" id="{58651E5C-09C9-46C1-B95C-E8A578A49E15}">
            <xm:f>$BH$4='Data entry'!$R30</xm:f>
            <x14:dxf>
              <fill>
                <patternFill>
                  <bgColor rgb="FFFFFF00"/>
                </patternFill>
              </fill>
            </x14:dxf>
          </x14:cfRule>
          <xm:sqref>AT77:BH77</xm:sqref>
        </x14:conditionalFormatting>
        <x14:conditionalFormatting xmlns:xm="http://schemas.microsoft.com/office/excel/2006/main">
          <x14:cfRule type="expression" priority="4694087" id="{97B30B86-8311-4DC0-A533-8C0D53F37839}">
            <xm:f>$BH$4='Data entry'!$R30</xm:f>
            <x14:dxf>
              <fill>
                <patternFill>
                  <bgColor rgb="FFFF0000"/>
                </patternFill>
              </fill>
            </x14:dxf>
          </x14:cfRule>
          <xm:sqref>BF78:BR78</xm:sqref>
        </x14:conditionalFormatting>
        <x14:conditionalFormatting xmlns:xm="http://schemas.microsoft.com/office/excel/2006/main">
          <x14:cfRule type="expression" priority="4694088" id="{78344C0C-5AEA-40B1-A20C-6D77DF58E1F5}">
            <xm:f>$BI$4='Data entry'!$R30</xm:f>
            <x14:dxf>
              <fill>
                <patternFill>
                  <bgColor rgb="FFFFFF00"/>
                </patternFill>
              </fill>
            </x14:dxf>
          </x14:cfRule>
          <xm:sqref>AU77:BI77</xm:sqref>
        </x14:conditionalFormatting>
        <x14:conditionalFormatting xmlns:xm="http://schemas.microsoft.com/office/excel/2006/main">
          <x14:cfRule type="expression" priority="4694089" id="{A9CE044F-482E-4F25-B28F-89ACC58502B1}">
            <xm:f>$BI$4='Data entry'!$R30</xm:f>
            <x14:dxf>
              <fill>
                <patternFill>
                  <bgColor rgb="FFFF0000"/>
                </patternFill>
              </fill>
            </x14:dxf>
          </x14:cfRule>
          <xm:sqref>BG78:BS78</xm:sqref>
        </x14:conditionalFormatting>
        <x14:conditionalFormatting xmlns:xm="http://schemas.microsoft.com/office/excel/2006/main">
          <x14:cfRule type="expression" priority="4694090" id="{F63BE0EB-3C71-4456-BEF0-11180AB7A8BB}">
            <xm:f>$BJ$4='Data entry'!$R30</xm:f>
            <x14:dxf>
              <fill>
                <patternFill>
                  <bgColor rgb="FFFFFF00"/>
                </patternFill>
              </fill>
            </x14:dxf>
          </x14:cfRule>
          <xm:sqref>AV77:BJ77</xm:sqref>
        </x14:conditionalFormatting>
        <x14:conditionalFormatting xmlns:xm="http://schemas.microsoft.com/office/excel/2006/main">
          <x14:cfRule type="expression" priority="4694091" id="{478A5DCB-1DAA-4497-A6CC-B4F01FB96D10}">
            <xm:f>$BJ$4='Data entry'!$R30</xm:f>
            <x14:dxf>
              <fill>
                <patternFill>
                  <bgColor rgb="FFFF0000"/>
                </patternFill>
              </fill>
            </x14:dxf>
          </x14:cfRule>
          <xm:sqref>BH78:BT78</xm:sqref>
        </x14:conditionalFormatting>
        <x14:conditionalFormatting xmlns:xm="http://schemas.microsoft.com/office/excel/2006/main">
          <x14:cfRule type="expression" priority="4694092" id="{CDE4AD5B-65A6-4FA4-9EC0-8D05F22312A9}">
            <xm:f>$BK$4='Data entry'!$R30</xm:f>
            <x14:dxf>
              <fill>
                <patternFill>
                  <bgColor rgb="FFFF0000"/>
                </patternFill>
              </fill>
            </x14:dxf>
          </x14:cfRule>
          <xm:sqref>BI78:BU78</xm:sqref>
        </x14:conditionalFormatting>
        <x14:conditionalFormatting xmlns:xm="http://schemas.microsoft.com/office/excel/2006/main">
          <x14:cfRule type="expression" priority="4694093" id="{AB32E790-6CD8-4D11-9A69-57D785FE4BBC}">
            <xm:f>$BK$4='Data entry'!$R30</xm:f>
            <x14:dxf>
              <fill>
                <patternFill>
                  <bgColor rgb="FFFFFF00"/>
                </patternFill>
              </fill>
            </x14:dxf>
          </x14:cfRule>
          <xm:sqref>AW77:BK77</xm:sqref>
        </x14:conditionalFormatting>
        <x14:conditionalFormatting xmlns:xm="http://schemas.microsoft.com/office/excel/2006/main">
          <x14:cfRule type="expression" priority="4694094" id="{99810EB9-805C-43D8-852A-EEECE7874CDB}">
            <xm:f>$BL$4='Data entry'!$R30</xm:f>
            <x14:dxf>
              <fill>
                <patternFill>
                  <bgColor rgb="FFFF0000"/>
                </patternFill>
              </fill>
            </x14:dxf>
          </x14:cfRule>
          <xm:sqref>BJ78:BV78</xm:sqref>
        </x14:conditionalFormatting>
        <x14:conditionalFormatting xmlns:xm="http://schemas.microsoft.com/office/excel/2006/main">
          <x14:cfRule type="expression" priority="4694095" id="{BF5F5475-4E46-479C-97A6-D5175F5D1803}">
            <xm:f>$BL$4='Data entry'!$R30</xm:f>
            <x14:dxf>
              <fill>
                <patternFill>
                  <bgColor rgb="FFFFFF00"/>
                </patternFill>
              </fill>
            </x14:dxf>
          </x14:cfRule>
          <xm:sqref>AX77:BL77</xm:sqref>
        </x14:conditionalFormatting>
        <x14:conditionalFormatting xmlns:xm="http://schemas.microsoft.com/office/excel/2006/main">
          <x14:cfRule type="expression" priority="4694096" id="{B86FDF2F-16C9-46B1-847E-7EA1A8A34B9D}">
            <xm:f>$BM$4='Data entry'!$R30</xm:f>
            <x14:dxf>
              <fill>
                <patternFill>
                  <bgColor rgb="FFFF0000"/>
                </patternFill>
              </fill>
            </x14:dxf>
          </x14:cfRule>
          <xm:sqref>BK78:BW78</xm:sqref>
        </x14:conditionalFormatting>
        <x14:conditionalFormatting xmlns:xm="http://schemas.microsoft.com/office/excel/2006/main">
          <x14:cfRule type="expression" priority="4694097" id="{72FD189F-4CED-400D-9FEF-21A328970A4D}">
            <xm:f>$BM$4='Data entry'!$R30</xm:f>
            <x14:dxf>
              <fill>
                <patternFill>
                  <bgColor rgb="FFFFFF00"/>
                </patternFill>
              </fill>
            </x14:dxf>
          </x14:cfRule>
          <xm:sqref>AY77:BM77</xm:sqref>
        </x14:conditionalFormatting>
        <x14:conditionalFormatting xmlns:xm="http://schemas.microsoft.com/office/excel/2006/main">
          <x14:cfRule type="expression" priority="4694098" id="{BBBBF859-D5A7-4F55-BFBF-8A77E3357590}">
            <xm:f>$BN$4='Data entry'!$R30</xm:f>
            <x14:dxf>
              <fill>
                <patternFill>
                  <bgColor rgb="FFFF0000"/>
                </patternFill>
              </fill>
            </x14:dxf>
          </x14:cfRule>
          <xm:sqref>BL78:BX78</xm:sqref>
        </x14:conditionalFormatting>
        <x14:conditionalFormatting xmlns:xm="http://schemas.microsoft.com/office/excel/2006/main">
          <x14:cfRule type="expression" priority="4694099" id="{50CB1D75-0FD5-4D24-92B1-E8A41DC6575C}">
            <xm:f>$BN$4='Data entry'!$R30</xm:f>
            <x14:dxf>
              <fill>
                <patternFill>
                  <bgColor rgb="FFFFFF00"/>
                </patternFill>
              </fill>
            </x14:dxf>
          </x14:cfRule>
          <xm:sqref>AZ77:BN77</xm:sqref>
        </x14:conditionalFormatting>
        <x14:conditionalFormatting xmlns:xm="http://schemas.microsoft.com/office/excel/2006/main">
          <x14:cfRule type="expression" priority="4694100" id="{9EF3226D-E8FC-496B-A6FF-71776AEA54D1}">
            <xm:f>$BO$4='Data entry'!$R30</xm:f>
            <x14:dxf>
              <fill>
                <patternFill>
                  <bgColor rgb="FFFF0000"/>
                </patternFill>
              </fill>
            </x14:dxf>
          </x14:cfRule>
          <xm:sqref>BM78:BY78</xm:sqref>
        </x14:conditionalFormatting>
        <x14:conditionalFormatting xmlns:xm="http://schemas.microsoft.com/office/excel/2006/main">
          <x14:cfRule type="expression" priority="4694101" id="{3B86C801-ECFE-4D05-8AA5-1581116BAFBC}">
            <xm:f>$BO$4='Data entry'!$R30</xm:f>
            <x14:dxf>
              <fill>
                <patternFill>
                  <bgColor rgb="FFFFFF00"/>
                </patternFill>
              </fill>
            </x14:dxf>
          </x14:cfRule>
          <xm:sqref>BA77:BO77</xm:sqref>
        </x14:conditionalFormatting>
        <x14:conditionalFormatting xmlns:xm="http://schemas.microsoft.com/office/excel/2006/main">
          <x14:cfRule type="expression" priority="4694102" id="{058A23EC-3371-4A02-9F20-1ECA603AC6BC}">
            <xm:f>$BP$4='Data entry'!$R30</xm:f>
            <x14:dxf>
              <fill>
                <patternFill>
                  <bgColor rgb="FFFF0000"/>
                </patternFill>
              </fill>
            </x14:dxf>
          </x14:cfRule>
          <xm:sqref>BN78:BZ78</xm:sqref>
        </x14:conditionalFormatting>
        <x14:conditionalFormatting xmlns:xm="http://schemas.microsoft.com/office/excel/2006/main">
          <x14:cfRule type="expression" priority="4694103" id="{3E711E31-3992-4555-AB22-87133D60CD15}">
            <xm:f>$BP$4='Data entry'!$R30</xm:f>
            <x14:dxf>
              <fill>
                <patternFill>
                  <bgColor rgb="FFFFFF00"/>
                </patternFill>
              </fill>
            </x14:dxf>
          </x14:cfRule>
          <xm:sqref>BB77:BP77</xm:sqref>
        </x14:conditionalFormatting>
        <x14:conditionalFormatting xmlns:xm="http://schemas.microsoft.com/office/excel/2006/main">
          <x14:cfRule type="expression" priority="4694104" id="{23E9F8B9-37D5-4730-9453-6F23E8ECBBE3}">
            <xm:f>$BQ$4='Data entry'!$R30</xm:f>
            <x14:dxf>
              <fill>
                <patternFill>
                  <bgColor rgb="FFFFFF00"/>
                </patternFill>
              </fill>
            </x14:dxf>
          </x14:cfRule>
          <xm:sqref>BC77:BQ77</xm:sqref>
        </x14:conditionalFormatting>
        <x14:conditionalFormatting xmlns:xm="http://schemas.microsoft.com/office/excel/2006/main">
          <x14:cfRule type="expression" priority="4694105" id="{BCFD92F6-AAD3-44FD-BC61-A292A81B883E}">
            <xm:f>$BQ$4='Data entry'!$R30</xm:f>
            <x14:dxf>
              <fill>
                <patternFill>
                  <bgColor rgb="FFFF0000"/>
                </patternFill>
              </fill>
            </x14:dxf>
          </x14:cfRule>
          <xm:sqref>BO78:CA78</xm:sqref>
        </x14:conditionalFormatting>
        <x14:conditionalFormatting xmlns:xm="http://schemas.microsoft.com/office/excel/2006/main">
          <x14:cfRule type="expression" priority="4694106" id="{357D60E5-F356-477E-8020-A18F42C02832}">
            <xm:f>$BR$4='Data entry'!$R30</xm:f>
            <x14:dxf>
              <fill>
                <patternFill>
                  <bgColor rgb="FFFFFF00"/>
                </patternFill>
              </fill>
            </x14:dxf>
          </x14:cfRule>
          <xm:sqref>BD77:BR77</xm:sqref>
        </x14:conditionalFormatting>
        <x14:conditionalFormatting xmlns:xm="http://schemas.microsoft.com/office/excel/2006/main">
          <x14:cfRule type="expression" priority="4694107" id="{DA2B6511-43B3-432D-B6AA-1DB1188B90A6}">
            <xm:f>$BR$4='Data entry'!$R30</xm:f>
            <x14:dxf>
              <fill>
                <patternFill>
                  <bgColor rgb="FFFF0000"/>
                </patternFill>
              </fill>
            </x14:dxf>
          </x14:cfRule>
          <xm:sqref>BP78:CB78</xm:sqref>
        </x14:conditionalFormatting>
        <x14:conditionalFormatting xmlns:xm="http://schemas.microsoft.com/office/excel/2006/main">
          <x14:cfRule type="expression" priority="4694108" id="{0D5F64E4-4136-4BFA-B833-CC8578525D9C}">
            <xm:f>$BS$4='Data entry'!$R30</xm:f>
            <x14:dxf>
              <fill>
                <patternFill>
                  <bgColor rgb="FFFFFF00"/>
                </patternFill>
              </fill>
            </x14:dxf>
          </x14:cfRule>
          <xm:sqref>BE77:BS77</xm:sqref>
        </x14:conditionalFormatting>
        <x14:conditionalFormatting xmlns:xm="http://schemas.microsoft.com/office/excel/2006/main">
          <x14:cfRule type="expression" priority="4694109" id="{AC94D468-F078-4AE2-8771-102996E07B09}">
            <xm:f>$BS$4='Data entry'!$R30</xm:f>
            <x14:dxf>
              <fill>
                <patternFill>
                  <bgColor rgb="FFFF0000"/>
                </patternFill>
              </fill>
            </x14:dxf>
          </x14:cfRule>
          <xm:sqref>BQ78:CC78</xm:sqref>
        </x14:conditionalFormatting>
        <x14:conditionalFormatting xmlns:xm="http://schemas.microsoft.com/office/excel/2006/main">
          <x14:cfRule type="expression" priority="4694110" id="{10E78F76-181E-4F19-9F89-7DD36D3EFE30}">
            <xm:f>$BT$4='Data entry'!$R30</xm:f>
            <x14:dxf>
              <fill>
                <patternFill>
                  <bgColor rgb="FFFFFF00"/>
                </patternFill>
              </fill>
            </x14:dxf>
          </x14:cfRule>
          <xm:sqref>BF77:BT77</xm:sqref>
        </x14:conditionalFormatting>
        <x14:conditionalFormatting xmlns:xm="http://schemas.microsoft.com/office/excel/2006/main">
          <x14:cfRule type="expression" priority="4694111" id="{6A5FADC6-9512-4EFB-90A5-7B5244D10D1F}">
            <xm:f>$BT$4='Data entry'!$R30</xm:f>
            <x14:dxf>
              <fill>
                <patternFill>
                  <bgColor rgb="FFFF0000"/>
                </patternFill>
              </fill>
            </x14:dxf>
          </x14:cfRule>
          <xm:sqref>BR78:CC78</xm:sqref>
        </x14:conditionalFormatting>
        <x14:conditionalFormatting xmlns:xm="http://schemas.microsoft.com/office/excel/2006/main">
          <x14:cfRule type="expression" priority="4694112" id="{A51139D1-8841-4B96-B8CB-DFE3808765CF}">
            <xm:f>$BU$4='Data entry'!$R30</xm:f>
            <x14:dxf>
              <fill>
                <patternFill>
                  <bgColor rgb="FFFFFF00"/>
                </patternFill>
              </fill>
            </x14:dxf>
          </x14:cfRule>
          <xm:sqref>BG77:BU77</xm:sqref>
        </x14:conditionalFormatting>
        <x14:conditionalFormatting xmlns:xm="http://schemas.microsoft.com/office/excel/2006/main">
          <x14:cfRule type="expression" priority="4694113" id="{55CA7258-760F-4BFF-ACB5-A70FEB3E7981}">
            <xm:f>$BU$4='Data entry'!$R30</xm:f>
            <x14:dxf>
              <fill>
                <patternFill>
                  <bgColor rgb="FFFF0000"/>
                </patternFill>
              </fill>
            </x14:dxf>
          </x14:cfRule>
          <xm:sqref>BS78:CC78</xm:sqref>
        </x14:conditionalFormatting>
        <x14:conditionalFormatting xmlns:xm="http://schemas.microsoft.com/office/excel/2006/main">
          <x14:cfRule type="expression" priority="4694114" id="{A922B218-64DB-4CBB-9AB8-FE0EBB44E09E}">
            <xm:f>$BV$4='Data entry'!$R30</xm:f>
            <x14:dxf>
              <fill>
                <patternFill>
                  <bgColor rgb="FFFFFF00"/>
                </patternFill>
              </fill>
            </x14:dxf>
          </x14:cfRule>
          <xm:sqref>BH77:BV77</xm:sqref>
        </x14:conditionalFormatting>
        <x14:conditionalFormatting xmlns:xm="http://schemas.microsoft.com/office/excel/2006/main">
          <x14:cfRule type="expression" priority="4694115" id="{C98E908A-CD31-4778-B41C-7AFB9DBE639A}">
            <xm:f>$BV$4='Data entry'!$R30</xm:f>
            <x14:dxf>
              <fill>
                <patternFill>
                  <bgColor rgb="FFFF0000"/>
                </patternFill>
              </fill>
            </x14:dxf>
          </x14:cfRule>
          <xm:sqref>BT78:CC78</xm:sqref>
        </x14:conditionalFormatting>
        <x14:conditionalFormatting xmlns:xm="http://schemas.microsoft.com/office/excel/2006/main">
          <x14:cfRule type="expression" priority="4694116" id="{465CCCA3-B4DB-4B61-8AC7-8A5E4CEC9E3F}">
            <xm:f>$BW$4='Data entry'!$R30</xm:f>
            <x14:dxf>
              <fill>
                <patternFill>
                  <bgColor rgb="FFFFFF00"/>
                </patternFill>
              </fill>
            </x14:dxf>
          </x14:cfRule>
          <xm:sqref>BI77:BW77</xm:sqref>
        </x14:conditionalFormatting>
        <x14:conditionalFormatting xmlns:xm="http://schemas.microsoft.com/office/excel/2006/main">
          <x14:cfRule type="expression" priority="4694117" id="{37566F97-6D06-400B-A709-FE657B07687F}">
            <xm:f>$BW$4='Data entry'!$R30</xm:f>
            <x14:dxf>
              <fill>
                <patternFill>
                  <bgColor rgb="FFFF0000"/>
                </patternFill>
              </fill>
            </x14:dxf>
          </x14:cfRule>
          <xm:sqref>BU78:CC78</xm:sqref>
        </x14:conditionalFormatting>
        <x14:conditionalFormatting xmlns:xm="http://schemas.microsoft.com/office/excel/2006/main">
          <x14:cfRule type="expression" priority="4694118" id="{D8FBA3AC-5CF0-4E45-97CA-1D4DEE729ADA}">
            <xm:f>$BX$4='Data entry'!$R30</xm:f>
            <x14:dxf>
              <fill>
                <patternFill>
                  <bgColor rgb="FFFFFF00"/>
                </patternFill>
              </fill>
            </x14:dxf>
          </x14:cfRule>
          <xm:sqref>BJ77:BX77</xm:sqref>
        </x14:conditionalFormatting>
        <x14:conditionalFormatting xmlns:xm="http://schemas.microsoft.com/office/excel/2006/main">
          <x14:cfRule type="expression" priority="4694119" id="{E077C84B-A94F-431D-B232-4AFCC7C64F54}">
            <xm:f>$BX$4='Data entry'!$R30</xm:f>
            <x14:dxf>
              <fill>
                <patternFill>
                  <bgColor rgb="FFFF0000"/>
                </patternFill>
              </fill>
            </x14:dxf>
          </x14:cfRule>
          <xm:sqref>BV78:CC78</xm:sqref>
        </x14:conditionalFormatting>
        <x14:conditionalFormatting xmlns:xm="http://schemas.microsoft.com/office/excel/2006/main">
          <x14:cfRule type="expression" priority="4694120" id="{63783BA8-0C97-4A44-86FD-7A2BCF1B9957}">
            <xm:f>$BY$4='Data entry'!$R30</xm:f>
            <x14:dxf>
              <fill>
                <patternFill>
                  <bgColor rgb="FFFFFF00"/>
                </patternFill>
              </fill>
            </x14:dxf>
          </x14:cfRule>
          <xm:sqref>BK77:BY77</xm:sqref>
        </x14:conditionalFormatting>
        <x14:conditionalFormatting xmlns:xm="http://schemas.microsoft.com/office/excel/2006/main">
          <x14:cfRule type="expression" priority="4694121" id="{BB8DB8B4-B71B-46D2-AEE7-346F16103F74}">
            <xm:f>$BY$4='Data entry'!$R30</xm:f>
            <x14:dxf>
              <fill>
                <patternFill>
                  <bgColor rgb="FFFF0000"/>
                </patternFill>
              </fill>
            </x14:dxf>
          </x14:cfRule>
          <xm:sqref>BW78:CC78</xm:sqref>
        </x14:conditionalFormatting>
        <x14:conditionalFormatting xmlns:xm="http://schemas.microsoft.com/office/excel/2006/main">
          <x14:cfRule type="expression" priority="4694122" id="{1B638B98-2B06-4FEB-90C1-446A3E0A3979}">
            <xm:f>$BZ$4='Data entry'!$R30</xm:f>
            <x14:dxf>
              <fill>
                <patternFill>
                  <bgColor rgb="FFFFFF00"/>
                </patternFill>
              </fill>
            </x14:dxf>
          </x14:cfRule>
          <xm:sqref>BL77:BZ77</xm:sqref>
        </x14:conditionalFormatting>
        <x14:conditionalFormatting xmlns:xm="http://schemas.microsoft.com/office/excel/2006/main">
          <x14:cfRule type="expression" priority="4694123" id="{D3A0A2F8-D1B2-4DC5-B2A9-0EF53074E685}">
            <xm:f>$BZ$4='Data entry'!$R30</xm:f>
            <x14:dxf>
              <fill>
                <patternFill>
                  <bgColor rgb="FFFF0000"/>
                </patternFill>
              </fill>
            </x14:dxf>
          </x14:cfRule>
          <xm:sqref>BX78:CC78</xm:sqref>
        </x14:conditionalFormatting>
        <x14:conditionalFormatting xmlns:xm="http://schemas.microsoft.com/office/excel/2006/main">
          <x14:cfRule type="expression" priority="4694124" id="{83F6D018-7D3B-4D33-9998-11572F2F2FF5}">
            <xm:f>$CA$4='Data entry'!$R30</xm:f>
            <x14:dxf>
              <fill>
                <patternFill>
                  <bgColor rgb="FFFFFF00"/>
                </patternFill>
              </fill>
            </x14:dxf>
          </x14:cfRule>
          <xm:sqref>BM77:CA77</xm:sqref>
        </x14:conditionalFormatting>
        <x14:conditionalFormatting xmlns:xm="http://schemas.microsoft.com/office/excel/2006/main">
          <x14:cfRule type="expression" priority="4694125" id="{8E6D0B51-5626-4ED9-9072-C7A2C139704F}">
            <xm:f>$CA$4='Data entry'!$R30</xm:f>
            <x14:dxf>
              <fill>
                <patternFill>
                  <bgColor rgb="FFFF0000"/>
                </patternFill>
              </fill>
            </x14:dxf>
          </x14:cfRule>
          <xm:sqref>BY78:CC78</xm:sqref>
        </x14:conditionalFormatting>
        <x14:conditionalFormatting xmlns:xm="http://schemas.microsoft.com/office/excel/2006/main">
          <x14:cfRule type="expression" priority="4694126" id="{E1886EE4-3BDE-43A9-9F4B-79377FEC37FE}">
            <xm:f>$CB$4='Data entry'!$R30</xm:f>
            <x14:dxf>
              <fill>
                <patternFill>
                  <bgColor rgb="FFFFFF00"/>
                </patternFill>
              </fill>
            </x14:dxf>
          </x14:cfRule>
          <xm:sqref>BN77:CB77</xm:sqref>
        </x14:conditionalFormatting>
        <x14:conditionalFormatting xmlns:xm="http://schemas.microsoft.com/office/excel/2006/main">
          <x14:cfRule type="expression" priority="4694127" id="{ADEF572A-6C18-4602-BB86-01C96D36E07E}">
            <xm:f>$CB$4='Data entry'!$R30</xm:f>
            <x14:dxf>
              <fill>
                <patternFill>
                  <bgColor rgb="FFFF0000"/>
                </patternFill>
              </fill>
            </x14:dxf>
          </x14:cfRule>
          <xm:sqref>BZ78:CC78</xm:sqref>
        </x14:conditionalFormatting>
        <x14:conditionalFormatting xmlns:xm="http://schemas.microsoft.com/office/excel/2006/main">
          <x14:cfRule type="expression" priority="4694128" id="{7984E1C9-E073-4955-8543-62145CB6D008}">
            <xm:f>$CC$4='Data entry'!$R30</xm:f>
            <x14:dxf>
              <fill>
                <patternFill>
                  <bgColor rgb="FFFFFF00"/>
                </patternFill>
              </fill>
            </x14:dxf>
          </x14:cfRule>
          <xm:sqref>BO77:CC77</xm:sqref>
        </x14:conditionalFormatting>
        <x14:conditionalFormatting xmlns:xm="http://schemas.microsoft.com/office/excel/2006/main">
          <x14:cfRule type="expression" priority="4694129" id="{18A957B3-59FA-4698-BA92-2A208FF18E2F}">
            <xm:f>$CC$4='Data entry'!$R30</xm:f>
            <x14:dxf>
              <fill>
                <patternFill>
                  <bgColor rgb="FFFF0000"/>
                </patternFill>
              </fill>
            </x14:dxf>
          </x14:cfRule>
          <xm:sqref>CA78:CC78</xm:sqref>
        </x14:conditionalFormatting>
        <x14:conditionalFormatting xmlns:xm="http://schemas.microsoft.com/office/excel/2006/main">
          <x14:cfRule type="expression" priority="4694216" id="{5B0DB825-B7C2-40AC-B7EF-F267F054CFB9}">
            <xm:f>$U$4='Data entry'!$R31</xm:f>
            <x14:dxf>
              <fill>
                <patternFill>
                  <bgColor rgb="FFFF0000"/>
                </patternFill>
              </fill>
            </x14:dxf>
          </x14:cfRule>
          <xm:sqref>S81:AE81</xm:sqref>
        </x14:conditionalFormatting>
        <x14:conditionalFormatting xmlns:xm="http://schemas.microsoft.com/office/excel/2006/main">
          <x14:cfRule type="expression" priority="4694217" id="{18311200-E2BB-400F-B594-3B9A2C6068C2}">
            <xm:f>$V$4='Data entry'!$R31</xm:f>
            <x14:dxf>
              <fill>
                <patternFill>
                  <bgColor rgb="FFFF0000"/>
                </patternFill>
              </fill>
            </x14:dxf>
          </x14:cfRule>
          <xm:sqref>T81:AF81</xm:sqref>
        </x14:conditionalFormatting>
        <x14:conditionalFormatting xmlns:xm="http://schemas.microsoft.com/office/excel/2006/main">
          <x14:cfRule type="expression" priority="4694218" id="{D6DFB621-1A58-4C59-A987-ECAD0EB2D32B}">
            <xm:f>$V$4='Data entry'!$R31</xm:f>
            <x14:dxf>
              <fill>
                <patternFill>
                  <bgColor rgb="FFFFFF00"/>
                </patternFill>
              </fill>
            </x14:dxf>
          </x14:cfRule>
          <xm:sqref>H80:V80</xm:sqref>
        </x14:conditionalFormatting>
        <x14:conditionalFormatting xmlns:xm="http://schemas.microsoft.com/office/excel/2006/main">
          <x14:cfRule type="expression" priority="4694219" id="{5F87A680-DC5F-433D-A779-B7A534ACCDA9}">
            <xm:f>$W$4='Data entry'!$R31</xm:f>
            <x14:dxf>
              <fill>
                <patternFill>
                  <bgColor rgb="FFFF0000"/>
                </patternFill>
              </fill>
            </x14:dxf>
          </x14:cfRule>
          <xm:sqref>U81:AG81</xm:sqref>
        </x14:conditionalFormatting>
        <x14:conditionalFormatting xmlns:xm="http://schemas.microsoft.com/office/excel/2006/main">
          <x14:cfRule type="expression" priority="4694220" id="{964539FF-A92C-4F68-B268-B7157A32678C}">
            <xm:f>$W$4='Data entry'!$R31</xm:f>
            <x14:dxf>
              <fill>
                <patternFill>
                  <bgColor rgb="FFFFFF00"/>
                </patternFill>
              </fill>
            </x14:dxf>
          </x14:cfRule>
          <xm:sqref>I80:W80</xm:sqref>
        </x14:conditionalFormatting>
        <x14:conditionalFormatting xmlns:xm="http://schemas.microsoft.com/office/excel/2006/main">
          <x14:cfRule type="expression" priority="4694221" id="{46C1533A-F090-4A90-9309-3F59EC3FD3B0}">
            <xm:f>$X$4='Data entry'!$R31</xm:f>
            <x14:dxf>
              <fill>
                <patternFill>
                  <bgColor rgb="FFFF0000"/>
                </patternFill>
              </fill>
            </x14:dxf>
          </x14:cfRule>
          <xm:sqref>V81:AH81</xm:sqref>
        </x14:conditionalFormatting>
        <x14:conditionalFormatting xmlns:xm="http://schemas.microsoft.com/office/excel/2006/main">
          <x14:cfRule type="expression" priority="4694222" id="{7C70E81C-DDD4-4D75-933A-4F6A39893184}">
            <xm:f>$X$4='Data entry'!$R31</xm:f>
            <x14:dxf>
              <fill>
                <patternFill>
                  <bgColor rgb="FFFFFF00"/>
                </patternFill>
              </fill>
            </x14:dxf>
          </x14:cfRule>
          <xm:sqref>J80:X80</xm:sqref>
        </x14:conditionalFormatting>
        <x14:conditionalFormatting xmlns:xm="http://schemas.microsoft.com/office/excel/2006/main">
          <x14:cfRule type="expression" priority="4694223" id="{561AF073-0EF8-4B72-A119-40A639C4359D}">
            <xm:f>$Y$4='Data entry'!$R31</xm:f>
            <x14:dxf>
              <fill>
                <patternFill>
                  <bgColor rgb="FFFF0000"/>
                </patternFill>
              </fill>
            </x14:dxf>
          </x14:cfRule>
          <xm:sqref>W81:AI81</xm:sqref>
        </x14:conditionalFormatting>
        <x14:conditionalFormatting xmlns:xm="http://schemas.microsoft.com/office/excel/2006/main">
          <x14:cfRule type="expression" priority="4694224" id="{F242E808-8F07-4A89-9524-7D4C767CE357}">
            <xm:f>$Y$4='Data entry'!$R31</xm:f>
            <x14:dxf>
              <fill>
                <patternFill>
                  <bgColor rgb="FFFFFF00"/>
                </patternFill>
              </fill>
            </x14:dxf>
          </x14:cfRule>
          <xm:sqref>K80:Y80</xm:sqref>
        </x14:conditionalFormatting>
        <x14:conditionalFormatting xmlns:xm="http://schemas.microsoft.com/office/excel/2006/main">
          <x14:cfRule type="expression" priority="4694225" id="{DD601058-982B-4218-BD9D-64BB823C2633}">
            <xm:f>$Z$4='Data entry'!$R31</xm:f>
            <x14:dxf>
              <fill>
                <patternFill>
                  <bgColor rgb="FFFF0000"/>
                </patternFill>
              </fill>
            </x14:dxf>
          </x14:cfRule>
          <xm:sqref>X81:AJ81</xm:sqref>
        </x14:conditionalFormatting>
        <x14:conditionalFormatting xmlns:xm="http://schemas.microsoft.com/office/excel/2006/main">
          <x14:cfRule type="expression" priority="4694226" id="{C9DB141D-79F6-4093-92A3-7BF7A1622985}">
            <xm:f>$Z$4='Data entry'!$R31</xm:f>
            <x14:dxf>
              <fill>
                <patternFill>
                  <bgColor rgb="FFFFFF00"/>
                </patternFill>
              </fill>
            </x14:dxf>
          </x14:cfRule>
          <xm:sqref>L80:Z80</xm:sqref>
        </x14:conditionalFormatting>
        <x14:conditionalFormatting xmlns:xm="http://schemas.microsoft.com/office/excel/2006/main">
          <x14:cfRule type="expression" priority="4694227" id="{710EB8D3-F5C0-4E3C-8214-2D0C4E26F649}">
            <xm:f>$AA$4='Data entry'!$R31</xm:f>
            <x14:dxf>
              <fill>
                <patternFill>
                  <bgColor rgb="FFFF0000"/>
                </patternFill>
              </fill>
            </x14:dxf>
          </x14:cfRule>
          <xm:sqref>Y81:AK81</xm:sqref>
        </x14:conditionalFormatting>
        <x14:conditionalFormatting xmlns:xm="http://schemas.microsoft.com/office/excel/2006/main">
          <x14:cfRule type="expression" priority="4694228" id="{33825D69-C967-4D27-B395-5D44A3083802}">
            <xm:f>$AA$4='Data entry'!$R31</xm:f>
            <x14:dxf>
              <fill>
                <patternFill>
                  <bgColor rgb="FFFFFF00"/>
                </patternFill>
              </fill>
            </x14:dxf>
          </x14:cfRule>
          <xm:sqref>M80:AA80</xm:sqref>
        </x14:conditionalFormatting>
        <x14:conditionalFormatting xmlns:xm="http://schemas.microsoft.com/office/excel/2006/main">
          <x14:cfRule type="expression" priority="4694229" id="{9811A97D-351B-4D32-8754-AF433277E62B}">
            <xm:f>$AB$4='Data entry'!$R31</xm:f>
            <x14:dxf>
              <fill>
                <patternFill>
                  <bgColor rgb="FFFF0000"/>
                </patternFill>
              </fill>
            </x14:dxf>
          </x14:cfRule>
          <xm:sqref>Z81:AL81</xm:sqref>
        </x14:conditionalFormatting>
        <x14:conditionalFormatting xmlns:xm="http://schemas.microsoft.com/office/excel/2006/main">
          <x14:cfRule type="expression" priority="4694230" id="{6DD3E556-C72E-438B-92DA-3096ED1E4178}">
            <xm:f>$AB$4='Data entry'!$R31</xm:f>
            <x14:dxf>
              <fill>
                <patternFill>
                  <bgColor rgb="FFFFFF00"/>
                </patternFill>
              </fill>
            </x14:dxf>
          </x14:cfRule>
          <xm:sqref>N80:AB80</xm:sqref>
        </x14:conditionalFormatting>
        <x14:conditionalFormatting xmlns:xm="http://schemas.microsoft.com/office/excel/2006/main">
          <x14:cfRule type="expression" priority="4694231" id="{C0DF7A1B-D6BC-4371-BD3A-F0708147FA1C}">
            <xm:f>$AC$4='Data entry'!$R31</xm:f>
            <x14:dxf>
              <fill>
                <patternFill>
                  <bgColor rgb="FFFF0000"/>
                </patternFill>
              </fill>
            </x14:dxf>
          </x14:cfRule>
          <xm:sqref>AA81:AM81</xm:sqref>
        </x14:conditionalFormatting>
        <x14:conditionalFormatting xmlns:xm="http://schemas.microsoft.com/office/excel/2006/main">
          <x14:cfRule type="expression" priority="4694232" id="{DB2E1F48-AF0E-41F9-A976-6B1963CA5711}">
            <xm:f>$AC$4='Data entry'!$R31</xm:f>
            <x14:dxf>
              <fill>
                <patternFill>
                  <bgColor rgb="FFFFFF00"/>
                </patternFill>
              </fill>
            </x14:dxf>
          </x14:cfRule>
          <xm:sqref>O80:AC80</xm:sqref>
        </x14:conditionalFormatting>
        <x14:conditionalFormatting xmlns:xm="http://schemas.microsoft.com/office/excel/2006/main">
          <x14:cfRule type="expression" priority="4694233" id="{89909907-F9A9-4AF9-BC1D-304710A43F50}">
            <xm:f>$AD$4='Data entry'!$R31</xm:f>
            <x14:dxf>
              <fill>
                <patternFill>
                  <bgColor rgb="FFFF0000"/>
                </patternFill>
              </fill>
            </x14:dxf>
          </x14:cfRule>
          <xm:sqref>AB81:AN81</xm:sqref>
        </x14:conditionalFormatting>
        <x14:conditionalFormatting xmlns:xm="http://schemas.microsoft.com/office/excel/2006/main">
          <x14:cfRule type="expression" priority="4694234" id="{729676B7-E331-43A4-ACC9-850DCEE76A0E}">
            <xm:f>$AD$4='Data entry'!$R31</xm:f>
            <x14:dxf>
              <fill>
                <patternFill>
                  <bgColor rgb="FFFFFF00"/>
                </patternFill>
              </fill>
            </x14:dxf>
          </x14:cfRule>
          <xm:sqref>P80:AD80</xm:sqref>
        </x14:conditionalFormatting>
        <x14:conditionalFormatting xmlns:xm="http://schemas.microsoft.com/office/excel/2006/main">
          <x14:cfRule type="expression" priority="4694235" id="{00DA2C55-350E-44AA-ABEA-808FABFDA737}">
            <xm:f>$AE$4='Data entry'!$R31</xm:f>
            <x14:dxf>
              <fill>
                <patternFill>
                  <bgColor rgb="FFFF0000"/>
                </patternFill>
              </fill>
            </x14:dxf>
          </x14:cfRule>
          <xm:sqref>AC81:AO81</xm:sqref>
        </x14:conditionalFormatting>
        <x14:conditionalFormatting xmlns:xm="http://schemas.microsoft.com/office/excel/2006/main">
          <x14:cfRule type="expression" priority="4694236" id="{373C95F1-00C1-45E9-B561-5224945BA4A4}">
            <xm:f>$AE$4='Data entry'!$R31</xm:f>
            <x14:dxf>
              <fill>
                <patternFill>
                  <bgColor rgb="FFFFFF00"/>
                </patternFill>
              </fill>
            </x14:dxf>
          </x14:cfRule>
          <xm:sqref>Q80:AE80</xm:sqref>
        </x14:conditionalFormatting>
        <x14:conditionalFormatting xmlns:xm="http://schemas.microsoft.com/office/excel/2006/main">
          <x14:cfRule type="expression" priority="4694237" id="{65E90E74-6BEF-4B00-BD5E-ECACFEBC225A}">
            <xm:f>$AF$4='Data entry'!$R31</xm:f>
            <x14:dxf>
              <fill>
                <patternFill>
                  <bgColor rgb="FFFF0000"/>
                </patternFill>
              </fill>
            </x14:dxf>
          </x14:cfRule>
          <xm:sqref>AD81:AP81</xm:sqref>
        </x14:conditionalFormatting>
        <x14:conditionalFormatting xmlns:xm="http://schemas.microsoft.com/office/excel/2006/main">
          <x14:cfRule type="expression" priority="4694238" id="{56B519D7-E083-4811-B42B-D6CB10D44BB3}">
            <xm:f>$AF$4='Data entry'!$R31</xm:f>
            <x14:dxf>
              <fill>
                <patternFill>
                  <bgColor rgb="FFFFFF00"/>
                </patternFill>
              </fill>
            </x14:dxf>
          </x14:cfRule>
          <xm:sqref>R80:AF80</xm:sqref>
        </x14:conditionalFormatting>
        <x14:conditionalFormatting xmlns:xm="http://schemas.microsoft.com/office/excel/2006/main">
          <x14:cfRule type="expression" priority="4694239" id="{889682B6-BF9B-414B-86B7-1C802156B058}">
            <xm:f>$AG$4='Data entry'!$R31</xm:f>
            <x14:dxf>
              <fill>
                <patternFill>
                  <bgColor rgb="FFFF0000"/>
                </patternFill>
              </fill>
            </x14:dxf>
          </x14:cfRule>
          <xm:sqref>AE81:AQ81</xm:sqref>
        </x14:conditionalFormatting>
        <x14:conditionalFormatting xmlns:xm="http://schemas.microsoft.com/office/excel/2006/main">
          <x14:cfRule type="expression" priority="4694240" id="{19913D88-1940-4CB0-B29C-D46D60833BD5}">
            <xm:f>$AG$4='Data entry'!$R31</xm:f>
            <x14:dxf>
              <fill>
                <patternFill>
                  <bgColor rgb="FFFFFF00"/>
                </patternFill>
              </fill>
            </x14:dxf>
          </x14:cfRule>
          <xm:sqref>S80:AG80</xm:sqref>
        </x14:conditionalFormatting>
        <x14:conditionalFormatting xmlns:xm="http://schemas.microsoft.com/office/excel/2006/main">
          <x14:cfRule type="expression" priority="4694241" id="{3DD7B9A5-18A3-463F-BAD5-9796FC487328}">
            <xm:f>$AH$4='Data entry'!$R31</xm:f>
            <x14:dxf>
              <fill>
                <patternFill>
                  <bgColor rgb="FFFF0000"/>
                </patternFill>
              </fill>
            </x14:dxf>
          </x14:cfRule>
          <xm:sqref>AF81:AR81</xm:sqref>
        </x14:conditionalFormatting>
        <x14:conditionalFormatting xmlns:xm="http://schemas.microsoft.com/office/excel/2006/main">
          <x14:cfRule type="expression" priority="4694242" id="{31005CF4-5608-496E-91EB-F7F505046C80}">
            <xm:f>$AH$4='Data entry'!$R31</xm:f>
            <x14:dxf>
              <fill>
                <patternFill>
                  <bgColor rgb="FFFFFF00"/>
                </patternFill>
              </fill>
            </x14:dxf>
          </x14:cfRule>
          <xm:sqref>T80:AH80</xm:sqref>
        </x14:conditionalFormatting>
        <x14:conditionalFormatting xmlns:xm="http://schemas.microsoft.com/office/excel/2006/main">
          <x14:cfRule type="expression" priority="4694243" id="{CD14F654-5B7A-444F-8FC1-7DD71E76E475}">
            <xm:f>$AI$4='Data entry'!$R31</xm:f>
            <x14:dxf>
              <fill>
                <patternFill>
                  <bgColor rgb="FFFF0000"/>
                </patternFill>
              </fill>
            </x14:dxf>
          </x14:cfRule>
          <xm:sqref>AG81:AS81</xm:sqref>
        </x14:conditionalFormatting>
        <x14:conditionalFormatting xmlns:xm="http://schemas.microsoft.com/office/excel/2006/main">
          <x14:cfRule type="expression" priority="4694244" id="{0E4E448C-6C46-4285-B877-A61A90294385}">
            <xm:f>$AI$4='Data entry'!$R31</xm:f>
            <x14:dxf>
              <fill>
                <patternFill>
                  <bgColor rgb="FFFFFF00"/>
                </patternFill>
              </fill>
            </x14:dxf>
          </x14:cfRule>
          <xm:sqref>U80:AI80</xm:sqref>
        </x14:conditionalFormatting>
        <x14:conditionalFormatting xmlns:xm="http://schemas.microsoft.com/office/excel/2006/main">
          <x14:cfRule type="expression" priority="4694245" id="{B1C1818F-791C-403D-BE73-6F6E9DC6A16D}">
            <xm:f>$AJ$4='Data entry'!$R31</xm:f>
            <x14:dxf>
              <fill>
                <patternFill>
                  <bgColor rgb="FFFF0000"/>
                </patternFill>
              </fill>
            </x14:dxf>
          </x14:cfRule>
          <xm:sqref>AH81:AT81</xm:sqref>
        </x14:conditionalFormatting>
        <x14:conditionalFormatting xmlns:xm="http://schemas.microsoft.com/office/excel/2006/main">
          <x14:cfRule type="expression" priority="4694246" id="{A1237792-221B-431B-B8A7-E9A64DA46D93}">
            <xm:f>$AJ$4='Data entry'!$R31</xm:f>
            <x14:dxf>
              <fill>
                <patternFill>
                  <bgColor rgb="FFFFFF00"/>
                </patternFill>
              </fill>
            </x14:dxf>
          </x14:cfRule>
          <xm:sqref>V80:AJ80</xm:sqref>
        </x14:conditionalFormatting>
        <x14:conditionalFormatting xmlns:xm="http://schemas.microsoft.com/office/excel/2006/main">
          <x14:cfRule type="expression" priority="4694247" id="{617DC2AF-C7A3-4724-8EA3-17DEFEDC8949}">
            <xm:f>$AK$4='Data entry'!$R31</xm:f>
            <x14:dxf>
              <fill>
                <patternFill>
                  <bgColor rgb="FFFF0000"/>
                </patternFill>
              </fill>
            </x14:dxf>
          </x14:cfRule>
          <xm:sqref>AI81:AU81</xm:sqref>
        </x14:conditionalFormatting>
        <x14:conditionalFormatting xmlns:xm="http://schemas.microsoft.com/office/excel/2006/main">
          <x14:cfRule type="expression" priority="4694248" id="{AA72317D-37B1-48EB-A28B-BF2AC8DC4519}">
            <xm:f>$AK$4='Data entry'!$R31</xm:f>
            <x14:dxf>
              <fill>
                <patternFill>
                  <bgColor rgb="FFFFFF00"/>
                </patternFill>
              </fill>
            </x14:dxf>
          </x14:cfRule>
          <xm:sqref>W80:AK80</xm:sqref>
        </x14:conditionalFormatting>
        <x14:conditionalFormatting xmlns:xm="http://schemas.microsoft.com/office/excel/2006/main">
          <x14:cfRule type="expression" priority="4694249" id="{6CA9FB7A-20EA-4D3A-B74C-A001F4BE810D}">
            <xm:f>$AL$4='Data entry'!$R31</xm:f>
            <x14:dxf>
              <fill>
                <patternFill>
                  <bgColor rgb="FFFF0000"/>
                </patternFill>
              </fill>
            </x14:dxf>
          </x14:cfRule>
          <xm:sqref>AJ81:AV81</xm:sqref>
        </x14:conditionalFormatting>
        <x14:conditionalFormatting xmlns:xm="http://schemas.microsoft.com/office/excel/2006/main">
          <x14:cfRule type="expression" priority="4694250" id="{81A75DAA-573F-4EF3-A640-1B992C18BEA0}">
            <xm:f>$AL$4='Data entry'!$R31</xm:f>
            <x14:dxf>
              <fill>
                <patternFill>
                  <bgColor rgb="FFFFFF00"/>
                </patternFill>
              </fill>
            </x14:dxf>
          </x14:cfRule>
          <xm:sqref>X80:AL80</xm:sqref>
        </x14:conditionalFormatting>
        <x14:conditionalFormatting xmlns:xm="http://schemas.microsoft.com/office/excel/2006/main">
          <x14:cfRule type="expression" priority="4694251" id="{3D44713E-4ABA-4CCD-9DF4-5513A9FB5E1E}">
            <xm:f>$AM$4='Data entry'!$R31</xm:f>
            <x14:dxf>
              <fill>
                <patternFill>
                  <bgColor rgb="FFFF0000"/>
                </patternFill>
              </fill>
            </x14:dxf>
          </x14:cfRule>
          <xm:sqref>AK81:AW81</xm:sqref>
        </x14:conditionalFormatting>
        <x14:conditionalFormatting xmlns:xm="http://schemas.microsoft.com/office/excel/2006/main">
          <x14:cfRule type="expression" priority="4694252" id="{05A26B51-72A7-4423-822F-2BDBC28275D0}">
            <xm:f>$AM$4='Data entry'!$R31</xm:f>
            <x14:dxf>
              <fill>
                <patternFill>
                  <bgColor rgb="FFFFFF00"/>
                </patternFill>
              </fill>
            </x14:dxf>
          </x14:cfRule>
          <xm:sqref>Y80:AM80</xm:sqref>
        </x14:conditionalFormatting>
        <x14:conditionalFormatting xmlns:xm="http://schemas.microsoft.com/office/excel/2006/main">
          <x14:cfRule type="expression" priority="4694253" id="{B8A20675-6230-4694-A7F6-6B3DC7142773}">
            <xm:f>$AN$4='Data entry'!$R31</xm:f>
            <x14:dxf>
              <fill>
                <patternFill>
                  <bgColor rgb="FFFF0000"/>
                </patternFill>
              </fill>
            </x14:dxf>
          </x14:cfRule>
          <xm:sqref>AL81:AX81</xm:sqref>
        </x14:conditionalFormatting>
        <x14:conditionalFormatting xmlns:xm="http://schemas.microsoft.com/office/excel/2006/main">
          <x14:cfRule type="expression" priority="4694254" id="{8421181C-7450-42E9-BC1D-065CCFCA960E}">
            <xm:f>$AN$4='Data entry'!$R31</xm:f>
            <x14:dxf>
              <fill>
                <patternFill>
                  <bgColor rgb="FFFFFF00"/>
                </patternFill>
              </fill>
            </x14:dxf>
          </x14:cfRule>
          <xm:sqref>Z80:AN80</xm:sqref>
        </x14:conditionalFormatting>
        <x14:conditionalFormatting xmlns:xm="http://schemas.microsoft.com/office/excel/2006/main">
          <x14:cfRule type="expression" priority="4694255" id="{067FE4BD-6EF4-4684-B6E0-35AB2F267EE7}">
            <xm:f>$AO$4='Data entry'!$R31</xm:f>
            <x14:dxf>
              <fill>
                <patternFill>
                  <bgColor rgb="FFFF0000"/>
                </patternFill>
              </fill>
            </x14:dxf>
          </x14:cfRule>
          <xm:sqref>AM81:AY81</xm:sqref>
        </x14:conditionalFormatting>
        <x14:conditionalFormatting xmlns:xm="http://schemas.microsoft.com/office/excel/2006/main">
          <x14:cfRule type="expression" priority="4694256" id="{F7653492-88D1-47AC-8BA3-0CCE65C3C2AB}">
            <xm:f>$AO$4='Data entry'!$R31</xm:f>
            <x14:dxf>
              <fill>
                <patternFill>
                  <bgColor rgb="FFFFFF00"/>
                </patternFill>
              </fill>
            </x14:dxf>
          </x14:cfRule>
          <xm:sqref>AA80:AO80</xm:sqref>
        </x14:conditionalFormatting>
        <x14:conditionalFormatting xmlns:xm="http://schemas.microsoft.com/office/excel/2006/main">
          <x14:cfRule type="expression" priority="4694257" id="{207A5E5D-B322-482E-9193-1D7318138358}">
            <xm:f>$AP$4='Data entry'!$R31</xm:f>
            <x14:dxf>
              <fill>
                <patternFill>
                  <bgColor rgb="FFFF0000"/>
                </patternFill>
              </fill>
            </x14:dxf>
          </x14:cfRule>
          <xm:sqref>AN81:AZ81</xm:sqref>
        </x14:conditionalFormatting>
        <x14:conditionalFormatting xmlns:xm="http://schemas.microsoft.com/office/excel/2006/main">
          <x14:cfRule type="expression" priority="4694258" id="{21DA638D-4CA0-4067-BFF1-240CE1A0261B}">
            <xm:f>$AP$4='Data entry'!$R31</xm:f>
            <x14:dxf>
              <fill>
                <patternFill>
                  <bgColor rgb="FFFFFF00"/>
                </patternFill>
              </fill>
            </x14:dxf>
          </x14:cfRule>
          <xm:sqref>AB80:AP80</xm:sqref>
        </x14:conditionalFormatting>
        <x14:conditionalFormatting xmlns:xm="http://schemas.microsoft.com/office/excel/2006/main">
          <x14:cfRule type="expression" priority="4694259" id="{71963D96-A42A-4B90-BFC7-6D83D37766EF}">
            <xm:f>$AQ$4='Data entry'!$R31</xm:f>
            <x14:dxf>
              <fill>
                <patternFill>
                  <bgColor rgb="FFFF0000"/>
                </patternFill>
              </fill>
            </x14:dxf>
          </x14:cfRule>
          <xm:sqref>AO81:BA81</xm:sqref>
        </x14:conditionalFormatting>
        <x14:conditionalFormatting xmlns:xm="http://schemas.microsoft.com/office/excel/2006/main">
          <x14:cfRule type="expression" priority="4694260" id="{74952595-84B6-484F-8FF6-FCC1F337DF4D}">
            <xm:f>$AQ$4='Data entry'!$R31</xm:f>
            <x14:dxf>
              <fill>
                <patternFill>
                  <bgColor rgb="FFFFFF00"/>
                </patternFill>
              </fill>
            </x14:dxf>
          </x14:cfRule>
          <xm:sqref>AC80:AQ80</xm:sqref>
        </x14:conditionalFormatting>
        <x14:conditionalFormatting xmlns:xm="http://schemas.microsoft.com/office/excel/2006/main">
          <x14:cfRule type="expression" priority="4694261" id="{8AC9C4B9-0A34-4BC0-B0F7-CA89434C4911}">
            <xm:f>$P$4='Data entry'!$R31</xm:f>
            <x14:dxf>
              <fill>
                <patternFill>
                  <bgColor rgb="FFFFFF00"/>
                </patternFill>
              </fill>
            </x14:dxf>
          </x14:cfRule>
          <xm:sqref>C80:P80</xm:sqref>
        </x14:conditionalFormatting>
        <x14:conditionalFormatting xmlns:xm="http://schemas.microsoft.com/office/excel/2006/main">
          <x14:cfRule type="expression" priority="4694262" id="{0A726775-ABFD-4F22-967C-1A4D87BA3751}">
            <xm:f>$Q$4='Data entry'!$R31</xm:f>
            <x14:dxf>
              <fill>
                <patternFill>
                  <bgColor rgb="FFFFFF00"/>
                </patternFill>
              </fill>
            </x14:dxf>
          </x14:cfRule>
          <xm:sqref>C80:Q80</xm:sqref>
        </x14:conditionalFormatting>
        <x14:conditionalFormatting xmlns:xm="http://schemas.microsoft.com/office/excel/2006/main">
          <x14:cfRule type="expression" priority="4694263" id="{3A8414BD-262C-43B5-86EE-FA6901D00453}">
            <xm:f>$Q$4='Data entry'!$R31</xm:f>
            <x14:dxf>
              <fill>
                <patternFill>
                  <bgColor rgb="FFFF0000"/>
                </patternFill>
              </fill>
            </x14:dxf>
          </x14:cfRule>
          <xm:sqref>O81:AA81</xm:sqref>
        </x14:conditionalFormatting>
        <x14:conditionalFormatting xmlns:xm="http://schemas.microsoft.com/office/excel/2006/main">
          <x14:cfRule type="expression" priority="4694264" id="{B8B5501D-F3EF-4449-9306-F652960C65F4}">
            <xm:f>$R$4='Data entry'!$R31</xm:f>
            <x14:dxf>
              <fill>
                <patternFill>
                  <bgColor rgb="FFFF0000"/>
                </patternFill>
              </fill>
            </x14:dxf>
          </x14:cfRule>
          <xm:sqref>P81:AB81</xm:sqref>
        </x14:conditionalFormatting>
        <x14:conditionalFormatting xmlns:xm="http://schemas.microsoft.com/office/excel/2006/main">
          <x14:cfRule type="expression" priority="4694265" id="{5D070DEC-B82E-4D87-B907-A3E5AB836991}">
            <xm:f>$R$4='Data entry'!$R31</xm:f>
            <x14:dxf>
              <fill>
                <patternFill>
                  <bgColor rgb="FFFFFF00"/>
                </patternFill>
              </fill>
            </x14:dxf>
          </x14:cfRule>
          <xm:sqref>D80:R80</xm:sqref>
        </x14:conditionalFormatting>
        <x14:conditionalFormatting xmlns:xm="http://schemas.microsoft.com/office/excel/2006/main">
          <x14:cfRule type="expression" priority="4694266" id="{E4D16A10-F818-4664-9FB2-F0E839824D4B}">
            <xm:f>$S$4='Data entry'!$R31</xm:f>
            <x14:dxf>
              <fill>
                <patternFill>
                  <bgColor rgb="FFFF0000"/>
                </patternFill>
              </fill>
            </x14:dxf>
          </x14:cfRule>
          <xm:sqref>Q81:AC81</xm:sqref>
        </x14:conditionalFormatting>
        <x14:conditionalFormatting xmlns:xm="http://schemas.microsoft.com/office/excel/2006/main">
          <x14:cfRule type="expression" priority="4694267" id="{1A9F9911-A3E9-4730-AFBE-AB8C596545CA}">
            <xm:f>$S$4='Data entry'!$R31</xm:f>
            <x14:dxf>
              <fill>
                <patternFill>
                  <bgColor rgb="FFFFFF00"/>
                </patternFill>
              </fill>
            </x14:dxf>
          </x14:cfRule>
          <xm:sqref>E80:S80</xm:sqref>
        </x14:conditionalFormatting>
        <x14:conditionalFormatting xmlns:xm="http://schemas.microsoft.com/office/excel/2006/main">
          <x14:cfRule type="expression" priority="4694268" id="{8BB5CD1B-B2AC-442A-9550-26DE19A62D22}">
            <xm:f>$T$4='Data entry'!$R31</xm:f>
            <x14:dxf>
              <fill>
                <patternFill>
                  <bgColor rgb="FFFF0000"/>
                </patternFill>
              </fill>
            </x14:dxf>
          </x14:cfRule>
          <xm:sqref>R81:AD81</xm:sqref>
        </x14:conditionalFormatting>
        <x14:conditionalFormatting xmlns:xm="http://schemas.microsoft.com/office/excel/2006/main">
          <x14:cfRule type="expression" priority="4694269" id="{E7B59C69-7921-4049-84A1-8B3E5F7B0598}">
            <xm:f>$T$4='Data entry'!$R31</xm:f>
            <x14:dxf>
              <fill>
                <patternFill>
                  <bgColor rgb="FFFFFF00"/>
                </patternFill>
              </fill>
            </x14:dxf>
          </x14:cfRule>
          <xm:sqref>F80:T80</xm:sqref>
        </x14:conditionalFormatting>
        <x14:conditionalFormatting xmlns:xm="http://schemas.microsoft.com/office/excel/2006/main">
          <x14:cfRule type="expression" priority="4694270" id="{238C09E5-7A3D-439D-949F-A7733073F9A2}">
            <xm:f>$U$4='Data entry'!$R31</xm:f>
            <x14:dxf>
              <fill>
                <patternFill>
                  <bgColor rgb="FFFFFF00"/>
                </patternFill>
              </fill>
            </x14:dxf>
          </x14:cfRule>
          <xm:sqref>G80:U80</xm:sqref>
        </x14:conditionalFormatting>
        <x14:conditionalFormatting xmlns:xm="http://schemas.microsoft.com/office/excel/2006/main">
          <x14:cfRule type="expression" priority="4694271" id="{DE4D4432-0A19-452A-AF14-2873FE4DF411}">
            <xm:f>$AR$4='Data entry'!$R31</xm:f>
            <x14:dxf>
              <fill>
                <patternFill>
                  <bgColor rgb="FFFF0000"/>
                </patternFill>
              </fill>
            </x14:dxf>
          </x14:cfRule>
          <xm:sqref>AP81:BB81</xm:sqref>
        </x14:conditionalFormatting>
        <x14:conditionalFormatting xmlns:xm="http://schemas.microsoft.com/office/excel/2006/main">
          <x14:cfRule type="expression" priority="4694272" id="{90D7E1FF-542D-40C8-9BD5-DFEB4CDD256F}">
            <xm:f>$AR$4='Data entry'!$R31</xm:f>
            <x14:dxf>
              <fill>
                <patternFill>
                  <bgColor rgb="FFFFFF00"/>
                </patternFill>
              </fill>
            </x14:dxf>
          </x14:cfRule>
          <xm:sqref>AD80:AR80</xm:sqref>
        </x14:conditionalFormatting>
        <x14:conditionalFormatting xmlns:xm="http://schemas.microsoft.com/office/excel/2006/main">
          <x14:cfRule type="expression" priority="4694273" id="{0EBB5305-4A4A-4205-A1FF-11160070CBC3}">
            <xm:f>$AS$4='Data entry'!$R31</xm:f>
            <x14:dxf>
              <fill>
                <patternFill>
                  <bgColor rgb="FFFF0000"/>
                </patternFill>
              </fill>
            </x14:dxf>
          </x14:cfRule>
          <xm:sqref>AQ81:BC81</xm:sqref>
        </x14:conditionalFormatting>
        <x14:conditionalFormatting xmlns:xm="http://schemas.microsoft.com/office/excel/2006/main">
          <x14:cfRule type="expression" priority="4694274" id="{AC8EB30C-4253-4CE1-820E-1801F6D8D35B}">
            <xm:f>$AS$4='Data entry'!$R31</xm:f>
            <x14:dxf>
              <fill>
                <patternFill>
                  <bgColor rgb="FFFFFF00"/>
                </patternFill>
              </fill>
            </x14:dxf>
          </x14:cfRule>
          <xm:sqref>AE80:AS80</xm:sqref>
        </x14:conditionalFormatting>
        <x14:conditionalFormatting xmlns:xm="http://schemas.microsoft.com/office/excel/2006/main">
          <x14:cfRule type="expression" priority="4694275" id="{E11744C1-7201-4272-A1B0-945490B42425}">
            <xm:f>$AT$4='Data entry'!$R31</xm:f>
            <x14:dxf>
              <fill>
                <patternFill>
                  <bgColor rgb="FFFF0000"/>
                </patternFill>
              </fill>
            </x14:dxf>
          </x14:cfRule>
          <xm:sqref>AR81:BD81</xm:sqref>
        </x14:conditionalFormatting>
        <x14:conditionalFormatting xmlns:xm="http://schemas.microsoft.com/office/excel/2006/main">
          <x14:cfRule type="expression" priority="4694276" id="{5EE2823B-E955-4EA7-B99C-0B1F77B57A69}">
            <xm:f>$AT$4='Data entry'!$R31</xm:f>
            <x14:dxf>
              <fill>
                <patternFill>
                  <bgColor rgb="FFFFFF00"/>
                </patternFill>
              </fill>
            </x14:dxf>
          </x14:cfRule>
          <xm:sqref>AF80:AT80</xm:sqref>
        </x14:conditionalFormatting>
        <x14:conditionalFormatting xmlns:xm="http://schemas.microsoft.com/office/excel/2006/main">
          <x14:cfRule type="expression" priority="4694277" id="{5737DC63-3262-4B34-900C-2AAEB255FCBA}">
            <xm:f>$AU$4='Data entry'!$R31</xm:f>
            <x14:dxf>
              <fill>
                <patternFill>
                  <bgColor rgb="FFFF0000"/>
                </patternFill>
              </fill>
            </x14:dxf>
          </x14:cfRule>
          <xm:sqref>AS81:BE81</xm:sqref>
        </x14:conditionalFormatting>
        <x14:conditionalFormatting xmlns:xm="http://schemas.microsoft.com/office/excel/2006/main">
          <x14:cfRule type="expression" priority="4694278" id="{2B5C1F1B-3C3D-4CA3-BC64-0E98422075B6}">
            <xm:f>$AU$4='Data entry'!$R31</xm:f>
            <x14:dxf>
              <fill>
                <patternFill>
                  <bgColor rgb="FFFFFF00"/>
                </patternFill>
              </fill>
            </x14:dxf>
          </x14:cfRule>
          <xm:sqref>AG80:AU80</xm:sqref>
        </x14:conditionalFormatting>
        <x14:conditionalFormatting xmlns:xm="http://schemas.microsoft.com/office/excel/2006/main">
          <x14:cfRule type="expression" priority="4694279" id="{B87A1285-B003-4855-8F4B-53C391BA10E6}">
            <xm:f>$AV$4='Data entry'!$R31</xm:f>
            <x14:dxf>
              <fill>
                <patternFill>
                  <bgColor rgb="FFFF0000"/>
                </patternFill>
              </fill>
            </x14:dxf>
          </x14:cfRule>
          <xm:sqref>AT81:BF81</xm:sqref>
        </x14:conditionalFormatting>
        <x14:conditionalFormatting xmlns:xm="http://schemas.microsoft.com/office/excel/2006/main">
          <x14:cfRule type="expression" priority="4694280" id="{338EE31C-78DB-4818-B837-0380F9E457FA}">
            <xm:f>$AV$4='Data entry'!$R31</xm:f>
            <x14:dxf>
              <fill>
                <patternFill>
                  <bgColor rgb="FFFFFF00"/>
                </patternFill>
              </fill>
            </x14:dxf>
          </x14:cfRule>
          <xm:sqref>AH80:AV80</xm:sqref>
        </x14:conditionalFormatting>
        <x14:conditionalFormatting xmlns:xm="http://schemas.microsoft.com/office/excel/2006/main">
          <x14:cfRule type="expression" priority="4694281" id="{5C40EA66-2801-4C91-B885-BF6A1ECFC35C}">
            <xm:f>$AW$4='Data entry'!$R31</xm:f>
            <x14:dxf>
              <fill>
                <patternFill>
                  <bgColor rgb="FFFF0000"/>
                </patternFill>
              </fill>
            </x14:dxf>
          </x14:cfRule>
          <xm:sqref>AU81:BG81</xm:sqref>
        </x14:conditionalFormatting>
        <x14:conditionalFormatting xmlns:xm="http://schemas.microsoft.com/office/excel/2006/main">
          <x14:cfRule type="expression" priority="4694282" id="{51BCD5CE-DF86-4C2F-8A81-DDA1EFD6C8F7}">
            <xm:f>$AW$4='Data entry'!$R31</xm:f>
            <x14:dxf>
              <fill>
                <patternFill>
                  <bgColor rgb="FFFFFF00"/>
                </patternFill>
              </fill>
            </x14:dxf>
          </x14:cfRule>
          <xm:sqref>AI80:AW80</xm:sqref>
        </x14:conditionalFormatting>
        <x14:conditionalFormatting xmlns:xm="http://schemas.microsoft.com/office/excel/2006/main">
          <x14:cfRule type="expression" priority="4694283" id="{DC2ED5A0-8917-4877-8CD3-9DF9BE5993C9}">
            <xm:f>$AX$4='Data entry'!$R31</xm:f>
            <x14:dxf>
              <fill>
                <patternFill>
                  <bgColor rgb="FFFF0000"/>
                </patternFill>
              </fill>
            </x14:dxf>
          </x14:cfRule>
          <xm:sqref>AV81:BH81</xm:sqref>
        </x14:conditionalFormatting>
        <x14:conditionalFormatting xmlns:xm="http://schemas.microsoft.com/office/excel/2006/main">
          <x14:cfRule type="expression" priority="4694284" id="{59B31869-20F9-45BD-BC80-0A6C8945CE2C}">
            <xm:f>$AX$4='Data entry'!$R31</xm:f>
            <x14:dxf>
              <fill>
                <patternFill>
                  <bgColor rgb="FFFFFF00"/>
                </patternFill>
              </fill>
            </x14:dxf>
          </x14:cfRule>
          <xm:sqref>AJ80:AX80</xm:sqref>
        </x14:conditionalFormatting>
        <x14:conditionalFormatting xmlns:xm="http://schemas.microsoft.com/office/excel/2006/main">
          <x14:cfRule type="expression" priority="4694285" id="{D4208FA0-4262-4037-934C-6D0742B2AD8E}">
            <xm:f>$AY$4='Data entry'!$R31</xm:f>
            <x14:dxf>
              <fill>
                <patternFill>
                  <bgColor rgb="FFFF0000"/>
                </patternFill>
              </fill>
            </x14:dxf>
          </x14:cfRule>
          <xm:sqref>AW81:BI81</xm:sqref>
        </x14:conditionalFormatting>
        <x14:conditionalFormatting xmlns:xm="http://schemas.microsoft.com/office/excel/2006/main">
          <x14:cfRule type="expression" priority="4694286" id="{04D6E423-18C7-42B2-A67D-F49D8E62B571}">
            <xm:f>$AY$4='Data entry'!$R31</xm:f>
            <x14:dxf>
              <fill>
                <patternFill>
                  <bgColor rgb="FFFFFF00"/>
                </patternFill>
              </fill>
            </x14:dxf>
          </x14:cfRule>
          <xm:sqref>AK80:AY80</xm:sqref>
        </x14:conditionalFormatting>
        <x14:conditionalFormatting xmlns:xm="http://schemas.microsoft.com/office/excel/2006/main">
          <x14:cfRule type="expression" priority="4694287" id="{A931C203-6E4B-4EBD-A2F4-1876881F48D4}">
            <xm:f>$AZ$4='Data entry'!$R31</xm:f>
            <x14:dxf>
              <fill>
                <patternFill>
                  <bgColor rgb="FFFF0000"/>
                </patternFill>
              </fill>
            </x14:dxf>
          </x14:cfRule>
          <xm:sqref>AX81:BJ81</xm:sqref>
        </x14:conditionalFormatting>
        <x14:conditionalFormatting xmlns:xm="http://schemas.microsoft.com/office/excel/2006/main">
          <x14:cfRule type="expression" priority="4694288" id="{092D9100-E652-40FE-8CAA-720DC0681250}">
            <xm:f>$AZ$4='Data entry'!$R31</xm:f>
            <x14:dxf>
              <fill>
                <patternFill>
                  <bgColor rgb="FFFFFF00"/>
                </patternFill>
              </fill>
            </x14:dxf>
          </x14:cfRule>
          <xm:sqref>AL80:AZ80</xm:sqref>
        </x14:conditionalFormatting>
        <x14:conditionalFormatting xmlns:xm="http://schemas.microsoft.com/office/excel/2006/main">
          <x14:cfRule type="expression" priority="4694289" id="{A3C7E6BE-A225-483C-A983-A915DB662C52}">
            <xm:f>$BA$4='Data entry'!$R31</xm:f>
            <x14:dxf>
              <fill>
                <patternFill>
                  <bgColor rgb="FFFF0000"/>
                </patternFill>
              </fill>
            </x14:dxf>
          </x14:cfRule>
          <xm:sqref>AY81:BK81</xm:sqref>
        </x14:conditionalFormatting>
        <x14:conditionalFormatting xmlns:xm="http://schemas.microsoft.com/office/excel/2006/main">
          <x14:cfRule type="expression" priority="4694290" id="{F5CF569A-8AFA-4CFF-8BD3-F04D8927A99F}">
            <xm:f>$BA$4='Data entry'!$R31</xm:f>
            <x14:dxf>
              <fill>
                <patternFill>
                  <bgColor rgb="FFFFFF00"/>
                </patternFill>
              </fill>
            </x14:dxf>
          </x14:cfRule>
          <xm:sqref>AM80:BA80</xm:sqref>
        </x14:conditionalFormatting>
        <x14:conditionalFormatting xmlns:xm="http://schemas.microsoft.com/office/excel/2006/main">
          <x14:cfRule type="expression" priority="4694291" id="{E4DAC94A-7983-4BFB-A87B-45B58561841A}">
            <xm:f>$BB$4='Data entry'!$R31</xm:f>
            <x14:dxf>
              <fill>
                <patternFill>
                  <bgColor rgb="FFFF0000"/>
                </patternFill>
              </fill>
            </x14:dxf>
          </x14:cfRule>
          <xm:sqref>AZ81:BL81</xm:sqref>
        </x14:conditionalFormatting>
        <x14:conditionalFormatting xmlns:xm="http://schemas.microsoft.com/office/excel/2006/main">
          <x14:cfRule type="expression" priority="4694292" id="{E63849C5-F39B-4B0E-8F8A-B532EDF2CBAE}">
            <xm:f>$BB$4='Data entry'!$R31</xm:f>
            <x14:dxf>
              <fill>
                <patternFill>
                  <bgColor rgb="FFFFFF00"/>
                </patternFill>
              </fill>
            </x14:dxf>
          </x14:cfRule>
          <xm:sqref>AN80:BB80</xm:sqref>
        </x14:conditionalFormatting>
        <x14:conditionalFormatting xmlns:xm="http://schemas.microsoft.com/office/excel/2006/main">
          <x14:cfRule type="expression" priority="4694293" id="{4FDC32D3-C1F5-455D-9AA4-A03359B72526}">
            <xm:f>$BC$4='Data entry'!$R31</xm:f>
            <x14:dxf>
              <fill>
                <patternFill>
                  <bgColor rgb="FFFF0000"/>
                </patternFill>
              </fill>
            </x14:dxf>
          </x14:cfRule>
          <xm:sqref>BA81:BM81</xm:sqref>
        </x14:conditionalFormatting>
        <x14:conditionalFormatting xmlns:xm="http://schemas.microsoft.com/office/excel/2006/main">
          <x14:cfRule type="expression" priority="4694294" id="{5F0D0C60-B233-4C56-B05D-98C99990877F}">
            <xm:f>$BC$4='Data entry'!$R31</xm:f>
            <x14:dxf>
              <fill>
                <patternFill>
                  <bgColor rgb="FFFFFF00"/>
                </patternFill>
              </fill>
            </x14:dxf>
          </x14:cfRule>
          <xm:sqref>AO80:BC80</xm:sqref>
        </x14:conditionalFormatting>
        <x14:conditionalFormatting xmlns:xm="http://schemas.microsoft.com/office/excel/2006/main">
          <x14:cfRule type="expression" priority="4694295" id="{9EBCB60F-8135-43B6-A0F3-548D4092CC98}">
            <xm:f>$BD$4='Data entry'!$R31</xm:f>
            <x14:dxf>
              <fill>
                <patternFill>
                  <bgColor rgb="FFFF0000"/>
                </patternFill>
              </fill>
            </x14:dxf>
          </x14:cfRule>
          <xm:sqref>BB81:BN81</xm:sqref>
        </x14:conditionalFormatting>
        <x14:conditionalFormatting xmlns:xm="http://schemas.microsoft.com/office/excel/2006/main">
          <x14:cfRule type="expression" priority="4694296" id="{961AF346-4A73-41ED-9A8D-27D431B09C05}">
            <xm:f>$BD$4='Data entry'!$R31</xm:f>
            <x14:dxf>
              <fill>
                <patternFill>
                  <bgColor rgb="FFFFFF00"/>
                </patternFill>
              </fill>
            </x14:dxf>
          </x14:cfRule>
          <xm:sqref>AP80:BD80</xm:sqref>
        </x14:conditionalFormatting>
        <x14:conditionalFormatting xmlns:xm="http://schemas.microsoft.com/office/excel/2006/main">
          <x14:cfRule type="expression" priority="4694297" id="{5A887026-27CD-4F8C-8BA6-1E92704C1CA6}">
            <xm:f>$BE$4='Data entry'!$R31</xm:f>
            <x14:dxf>
              <fill>
                <patternFill>
                  <bgColor rgb="FFFF0000"/>
                </patternFill>
              </fill>
            </x14:dxf>
          </x14:cfRule>
          <xm:sqref>BC81:BO81</xm:sqref>
        </x14:conditionalFormatting>
        <x14:conditionalFormatting xmlns:xm="http://schemas.microsoft.com/office/excel/2006/main">
          <x14:cfRule type="expression" priority="4694298" id="{7F46217B-A1E9-4515-B31E-E756FCD7C6D9}">
            <xm:f>$BE$4='Data entry'!$R31</xm:f>
            <x14:dxf>
              <fill>
                <patternFill>
                  <bgColor rgb="FFFFFF00"/>
                </patternFill>
              </fill>
            </x14:dxf>
          </x14:cfRule>
          <xm:sqref>AP80:BE80</xm:sqref>
        </x14:conditionalFormatting>
        <x14:conditionalFormatting xmlns:xm="http://schemas.microsoft.com/office/excel/2006/main">
          <x14:cfRule type="expression" priority="4694299" id="{F4D9285C-8CA0-4EF1-943E-6A462D47CC77}">
            <xm:f>$BF$4='Data entry'!$R31</xm:f>
            <x14:dxf>
              <fill>
                <patternFill>
                  <bgColor rgb="FFFF0000"/>
                </patternFill>
              </fill>
            </x14:dxf>
          </x14:cfRule>
          <xm:sqref>BD81:BP81</xm:sqref>
        </x14:conditionalFormatting>
        <x14:conditionalFormatting xmlns:xm="http://schemas.microsoft.com/office/excel/2006/main">
          <x14:cfRule type="expression" priority="4694300" id="{B9E4407D-651D-4DC0-9D61-3271D62A65E9}">
            <xm:f>$BF$4='Data entry'!$R31</xm:f>
            <x14:dxf>
              <fill>
                <patternFill>
                  <bgColor rgb="FFFFFF00"/>
                </patternFill>
              </fill>
            </x14:dxf>
          </x14:cfRule>
          <xm:sqref>AR80:BF80</xm:sqref>
        </x14:conditionalFormatting>
        <x14:conditionalFormatting xmlns:xm="http://schemas.microsoft.com/office/excel/2006/main">
          <x14:cfRule type="expression" priority="4694301" id="{4CDC062F-DDFF-4556-B941-08F919727F69}">
            <xm:f>$BG$4='Data entry'!$R31</xm:f>
            <x14:dxf>
              <fill>
                <patternFill>
                  <bgColor rgb="FFFF0000"/>
                </patternFill>
              </fill>
            </x14:dxf>
          </x14:cfRule>
          <xm:sqref>BE81:BQ81</xm:sqref>
        </x14:conditionalFormatting>
        <x14:conditionalFormatting xmlns:xm="http://schemas.microsoft.com/office/excel/2006/main">
          <x14:cfRule type="expression" priority="4694302" id="{789184FA-9055-433B-8A1B-92C7ED59E81F}">
            <xm:f>$BG$4='Data entry'!$R31</xm:f>
            <x14:dxf>
              <fill>
                <patternFill>
                  <bgColor rgb="FFFFFF00"/>
                </patternFill>
              </fill>
            </x14:dxf>
          </x14:cfRule>
          <xm:sqref>AS80:BG80</xm:sqref>
        </x14:conditionalFormatting>
        <x14:conditionalFormatting xmlns:xm="http://schemas.microsoft.com/office/excel/2006/main">
          <x14:cfRule type="expression" priority="4694303" id="{58651E5C-09C9-46C1-B95C-E8A578A49E15}">
            <xm:f>$BH$4='Data entry'!$R31</xm:f>
            <x14:dxf>
              <fill>
                <patternFill>
                  <bgColor rgb="FFFFFF00"/>
                </patternFill>
              </fill>
            </x14:dxf>
          </x14:cfRule>
          <xm:sqref>AT80:BH80</xm:sqref>
        </x14:conditionalFormatting>
        <x14:conditionalFormatting xmlns:xm="http://schemas.microsoft.com/office/excel/2006/main">
          <x14:cfRule type="expression" priority="4694304" id="{97B30B86-8311-4DC0-A533-8C0D53F37839}">
            <xm:f>$BH$4='Data entry'!$R31</xm:f>
            <x14:dxf>
              <fill>
                <patternFill>
                  <bgColor rgb="FFFF0000"/>
                </patternFill>
              </fill>
            </x14:dxf>
          </x14:cfRule>
          <xm:sqref>BF81:BR81</xm:sqref>
        </x14:conditionalFormatting>
        <x14:conditionalFormatting xmlns:xm="http://schemas.microsoft.com/office/excel/2006/main">
          <x14:cfRule type="expression" priority="4694305" id="{78344C0C-5AEA-40B1-A20C-6D77DF58E1F5}">
            <xm:f>$BI$4='Data entry'!$R31</xm:f>
            <x14:dxf>
              <fill>
                <patternFill>
                  <bgColor rgb="FFFFFF00"/>
                </patternFill>
              </fill>
            </x14:dxf>
          </x14:cfRule>
          <xm:sqref>AU80:BI80</xm:sqref>
        </x14:conditionalFormatting>
        <x14:conditionalFormatting xmlns:xm="http://schemas.microsoft.com/office/excel/2006/main">
          <x14:cfRule type="expression" priority="4694306" id="{A9CE044F-482E-4F25-B28F-89ACC58502B1}">
            <xm:f>$BI$4='Data entry'!$R31</xm:f>
            <x14:dxf>
              <fill>
                <patternFill>
                  <bgColor rgb="FFFF0000"/>
                </patternFill>
              </fill>
            </x14:dxf>
          </x14:cfRule>
          <xm:sqref>BG81:BS81</xm:sqref>
        </x14:conditionalFormatting>
        <x14:conditionalFormatting xmlns:xm="http://schemas.microsoft.com/office/excel/2006/main">
          <x14:cfRule type="expression" priority="4694307" id="{F63BE0EB-3C71-4456-BEF0-11180AB7A8BB}">
            <xm:f>$BJ$4='Data entry'!$R31</xm:f>
            <x14:dxf>
              <fill>
                <patternFill>
                  <bgColor rgb="FFFFFF00"/>
                </patternFill>
              </fill>
            </x14:dxf>
          </x14:cfRule>
          <xm:sqref>AV80:BJ80</xm:sqref>
        </x14:conditionalFormatting>
        <x14:conditionalFormatting xmlns:xm="http://schemas.microsoft.com/office/excel/2006/main">
          <x14:cfRule type="expression" priority="4694308" id="{478A5DCB-1DAA-4497-A6CC-B4F01FB96D10}">
            <xm:f>$BJ$4='Data entry'!$R31</xm:f>
            <x14:dxf>
              <fill>
                <patternFill>
                  <bgColor rgb="FFFF0000"/>
                </patternFill>
              </fill>
            </x14:dxf>
          </x14:cfRule>
          <xm:sqref>BH81:BT81</xm:sqref>
        </x14:conditionalFormatting>
        <x14:conditionalFormatting xmlns:xm="http://schemas.microsoft.com/office/excel/2006/main">
          <x14:cfRule type="expression" priority="4694309" id="{CDE4AD5B-65A6-4FA4-9EC0-8D05F22312A9}">
            <xm:f>$BK$4='Data entry'!$R31</xm:f>
            <x14:dxf>
              <fill>
                <patternFill>
                  <bgColor rgb="FFFF0000"/>
                </patternFill>
              </fill>
            </x14:dxf>
          </x14:cfRule>
          <xm:sqref>BI81:BU81</xm:sqref>
        </x14:conditionalFormatting>
        <x14:conditionalFormatting xmlns:xm="http://schemas.microsoft.com/office/excel/2006/main">
          <x14:cfRule type="expression" priority="4694310" id="{AB32E790-6CD8-4D11-9A69-57D785FE4BBC}">
            <xm:f>$BK$4='Data entry'!$R31</xm:f>
            <x14:dxf>
              <fill>
                <patternFill>
                  <bgColor rgb="FFFFFF00"/>
                </patternFill>
              </fill>
            </x14:dxf>
          </x14:cfRule>
          <xm:sqref>AW80:BK80</xm:sqref>
        </x14:conditionalFormatting>
        <x14:conditionalFormatting xmlns:xm="http://schemas.microsoft.com/office/excel/2006/main">
          <x14:cfRule type="expression" priority="4694311" id="{99810EB9-805C-43D8-852A-EEECE7874CDB}">
            <xm:f>$BL$4='Data entry'!$R31</xm:f>
            <x14:dxf>
              <fill>
                <patternFill>
                  <bgColor rgb="FFFF0000"/>
                </patternFill>
              </fill>
            </x14:dxf>
          </x14:cfRule>
          <xm:sqref>BJ81:BV81</xm:sqref>
        </x14:conditionalFormatting>
        <x14:conditionalFormatting xmlns:xm="http://schemas.microsoft.com/office/excel/2006/main">
          <x14:cfRule type="expression" priority="4694312" id="{BF5F5475-4E46-479C-97A6-D5175F5D1803}">
            <xm:f>$BL$4='Data entry'!$R31</xm:f>
            <x14:dxf>
              <fill>
                <patternFill>
                  <bgColor rgb="FFFFFF00"/>
                </patternFill>
              </fill>
            </x14:dxf>
          </x14:cfRule>
          <xm:sqref>AX80:BL80</xm:sqref>
        </x14:conditionalFormatting>
        <x14:conditionalFormatting xmlns:xm="http://schemas.microsoft.com/office/excel/2006/main">
          <x14:cfRule type="expression" priority="4694313" id="{B86FDF2F-16C9-46B1-847E-7EA1A8A34B9D}">
            <xm:f>$BM$4='Data entry'!$R31</xm:f>
            <x14:dxf>
              <fill>
                <patternFill>
                  <bgColor rgb="FFFF0000"/>
                </patternFill>
              </fill>
            </x14:dxf>
          </x14:cfRule>
          <xm:sqref>BK81:BW81</xm:sqref>
        </x14:conditionalFormatting>
        <x14:conditionalFormatting xmlns:xm="http://schemas.microsoft.com/office/excel/2006/main">
          <x14:cfRule type="expression" priority="4694314" id="{72FD189F-4CED-400D-9FEF-21A328970A4D}">
            <xm:f>$BM$4='Data entry'!$R31</xm:f>
            <x14:dxf>
              <fill>
                <patternFill>
                  <bgColor rgb="FFFFFF00"/>
                </patternFill>
              </fill>
            </x14:dxf>
          </x14:cfRule>
          <xm:sqref>AY80:BM80</xm:sqref>
        </x14:conditionalFormatting>
        <x14:conditionalFormatting xmlns:xm="http://schemas.microsoft.com/office/excel/2006/main">
          <x14:cfRule type="expression" priority="4694315" id="{BBBBF859-D5A7-4F55-BFBF-8A77E3357590}">
            <xm:f>$BN$4='Data entry'!$R31</xm:f>
            <x14:dxf>
              <fill>
                <patternFill>
                  <bgColor rgb="FFFF0000"/>
                </patternFill>
              </fill>
            </x14:dxf>
          </x14:cfRule>
          <xm:sqref>BL81:BX81</xm:sqref>
        </x14:conditionalFormatting>
        <x14:conditionalFormatting xmlns:xm="http://schemas.microsoft.com/office/excel/2006/main">
          <x14:cfRule type="expression" priority="4694316" id="{50CB1D75-0FD5-4D24-92B1-E8A41DC6575C}">
            <xm:f>$BN$4='Data entry'!$R31</xm:f>
            <x14:dxf>
              <fill>
                <patternFill>
                  <bgColor rgb="FFFFFF00"/>
                </patternFill>
              </fill>
            </x14:dxf>
          </x14:cfRule>
          <xm:sqref>AZ80:BN80</xm:sqref>
        </x14:conditionalFormatting>
        <x14:conditionalFormatting xmlns:xm="http://schemas.microsoft.com/office/excel/2006/main">
          <x14:cfRule type="expression" priority="4694317" id="{9EF3226D-E8FC-496B-A6FF-71776AEA54D1}">
            <xm:f>$BO$4='Data entry'!$R31</xm:f>
            <x14:dxf>
              <fill>
                <patternFill>
                  <bgColor rgb="FFFF0000"/>
                </patternFill>
              </fill>
            </x14:dxf>
          </x14:cfRule>
          <xm:sqref>BM81:BY81</xm:sqref>
        </x14:conditionalFormatting>
        <x14:conditionalFormatting xmlns:xm="http://schemas.microsoft.com/office/excel/2006/main">
          <x14:cfRule type="expression" priority="4694318" id="{3B86C801-ECFE-4D05-8AA5-1581116BAFBC}">
            <xm:f>$BO$4='Data entry'!$R31</xm:f>
            <x14:dxf>
              <fill>
                <patternFill>
                  <bgColor rgb="FFFFFF00"/>
                </patternFill>
              </fill>
            </x14:dxf>
          </x14:cfRule>
          <xm:sqref>BA80:BO80</xm:sqref>
        </x14:conditionalFormatting>
        <x14:conditionalFormatting xmlns:xm="http://schemas.microsoft.com/office/excel/2006/main">
          <x14:cfRule type="expression" priority="4694319" id="{058A23EC-3371-4A02-9F20-1ECA603AC6BC}">
            <xm:f>$BP$4='Data entry'!$R31</xm:f>
            <x14:dxf>
              <fill>
                <patternFill>
                  <bgColor rgb="FFFF0000"/>
                </patternFill>
              </fill>
            </x14:dxf>
          </x14:cfRule>
          <xm:sqref>BN81:BZ81</xm:sqref>
        </x14:conditionalFormatting>
        <x14:conditionalFormatting xmlns:xm="http://schemas.microsoft.com/office/excel/2006/main">
          <x14:cfRule type="expression" priority="4694320" id="{3E711E31-3992-4555-AB22-87133D60CD15}">
            <xm:f>$BP$4='Data entry'!$R31</xm:f>
            <x14:dxf>
              <fill>
                <patternFill>
                  <bgColor rgb="FFFFFF00"/>
                </patternFill>
              </fill>
            </x14:dxf>
          </x14:cfRule>
          <xm:sqref>BB80:BP80</xm:sqref>
        </x14:conditionalFormatting>
        <x14:conditionalFormatting xmlns:xm="http://schemas.microsoft.com/office/excel/2006/main">
          <x14:cfRule type="expression" priority="4694321" id="{23E9F8B9-37D5-4730-9453-6F23E8ECBBE3}">
            <xm:f>$BQ$4='Data entry'!$R31</xm:f>
            <x14:dxf>
              <fill>
                <patternFill>
                  <bgColor rgb="FFFFFF00"/>
                </patternFill>
              </fill>
            </x14:dxf>
          </x14:cfRule>
          <xm:sqref>BC80:BQ80</xm:sqref>
        </x14:conditionalFormatting>
        <x14:conditionalFormatting xmlns:xm="http://schemas.microsoft.com/office/excel/2006/main">
          <x14:cfRule type="expression" priority="4694322" id="{BCFD92F6-AAD3-44FD-BC61-A292A81B883E}">
            <xm:f>$BQ$4='Data entry'!$R31</xm:f>
            <x14:dxf>
              <fill>
                <patternFill>
                  <bgColor rgb="FFFF0000"/>
                </patternFill>
              </fill>
            </x14:dxf>
          </x14:cfRule>
          <xm:sqref>BO81:CA81</xm:sqref>
        </x14:conditionalFormatting>
        <x14:conditionalFormatting xmlns:xm="http://schemas.microsoft.com/office/excel/2006/main">
          <x14:cfRule type="expression" priority="4694323" id="{357D60E5-F356-477E-8020-A18F42C02832}">
            <xm:f>$BR$4='Data entry'!$R31</xm:f>
            <x14:dxf>
              <fill>
                <patternFill>
                  <bgColor rgb="FFFFFF00"/>
                </patternFill>
              </fill>
            </x14:dxf>
          </x14:cfRule>
          <xm:sqref>BD80:BR80</xm:sqref>
        </x14:conditionalFormatting>
        <x14:conditionalFormatting xmlns:xm="http://schemas.microsoft.com/office/excel/2006/main">
          <x14:cfRule type="expression" priority="4694324" id="{DA2B6511-43B3-432D-B6AA-1DB1188B90A6}">
            <xm:f>$BR$4='Data entry'!$R31</xm:f>
            <x14:dxf>
              <fill>
                <patternFill>
                  <bgColor rgb="FFFF0000"/>
                </patternFill>
              </fill>
            </x14:dxf>
          </x14:cfRule>
          <xm:sqref>BP81:CB81</xm:sqref>
        </x14:conditionalFormatting>
        <x14:conditionalFormatting xmlns:xm="http://schemas.microsoft.com/office/excel/2006/main">
          <x14:cfRule type="expression" priority="4694325" id="{0D5F64E4-4136-4BFA-B833-CC8578525D9C}">
            <xm:f>$BS$4='Data entry'!$R31</xm:f>
            <x14:dxf>
              <fill>
                <patternFill>
                  <bgColor rgb="FFFFFF00"/>
                </patternFill>
              </fill>
            </x14:dxf>
          </x14:cfRule>
          <xm:sqref>BE80:BS80</xm:sqref>
        </x14:conditionalFormatting>
        <x14:conditionalFormatting xmlns:xm="http://schemas.microsoft.com/office/excel/2006/main">
          <x14:cfRule type="expression" priority="4694326" id="{AC94D468-F078-4AE2-8771-102996E07B09}">
            <xm:f>$BS$4='Data entry'!$R31</xm:f>
            <x14:dxf>
              <fill>
                <patternFill>
                  <bgColor rgb="FFFF0000"/>
                </patternFill>
              </fill>
            </x14:dxf>
          </x14:cfRule>
          <xm:sqref>BQ81:CC81</xm:sqref>
        </x14:conditionalFormatting>
        <x14:conditionalFormatting xmlns:xm="http://schemas.microsoft.com/office/excel/2006/main">
          <x14:cfRule type="expression" priority="4694327" id="{10E78F76-181E-4F19-9F89-7DD36D3EFE30}">
            <xm:f>$BT$4='Data entry'!$R31</xm:f>
            <x14:dxf>
              <fill>
                <patternFill>
                  <bgColor rgb="FFFFFF00"/>
                </patternFill>
              </fill>
            </x14:dxf>
          </x14:cfRule>
          <xm:sqref>BF80:BT80</xm:sqref>
        </x14:conditionalFormatting>
        <x14:conditionalFormatting xmlns:xm="http://schemas.microsoft.com/office/excel/2006/main">
          <x14:cfRule type="expression" priority="4694328" id="{6A5FADC6-9512-4EFB-90A5-7B5244D10D1F}">
            <xm:f>$BT$4='Data entry'!$R31</xm:f>
            <x14:dxf>
              <fill>
                <patternFill>
                  <bgColor rgb="FFFF0000"/>
                </patternFill>
              </fill>
            </x14:dxf>
          </x14:cfRule>
          <xm:sqref>BR81:CC81</xm:sqref>
        </x14:conditionalFormatting>
        <x14:conditionalFormatting xmlns:xm="http://schemas.microsoft.com/office/excel/2006/main">
          <x14:cfRule type="expression" priority="4694329" id="{A51139D1-8841-4B96-B8CB-DFE3808765CF}">
            <xm:f>$BU$4='Data entry'!$R31</xm:f>
            <x14:dxf>
              <fill>
                <patternFill>
                  <bgColor rgb="FFFFFF00"/>
                </patternFill>
              </fill>
            </x14:dxf>
          </x14:cfRule>
          <xm:sqref>BG80:BU80</xm:sqref>
        </x14:conditionalFormatting>
        <x14:conditionalFormatting xmlns:xm="http://schemas.microsoft.com/office/excel/2006/main">
          <x14:cfRule type="expression" priority="4694330" id="{55CA7258-760F-4BFF-ACB5-A70FEB3E7981}">
            <xm:f>$BU$4='Data entry'!$R31</xm:f>
            <x14:dxf>
              <fill>
                <patternFill>
                  <bgColor rgb="FFFF0000"/>
                </patternFill>
              </fill>
            </x14:dxf>
          </x14:cfRule>
          <xm:sqref>BS81:CC81</xm:sqref>
        </x14:conditionalFormatting>
        <x14:conditionalFormatting xmlns:xm="http://schemas.microsoft.com/office/excel/2006/main">
          <x14:cfRule type="expression" priority="4694331" id="{A922B218-64DB-4CBB-9AB8-FE0EBB44E09E}">
            <xm:f>$BV$4='Data entry'!$R31</xm:f>
            <x14:dxf>
              <fill>
                <patternFill>
                  <bgColor rgb="FFFFFF00"/>
                </patternFill>
              </fill>
            </x14:dxf>
          </x14:cfRule>
          <xm:sqref>BH80:BV80</xm:sqref>
        </x14:conditionalFormatting>
        <x14:conditionalFormatting xmlns:xm="http://schemas.microsoft.com/office/excel/2006/main">
          <x14:cfRule type="expression" priority="4694332" id="{C98E908A-CD31-4778-B41C-7AFB9DBE639A}">
            <xm:f>$BV$4='Data entry'!$R31</xm:f>
            <x14:dxf>
              <fill>
                <patternFill>
                  <bgColor rgb="FFFF0000"/>
                </patternFill>
              </fill>
            </x14:dxf>
          </x14:cfRule>
          <xm:sqref>BT81:CC81</xm:sqref>
        </x14:conditionalFormatting>
        <x14:conditionalFormatting xmlns:xm="http://schemas.microsoft.com/office/excel/2006/main">
          <x14:cfRule type="expression" priority="4694333" id="{465CCCA3-B4DB-4B61-8AC7-8A5E4CEC9E3F}">
            <xm:f>$BW$4='Data entry'!$R31</xm:f>
            <x14:dxf>
              <fill>
                <patternFill>
                  <bgColor rgb="FFFFFF00"/>
                </patternFill>
              </fill>
            </x14:dxf>
          </x14:cfRule>
          <xm:sqref>BI80:BW80</xm:sqref>
        </x14:conditionalFormatting>
        <x14:conditionalFormatting xmlns:xm="http://schemas.microsoft.com/office/excel/2006/main">
          <x14:cfRule type="expression" priority="4694334" id="{37566F97-6D06-400B-A709-FE657B07687F}">
            <xm:f>$BW$4='Data entry'!$R31</xm:f>
            <x14:dxf>
              <fill>
                <patternFill>
                  <bgColor rgb="FFFF0000"/>
                </patternFill>
              </fill>
            </x14:dxf>
          </x14:cfRule>
          <xm:sqref>BU81:CC81</xm:sqref>
        </x14:conditionalFormatting>
        <x14:conditionalFormatting xmlns:xm="http://schemas.microsoft.com/office/excel/2006/main">
          <x14:cfRule type="expression" priority="4694335" id="{D8FBA3AC-5CF0-4E45-97CA-1D4DEE729ADA}">
            <xm:f>$BX$4='Data entry'!$R31</xm:f>
            <x14:dxf>
              <fill>
                <patternFill>
                  <bgColor rgb="FFFFFF00"/>
                </patternFill>
              </fill>
            </x14:dxf>
          </x14:cfRule>
          <xm:sqref>BJ80:BX80</xm:sqref>
        </x14:conditionalFormatting>
        <x14:conditionalFormatting xmlns:xm="http://schemas.microsoft.com/office/excel/2006/main">
          <x14:cfRule type="expression" priority="4694336" id="{E077C84B-A94F-431D-B232-4AFCC7C64F54}">
            <xm:f>$BX$4='Data entry'!$R31</xm:f>
            <x14:dxf>
              <fill>
                <patternFill>
                  <bgColor rgb="FFFF0000"/>
                </patternFill>
              </fill>
            </x14:dxf>
          </x14:cfRule>
          <xm:sqref>BV81:CC81</xm:sqref>
        </x14:conditionalFormatting>
        <x14:conditionalFormatting xmlns:xm="http://schemas.microsoft.com/office/excel/2006/main">
          <x14:cfRule type="expression" priority="4694337" id="{63783BA8-0C97-4A44-86FD-7A2BCF1B9957}">
            <xm:f>$BY$4='Data entry'!$R31</xm:f>
            <x14:dxf>
              <fill>
                <patternFill>
                  <bgColor rgb="FFFFFF00"/>
                </patternFill>
              </fill>
            </x14:dxf>
          </x14:cfRule>
          <xm:sqref>BK80:BY80</xm:sqref>
        </x14:conditionalFormatting>
        <x14:conditionalFormatting xmlns:xm="http://schemas.microsoft.com/office/excel/2006/main">
          <x14:cfRule type="expression" priority="4694338" id="{BB8DB8B4-B71B-46D2-AEE7-346F16103F74}">
            <xm:f>$BY$4='Data entry'!$R31</xm:f>
            <x14:dxf>
              <fill>
                <patternFill>
                  <bgColor rgb="FFFF0000"/>
                </patternFill>
              </fill>
            </x14:dxf>
          </x14:cfRule>
          <xm:sqref>BW81:CC81</xm:sqref>
        </x14:conditionalFormatting>
        <x14:conditionalFormatting xmlns:xm="http://schemas.microsoft.com/office/excel/2006/main">
          <x14:cfRule type="expression" priority="4694339" id="{1B638B98-2B06-4FEB-90C1-446A3E0A3979}">
            <xm:f>$BZ$4='Data entry'!$R31</xm:f>
            <x14:dxf>
              <fill>
                <patternFill>
                  <bgColor rgb="FFFFFF00"/>
                </patternFill>
              </fill>
            </x14:dxf>
          </x14:cfRule>
          <xm:sqref>BL80:BZ80</xm:sqref>
        </x14:conditionalFormatting>
        <x14:conditionalFormatting xmlns:xm="http://schemas.microsoft.com/office/excel/2006/main">
          <x14:cfRule type="expression" priority="4694340" id="{D3A0A2F8-D1B2-4DC5-B2A9-0EF53074E685}">
            <xm:f>$BZ$4='Data entry'!$R31</xm:f>
            <x14:dxf>
              <fill>
                <patternFill>
                  <bgColor rgb="FFFF0000"/>
                </patternFill>
              </fill>
            </x14:dxf>
          </x14:cfRule>
          <xm:sqref>BX81:CC81</xm:sqref>
        </x14:conditionalFormatting>
        <x14:conditionalFormatting xmlns:xm="http://schemas.microsoft.com/office/excel/2006/main">
          <x14:cfRule type="expression" priority="4694341" id="{83F6D018-7D3B-4D33-9998-11572F2F2FF5}">
            <xm:f>$CA$4='Data entry'!$R31</xm:f>
            <x14:dxf>
              <fill>
                <patternFill>
                  <bgColor rgb="FFFFFF00"/>
                </patternFill>
              </fill>
            </x14:dxf>
          </x14:cfRule>
          <xm:sqref>BM80:CA80</xm:sqref>
        </x14:conditionalFormatting>
        <x14:conditionalFormatting xmlns:xm="http://schemas.microsoft.com/office/excel/2006/main">
          <x14:cfRule type="expression" priority="4694342" id="{8E6D0B51-5626-4ED9-9072-C7A2C139704F}">
            <xm:f>$CA$4='Data entry'!$R31</xm:f>
            <x14:dxf>
              <fill>
                <patternFill>
                  <bgColor rgb="FFFF0000"/>
                </patternFill>
              </fill>
            </x14:dxf>
          </x14:cfRule>
          <xm:sqref>BY81:CC81</xm:sqref>
        </x14:conditionalFormatting>
        <x14:conditionalFormatting xmlns:xm="http://schemas.microsoft.com/office/excel/2006/main">
          <x14:cfRule type="expression" priority="4694343" id="{E1886EE4-3BDE-43A9-9F4B-79377FEC37FE}">
            <xm:f>$CB$4='Data entry'!$R31</xm:f>
            <x14:dxf>
              <fill>
                <patternFill>
                  <bgColor rgb="FFFFFF00"/>
                </patternFill>
              </fill>
            </x14:dxf>
          </x14:cfRule>
          <xm:sqref>BN80:CB80</xm:sqref>
        </x14:conditionalFormatting>
        <x14:conditionalFormatting xmlns:xm="http://schemas.microsoft.com/office/excel/2006/main">
          <x14:cfRule type="expression" priority="4694344" id="{ADEF572A-6C18-4602-BB86-01C96D36E07E}">
            <xm:f>$CB$4='Data entry'!$R31</xm:f>
            <x14:dxf>
              <fill>
                <patternFill>
                  <bgColor rgb="FFFF0000"/>
                </patternFill>
              </fill>
            </x14:dxf>
          </x14:cfRule>
          <xm:sqref>BZ81:CC81</xm:sqref>
        </x14:conditionalFormatting>
        <x14:conditionalFormatting xmlns:xm="http://schemas.microsoft.com/office/excel/2006/main">
          <x14:cfRule type="expression" priority="4694345" id="{7984E1C9-E073-4955-8543-62145CB6D008}">
            <xm:f>$CC$4='Data entry'!$R31</xm:f>
            <x14:dxf>
              <fill>
                <patternFill>
                  <bgColor rgb="FFFFFF00"/>
                </patternFill>
              </fill>
            </x14:dxf>
          </x14:cfRule>
          <xm:sqref>BO80:CC80</xm:sqref>
        </x14:conditionalFormatting>
        <x14:conditionalFormatting xmlns:xm="http://schemas.microsoft.com/office/excel/2006/main">
          <x14:cfRule type="expression" priority="4694346" id="{18A957B3-59FA-4698-BA92-2A208FF18E2F}">
            <xm:f>$CC$4='Data entry'!$R31</xm:f>
            <x14:dxf>
              <fill>
                <patternFill>
                  <bgColor rgb="FFFF0000"/>
                </patternFill>
              </fill>
            </x14:dxf>
          </x14:cfRule>
          <xm:sqref>CA81:CC81</xm:sqref>
        </x14:conditionalFormatting>
        <x14:conditionalFormatting xmlns:xm="http://schemas.microsoft.com/office/excel/2006/main">
          <x14:cfRule type="expression" priority="4694433" id="{5B0DB825-B7C2-40AC-B7EF-F267F054CFB9}">
            <xm:f>$U$4='Data entry'!$R32</xm:f>
            <x14:dxf>
              <fill>
                <patternFill>
                  <bgColor rgb="FFFF0000"/>
                </patternFill>
              </fill>
            </x14:dxf>
          </x14:cfRule>
          <xm:sqref>S84:AE84</xm:sqref>
        </x14:conditionalFormatting>
        <x14:conditionalFormatting xmlns:xm="http://schemas.microsoft.com/office/excel/2006/main">
          <x14:cfRule type="expression" priority="4694434" id="{18311200-E2BB-400F-B594-3B9A2C6068C2}">
            <xm:f>$V$4='Data entry'!$R32</xm:f>
            <x14:dxf>
              <fill>
                <patternFill>
                  <bgColor rgb="FFFF0000"/>
                </patternFill>
              </fill>
            </x14:dxf>
          </x14:cfRule>
          <xm:sqref>T84:AF84</xm:sqref>
        </x14:conditionalFormatting>
        <x14:conditionalFormatting xmlns:xm="http://schemas.microsoft.com/office/excel/2006/main">
          <x14:cfRule type="expression" priority="4694435" id="{D6DFB621-1A58-4C59-A987-ECAD0EB2D32B}">
            <xm:f>$V$4='Data entry'!$R32</xm:f>
            <x14:dxf>
              <fill>
                <patternFill>
                  <bgColor rgb="FFFFFF00"/>
                </patternFill>
              </fill>
            </x14:dxf>
          </x14:cfRule>
          <xm:sqref>H83:V83</xm:sqref>
        </x14:conditionalFormatting>
        <x14:conditionalFormatting xmlns:xm="http://schemas.microsoft.com/office/excel/2006/main">
          <x14:cfRule type="expression" priority="4694436" id="{5F87A680-DC5F-433D-A779-B7A534ACCDA9}">
            <xm:f>$W$4='Data entry'!$R32</xm:f>
            <x14:dxf>
              <fill>
                <patternFill>
                  <bgColor rgb="FFFF0000"/>
                </patternFill>
              </fill>
            </x14:dxf>
          </x14:cfRule>
          <xm:sqref>U84:AG84</xm:sqref>
        </x14:conditionalFormatting>
        <x14:conditionalFormatting xmlns:xm="http://schemas.microsoft.com/office/excel/2006/main">
          <x14:cfRule type="expression" priority="4694437" id="{964539FF-A92C-4F68-B268-B7157A32678C}">
            <xm:f>$W$4='Data entry'!$R32</xm:f>
            <x14:dxf>
              <fill>
                <patternFill>
                  <bgColor rgb="FFFFFF00"/>
                </patternFill>
              </fill>
            </x14:dxf>
          </x14:cfRule>
          <xm:sqref>I83:W83</xm:sqref>
        </x14:conditionalFormatting>
        <x14:conditionalFormatting xmlns:xm="http://schemas.microsoft.com/office/excel/2006/main">
          <x14:cfRule type="expression" priority="4694438" id="{46C1533A-F090-4A90-9309-3F59EC3FD3B0}">
            <xm:f>$X$4='Data entry'!$R32</xm:f>
            <x14:dxf>
              <fill>
                <patternFill>
                  <bgColor rgb="FFFF0000"/>
                </patternFill>
              </fill>
            </x14:dxf>
          </x14:cfRule>
          <xm:sqref>V84:AH84</xm:sqref>
        </x14:conditionalFormatting>
        <x14:conditionalFormatting xmlns:xm="http://schemas.microsoft.com/office/excel/2006/main">
          <x14:cfRule type="expression" priority="4694439" id="{7C70E81C-DDD4-4D75-933A-4F6A39893184}">
            <xm:f>$X$4='Data entry'!$R32</xm:f>
            <x14:dxf>
              <fill>
                <patternFill>
                  <bgColor rgb="FFFFFF00"/>
                </patternFill>
              </fill>
            </x14:dxf>
          </x14:cfRule>
          <xm:sqref>J83:X83</xm:sqref>
        </x14:conditionalFormatting>
        <x14:conditionalFormatting xmlns:xm="http://schemas.microsoft.com/office/excel/2006/main">
          <x14:cfRule type="expression" priority="4694440" id="{561AF073-0EF8-4B72-A119-40A639C4359D}">
            <xm:f>$Y$4='Data entry'!$R32</xm:f>
            <x14:dxf>
              <fill>
                <patternFill>
                  <bgColor rgb="FFFF0000"/>
                </patternFill>
              </fill>
            </x14:dxf>
          </x14:cfRule>
          <xm:sqref>W84:AI84</xm:sqref>
        </x14:conditionalFormatting>
        <x14:conditionalFormatting xmlns:xm="http://schemas.microsoft.com/office/excel/2006/main">
          <x14:cfRule type="expression" priority="4694441" id="{F242E808-8F07-4A89-9524-7D4C767CE357}">
            <xm:f>$Y$4='Data entry'!$R32</xm:f>
            <x14:dxf>
              <fill>
                <patternFill>
                  <bgColor rgb="FFFFFF00"/>
                </patternFill>
              </fill>
            </x14:dxf>
          </x14:cfRule>
          <xm:sqref>K83:Y83</xm:sqref>
        </x14:conditionalFormatting>
        <x14:conditionalFormatting xmlns:xm="http://schemas.microsoft.com/office/excel/2006/main">
          <x14:cfRule type="expression" priority="4694442" id="{DD601058-982B-4218-BD9D-64BB823C2633}">
            <xm:f>$Z$4='Data entry'!$R32</xm:f>
            <x14:dxf>
              <fill>
                <patternFill>
                  <bgColor rgb="FFFF0000"/>
                </patternFill>
              </fill>
            </x14:dxf>
          </x14:cfRule>
          <xm:sqref>X84:AJ84</xm:sqref>
        </x14:conditionalFormatting>
        <x14:conditionalFormatting xmlns:xm="http://schemas.microsoft.com/office/excel/2006/main">
          <x14:cfRule type="expression" priority="4694443" id="{C9DB141D-79F6-4093-92A3-7BF7A1622985}">
            <xm:f>$Z$4='Data entry'!$R32</xm:f>
            <x14:dxf>
              <fill>
                <patternFill>
                  <bgColor rgb="FFFFFF00"/>
                </patternFill>
              </fill>
            </x14:dxf>
          </x14:cfRule>
          <xm:sqref>L83:Z83</xm:sqref>
        </x14:conditionalFormatting>
        <x14:conditionalFormatting xmlns:xm="http://schemas.microsoft.com/office/excel/2006/main">
          <x14:cfRule type="expression" priority="4694444" id="{710EB8D3-F5C0-4E3C-8214-2D0C4E26F649}">
            <xm:f>$AA$4='Data entry'!$R32</xm:f>
            <x14:dxf>
              <fill>
                <patternFill>
                  <bgColor rgb="FFFF0000"/>
                </patternFill>
              </fill>
            </x14:dxf>
          </x14:cfRule>
          <xm:sqref>Y84:AK84</xm:sqref>
        </x14:conditionalFormatting>
        <x14:conditionalFormatting xmlns:xm="http://schemas.microsoft.com/office/excel/2006/main">
          <x14:cfRule type="expression" priority="4694445" id="{33825D69-C967-4D27-B395-5D44A3083802}">
            <xm:f>$AA$4='Data entry'!$R32</xm:f>
            <x14:dxf>
              <fill>
                <patternFill>
                  <bgColor rgb="FFFFFF00"/>
                </patternFill>
              </fill>
            </x14:dxf>
          </x14:cfRule>
          <xm:sqref>M83:AA83</xm:sqref>
        </x14:conditionalFormatting>
        <x14:conditionalFormatting xmlns:xm="http://schemas.microsoft.com/office/excel/2006/main">
          <x14:cfRule type="expression" priority="4694446" id="{9811A97D-351B-4D32-8754-AF433277E62B}">
            <xm:f>$AB$4='Data entry'!$R32</xm:f>
            <x14:dxf>
              <fill>
                <patternFill>
                  <bgColor rgb="FFFF0000"/>
                </patternFill>
              </fill>
            </x14:dxf>
          </x14:cfRule>
          <xm:sqref>Z84:AL84</xm:sqref>
        </x14:conditionalFormatting>
        <x14:conditionalFormatting xmlns:xm="http://schemas.microsoft.com/office/excel/2006/main">
          <x14:cfRule type="expression" priority="4694447" id="{6DD3E556-C72E-438B-92DA-3096ED1E4178}">
            <xm:f>$AB$4='Data entry'!$R32</xm:f>
            <x14:dxf>
              <fill>
                <patternFill>
                  <bgColor rgb="FFFFFF00"/>
                </patternFill>
              </fill>
            </x14:dxf>
          </x14:cfRule>
          <xm:sqref>N83:AB83</xm:sqref>
        </x14:conditionalFormatting>
        <x14:conditionalFormatting xmlns:xm="http://schemas.microsoft.com/office/excel/2006/main">
          <x14:cfRule type="expression" priority="4694448" id="{C0DF7A1B-D6BC-4371-BD3A-F0708147FA1C}">
            <xm:f>$AC$4='Data entry'!$R32</xm:f>
            <x14:dxf>
              <fill>
                <patternFill>
                  <bgColor rgb="FFFF0000"/>
                </patternFill>
              </fill>
            </x14:dxf>
          </x14:cfRule>
          <xm:sqref>AA84:AM84</xm:sqref>
        </x14:conditionalFormatting>
        <x14:conditionalFormatting xmlns:xm="http://schemas.microsoft.com/office/excel/2006/main">
          <x14:cfRule type="expression" priority="4694449" id="{DB2E1F48-AF0E-41F9-A976-6B1963CA5711}">
            <xm:f>$AC$4='Data entry'!$R32</xm:f>
            <x14:dxf>
              <fill>
                <patternFill>
                  <bgColor rgb="FFFFFF00"/>
                </patternFill>
              </fill>
            </x14:dxf>
          </x14:cfRule>
          <xm:sqref>O83:AC83</xm:sqref>
        </x14:conditionalFormatting>
        <x14:conditionalFormatting xmlns:xm="http://schemas.microsoft.com/office/excel/2006/main">
          <x14:cfRule type="expression" priority="4694450" id="{89909907-F9A9-4AF9-BC1D-304710A43F50}">
            <xm:f>$AD$4='Data entry'!$R32</xm:f>
            <x14:dxf>
              <fill>
                <patternFill>
                  <bgColor rgb="FFFF0000"/>
                </patternFill>
              </fill>
            </x14:dxf>
          </x14:cfRule>
          <xm:sqref>AB84:AN84</xm:sqref>
        </x14:conditionalFormatting>
        <x14:conditionalFormatting xmlns:xm="http://schemas.microsoft.com/office/excel/2006/main">
          <x14:cfRule type="expression" priority="4694451" id="{729676B7-E331-43A4-ACC9-850DCEE76A0E}">
            <xm:f>$AD$4='Data entry'!$R32</xm:f>
            <x14:dxf>
              <fill>
                <patternFill>
                  <bgColor rgb="FFFFFF00"/>
                </patternFill>
              </fill>
            </x14:dxf>
          </x14:cfRule>
          <xm:sqref>P83:AD83</xm:sqref>
        </x14:conditionalFormatting>
        <x14:conditionalFormatting xmlns:xm="http://schemas.microsoft.com/office/excel/2006/main">
          <x14:cfRule type="expression" priority="4694452" id="{00DA2C55-350E-44AA-ABEA-808FABFDA737}">
            <xm:f>$AE$4='Data entry'!$R32</xm:f>
            <x14:dxf>
              <fill>
                <patternFill>
                  <bgColor rgb="FFFF0000"/>
                </patternFill>
              </fill>
            </x14:dxf>
          </x14:cfRule>
          <xm:sqref>AC84:AO84</xm:sqref>
        </x14:conditionalFormatting>
        <x14:conditionalFormatting xmlns:xm="http://schemas.microsoft.com/office/excel/2006/main">
          <x14:cfRule type="expression" priority="4694453" id="{373C95F1-00C1-45E9-B561-5224945BA4A4}">
            <xm:f>$AE$4='Data entry'!$R32</xm:f>
            <x14:dxf>
              <fill>
                <patternFill>
                  <bgColor rgb="FFFFFF00"/>
                </patternFill>
              </fill>
            </x14:dxf>
          </x14:cfRule>
          <xm:sqref>Q83:AE83</xm:sqref>
        </x14:conditionalFormatting>
        <x14:conditionalFormatting xmlns:xm="http://schemas.microsoft.com/office/excel/2006/main">
          <x14:cfRule type="expression" priority="4694454" id="{65E90E74-6BEF-4B00-BD5E-ECACFEBC225A}">
            <xm:f>$AF$4='Data entry'!$R32</xm:f>
            <x14:dxf>
              <fill>
                <patternFill>
                  <bgColor rgb="FFFF0000"/>
                </patternFill>
              </fill>
            </x14:dxf>
          </x14:cfRule>
          <xm:sqref>AD84:AP84</xm:sqref>
        </x14:conditionalFormatting>
        <x14:conditionalFormatting xmlns:xm="http://schemas.microsoft.com/office/excel/2006/main">
          <x14:cfRule type="expression" priority="4694455" id="{56B519D7-E083-4811-B42B-D6CB10D44BB3}">
            <xm:f>$AF$4='Data entry'!$R32</xm:f>
            <x14:dxf>
              <fill>
                <patternFill>
                  <bgColor rgb="FFFFFF00"/>
                </patternFill>
              </fill>
            </x14:dxf>
          </x14:cfRule>
          <xm:sqref>R83:AF83</xm:sqref>
        </x14:conditionalFormatting>
        <x14:conditionalFormatting xmlns:xm="http://schemas.microsoft.com/office/excel/2006/main">
          <x14:cfRule type="expression" priority="4694456" id="{889682B6-BF9B-414B-86B7-1C802156B058}">
            <xm:f>$AG$4='Data entry'!$R32</xm:f>
            <x14:dxf>
              <fill>
                <patternFill>
                  <bgColor rgb="FFFF0000"/>
                </patternFill>
              </fill>
            </x14:dxf>
          </x14:cfRule>
          <xm:sqref>AE84:AQ84</xm:sqref>
        </x14:conditionalFormatting>
        <x14:conditionalFormatting xmlns:xm="http://schemas.microsoft.com/office/excel/2006/main">
          <x14:cfRule type="expression" priority="4694457" id="{19913D88-1940-4CB0-B29C-D46D60833BD5}">
            <xm:f>$AG$4='Data entry'!$R32</xm:f>
            <x14:dxf>
              <fill>
                <patternFill>
                  <bgColor rgb="FFFFFF00"/>
                </patternFill>
              </fill>
            </x14:dxf>
          </x14:cfRule>
          <xm:sqref>S83:AG83</xm:sqref>
        </x14:conditionalFormatting>
        <x14:conditionalFormatting xmlns:xm="http://schemas.microsoft.com/office/excel/2006/main">
          <x14:cfRule type="expression" priority="4694458" id="{3DD7B9A5-18A3-463F-BAD5-9796FC487328}">
            <xm:f>$AH$4='Data entry'!$R32</xm:f>
            <x14:dxf>
              <fill>
                <patternFill>
                  <bgColor rgb="FFFF0000"/>
                </patternFill>
              </fill>
            </x14:dxf>
          </x14:cfRule>
          <xm:sqref>AF84:AR84</xm:sqref>
        </x14:conditionalFormatting>
        <x14:conditionalFormatting xmlns:xm="http://schemas.microsoft.com/office/excel/2006/main">
          <x14:cfRule type="expression" priority="4694459" id="{31005CF4-5608-496E-91EB-F7F505046C80}">
            <xm:f>$AH$4='Data entry'!$R32</xm:f>
            <x14:dxf>
              <fill>
                <patternFill>
                  <bgColor rgb="FFFFFF00"/>
                </patternFill>
              </fill>
            </x14:dxf>
          </x14:cfRule>
          <xm:sqref>T83:AH83</xm:sqref>
        </x14:conditionalFormatting>
        <x14:conditionalFormatting xmlns:xm="http://schemas.microsoft.com/office/excel/2006/main">
          <x14:cfRule type="expression" priority="4694460" id="{CD14F654-5B7A-444F-8FC1-7DD71E76E475}">
            <xm:f>$AI$4='Data entry'!$R32</xm:f>
            <x14:dxf>
              <fill>
                <patternFill>
                  <bgColor rgb="FFFF0000"/>
                </patternFill>
              </fill>
            </x14:dxf>
          </x14:cfRule>
          <xm:sqref>AG84:AS84</xm:sqref>
        </x14:conditionalFormatting>
        <x14:conditionalFormatting xmlns:xm="http://schemas.microsoft.com/office/excel/2006/main">
          <x14:cfRule type="expression" priority="4694461" id="{0E4E448C-6C46-4285-B877-A61A90294385}">
            <xm:f>$AI$4='Data entry'!$R32</xm:f>
            <x14:dxf>
              <fill>
                <patternFill>
                  <bgColor rgb="FFFFFF00"/>
                </patternFill>
              </fill>
            </x14:dxf>
          </x14:cfRule>
          <xm:sqref>U83:AI83</xm:sqref>
        </x14:conditionalFormatting>
        <x14:conditionalFormatting xmlns:xm="http://schemas.microsoft.com/office/excel/2006/main">
          <x14:cfRule type="expression" priority="4694462" id="{B1C1818F-791C-403D-BE73-6F6E9DC6A16D}">
            <xm:f>$AJ$4='Data entry'!$R32</xm:f>
            <x14:dxf>
              <fill>
                <patternFill>
                  <bgColor rgb="FFFF0000"/>
                </patternFill>
              </fill>
            </x14:dxf>
          </x14:cfRule>
          <xm:sqref>AH84:AT84</xm:sqref>
        </x14:conditionalFormatting>
        <x14:conditionalFormatting xmlns:xm="http://schemas.microsoft.com/office/excel/2006/main">
          <x14:cfRule type="expression" priority="4694463" id="{A1237792-221B-431B-B8A7-E9A64DA46D93}">
            <xm:f>$AJ$4='Data entry'!$R32</xm:f>
            <x14:dxf>
              <fill>
                <patternFill>
                  <bgColor rgb="FFFFFF00"/>
                </patternFill>
              </fill>
            </x14:dxf>
          </x14:cfRule>
          <xm:sqref>V83:AJ83</xm:sqref>
        </x14:conditionalFormatting>
        <x14:conditionalFormatting xmlns:xm="http://schemas.microsoft.com/office/excel/2006/main">
          <x14:cfRule type="expression" priority="4694464" id="{617DC2AF-C7A3-4724-8EA3-17DEFEDC8949}">
            <xm:f>$AK$4='Data entry'!$R32</xm:f>
            <x14:dxf>
              <fill>
                <patternFill>
                  <bgColor rgb="FFFF0000"/>
                </patternFill>
              </fill>
            </x14:dxf>
          </x14:cfRule>
          <xm:sqref>AI84:AU84</xm:sqref>
        </x14:conditionalFormatting>
        <x14:conditionalFormatting xmlns:xm="http://schemas.microsoft.com/office/excel/2006/main">
          <x14:cfRule type="expression" priority="4694465" id="{AA72317D-37B1-48EB-A28B-BF2AC8DC4519}">
            <xm:f>$AK$4='Data entry'!$R32</xm:f>
            <x14:dxf>
              <fill>
                <patternFill>
                  <bgColor rgb="FFFFFF00"/>
                </patternFill>
              </fill>
            </x14:dxf>
          </x14:cfRule>
          <xm:sqref>W83:AK83</xm:sqref>
        </x14:conditionalFormatting>
        <x14:conditionalFormatting xmlns:xm="http://schemas.microsoft.com/office/excel/2006/main">
          <x14:cfRule type="expression" priority="4694466" id="{6CA9FB7A-20EA-4D3A-B74C-A001F4BE810D}">
            <xm:f>$AL$4='Data entry'!$R32</xm:f>
            <x14:dxf>
              <fill>
                <patternFill>
                  <bgColor rgb="FFFF0000"/>
                </patternFill>
              </fill>
            </x14:dxf>
          </x14:cfRule>
          <xm:sqref>AJ84:AV84</xm:sqref>
        </x14:conditionalFormatting>
        <x14:conditionalFormatting xmlns:xm="http://schemas.microsoft.com/office/excel/2006/main">
          <x14:cfRule type="expression" priority="4694467" id="{81A75DAA-573F-4EF3-A640-1B992C18BEA0}">
            <xm:f>$AL$4='Data entry'!$R32</xm:f>
            <x14:dxf>
              <fill>
                <patternFill>
                  <bgColor rgb="FFFFFF00"/>
                </patternFill>
              </fill>
            </x14:dxf>
          </x14:cfRule>
          <xm:sqref>X83:AL83</xm:sqref>
        </x14:conditionalFormatting>
        <x14:conditionalFormatting xmlns:xm="http://schemas.microsoft.com/office/excel/2006/main">
          <x14:cfRule type="expression" priority="4694468" id="{3D44713E-4ABA-4CCD-9DF4-5513A9FB5E1E}">
            <xm:f>$AM$4='Data entry'!$R32</xm:f>
            <x14:dxf>
              <fill>
                <patternFill>
                  <bgColor rgb="FFFF0000"/>
                </patternFill>
              </fill>
            </x14:dxf>
          </x14:cfRule>
          <xm:sqref>AK84:AW84</xm:sqref>
        </x14:conditionalFormatting>
        <x14:conditionalFormatting xmlns:xm="http://schemas.microsoft.com/office/excel/2006/main">
          <x14:cfRule type="expression" priority="4694469" id="{05A26B51-72A7-4423-822F-2BDBC28275D0}">
            <xm:f>$AM$4='Data entry'!$R32</xm:f>
            <x14:dxf>
              <fill>
                <patternFill>
                  <bgColor rgb="FFFFFF00"/>
                </patternFill>
              </fill>
            </x14:dxf>
          </x14:cfRule>
          <xm:sqref>Y83:AM83</xm:sqref>
        </x14:conditionalFormatting>
        <x14:conditionalFormatting xmlns:xm="http://schemas.microsoft.com/office/excel/2006/main">
          <x14:cfRule type="expression" priority="4694470" id="{B8A20675-6230-4694-A7F6-6B3DC7142773}">
            <xm:f>$AN$4='Data entry'!$R32</xm:f>
            <x14:dxf>
              <fill>
                <patternFill>
                  <bgColor rgb="FFFF0000"/>
                </patternFill>
              </fill>
            </x14:dxf>
          </x14:cfRule>
          <xm:sqref>AL84:AX84</xm:sqref>
        </x14:conditionalFormatting>
        <x14:conditionalFormatting xmlns:xm="http://schemas.microsoft.com/office/excel/2006/main">
          <x14:cfRule type="expression" priority="4694471" id="{8421181C-7450-42E9-BC1D-065CCFCA960E}">
            <xm:f>$AN$4='Data entry'!$R32</xm:f>
            <x14:dxf>
              <fill>
                <patternFill>
                  <bgColor rgb="FFFFFF00"/>
                </patternFill>
              </fill>
            </x14:dxf>
          </x14:cfRule>
          <xm:sqref>Z83:AN83</xm:sqref>
        </x14:conditionalFormatting>
        <x14:conditionalFormatting xmlns:xm="http://schemas.microsoft.com/office/excel/2006/main">
          <x14:cfRule type="expression" priority="4694472" id="{067FE4BD-6EF4-4684-B6E0-35AB2F267EE7}">
            <xm:f>$AO$4='Data entry'!$R32</xm:f>
            <x14:dxf>
              <fill>
                <patternFill>
                  <bgColor rgb="FFFF0000"/>
                </patternFill>
              </fill>
            </x14:dxf>
          </x14:cfRule>
          <xm:sqref>AM84:AY84</xm:sqref>
        </x14:conditionalFormatting>
        <x14:conditionalFormatting xmlns:xm="http://schemas.microsoft.com/office/excel/2006/main">
          <x14:cfRule type="expression" priority="4694473" id="{F7653492-88D1-47AC-8BA3-0CCE65C3C2AB}">
            <xm:f>$AO$4='Data entry'!$R32</xm:f>
            <x14:dxf>
              <fill>
                <patternFill>
                  <bgColor rgb="FFFFFF00"/>
                </patternFill>
              </fill>
            </x14:dxf>
          </x14:cfRule>
          <xm:sqref>AA83:AO83</xm:sqref>
        </x14:conditionalFormatting>
        <x14:conditionalFormatting xmlns:xm="http://schemas.microsoft.com/office/excel/2006/main">
          <x14:cfRule type="expression" priority="4694474" id="{207A5E5D-B322-482E-9193-1D7318138358}">
            <xm:f>$AP$4='Data entry'!$R32</xm:f>
            <x14:dxf>
              <fill>
                <patternFill>
                  <bgColor rgb="FFFF0000"/>
                </patternFill>
              </fill>
            </x14:dxf>
          </x14:cfRule>
          <xm:sqref>AN84:AZ84</xm:sqref>
        </x14:conditionalFormatting>
        <x14:conditionalFormatting xmlns:xm="http://schemas.microsoft.com/office/excel/2006/main">
          <x14:cfRule type="expression" priority="4694475" id="{21DA638D-4CA0-4067-BFF1-240CE1A0261B}">
            <xm:f>$AP$4='Data entry'!$R32</xm:f>
            <x14:dxf>
              <fill>
                <patternFill>
                  <bgColor rgb="FFFFFF00"/>
                </patternFill>
              </fill>
            </x14:dxf>
          </x14:cfRule>
          <xm:sqref>AB83:AP83</xm:sqref>
        </x14:conditionalFormatting>
        <x14:conditionalFormatting xmlns:xm="http://schemas.microsoft.com/office/excel/2006/main">
          <x14:cfRule type="expression" priority="4694476" id="{71963D96-A42A-4B90-BFC7-6D83D37766EF}">
            <xm:f>$AQ$4='Data entry'!$R32</xm:f>
            <x14:dxf>
              <fill>
                <patternFill>
                  <bgColor rgb="FFFF0000"/>
                </patternFill>
              </fill>
            </x14:dxf>
          </x14:cfRule>
          <xm:sqref>AO84:BA84</xm:sqref>
        </x14:conditionalFormatting>
        <x14:conditionalFormatting xmlns:xm="http://schemas.microsoft.com/office/excel/2006/main">
          <x14:cfRule type="expression" priority="4694477" id="{74952595-84B6-484F-8FF6-FCC1F337DF4D}">
            <xm:f>$AQ$4='Data entry'!$R32</xm:f>
            <x14:dxf>
              <fill>
                <patternFill>
                  <bgColor rgb="FFFFFF00"/>
                </patternFill>
              </fill>
            </x14:dxf>
          </x14:cfRule>
          <xm:sqref>AC83:AQ83</xm:sqref>
        </x14:conditionalFormatting>
        <x14:conditionalFormatting xmlns:xm="http://schemas.microsoft.com/office/excel/2006/main">
          <x14:cfRule type="expression" priority="4694478" id="{8AC9C4B9-0A34-4BC0-B0F7-CA89434C4911}">
            <xm:f>$P$4='Data entry'!$R32</xm:f>
            <x14:dxf>
              <fill>
                <patternFill>
                  <bgColor rgb="FFFFFF00"/>
                </patternFill>
              </fill>
            </x14:dxf>
          </x14:cfRule>
          <xm:sqref>C83:P83</xm:sqref>
        </x14:conditionalFormatting>
        <x14:conditionalFormatting xmlns:xm="http://schemas.microsoft.com/office/excel/2006/main">
          <x14:cfRule type="expression" priority="4694479" id="{0A726775-ABFD-4F22-967C-1A4D87BA3751}">
            <xm:f>$Q$4='Data entry'!$R32</xm:f>
            <x14:dxf>
              <fill>
                <patternFill>
                  <bgColor rgb="FFFFFF00"/>
                </patternFill>
              </fill>
            </x14:dxf>
          </x14:cfRule>
          <xm:sqref>C83:Q83</xm:sqref>
        </x14:conditionalFormatting>
        <x14:conditionalFormatting xmlns:xm="http://schemas.microsoft.com/office/excel/2006/main">
          <x14:cfRule type="expression" priority="4694480" id="{3A8414BD-262C-43B5-86EE-FA6901D00453}">
            <xm:f>$Q$4='Data entry'!$R32</xm:f>
            <x14:dxf>
              <fill>
                <patternFill>
                  <bgColor rgb="FFFF0000"/>
                </patternFill>
              </fill>
            </x14:dxf>
          </x14:cfRule>
          <xm:sqref>O84:AA84</xm:sqref>
        </x14:conditionalFormatting>
        <x14:conditionalFormatting xmlns:xm="http://schemas.microsoft.com/office/excel/2006/main">
          <x14:cfRule type="expression" priority="4694481" id="{B8B5501D-F3EF-4449-9306-F652960C65F4}">
            <xm:f>$R$4='Data entry'!$R32</xm:f>
            <x14:dxf>
              <fill>
                <patternFill>
                  <bgColor rgb="FFFF0000"/>
                </patternFill>
              </fill>
            </x14:dxf>
          </x14:cfRule>
          <xm:sqref>P84:AB84</xm:sqref>
        </x14:conditionalFormatting>
        <x14:conditionalFormatting xmlns:xm="http://schemas.microsoft.com/office/excel/2006/main">
          <x14:cfRule type="expression" priority="4694482" id="{5D070DEC-B82E-4D87-B907-A3E5AB836991}">
            <xm:f>$R$4='Data entry'!$R32</xm:f>
            <x14:dxf>
              <fill>
                <patternFill>
                  <bgColor rgb="FFFFFF00"/>
                </patternFill>
              </fill>
            </x14:dxf>
          </x14:cfRule>
          <xm:sqref>D83:R83</xm:sqref>
        </x14:conditionalFormatting>
        <x14:conditionalFormatting xmlns:xm="http://schemas.microsoft.com/office/excel/2006/main">
          <x14:cfRule type="expression" priority="4694483" id="{E4D16A10-F818-4664-9FB2-F0E839824D4B}">
            <xm:f>$S$4='Data entry'!$R32</xm:f>
            <x14:dxf>
              <fill>
                <patternFill>
                  <bgColor rgb="FFFF0000"/>
                </patternFill>
              </fill>
            </x14:dxf>
          </x14:cfRule>
          <xm:sqref>Q84:AC84</xm:sqref>
        </x14:conditionalFormatting>
        <x14:conditionalFormatting xmlns:xm="http://schemas.microsoft.com/office/excel/2006/main">
          <x14:cfRule type="expression" priority="4694484" id="{1A9F9911-A3E9-4730-AFBE-AB8C596545CA}">
            <xm:f>$S$4='Data entry'!$R32</xm:f>
            <x14:dxf>
              <fill>
                <patternFill>
                  <bgColor rgb="FFFFFF00"/>
                </patternFill>
              </fill>
            </x14:dxf>
          </x14:cfRule>
          <xm:sqref>E83:S83</xm:sqref>
        </x14:conditionalFormatting>
        <x14:conditionalFormatting xmlns:xm="http://schemas.microsoft.com/office/excel/2006/main">
          <x14:cfRule type="expression" priority="4694485" id="{8BB5CD1B-B2AC-442A-9550-26DE19A62D22}">
            <xm:f>$T$4='Data entry'!$R32</xm:f>
            <x14:dxf>
              <fill>
                <patternFill>
                  <bgColor rgb="FFFF0000"/>
                </patternFill>
              </fill>
            </x14:dxf>
          </x14:cfRule>
          <xm:sqref>R84:AD84</xm:sqref>
        </x14:conditionalFormatting>
        <x14:conditionalFormatting xmlns:xm="http://schemas.microsoft.com/office/excel/2006/main">
          <x14:cfRule type="expression" priority="4694486" id="{E7B59C69-7921-4049-84A1-8B3E5F7B0598}">
            <xm:f>$T$4='Data entry'!$R32</xm:f>
            <x14:dxf>
              <fill>
                <patternFill>
                  <bgColor rgb="FFFFFF00"/>
                </patternFill>
              </fill>
            </x14:dxf>
          </x14:cfRule>
          <xm:sqref>F83:T83</xm:sqref>
        </x14:conditionalFormatting>
        <x14:conditionalFormatting xmlns:xm="http://schemas.microsoft.com/office/excel/2006/main">
          <x14:cfRule type="expression" priority="4694487" id="{238C09E5-7A3D-439D-949F-A7733073F9A2}">
            <xm:f>$U$4='Data entry'!$R32</xm:f>
            <x14:dxf>
              <fill>
                <patternFill>
                  <bgColor rgb="FFFFFF00"/>
                </patternFill>
              </fill>
            </x14:dxf>
          </x14:cfRule>
          <xm:sqref>G83:U83</xm:sqref>
        </x14:conditionalFormatting>
        <x14:conditionalFormatting xmlns:xm="http://schemas.microsoft.com/office/excel/2006/main">
          <x14:cfRule type="expression" priority="4694488" id="{DE4D4432-0A19-452A-AF14-2873FE4DF411}">
            <xm:f>$AR$4='Data entry'!$R32</xm:f>
            <x14:dxf>
              <fill>
                <patternFill>
                  <bgColor rgb="FFFF0000"/>
                </patternFill>
              </fill>
            </x14:dxf>
          </x14:cfRule>
          <xm:sqref>AP84:BB84</xm:sqref>
        </x14:conditionalFormatting>
        <x14:conditionalFormatting xmlns:xm="http://schemas.microsoft.com/office/excel/2006/main">
          <x14:cfRule type="expression" priority="4694489" id="{90D7E1FF-542D-40C8-9BD5-DFEB4CDD256F}">
            <xm:f>$AR$4='Data entry'!$R32</xm:f>
            <x14:dxf>
              <fill>
                <patternFill>
                  <bgColor rgb="FFFFFF00"/>
                </patternFill>
              </fill>
            </x14:dxf>
          </x14:cfRule>
          <xm:sqref>AD83:AR83</xm:sqref>
        </x14:conditionalFormatting>
        <x14:conditionalFormatting xmlns:xm="http://schemas.microsoft.com/office/excel/2006/main">
          <x14:cfRule type="expression" priority="4694490" id="{0EBB5305-4A4A-4205-A1FF-11160070CBC3}">
            <xm:f>$AS$4='Data entry'!$R32</xm:f>
            <x14:dxf>
              <fill>
                <patternFill>
                  <bgColor rgb="FFFF0000"/>
                </patternFill>
              </fill>
            </x14:dxf>
          </x14:cfRule>
          <xm:sqref>AQ84:BC84</xm:sqref>
        </x14:conditionalFormatting>
        <x14:conditionalFormatting xmlns:xm="http://schemas.microsoft.com/office/excel/2006/main">
          <x14:cfRule type="expression" priority="4694491" id="{AC8EB30C-4253-4CE1-820E-1801F6D8D35B}">
            <xm:f>$AS$4='Data entry'!$R32</xm:f>
            <x14:dxf>
              <fill>
                <patternFill>
                  <bgColor rgb="FFFFFF00"/>
                </patternFill>
              </fill>
            </x14:dxf>
          </x14:cfRule>
          <xm:sqref>AE83:AS83</xm:sqref>
        </x14:conditionalFormatting>
        <x14:conditionalFormatting xmlns:xm="http://schemas.microsoft.com/office/excel/2006/main">
          <x14:cfRule type="expression" priority="4694492" id="{E11744C1-7201-4272-A1B0-945490B42425}">
            <xm:f>$AT$4='Data entry'!$R32</xm:f>
            <x14:dxf>
              <fill>
                <patternFill>
                  <bgColor rgb="FFFF0000"/>
                </patternFill>
              </fill>
            </x14:dxf>
          </x14:cfRule>
          <xm:sqref>AR84:BD84</xm:sqref>
        </x14:conditionalFormatting>
        <x14:conditionalFormatting xmlns:xm="http://schemas.microsoft.com/office/excel/2006/main">
          <x14:cfRule type="expression" priority="4694493" id="{5EE2823B-E955-4EA7-B99C-0B1F77B57A69}">
            <xm:f>$AT$4='Data entry'!$R32</xm:f>
            <x14:dxf>
              <fill>
                <patternFill>
                  <bgColor rgb="FFFFFF00"/>
                </patternFill>
              </fill>
            </x14:dxf>
          </x14:cfRule>
          <xm:sqref>AF83:AT83</xm:sqref>
        </x14:conditionalFormatting>
        <x14:conditionalFormatting xmlns:xm="http://schemas.microsoft.com/office/excel/2006/main">
          <x14:cfRule type="expression" priority="4694494" id="{5737DC63-3262-4B34-900C-2AAEB255FCBA}">
            <xm:f>$AU$4='Data entry'!$R32</xm:f>
            <x14:dxf>
              <fill>
                <patternFill>
                  <bgColor rgb="FFFF0000"/>
                </patternFill>
              </fill>
            </x14:dxf>
          </x14:cfRule>
          <xm:sqref>AS84:BE84</xm:sqref>
        </x14:conditionalFormatting>
        <x14:conditionalFormatting xmlns:xm="http://schemas.microsoft.com/office/excel/2006/main">
          <x14:cfRule type="expression" priority="4694495" id="{2B5C1F1B-3C3D-4CA3-BC64-0E98422075B6}">
            <xm:f>$AU$4='Data entry'!$R32</xm:f>
            <x14:dxf>
              <fill>
                <patternFill>
                  <bgColor rgb="FFFFFF00"/>
                </patternFill>
              </fill>
            </x14:dxf>
          </x14:cfRule>
          <xm:sqref>AG83:AU83</xm:sqref>
        </x14:conditionalFormatting>
        <x14:conditionalFormatting xmlns:xm="http://schemas.microsoft.com/office/excel/2006/main">
          <x14:cfRule type="expression" priority="4694496" id="{B87A1285-B003-4855-8F4B-53C391BA10E6}">
            <xm:f>$AV$4='Data entry'!$R32</xm:f>
            <x14:dxf>
              <fill>
                <patternFill>
                  <bgColor rgb="FFFF0000"/>
                </patternFill>
              </fill>
            </x14:dxf>
          </x14:cfRule>
          <xm:sqref>AT84:BF84</xm:sqref>
        </x14:conditionalFormatting>
        <x14:conditionalFormatting xmlns:xm="http://schemas.microsoft.com/office/excel/2006/main">
          <x14:cfRule type="expression" priority="4694497" id="{338EE31C-78DB-4818-B837-0380F9E457FA}">
            <xm:f>$AV$4='Data entry'!$R32</xm:f>
            <x14:dxf>
              <fill>
                <patternFill>
                  <bgColor rgb="FFFFFF00"/>
                </patternFill>
              </fill>
            </x14:dxf>
          </x14:cfRule>
          <xm:sqref>AH83:AV83</xm:sqref>
        </x14:conditionalFormatting>
        <x14:conditionalFormatting xmlns:xm="http://schemas.microsoft.com/office/excel/2006/main">
          <x14:cfRule type="expression" priority="4694498" id="{5C40EA66-2801-4C91-B885-BF6A1ECFC35C}">
            <xm:f>$AW$4='Data entry'!$R32</xm:f>
            <x14:dxf>
              <fill>
                <patternFill>
                  <bgColor rgb="FFFF0000"/>
                </patternFill>
              </fill>
            </x14:dxf>
          </x14:cfRule>
          <xm:sqref>AU84:BG84</xm:sqref>
        </x14:conditionalFormatting>
        <x14:conditionalFormatting xmlns:xm="http://schemas.microsoft.com/office/excel/2006/main">
          <x14:cfRule type="expression" priority="4694499" id="{51BCD5CE-DF86-4C2F-8A81-DDA1EFD6C8F7}">
            <xm:f>$AW$4='Data entry'!$R32</xm:f>
            <x14:dxf>
              <fill>
                <patternFill>
                  <bgColor rgb="FFFFFF00"/>
                </patternFill>
              </fill>
            </x14:dxf>
          </x14:cfRule>
          <xm:sqref>AI83:AW83</xm:sqref>
        </x14:conditionalFormatting>
        <x14:conditionalFormatting xmlns:xm="http://schemas.microsoft.com/office/excel/2006/main">
          <x14:cfRule type="expression" priority="4694500" id="{DC2ED5A0-8917-4877-8CD3-9DF9BE5993C9}">
            <xm:f>$AX$4='Data entry'!$R32</xm:f>
            <x14:dxf>
              <fill>
                <patternFill>
                  <bgColor rgb="FFFF0000"/>
                </patternFill>
              </fill>
            </x14:dxf>
          </x14:cfRule>
          <xm:sqref>AV84:BH84</xm:sqref>
        </x14:conditionalFormatting>
        <x14:conditionalFormatting xmlns:xm="http://schemas.microsoft.com/office/excel/2006/main">
          <x14:cfRule type="expression" priority="4694501" id="{59B31869-20F9-45BD-BC80-0A6C8945CE2C}">
            <xm:f>$AX$4='Data entry'!$R32</xm:f>
            <x14:dxf>
              <fill>
                <patternFill>
                  <bgColor rgb="FFFFFF00"/>
                </patternFill>
              </fill>
            </x14:dxf>
          </x14:cfRule>
          <xm:sqref>AJ83:AX83</xm:sqref>
        </x14:conditionalFormatting>
        <x14:conditionalFormatting xmlns:xm="http://schemas.microsoft.com/office/excel/2006/main">
          <x14:cfRule type="expression" priority="4694502" id="{D4208FA0-4262-4037-934C-6D0742B2AD8E}">
            <xm:f>$AY$4='Data entry'!$R32</xm:f>
            <x14:dxf>
              <fill>
                <patternFill>
                  <bgColor rgb="FFFF0000"/>
                </patternFill>
              </fill>
            </x14:dxf>
          </x14:cfRule>
          <xm:sqref>AW84:BI84</xm:sqref>
        </x14:conditionalFormatting>
        <x14:conditionalFormatting xmlns:xm="http://schemas.microsoft.com/office/excel/2006/main">
          <x14:cfRule type="expression" priority="4694503" id="{04D6E423-18C7-42B2-A67D-F49D8E62B571}">
            <xm:f>$AY$4='Data entry'!$R32</xm:f>
            <x14:dxf>
              <fill>
                <patternFill>
                  <bgColor rgb="FFFFFF00"/>
                </patternFill>
              </fill>
            </x14:dxf>
          </x14:cfRule>
          <xm:sqref>AK83:AY83</xm:sqref>
        </x14:conditionalFormatting>
        <x14:conditionalFormatting xmlns:xm="http://schemas.microsoft.com/office/excel/2006/main">
          <x14:cfRule type="expression" priority="4694504" id="{A931C203-6E4B-4EBD-A2F4-1876881F48D4}">
            <xm:f>$AZ$4='Data entry'!$R32</xm:f>
            <x14:dxf>
              <fill>
                <patternFill>
                  <bgColor rgb="FFFF0000"/>
                </patternFill>
              </fill>
            </x14:dxf>
          </x14:cfRule>
          <xm:sqref>AX84:BJ84</xm:sqref>
        </x14:conditionalFormatting>
        <x14:conditionalFormatting xmlns:xm="http://schemas.microsoft.com/office/excel/2006/main">
          <x14:cfRule type="expression" priority="4694505" id="{092D9100-E652-40FE-8CAA-720DC0681250}">
            <xm:f>$AZ$4='Data entry'!$R32</xm:f>
            <x14:dxf>
              <fill>
                <patternFill>
                  <bgColor rgb="FFFFFF00"/>
                </patternFill>
              </fill>
            </x14:dxf>
          </x14:cfRule>
          <xm:sqref>AL83:AZ83</xm:sqref>
        </x14:conditionalFormatting>
        <x14:conditionalFormatting xmlns:xm="http://schemas.microsoft.com/office/excel/2006/main">
          <x14:cfRule type="expression" priority="4694506" id="{A3C7E6BE-A225-483C-A983-A915DB662C52}">
            <xm:f>$BA$4='Data entry'!$R32</xm:f>
            <x14:dxf>
              <fill>
                <patternFill>
                  <bgColor rgb="FFFF0000"/>
                </patternFill>
              </fill>
            </x14:dxf>
          </x14:cfRule>
          <xm:sqref>AY84:BK84</xm:sqref>
        </x14:conditionalFormatting>
        <x14:conditionalFormatting xmlns:xm="http://schemas.microsoft.com/office/excel/2006/main">
          <x14:cfRule type="expression" priority="4694507" id="{F5CF569A-8AFA-4CFF-8BD3-F04D8927A99F}">
            <xm:f>$BA$4='Data entry'!$R32</xm:f>
            <x14:dxf>
              <fill>
                <patternFill>
                  <bgColor rgb="FFFFFF00"/>
                </patternFill>
              </fill>
            </x14:dxf>
          </x14:cfRule>
          <xm:sqref>AM83:BA83</xm:sqref>
        </x14:conditionalFormatting>
        <x14:conditionalFormatting xmlns:xm="http://schemas.microsoft.com/office/excel/2006/main">
          <x14:cfRule type="expression" priority="4694508" id="{E4DAC94A-7983-4BFB-A87B-45B58561841A}">
            <xm:f>$BB$4='Data entry'!$R32</xm:f>
            <x14:dxf>
              <fill>
                <patternFill>
                  <bgColor rgb="FFFF0000"/>
                </patternFill>
              </fill>
            </x14:dxf>
          </x14:cfRule>
          <xm:sqref>AZ84:BL84</xm:sqref>
        </x14:conditionalFormatting>
        <x14:conditionalFormatting xmlns:xm="http://schemas.microsoft.com/office/excel/2006/main">
          <x14:cfRule type="expression" priority="4694509" id="{E63849C5-F39B-4B0E-8F8A-B532EDF2CBAE}">
            <xm:f>$BB$4='Data entry'!$R32</xm:f>
            <x14:dxf>
              <fill>
                <patternFill>
                  <bgColor rgb="FFFFFF00"/>
                </patternFill>
              </fill>
            </x14:dxf>
          </x14:cfRule>
          <xm:sqref>AN83:BB83</xm:sqref>
        </x14:conditionalFormatting>
        <x14:conditionalFormatting xmlns:xm="http://schemas.microsoft.com/office/excel/2006/main">
          <x14:cfRule type="expression" priority="4694510" id="{4FDC32D3-C1F5-455D-9AA4-A03359B72526}">
            <xm:f>$BC$4='Data entry'!$R32</xm:f>
            <x14:dxf>
              <fill>
                <patternFill>
                  <bgColor rgb="FFFF0000"/>
                </patternFill>
              </fill>
            </x14:dxf>
          </x14:cfRule>
          <xm:sqref>BA84:BM84</xm:sqref>
        </x14:conditionalFormatting>
        <x14:conditionalFormatting xmlns:xm="http://schemas.microsoft.com/office/excel/2006/main">
          <x14:cfRule type="expression" priority="4694511" id="{5F0D0C60-B233-4C56-B05D-98C99990877F}">
            <xm:f>$BC$4='Data entry'!$R32</xm:f>
            <x14:dxf>
              <fill>
                <patternFill>
                  <bgColor rgb="FFFFFF00"/>
                </patternFill>
              </fill>
            </x14:dxf>
          </x14:cfRule>
          <xm:sqref>AO83:BC83</xm:sqref>
        </x14:conditionalFormatting>
        <x14:conditionalFormatting xmlns:xm="http://schemas.microsoft.com/office/excel/2006/main">
          <x14:cfRule type="expression" priority="4694512" id="{9EBCB60F-8135-43B6-A0F3-548D4092CC98}">
            <xm:f>$BD$4='Data entry'!$R32</xm:f>
            <x14:dxf>
              <fill>
                <patternFill>
                  <bgColor rgb="FFFF0000"/>
                </patternFill>
              </fill>
            </x14:dxf>
          </x14:cfRule>
          <xm:sqref>BB84:BN84</xm:sqref>
        </x14:conditionalFormatting>
        <x14:conditionalFormatting xmlns:xm="http://schemas.microsoft.com/office/excel/2006/main">
          <x14:cfRule type="expression" priority="4694513" id="{961AF346-4A73-41ED-9A8D-27D431B09C05}">
            <xm:f>$BD$4='Data entry'!$R32</xm:f>
            <x14:dxf>
              <fill>
                <patternFill>
                  <bgColor rgb="FFFFFF00"/>
                </patternFill>
              </fill>
            </x14:dxf>
          </x14:cfRule>
          <xm:sqref>AP83:BD83</xm:sqref>
        </x14:conditionalFormatting>
        <x14:conditionalFormatting xmlns:xm="http://schemas.microsoft.com/office/excel/2006/main">
          <x14:cfRule type="expression" priority="4694514" id="{5A887026-27CD-4F8C-8BA6-1E92704C1CA6}">
            <xm:f>$BE$4='Data entry'!$R32</xm:f>
            <x14:dxf>
              <fill>
                <patternFill>
                  <bgColor rgb="FFFF0000"/>
                </patternFill>
              </fill>
            </x14:dxf>
          </x14:cfRule>
          <xm:sqref>BC84:BO84</xm:sqref>
        </x14:conditionalFormatting>
        <x14:conditionalFormatting xmlns:xm="http://schemas.microsoft.com/office/excel/2006/main">
          <x14:cfRule type="expression" priority="4694515" id="{7F46217B-A1E9-4515-B31E-E756FCD7C6D9}">
            <xm:f>$BE$4='Data entry'!$R32</xm:f>
            <x14:dxf>
              <fill>
                <patternFill>
                  <bgColor rgb="FFFFFF00"/>
                </patternFill>
              </fill>
            </x14:dxf>
          </x14:cfRule>
          <xm:sqref>AP83:BE83</xm:sqref>
        </x14:conditionalFormatting>
        <x14:conditionalFormatting xmlns:xm="http://schemas.microsoft.com/office/excel/2006/main">
          <x14:cfRule type="expression" priority="4694516" id="{F4D9285C-8CA0-4EF1-943E-6A462D47CC77}">
            <xm:f>$BF$4='Data entry'!$R32</xm:f>
            <x14:dxf>
              <fill>
                <patternFill>
                  <bgColor rgb="FFFF0000"/>
                </patternFill>
              </fill>
            </x14:dxf>
          </x14:cfRule>
          <xm:sqref>BD84:BP84</xm:sqref>
        </x14:conditionalFormatting>
        <x14:conditionalFormatting xmlns:xm="http://schemas.microsoft.com/office/excel/2006/main">
          <x14:cfRule type="expression" priority="4694517" id="{B9E4407D-651D-4DC0-9D61-3271D62A65E9}">
            <xm:f>$BF$4='Data entry'!$R32</xm:f>
            <x14:dxf>
              <fill>
                <patternFill>
                  <bgColor rgb="FFFFFF00"/>
                </patternFill>
              </fill>
            </x14:dxf>
          </x14:cfRule>
          <xm:sqref>AR83:BF83</xm:sqref>
        </x14:conditionalFormatting>
        <x14:conditionalFormatting xmlns:xm="http://schemas.microsoft.com/office/excel/2006/main">
          <x14:cfRule type="expression" priority="4694518" id="{4CDC062F-DDFF-4556-B941-08F919727F69}">
            <xm:f>$BG$4='Data entry'!$R32</xm:f>
            <x14:dxf>
              <fill>
                <patternFill>
                  <bgColor rgb="FFFF0000"/>
                </patternFill>
              </fill>
            </x14:dxf>
          </x14:cfRule>
          <xm:sqref>BE84:BQ84</xm:sqref>
        </x14:conditionalFormatting>
        <x14:conditionalFormatting xmlns:xm="http://schemas.microsoft.com/office/excel/2006/main">
          <x14:cfRule type="expression" priority="4694519" id="{789184FA-9055-433B-8A1B-92C7ED59E81F}">
            <xm:f>$BG$4='Data entry'!$R32</xm:f>
            <x14:dxf>
              <fill>
                <patternFill>
                  <bgColor rgb="FFFFFF00"/>
                </patternFill>
              </fill>
            </x14:dxf>
          </x14:cfRule>
          <xm:sqref>AS83:BG83</xm:sqref>
        </x14:conditionalFormatting>
        <x14:conditionalFormatting xmlns:xm="http://schemas.microsoft.com/office/excel/2006/main">
          <x14:cfRule type="expression" priority="4694520" id="{58651E5C-09C9-46C1-B95C-E8A578A49E15}">
            <xm:f>$BH$4='Data entry'!$R32</xm:f>
            <x14:dxf>
              <fill>
                <patternFill>
                  <bgColor rgb="FFFFFF00"/>
                </patternFill>
              </fill>
            </x14:dxf>
          </x14:cfRule>
          <xm:sqref>AT83:BH83</xm:sqref>
        </x14:conditionalFormatting>
        <x14:conditionalFormatting xmlns:xm="http://schemas.microsoft.com/office/excel/2006/main">
          <x14:cfRule type="expression" priority="4694521" id="{97B30B86-8311-4DC0-A533-8C0D53F37839}">
            <xm:f>$BH$4='Data entry'!$R32</xm:f>
            <x14:dxf>
              <fill>
                <patternFill>
                  <bgColor rgb="FFFF0000"/>
                </patternFill>
              </fill>
            </x14:dxf>
          </x14:cfRule>
          <xm:sqref>BF84:BR84</xm:sqref>
        </x14:conditionalFormatting>
        <x14:conditionalFormatting xmlns:xm="http://schemas.microsoft.com/office/excel/2006/main">
          <x14:cfRule type="expression" priority="4694522" id="{78344C0C-5AEA-40B1-A20C-6D77DF58E1F5}">
            <xm:f>$BI$4='Data entry'!$R32</xm:f>
            <x14:dxf>
              <fill>
                <patternFill>
                  <bgColor rgb="FFFFFF00"/>
                </patternFill>
              </fill>
            </x14:dxf>
          </x14:cfRule>
          <xm:sqref>AU83:BI83</xm:sqref>
        </x14:conditionalFormatting>
        <x14:conditionalFormatting xmlns:xm="http://schemas.microsoft.com/office/excel/2006/main">
          <x14:cfRule type="expression" priority="4694523" id="{A9CE044F-482E-4F25-B28F-89ACC58502B1}">
            <xm:f>$BI$4='Data entry'!$R32</xm:f>
            <x14:dxf>
              <fill>
                <patternFill>
                  <bgColor rgb="FFFF0000"/>
                </patternFill>
              </fill>
            </x14:dxf>
          </x14:cfRule>
          <xm:sqref>BG84:BS84</xm:sqref>
        </x14:conditionalFormatting>
        <x14:conditionalFormatting xmlns:xm="http://schemas.microsoft.com/office/excel/2006/main">
          <x14:cfRule type="expression" priority="4694524" id="{F63BE0EB-3C71-4456-BEF0-11180AB7A8BB}">
            <xm:f>$BJ$4='Data entry'!$R32</xm:f>
            <x14:dxf>
              <fill>
                <patternFill>
                  <bgColor rgb="FFFFFF00"/>
                </patternFill>
              </fill>
            </x14:dxf>
          </x14:cfRule>
          <xm:sqref>AV83:BJ83</xm:sqref>
        </x14:conditionalFormatting>
        <x14:conditionalFormatting xmlns:xm="http://schemas.microsoft.com/office/excel/2006/main">
          <x14:cfRule type="expression" priority="4694525" id="{478A5DCB-1DAA-4497-A6CC-B4F01FB96D10}">
            <xm:f>$BJ$4='Data entry'!$R32</xm:f>
            <x14:dxf>
              <fill>
                <patternFill>
                  <bgColor rgb="FFFF0000"/>
                </patternFill>
              </fill>
            </x14:dxf>
          </x14:cfRule>
          <xm:sqref>BH84:BT84</xm:sqref>
        </x14:conditionalFormatting>
        <x14:conditionalFormatting xmlns:xm="http://schemas.microsoft.com/office/excel/2006/main">
          <x14:cfRule type="expression" priority="4694526" id="{CDE4AD5B-65A6-4FA4-9EC0-8D05F22312A9}">
            <xm:f>$BK$4='Data entry'!$R32</xm:f>
            <x14:dxf>
              <fill>
                <patternFill>
                  <bgColor rgb="FFFF0000"/>
                </patternFill>
              </fill>
            </x14:dxf>
          </x14:cfRule>
          <xm:sqref>BI84:BU84</xm:sqref>
        </x14:conditionalFormatting>
        <x14:conditionalFormatting xmlns:xm="http://schemas.microsoft.com/office/excel/2006/main">
          <x14:cfRule type="expression" priority="4694527" id="{AB32E790-6CD8-4D11-9A69-57D785FE4BBC}">
            <xm:f>$BK$4='Data entry'!$R32</xm:f>
            <x14:dxf>
              <fill>
                <patternFill>
                  <bgColor rgb="FFFFFF00"/>
                </patternFill>
              </fill>
            </x14:dxf>
          </x14:cfRule>
          <xm:sqref>AW83:BK83</xm:sqref>
        </x14:conditionalFormatting>
        <x14:conditionalFormatting xmlns:xm="http://schemas.microsoft.com/office/excel/2006/main">
          <x14:cfRule type="expression" priority="4694528" id="{99810EB9-805C-43D8-852A-EEECE7874CDB}">
            <xm:f>$BL$4='Data entry'!$R32</xm:f>
            <x14:dxf>
              <fill>
                <patternFill>
                  <bgColor rgb="FFFF0000"/>
                </patternFill>
              </fill>
            </x14:dxf>
          </x14:cfRule>
          <xm:sqref>BJ84:BV84</xm:sqref>
        </x14:conditionalFormatting>
        <x14:conditionalFormatting xmlns:xm="http://schemas.microsoft.com/office/excel/2006/main">
          <x14:cfRule type="expression" priority="4694529" id="{BF5F5475-4E46-479C-97A6-D5175F5D1803}">
            <xm:f>$BL$4='Data entry'!$R32</xm:f>
            <x14:dxf>
              <fill>
                <patternFill>
                  <bgColor rgb="FFFFFF00"/>
                </patternFill>
              </fill>
            </x14:dxf>
          </x14:cfRule>
          <xm:sqref>AX83:BL83</xm:sqref>
        </x14:conditionalFormatting>
        <x14:conditionalFormatting xmlns:xm="http://schemas.microsoft.com/office/excel/2006/main">
          <x14:cfRule type="expression" priority="4694530" id="{B86FDF2F-16C9-46B1-847E-7EA1A8A34B9D}">
            <xm:f>$BM$4='Data entry'!$R32</xm:f>
            <x14:dxf>
              <fill>
                <patternFill>
                  <bgColor rgb="FFFF0000"/>
                </patternFill>
              </fill>
            </x14:dxf>
          </x14:cfRule>
          <xm:sqref>BK84:BW84</xm:sqref>
        </x14:conditionalFormatting>
        <x14:conditionalFormatting xmlns:xm="http://schemas.microsoft.com/office/excel/2006/main">
          <x14:cfRule type="expression" priority="4694531" id="{72FD189F-4CED-400D-9FEF-21A328970A4D}">
            <xm:f>$BM$4='Data entry'!$R32</xm:f>
            <x14:dxf>
              <fill>
                <patternFill>
                  <bgColor rgb="FFFFFF00"/>
                </patternFill>
              </fill>
            </x14:dxf>
          </x14:cfRule>
          <xm:sqref>AY83:BM83</xm:sqref>
        </x14:conditionalFormatting>
        <x14:conditionalFormatting xmlns:xm="http://schemas.microsoft.com/office/excel/2006/main">
          <x14:cfRule type="expression" priority="4694532" id="{BBBBF859-D5A7-4F55-BFBF-8A77E3357590}">
            <xm:f>$BN$4='Data entry'!$R32</xm:f>
            <x14:dxf>
              <fill>
                <patternFill>
                  <bgColor rgb="FFFF0000"/>
                </patternFill>
              </fill>
            </x14:dxf>
          </x14:cfRule>
          <xm:sqref>BL84:BX84</xm:sqref>
        </x14:conditionalFormatting>
        <x14:conditionalFormatting xmlns:xm="http://schemas.microsoft.com/office/excel/2006/main">
          <x14:cfRule type="expression" priority="4694533" id="{50CB1D75-0FD5-4D24-92B1-E8A41DC6575C}">
            <xm:f>$BN$4='Data entry'!$R32</xm:f>
            <x14:dxf>
              <fill>
                <patternFill>
                  <bgColor rgb="FFFFFF00"/>
                </patternFill>
              </fill>
            </x14:dxf>
          </x14:cfRule>
          <xm:sqref>AZ83:BN83</xm:sqref>
        </x14:conditionalFormatting>
        <x14:conditionalFormatting xmlns:xm="http://schemas.microsoft.com/office/excel/2006/main">
          <x14:cfRule type="expression" priority="4694534" id="{9EF3226D-E8FC-496B-A6FF-71776AEA54D1}">
            <xm:f>$BO$4='Data entry'!$R32</xm:f>
            <x14:dxf>
              <fill>
                <patternFill>
                  <bgColor rgb="FFFF0000"/>
                </patternFill>
              </fill>
            </x14:dxf>
          </x14:cfRule>
          <xm:sqref>BM84:BY84</xm:sqref>
        </x14:conditionalFormatting>
        <x14:conditionalFormatting xmlns:xm="http://schemas.microsoft.com/office/excel/2006/main">
          <x14:cfRule type="expression" priority="4694535" id="{3B86C801-ECFE-4D05-8AA5-1581116BAFBC}">
            <xm:f>$BO$4='Data entry'!$R32</xm:f>
            <x14:dxf>
              <fill>
                <patternFill>
                  <bgColor rgb="FFFFFF00"/>
                </patternFill>
              </fill>
            </x14:dxf>
          </x14:cfRule>
          <xm:sqref>BA83:BO83</xm:sqref>
        </x14:conditionalFormatting>
        <x14:conditionalFormatting xmlns:xm="http://schemas.microsoft.com/office/excel/2006/main">
          <x14:cfRule type="expression" priority="4694536" id="{058A23EC-3371-4A02-9F20-1ECA603AC6BC}">
            <xm:f>$BP$4='Data entry'!$R32</xm:f>
            <x14:dxf>
              <fill>
                <patternFill>
                  <bgColor rgb="FFFF0000"/>
                </patternFill>
              </fill>
            </x14:dxf>
          </x14:cfRule>
          <xm:sqref>BN84:BZ84</xm:sqref>
        </x14:conditionalFormatting>
        <x14:conditionalFormatting xmlns:xm="http://schemas.microsoft.com/office/excel/2006/main">
          <x14:cfRule type="expression" priority="4694537" id="{3E711E31-3992-4555-AB22-87133D60CD15}">
            <xm:f>$BP$4='Data entry'!$R32</xm:f>
            <x14:dxf>
              <fill>
                <patternFill>
                  <bgColor rgb="FFFFFF00"/>
                </patternFill>
              </fill>
            </x14:dxf>
          </x14:cfRule>
          <xm:sqref>BB83:BP83</xm:sqref>
        </x14:conditionalFormatting>
        <x14:conditionalFormatting xmlns:xm="http://schemas.microsoft.com/office/excel/2006/main">
          <x14:cfRule type="expression" priority="4694538" id="{23E9F8B9-37D5-4730-9453-6F23E8ECBBE3}">
            <xm:f>$BQ$4='Data entry'!$R32</xm:f>
            <x14:dxf>
              <fill>
                <patternFill>
                  <bgColor rgb="FFFFFF00"/>
                </patternFill>
              </fill>
            </x14:dxf>
          </x14:cfRule>
          <xm:sqref>BC83:BQ83</xm:sqref>
        </x14:conditionalFormatting>
        <x14:conditionalFormatting xmlns:xm="http://schemas.microsoft.com/office/excel/2006/main">
          <x14:cfRule type="expression" priority="4694539" id="{BCFD92F6-AAD3-44FD-BC61-A292A81B883E}">
            <xm:f>$BQ$4='Data entry'!$R32</xm:f>
            <x14:dxf>
              <fill>
                <patternFill>
                  <bgColor rgb="FFFF0000"/>
                </patternFill>
              </fill>
            </x14:dxf>
          </x14:cfRule>
          <xm:sqref>BO84:CA84</xm:sqref>
        </x14:conditionalFormatting>
        <x14:conditionalFormatting xmlns:xm="http://schemas.microsoft.com/office/excel/2006/main">
          <x14:cfRule type="expression" priority="4694540" id="{357D60E5-F356-477E-8020-A18F42C02832}">
            <xm:f>$BR$4='Data entry'!$R32</xm:f>
            <x14:dxf>
              <fill>
                <patternFill>
                  <bgColor rgb="FFFFFF00"/>
                </patternFill>
              </fill>
            </x14:dxf>
          </x14:cfRule>
          <xm:sqref>BD83:BR83</xm:sqref>
        </x14:conditionalFormatting>
        <x14:conditionalFormatting xmlns:xm="http://schemas.microsoft.com/office/excel/2006/main">
          <x14:cfRule type="expression" priority="4694541" id="{DA2B6511-43B3-432D-B6AA-1DB1188B90A6}">
            <xm:f>$BR$4='Data entry'!$R32</xm:f>
            <x14:dxf>
              <fill>
                <patternFill>
                  <bgColor rgb="FFFF0000"/>
                </patternFill>
              </fill>
            </x14:dxf>
          </x14:cfRule>
          <xm:sqref>BP84:CB84</xm:sqref>
        </x14:conditionalFormatting>
        <x14:conditionalFormatting xmlns:xm="http://schemas.microsoft.com/office/excel/2006/main">
          <x14:cfRule type="expression" priority="4694542" id="{0D5F64E4-4136-4BFA-B833-CC8578525D9C}">
            <xm:f>$BS$4='Data entry'!$R32</xm:f>
            <x14:dxf>
              <fill>
                <patternFill>
                  <bgColor rgb="FFFFFF00"/>
                </patternFill>
              </fill>
            </x14:dxf>
          </x14:cfRule>
          <xm:sqref>BE83:BS83</xm:sqref>
        </x14:conditionalFormatting>
        <x14:conditionalFormatting xmlns:xm="http://schemas.microsoft.com/office/excel/2006/main">
          <x14:cfRule type="expression" priority="4694543" id="{AC94D468-F078-4AE2-8771-102996E07B09}">
            <xm:f>$BS$4='Data entry'!$R32</xm:f>
            <x14:dxf>
              <fill>
                <patternFill>
                  <bgColor rgb="FFFF0000"/>
                </patternFill>
              </fill>
            </x14:dxf>
          </x14:cfRule>
          <xm:sqref>BQ84:CC84</xm:sqref>
        </x14:conditionalFormatting>
        <x14:conditionalFormatting xmlns:xm="http://schemas.microsoft.com/office/excel/2006/main">
          <x14:cfRule type="expression" priority="4694544" id="{10E78F76-181E-4F19-9F89-7DD36D3EFE30}">
            <xm:f>$BT$4='Data entry'!$R32</xm:f>
            <x14:dxf>
              <fill>
                <patternFill>
                  <bgColor rgb="FFFFFF00"/>
                </patternFill>
              </fill>
            </x14:dxf>
          </x14:cfRule>
          <xm:sqref>BF83:BT83</xm:sqref>
        </x14:conditionalFormatting>
        <x14:conditionalFormatting xmlns:xm="http://schemas.microsoft.com/office/excel/2006/main">
          <x14:cfRule type="expression" priority="4694545" id="{6A5FADC6-9512-4EFB-90A5-7B5244D10D1F}">
            <xm:f>$BT$4='Data entry'!$R32</xm:f>
            <x14:dxf>
              <fill>
                <patternFill>
                  <bgColor rgb="FFFF0000"/>
                </patternFill>
              </fill>
            </x14:dxf>
          </x14:cfRule>
          <xm:sqref>BR84:CC84</xm:sqref>
        </x14:conditionalFormatting>
        <x14:conditionalFormatting xmlns:xm="http://schemas.microsoft.com/office/excel/2006/main">
          <x14:cfRule type="expression" priority="4694546" id="{A51139D1-8841-4B96-B8CB-DFE3808765CF}">
            <xm:f>$BU$4='Data entry'!$R32</xm:f>
            <x14:dxf>
              <fill>
                <patternFill>
                  <bgColor rgb="FFFFFF00"/>
                </patternFill>
              </fill>
            </x14:dxf>
          </x14:cfRule>
          <xm:sqref>BG83:BU83</xm:sqref>
        </x14:conditionalFormatting>
        <x14:conditionalFormatting xmlns:xm="http://schemas.microsoft.com/office/excel/2006/main">
          <x14:cfRule type="expression" priority="4694547" id="{55CA7258-760F-4BFF-ACB5-A70FEB3E7981}">
            <xm:f>$BU$4='Data entry'!$R32</xm:f>
            <x14:dxf>
              <fill>
                <patternFill>
                  <bgColor rgb="FFFF0000"/>
                </patternFill>
              </fill>
            </x14:dxf>
          </x14:cfRule>
          <xm:sqref>BS84:CC84</xm:sqref>
        </x14:conditionalFormatting>
        <x14:conditionalFormatting xmlns:xm="http://schemas.microsoft.com/office/excel/2006/main">
          <x14:cfRule type="expression" priority="4694548" id="{A922B218-64DB-4CBB-9AB8-FE0EBB44E09E}">
            <xm:f>$BV$4='Data entry'!$R32</xm:f>
            <x14:dxf>
              <fill>
                <patternFill>
                  <bgColor rgb="FFFFFF00"/>
                </patternFill>
              </fill>
            </x14:dxf>
          </x14:cfRule>
          <xm:sqref>BH83:BV83</xm:sqref>
        </x14:conditionalFormatting>
        <x14:conditionalFormatting xmlns:xm="http://schemas.microsoft.com/office/excel/2006/main">
          <x14:cfRule type="expression" priority="4694549" id="{C98E908A-CD31-4778-B41C-7AFB9DBE639A}">
            <xm:f>$BV$4='Data entry'!$R32</xm:f>
            <x14:dxf>
              <fill>
                <patternFill>
                  <bgColor rgb="FFFF0000"/>
                </patternFill>
              </fill>
            </x14:dxf>
          </x14:cfRule>
          <xm:sqref>BT84:CC84</xm:sqref>
        </x14:conditionalFormatting>
        <x14:conditionalFormatting xmlns:xm="http://schemas.microsoft.com/office/excel/2006/main">
          <x14:cfRule type="expression" priority="4694550" id="{465CCCA3-B4DB-4B61-8AC7-8A5E4CEC9E3F}">
            <xm:f>$BW$4='Data entry'!$R32</xm:f>
            <x14:dxf>
              <fill>
                <patternFill>
                  <bgColor rgb="FFFFFF00"/>
                </patternFill>
              </fill>
            </x14:dxf>
          </x14:cfRule>
          <xm:sqref>BI83:BW83</xm:sqref>
        </x14:conditionalFormatting>
        <x14:conditionalFormatting xmlns:xm="http://schemas.microsoft.com/office/excel/2006/main">
          <x14:cfRule type="expression" priority="4694551" id="{37566F97-6D06-400B-A709-FE657B07687F}">
            <xm:f>$BW$4='Data entry'!$R32</xm:f>
            <x14:dxf>
              <fill>
                <patternFill>
                  <bgColor rgb="FFFF0000"/>
                </patternFill>
              </fill>
            </x14:dxf>
          </x14:cfRule>
          <xm:sqref>BU84:CC84</xm:sqref>
        </x14:conditionalFormatting>
        <x14:conditionalFormatting xmlns:xm="http://schemas.microsoft.com/office/excel/2006/main">
          <x14:cfRule type="expression" priority="4694552" id="{D8FBA3AC-5CF0-4E45-97CA-1D4DEE729ADA}">
            <xm:f>$BX$4='Data entry'!$R32</xm:f>
            <x14:dxf>
              <fill>
                <patternFill>
                  <bgColor rgb="FFFFFF00"/>
                </patternFill>
              </fill>
            </x14:dxf>
          </x14:cfRule>
          <xm:sqref>BJ83:BX83</xm:sqref>
        </x14:conditionalFormatting>
        <x14:conditionalFormatting xmlns:xm="http://schemas.microsoft.com/office/excel/2006/main">
          <x14:cfRule type="expression" priority="4694553" id="{E077C84B-A94F-431D-B232-4AFCC7C64F54}">
            <xm:f>$BX$4='Data entry'!$R32</xm:f>
            <x14:dxf>
              <fill>
                <patternFill>
                  <bgColor rgb="FFFF0000"/>
                </patternFill>
              </fill>
            </x14:dxf>
          </x14:cfRule>
          <xm:sqref>BV84:CC84</xm:sqref>
        </x14:conditionalFormatting>
        <x14:conditionalFormatting xmlns:xm="http://schemas.microsoft.com/office/excel/2006/main">
          <x14:cfRule type="expression" priority="4694554" id="{63783BA8-0C97-4A44-86FD-7A2BCF1B9957}">
            <xm:f>$BY$4='Data entry'!$R32</xm:f>
            <x14:dxf>
              <fill>
                <patternFill>
                  <bgColor rgb="FFFFFF00"/>
                </patternFill>
              </fill>
            </x14:dxf>
          </x14:cfRule>
          <xm:sqref>BK83:BY83</xm:sqref>
        </x14:conditionalFormatting>
        <x14:conditionalFormatting xmlns:xm="http://schemas.microsoft.com/office/excel/2006/main">
          <x14:cfRule type="expression" priority="4694555" id="{BB8DB8B4-B71B-46D2-AEE7-346F16103F74}">
            <xm:f>$BY$4='Data entry'!$R32</xm:f>
            <x14:dxf>
              <fill>
                <patternFill>
                  <bgColor rgb="FFFF0000"/>
                </patternFill>
              </fill>
            </x14:dxf>
          </x14:cfRule>
          <xm:sqref>BW84:CC84</xm:sqref>
        </x14:conditionalFormatting>
        <x14:conditionalFormatting xmlns:xm="http://schemas.microsoft.com/office/excel/2006/main">
          <x14:cfRule type="expression" priority="4694556" id="{1B638B98-2B06-4FEB-90C1-446A3E0A3979}">
            <xm:f>$BZ$4='Data entry'!$R32</xm:f>
            <x14:dxf>
              <fill>
                <patternFill>
                  <bgColor rgb="FFFFFF00"/>
                </patternFill>
              </fill>
            </x14:dxf>
          </x14:cfRule>
          <xm:sqref>BL83:BZ83</xm:sqref>
        </x14:conditionalFormatting>
        <x14:conditionalFormatting xmlns:xm="http://schemas.microsoft.com/office/excel/2006/main">
          <x14:cfRule type="expression" priority="4694557" id="{D3A0A2F8-D1B2-4DC5-B2A9-0EF53074E685}">
            <xm:f>$BZ$4='Data entry'!$R32</xm:f>
            <x14:dxf>
              <fill>
                <patternFill>
                  <bgColor rgb="FFFF0000"/>
                </patternFill>
              </fill>
            </x14:dxf>
          </x14:cfRule>
          <xm:sqref>BX84:CC84</xm:sqref>
        </x14:conditionalFormatting>
        <x14:conditionalFormatting xmlns:xm="http://schemas.microsoft.com/office/excel/2006/main">
          <x14:cfRule type="expression" priority="4694558" id="{83F6D018-7D3B-4D33-9998-11572F2F2FF5}">
            <xm:f>$CA$4='Data entry'!$R32</xm:f>
            <x14:dxf>
              <fill>
                <patternFill>
                  <bgColor rgb="FFFFFF00"/>
                </patternFill>
              </fill>
            </x14:dxf>
          </x14:cfRule>
          <xm:sqref>BM83:CA83</xm:sqref>
        </x14:conditionalFormatting>
        <x14:conditionalFormatting xmlns:xm="http://schemas.microsoft.com/office/excel/2006/main">
          <x14:cfRule type="expression" priority="4694559" id="{8E6D0B51-5626-4ED9-9072-C7A2C139704F}">
            <xm:f>$CA$4='Data entry'!$R32</xm:f>
            <x14:dxf>
              <fill>
                <patternFill>
                  <bgColor rgb="FFFF0000"/>
                </patternFill>
              </fill>
            </x14:dxf>
          </x14:cfRule>
          <xm:sqref>BY84:CC84</xm:sqref>
        </x14:conditionalFormatting>
        <x14:conditionalFormatting xmlns:xm="http://schemas.microsoft.com/office/excel/2006/main">
          <x14:cfRule type="expression" priority="4694560" id="{E1886EE4-3BDE-43A9-9F4B-79377FEC37FE}">
            <xm:f>$CB$4='Data entry'!$R32</xm:f>
            <x14:dxf>
              <fill>
                <patternFill>
                  <bgColor rgb="FFFFFF00"/>
                </patternFill>
              </fill>
            </x14:dxf>
          </x14:cfRule>
          <xm:sqref>BN83:CB83</xm:sqref>
        </x14:conditionalFormatting>
        <x14:conditionalFormatting xmlns:xm="http://schemas.microsoft.com/office/excel/2006/main">
          <x14:cfRule type="expression" priority="4694561" id="{ADEF572A-6C18-4602-BB86-01C96D36E07E}">
            <xm:f>$CB$4='Data entry'!$R32</xm:f>
            <x14:dxf>
              <fill>
                <patternFill>
                  <bgColor rgb="FFFF0000"/>
                </patternFill>
              </fill>
            </x14:dxf>
          </x14:cfRule>
          <xm:sqref>BZ84:CC84</xm:sqref>
        </x14:conditionalFormatting>
        <x14:conditionalFormatting xmlns:xm="http://schemas.microsoft.com/office/excel/2006/main">
          <x14:cfRule type="expression" priority="4694562" id="{7984E1C9-E073-4955-8543-62145CB6D008}">
            <xm:f>$CC$4='Data entry'!$R32</xm:f>
            <x14:dxf>
              <fill>
                <patternFill>
                  <bgColor rgb="FFFFFF00"/>
                </patternFill>
              </fill>
            </x14:dxf>
          </x14:cfRule>
          <xm:sqref>BO83:CC83</xm:sqref>
        </x14:conditionalFormatting>
        <x14:conditionalFormatting xmlns:xm="http://schemas.microsoft.com/office/excel/2006/main">
          <x14:cfRule type="expression" priority="4694563" id="{18A957B3-59FA-4698-BA92-2A208FF18E2F}">
            <xm:f>$CC$4='Data entry'!$R32</xm:f>
            <x14:dxf>
              <fill>
                <patternFill>
                  <bgColor rgb="FFFF0000"/>
                </patternFill>
              </fill>
            </x14:dxf>
          </x14:cfRule>
          <xm:sqref>CA84:CC84</xm:sqref>
        </x14:conditionalFormatting>
        <x14:conditionalFormatting xmlns:xm="http://schemas.microsoft.com/office/excel/2006/main">
          <x14:cfRule type="expression" priority="4694650" id="{5B0DB825-B7C2-40AC-B7EF-F267F054CFB9}">
            <xm:f>$U$4='Data entry'!$R33</xm:f>
            <x14:dxf>
              <fill>
                <patternFill>
                  <bgColor rgb="FFFF0000"/>
                </patternFill>
              </fill>
            </x14:dxf>
          </x14:cfRule>
          <xm:sqref>S87:AE87</xm:sqref>
        </x14:conditionalFormatting>
        <x14:conditionalFormatting xmlns:xm="http://schemas.microsoft.com/office/excel/2006/main">
          <x14:cfRule type="expression" priority="4694651" id="{18311200-E2BB-400F-B594-3B9A2C6068C2}">
            <xm:f>$V$4='Data entry'!$R33</xm:f>
            <x14:dxf>
              <fill>
                <patternFill>
                  <bgColor rgb="FFFF0000"/>
                </patternFill>
              </fill>
            </x14:dxf>
          </x14:cfRule>
          <xm:sqref>T87:AF87</xm:sqref>
        </x14:conditionalFormatting>
        <x14:conditionalFormatting xmlns:xm="http://schemas.microsoft.com/office/excel/2006/main">
          <x14:cfRule type="expression" priority="4694652" id="{D6DFB621-1A58-4C59-A987-ECAD0EB2D32B}">
            <xm:f>$V$4='Data entry'!$R33</xm:f>
            <x14:dxf>
              <fill>
                <patternFill>
                  <bgColor rgb="FFFFFF00"/>
                </patternFill>
              </fill>
            </x14:dxf>
          </x14:cfRule>
          <xm:sqref>H86:V86</xm:sqref>
        </x14:conditionalFormatting>
        <x14:conditionalFormatting xmlns:xm="http://schemas.microsoft.com/office/excel/2006/main">
          <x14:cfRule type="expression" priority="4694653" id="{5F87A680-DC5F-433D-A779-B7A534ACCDA9}">
            <xm:f>$W$4='Data entry'!$R33</xm:f>
            <x14:dxf>
              <fill>
                <patternFill>
                  <bgColor rgb="FFFF0000"/>
                </patternFill>
              </fill>
            </x14:dxf>
          </x14:cfRule>
          <xm:sqref>U87:AG87</xm:sqref>
        </x14:conditionalFormatting>
        <x14:conditionalFormatting xmlns:xm="http://schemas.microsoft.com/office/excel/2006/main">
          <x14:cfRule type="expression" priority="4694654" id="{964539FF-A92C-4F68-B268-B7157A32678C}">
            <xm:f>$W$4='Data entry'!$R33</xm:f>
            <x14:dxf>
              <fill>
                <patternFill>
                  <bgColor rgb="FFFFFF00"/>
                </patternFill>
              </fill>
            </x14:dxf>
          </x14:cfRule>
          <xm:sqref>I86:W86</xm:sqref>
        </x14:conditionalFormatting>
        <x14:conditionalFormatting xmlns:xm="http://schemas.microsoft.com/office/excel/2006/main">
          <x14:cfRule type="expression" priority="4694655" id="{46C1533A-F090-4A90-9309-3F59EC3FD3B0}">
            <xm:f>$X$4='Data entry'!$R33</xm:f>
            <x14:dxf>
              <fill>
                <patternFill>
                  <bgColor rgb="FFFF0000"/>
                </patternFill>
              </fill>
            </x14:dxf>
          </x14:cfRule>
          <xm:sqref>V87:AH87</xm:sqref>
        </x14:conditionalFormatting>
        <x14:conditionalFormatting xmlns:xm="http://schemas.microsoft.com/office/excel/2006/main">
          <x14:cfRule type="expression" priority="4694656" id="{7C70E81C-DDD4-4D75-933A-4F6A39893184}">
            <xm:f>$X$4='Data entry'!$R33</xm:f>
            <x14:dxf>
              <fill>
                <patternFill>
                  <bgColor rgb="FFFFFF00"/>
                </patternFill>
              </fill>
            </x14:dxf>
          </x14:cfRule>
          <xm:sqref>J86:X86</xm:sqref>
        </x14:conditionalFormatting>
        <x14:conditionalFormatting xmlns:xm="http://schemas.microsoft.com/office/excel/2006/main">
          <x14:cfRule type="expression" priority="4694657" id="{561AF073-0EF8-4B72-A119-40A639C4359D}">
            <xm:f>$Y$4='Data entry'!$R33</xm:f>
            <x14:dxf>
              <fill>
                <patternFill>
                  <bgColor rgb="FFFF0000"/>
                </patternFill>
              </fill>
            </x14:dxf>
          </x14:cfRule>
          <xm:sqref>W87:AI87</xm:sqref>
        </x14:conditionalFormatting>
        <x14:conditionalFormatting xmlns:xm="http://schemas.microsoft.com/office/excel/2006/main">
          <x14:cfRule type="expression" priority="4694658" id="{F242E808-8F07-4A89-9524-7D4C767CE357}">
            <xm:f>$Y$4='Data entry'!$R33</xm:f>
            <x14:dxf>
              <fill>
                <patternFill>
                  <bgColor rgb="FFFFFF00"/>
                </patternFill>
              </fill>
            </x14:dxf>
          </x14:cfRule>
          <xm:sqref>K86:Y86</xm:sqref>
        </x14:conditionalFormatting>
        <x14:conditionalFormatting xmlns:xm="http://schemas.microsoft.com/office/excel/2006/main">
          <x14:cfRule type="expression" priority="4694659" id="{DD601058-982B-4218-BD9D-64BB823C2633}">
            <xm:f>$Z$4='Data entry'!$R33</xm:f>
            <x14:dxf>
              <fill>
                <patternFill>
                  <bgColor rgb="FFFF0000"/>
                </patternFill>
              </fill>
            </x14:dxf>
          </x14:cfRule>
          <xm:sqref>X87:AJ87</xm:sqref>
        </x14:conditionalFormatting>
        <x14:conditionalFormatting xmlns:xm="http://schemas.microsoft.com/office/excel/2006/main">
          <x14:cfRule type="expression" priority="4694660" id="{C9DB141D-79F6-4093-92A3-7BF7A1622985}">
            <xm:f>$Z$4='Data entry'!$R33</xm:f>
            <x14:dxf>
              <fill>
                <patternFill>
                  <bgColor rgb="FFFFFF00"/>
                </patternFill>
              </fill>
            </x14:dxf>
          </x14:cfRule>
          <xm:sqref>L86:Z86</xm:sqref>
        </x14:conditionalFormatting>
        <x14:conditionalFormatting xmlns:xm="http://schemas.microsoft.com/office/excel/2006/main">
          <x14:cfRule type="expression" priority="4694661" id="{710EB8D3-F5C0-4E3C-8214-2D0C4E26F649}">
            <xm:f>$AA$4='Data entry'!$R33</xm:f>
            <x14:dxf>
              <fill>
                <patternFill>
                  <bgColor rgb="FFFF0000"/>
                </patternFill>
              </fill>
            </x14:dxf>
          </x14:cfRule>
          <xm:sqref>Y87:AK87</xm:sqref>
        </x14:conditionalFormatting>
        <x14:conditionalFormatting xmlns:xm="http://schemas.microsoft.com/office/excel/2006/main">
          <x14:cfRule type="expression" priority="4694662" id="{33825D69-C967-4D27-B395-5D44A3083802}">
            <xm:f>$AA$4='Data entry'!$R33</xm:f>
            <x14:dxf>
              <fill>
                <patternFill>
                  <bgColor rgb="FFFFFF00"/>
                </patternFill>
              </fill>
            </x14:dxf>
          </x14:cfRule>
          <xm:sqref>M86:AA86</xm:sqref>
        </x14:conditionalFormatting>
        <x14:conditionalFormatting xmlns:xm="http://schemas.microsoft.com/office/excel/2006/main">
          <x14:cfRule type="expression" priority="4694663" id="{9811A97D-351B-4D32-8754-AF433277E62B}">
            <xm:f>$AB$4='Data entry'!$R33</xm:f>
            <x14:dxf>
              <fill>
                <patternFill>
                  <bgColor rgb="FFFF0000"/>
                </patternFill>
              </fill>
            </x14:dxf>
          </x14:cfRule>
          <xm:sqref>Z87:AL87</xm:sqref>
        </x14:conditionalFormatting>
        <x14:conditionalFormatting xmlns:xm="http://schemas.microsoft.com/office/excel/2006/main">
          <x14:cfRule type="expression" priority="4694664" id="{6DD3E556-C72E-438B-92DA-3096ED1E4178}">
            <xm:f>$AB$4='Data entry'!$R33</xm:f>
            <x14:dxf>
              <fill>
                <patternFill>
                  <bgColor rgb="FFFFFF00"/>
                </patternFill>
              </fill>
            </x14:dxf>
          </x14:cfRule>
          <xm:sqref>N86:AB86</xm:sqref>
        </x14:conditionalFormatting>
        <x14:conditionalFormatting xmlns:xm="http://schemas.microsoft.com/office/excel/2006/main">
          <x14:cfRule type="expression" priority="4694665" id="{C0DF7A1B-D6BC-4371-BD3A-F0708147FA1C}">
            <xm:f>$AC$4='Data entry'!$R33</xm:f>
            <x14:dxf>
              <fill>
                <patternFill>
                  <bgColor rgb="FFFF0000"/>
                </patternFill>
              </fill>
            </x14:dxf>
          </x14:cfRule>
          <xm:sqref>AA87:AM87</xm:sqref>
        </x14:conditionalFormatting>
        <x14:conditionalFormatting xmlns:xm="http://schemas.microsoft.com/office/excel/2006/main">
          <x14:cfRule type="expression" priority="4694666" id="{DB2E1F48-AF0E-41F9-A976-6B1963CA5711}">
            <xm:f>$AC$4='Data entry'!$R33</xm:f>
            <x14:dxf>
              <fill>
                <patternFill>
                  <bgColor rgb="FFFFFF00"/>
                </patternFill>
              </fill>
            </x14:dxf>
          </x14:cfRule>
          <xm:sqref>O86:AC86</xm:sqref>
        </x14:conditionalFormatting>
        <x14:conditionalFormatting xmlns:xm="http://schemas.microsoft.com/office/excel/2006/main">
          <x14:cfRule type="expression" priority="4694667" id="{89909907-F9A9-4AF9-BC1D-304710A43F50}">
            <xm:f>$AD$4='Data entry'!$R33</xm:f>
            <x14:dxf>
              <fill>
                <patternFill>
                  <bgColor rgb="FFFF0000"/>
                </patternFill>
              </fill>
            </x14:dxf>
          </x14:cfRule>
          <xm:sqref>AB87:AN87</xm:sqref>
        </x14:conditionalFormatting>
        <x14:conditionalFormatting xmlns:xm="http://schemas.microsoft.com/office/excel/2006/main">
          <x14:cfRule type="expression" priority="4694668" id="{729676B7-E331-43A4-ACC9-850DCEE76A0E}">
            <xm:f>$AD$4='Data entry'!$R33</xm:f>
            <x14:dxf>
              <fill>
                <patternFill>
                  <bgColor rgb="FFFFFF00"/>
                </patternFill>
              </fill>
            </x14:dxf>
          </x14:cfRule>
          <xm:sqref>P86:AD86</xm:sqref>
        </x14:conditionalFormatting>
        <x14:conditionalFormatting xmlns:xm="http://schemas.microsoft.com/office/excel/2006/main">
          <x14:cfRule type="expression" priority="4694669" id="{00DA2C55-350E-44AA-ABEA-808FABFDA737}">
            <xm:f>$AE$4='Data entry'!$R33</xm:f>
            <x14:dxf>
              <fill>
                <patternFill>
                  <bgColor rgb="FFFF0000"/>
                </patternFill>
              </fill>
            </x14:dxf>
          </x14:cfRule>
          <xm:sqref>AC87:AO87</xm:sqref>
        </x14:conditionalFormatting>
        <x14:conditionalFormatting xmlns:xm="http://schemas.microsoft.com/office/excel/2006/main">
          <x14:cfRule type="expression" priority="4694670" id="{373C95F1-00C1-45E9-B561-5224945BA4A4}">
            <xm:f>$AE$4='Data entry'!$R33</xm:f>
            <x14:dxf>
              <fill>
                <patternFill>
                  <bgColor rgb="FFFFFF00"/>
                </patternFill>
              </fill>
            </x14:dxf>
          </x14:cfRule>
          <xm:sqref>Q86:AE86</xm:sqref>
        </x14:conditionalFormatting>
        <x14:conditionalFormatting xmlns:xm="http://schemas.microsoft.com/office/excel/2006/main">
          <x14:cfRule type="expression" priority="4694671" id="{65E90E74-6BEF-4B00-BD5E-ECACFEBC225A}">
            <xm:f>$AF$4='Data entry'!$R33</xm:f>
            <x14:dxf>
              <fill>
                <patternFill>
                  <bgColor rgb="FFFF0000"/>
                </patternFill>
              </fill>
            </x14:dxf>
          </x14:cfRule>
          <xm:sqref>AD87:AP87</xm:sqref>
        </x14:conditionalFormatting>
        <x14:conditionalFormatting xmlns:xm="http://schemas.microsoft.com/office/excel/2006/main">
          <x14:cfRule type="expression" priority="4694672" id="{56B519D7-E083-4811-B42B-D6CB10D44BB3}">
            <xm:f>$AF$4='Data entry'!$R33</xm:f>
            <x14:dxf>
              <fill>
                <patternFill>
                  <bgColor rgb="FFFFFF00"/>
                </patternFill>
              </fill>
            </x14:dxf>
          </x14:cfRule>
          <xm:sqref>R86:AF86</xm:sqref>
        </x14:conditionalFormatting>
        <x14:conditionalFormatting xmlns:xm="http://schemas.microsoft.com/office/excel/2006/main">
          <x14:cfRule type="expression" priority="4694673" id="{889682B6-BF9B-414B-86B7-1C802156B058}">
            <xm:f>$AG$4='Data entry'!$R33</xm:f>
            <x14:dxf>
              <fill>
                <patternFill>
                  <bgColor rgb="FFFF0000"/>
                </patternFill>
              </fill>
            </x14:dxf>
          </x14:cfRule>
          <xm:sqref>AE87:AQ87</xm:sqref>
        </x14:conditionalFormatting>
        <x14:conditionalFormatting xmlns:xm="http://schemas.microsoft.com/office/excel/2006/main">
          <x14:cfRule type="expression" priority="4694674" id="{19913D88-1940-4CB0-B29C-D46D60833BD5}">
            <xm:f>$AG$4='Data entry'!$R33</xm:f>
            <x14:dxf>
              <fill>
                <patternFill>
                  <bgColor rgb="FFFFFF00"/>
                </patternFill>
              </fill>
            </x14:dxf>
          </x14:cfRule>
          <xm:sqref>S86:AG86</xm:sqref>
        </x14:conditionalFormatting>
        <x14:conditionalFormatting xmlns:xm="http://schemas.microsoft.com/office/excel/2006/main">
          <x14:cfRule type="expression" priority="4694675" id="{3DD7B9A5-18A3-463F-BAD5-9796FC487328}">
            <xm:f>$AH$4='Data entry'!$R33</xm:f>
            <x14:dxf>
              <fill>
                <patternFill>
                  <bgColor rgb="FFFF0000"/>
                </patternFill>
              </fill>
            </x14:dxf>
          </x14:cfRule>
          <xm:sqref>AF87:AR87</xm:sqref>
        </x14:conditionalFormatting>
        <x14:conditionalFormatting xmlns:xm="http://schemas.microsoft.com/office/excel/2006/main">
          <x14:cfRule type="expression" priority="4694676" id="{31005CF4-5608-496E-91EB-F7F505046C80}">
            <xm:f>$AH$4='Data entry'!$R33</xm:f>
            <x14:dxf>
              <fill>
                <patternFill>
                  <bgColor rgb="FFFFFF00"/>
                </patternFill>
              </fill>
            </x14:dxf>
          </x14:cfRule>
          <xm:sqref>T86:AH86</xm:sqref>
        </x14:conditionalFormatting>
        <x14:conditionalFormatting xmlns:xm="http://schemas.microsoft.com/office/excel/2006/main">
          <x14:cfRule type="expression" priority="4694677" id="{CD14F654-5B7A-444F-8FC1-7DD71E76E475}">
            <xm:f>$AI$4='Data entry'!$R33</xm:f>
            <x14:dxf>
              <fill>
                <patternFill>
                  <bgColor rgb="FFFF0000"/>
                </patternFill>
              </fill>
            </x14:dxf>
          </x14:cfRule>
          <xm:sqref>AG87:AS87</xm:sqref>
        </x14:conditionalFormatting>
        <x14:conditionalFormatting xmlns:xm="http://schemas.microsoft.com/office/excel/2006/main">
          <x14:cfRule type="expression" priority="4694678" id="{0E4E448C-6C46-4285-B877-A61A90294385}">
            <xm:f>$AI$4='Data entry'!$R33</xm:f>
            <x14:dxf>
              <fill>
                <patternFill>
                  <bgColor rgb="FFFFFF00"/>
                </patternFill>
              </fill>
            </x14:dxf>
          </x14:cfRule>
          <xm:sqref>U86:AI86</xm:sqref>
        </x14:conditionalFormatting>
        <x14:conditionalFormatting xmlns:xm="http://schemas.microsoft.com/office/excel/2006/main">
          <x14:cfRule type="expression" priority="4694679" id="{B1C1818F-791C-403D-BE73-6F6E9DC6A16D}">
            <xm:f>$AJ$4='Data entry'!$R33</xm:f>
            <x14:dxf>
              <fill>
                <patternFill>
                  <bgColor rgb="FFFF0000"/>
                </patternFill>
              </fill>
            </x14:dxf>
          </x14:cfRule>
          <xm:sqref>AH87:AT87</xm:sqref>
        </x14:conditionalFormatting>
        <x14:conditionalFormatting xmlns:xm="http://schemas.microsoft.com/office/excel/2006/main">
          <x14:cfRule type="expression" priority="4694680" id="{A1237792-221B-431B-B8A7-E9A64DA46D93}">
            <xm:f>$AJ$4='Data entry'!$R33</xm:f>
            <x14:dxf>
              <fill>
                <patternFill>
                  <bgColor rgb="FFFFFF00"/>
                </patternFill>
              </fill>
            </x14:dxf>
          </x14:cfRule>
          <xm:sqref>V86:AJ86</xm:sqref>
        </x14:conditionalFormatting>
        <x14:conditionalFormatting xmlns:xm="http://schemas.microsoft.com/office/excel/2006/main">
          <x14:cfRule type="expression" priority="4694681" id="{617DC2AF-C7A3-4724-8EA3-17DEFEDC8949}">
            <xm:f>$AK$4='Data entry'!$R33</xm:f>
            <x14:dxf>
              <fill>
                <patternFill>
                  <bgColor rgb="FFFF0000"/>
                </patternFill>
              </fill>
            </x14:dxf>
          </x14:cfRule>
          <xm:sqref>AI87:AU87</xm:sqref>
        </x14:conditionalFormatting>
        <x14:conditionalFormatting xmlns:xm="http://schemas.microsoft.com/office/excel/2006/main">
          <x14:cfRule type="expression" priority="4694682" id="{AA72317D-37B1-48EB-A28B-BF2AC8DC4519}">
            <xm:f>$AK$4='Data entry'!$R33</xm:f>
            <x14:dxf>
              <fill>
                <patternFill>
                  <bgColor rgb="FFFFFF00"/>
                </patternFill>
              </fill>
            </x14:dxf>
          </x14:cfRule>
          <xm:sqref>W86:AK86</xm:sqref>
        </x14:conditionalFormatting>
        <x14:conditionalFormatting xmlns:xm="http://schemas.microsoft.com/office/excel/2006/main">
          <x14:cfRule type="expression" priority="4694683" id="{6CA9FB7A-20EA-4D3A-B74C-A001F4BE810D}">
            <xm:f>$AL$4='Data entry'!$R33</xm:f>
            <x14:dxf>
              <fill>
                <patternFill>
                  <bgColor rgb="FFFF0000"/>
                </patternFill>
              </fill>
            </x14:dxf>
          </x14:cfRule>
          <xm:sqref>AJ87:AV87</xm:sqref>
        </x14:conditionalFormatting>
        <x14:conditionalFormatting xmlns:xm="http://schemas.microsoft.com/office/excel/2006/main">
          <x14:cfRule type="expression" priority="4694684" id="{81A75DAA-573F-4EF3-A640-1B992C18BEA0}">
            <xm:f>$AL$4='Data entry'!$R33</xm:f>
            <x14:dxf>
              <fill>
                <patternFill>
                  <bgColor rgb="FFFFFF00"/>
                </patternFill>
              </fill>
            </x14:dxf>
          </x14:cfRule>
          <xm:sqref>X86:AL86</xm:sqref>
        </x14:conditionalFormatting>
        <x14:conditionalFormatting xmlns:xm="http://schemas.microsoft.com/office/excel/2006/main">
          <x14:cfRule type="expression" priority="4694685" id="{3D44713E-4ABA-4CCD-9DF4-5513A9FB5E1E}">
            <xm:f>$AM$4='Data entry'!$R33</xm:f>
            <x14:dxf>
              <fill>
                <patternFill>
                  <bgColor rgb="FFFF0000"/>
                </patternFill>
              </fill>
            </x14:dxf>
          </x14:cfRule>
          <xm:sqref>AK87:AW87</xm:sqref>
        </x14:conditionalFormatting>
        <x14:conditionalFormatting xmlns:xm="http://schemas.microsoft.com/office/excel/2006/main">
          <x14:cfRule type="expression" priority="4694686" id="{05A26B51-72A7-4423-822F-2BDBC28275D0}">
            <xm:f>$AM$4='Data entry'!$R33</xm:f>
            <x14:dxf>
              <fill>
                <patternFill>
                  <bgColor rgb="FFFFFF00"/>
                </patternFill>
              </fill>
            </x14:dxf>
          </x14:cfRule>
          <xm:sqref>Y86:AM86</xm:sqref>
        </x14:conditionalFormatting>
        <x14:conditionalFormatting xmlns:xm="http://schemas.microsoft.com/office/excel/2006/main">
          <x14:cfRule type="expression" priority="4694687" id="{B8A20675-6230-4694-A7F6-6B3DC7142773}">
            <xm:f>$AN$4='Data entry'!$R33</xm:f>
            <x14:dxf>
              <fill>
                <patternFill>
                  <bgColor rgb="FFFF0000"/>
                </patternFill>
              </fill>
            </x14:dxf>
          </x14:cfRule>
          <xm:sqref>AL87:AX87</xm:sqref>
        </x14:conditionalFormatting>
        <x14:conditionalFormatting xmlns:xm="http://schemas.microsoft.com/office/excel/2006/main">
          <x14:cfRule type="expression" priority="4694688" id="{8421181C-7450-42E9-BC1D-065CCFCA960E}">
            <xm:f>$AN$4='Data entry'!$R33</xm:f>
            <x14:dxf>
              <fill>
                <patternFill>
                  <bgColor rgb="FFFFFF00"/>
                </patternFill>
              </fill>
            </x14:dxf>
          </x14:cfRule>
          <xm:sqref>Z86:AN86</xm:sqref>
        </x14:conditionalFormatting>
        <x14:conditionalFormatting xmlns:xm="http://schemas.microsoft.com/office/excel/2006/main">
          <x14:cfRule type="expression" priority="4694689" id="{067FE4BD-6EF4-4684-B6E0-35AB2F267EE7}">
            <xm:f>$AO$4='Data entry'!$R33</xm:f>
            <x14:dxf>
              <fill>
                <patternFill>
                  <bgColor rgb="FFFF0000"/>
                </patternFill>
              </fill>
            </x14:dxf>
          </x14:cfRule>
          <xm:sqref>AM87:AY87</xm:sqref>
        </x14:conditionalFormatting>
        <x14:conditionalFormatting xmlns:xm="http://schemas.microsoft.com/office/excel/2006/main">
          <x14:cfRule type="expression" priority="4694690" id="{F7653492-88D1-47AC-8BA3-0CCE65C3C2AB}">
            <xm:f>$AO$4='Data entry'!$R33</xm:f>
            <x14:dxf>
              <fill>
                <patternFill>
                  <bgColor rgb="FFFFFF00"/>
                </patternFill>
              </fill>
            </x14:dxf>
          </x14:cfRule>
          <xm:sqref>AA86:AO86</xm:sqref>
        </x14:conditionalFormatting>
        <x14:conditionalFormatting xmlns:xm="http://schemas.microsoft.com/office/excel/2006/main">
          <x14:cfRule type="expression" priority="4694691" id="{207A5E5D-B322-482E-9193-1D7318138358}">
            <xm:f>$AP$4='Data entry'!$R33</xm:f>
            <x14:dxf>
              <fill>
                <patternFill>
                  <bgColor rgb="FFFF0000"/>
                </patternFill>
              </fill>
            </x14:dxf>
          </x14:cfRule>
          <xm:sqref>AN87:AZ87</xm:sqref>
        </x14:conditionalFormatting>
        <x14:conditionalFormatting xmlns:xm="http://schemas.microsoft.com/office/excel/2006/main">
          <x14:cfRule type="expression" priority="4694692" id="{21DA638D-4CA0-4067-BFF1-240CE1A0261B}">
            <xm:f>$AP$4='Data entry'!$R33</xm:f>
            <x14:dxf>
              <fill>
                <patternFill>
                  <bgColor rgb="FFFFFF00"/>
                </patternFill>
              </fill>
            </x14:dxf>
          </x14:cfRule>
          <xm:sqref>AB86:AP86</xm:sqref>
        </x14:conditionalFormatting>
        <x14:conditionalFormatting xmlns:xm="http://schemas.microsoft.com/office/excel/2006/main">
          <x14:cfRule type="expression" priority="4694693" id="{71963D96-A42A-4B90-BFC7-6D83D37766EF}">
            <xm:f>$AQ$4='Data entry'!$R33</xm:f>
            <x14:dxf>
              <fill>
                <patternFill>
                  <bgColor rgb="FFFF0000"/>
                </patternFill>
              </fill>
            </x14:dxf>
          </x14:cfRule>
          <xm:sqref>AO87:BA87</xm:sqref>
        </x14:conditionalFormatting>
        <x14:conditionalFormatting xmlns:xm="http://schemas.microsoft.com/office/excel/2006/main">
          <x14:cfRule type="expression" priority="4694694" id="{74952595-84B6-484F-8FF6-FCC1F337DF4D}">
            <xm:f>$AQ$4='Data entry'!$R33</xm:f>
            <x14:dxf>
              <fill>
                <patternFill>
                  <bgColor rgb="FFFFFF00"/>
                </patternFill>
              </fill>
            </x14:dxf>
          </x14:cfRule>
          <xm:sqref>AC86:AQ86</xm:sqref>
        </x14:conditionalFormatting>
        <x14:conditionalFormatting xmlns:xm="http://schemas.microsoft.com/office/excel/2006/main">
          <x14:cfRule type="expression" priority="4694695" id="{8AC9C4B9-0A34-4BC0-B0F7-CA89434C4911}">
            <xm:f>$P$4='Data entry'!$R33</xm:f>
            <x14:dxf>
              <fill>
                <patternFill>
                  <bgColor rgb="FFFFFF00"/>
                </patternFill>
              </fill>
            </x14:dxf>
          </x14:cfRule>
          <xm:sqref>C86:P86</xm:sqref>
        </x14:conditionalFormatting>
        <x14:conditionalFormatting xmlns:xm="http://schemas.microsoft.com/office/excel/2006/main">
          <x14:cfRule type="expression" priority="4694696" id="{0A726775-ABFD-4F22-967C-1A4D87BA3751}">
            <xm:f>$Q$4='Data entry'!$R33</xm:f>
            <x14:dxf>
              <fill>
                <patternFill>
                  <bgColor rgb="FFFFFF00"/>
                </patternFill>
              </fill>
            </x14:dxf>
          </x14:cfRule>
          <xm:sqref>C86:Q86</xm:sqref>
        </x14:conditionalFormatting>
        <x14:conditionalFormatting xmlns:xm="http://schemas.microsoft.com/office/excel/2006/main">
          <x14:cfRule type="expression" priority="4694697" id="{3A8414BD-262C-43B5-86EE-FA6901D00453}">
            <xm:f>$Q$4='Data entry'!$R33</xm:f>
            <x14:dxf>
              <fill>
                <patternFill>
                  <bgColor rgb="FFFF0000"/>
                </patternFill>
              </fill>
            </x14:dxf>
          </x14:cfRule>
          <xm:sqref>O87:AA87</xm:sqref>
        </x14:conditionalFormatting>
        <x14:conditionalFormatting xmlns:xm="http://schemas.microsoft.com/office/excel/2006/main">
          <x14:cfRule type="expression" priority="4694698" id="{B8B5501D-F3EF-4449-9306-F652960C65F4}">
            <xm:f>$R$4='Data entry'!$R33</xm:f>
            <x14:dxf>
              <fill>
                <patternFill>
                  <bgColor rgb="FFFF0000"/>
                </patternFill>
              </fill>
            </x14:dxf>
          </x14:cfRule>
          <xm:sqref>P87:AB87</xm:sqref>
        </x14:conditionalFormatting>
        <x14:conditionalFormatting xmlns:xm="http://schemas.microsoft.com/office/excel/2006/main">
          <x14:cfRule type="expression" priority="4694699" id="{5D070DEC-B82E-4D87-B907-A3E5AB836991}">
            <xm:f>$R$4='Data entry'!$R33</xm:f>
            <x14:dxf>
              <fill>
                <patternFill>
                  <bgColor rgb="FFFFFF00"/>
                </patternFill>
              </fill>
            </x14:dxf>
          </x14:cfRule>
          <xm:sqref>D86:R86</xm:sqref>
        </x14:conditionalFormatting>
        <x14:conditionalFormatting xmlns:xm="http://schemas.microsoft.com/office/excel/2006/main">
          <x14:cfRule type="expression" priority="4694700" id="{E4D16A10-F818-4664-9FB2-F0E839824D4B}">
            <xm:f>$S$4='Data entry'!$R33</xm:f>
            <x14:dxf>
              <fill>
                <patternFill>
                  <bgColor rgb="FFFF0000"/>
                </patternFill>
              </fill>
            </x14:dxf>
          </x14:cfRule>
          <xm:sqref>Q87:AC87</xm:sqref>
        </x14:conditionalFormatting>
        <x14:conditionalFormatting xmlns:xm="http://schemas.microsoft.com/office/excel/2006/main">
          <x14:cfRule type="expression" priority="4694701" id="{1A9F9911-A3E9-4730-AFBE-AB8C596545CA}">
            <xm:f>$S$4='Data entry'!$R33</xm:f>
            <x14:dxf>
              <fill>
                <patternFill>
                  <bgColor rgb="FFFFFF00"/>
                </patternFill>
              </fill>
            </x14:dxf>
          </x14:cfRule>
          <xm:sqref>E86:S86</xm:sqref>
        </x14:conditionalFormatting>
        <x14:conditionalFormatting xmlns:xm="http://schemas.microsoft.com/office/excel/2006/main">
          <x14:cfRule type="expression" priority="4694702" id="{8BB5CD1B-B2AC-442A-9550-26DE19A62D22}">
            <xm:f>$T$4='Data entry'!$R33</xm:f>
            <x14:dxf>
              <fill>
                <patternFill>
                  <bgColor rgb="FFFF0000"/>
                </patternFill>
              </fill>
            </x14:dxf>
          </x14:cfRule>
          <xm:sqref>R87:AD87</xm:sqref>
        </x14:conditionalFormatting>
        <x14:conditionalFormatting xmlns:xm="http://schemas.microsoft.com/office/excel/2006/main">
          <x14:cfRule type="expression" priority="4694703" id="{E7B59C69-7921-4049-84A1-8B3E5F7B0598}">
            <xm:f>$T$4='Data entry'!$R33</xm:f>
            <x14:dxf>
              <fill>
                <patternFill>
                  <bgColor rgb="FFFFFF00"/>
                </patternFill>
              </fill>
            </x14:dxf>
          </x14:cfRule>
          <xm:sqref>F86:T86</xm:sqref>
        </x14:conditionalFormatting>
        <x14:conditionalFormatting xmlns:xm="http://schemas.microsoft.com/office/excel/2006/main">
          <x14:cfRule type="expression" priority="4694704" id="{238C09E5-7A3D-439D-949F-A7733073F9A2}">
            <xm:f>$U$4='Data entry'!$R33</xm:f>
            <x14:dxf>
              <fill>
                <patternFill>
                  <bgColor rgb="FFFFFF00"/>
                </patternFill>
              </fill>
            </x14:dxf>
          </x14:cfRule>
          <xm:sqref>G86:U86</xm:sqref>
        </x14:conditionalFormatting>
        <x14:conditionalFormatting xmlns:xm="http://schemas.microsoft.com/office/excel/2006/main">
          <x14:cfRule type="expression" priority="4694705" id="{DE4D4432-0A19-452A-AF14-2873FE4DF411}">
            <xm:f>$AR$4='Data entry'!$R33</xm:f>
            <x14:dxf>
              <fill>
                <patternFill>
                  <bgColor rgb="FFFF0000"/>
                </patternFill>
              </fill>
            </x14:dxf>
          </x14:cfRule>
          <xm:sqref>AP87:BB87</xm:sqref>
        </x14:conditionalFormatting>
        <x14:conditionalFormatting xmlns:xm="http://schemas.microsoft.com/office/excel/2006/main">
          <x14:cfRule type="expression" priority="4694706" id="{90D7E1FF-542D-40C8-9BD5-DFEB4CDD256F}">
            <xm:f>$AR$4='Data entry'!$R33</xm:f>
            <x14:dxf>
              <fill>
                <patternFill>
                  <bgColor rgb="FFFFFF00"/>
                </patternFill>
              </fill>
            </x14:dxf>
          </x14:cfRule>
          <xm:sqref>AD86:AR86</xm:sqref>
        </x14:conditionalFormatting>
        <x14:conditionalFormatting xmlns:xm="http://schemas.microsoft.com/office/excel/2006/main">
          <x14:cfRule type="expression" priority="4694707" id="{0EBB5305-4A4A-4205-A1FF-11160070CBC3}">
            <xm:f>$AS$4='Data entry'!$R33</xm:f>
            <x14:dxf>
              <fill>
                <patternFill>
                  <bgColor rgb="FFFF0000"/>
                </patternFill>
              </fill>
            </x14:dxf>
          </x14:cfRule>
          <xm:sqref>AQ87:BC87</xm:sqref>
        </x14:conditionalFormatting>
        <x14:conditionalFormatting xmlns:xm="http://schemas.microsoft.com/office/excel/2006/main">
          <x14:cfRule type="expression" priority="4694708" id="{AC8EB30C-4253-4CE1-820E-1801F6D8D35B}">
            <xm:f>$AS$4='Data entry'!$R33</xm:f>
            <x14:dxf>
              <fill>
                <patternFill>
                  <bgColor rgb="FFFFFF00"/>
                </patternFill>
              </fill>
            </x14:dxf>
          </x14:cfRule>
          <xm:sqref>AE86:AS86</xm:sqref>
        </x14:conditionalFormatting>
        <x14:conditionalFormatting xmlns:xm="http://schemas.microsoft.com/office/excel/2006/main">
          <x14:cfRule type="expression" priority="4694709" id="{E11744C1-7201-4272-A1B0-945490B42425}">
            <xm:f>$AT$4='Data entry'!$R33</xm:f>
            <x14:dxf>
              <fill>
                <patternFill>
                  <bgColor rgb="FFFF0000"/>
                </patternFill>
              </fill>
            </x14:dxf>
          </x14:cfRule>
          <xm:sqref>AR87:BD87</xm:sqref>
        </x14:conditionalFormatting>
        <x14:conditionalFormatting xmlns:xm="http://schemas.microsoft.com/office/excel/2006/main">
          <x14:cfRule type="expression" priority="4694710" id="{5EE2823B-E955-4EA7-B99C-0B1F77B57A69}">
            <xm:f>$AT$4='Data entry'!$R33</xm:f>
            <x14:dxf>
              <fill>
                <patternFill>
                  <bgColor rgb="FFFFFF00"/>
                </patternFill>
              </fill>
            </x14:dxf>
          </x14:cfRule>
          <xm:sqref>AF86:AT86</xm:sqref>
        </x14:conditionalFormatting>
        <x14:conditionalFormatting xmlns:xm="http://schemas.microsoft.com/office/excel/2006/main">
          <x14:cfRule type="expression" priority="4694711" id="{5737DC63-3262-4B34-900C-2AAEB255FCBA}">
            <xm:f>$AU$4='Data entry'!$R33</xm:f>
            <x14:dxf>
              <fill>
                <patternFill>
                  <bgColor rgb="FFFF0000"/>
                </patternFill>
              </fill>
            </x14:dxf>
          </x14:cfRule>
          <xm:sqref>AS87:BE87</xm:sqref>
        </x14:conditionalFormatting>
        <x14:conditionalFormatting xmlns:xm="http://schemas.microsoft.com/office/excel/2006/main">
          <x14:cfRule type="expression" priority="4694712" id="{2B5C1F1B-3C3D-4CA3-BC64-0E98422075B6}">
            <xm:f>$AU$4='Data entry'!$R33</xm:f>
            <x14:dxf>
              <fill>
                <patternFill>
                  <bgColor rgb="FFFFFF00"/>
                </patternFill>
              </fill>
            </x14:dxf>
          </x14:cfRule>
          <xm:sqref>AG86:AU86</xm:sqref>
        </x14:conditionalFormatting>
        <x14:conditionalFormatting xmlns:xm="http://schemas.microsoft.com/office/excel/2006/main">
          <x14:cfRule type="expression" priority="4694713" id="{B87A1285-B003-4855-8F4B-53C391BA10E6}">
            <xm:f>$AV$4='Data entry'!$R33</xm:f>
            <x14:dxf>
              <fill>
                <patternFill>
                  <bgColor rgb="FFFF0000"/>
                </patternFill>
              </fill>
            </x14:dxf>
          </x14:cfRule>
          <xm:sqref>AT87:BF87</xm:sqref>
        </x14:conditionalFormatting>
        <x14:conditionalFormatting xmlns:xm="http://schemas.microsoft.com/office/excel/2006/main">
          <x14:cfRule type="expression" priority="4694714" id="{338EE31C-78DB-4818-B837-0380F9E457FA}">
            <xm:f>$AV$4='Data entry'!$R33</xm:f>
            <x14:dxf>
              <fill>
                <patternFill>
                  <bgColor rgb="FFFFFF00"/>
                </patternFill>
              </fill>
            </x14:dxf>
          </x14:cfRule>
          <xm:sqref>AH86:AV86</xm:sqref>
        </x14:conditionalFormatting>
        <x14:conditionalFormatting xmlns:xm="http://schemas.microsoft.com/office/excel/2006/main">
          <x14:cfRule type="expression" priority="4694715" id="{5C40EA66-2801-4C91-B885-BF6A1ECFC35C}">
            <xm:f>$AW$4='Data entry'!$R33</xm:f>
            <x14:dxf>
              <fill>
                <patternFill>
                  <bgColor rgb="FFFF0000"/>
                </patternFill>
              </fill>
            </x14:dxf>
          </x14:cfRule>
          <xm:sqref>AU87:BG87</xm:sqref>
        </x14:conditionalFormatting>
        <x14:conditionalFormatting xmlns:xm="http://schemas.microsoft.com/office/excel/2006/main">
          <x14:cfRule type="expression" priority="4694716" id="{51BCD5CE-DF86-4C2F-8A81-DDA1EFD6C8F7}">
            <xm:f>$AW$4='Data entry'!$R33</xm:f>
            <x14:dxf>
              <fill>
                <patternFill>
                  <bgColor rgb="FFFFFF00"/>
                </patternFill>
              </fill>
            </x14:dxf>
          </x14:cfRule>
          <xm:sqref>AI86:AW86</xm:sqref>
        </x14:conditionalFormatting>
        <x14:conditionalFormatting xmlns:xm="http://schemas.microsoft.com/office/excel/2006/main">
          <x14:cfRule type="expression" priority="4694717" id="{DC2ED5A0-8917-4877-8CD3-9DF9BE5993C9}">
            <xm:f>$AX$4='Data entry'!$R33</xm:f>
            <x14:dxf>
              <fill>
                <patternFill>
                  <bgColor rgb="FFFF0000"/>
                </patternFill>
              </fill>
            </x14:dxf>
          </x14:cfRule>
          <xm:sqref>AV87:BH87</xm:sqref>
        </x14:conditionalFormatting>
        <x14:conditionalFormatting xmlns:xm="http://schemas.microsoft.com/office/excel/2006/main">
          <x14:cfRule type="expression" priority="4694718" id="{59B31869-20F9-45BD-BC80-0A6C8945CE2C}">
            <xm:f>$AX$4='Data entry'!$R33</xm:f>
            <x14:dxf>
              <fill>
                <patternFill>
                  <bgColor rgb="FFFFFF00"/>
                </patternFill>
              </fill>
            </x14:dxf>
          </x14:cfRule>
          <xm:sqref>AJ86:AX86</xm:sqref>
        </x14:conditionalFormatting>
        <x14:conditionalFormatting xmlns:xm="http://schemas.microsoft.com/office/excel/2006/main">
          <x14:cfRule type="expression" priority="4694719" id="{D4208FA0-4262-4037-934C-6D0742B2AD8E}">
            <xm:f>$AY$4='Data entry'!$R33</xm:f>
            <x14:dxf>
              <fill>
                <patternFill>
                  <bgColor rgb="FFFF0000"/>
                </patternFill>
              </fill>
            </x14:dxf>
          </x14:cfRule>
          <xm:sqref>AW87:BI87</xm:sqref>
        </x14:conditionalFormatting>
        <x14:conditionalFormatting xmlns:xm="http://schemas.microsoft.com/office/excel/2006/main">
          <x14:cfRule type="expression" priority="4694720" id="{04D6E423-18C7-42B2-A67D-F49D8E62B571}">
            <xm:f>$AY$4='Data entry'!$R33</xm:f>
            <x14:dxf>
              <fill>
                <patternFill>
                  <bgColor rgb="FFFFFF00"/>
                </patternFill>
              </fill>
            </x14:dxf>
          </x14:cfRule>
          <xm:sqref>AK86:AY86</xm:sqref>
        </x14:conditionalFormatting>
        <x14:conditionalFormatting xmlns:xm="http://schemas.microsoft.com/office/excel/2006/main">
          <x14:cfRule type="expression" priority="4694721" id="{A931C203-6E4B-4EBD-A2F4-1876881F48D4}">
            <xm:f>$AZ$4='Data entry'!$R33</xm:f>
            <x14:dxf>
              <fill>
                <patternFill>
                  <bgColor rgb="FFFF0000"/>
                </patternFill>
              </fill>
            </x14:dxf>
          </x14:cfRule>
          <xm:sqref>AX87:BJ87</xm:sqref>
        </x14:conditionalFormatting>
        <x14:conditionalFormatting xmlns:xm="http://schemas.microsoft.com/office/excel/2006/main">
          <x14:cfRule type="expression" priority="4694722" id="{092D9100-E652-40FE-8CAA-720DC0681250}">
            <xm:f>$AZ$4='Data entry'!$R33</xm:f>
            <x14:dxf>
              <fill>
                <patternFill>
                  <bgColor rgb="FFFFFF00"/>
                </patternFill>
              </fill>
            </x14:dxf>
          </x14:cfRule>
          <xm:sqref>AL86:AZ86</xm:sqref>
        </x14:conditionalFormatting>
        <x14:conditionalFormatting xmlns:xm="http://schemas.microsoft.com/office/excel/2006/main">
          <x14:cfRule type="expression" priority="4694723" id="{A3C7E6BE-A225-483C-A983-A915DB662C52}">
            <xm:f>$BA$4='Data entry'!$R33</xm:f>
            <x14:dxf>
              <fill>
                <patternFill>
                  <bgColor rgb="FFFF0000"/>
                </patternFill>
              </fill>
            </x14:dxf>
          </x14:cfRule>
          <xm:sqref>AY87:BK87</xm:sqref>
        </x14:conditionalFormatting>
        <x14:conditionalFormatting xmlns:xm="http://schemas.microsoft.com/office/excel/2006/main">
          <x14:cfRule type="expression" priority="4694724" id="{F5CF569A-8AFA-4CFF-8BD3-F04D8927A99F}">
            <xm:f>$BA$4='Data entry'!$R33</xm:f>
            <x14:dxf>
              <fill>
                <patternFill>
                  <bgColor rgb="FFFFFF00"/>
                </patternFill>
              </fill>
            </x14:dxf>
          </x14:cfRule>
          <xm:sqref>AM86:BA86</xm:sqref>
        </x14:conditionalFormatting>
        <x14:conditionalFormatting xmlns:xm="http://schemas.microsoft.com/office/excel/2006/main">
          <x14:cfRule type="expression" priority="4694725" id="{E4DAC94A-7983-4BFB-A87B-45B58561841A}">
            <xm:f>$BB$4='Data entry'!$R33</xm:f>
            <x14:dxf>
              <fill>
                <patternFill>
                  <bgColor rgb="FFFF0000"/>
                </patternFill>
              </fill>
            </x14:dxf>
          </x14:cfRule>
          <xm:sqref>AZ87:BL87</xm:sqref>
        </x14:conditionalFormatting>
        <x14:conditionalFormatting xmlns:xm="http://schemas.microsoft.com/office/excel/2006/main">
          <x14:cfRule type="expression" priority="4694726" id="{E63849C5-F39B-4B0E-8F8A-B532EDF2CBAE}">
            <xm:f>$BB$4='Data entry'!$R33</xm:f>
            <x14:dxf>
              <fill>
                <patternFill>
                  <bgColor rgb="FFFFFF00"/>
                </patternFill>
              </fill>
            </x14:dxf>
          </x14:cfRule>
          <xm:sqref>AN86:BB86</xm:sqref>
        </x14:conditionalFormatting>
        <x14:conditionalFormatting xmlns:xm="http://schemas.microsoft.com/office/excel/2006/main">
          <x14:cfRule type="expression" priority="4694727" id="{4FDC32D3-C1F5-455D-9AA4-A03359B72526}">
            <xm:f>$BC$4='Data entry'!$R33</xm:f>
            <x14:dxf>
              <fill>
                <patternFill>
                  <bgColor rgb="FFFF0000"/>
                </patternFill>
              </fill>
            </x14:dxf>
          </x14:cfRule>
          <xm:sqref>BA87:BM87</xm:sqref>
        </x14:conditionalFormatting>
        <x14:conditionalFormatting xmlns:xm="http://schemas.microsoft.com/office/excel/2006/main">
          <x14:cfRule type="expression" priority="4694728" id="{5F0D0C60-B233-4C56-B05D-98C99990877F}">
            <xm:f>$BC$4='Data entry'!$R33</xm:f>
            <x14:dxf>
              <fill>
                <patternFill>
                  <bgColor rgb="FFFFFF00"/>
                </patternFill>
              </fill>
            </x14:dxf>
          </x14:cfRule>
          <xm:sqref>AO86:BC86</xm:sqref>
        </x14:conditionalFormatting>
        <x14:conditionalFormatting xmlns:xm="http://schemas.microsoft.com/office/excel/2006/main">
          <x14:cfRule type="expression" priority="4694729" id="{9EBCB60F-8135-43B6-A0F3-548D4092CC98}">
            <xm:f>$BD$4='Data entry'!$R33</xm:f>
            <x14:dxf>
              <fill>
                <patternFill>
                  <bgColor rgb="FFFF0000"/>
                </patternFill>
              </fill>
            </x14:dxf>
          </x14:cfRule>
          <xm:sqref>BB87:BN87</xm:sqref>
        </x14:conditionalFormatting>
        <x14:conditionalFormatting xmlns:xm="http://schemas.microsoft.com/office/excel/2006/main">
          <x14:cfRule type="expression" priority="4694730" id="{961AF346-4A73-41ED-9A8D-27D431B09C05}">
            <xm:f>$BD$4='Data entry'!$R33</xm:f>
            <x14:dxf>
              <fill>
                <patternFill>
                  <bgColor rgb="FFFFFF00"/>
                </patternFill>
              </fill>
            </x14:dxf>
          </x14:cfRule>
          <xm:sqref>AP86:BD86</xm:sqref>
        </x14:conditionalFormatting>
        <x14:conditionalFormatting xmlns:xm="http://schemas.microsoft.com/office/excel/2006/main">
          <x14:cfRule type="expression" priority="4694731" id="{5A887026-27CD-4F8C-8BA6-1E92704C1CA6}">
            <xm:f>$BE$4='Data entry'!$R33</xm:f>
            <x14:dxf>
              <fill>
                <patternFill>
                  <bgColor rgb="FFFF0000"/>
                </patternFill>
              </fill>
            </x14:dxf>
          </x14:cfRule>
          <xm:sqref>BC87:BO87</xm:sqref>
        </x14:conditionalFormatting>
        <x14:conditionalFormatting xmlns:xm="http://schemas.microsoft.com/office/excel/2006/main">
          <x14:cfRule type="expression" priority="4694732" id="{7F46217B-A1E9-4515-B31E-E756FCD7C6D9}">
            <xm:f>$BE$4='Data entry'!$R33</xm:f>
            <x14:dxf>
              <fill>
                <patternFill>
                  <bgColor rgb="FFFFFF00"/>
                </patternFill>
              </fill>
            </x14:dxf>
          </x14:cfRule>
          <xm:sqref>AP86:BE86</xm:sqref>
        </x14:conditionalFormatting>
        <x14:conditionalFormatting xmlns:xm="http://schemas.microsoft.com/office/excel/2006/main">
          <x14:cfRule type="expression" priority="4694733" id="{F4D9285C-8CA0-4EF1-943E-6A462D47CC77}">
            <xm:f>$BF$4='Data entry'!$R33</xm:f>
            <x14:dxf>
              <fill>
                <patternFill>
                  <bgColor rgb="FFFF0000"/>
                </patternFill>
              </fill>
            </x14:dxf>
          </x14:cfRule>
          <xm:sqref>BD87:BP87</xm:sqref>
        </x14:conditionalFormatting>
        <x14:conditionalFormatting xmlns:xm="http://schemas.microsoft.com/office/excel/2006/main">
          <x14:cfRule type="expression" priority="4694734" id="{B9E4407D-651D-4DC0-9D61-3271D62A65E9}">
            <xm:f>$BF$4='Data entry'!$R33</xm:f>
            <x14:dxf>
              <fill>
                <patternFill>
                  <bgColor rgb="FFFFFF00"/>
                </patternFill>
              </fill>
            </x14:dxf>
          </x14:cfRule>
          <xm:sqref>AR86:BF86</xm:sqref>
        </x14:conditionalFormatting>
        <x14:conditionalFormatting xmlns:xm="http://schemas.microsoft.com/office/excel/2006/main">
          <x14:cfRule type="expression" priority="4694735" id="{4CDC062F-DDFF-4556-B941-08F919727F69}">
            <xm:f>$BG$4='Data entry'!$R33</xm:f>
            <x14:dxf>
              <fill>
                <patternFill>
                  <bgColor rgb="FFFF0000"/>
                </patternFill>
              </fill>
            </x14:dxf>
          </x14:cfRule>
          <xm:sqref>BE87:BQ87</xm:sqref>
        </x14:conditionalFormatting>
        <x14:conditionalFormatting xmlns:xm="http://schemas.microsoft.com/office/excel/2006/main">
          <x14:cfRule type="expression" priority="4694736" id="{789184FA-9055-433B-8A1B-92C7ED59E81F}">
            <xm:f>$BG$4='Data entry'!$R33</xm:f>
            <x14:dxf>
              <fill>
                <patternFill>
                  <bgColor rgb="FFFFFF00"/>
                </patternFill>
              </fill>
            </x14:dxf>
          </x14:cfRule>
          <xm:sqref>AS86:BG86</xm:sqref>
        </x14:conditionalFormatting>
        <x14:conditionalFormatting xmlns:xm="http://schemas.microsoft.com/office/excel/2006/main">
          <x14:cfRule type="expression" priority="4694737" id="{58651E5C-09C9-46C1-B95C-E8A578A49E15}">
            <xm:f>$BH$4='Data entry'!$R33</xm:f>
            <x14:dxf>
              <fill>
                <patternFill>
                  <bgColor rgb="FFFFFF00"/>
                </patternFill>
              </fill>
            </x14:dxf>
          </x14:cfRule>
          <xm:sqref>AT86:BH86</xm:sqref>
        </x14:conditionalFormatting>
        <x14:conditionalFormatting xmlns:xm="http://schemas.microsoft.com/office/excel/2006/main">
          <x14:cfRule type="expression" priority="4694738" id="{97B30B86-8311-4DC0-A533-8C0D53F37839}">
            <xm:f>$BH$4='Data entry'!$R33</xm:f>
            <x14:dxf>
              <fill>
                <patternFill>
                  <bgColor rgb="FFFF0000"/>
                </patternFill>
              </fill>
            </x14:dxf>
          </x14:cfRule>
          <xm:sqref>BF87:BR87</xm:sqref>
        </x14:conditionalFormatting>
        <x14:conditionalFormatting xmlns:xm="http://schemas.microsoft.com/office/excel/2006/main">
          <x14:cfRule type="expression" priority="4694739" id="{78344C0C-5AEA-40B1-A20C-6D77DF58E1F5}">
            <xm:f>$BI$4='Data entry'!$R33</xm:f>
            <x14:dxf>
              <fill>
                <patternFill>
                  <bgColor rgb="FFFFFF00"/>
                </patternFill>
              </fill>
            </x14:dxf>
          </x14:cfRule>
          <xm:sqref>AU86:BI86</xm:sqref>
        </x14:conditionalFormatting>
        <x14:conditionalFormatting xmlns:xm="http://schemas.microsoft.com/office/excel/2006/main">
          <x14:cfRule type="expression" priority="4694740" id="{A9CE044F-482E-4F25-B28F-89ACC58502B1}">
            <xm:f>$BI$4='Data entry'!$R33</xm:f>
            <x14:dxf>
              <fill>
                <patternFill>
                  <bgColor rgb="FFFF0000"/>
                </patternFill>
              </fill>
            </x14:dxf>
          </x14:cfRule>
          <xm:sqref>BG87:BS87</xm:sqref>
        </x14:conditionalFormatting>
        <x14:conditionalFormatting xmlns:xm="http://schemas.microsoft.com/office/excel/2006/main">
          <x14:cfRule type="expression" priority="4694741" id="{F63BE0EB-3C71-4456-BEF0-11180AB7A8BB}">
            <xm:f>$BJ$4='Data entry'!$R33</xm:f>
            <x14:dxf>
              <fill>
                <patternFill>
                  <bgColor rgb="FFFFFF00"/>
                </patternFill>
              </fill>
            </x14:dxf>
          </x14:cfRule>
          <xm:sqref>AV86:BJ86</xm:sqref>
        </x14:conditionalFormatting>
        <x14:conditionalFormatting xmlns:xm="http://schemas.microsoft.com/office/excel/2006/main">
          <x14:cfRule type="expression" priority="4694742" id="{478A5DCB-1DAA-4497-A6CC-B4F01FB96D10}">
            <xm:f>$BJ$4='Data entry'!$R33</xm:f>
            <x14:dxf>
              <fill>
                <patternFill>
                  <bgColor rgb="FFFF0000"/>
                </patternFill>
              </fill>
            </x14:dxf>
          </x14:cfRule>
          <xm:sqref>BH87:BT87</xm:sqref>
        </x14:conditionalFormatting>
        <x14:conditionalFormatting xmlns:xm="http://schemas.microsoft.com/office/excel/2006/main">
          <x14:cfRule type="expression" priority="4694743" id="{CDE4AD5B-65A6-4FA4-9EC0-8D05F22312A9}">
            <xm:f>$BK$4='Data entry'!$R33</xm:f>
            <x14:dxf>
              <fill>
                <patternFill>
                  <bgColor rgb="FFFF0000"/>
                </patternFill>
              </fill>
            </x14:dxf>
          </x14:cfRule>
          <xm:sqref>BI87:BU87</xm:sqref>
        </x14:conditionalFormatting>
        <x14:conditionalFormatting xmlns:xm="http://schemas.microsoft.com/office/excel/2006/main">
          <x14:cfRule type="expression" priority="4694744" id="{AB32E790-6CD8-4D11-9A69-57D785FE4BBC}">
            <xm:f>$BK$4='Data entry'!$R33</xm:f>
            <x14:dxf>
              <fill>
                <patternFill>
                  <bgColor rgb="FFFFFF00"/>
                </patternFill>
              </fill>
            </x14:dxf>
          </x14:cfRule>
          <xm:sqref>AW86:BK86</xm:sqref>
        </x14:conditionalFormatting>
        <x14:conditionalFormatting xmlns:xm="http://schemas.microsoft.com/office/excel/2006/main">
          <x14:cfRule type="expression" priority="4694745" id="{99810EB9-805C-43D8-852A-EEECE7874CDB}">
            <xm:f>$BL$4='Data entry'!$R33</xm:f>
            <x14:dxf>
              <fill>
                <patternFill>
                  <bgColor rgb="FFFF0000"/>
                </patternFill>
              </fill>
            </x14:dxf>
          </x14:cfRule>
          <xm:sqref>BJ87:BV87</xm:sqref>
        </x14:conditionalFormatting>
        <x14:conditionalFormatting xmlns:xm="http://schemas.microsoft.com/office/excel/2006/main">
          <x14:cfRule type="expression" priority="4694746" id="{BF5F5475-4E46-479C-97A6-D5175F5D1803}">
            <xm:f>$BL$4='Data entry'!$R33</xm:f>
            <x14:dxf>
              <fill>
                <patternFill>
                  <bgColor rgb="FFFFFF00"/>
                </patternFill>
              </fill>
            </x14:dxf>
          </x14:cfRule>
          <xm:sqref>AX86:BL86</xm:sqref>
        </x14:conditionalFormatting>
        <x14:conditionalFormatting xmlns:xm="http://schemas.microsoft.com/office/excel/2006/main">
          <x14:cfRule type="expression" priority="4694747" id="{B86FDF2F-16C9-46B1-847E-7EA1A8A34B9D}">
            <xm:f>$BM$4='Data entry'!$R33</xm:f>
            <x14:dxf>
              <fill>
                <patternFill>
                  <bgColor rgb="FFFF0000"/>
                </patternFill>
              </fill>
            </x14:dxf>
          </x14:cfRule>
          <xm:sqref>BK87:BW87</xm:sqref>
        </x14:conditionalFormatting>
        <x14:conditionalFormatting xmlns:xm="http://schemas.microsoft.com/office/excel/2006/main">
          <x14:cfRule type="expression" priority="4694748" id="{72FD189F-4CED-400D-9FEF-21A328970A4D}">
            <xm:f>$BM$4='Data entry'!$R33</xm:f>
            <x14:dxf>
              <fill>
                <patternFill>
                  <bgColor rgb="FFFFFF00"/>
                </patternFill>
              </fill>
            </x14:dxf>
          </x14:cfRule>
          <xm:sqref>AY86:BM86</xm:sqref>
        </x14:conditionalFormatting>
        <x14:conditionalFormatting xmlns:xm="http://schemas.microsoft.com/office/excel/2006/main">
          <x14:cfRule type="expression" priority="4694749" id="{BBBBF859-D5A7-4F55-BFBF-8A77E3357590}">
            <xm:f>$BN$4='Data entry'!$R33</xm:f>
            <x14:dxf>
              <fill>
                <patternFill>
                  <bgColor rgb="FFFF0000"/>
                </patternFill>
              </fill>
            </x14:dxf>
          </x14:cfRule>
          <xm:sqref>BL87:BX87</xm:sqref>
        </x14:conditionalFormatting>
        <x14:conditionalFormatting xmlns:xm="http://schemas.microsoft.com/office/excel/2006/main">
          <x14:cfRule type="expression" priority="4694750" id="{50CB1D75-0FD5-4D24-92B1-E8A41DC6575C}">
            <xm:f>$BN$4='Data entry'!$R33</xm:f>
            <x14:dxf>
              <fill>
                <patternFill>
                  <bgColor rgb="FFFFFF00"/>
                </patternFill>
              </fill>
            </x14:dxf>
          </x14:cfRule>
          <xm:sqref>AZ86:BN86</xm:sqref>
        </x14:conditionalFormatting>
        <x14:conditionalFormatting xmlns:xm="http://schemas.microsoft.com/office/excel/2006/main">
          <x14:cfRule type="expression" priority="4694751" id="{9EF3226D-E8FC-496B-A6FF-71776AEA54D1}">
            <xm:f>$BO$4='Data entry'!$R33</xm:f>
            <x14:dxf>
              <fill>
                <patternFill>
                  <bgColor rgb="FFFF0000"/>
                </patternFill>
              </fill>
            </x14:dxf>
          </x14:cfRule>
          <xm:sqref>BM87:BY87</xm:sqref>
        </x14:conditionalFormatting>
        <x14:conditionalFormatting xmlns:xm="http://schemas.microsoft.com/office/excel/2006/main">
          <x14:cfRule type="expression" priority="4694752" id="{3B86C801-ECFE-4D05-8AA5-1581116BAFBC}">
            <xm:f>$BO$4='Data entry'!$R33</xm:f>
            <x14:dxf>
              <fill>
                <patternFill>
                  <bgColor rgb="FFFFFF00"/>
                </patternFill>
              </fill>
            </x14:dxf>
          </x14:cfRule>
          <xm:sqref>BA86:BO86</xm:sqref>
        </x14:conditionalFormatting>
        <x14:conditionalFormatting xmlns:xm="http://schemas.microsoft.com/office/excel/2006/main">
          <x14:cfRule type="expression" priority="4694753" id="{058A23EC-3371-4A02-9F20-1ECA603AC6BC}">
            <xm:f>$BP$4='Data entry'!$R33</xm:f>
            <x14:dxf>
              <fill>
                <patternFill>
                  <bgColor rgb="FFFF0000"/>
                </patternFill>
              </fill>
            </x14:dxf>
          </x14:cfRule>
          <xm:sqref>BN87:BZ87</xm:sqref>
        </x14:conditionalFormatting>
        <x14:conditionalFormatting xmlns:xm="http://schemas.microsoft.com/office/excel/2006/main">
          <x14:cfRule type="expression" priority="4694754" id="{3E711E31-3992-4555-AB22-87133D60CD15}">
            <xm:f>$BP$4='Data entry'!$R33</xm:f>
            <x14:dxf>
              <fill>
                <patternFill>
                  <bgColor rgb="FFFFFF00"/>
                </patternFill>
              </fill>
            </x14:dxf>
          </x14:cfRule>
          <xm:sqref>BB86:BP86</xm:sqref>
        </x14:conditionalFormatting>
        <x14:conditionalFormatting xmlns:xm="http://schemas.microsoft.com/office/excel/2006/main">
          <x14:cfRule type="expression" priority="4694755" id="{23E9F8B9-37D5-4730-9453-6F23E8ECBBE3}">
            <xm:f>$BQ$4='Data entry'!$R33</xm:f>
            <x14:dxf>
              <fill>
                <patternFill>
                  <bgColor rgb="FFFFFF00"/>
                </patternFill>
              </fill>
            </x14:dxf>
          </x14:cfRule>
          <xm:sqref>BC86:BQ86</xm:sqref>
        </x14:conditionalFormatting>
        <x14:conditionalFormatting xmlns:xm="http://schemas.microsoft.com/office/excel/2006/main">
          <x14:cfRule type="expression" priority="4694756" id="{BCFD92F6-AAD3-44FD-BC61-A292A81B883E}">
            <xm:f>$BQ$4='Data entry'!$R33</xm:f>
            <x14:dxf>
              <fill>
                <patternFill>
                  <bgColor rgb="FFFF0000"/>
                </patternFill>
              </fill>
            </x14:dxf>
          </x14:cfRule>
          <xm:sqref>BO87:CA87</xm:sqref>
        </x14:conditionalFormatting>
        <x14:conditionalFormatting xmlns:xm="http://schemas.microsoft.com/office/excel/2006/main">
          <x14:cfRule type="expression" priority="4694757" id="{357D60E5-F356-477E-8020-A18F42C02832}">
            <xm:f>$BR$4='Data entry'!$R33</xm:f>
            <x14:dxf>
              <fill>
                <patternFill>
                  <bgColor rgb="FFFFFF00"/>
                </patternFill>
              </fill>
            </x14:dxf>
          </x14:cfRule>
          <xm:sqref>BD86:BR86</xm:sqref>
        </x14:conditionalFormatting>
        <x14:conditionalFormatting xmlns:xm="http://schemas.microsoft.com/office/excel/2006/main">
          <x14:cfRule type="expression" priority="4694758" id="{DA2B6511-43B3-432D-B6AA-1DB1188B90A6}">
            <xm:f>$BR$4='Data entry'!$R33</xm:f>
            <x14:dxf>
              <fill>
                <patternFill>
                  <bgColor rgb="FFFF0000"/>
                </patternFill>
              </fill>
            </x14:dxf>
          </x14:cfRule>
          <xm:sqref>BP87:CB87</xm:sqref>
        </x14:conditionalFormatting>
        <x14:conditionalFormatting xmlns:xm="http://schemas.microsoft.com/office/excel/2006/main">
          <x14:cfRule type="expression" priority="4694759" id="{0D5F64E4-4136-4BFA-B833-CC8578525D9C}">
            <xm:f>$BS$4='Data entry'!$R33</xm:f>
            <x14:dxf>
              <fill>
                <patternFill>
                  <bgColor rgb="FFFFFF00"/>
                </patternFill>
              </fill>
            </x14:dxf>
          </x14:cfRule>
          <xm:sqref>BE86:BS86</xm:sqref>
        </x14:conditionalFormatting>
        <x14:conditionalFormatting xmlns:xm="http://schemas.microsoft.com/office/excel/2006/main">
          <x14:cfRule type="expression" priority="4694760" id="{AC94D468-F078-4AE2-8771-102996E07B09}">
            <xm:f>$BS$4='Data entry'!$R33</xm:f>
            <x14:dxf>
              <fill>
                <patternFill>
                  <bgColor rgb="FFFF0000"/>
                </patternFill>
              </fill>
            </x14:dxf>
          </x14:cfRule>
          <xm:sqref>BQ87:CC87</xm:sqref>
        </x14:conditionalFormatting>
        <x14:conditionalFormatting xmlns:xm="http://schemas.microsoft.com/office/excel/2006/main">
          <x14:cfRule type="expression" priority="4694761" id="{10E78F76-181E-4F19-9F89-7DD36D3EFE30}">
            <xm:f>$BT$4='Data entry'!$R33</xm:f>
            <x14:dxf>
              <fill>
                <patternFill>
                  <bgColor rgb="FFFFFF00"/>
                </patternFill>
              </fill>
            </x14:dxf>
          </x14:cfRule>
          <xm:sqref>BF86:BT86</xm:sqref>
        </x14:conditionalFormatting>
        <x14:conditionalFormatting xmlns:xm="http://schemas.microsoft.com/office/excel/2006/main">
          <x14:cfRule type="expression" priority="4694762" id="{6A5FADC6-9512-4EFB-90A5-7B5244D10D1F}">
            <xm:f>$BT$4='Data entry'!$R33</xm:f>
            <x14:dxf>
              <fill>
                <patternFill>
                  <bgColor rgb="FFFF0000"/>
                </patternFill>
              </fill>
            </x14:dxf>
          </x14:cfRule>
          <xm:sqref>BR87:CC87</xm:sqref>
        </x14:conditionalFormatting>
        <x14:conditionalFormatting xmlns:xm="http://schemas.microsoft.com/office/excel/2006/main">
          <x14:cfRule type="expression" priority="4694763" id="{A51139D1-8841-4B96-B8CB-DFE3808765CF}">
            <xm:f>$BU$4='Data entry'!$R33</xm:f>
            <x14:dxf>
              <fill>
                <patternFill>
                  <bgColor rgb="FFFFFF00"/>
                </patternFill>
              </fill>
            </x14:dxf>
          </x14:cfRule>
          <xm:sqref>BG86:BU86</xm:sqref>
        </x14:conditionalFormatting>
        <x14:conditionalFormatting xmlns:xm="http://schemas.microsoft.com/office/excel/2006/main">
          <x14:cfRule type="expression" priority="4694764" id="{55CA7258-760F-4BFF-ACB5-A70FEB3E7981}">
            <xm:f>$BU$4='Data entry'!$R33</xm:f>
            <x14:dxf>
              <fill>
                <patternFill>
                  <bgColor rgb="FFFF0000"/>
                </patternFill>
              </fill>
            </x14:dxf>
          </x14:cfRule>
          <xm:sqref>BS87:CC87</xm:sqref>
        </x14:conditionalFormatting>
        <x14:conditionalFormatting xmlns:xm="http://schemas.microsoft.com/office/excel/2006/main">
          <x14:cfRule type="expression" priority="4694765" id="{A922B218-64DB-4CBB-9AB8-FE0EBB44E09E}">
            <xm:f>$BV$4='Data entry'!$R33</xm:f>
            <x14:dxf>
              <fill>
                <patternFill>
                  <bgColor rgb="FFFFFF00"/>
                </patternFill>
              </fill>
            </x14:dxf>
          </x14:cfRule>
          <xm:sqref>BH86:BV86</xm:sqref>
        </x14:conditionalFormatting>
        <x14:conditionalFormatting xmlns:xm="http://schemas.microsoft.com/office/excel/2006/main">
          <x14:cfRule type="expression" priority="4694766" id="{C98E908A-CD31-4778-B41C-7AFB9DBE639A}">
            <xm:f>$BV$4='Data entry'!$R33</xm:f>
            <x14:dxf>
              <fill>
                <patternFill>
                  <bgColor rgb="FFFF0000"/>
                </patternFill>
              </fill>
            </x14:dxf>
          </x14:cfRule>
          <xm:sqref>BT87:CC87</xm:sqref>
        </x14:conditionalFormatting>
        <x14:conditionalFormatting xmlns:xm="http://schemas.microsoft.com/office/excel/2006/main">
          <x14:cfRule type="expression" priority="4694767" id="{465CCCA3-B4DB-4B61-8AC7-8A5E4CEC9E3F}">
            <xm:f>$BW$4='Data entry'!$R33</xm:f>
            <x14:dxf>
              <fill>
                <patternFill>
                  <bgColor rgb="FFFFFF00"/>
                </patternFill>
              </fill>
            </x14:dxf>
          </x14:cfRule>
          <xm:sqref>BI86:BW86</xm:sqref>
        </x14:conditionalFormatting>
        <x14:conditionalFormatting xmlns:xm="http://schemas.microsoft.com/office/excel/2006/main">
          <x14:cfRule type="expression" priority="4694768" id="{37566F97-6D06-400B-A709-FE657B07687F}">
            <xm:f>$BW$4='Data entry'!$R33</xm:f>
            <x14:dxf>
              <fill>
                <patternFill>
                  <bgColor rgb="FFFF0000"/>
                </patternFill>
              </fill>
            </x14:dxf>
          </x14:cfRule>
          <xm:sqref>BU87:CC87</xm:sqref>
        </x14:conditionalFormatting>
        <x14:conditionalFormatting xmlns:xm="http://schemas.microsoft.com/office/excel/2006/main">
          <x14:cfRule type="expression" priority="4694769" id="{D8FBA3AC-5CF0-4E45-97CA-1D4DEE729ADA}">
            <xm:f>$BX$4='Data entry'!$R33</xm:f>
            <x14:dxf>
              <fill>
                <patternFill>
                  <bgColor rgb="FFFFFF00"/>
                </patternFill>
              </fill>
            </x14:dxf>
          </x14:cfRule>
          <xm:sqref>BJ86:BX86</xm:sqref>
        </x14:conditionalFormatting>
        <x14:conditionalFormatting xmlns:xm="http://schemas.microsoft.com/office/excel/2006/main">
          <x14:cfRule type="expression" priority="4694770" id="{E077C84B-A94F-431D-B232-4AFCC7C64F54}">
            <xm:f>$BX$4='Data entry'!$R33</xm:f>
            <x14:dxf>
              <fill>
                <patternFill>
                  <bgColor rgb="FFFF0000"/>
                </patternFill>
              </fill>
            </x14:dxf>
          </x14:cfRule>
          <xm:sqref>BV87:CC87</xm:sqref>
        </x14:conditionalFormatting>
        <x14:conditionalFormatting xmlns:xm="http://schemas.microsoft.com/office/excel/2006/main">
          <x14:cfRule type="expression" priority="4694771" id="{63783BA8-0C97-4A44-86FD-7A2BCF1B9957}">
            <xm:f>$BY$4='Data entry'!$R33</xm:f>
            <x14:dxf>
              <fill>
                <patternFill>
                  <bgColor rgb="FFFFFF00"/>
                </patternFill>
              </fill>
            </x14:dxf>
          </x14:cfRule>
          <xm:sqref>BK86:BY86</xm:sqref>
        </x14:conditionalFormatting>
        <x14:conditionalFormatting xmlns:xm="http://schemas.microsoft.com/office/excel/2006/main">
          <x14:cfRule type="expression" priority="4694772" id="{BB8DB8B4-B71B-46D2-AEE7-346F16103F74}">
            <xm:f>$BY$4='Data entry'!$R33</xm:f>
            <x14:dxf>
              <fill>
                <patternFill>
                  <bgColor rgb="FFFF0000"/>
                </patternFill>
              </fill>
            </x14:dxf>
          </x14:cfRule>
          <xm:sqref>BW87:CC87</xm:sqref>
        </x14:conditionalFormatting>
        <x14:conditionalFormatting xmlns:xm="http://schemas.microsoft.com/office/excel/2006/main">
          <x14:cfRule type="expression" priority="4694773" id="{1B638B98-2B06-4FEB-90C1-446A3E0A3979}">
            <xm:f>$BZ$4='Data entry'!$R33</xm:f>
            <x14:dxf>
              <fill>
                <patternFill>
                  <bgColor rgb="FFFFFF00"/>
                </patternFill>
              </fill>
            </x14:dxf>
          </x14:cfRule>
          <xm:sqref>BL86:BZ86</xm:sqref>
        </x14:conditionalFormatting>
        <x14:conditionalFormatting xmlns:xm="http://schemas.microsoft.com/office/excel/2006/main">
          <x14:cfRule type="expression" priority="4694774" id="{D3A0A2F8-D1B2-4DC5-B2A9-0EF53074E685}">
            <xm:f>$BZ$4='Data entry'!$R33</xm:f>
            <x14:dxf>
              <fill>
                <patternFill>
                  <bgColor rgb="FFFF0000"/>
                </patternFill>
              </fill>
            </x14:dxf>
          </x14:cfRule>
          <xm:sqref>BX87:CC87</xm:sqref>
        </x14:conditionalFormatting>
        <x14:conditionalFormatting xmlns:xm="http://schemas.microsoft.com/office/excel/2006/main">
          <x14:cfRule type="expression" priority="4694775" id="{83F6D018-7D3B-4D33-9998-11572F2F2FF5}">
            <xm:f>$CA$4='Data entry'!$R33</xm:f>
            <x14:dxf>
              <fill>
                <patternFill>
                  <bgColor rgb="FFFFFF00"/>
                </patternFill>
              </fill>
            </x14:dxf>
          </x14:cfRule>
          <xm:sqref>BM86:CA86</xm:sqref>
        </x14:conditionalFormatting>
        <x14:conditionalFormatting xmlns:xm="http://schemas.microsoft.com/office/excel/2006/main">
          <x14:cfRule type="expression" priority="4694776" id="{8E6D0B51-5626-4ED9-9072-C7A2C139704F}">
            <xm:f>$CA$4='Data entry'!$R33</xm:f>
            <x14:dxf>
              <fill>
                <patternFill>
                  <bgColor rgb="FFFF0000"/>
                </patternFill>
              </fill>
            </x14:dxf>
          </x14:cfRule>
          <xm:sqref>BY87:CC87</xm:sqref>
        </x14:conditionalFormatting>
        <x14:conditionalFormatting xmlns:xm="http://schemas.microsoft.com/office/excel/2006/main">
          <x14:cfRule type="expression" priority="4694777" id="{E1886EE4-3BDE-43A9-9F4B-79377FEC37FE}">
            <xm:f>$CB$4='Data entry'!$R33</xm:f>
            <x14:dxf>
              <fill>
                <patternFill>
                  <bgColor rgb="FFFFFF00"/>
                </patternFill>
              </fill>
            </x14:dxf>
          </x14:cfRule>
          <xm:sqref>BN86:CB86</xm:sqref>
        </x14:conditionalFormatting>
        <x14:conditionalFormatting xmlns:xm="http://schemas.microsoft.com/office/excel/2006/main">
          <x14:cfRule type="expression" priority="4694778" id="{ADEF572A-6C18-4602-BB86-01C96D36E07E}">
            <xm:f>$CB$4='Data entry'!$R33</xm:f>
            <x14:dxf>
              <fill>
                <patternFill>
                  <bgColor rgb="FFFF0000"/>
                </patternFill>
              </fill>
            </x14:dxf>
          </x14:cfRule>
          <xm:sqref>BZ87:CC87</xm:sqref>
        </x14:conditionalFormatting>
        <x14:conditionalFormatting xmlns:xm="http://schemas.microsoft.com/office/excel/2006/main">
          <x14:cfRule type="expression" priority="4694779" id="{7984E1C9-E073-4955-8543-62145CB6D008}">
            <xm:f>$CC$4='Data entry'!$R33</xm:f>
            <x14:dxf>
              <fill>
                <patternFill>
                  <bgColor rgb="FFFFFF00"/>
                </patternFill>
              </fill>
            </x14:dxf>
          </x14:cfRule>
          <xm:sqref>BO86:CC86</xm:sqref>
        </x14:conditionalFormatting>
        <x14:conditionalFormatting xmlns:xm="http://schemas.microsoft.com/office/excel/2006/main">
          <x14:cfRule type="expression" priority="4694780" id="{18A957B3-59FA-4698-BA92-2A208FF18E2F}">
            <xm:f>$CC$4='Data entry'!$R33</xm:f>
            <x14:dxf>
              <fill>
                <patternFill>
                  <bgColor rgb="FFFF0000"/>
                </patternFill>
              </fill>
            </x14:dxf>
          </x14:cfRule>
          <xm:sqref>CA87:CC87</xm:sqref>
        </x14:conditionalFormatting>
        <x14:conditionalFormatting xmlns:xm="http://schemas.microsoft.com/office/excel/2006/main">
          <x14:cfRule type="expression" priority="4694867" id="{5B0DB825-B7C2-40AC-B7EF-F267F054CFB9}">
            <xm:f>$U$4='Data entry'!$R34</xm:f>
            <x14:dxf>
              <fill>
                <patternFill>
                  <bgColor rgb="FFFF0000"/>
                </patternFill>
              </fill>
            </x14:dxf>
          </x14:cfRule>
          <xm:sqref>S90:AE90</xm:sqref>
        </x14:conditionalFormatting>
        <x14:conditionalFormatting xmlns:xm="http://schemas.microsoft.com/office/excel/2006/main">
          <x14:cfRule type="expression" priority="4694868" id="{18311200-E2BB-400F-B594-3B9A2C6068C2}">
            <xm:f>$V$4='Data entry'!$R34</xm:f>
            <x14:dxf>
              <fill>
                <patternFill>
                  <bgColor rgb="FFFF0000"/>
                </patternFill>
              </fill>
            </x14:dxf>
          </x14:cfRule>
          <xm:sqref>T90:AF90</xm:sqref>
        </x14:conditionalFormatting>
        <x14:conditionalFormatting xmlns:xm="http://schemas.microsoft.com/office/excel/2006/main">
          <x14:cfRule type="expression" priority="4694869" id="{D6DFB621-1A58-4C59-A987-ECAD0EB2D32B}">
            <xm:f>$V$4='Data entry'!$R34</xm:f>
            <x14:dxf>
              <fill>
                <patternFill>
                  <bgColor rgb="FFFFFF00"/>
                </patternFill>
              </fill>
            </x14:dxf>
          </x14:cfRule>
          <xm:sqref>H89:V89</xm:sqref>
        </x14:conditionalFormatting>
        <x14:conditionalFormatting xmlns:xm="http://schemas.microsoft.com/office/excel/2006/main">
          <x14:cfRule type="expression" priority="4694870" id="{5F87A680-DC5F-433D-A779-B7A534ACCDA9}">
            <xm:f>$W$4='Data entry'!$R34</xm:f>
            <x14:dxf>
              <fill>
                <patternFill>
                  <bgColor rgb="FFFF0000"/>
                </patternFill>
              </fill>
            </x14:dxf>
          </x14:cfRule>
          <xm:sqref>U90:AG90</xm:sqref>
        </x14:conditionalFormatting>
        <x14:conditionalFormatting xmlns:xm="http://schemas.microsoft.com/office/excel/2006/main">
          <x14:cfRule type="expression" priority="4694871" id="{964539FF-A92C-4F68-B268-B7157A32678C}">
            <xm:f>$W$4='Data entry'!$R34</xm:f>
            <x14:dxf>
              <fill>
                <patternFill>
                  <bgColor rgb="FFFFFF00"/>
                </patternFill>
              </fill>
            </x14:dxf>
          </x14:cfRule>
          <xm:sqref>I89:W89</xm:sqref>
        </x14:conditionalFormatting>
        <x14:conditionalFormatting xmlns:xm="http://schemas.microsoft.com/office/excel/2006/main">
          <x14:cfRule type="expression" priority="4694872" id="{46C1533A-F090-4A90-9309-3F59EC3FD3B0}">
            <xm:f>$X$4='Data entry'!$R34</xm:f>
            <x14:dxf>
              <fill>
                <patternFill>
                  <bgColor rgb="FFFF0000"/>
                </patternFill>
              </fill>
            </x14:dxf>
          </x14:cfRule>
          <xm:sqref>V90:AH90</xm:sqref>
        </x14:conditionalFormatting>
        <x14:conditionalFormatting xmlns:xm="http://schemas.microsoft.com/office/excel/2006/main">
          <x14:cfRule type="expression" priority="4694873" id="{7C70E81C-DDD4-4D75-933A-4F6A39893184}">
            <xm:f>$X$4='Data entry'!$R34</xm:f>
            <x14:dxf>
              <fill>
                <patternFill>
                  <bgColor rgb="FFFFFF00"/>
                </patternFill>
              </fill>
            </x14:dxf>
          </x14:cfRule>
          <xm:sqref>J89:X89</xm:sqref>
        </x14:conditionalFormatting>
        <x14:conditionalFormatting xmlns:xm="http://schemas.microsoft.com/office/excel/2006/main">
          <x14:cfRule type="expression" priority="4694874" id="{561AF073-0EF8-4B72-A119-40A639C4359D}">
            <xm:f>$Y$4='Data entry'!$R34</xm:f>
            <x14:dxf>
              <fill>
                <patternFill>
                  <bgColor rgb="FFFF0000"/>
                </patternFill>
              </fill>
            </x14:dxf>
          </x14:cfRule>
          <xm:sqref>W90:AI90</xm:sqref>
        </x14:conditionalFormatting>
        <x14:conditionalFormatting xmlns:xm="http://schemas.microsoft.com/office/excel/2006/main">
          <x14:cfRule type="expression" priority="4694875" id="{F242E808-8F07-4A89-9524-7D4C767CE357}">
            <xm:f>$Y$4='Data entry'!$R34</xm:f>
            <x14:dxf>
              <fill>
                <patternFill>
                  <bgColor rgb="FFFFFF00"/>
                </patternFill>
              </fill>
            </x14:dxf>
          </x14:cfRule>
          <xm:sqref>K89:Y89</xm:sqref>
        </x14:conditionalFormatting>
        <x14:conditionalFormatting xmlns:xm="http://schemas.microsoft.com/office/excel/2006/main">
          <x14:cfRule type="expression" priority="4694876" id="{DD601058-982B-4218-BD9D-64BB823C2633}">
            <xm:f>$Z$4='Data entry'!$R34</xm:f>
            <x14:dxf>
              <fill>
                <patternFill>
                  <bgColor rgb="FFFF0000"/>
                </patternFill>
              </fill>
            </x14:dxf>
          </x14:cfRule>
          <xm:sqref>X90:AJ90</xm:sqref>
        </x14:conditionalFormatting>
        <x14:conditionalFormatting xmlns:xm="http://schemas.microsoft.com/office/excel/2006/main">
          <x14:cfRule type="expression" priority="4694877" id="{C9DB141D-79F6-4093-92A3-7BF7A1622985}">
            <xm:f>$Z$4='Data entry'!$R34</xm:f>
            <x14:dxf>
              <fill>
                <patternFill>
                  <bgColor rgb="FFFFFF00"/>
                </patternFill>
              </fill>
            </x14:dxf>
          </x14:cfRule>
          <xm:sqref>L89:Z89</xm:sqref>
        </x14:conditionalFormatting>
        <x14:conditionalFormatting xmlns:xm="http://schemas.microsoft.com/office/excel/2006/main">
          <x14:cfRule type="expression" priority="4694878" id="{710EB8D3-F5C0-4E3C-8214-2D0C4E26F649}">
            <xm:f>$AA$4='Data entry'!$R34</xm:f>
            <x14:dxf>
              <fill>
                <patternFill>
                  <bgColor rgb="FFFF0000"/>
                </patternFill>
              </fill>
            </x14:dxf>
          </x14:cfRule>
          <xm:sqref>Y90:AK90</xm:sqref>
        </x14:conditionalFormatting>
        <x14:conditionalFormatting xmlns:xm="http://schemas.microsoft.com/office/excel/2006/main">
          <x14:cfRule type="expression" priority="4694879" id="{33825D69-C967-4D27-B395-5D44A3083802}">
            <xm:f>$AA$4='Data entry'!$R34</xm:f>
            <x14:dxf>
              <fill>
                <patternFill>
                  <bgColor rgb="FFFFFF00"/>
                </patternFill>
              </fill>
            </x14:dxf>
          </x14:cfRule>
          <xm:sqref>M89:AA89</xm:sqref>
        </x14:conditionalFormatting>
        <x14:conditionalFormatting xmlns:xm="http://schemas.microsoft.com/office/excel/2006/main">
          <x14:cfRule type="expression" priority="4694880" id="{9811A97D-351B-4D32-8754-AF433277E62B}">
            <xm:f>$AB$4='Data entry'!$R34</xm:f>
            <x14:dxf>
              <fill>
                <patternFill>
                  <bgColor rgb="FFFF0000"/>
                </patternFill>
              </fill>
            </x14:dxf>
          </x14:cfRule>
          <xm:sqref>Z90:AL90</xm:sqref>
        </x14:conditionalFormatting>
        <x14:conditionalFormatting xmlns:xm="http://schemas.microsoft.com/office/excel/2006/main">
          <x14:cfRule type="expression" priority="4694881" id="{6DD3E556-C72E-438B-92DA-3096ED1E4178}">
            <xm:f>$AB$4='Data entry'!$R34</xm:f>
            <x14:dxf>
              <fill>
                <patternFill>
                  <bgColor rgb="FFFFFF00"/>
                </patternFill>
              </fill>
            </x14:dxf>
          </x14:cfRule>
          <xm:sqref>N89:AB89</xm:sqref>
        </x14:conditionalFormatting>
        <x14:conditionalFormatting xmlns:xm="http://schemas.microsoft.com/office/excel/2006/main">
          <x14:cfRule type="expression" priority="4694882" id="{C0DF7A1B-D6BC-4371-BD3A-F0708147FA1C}">
            <xm:f>$AC$4='Data entry'!$R34</xm:f>
            <x14:dxf>
              <fill>
                <patternFill>
                  <bgColor rgb="FFFF0000"/>
                </patternFill>
              </fill>
            </x14:dxf>
          </x14:cfRule>
          <xm:sqref>AA90:AM90</xm:sqref>
        </x14:conditionalFormatting>
        <x14:conditionalFormatting xmlns:xm="http://schemas.microsoft.com/office/excel/2006/main">
          <x14:cfRule type="expression" priority="4694883" id="{DB2E1F48-AF0E-41F9-A976-6B1963CA5711}">
            <xm:f>$AC$4='Data entry'!$R34</xm:f>
            <x14:dxf>
              <fill>
                <patternFill>
                  <bgColor rgb="FFFFFF00"/>
                </patternFill>
              </fill>
            </x14:dxf>
          </x14:cfRule>
          <xm:sqref>O89:AC89</xm:sqref>
        </x14:conditionalFormatting>
        <x14:conditionalFormatting xmlns:xm="http://schemas.microsoft.com/office/excel/2006/main">
          <x14:cfRule type="expression" priority="4694884" id="{89909907-F9A9-4AF9-BC1D-304710A43F50}">
            <xm:f>$AD$4='Data entry'!$R34</xm:f>
            <x14:dxf>
              <fill>
                <patternFill>
                  <bgColor rgb="FFFF0000"/>
                </patternFill>
              </fill>
            </x14:dxf>
          </x14:cfRule>
          <xm:sqref>AB90:AN90</xm:sqref>
        </x14:conditionalFormatting>
        <x14:conditionalFormatting xmlns:xm="http://schemas.microsoft.com/office/excel/2006/main">
          <x14:cfRule type="expression" priority="4694885" id="{729676B7-E331-43A4-ACC9-850DCEE76A0E}">
            <xm:f>$AD$4='Data entry'!$R34</xm:f>
            <x14:dxf>
              <fill>
                <patternFill>
                  <bgColor rgb="FFFFFF00"/>
                </patternFill>
              </fill>
            </x14:dxf>
          </x14:cfRule>
          <xm:sqref>P89:AD89</xm:sqref>
        </x14:conditionalFormatting>
        <x14:conditionalFormatting xmlns:xm="http://schemas.microsoft.com/office/excel/2006/main">
          <x14:cfRule type="expression" priority="4694886" id="{00DA2C55-350E-44AA-ABEA-808FABFDA737}">
            <xm:f>$AE$4='Data entry'!$R34</xm:f>
            <x14:dxf>
              <fill>
                <patternFill>
                  <bgColor rgb="FFFF0000"/>
                </patternFill>
              </fill>
            </x14:dxf>
          </x14:cfRule>
          <xm:sqref>AC90:AO90</xm:sqref>
        </x14:conditionalFormatting>
        <x14:conditionalFormatting xmlns:xm="http://schemas.microsoft.com/office/excel/2006/main">
          <x14:cfRule type="expression" priority="4694887" id="{373C95F1-00C1-45E9-B561-5224945BA4A4}">
            <xm:f>$AE$4='Data entry'!$R34</xm:f>
            <x14:dxf>
              <fill>
                <patternFill>
                  <bgColor rgb="FFFFFF00"/>
                </patternFill>
              </fill>
            </x14:dxf>
          </x14:cfRule>
          <xm:sqref>Q89:AE89</xm:sqref>
        </x14:conditionalFormatting>
        <x14:conditionalFormatting xmlns:xm="http://schemas.microsoft.com/office/excel/2006/main">
          <x14:cfRule type="expression" priority="4694888" id="{65E90E74-6BEF-4B00-BD5E-ECACFEBC225A}">
            <xm:f>$AF$4='Data entry'!$R34</xm:f>
            <x14:dxf>
              <fill>
                <patternFill>
                  <bgColor rgb="FFFF0000"/>
                </patternFill>
              </fill>
            </x14:dxf>
          </x14:cfRule>
          <xm:sqref>AD90:AP90</xm:sqref>
        </x14:conditionalFormatting>
        <x14:conditionalFormatting xmlns:xm="http://schemas.microsoft.com/office/excel/2006/main">
          <x14:cfRule type="expression" priority="4694889" id="{56B519D7-E083-4811-B42B-D6CB10D44BB3}">
            <xm:f>$AF$4='Data entry'!$R34</xm:f>
            <x14:dxf>
              <fill>
                <patternFill>
                  <bgColor rgb="FFFFFF00"/>
                </patternFill>
              </fill>
            </x14:dxf>
          </x14:cfRule>
          <xm:sqref>R89:AF89</xm:sqref>
        </x14:conditionalFormatting>
        <x14:conditionalFormatting xmlns:xm="http://schemas.microsoft.com/office/excel/2006/main">
          <x14:cfRule type="expression" priority="4694890" id="{889682B6-BF9B-414B-86B7-1C802156B058}">
            <xm:f>$AG$4='Data entry'!$R34</xm:f>
            <x14:dxf>
              <fill>
                <patternFill>
                  <bgColor rgb="FFFF0000"/>
                </patternFill>
              </fill>
            </x14:dxf>
          </x14:cfRule>
          <xm:sqref>AE90:AQ90</xm:sqref>
        </x14:conditionalFormatting>
        <x14:conditionalFormatting xmlns:xm="http://schemas.microsoft.com/office/excel/2006/main">
          <x14:cfRule type="expression" priority="4694891" id="{19913D88-1940-4CB0-B29C-D46D60833BD5}">
            <xm:f>$AG$4='Data entry'!$R34</xm:f>
            <x14:dxf>
              <fill>
                <patternFill>
                  <bgColor rgb="FFFFFF00"/>
                </patternFill>
              </fill>
            </x14:dxf>
          </x14:cfRule>
          <xm:sqref>S89:AG89</xm:sqref>
        </x14:conditionalFormatting>
        <x14:conditionalFormatting xmlns:xm="http://schemas.microsoft.com/office/excel/2006/main">
          <x14:cfRule type="expression" priority="4694892" id="{3DD7B9A5-18A3-463F-BAD5-9796FC487328}">
            <xm:f>$AH$4='Data entry'!$R34</xm:f>
            <x14:dxf>
              <fill>
                <patternFill>
                  <bgColor rgb="FFFF0000"/>
                </patternFill>
              </fill>
            </x14:dxf>
          </x14:cfRule>
          <xm:sqref>AF90:AR90</xm:sqref>
        </x14:conditionalFormatting>
        <x14:conditionalFormatting xmlns:xm="http://schemas.microsoft.com/office/excel/2006/main">
          <x14:cfRule type="expression" priority="4694893" id="{31005CF4-5608-496E-91EB-F7F505046C80}">
            <xm:f>$AH$4='Data entry'!$R34</xm:f>
            <x14:dxf>
              <fill>
                <patternFill>
                  <bgColor rgb="FFFFFF00"/>
                </patternFill>
              </fill>
            </x14:dxf>
          </x14:cfRule>
          <xm:sqref>T89:AH89</xm:sqref>
        </x14:conditionalFormatting>
        <x14:conditionalFormatting xmlns:xm="http://schemas.microsoft.com/office/excel/2006/main">
          <x14:cfRule type="expression" priority="4694894" id="{CD14F654-5B7A-444F-8FC1-7DD71E76E475}">
            <xm:f>$AI$4='Data entry'!$R34</xm:f>
            <x14:dxf>
              <fill>
                <patternFill>
                  <bgColor rgb="FFFF0000"/>
                </patternFill>
              </fill>
            </x14:dxf>
          </x14:cfRule>
          <xm:sqref>AG90:AS90</xm:sqref>
        </x14:conditionalFormatting>
        <x14:conditionalFormatting xmlns:xm="http://schemas.microsoft.com/office/excel/2006/main">
          <x14:cfRule type="expression" priority="4694895" id="{0E4E448C-6C46-4285-B877-A61A90294385}">
            <xm:f>$AI$4='Data entry'!$R34</xm:f>
            <x14:dxf>
              <fill>
                <patternFill>
                  <bgColor rgb="FFFFFF00"/>
                </patternFill>
              </fill>
            </x14:dxf>
          </x14:cfRule>
          <xm:sqref>U89:AI89</xm:sqref>
        </x14:conditionalFormatting>
        <x14:conditionalFormatting xmlns:xm="http://schemas.microsoft.com/office/excel/2006/main">
          <x14:cfRule type="expression" priority="4694896" id="{B1C1818F-791C-403D-BE73-6F6E9DC6A16D}">
            <xm:f>$AJ$4='Data entry'!$R34</xm:f>
            <x14:dxf>
              <fill>
                <patternFill>
                  <bgColor rgb="FFFF0000"/>
                </patternFill>
              </fill>
            </x14:dxf>
          </x14:cfRule>
          <xm:sqref>AH90:AT90</xm:sqref>
        </x14:conditionalFormatting>
        <x14:conditionalFormatting xmlns:xm="http://schemas.microsoft.com/office/excel/2006/main">
          <x14:cfRule type="expression" priority="4694897" id="{A1237792-221B-431B-B8A7-E9A64DA46D93}">
            <xm:f>$AJ$4='Data entry'!$R34</xm:f>
            <x14:dxf>
              <fill>
                <patternFill>
                  <bgColor rgb="FFFFFF00"/>
                </patternFill>
              </fill>
            </x14:dxf>
          </x14:cfRule>
          <xm:sqref>V89:AJ89</xm:sqref>
        </x14:conditionalFormatting>
        <x14:conditionalFormatting xmlns:xm="http://schemas.microsoft.com/office/excel/2006/main">
          <x14:cfRule type="expression" priority="4694898" id="{617DC2AF-C7A3-4724-8EA3-17DEFEDC8949}">
            <xm:f>$AK$4='Data entry'!$R34</xm:f>
            <x14:dxf>
              <fill>
                <patternFill>
                  <bgColor rgb="FFFF0000"/>
                </patternFill>
              </fill>
            </x14:dxf>
          </x14:cfRule>
          <xm:sqref>AI90:AU90</xm:sqref>
        </x14:conditionalFormatting>
        <x14:conditionalFormatting xmlns:xm="http://schemas.microsoft.com/office/excel/2006/main">
          <x14:cfRule type="expression" priority="4694899" id="{AA72317D-37B1-48EB-A28B-BF2AC8DC4519}">
            <xm:f>$AK$4='Data entry'!$R34</xm:f>
            <x14:dxf>
              <fill>
                <patternFill>
                  <bgColor rgb="FFFFFF00"/>
                </patternFill>
              </fill>
            </x14:dxf>
          </x14:cfRule>
          <xm:sqref>W89:AK89</xm:sqref>
        </x14:conditionalFormatting>
        <x14:conditionalFormatting xmlns:xm="http://schemas.microsoft.com/office/excel/2006/main">
          <x14:cfRule type="expression" priority="4694900" id="{6CA9FB7A-20EA-4D3A-B74C-A001F4BE810D}">
            <xm:f>$AL$4='Data entry'!$R34</xm:f>
            <x14:dxf>
              <fill>
                <patternFill>
                  <bgColor rgb="FFFF0000"/>
                </patternFill>
              </fill>
            </x14:dxf>
          </x14:cfRule>
          <xm:sqref>AJ90:AV90</xm:sqref>
        </x14:conditionalFormatting>
        <x14:conditionalFormatting xmlns:xm="http://schemas.microsoft.com/office/excel/2006/main">
          <x14:cfRule type="expression" priority="4694901" id="{81A75DAA-573F-4EF3-A640-1B992C18BEA0}">
            <xm:f>$AL$4='Data entry'!$R34</xm:f>
            <x14:dxf>
              <fill>
                <patternFill>
                  <bgColor rgb="FFFFFF00"/>
                </patternFill>
              </fill>
            </x14:dxf>
          </x14:cfRule>
          <xm:sqref>X89:AL89</xm:sqref>
        </x14:conditionalFormatting>
        <x14:conditionalFormatting xmlns:xm="http://schemas.microsoft.com/office/excel/2006/main">
          <x14:cfRule type="expression" priority="4694902" id="{3D44713E-4ABA-4CCD-9DF4-5513A9FB5E1E}">
            <xm:f>$AM$4='Data entry'!$R34</xm:f>
            <x14:dxf>
              <fill>
                <patternFill>
                  <bgColor rgb="FFFF0000"/>
                </patternFill>
              </fill>
            </x14:dxf>
          </x14:cfRule>
          <xm:sqref>AK90:AW90</xm:sqref>
        </x14:conditionalFormatting>
        <x14:conditionalFormatting xmlns:xm="http://schemas.microsoft.com/office/excel/2006/main">
          <x14:cfRule type="expression" priority="4694903" id="{05A26B51-72A7-4423-822F-2BDBC28275D0}">
            <xm:f>$AM$4='Data entry'!$R34</xm:f>
            <x14:dxf>
              <fill>
                <patternFill>
                  <bgColor rgb="FFFFFF00"/>
                </patternFill>
              </fill>
            </x14:dxf>
          </x14:cfRule>
          <xm:sqref>Y89:AM89</xm:sqref>
        </x14:conditionalFormatting>
        <x14:conditionalFormatting xmlns:xm="http://schemas.microsoft.com/office/excel/2006/main">
          <x14:cfRule type="expression" priority="4694904" id="{B8A20675-6230-4694-A7F6-6B3DC7142773}">
            <xm:f>$AN$4='Data entry'!$R34</xm:f>
            <x14:dxf>
              <fill>
                <patternFill>
                  <bgColor rgb="FFFF0000"/>
                </patternFill>
              </fill>
            </x14:dxf>
          </x14:cfRule>
          <xm:sqref>AL90:AX90</xm:sqref>
        </x14:conditionalFormatting>
        <x14:conditionalFormatting xmlns:xm="http://schemas.microsoft.com/office/excel/2006/main">
          <x14:cfRule type="expression" priority="4694905" id="{8421181C-7450-42E9-BC1D-065CCFCA960E}">
            <xm:f>$AN$4='Data entry'!$R34</xm:f>
            <x14:dxf>
              <fill>
                <patternFill>
                  <bgColor rgb="FFFFFF00"/>
                </patternFill>
              </fill>
            </x14:dxf>
          </x14:cfRule>
          <xm:sqref>Z89:AN89</xm:sqref>
        </x14:conditionalFormatting>
        <x14:conditionalFormatting xmlns:xm="http://schemas.microsoft.com/office/excel/2006/main">
          <x14:cfRule type="expression" priority="4694906" id="{067FE4BD-6EF4-4684-B6E0-35AB2F267EE7}">
            <xm:f>$AO$4='Data entry'!$R34</xm:f>
            <x14:dxf>
              <fill>
                <patternFill>
                  <bgColor rgb="FFFF0000"/>
                </patternFill>
              </fill>
            </x14:dxf>
          </x14:cfRule>
          <xm:sqref>AM90:AY90</xm:sqref>
        </x14:conditionalFormatting>
        <x14:conditionalFormatting xmlns:xm="http://schemas.microsoft.com/office/excel/2006/main">
          <x14:cfRule type="expression" priority="4694907" id="{F7653492-88D1-47AC-8BA3-0CCE65C3C2AB}">
            <xm:f>$AO$4='Data entry'!$R34</xm:f>
            <x14:dxf>
              <fill>
                <patternFill>
                  <bgColor rgb="FFFFFF00"/>
                </patternFill>
              </fill>
            </x14:dxf>
          </x14:cfRule>
          <xm:sqref>AA89:AO89</xm:sqref>
        </x14:conditionalFormatting>
        <x14:conditionalFormatting xmlns:xm="http://schemas.microsoft.com/office/excel/2006/main">
          <x14:cfRule type="expression" priority="4694908" id="{207A5E5D-B322-482E-9193-1D7318138358}">
            <xm:f>$AP$4='Data entry'!$R34</xm:f>
            <x14:dxf>
              <fill>
                <patternFill>
                  <bgColor rgb="FFFF0000"/>
                </patternFill>
              </fill>
            </x14:dxf>
          </x14:cfRule>
          <xm:sqref>AN90:AZ90</xm:sqref>
        </x14:conditionalFormatting>
        <x14:conditionalFormatting xmlns:xm="http://schemas.microsoft.com/office/excel/2006/main">
          <x14:cfRule type="expression" priority="4694909" id="{21DA638D-4CA0-4067-BFF1-240CE1A0261B}">
            <xm:f>$AP$4='Data entry'!$R34</xm:f>
            <x14:dxf>
              <fill>
                <patternFill>
                  <bgColor rgb="FFFFFF00"/>
                </patternFill>
              </fill>
            </x14:dxf>
          </x14:cfRule>
          <xm:sqref>AB89:AP89</xm:sqref>
        </x14:conditionalFormatting>
        <x14:conditionalFormatting xmlns:xm="http://schemas.microsoft.com/office/excel/2006/main">
          <x14:cfRule type="expression" priority="4694910" id="{71963D96-A42A-4B90-BFC7-6D83D37766EF}">
            <xm:f>$AQ$4='Data entry'!$R34</xm:f>
            <x14:dxf>
              <fill>
                <patternFill>
                  <bgColor rgb="FFFF0000"/>
                </patternFill>
              </fill>
            </x14:dxf>
          </x14:cfRule>
          <xm:sqref>AO90:BA90</xm:sqref>
        </x14:conditionalFormatting>
        <x14:conditionalFormatting xmlns:xm="http://schemas.microsoft.com/office/excel/2006/main">
          <x14:cfRule type="expression" priority="4694911" id="{74952595-84B6-484F-8FF6-FCC1F337DF4D}">
            <xm:f>$AQ$4='Data entry'!$R34</xm:f>
            <x14:dxf>
              <fill>
                <patternFill>
                  <bgColor rgb="FFFFFF00"/>
                </patternFill>
              </fill>
            </x14:dxf>
          </x14:cfRule>
          <xm:sqref>AC89:AQ89</xm:sqref>
        </x14:conditionalFormatting>
        <x14:conditionalFormatting xmlns:xm="http://schemas.microsoft.com/office/excel/2006/main">
          <x14:cfRule type="expression" priority="4694912" id="{8AC9C4B9-0A34-4BC0-B0F7-CA89434C4911}">
            <xm:f>$P$4='Data entry'!$R34</xm:f>
            <x14:dxf>
              <fill>
                <patternFill>
                  <bgColor rgb="FFFFFF00"/>
                </patternFill>
              </fill>
            </x14:dxf>
          </x14:cfRule>
          <xm:sqref>C89:P89</xm:sqref>
        </x14:conditionalFormatting>
        <x14:conditionalFormatting xmlns:xm="http://schemas.microsoft.com/office/excel/2006/main">
          <x14:cfRule type="expression" priority="4694913" id="{0A726775-ABFD-4F22-967C-1A4D87BA3751}">
            <xm:f>$Q$4='Data entry'!$R34</xm:f>
            <x14:dxf>
              <fill>
                <patternFill>
                  <bgColor rgb="FFFFFF00"/>
                </patternFill>
              </fill>
            </x14:dxf>
          </x14:cfRule>
          <xm:sqref>C89:Q89</xm:sqref>
        </x14:conditionalFormatting>
        <x14:conditionalFormatting xmlns:xm="http://schemas.microsoft.com/office/excel/2006/main">
          <x14:cfRule type="expression" priority="4694914" id="{3A8414BD-262C-43B5-86EE-FA6901D00453}">
            <xm:f>$Q$4='Data entry'!$R34</xm:f>
            <x14:dxf>
              <fill>
                <patternFill>
                  <bgColor rgb="FFFF0000"/>
                </patternFill>
              </fill>
            </x14:dxf>
          </x14:cfRule>
          <xm:sqref>O90:AA90</xm:sqref>
        </x14:conditionalFormatting>
        <x14:conditionalFormatting xmlns:xm="http://schemas.microsoft.com/office/excel/2006/main">
          <x14:cfRule type="expression" priority="4694915" id="{B8B5501D-F3EF-4449-9306-F652960C65F4}">
            <xm:f>$R$4='Data entry'!$R34</xm:f>
            <x14:dxf>
              <fill>
                <patternFill>
                  <bgColor rgb="FFFF0000"/>
                </patternFill>
              </fill>
            </x14:dxf>
          </x14:cfRule>
          <xm:sqref>P90:AB90</xm:sqref>
        </x14:conditionalFormatting>
        <x14:conditionalFormatting xmlns:xm="http://schemas.microsoft.com/office/excel/2006/main">
          <x14:cfRule type="expression" priority="4694916" id="{5D070DEC-B82E-4D87-B907-A3E5AB836991}">
            <xm:f>$R$4='Data entry'!$R34</xm:f>
            <x14:dxf>
              <fill>
                <patternFill>
                  <bgColor rgb="FFFFFF00"/>
                </patternFill>
              </fill>
            </x14:dxf>
          </x14:cfRule>
          <xm:sqref>D89:R89</xm:sqref>
        </x14:conditionalFormatting>
        <x14:conditionalFormatting xmlns:xm="http://schemas.microsoft.com/office/excel/2006/main">
          <x14:cfRule type="expression" priority="4694917" id="{E4D16A10-F818-4664-9FB2-F0E839824D4B}">
            <xm:f>$S$4='Data entry'!$R34</xm:f>
            <x14:dxf>
              <fill>
                <patternFill>
                  <bgColor rgb="FFFF0000"/>
                </patternFill>
              </fill>
            </x14:dxf>
          </x14:cfRule>
          <xm:sqref>Q90:AC90</xm:sqref>
        </x14:conditionalFormatting>
        <x14:conditionalFormatting xmlns:xm="http://schemas.microsoft.com/office/excel/2006/main">
          <x14:cfRule type="expression" priority="4694918" id="{1A9F9911-A3E9-4730-AFBE-AB8C596545CA}">
            <xm:f>$S$4='Data entry'!$R34</xm:f>
            <x14:dxf>
              <fill>
                <patternFill>
                  <bgColor rgb="FFFFFF00"/>
                </patternFill>
              </fill>
            </x14:dxf>
          </x14:cfRule>
          <xm:sqref>E89:S89</xm:sqref>
        </x14:conditionalFormatting>
        <x14:conditionalFormatting xmlns:xm="http://schemas.microsoft.com/office/excel/2006/main">
          <x14:cfRule type="expression" priority="4694919" id="{8BB5CD1B-B2AC-442A-9550-26DE19A62D22}">
            <xm:f>$T$4='Data entry'!$R34</xm:f>
            <x14:dxf>
              <fill>
                <patternFill>
                  <bgColor rgb="FFFF0000"/>
                </patternFill>
              </fill>
            </x14:dxf>
          </x14:cfRule>
          <xm:sqref>R90:AD90</xm:sqref>
        </x14:conditionalFormatting>
        <x14:conditionalFormatting xmlns:xm="http://schemas.microsoft.com/office/excel/2006/main">
          <x14:cfRule type="expression" priority="4694920" id="{E7B59C69-7921-4049-84A1-8B3E5F7B0598}">
            <xm:f>$T$4='Data entry'!$R34</xm:f>
            <x14:dxf>
              <fill>
                <patternFill>
                  <bgColor rgb="FFFFFF00"/>
                </patternFill>
              </fill>
            </x14:dxf>
          </x14:cfRule>
          <xm:sqref>F89:T89</xm:sqref>
        </x14:conditionalFormatting>
        <x14:conditionalFormatting xmlns:xm="http://schemas.microsoft.com/office/excel/2006/main">
          <x14:cfRule type="expression" priority="4694921" id="{238C09E5-7A3D-439D-949F-A7733073F9A2}">
            <xm:f>$U$4='Data entry'!$R34</xm:f>
            <x14:dxf>
              <fill>
                <patternFill>
                  <bgColor rgb="FFFFFF00"/>
                </patternFill>
              </fill>
            </x14:dxf>
          </x14:cfRule>
          <xm:sqref>G89:U89</xm:sqref>
        </x14:conditionalFormatting>
        <x14:conditionalFormatting xmlns:xm="http://schemas.microsoft.com/office/excel/2006/main">
          <x14:cfRule type="expression" priority="4694922" id="{DE4D4432-0A19-452A-AF14-2873FE4DF411}">
            <xm:f>$AR$4='Data entry'!$R34</xm:f>
            <x14:dxf>
              <fill>
                <patternFill>
                  <bgColor rgb="FFFF0000"/>
                </patternFill>
              </fill>
            </x14:dxf>
          </x14:cfRule>
          <xm:sqref>AP90:BB90</xm:sqref>
        </x14:conditionalFormatting>
        <x14:conditionalFormatting xmlns:xm="http://schemas.microsoft.com/office/excel/2006/main">
          <x14:cfRule type="expression" priority="4694923" id="{90D7E1FF-542D-40C8-9BD5-DFEB4CDD256F}">
            <xm:f>$AR$4='Data entry'!$R34</xm:f>
            <x14:dxf>
              <fill>
                <patternFill>
                  <bgColor rgb="FFFFFF00"/>
                </patternFill>
              </fill>
            </x14:dxf>
          </x14:cfRule>
          <xm:sqref>AD89:AR89</xm:sqref>
        </x14:conditionalFormatting>
        <x14:conditionalFormatting xmlns:xm="http://schemas.microsoft.com/office/excel/2006/main">
          <x14:cfRule type="expression" priority="4694924" id="{0EBB5305-4A4A-4205-A1FF-11160070CBC3}">
            <xm:f>$AS$4='Data entry'!$R34</xm:f>
            <x14:dxf>
              <fill>
                <patternFill>
                  <bgColor rgb="FFFF0000"/>
                </patternFill>
              </fill>
            </x14:dxf>
          </x14:cfRule>
          <xm:sqref>AQ90:BC90</xm:sqref>
        </x14:conditionalFormatting>
        <x14:conditionalFormatting xmlns:xm="http://schemas.microsoft.com/office/excel/2006/main">
          <x14:cfRule type="expression" priority="4694925" id="{AC8EB30C-4253-4CE1-820E-1801F6D8D35B}">
            <xm:f>$AS$4='Data entry'!$R34</xm:f>
            <x14:dxf>
              <fill>
                <patternFill>
                  <bgColor rgb="FFFFFF00"/>
                </patternFill>
              </fill>
            </x14:dxf>
          </x14:cfRule>
          <xm:sqref>AE89:AS89</xm:sqref>
        </x14:conditionalFormatting>
        <x14:conditionalFormatting xmlns:xm="http://schemas.microsoft.com/office/excel/2006/main">
          <x14:cfRule type="expression" priority="4694926" id="{E11744C1-7201-4272-A1B0-945490B42425}">
            <xm:f>$AT$4='Data entry'!$R34</xm:f>
            <x14:dxf>
              <fill>
                <patternFill>
                  <bgColor rgb="FFFF0000"/>
                </patternFill>
              </fill>
            </x14:dxf>
          </x14:cfRule>
          <xm:sqref>AR90:BD90</xm:sqref>
        </x14:conditionalFormatting>
        <x14:conditionalFormatting xmlns:xm="http://schemas.microsoft.com/office/excel/2006/main">
          <x14:cfRule type="expression" priority="4694927" id="{5EE2823B-E955-4EA7-B99C-0B1F77B57A69}">
            <xm:f>$AT$4='Data entry'!$R34</xm:f>
            <x14:dxf>
              <fill>
                <patternFill>
                  <bgColor rgb="FFFFFF00"/>
                </patternFill>
              </fill>
            </x14:dxf>
          </x14:cfRule>
          <xm:sqref>AF89:AT89</xm:sqref>
        </x14:conditionalFormatting>
        <x14:conditionalFormatting xmlns:xm="http://schemas.microsoft.com/office/excel/2006/main">
          <x14:cfRule type="expression" priority="4694928" id="{5737DC63-3262-4B34-900C-2AAEB255FCBA}">
            <xm:f>$AU$4='Data entry'!$R34</xm:f>
            <x14:dxf>
              <fill>
                <patternFill>
                  <bgColor rgb="FFFF0000"/>
                </patternFill>
              </fill>
            </x14:dxf>
          </x14:cfRule>
          <xm:sqref>AS90:BE90</xm:sqref>
        </x14:conditionalFormatting>
        <x14:conditionalFormatting xmlns:xm="http://schemas.microsoft.com/office/excel/2006/main">
          <x14:cfRule type="expression" priority="4694929" id="{2B5C1F1B-3C3D-4CA3-BC64-0E98422075B6}">
            <xm:f>$AU$4='Data entry'!$R34</xm:f>
            <x14:dxf>
              <fill>
                <patternFill>
                  <bgColor rgb="FFFFFF00"/>
                </patternFill>
              </fill>
            </x14:dxf>
          </x14:cfRule>
          <xm:sqref>AG89:AU89</xm:sqref>
        </x14:conditionalFormatting>
        <x14:conditionalFormatting xmlns:xm="http://schemas.microsoft.com/office/excel/2006/main">
          <x14:cfRule type="expression" priority="4694930" id="{B87A1285-B003-4855-8F4B-53C391BA10E6}">
            <xm:f>$AV$4='Data entry'!$R34</xm:f>
            <x14:dxf>
              <fill>
                <patternFill>
                  <bgColor rgb="FFFF0000"/>
                </patternFill>
              </fill>
            </x14:dxf>
          </x14:cfRule>
          <xm:sqref>AT90:BF90</xm:sqref>
        </x14:conditionalFormatting>
        <x14:conditionalFormatting xmlns:xm="http://schemas.microsoft.com/office/excel/2006/main">
          <x14:cfRule type="expression" priority="4694931" id="{338EE31C-78DB-4818-B837-0380F9E457FA}">
            <xm:f>$AV$4='Data entry'!$R34</xm:f>
            <x14:dxf>
              <fill>
                <patternFill>
                  <bgColor rgb="FFFFFF00"/>
                </patternFill>
              </fill>
            </x14:dxf>
          </x14:cfRule>
          <xm:sqref>AH89:AV89</xm:sqref>
        </x14:conditionalFormatting>
        <x14:conditionalFormatting xmlns:xm="http://schemas.microsoft.com/office/excel/2006/main">
          <x14:cfRule type="expression" priority="4694932" id="{5C40EA66-2801-4C91-B885-BF6A1ECFC35C}">
            <xm:f>$AW$4='Data entry'!$R34</xm:f>
            <x14:dxf>
              <fill>
                <patternFill>
                  <bgColor rgb="FFFF0000"/>
                </patternFill>
              </fill>
            </x14:dxf>
          </x14:cfRule>
          <xm:sqref>AU90:BG90</xm:sqref>
        </x14:conditionalFormatting>
        <x14:conditionalFormatting xmlns:xm="http://schemas.microsoft.com/office/excel/2006/main">
          <x14:cfRule type="expression" priority="4694933" id="{51BCD5CE-DF86-4C2F-8A81-DDA1EFD6C8F7}">
            <xm:f>$AW$4='Data entry'!$R34</xm:f>
            <x14:dxf>
              <fill>
                <patternFill>
                  <bgColor rgb="FFFFFF00"/>
                </patternFill>
              </fill>
            </x14:dxf>
          </x14:cfRule>
          <xm:sqref>AI89:AW89</xm:sqref>
        </x14:conditionalFormatting>
        <x14:conditionalFormatting xmlns:xm="http://schemas.microsoft.com/office/excel/2006/main">
          <x14:cfRule type="expression" priority="4694934" id="{DC2ED5A0-8917-4877-8CD3-9DF9BE5993C9}">
            <xm:f>$AX$4='Data entry'!$R34</xm:f>
            <x14:dxf>
              <fill>
                <patternFill>
                  <bgColor rgb="FFFF0000"/>
                </patternFill>
              </fill>
            </x14:dxf>
          </x14:cfRule>
          <xm:sqref>AV90:BH90</xm:sqref>
        </x14:conditionalFormatting>
        <x14:conditionalFormatting xmlns:xm="http://schemas.microsoft.com/office/excel/2006/main">
          <x14:cfRule type="expression" priority="4694935" id="{59B31869-20F9-45BD-BC80-0A6C8945CE2C}">
            <xm:f>$AX$4='Data entry'!$R34</xm:f>
            <x14:dxf>
              <fill>
                <patternFill>
                  <bgColor rgb="FFFFFF00"/>
                </patternFill>
              </fill>
            </x14:dxf>
          </x14:cfRule>
          <xm:sqref>AJ89:AX89</xm:sqref>
        </x14:conditionalFormatting>
        <x14:conditionalFormatting xmlns:xm="http://schemas.microsoft.com/office/excel/2006/main">
          <x14:cfRule type="expression" priority="4694936" id="{D4208FA0-4262-4037-934C-6D0742B2AD8E}">
            <xm:f>$AY$4='Data entry'!$R34</xm:f>
            <x14:dxf>
              <fill>
                <patternFill>
                  <bgColor rgb="FFFF0000"/>
                </patternFill>
              </fill>
            </x14:dxf>
          </x14:cfRule>
          <xm:sqref>AW90:BI90</xm:sqref>
        </x14:conditionalFormatting>
        <x14:conditionalFormatting xmlns:xm="http://schemas.microsoft.com/office/excel/2006/main">
          <x14:cfRule type="expression" priority="4694937" id="{04D6E423-18C7-42B2-A67D-F49D8E62B571}">
            <xm:f>$AY$4='Data entry'!$R34</xm:f>
            <x14:dxf>
              <fill>
                <patternFill>
                  <bgColor rgb="FFFFFF00"/>
                </patternFill>
              </fill>
            </x14:dxf>
          </x14:cfRule>
          <xm:sqref>AK89:AY89</xm:sqref>
        </x14:conditionalFormatting>
        <x14:conditionalFormatting xmlns:xm="http://schemas.microsoft.com/office/excel/2006/main">
          <x14:cfRule type="expression" priority="4694938" id="{A931C203-6E4B-4EBD-A2F4-1876881F48D4}">
            <xm:f>$AZ$4='Data entry'!$R34</xm:f>
            <x14:dxf>
              <fill>
                <patternFill>
                  <bgColor rgb="FFFF0000"/>
                </patternFill>
              </fill>
            </x14:dxf>
          </x14:cfRule>
          <xm:sqref>AX90:BJ90</xm:sqref>
        </x14:conditionalFormatting>
        <x14:conditionalFormatting xmlns:xm="http://schemas.microsoft.com/office/excel/2006/main">
          <x14:cfRule type="expression" priority="4694939" id="{092D9100-E652-40FE-8CAA-720DC0681250}">
            <xm:f>$AZ$4='Data entry'!$R34</xm:f>
            <x14:dxf>
              <fill>
                <patternFill>
                  <bgColor rgb="FFFFFF00"/>
                </patternFill>
              </fill>
            </x14:dxf>
          </x14:cfRule>
          <xm:sqref>AL89:AZ89</xm:sqref>
        </x14:conditionalFormatting>
        <x14:conditionalFormatting xmlns:xm="http://schemas.microsoft.com/office/excel/2006/main">
          <x14:cfRule type="expression" priority="4694940" id="{A3C7E6BE-A225-483C-A983-A915DB662C52}">
            <xm:f>$BA$4='Data entry'!$R34</xm:f>
            <x14:dxf>
              <fill>
                <patternFill>
                  <bgColor rgb="FFFF0000"/>
                </patternFill>
              </fill>
            </x14:dxf>
          </x14:cfRule>
          <xm:sqref>AY90:BK90</xm:sqref>
        </x14:conditionalFormatting>
        <x14:conditionalFormatting xmlns:xm="http://schemas.microsoft.com/office/excel/2006/main">
          <x14:cfRule type="expression" priority="4694941" id="{F5CF569A-8AFA-4CFF-8BD3-F04D8927A99F}">
            <xm:f>$BA$4='Data entry'!$R34</xm:f>
            <x14:dxf>
              <fill>
                <patternFill>
                  <bgColor rgb="FFFFFF00"/>
                </patternFill>
              </fill>
            </x14:dxf>
          </x14:cfRule>
          <xm:sqref>AM89:BA89</xm:sqref>
        </x14:conditionalFormatting>
        <x14:conditionalFormatting xmlns:xm="http://schemas.microsoft.com/office/excel/2006/main">
          <x14:cfRule type="expression" priority="4694942" id="{E4DAC94A-7983-4BFB-A87B-45B58561841A}">
            <xm:f>$BB$4='Data entry'!$R34</xm:f>
            <x14:dxf>
              <fill>
                <patternFill>
                  <bgColor rgb="FFFF0000"/>
                </patternFill>
              </fill>
            </x14:dxf>
          </x14:cfRule>
          <xm:sqref>AZ90:BL90</xm:sqref>
        </x14:conditionalFormatting>
        <x14:conditionalFormatting xmlns:xm="http://schemas.microsoft.com/office/excel/2006/main">
          <x14:cfRule type="expression" priority="4694943" id="{E63849C5-F39B-4B0E-8F8A-B532EDF2CBAE}">
            <xm:f>$BB$4='Data entry'!$R34</xm:f>
            <x14:dxf>
              <fill>
                <patternFill>
                  <bgColor rgb="FFFFFF00"/>
                </patternFill>
              </fill>
            </x14:dxf>
          </x14:cfRule>
          <xm:sqref>AN89:BB89</xm:sqref>
        </x14:conditionalFormatting>
        <x14:conditionalFormatting xmlns:xm="http://schemas.microsoft.com/office/excel/2006/main">
          <x14:cfRule type="expression" priority="4694944" id="{4FDC32D3-C1F5-455D-9AA4-A03359B72526}">
            <xm:f>$BC$4='Data entry'!$R34</xm:f>
            <x14:dxf>
              <fill>
                <patternFill>
                  <bgColor rgb="FFFF0000"/>
                </patternFill>
              </fill>
            </x14:dxf>
          </x14:cfRule>
          <xm:sqref>BA90:BM90</xm:sqref>
        </x14:conditionalFormatting>
        <x14:conditionalFormatting xmlns:xm="http://schemas.microsoft.com/office/excel/2006/main">
          <x14:cfRule type="expression" priority="4694945" id="{5F0D0C60-B233-4C56-B05D-98C99990877F}">
            <xm:f>$BC$4='Data entry'!$R34</xm:f>
            <x14:dxf>
              <fill>
                <patternFill>
                  <bgColor rgb="FFFFFF00"/>
                </patternFill>
              </fill>
            </x14:dxf>
          </x14:cfRule>
          <xm:sqref>AO89:BC89</xm:sqref>
        </x14:conditionalFormatting>
        <x14:conditionalFormatting xmlns:xm="http://schemas.microsoft.com/office/excel/2006/main">
          <x14:cfRule type="expression" priority="4694946" id="{9EBCB60F-8135-43B6-A0F3-548D4092CC98}">
            <xm:f>$BD$4='Data entry'!$R34</xm:f>
            <x14:dxf>
              <fill>
                <patternFill>
                  <bgColor rgb="FFFF0000"/>
                </patternFill>
              </fill>
            </x14:dxf>
          </x14:cfRule>
          <xm:sqref>BB90:BN90</xm:sqref>
        </x14:conditionalFormatting>
        <x14:conditionalFormatting xmlns:xm="http://schemas.microsoft.com/office/excel/2006/main">
          <x14:cfRule type="expression" priority="4694947" id="{961AF346-4A73-41ED-9A8D-27D431B09C05}">
            <xm:f>$BD$4='Data entry'!$R34</xm:f>
            <x14:dxf>
              <fill>
                <patternFill>
                  <bgColor rgb="FFFFFF00"/>
                </patternFill>
              </fill>
            </x14:dxf>
          </x14:cfRule>
          <xm:sqref>AP89:BD89</xm:sqref>
        </x14:conditionalFormatting>
        <x14:conditionalFormatting xmlns:xm="http://schemas.microsoft.com/office/excel/2006/main">
          <x14:cfRule type="expression" priority="4694948" id="{5A887026-27CD-4F8C-8BA6-1E92704C1CA6}">
            <xm:f>$BE$4='Data entry'!$R34</xm:f>
            <x14:dxf>
              <fill>
                <patternFill>
                  <bgColor rgb="FFFF0000"/>
                </patternFill>
              </fill>
            </x14:dxf>
          </x14:cfRule>
          <xm:sqref>BC90:BO90</xm:sqref>
        </x14:conditionalFormatting>
        <x14:conditionalFormatting xmlns:xm="http://schemas.microsoft.com/office/excel/2006/main">
          <x14:cfRule type="expression" priority="4694949" id="{7F46217B-A1E9-4515-B31E-E756FCD7C6D9}">
            <xm:f>$BE$4='Data entry'!$R34</xm:f>
            <x14:dxf>
              <fill>
                <patternFill>
                  <bgColor rgb="FFFFFF00"/>
                </patternFill>
              </fill>
            </x14:dxf>
          </x14:cfRule>
          <xm:sqref>AP89:BE89</xm:sqref>
        </x14:conditionalFormatting>
        <x14:conditionalFormatting xmlns:xm="http://schemas.microsoft.com/office/excel/2006/main">
          <x14:cfRule type="expression" priority="4694950" id="{F4D9285C-8CA0-4EF1-943E-6A462D47CC77}">
            <xm:f>$BF$4='Data entry'!$R34</xm:f>
            <x14:dxf>
              <fill>
                <patternFill>
                  <bgColor rgb="FFFF0000"/>
                </patternFill>
              </fill>
            </x14:dxf>
          </x14:cfRule>
          <xm:sqref>BD90:BP90</xm:sqref>
        </x14:conditionalFormatting>
        <x14:conditionalFormatting xmlns:xm="http://schemas.microsoft.com/office/excel/2006/main">
          <x14:cfRule type="expression" priority="4694951" id="{B9E4407D-651D-4DC0-9D61-3271D62A65E9}">
            <xm:f>$BF$4='Data entry'!$R34</xm:f>
            <x14:dxf>
              <fill>
                <patternFill>
                  <bgColor rgb="FFFFFF00"/>
                </patternFill>
              </fill>
            </x14:dxf>
          </x14:cfRule>
          <xm:sqref>AR89:BF89</xm:sqref>
        </x14:conditionalFormatting>
        <x14:conditionalFormatting xmlns:xm="http://schemas.microsoft.com/office/excel/2006/main">
          <x14:cfRule type="expression" priority="4694952" id="{4CDC062F-DDFF-4556-B941-08F919727F69}">
            <xm:f>$BG$4='Data entry'!$R34</xm:f>
            <x14:dxf>
              <fill>
                <patternFill>
                  <bgColor rgb="FFFF0000"/>
                </patternFill>
              </fill>
            </x14:dxf>
          </x14:cfRule>
          <xm:sqref>BE90:BQ90</xm:sqref>
        </x14:conditionalFormatting>
        <x14:conditionalFormatting xmlns:xm="http://schemas.microsoft.com/office/excel/2006/main">
          <x14:cfRule type="expression" priority="4694953" id="{789184FA-9055-433B-8A1B-92C7ED59E81F}">
            <xm:f>$BG$4='Data entry'!$R34</xm:f>
            <x14:dxf>
              <fill>
                <patternFill>
                  <bgColor rgb="FFFFFF00"/>
                </patternFill>
              </fill>
            </x14:dxf>
          </x14:cfRule>
          <xm:sqref>AS89:BG89</xm:sqref>
        </x14:conditionalFormatting>
        <x14:conditionalFormatting xmlns:xm="http://schemas.microsoft.com/office/excel/2006/main">
          <x14:cfRule type="expression" priority="4694954" id="{58651E5C-09C9-46C1-B95C-E8A578A49E15}">
            <xm:f>$BH$4='Data entry'!$R34</xm:f>
            <x14:dxf>
              <fill>
                <patternFill>
                  <bgColor rgb="FFFFFF00"/>
                </patternFill>
              </fill>
            </x14:dxf>
          </x14:cfRule>
          <xm:sqref>AT89:BH89</xm:sqref>
        </x14:conditionalFormatting>
        <x14:conditionalFormatting xmlns:xm="http://schemas.microsoft.com/office/excel/2006/main">
          <x14:cfRule type="expression" priority="4694955" id="{97B30B86-8311-4DC0-A533-8C0D53F37839}">
            <xm:f>$BH$4='Data entry'!$R34</xm:f>
            <x14:dxf>
              <fill>
                <patternFill>
                  <bgColor rgb="FFFF0000"/>
                </patternFill>
              </fill>
            </x14:dxf>
          </x14:cfRule>
          <xm:sqref>BF90:BR90</xm:sqref>
        </x14:conditionalFormatting>
        <x14:conditionalFormatting xmlns:xm="http://schemas.microsoft.com/office/excel/2006/main">
          <x14:cfRule type="expression" priority="4694956" id="{78344C0C-5AEA-40B1-A20C-6D77DF58E1F5}">
            <xm:f>$BI$4='Data entry'!$R34</xm:f>
            <x14:dxf>
              <fill>
                <patternFill>
                  <bgColor rgb="FFFFFF00"/>
                </patternFill>
              </fill>
            </x14:dxf>
          </x14:cfRule>
          <xm:sqref>AU89:BI89</xm:sqref>
        </x14:conditionalFormatting>
        <x14:conditionalFormatting xmlns:xm="http://schemas.microsoft.com/office/excel/2006/main">
          <x14:cfRule type="expression" priority="4694957" id="{A9CE044F-482E-4F25-B28F-89ACC58502B1}">
            <xm:f>$BI$4='Data entry'!$R34</xm:f>
            <x14:dxf>
              <fill>
                <patternFill>
                  <bgColor rgb="FFFF0000"/>
                </patternFill>
              </fill>
            </x14:dxf>
          </x14:cfRule>
          <xm:sqref>BG90:BS90</xm:sqref>
        </x14:conditionalFormatting>
        <x14:conditionalFormatting xmlns:xm="http://schemas.microsoft.com/office/excel/2006/main">
          <x14:cfRule type="expression" priority="4694958" id="{F63BE0EB-3C71-4456-BEF0-11180AB7A8BB}">
            <xm:f>$BJ$4='Data entry'!$R34</xm:f>
            <x14:dxf>
              <fill>
                <patternFill>
                  <bgColor rgb="FFFFFF00"/>
                </patternFill>
              </fill>
            </x14:dxf>
          </x14:cfRule>
          <xm:sqref>AV89:BJ89</xm:sqref>
        </x14:conditionalFormatting>
        <x14:conditionalFormatting xmlns:xm="http://schemas.microsoft.com/office/excel/2006/main">
          <x14:cfRule type="expression" priority="4694959" id="{478A5DCB-1DAA-4497-A6CC-B4F01FB96D10}">
            <xm:f>$BJ$4='Data entry'!$R34</xm:f>
            <x14:dxf>
              <fill>
                <patternFill>
                  <bgColor rgb="FFFF0000"/>
                </patternFill>
              </fill>
            </x14:dxf>
          </x14:cfRule>
          <xm:sqref>BH90:BT90</xm:sqref>
        </x14:conditionalFormatting>
        <x14:conditionalFormatting xmlns:xm="http://schemas.microsoft.com/office/excel/2006/main">
          <x14:cfRule type="expression" priority="4694960" id="{CDE4AD5B-65A6-4FA4-9EC0-8D05F22312A9}">
            <xm:f>$BK$4='Data entry'!$R34</xm:f>
            <x14:dxf>
              <fill>
                <patternFill>
                  <bgColor rgb="FFFF0000"/>
                </patternFill>
              </fill>
            </x14:dxf>
          </x14:cfRule>
          <xm:sqref>BI90:BU90</xm:sqref>
        </x14:conditionalFormatting>
        <x14:conditionalFormatting xmlns:xm="http://schemas.microsoft.com/office/excel/2006/main">
          <x14:cfRule type="expression" priority="4694961" id="{AB32E790-6CD8-4D11-9A69-57D785FE4BBC}">
            <xm:f>$BK$4='Data entry'!$R34</xm:f>
            <x14:dxf>
              <fill>
                <patternFill>
                  <bgColor rgb="FFFFFF00"/>
                </patternFill>
              </fill>
            </x14:dxf>
          </x14:cfRule>
          <xm:sqref>AW89:BK89</xm:sqref>
        </x14:conditionalFormatting>
        <x14:conditionalFormatting xmlns:xm="http://schemas.microsoft.com/office/excel/2006/main">
          <x14:cfRule type="expression" priority="4694962" id="{99810EB9-805C-43D8-852A-EEECE7874CDB}">
            <xm:f>$BL$4='Data entry'!$R34</xm:f>
            <x14:dxf>
              <fill>
                <patternFill>
                  <bgColor rgb="FFFF0000"/>
                </patternFill>
              </fill>
            </x14:dxf>
          </x14:cfRule>
          <xm:sqref>BJ90:BV90</xm:sqref>
        </x14:conditionalFormatting>
        <x14:conditionalFormatting xmlns:xm="http://schemas.microsoft.com/office/excel/2006/main">
          <x14:cfRule type="expression" priority="4694963" id="{BF5F5475-4E46-479C-97A6-D5175F5D1803}">
            <xm:f>$BL$4='Data entry'!$R34</xm:f>
            <x14:dxf>
              <fill>
                <patternFill>
                  <bgColor rgb="FFFFFF00"/>
                </patternFill>
              </fill>
            </x14:dxf>
          </x14:cfRule>
          <xm:sqref>AX89:BL89</xm:sqref>
        </x14:conditionalFormatting>
        <x14:conditionalFormatting xmlns:xm="http://schemas.microsoft.com/office/excel/2006/main">
          <x14:cfRule type="expression" priority="4694964" id="{B86FDF2F-16C9-46B1-847E-7EA1A8A34B9D}">
            <xm:f>$BM$4='Data entry'!$R34</xm:f>
            <x14:dxf>
              <fill>
                <patternFill>
                  <bgColor rgb="FFFF0000"/>
                </patternFill>
              </fill>
            </x14:dxf>
          </x14:cfRule>
          <xm:sqref>BK90:BW90</xm:sqref>
        </x14:conditionalFormatting>
        <x14:conditionalFormatting xmlns:xm="http://schemas.microsoft.com/office/excel/2006/main">
          <x14:cfRule type="expression" priority="4694965" id="{72FD189F-4CED-400D-9FEF-21A328970A4D}">
            <xm:f>$BM$4='Data entry'!$R34</xm:f>
            <x14:dxf>
              <fill>
                <patternFill>
                  <bgColor rgb="FFFFFF00"/>
                </patternFill>
              </fill>
            </x14:dxf>
          </x14:cfRule>
          <xm:sqref>AY89:BM89</xm:sqref>
        </x14:conditionalFormatting>
        <x14:conditionalFormatting xmlns:xm="http://schemas.microsoft.com/office/excel/2006/main">
          <x14:cfRule type="expression" priority="4694966" id="{BBBBF859-D5A7-4F55-BFBF-8A77E3357590}">
            <xm:f>$BN$4='Data entry'!$R34</xm:f>
            <x14:dxf>
              <fill>
                <patternFill>
                  <bgColor rgb="FFFF0000"/>
                </patternFill>
              </fill>
            </x14:dxf>
          </x14:cfRule>
          <xm:sqref>BL90:BX90</xm:sqref>
        </x14:conditionalFormatting>
        <x14:conditionalFormatting xmlns:xm="http://schemas.microsoft.com/office/excel/2006/main">
          <x14:cfRule type="expression" priority="4694967" id="{50CB1D75-0FD5-4D24-92B1-E8A41DC6575C}">
            <xm:f>$BN$4='Data entry'!$R34</xm:f>
            <x14:dxf>
              <fill>
                <patternFill>
                  <bgColor rgb="FFFFFF00"/>
                </patternFill>
              </fill>
            </x14:dxf>
          </x14:cfRule>
          <xm:sqref>AZ89:BN89</xm:sqref>
        </x14:conditionalFormatting>
        <x14:conditionalFormatting xmlns:xm="http://schemas.microsoft.com/office/excel/2006/main">
          <x14:cfRule type="expression" priority="4694968" id="{9EF3226D-E8FC-496B-A6FF-71776AEA54D1}">
            <xm:f>$BO$4='Data entry'!$R34</xm:f>
            <x14:dxf>
              <fill>
                <patternFill>
                  <bgColor rgb="FFFF0000"/>
                </patternFill>
              </fill>
            </x14:dxf>
          </x14:cfRule>
          <xm:sqref>BM90:BY90</xm:sqref>
        </x14:conditionalFormatting>
        <x14:conditionalFormatting xmlns:xm="http://schemas.microsoft.com/office/excel/2006/main">
          <x14:cfRule type="expression" priority="4694969" id="{3B86C801-ECFE-4D05-8AA5-1581116BAFBC}">
            <xm:f>$BO$4='Data entry'!$R34</xm:f>
            <x14:dxf>
              <fill>
                <patternFill>
                  <bgColor rgb="FFFFFF00"/>
                </patternFill>
              </fill>
            </x14:dxf>
          </x14:cfRule>
          <xm:sqref>BA89:BO89</xm:sqref>
        </x14:conditionalFormatting>
        <x14:conditionalFormatting xmlns:xm="http://schemas.microsoft.com/office/excel/2006/main">
          <x14:cfRule type="expression" priority="4694970" id="{058A23EC-3371-4A02-9F20-1ECA603AC6BC}">
            <xm:f>$BP$4='Data entry'!$R34</xm:f>
            <x14:dxf>
              <fill>
                <patternFill>
                  <bgColor rgb="FFFF0000"/>
                </patternFill>
              </fill>
            </x14:dxf>
          </x14:cfRule>
          <xm:sqref>BN90:BZ90</xm:sqref>
        </x14:conditionalFormatting>
        <x14:conditionalFormatting xmlns:xm="http://schemas.microsoft.com/office/excel/2006/main">
          <x14:cfRule type="expression" priority="4694971" id="{3E711E31-3992-4555-AB22-87133D60CD15}">
            <xm:f>$BP$4='Data entry'!$R34</xm:f>
            <x14:dxf>
              <fill>
                <patternFill>
                  <bgColor rgb="FFFFFF00"/>
                </patternFill>
              </fill>
            </x14:dxf>
          </x14:cfRule>
          <xm:sqref>BB89:BP89</xm:sqref>
        </x14:conditionalFormatting>
        <x14:conditionalFormatting xmlns:xm="http://schemas.microsoft.com/office/excel/2006/main">
          <x14:cfRule type="expression" priority="4694972" id="{23E9F8B9-37D5-4730-9453-6F23E8ECBBE3}">
            <xm:f>$BQ$4='Data entry'!$R34</xm:f>
            <x14:dxf>
              <fill>
                <patternFill>
                  <bgColor rgb="FFFFFF00"/>
                </patternFill>
              </fill>
            </x14:dxf>
          </x14:cfRule>
          <xm:sqref>BC89:BQ89</xm:sqref>
        </x14:conditionalFormatting>
        <x14:conditionalFormatting xmlns:xm="http://schemas.microsoft.com/office/excel/2006/main">
          <x14:cfRule type="expression" priority="4694973" id="{BCFD92F6-AAD3-44FD-BC61-A292A81B883E}">
            <xm:f>$BQ$4='Data entry'!$R34</xm:f>
            <x14:dxf>
              <fill>
                <patternFill>
                  <bgColor rgb="FFFF0000"/>
                </patternFill>
              </fill>
            </x14:dxf>
          </x14:cfRule>
          <xm:sqref>BO90:CA90</xm:sqref>
        </x14:conditionalFormatting>
        <x14:conditionalFormatting xmlns:xm="http://schemas.microsoft.com/office/excel/2006/main">
          <x14:cfRule type="expression" priority="4694974" id="{357D60E5-F356-477E-8020-A18F42C02832}">
            <xm:f>$BR$4='Data entry'!$R34</xm:f>
            <x14:dxf>
              <fill>
                <patternFill>
                  <bgColor rgb="FFFFFF00"/>
                </patternFill>
              </fill>
            </x14:dxf>
          </x14:cfRule>
          <xm:sqref>BD89:BR89</xm:sqref>
        </x14:conditionalFormatting>
        <x14:conditionalFormatting xmlns:xm="http://schemas.microsoft.com/office/excel/2006/main">
          <x14:cfRule type="expression" priority="4694975" id="{DA2B6511-43B3-432D-B6AA-1DB1188B90A6}">
            <xm:f>$BR$4='Data entry'!$R34</xm:f>
            <x14:dxf>
              <fill>
                <patternFill>
                  <bgColor rgb="FFFF0000"/>
                </patternFill>
              </fill>
            </x14:dxf>
          </x14:cfRule>
          <xm:sqref>BP90:CB90</xm:sqref>
        </x14:conditionalFormatting>
        <x14:conditionalFormatting xmlns:xm="http://schemas.microsoft.com/office/excel/2006/main">
          <x14:cfRule type="expression" priority="4694976" id="{0D5F64E4-4136-4BFA-B833-CC8578525D9C}">
            <xm:f>$BS$4='Data entry'!$R34</xm:f>
            <x14:dxf>
              <fill>
                <patternFill>
                  <bgColor rgb="FFFFFF00"/>
                </patternFill>
              </fill>
            </x14:dxf>
          </x14:cfRule>
          <xm:sqref>BE89:BS89</xm:sqref>
        </x14:conditionalFormatting>
        <x14:conditionalFormatting xmlns:xm="http://schemas.microsoft.com/office/excel/2006/main">
          <x14:cfRule type="expression" priority="4694977" id="{AC94D468-F078-4AE2-8771-102996E07B09}">
            <xm:f>$BS$4='Data entry'!$R34</xm:f>
            <x14:dxf>
              <fill>
                <patternFill>
                  <bgColor rgb="FFFF0000"/>
                </patternFill>
              </fill>
            </x14:dxf>
          </x14:cfRule>
          <xm:sqref>BQ90:CC90</xm:sqref>
        </x14:conditionalFormatting>
        <x14:conditionalFormatting xmlns:xm="http://schemas.microsoft.com/office/excel/2006/main">
          <x14:cfRule type="expression" priority="4694978" id="{10E78F76-181E-4F19-9F89-7DD36D3EFE30}">
            <xm:f>$BT$4='Data entry'!$R34</xm:f>
            <x14:dxf>
              <fill>
                <patternFill>
                  <bgColor rgb="FFFFFF00"/>
                </patternFill>
              </fill>
            </x14:dxf>
          </x14:cfRule>
          <xm:sqref>BF89:BT89</xm:sqref>
        </x14:conditionalFormatting>
        <x14:conditionalFormatting xmlns:xm="http://schemas.microsoft.com/office/excel/2006/main">
          <x14:cfRule type="expression" priority="4694979" id="{6A5FADC6-9512-4EFB-90A5-7B5244D10D1F}">
            <xm:f>$BT$4='Data entry'!$R34</xm:f>
            <x14:dxf>
              <fill>
                <patternFill>
                  <bgColor rgb="FFFF0000"/>
                </patternFill>
              </fill>
            </x14:dxf>
          </x14:cfRule>
          <xm:sqref>BR90:CC90</xm:sqref>
        </x14:conditionalFormatting>
        <x14:conditionalFormatting xmlns:xm="http://schemas.microsoft.com/office/excel/2006/main">
          <x14:cfRule type="expression" priority="4694980" id="{A51139D1-8841-4B96-B8CB-DFE3808765CF}">
            <xm:f>$BU$4='Data entry'!$R34</xm:f>
            <x14:dxf>
              <fill>
                <patternFill>
                  <bgColor rgb="FFFFFF00"/>
                </patternFill>
              </fill>
            </x14:dxf>
          </x14:cfRule>
          <xm:sqref>BG89:BU89</xm:sqref>
        </x14:conditionalFormatting>
        <x14:conditionalFormatting xmlns:xm="http://schemas.microsoft.com/office/excel/2006/main">
          <x14:cfRule type="expression" priority="4694981" id="{55CA7258-760F-4BFF-ACB5-A70FEB3E7981}">
            <xm:f>$BU$4='Data entry'!$R34</xm:f>
            <x14:dxf>
              <fill>
                <patternFill>
                  <bgColor rgb="FFFF0000"/>
                </patternFill>
              </fill>
            </x14:dxf>
          </x14:cfRule>
          <xm:sqref>BS90:CC90</xm:sqref>
        </x14:conditionalFormatting>
        <x14:conditionalFormatting xmlns:xm="http://schemas.microsoft.com/office/excel/2006/main">
          <x14:cfRule type="expression" priority="4694982" id="{A922B218-64DB-4CBB-9AB8-FE0EBB44E09E}">
            <xm:f>$BV$4='Data entry'!$R34</xm:f>
            <x14:dxf>
              <fill>
                <patternFill>
                  <bgColor rgb="FFFFFF00"/>
                </patternFill>
              </fill>
            </x14:dxf>
          </x14:cfRule>
          <xm:sqref>BH89:BV89</xm:sqref>
        </x14:conditionalFormatting>
        <x14:conditionalFormatting xmlns:xm="http://schemas.microsoft.com/office/excel/2006/main">
          <x14:cfRule type="expression" priority="4694983" id="{C98E908A-CD31-4778-B41C-7AFB9DBE639A}">
            <xm:f>$BV$4='Data entry'!$R34</xm:f>
            <x14:dxf>
              <fill>
                <patternFill>
                  <bgColor rgb="FFFF0000"/>
                </patternFill>
              </fill>
            </x14:dxf>
          </x14:cfRule>
          <xm:sqref>BT90:CC90</xm:sqref>
        </x14:conditionalFormatting>
        <x14:conditionalFormatting xmlns:xm="http://schemas.microsoft.com/office/excel/2006/main">
          <x14:cfRule type="expression" priority="4694984" id="{465CCCA3-B4DB-4B61-8AC7-8A5E4CEC9E3F}">
            <xm:f>$BW$4='Data entry'!$R34</xm:f>
            <x14:dxf>
              <fill>
                <patternFill>
                  <bgColor rgb="FFFFFF00"/>
                </patternFill>
              </fill>
            </x14:dxf>
          </x14:cfRule>
          <xm:sqref>BI89:BW89</xm:sqref>
        </x14:conditionalFormatting>
        <x14:conditionalFormatting xmlns:xm="http://schemas.microsoft.com/office/excel/2006/main">
          <x14:cfRule type="expression" priority="4694985" id="{37566F97-6D06-400B-A709-FE657B07687F}">
            <xm:f>$BW$4='Data entry'!$R34</xm:f>
            <x14:dxf>
              <fill>
                <patternFill>
                  <bgColor rgb="FFFF0000"/>
                </patternFill>
              </fill>
            </x14:dxf>
          </x14:cfRule>
          <xm:sqref>BU90:CC90</xm:sqref>
        </x14:conditionalFormatting>
        <x14:conditionalFormatting xmlns:xm="http://schemas.microsoft.com/office/excel/2006/main">
          <x14:cfRule type="expression" priority="4694986" id="{D8FBA3AC-5CF0-4E45-97CA-1D4DEE729ADA}">
            <xm:f>$BX$4='Data entry'!$R34</xm:f>
            <x14:dxf>
              <fill>
                <patternFill>
                  <bgColor rgb="FFFFFF00"/>
                </patternFill>
              </fill>
            </x14:dxf>
          </x14:cfRule>
          <xm:sqref>BJ89:BX89</xm:sqref>
        </x14:conditionalFormatting>
        <x14:conditionalFormatting xmlns:xm="http://schemas.microsoft.com/office/excel/2006/main">
          <x14:cfRule type="expression" priority="4694987" id="{E077C84B-A94F-431D-B232-4AFCC7C64F54}">
            <xm:f>$BX$4='Data entry'!$R34</xm:f>
            <x14:dxf>
              <fill>
                <patternFill>
                  <bgColor rgb="FFFF0000"/>
                </patternFill>
              </fill>
            </x14:dxf>
          </x14:cfRule>
          <xm:sqref>BV90:CC90</xm:sqref>
        </x14:conditionalFormatting>
        <x14:conditionalFormatting xmlns:xm="http://schemas.microsoft.com/office/excel/2006/main">
          <x14:cfRule type="expression" priority="4694988" id="{63783BA8-0C97-4A44-86FD-7A2BCF1B9957}">
            <xm:f>$BY$4='Data entry'!$R34</xm:f>
            <x14:dxf>
              <fill>
                <patternFill>
                  <bgColor rgb="FFFFFF00"/>
                </patternFill>
              </fill>
            </x14:dxf>
          </x14:cfRule>
          <xm:sqref>BK89:BY89</xm:sqref>
        </x14:conditionalFormatting>
        <x14:conditionalFormatting xmlns:xm="http://schemas.microsoft.com/office/excel/2006/main">
          <x14:cfRule type="expression" priority="4694989" id="{BB8DB8B4-B71B-46D2-AEE7-346F16103F74}">
            <xm:f>$BY$4='Data entry'!$R34</xm:f>
            <x14:dxf>
              <fill>
                <patternFill>
                  <bgColor rgb="FFFF0000"/>
                </patternFill>
              </fill>
            </x14:dxf>
          </x14:cfRule>
          <xm:sqref>BW90:CC90</xm:sqref>
        </x14:conditionalFormatting>
        <x14:conditionalFormatting xmlns:xm="http://schemas.microsoft.com/office/excel/2006/main">
          <x14:cfRule type="expression" priority="4694990" id="{1B638B98-2B06-4FEB-90C1-446A3E0A3979}">
            <xm:f>$BZ$4='Data entry'!$R34</xm:f>
            <x14:dxf>
              <fill>
                <patternFill>
                  <bgColor rgb="FFFFFF00"/>
                </patternFill>
              </fill>
            </x14:dxf>
          </x14:cfRule>
          <xm:sqref>BL89:BZ89</xm:sqref>
        </x14:conditionalFormatting>
        <x14:conditionalFormatting xmlns:xm="http://schemas.microsoft.com/office/excel/2006/main">
          <x14:cfRule type="expression" priority="4694991" id="{D3A0A2F8-D1B2-4DC5-B2A9-0EF53074E685}">
            <xm:f>$BZ$4='Data entry'!$R34</xm:f>
            <x14:dxf>
              <fill>
                <patternFill>
                  <bgColor rgb="FFFF0000"/>
                </patternFill>
              </fill>
            </x14:dxf>
          </x14:cfRule>
          <xm:sqref>BX90:CC90</xm:sqref>
        </x14:conditionalFormatting>
        <x14:conditionalFormatting xmlns:xm="http://schemas.microsoft.com/office/excel/2006/main">
          <x14:cfRule type="expression" priority="4694992" id="{83F6D018-7D3B-4D33-9998-11572F2F2FF5}">
            <xm:f>$CA$4='Data entry'!$R34</xm:f>
            <x14:dxf>
              <fill>
                <patternFill>
                  <bgColor rgb="FFFFFF00"/>
                </patternFill>
              </fill>
            </x14:dxf>
          </x14:cfRule>
          <xm:sqref>BM89:CA89</xm:sqref>
        </x14:conditionalFormatting>
        <x14:conditionalFormatting xmlns:xm="http://schemas.microsoft.com/office/excel/2006/main">
          <x14:cfRule type="expression" priority="4694993" id="{8E6D0B51-5626-4ED9-9072-C7A2C139704F}">
            <xm:f>$CA$4='Data entry'!$R34</xm:f>
            <x14:dxf>
              <fill>
                <patternFill>
                  <bgColor rgb="FFFF0000"/>
                </patternFill>
              </fill>
            </x14:dxf>
          </x14:cfRule>
          <xm:sqref>BY90:CC90</xm:sqref>
        </x14:conditionalFormatting>
        <x14:conditionalFormatting xmlns:xm="http://schemas.microsoft.com/office/excel/2006/main">
          <x14:cfRule type="expression" priority="4694994" id="{E1886EE4-3BDE-43A9-9F4B-79377FEC37FE}">
            <xm:f>$CB$4='Data entry'!$R34</xm:f>
            <x14:dxf>
              <fill>
                <patternFill>
                  <bgColor rgb="FFFFFF00"/>
                </patternFill>
              </fill>
            </x14:dxf>
          </x14:cfRule>
          <xm:sqref>BN89:CB89</xm:sqref>
        </x14:conditionalFormatting>
        <x14:conditionalFormatting xmlns:xm="http://schemas.microsoft.com/office/excel/2006/main">
          <x14:cfRule type="expression" priority="4694995" id="{ADEF572A-6C18-4602-BB86-01C96D36E07E}">
            <xm:f>$CB$4='Data entry'!$R34</xm:f>
            <x14:dxf>
              <fill>
                <patternFill>
                  <bgColor rgb="FFFF0000"/>
                </patternFill>
              </fill>
            </x14:dxf>
          </x14:cfRule>
          <xm:sqref>BZ90:CC90</xm:sqref>
        </x14:conditionalFormatting>
        <x14:conditionalFormatting xmlns:xm="http://schemas.microsoft.com/office/excel/2006/main">
          <x14:cfRule type="expression" priority="4694996" id="{7984E1C9-E073-4955-8543-62145CB6D008}">
            <xm:f>$CC$4='Data entry'!$R34</xm:f>
            <x14:dxf>
              <fill>
                <patternFill>
                  <bgColor rgb="FFFFFF00"/>
                </patternFill>
              </fill>
            </x14:dxf>
          </x14:cfRule>
          <xm:sqref>BO89:CC89</xm:sqref>
        </x14:conditionalFormatting>
        <x14:conditionalFormatting xmlns:xm="http://schemas.microsoft.com/office/excel/2006/main">
          <x14:cfRule type="expression" priority="4694997" id="{18A957B3-59FA-4698-BA92-2A208FF18E2F}">
            <xm:f>$CC$4='Data entry'!$R34</xm:f>
            <x14:dxf>
              <fill>
                <patternFill>
                  <bgColor rgb="FFFF0000"/>
                </patternFill>
              </fill>
            </x14:dxf>
          </x14:cfRule>
          <xm:sqref>CA90:CC90</xm:sqref>
        </x14:conditionalFormatting>
        <x14:conditionalFormatting xmlns:xm="http://schemas.microsoft.com/office/excel/2006/main">
          <x14:cfRule type="expression" priority="4695084" id="{5B0DB825-B7C2-40AC-B7EF-F267F054CFB9}">
            <xm:f>$U$4='Data entry'!$R35</xm:f>
            <x14:dxf>
              <fill>
                <patternFill>
                  <bgColor rgb="FFFF0000"/>
                </patternFill>
              </fill>
            </x14:dxf>
          </x14:cfRule>
          <xm:sqref>S93:AE93</xm:sqref>
        </x14:conditionalFormatting>
        <x14:conditionalFormatting xmlns:xm="http://schemas.microsoft.com/office/excel/2006/main">
          <x14:cfRule type="expression" priority="4695085" id="{18311200-E2BB-400F-B594-3B9A2C6068C2}">
            <xm:f>$V$4='Data entry'!$R35</xm:f>
            <x14:dxf>
              <fill>
                <patternFill>
                  <bgColor rgb="FFFF0000"/>
                </patternFill>
              </fill>
            </x14:dxf>
          </x14:cfRule>
          <xm:sqref>T93:AF93</xm:sqref>
        </x14:conditionalFormatting>
        <x14:conditionalFormatting xmlns:xm="http://schemas.microsoft.com/office/excel/2006/main">
          <x14:cfRule type="expression" priority="4695086" id="{D6DFB621-1A58-4C59-A987-ECAD0EB2D32B}">
            <xm:f>$V$4='Data entry'!$R35</xm:f>
            <x14:dxf>
              <fill>
                <patternFill>
                  <bgColor rgb="FFFFFF00"/>
                </patternFill>
              </fill>
            </x14:dxf>
          </x14:cfRule>
          <xm:sqref>H92:V92</xm:sqref>
        </x14:conditionalFormatting>
        <x14:conditionalFormatting xmlns:xm="http://schemas.microsoft.com/office/excel/2006/main">
          <x14:cfRule type="expression" priority="4695087" id="{5F87A680-DC5F-433D-A779-B7A534ACCDA9}">
            <xm:f>$W$4='Data entry'!$R35</xm:f>
            <x14:dxf>
              <fill>
                <patternFill>
                  <bgColor rgb="FFFF0000"/>
                </patternFill>
              </fill>
            </x14:dxf>
          </x14:cfRule>
          <xm:sqref>U93:AG93</xm:sqref>
        </x14:conditionalFormatting>
        <x14:conditionalFormatting xmlns:xm="http://schemas.microsoft.com/office/excel/2006/main">
          <x14:cfRule type="expression" priority="4695088" id="{964539FF-A92C-4F68-B268-B7157A32678C}">
            <xm:f>$W$4='Data entry'!$R35</xm:f>
            <x14:dxf>
              <fill>
                <patternFill>
                  <bgColor rgb="FFFFFF00"/>
                </patternFill>
              </fill>
            </x14:dxf>
          </x14:cfRule>
          <xm:sqref>I92:W92</xm:sqref>
        </x14:conditionalFormatting>
        <x14:conditionalFormatting xmlns:xm="http://schemas.microsoft.com/office/excel/2006/main">
          <x14:cfRule type="expression" priority="4695089" id="{46C1533A-F090-4A90-9309-3F59EC3FD3B0}">
            <xm:f>$X$4='Data entry'!$R35</xm:f>
            <x14:dxf>
              <fill>
                <patternFill>
                  <bgColor rgb="FFFF0000"/>
                </patternFill>
              </fill>
            </x14:dxf>
          </x14:cfRule>
          <xm:sqref>V93:AH93</xm:sqref>
        </x14:conditionalFormatting>
        <x14:conditionalFormatting xmlns:xm="http://schemas.microsoft.com/office/excel/2006/main">
          <x14:cfRule type="expression" priority="4695090" id="{7C70E81C-DDD4-4D75-933A-4F6A39893184}">
            <xm:f>$X$4='Data entry'!$R35</xm:f>
            <x14:dxf>
              <fill>
                <patternFill>
                  <bgColor rgb="FFFFFF00"/>
                </patternFill>
              </fill>
            </x14:dxf>
          </x14:cfRule>
          <xm:sqref>J92:X92</xm:sqref>
        </x14:conditionalFormatting>
        <x14:conditionalFormatting xmlns:xm="http://schemas.microsoft.com/office/excel/2006/main">
          <x14:cfRule type="expression" priority="4695091" id="{561AF073-0EF8-4B72-A119-40A639C4359D}">
            <xm:f>$Y$4='Data entry'!$R35</xm:f>
            <x14:dxf>
              <fill>
                <patternFill>
                  <bgColor rgb="FFFF0000"/>
                </patternFill>
              </fill>
            </x14:dxf>
          </x14:cfRule>
          <xm:sqref>W93:AI93</xm:sqref>
        </x14:conditionalFormatting>
        <x14:conditionalFormatting xmlns:xm="http://schemas.microsoft.com/office/excel/2006/main">
          <x14:cfRule type="expression" priority="4695092" id="{F242E808-8F07-4A89-9524-7D4C767CE357}">
            <xm:f>$Y$4='Data entry'!$R35</xm:f>
            <x14:dxf>
              <fill>
                <patternFill>
                  <bgColor rgb="FFFFFF00"/>
                </patternFill>
              </fill>
            </x14:dxf>
          </x14:cfRule>
          <xm:sqref>K92:Y92</xm:sqref>
        </x14:conditionalFormatting>
        <x14:conditionalFormatting xmlns:xm="http://schemas.microsoft.com/office/excel/2006/main">
          <x14:cfRule type="expression" priority="4695093" id="{DD601058-982B-4218-BD9D-64BB823C2633}">
            <xm:f>$Z$4='Data entry'!$R35</xm:f>
            <x14:dxf>
              <fill>
                <patternFill>
                  <bgColor rgb="FFFF0000"/>
                </patternFill>
              </fill>
            </x14:dxf>
          </x14:cfRule>
          <xm:sqref>X93:AJ93</xm:sqref>
        </x14:conditionalFormatting>
        <x14:conditionalFormatting xmlns:xm="http://schemas.microsoft.com/office/excel/2006/main">
          <x14:cfRule type="expression" priority="4695094" id="{C9DB141D-79F6-4093-92A3-7BF7A1622985}">
            <xm:f>$Z$4='Data entry'!$R35</xm:f>
            <x14:dxf>
              <fill>
                <patternFill>
                  <bgColor rgb="FFFFFF00"/>
                </patternFill>
              </fill>
            </x14:dxf>
          </x14:cfRule>
          <xm:sqref>L92:Z92</xm:sqref>
        </x14:conditionalFormatting>
        <x14:conditionalFormatting xmlns:xm="http://schemas.microsoft.com/office/excel/2006/main">
          <x14:cfRule type="expression" priority="4695095" id="{710EB8D3-F5C0-4E3C-8214-2D0C4E26F649}">
            <xm:f>$AA$4='Data entry'!$R35</xm:f>
            <x14:dxf>
              <fill>
                <patternFill>
                  <bgColor rgb="FFFF0000"/>
                </patternFill>
              </fill>
            </x14:dxf>
          </x14:cfRule>
          <xm:sqref>Y93:AK93</xm:sqref>
        </x14:conditionalFormatting>
        <x14:conditionalFormatting xmlns:xm="http://schemas.microsoft.com/office/excel/2006/main">
          <x14:cfRule type="expression" priority="4695096" id="{33825D69-C967-4D27-B395-5D44A3083802}">
            <xm:f>$AA$4='Data entry'!$R35</xm:f>
            <x14:dxf>
              <fill>
                <patternFill>
                  <bgColor rgb="FFFFFF00"/>
                </patternFill>
              </fill>
            </x14:dxf>
          </x14:cfRule>
          <xm:sqref>M92:AA92</xm:sqref>
        </x14:conditionalFormatting>
        <x14:conditionalFormatting xmlns:xm="http://schemas.microsoft.com/office/excel/2006/main">
          <x14:cfRule type="expression" priority="4695097" id="{9811A97D-351B-4D32-8754-AF433277E62B}">
            <xm:f>$AB$4='Data entry'!$R35</xm:f>
            <x14:dxf>
              <fill>
                <patternFill>
                  <bgColor rgb="FFFF0000"/>
                </patternFill>
              </fill>
            </x14:dxf>
          </x14:cfRule>
          <xm:sqref>Z93:AL93</xm:sqref>
        </x14:conditionalFormatting>
        <x14:conditionalFormatting xmlns:xm="http://schemas.microsoft.com/office/excel/2006/main">
          <x14:cfRule type="expression" priority="4695098" id="{6DD3E556-C72E-438B-92DA-3096ED1E4178}">
            <xm:f>$AB$4='Data entry'!$R35</xm:f>
            <x14:dxf>
              <fill>
                <patternFill>
                  <bgColor rgb="FFFFFF00"/>
                </patternFill>
              </fill>
            </x14:dxf>
          </x14:cfRule>
          <xm:sqref>N92:AB92</xm:sqref>
        </x14:conditionalFormatting>
        <x14:conditionalFormatting xmlns:xm="http://schemas.microsoft.com/office/excel/2006/main">
          <x14:cfRule type="expression" priority="4695099" id="{C0DF7A1B-D6BC-4371-BD3A-F0708147FA1C}">
            <xm:f>$AC$4='Data entry'!$R35</xm:f>
            <x14:dxf>
              <fill>
                <patternFill>
                  <bgColor rgb="FFFF0000"/>
                </patternFill>
              </fill>
            </x14:dxf>
          </x14:cfRule>
          <xm:sqref>AA93:AM93</xm:sqref>
        </x14:conditionalFormatting>
        <x14:conditionalFormatting xmlns:xm="http://schemas.microsoft.com/office/excel/2006/main">
          <x14:cfRule type="expression" priority="4695100" id="{DB2E1F48-AF0E-41F9-A976-6B1963CA5711}">
            <xm:f>$AC$4='Data entry'!$R35</xm:f>
            <x14:dxf>
              <fill>
                <patternFill>
                  <bgColor rgb="FFFFFF00"/>
                </patternFill>
              </fill>
            </x14:dxf>
          </x14:cfRule>
          <xm:sqref>O92:AC92</xm:sqref>
        </x14:conditionalFormatting>
        <x14:conditionalFormatting xmlns:xm="http://schemas.microsoft.com/office/excel/2006/main">
          <x14:cfRule type="expression" priority="4695101" id="{89909907-F9A9-4AF9-BC1D-304710A43F50}">
            <xm:f>$AD$4='Data entry'!$R35</xm:f>
            <x14:dxf>
              <fill>
                <patternFill>
                  <bgColor rgb="FFFF0000"/>
                </patternFill>
              </fill>
            </x14:dxf>
          </x14:cfRule>
          <xm:sqref>AB93:AN93</xm:sqref>
        </x14:conditionalFormatting>
        <x14:conditionalFormatting xmlns:xm="http://schemas.microsoft.com/office/excel/2006/main">
          <x14:cfRule type="expression" priority="4695102" id="{729676B7-E331-43A4-ACC9-850DCEE76A0E}">
            <xm:f>$AD$4='Data entry'!$R35</xm:f>
            <x14:dxf>
              <fill>
                <patternFill>
                  <bgColor rgb="FFFFFF00"/>
                </patternFill>
              </fill>
            </x14:dxf>
          </x14:cfRule>
          <xm:sqref>P92:AD92</xm:sqref>
        </x14:conditionalFormatting>
        <x14:conditionalFormatting xmlns:xm="http://schemas.microsoft.com/office/excel/2006/main">
          <x14:cfRule type="expression" priority="4695103" id="{00DA2C55-350E-44AA-ABEA-808FABFDA737}">
            <xm:f>$AE$4='Data entry'!$R35</xm:f>
            <x14:dxf>
              <fill>
                <patternFill>
                  <bgColor rgb="FFFF0000"/>
                </patternFill>
              </fill>
            </x14:dxf>
          </x14:cfRule>
          <xm:sqref>AC93:AO93</xm:sqref>
        </x14:conditionalFormatting>
        <x14:conditionalFormatting xmlns:xm="http://schemas.microsoft.com/office/excel/2006/main">
          <x14:cfRule type="expression" priority="4695104" id="{373C95F1-00C1-45E9-B561-5224945BA4A4}">
            <xm:f>$AE$4='Data entry'!$R35</xm:f>
            <x14:dxf>
              <fill>
                <patternFill>
                  <bgColor rgb="FFFFFF00"/>
                </patternFill>
              </fill>
            </x14:dxf>
          </x14:cfRule>
          <xm:sqref>Q92:AE92</xm:sqref>
        </x14:conditionalFormatting>
        <x14:conditionalFormatting xmlns:xm="http://schemas.microsoft.com/office/excel/2006/main">
          <x14:cfRule type="expression" priority="4695105" id="{65E90E74-6BEF-4B00-BD5E-ECACFEBC225A}">
            <xm:f>$AF$4='Data entry'!$R35</xm:f>
            <x14:dxf>
              <fill>
                <patternFill>
                  <bgColor rgb="FFFF0000"/>
                </patternFill>
              </fill>
            </x14:dxf>
          </x14:cfRule>
          <xm:sqref>AD93:AP93</xm:sqref>
        </x14:conditionalFormatting>
        <x14:conditionalFormatting xmlns:xm="http://schemas.microsoft.com/office/excel/2006/main">
          <x14:cfRule type="expression" priority="4695106" id="{56B519D7-E083-4811-B42B-D6CB10D44BB3}">
            <xm:f>$AF$4='Data entry'!$R35</xm:f>
            <x14:dxf>
              <fill>
                <patternFill>
                  <bgColor rgb="FFFFFF00"/>
                </patternFill>
              </fill>
            </x14:dxf>
          </x14:cfRule>
          <xm:sqref>R92:AF92</xm:sqref>
        </x14:conditionalFormatting>
        <x14:conditionalFormatting xmlns:xm="http://schemas.microsoft.com/office/excel/2006/main">
          <x14:cfRule type="expression" priority="4695107" id="{889682B6-BF9B-414B-86B7-1C802156B058}">
            <xm:f>$AG$4='Data entry'!$R35</xm:f>
            <x14:dxf>
              <fill>
                <patternFill>
                  <bgColor rgb="FFFF0000"/>
                </patternFill>
              </fill>
            </x14:dxf>
          </x14:cfRule>
          <xm:sqref>AE93:AQ93</xm:sqref>
        </x14:conditionalFormatting>
        <x14:conditionalFormatting xmlns:xm="http://schemas.microsoft.com/office/excel/2006/main">
          <x14:cfRule type="expression" priority="4695108" id="{19913D88-1940-4CB0-B29C-D46D60833BD5}">
            <xm:f>$AG$4='Data entry'!$R35</xm:f>
            <x14:dxf>
              <fill>
                <patternFill>
                  <bgColor rgb="FFFFFF00"/>
                </patternFill>
              </fill>
            </x14:dxf>
          </x14:cfRule>
          <xm:sqref>S92:AG92</xm:sqref>
        </x14:conditionalFormatting>
        <x14:conditionalFormatting xmlns:xm="http://schemas.microsoft.com/office/excel/2006/main">
          <x14:cfRule type="expression" priority="4695109" id="{3DD7B9A5-18A3-463F-BAD5-9796FC487328}">
            <xm:f>$AH$4='Data entry'!$R35</xm:f>
            <x14:dxf>
              <fill>
                <patternFill>
                  <bgColor rgb="FFFF0000"/>
                </patternFill>
              </fill>
            </x14:dxf>
          </x14:cfRule>
          <xm:sqref>AF93:AR93</xm:sqref>
        </x14:conditionalFormatting>
        <x14:conditionalFormatting xmlns:xm="http://schemas.microsoft.com/office/excel/2006/main">
          <x14:cfRule type="expression" priority="4695110" id="{31005CF4-5608-496E-91EB-F7F505046C80}">
            <xm:f>$AH$4='Data entry'!$R35</xm:f>
            <x14:dxf>
              <fill>
                <patternFill>
                  <bgColor rgb="FFFFFF00"/>
                </patternFill>
              </fill>
            </x14:dxf>
          </x14:cfRule>
          <xm:sqref>T92:AH92</xm:sqref>
        </x14:conditionalFormatting>
        <x14:conditionalFormatting xmlns:xm="http://schemas.microsoft.com/office/excel/2006/main">
          <x14:cfRule type="expression" priority="4695111" id="{CD14F654-5B7A-444F-8FC1-7DD71E76E475}">
            <xm:f>$AI$4='Data entry'!$R35</xm:f>
            <x14:dxf>
              <fill>
                <patternFill>
                  <bgColor rgb="FFFF0000"/>
                </patternFill>
              </fill>
            </x14:dxf>
          </x14:cfRule>
          <xm:sqref>AG93:AS93</xm:sqref>
        </x14:conditionalFormatting>
        <x14:conditionalFormatting xmlns:xm="http://schemas.microsoft.com/office/excel/2006/main">
          <x14:cfRule type="expression" priority="4695112" id="{0E4E448C-6C46-4285-B877-A61A90294385}">
            <xm:f>$AI$4='Data entry'!$R35</xm:f>
            <x14:dxf>
              <fill>
                <patternFill>
                  <bgColor rgb="FFFFFF00"/>
                </patternFill>
              </fill>
            </x14:dxf>
          </x14:cfRule>
          <xm:sqref>U92:AI92</xm:sqref>
        </x14:conditionalFormatting>
        <x14:conditionalFormatting xmlns:xm="http://schemas.microsoft.com/office/excel/2006/main">
          <x14:cfRule type="expression" priority="4695113" id="{B1C1818F-791C-403D-BE73-6F6E9DC6A16D}">
            <xm:f>$AJ$4='Data entry'!$R35</xm:f>
            <x14:dxf>
              <fill>
                <patternFill>
                  <bgColor rgb="FFFF0000"/>
                </patternFill>
              </fill>
            </x14:dxf>
          </x14:cfRule>
          <xm:sqref>AH93:AT93</xm:sqref>
        </x14:conditionalFormatting>
        <x14:conditionalFormatting xmlns:xm="http://schemas.microsoft.com/office/excel/2006/main">
          <x14:cfRule type="expression" priority="4695114" id="{A1237792-221B-431B-B8A7-E9A64DA46D93}">
            <xm:f>$AJ$4='Data entry'!$R35</xm:f>
            <x14:dxf>
              <fill>
                <patternFill>
                  <bgColor rgb="FFFFFF00"/>
                </patternFill>
              </fill>
            </x14:dxf>
          </x14:cfRule>
          <xm:sqref>V92:AJ92</xm:sqref>
        </x14:conditionalFormatting>
        <x14:conditionalFormatting xmlns:xm="http://schemas.microsoft.com/office/excel/2006/main">
          <x14:cfRule type="expression" priority="4695115" id="{617DC2AF-C7A3-4724-8EA3-17DEFEDC8949}">
            <xm:f>$AK$4='Data entry'!$R35</xm:f>
            <x14:dxf>
              <fill>
                <patternFill>
                  <bgColor rgb="FFFF0000"/>
                </patternFill>
              </fill>
            </x14:dxf>
          </x14:cfRule>
          <xm:sqref>AI93:AU93</xm:sqref>
        </x14:conditionalFormatting>
        <x14:conditionalFormatting xmlns:xm="http://schemas.microsoft.com/office/excel/2006/main">
          <x14:cfRule type="expression" priority="4695116" id="{AA72317D-37B1-48EB-A28B-BF2AC8DC4519}">
            <xm:f>$AK$4='Data entry'!$R35</xm:f>
            <x14:dxf>
              <fill>
                <patternFill>
                  <bgColor rgb="FFFFFF00"/>
                </patternFill>
              </fill>
            </x14:dxf>
          </x14:cfRule>
          <xm:sqref>W92:AK92</xm:sqref>
        </x14:conditionalFormatting>
        <x14:conditionalFormatting xmlns:xm="http://schemas.microsoft.com/office/excel/2006/main">
          <x14:cfRule type="expression" priority="4695117" id="{6CA9FB7A-20EA-4D3A-B74C-A001F4BE810D}">
            <xm:f>$AL$4='Data entry'!$R35</xm:f>
            <x14:dxf>
              <fill>
                <patternFill>
                  <bgColor rgb="FFFF0000"/>
                </patternFill>
              </fill>
            </x14:dxf>
          </x14:cfRule>
          <xm:sqref>AJ93:AV93</xm:sqref>
        </x14:conditionalFormatting>
        <x14:conditionalFormatting xmlns:xm="http://schemas.microsoft.com/office/excel/2006/main">
          <x14:cfRule type="expression" priority="4695118" id="{81A75DAA-573F-4EF3-A640-1B992C18BEA0}">
            <xm:f>$AL$4='Data entry'!$R35</xm:f>
            <x14:dxf>
              <fill>
                <patternFill>
                  <bgColor rgb="FFFFFF00"/>
                </patternFill>
              </fill>
            </x14:dxf>
          </x14:cfRule>
          <xm:sqref>X92:AL92</xm:sqref>
        </x14:conditionalFormatting>
        <x14:conditionalFormatting xmlns:xm="http://schemas.microsoft.com/office/excel/2006/main">
          <x14:cfRule type="expression" priority="4695119" id="{3D44713E-4ABA-4CCD-9DF4-5513A9FB5E1E}">
            <xm:f>$AM$4='Data entry'!$R35</xm:f>
            <x14:dxf>
              <fill>
                <patternFill>
                  <bgColor rgb="FFFF0000"/>
                </patternFill>
              </fill>
            </x14:dxf>
          </x14:cfRule>
          <xm:sqref>AK93:AW93</xm:sqref>
        </x14:conditionalFormatting>
        <x14:conditionalFormatting xmlns:xm="http://schemas.microsoft.com/office/excel/2006/main">
          <x14:cfRule type="expression" priority="4695120" id="{05A26B51-72A7-4423-822F-2BDBC28275D0}">
            <xm:f>$AM$4='Data entry'!$R35</xm:f>
            <x14:dxf>
              <fill>
                <patternFill>
                  <bgColor rgb="FFFFFF00"/>
                </patternFill>
              </fill>
            </x14:dxf>
          </x14:cfRule>
          <xm:sqref>Y92:AM92</xm:sqref>
        </x14:conditionalFormatting>
        <x14:conditionalFormatting xmlns:xm="http://schemas.microsoft.com/office/excel/2006/main">
          <x14:cfRule type="expression" priority="4695121" id="{B8A20675-6230-4694-A7F6-6B3DC7142773}">
            <xm:f>$AN$4='Data entry'!$R35</xm:f>
            <x14:dxf>
              <fill>
                <patternFill>
                  <bgColor rgb="FFFF0000"/>
                </patternFill>
              </fill>
            </x14:dxf>
          </x14:cfRule>
          <xm:sqref>AL93:AX93</xm:sqref>
        </x14:conditionalFormatting>
        <x14:conditionalFormatting xmlns:xm="http://schemas.microsoft.com/office/excel/2006/main">
          <x14:cfRule type="expression" priority="4695122" id="{8421181C-7450-42E9-BC1D-065CCFCA960E}">
            <xm:f>$AN$4='Data entry'!$R35</xm:f>
            <x14:dxf>
              <fill>
                <patternFill>
                  <bgColor rgb="FFFFFF00"/>
                </patternFill>
              </fill>
            </x14:dxf>
          </x14:cfRule>
          <xm:sqref>Z92:AN92</xm:sqref>
        </x14:conditionalFormatting>
        <x14:conditionalFormatting xmlns:xm="http://schemas.microsoft.com/office/excel/2006/main">
          <x14:cfRule type="expression" priority="4695123" id="{067FE4BD-6EF4-4684-B6E0-35AB2F267EE7}">
            <xm:f>$AO$4='Data entry'!$R35</xm:f>
            <x14:dxf>
              <fill>
                <patternFill>
                  <bgColor rgb="FFFF0000"/>
                </patternFill>
              </fill>
            </x14:dxf>
          </x14:cfRule>
          <xm:sqref>AM93:AY93</xm:sqref>
        </x14:conditionalFormatting>
        <x14:conditionalFormatting xmlns:xm="http://schemas.microsoft.com/office/excel/2006/main">
          <x14:cfRule type="expression" priority="4695124" id="{F7653492-88D1-47AC-8BA3-0CCE65C3C2AB}">
            <xm:f>$AO$4='Data entry'!$R35</xm:f>
            <x14:dxf>
              <fill>
                <patternFill>
                  <bgColor rgb="FFFFFF00"/>
                </patternFill>
              </fill>
            </x14:dxf>
          </x14:cfRule>
          <xm:sqref>AA92:AO92</xm:sqref>
        </x14:conditionalFormatting>
        <x14:conditionalFormatting xmlns:xm="http://schemas.microsoft.com/office/excel/2006/main">
          <x14:cfRule type="expression" priority="4695125" id="{207A5E5D-B322-482E-9193-1D7318138358}">
            <xm:f>$AP$4='Data entry'!$R35</xm:f>
            <x14:dxf>
              <fill>
                <patternFill>
                  <bgColor rgb="FFFF0000"/>
                </patternFill>
              </fill>
            </x14:dxf>
          </x14:cfRule>
          <xm:sqref>AN93:AZ93</xm:sqref>
        </x14:conditionalFormatting>
        <x14:conditionalFormatting xmlns:xm="http://schemas.microsoft.com/office/excel/2006/main">
          <x14:cfRule type="expression" priority="4695126" id="{21DA638D-4CA0-4067-BFF1-240CE1A0261B}">
            <xm:f>$AP$4='Data entry'!$R35</xm:f>
            <x14:dxf>
              <fill>
                <patternFill>
                  <bgColor rgb="FFFFFF00"/>
                </patternFill>
              </fill>
            </x14:dxf>
          </x14:cfRule>
          <xm:sqref>AB92:AP92</xm:sqref>
        </x14:conditionalFormatting>
        <x14:conditionalFormatting xmlns:xm="http://schemas.microsoft.com/office/excel/2006/main">
          <x14:cfRule type="expression" priority="4695127" id="{71963D96-A42A-4B90-BFC7-6D83D37766EF}">
            <xm:f>$AQ$4='Data entry'!$R35</xm:f>
            <x14:dxf>
              <fill>
                <patternFill>
                  <bgColor rgb="FFFF0000"/>
                </patternFill>
              </fill>
            </x14:dxf>
          </x14:cfRule>
          <xm:sqref>AO93:BA93</xm:sqref>
        </x14:conditionalFormatting>
        <x14:conditionalFormatting xmlns:xm="http://schemas.microsoft.com/office/excel/2006/main">
          <x14:cfRule type="expression" priority="4695128" id="{74952595-84B6-484F-8FF6-FCC1F337DF4D}">
            <xm:f>$AQ$4='Data entry'!$R35</xm:f>
            <x14:dxf>
              <fill>
                <patternFill>
                  <bgColor rgb="FFFFFF00"/>
                </patternFill>
              </fill>
            </x14:dxf>
          </x14:cfRule>
          <xm:sqref>AC92:AQ92</xm:sqref>
        </x14:conditionalFormatting>
        <x14:conditionalFormatting xmlns:xm="http://schemas.microsoft.com/office/excel/2006/main">
          <x14:cfRule type="expression" priority="4695129" id="{8AC9C4B9-0A34-4BC0-B0F7-CA89434C4911}">
            <xm:f>$P$4='Data entry'!$R35</xm:f>
            <x14:dxf>
              <fill>
                <patternFill>
                  <bgColor rgb="FFFFFF00"/>
                </patternFill>
              </fill>
            </x14:dxf>
          </x14:cfRule>
          <xm:sqref>C92:P92</xm:sqref>
        </x14:conditionalFormatting>
        <x14:conditionalFormatting xmlns:xm="http://schemas.microsoft.com/office/excel/2006/main">
          <x14:cfRule type="expression" priority="4695130" id="{0A726775-ABFD-4F22-967C-1A4D87BA3751}">
            <xm:f>$Q$4='Data entry'!$R35</xm:f>
            <x14:dxf>
              <fill>
                <patternFill>
                  <bgColor rgb="FFFFFF00"/>
                </patternFill>
              </fill>
            </x14:dxf>
          </x14:cfRule>
          <xm:sqref>C92:Q92</xm:sqref>
        </x14:conditionalFormatting>
        <x14:conditionalFormatting xmlns:xm="http://schemas.microsoft.com/office/excel/2006/main">
          <x14:cfRule type="expression" priority="4695131" id="{3A8414BD-262C-43B5-86EE-FA6901D00453}">
            <xm:f>$Q$4='Data entry'!$R35</xm:f>
            <x14:dxf>
              <fill>
                <patternFill>
                  <bgColor rgb="FFFF0000"/>
                </patternFill>
              </fill>
            </x14:dxf>
          </x14:cfRule>
          <xm:sqref>O93:AA93</xm:sqref>
        </x14:conditionalFormatting>
        <x14:conditionalFormatting xmlns:xm="http://schemas.microsoft.com/office/excel/2006/main">
          <x14:cfRule type="expression" priority="4695132" id="{B8B5501D-F3EF-4449-9306-F652960C65F4}">
            <xm:f>$R$4='Data entry'!$R35</xm:f>
            <x14:dxf>
              <fill>
                <patternFill>
                  <bgColor rgb="FFFF0000"/>
                </patternFill>
              </fill>
            </x14:dxf>
          </x14:cfRule>
          <xm:sqref>P93:AB93</xm:sqref>
        </x14:conditionalFormatting>
        <x14:conditionalFormatting xmlns:xm="http://schemas.microsoft.com/office/excel/2006/main">
          <x14:cfRule type="expression" priority="4695133" id="{5D070DEC-B82E-4D87-B907-A3E5AB836991}">
            <xm:f>$R$4='Data entry'!$R35</xm:f>
            <x14:dxf>
              <fill>
                <patternFill>
                  <bgColor rgb="FFFFFF00"/>
                </patternFill>
              </fill>
            </x14:dxf>
          </x14:cfRule>
          <xm:sqref>D92:R92</xm:sqref>
        </x14:conditionalFormatting>
        <x14:conditionalFormatting xmlns:xm="http://schemas.microsoft.com/office/excel/2006/main">
          <x14:cfRule type="expression" priority="4695134" id="{E4D16A10-F818-4664-9FB2-F0E839824D4B}">
            <xm:f>$S$4='Data entry'!$R35</xm:f>
            <x14:dxf>
              <fill>
                <patternFill>
                  <bgColor rgb="FFFF0000"/>
                </patternFill>
              </fill>
            </x14:dxf>
          </x14:cfRule>
          <xm:sqref>Q93:AC93</xm:sqref>
        </x14:conditionalFormatting>
        <x14:conditionalFormatting xmlns:xm="http://schemas.microsoft.com/office/excel/2006/main">
          <x14:cfRule type="expression" priority="4695135" id="{1A9F9911-A3E9-4730-AFBE-AB8C596545CA}">
            <xm:f>$S$4='Data entry'!$R35</xm:f>
            <x14:dxf>
              <fill>
                <patternFill>
                  <bgColor rgb="FFFFFF00"/>
                </patternFill>
              </fill>
            </x14:dxf>
          </x14:cfRule>
          <xm:sqref>E92:S92</xm:sqref>
        </x14:conditionalFormatting>
        <x14:conditionalFormatting xmlns:xm="http://schemas.microsoft.com/office/excel/2006/main">
          <x14:cfRule type="expression" priority="4695136" id="{8BB5CD1B-B2AC-442A-9550-26DE19A62D22}">
            <xm:f>$T$4='Data entry'!$R35</xm:f>
            <x14:dxf>
              <fill>
                <patternFill>
                  <bgColor rgb="FFFF0000"/>
                </patternFill>
              </fill>
            </x14:dxf>
          </x14:cfRule>
          <xm:sqref>R93:AD93</xm:sqref>
        </x14:conditionalFormatting>
        <x14:conditionalFormatting xmlns:xm="http://schemas.microsoft.com/office/excel/2006/main">
          <x14:cfRule type="expression" priority="4695137" id="{E7B59C69-7921-4049-84A1-8B3E5F7B0598}">
            <xm:f>$T$4='Data entry'!$R35</xm:f>
            <x14:dxf>
              <fill>
                <patternFill>
                  <bgColor rgb="FFFFFF00"/>
                </patternFill>
              </fill>
            </x14:dxf>
          </x14:cfRule>
          <xm:sqref>F92:T92</xm:sqref>
        </x14:conditionalFormatting>
        <x14:conditionalFormatting xmlns:xm="http://schemas.microsoft.com/office/excel/2006/main">
          <x14:cfRule type="expression" priority="4695138" id="{238C09E5-7A3D-439D-949F-A7733073F9A2}">
            <xm:f>$U$4='Data entry'!$R35</xm:f>
            <x14:dxf>
              <fill>
                <patternFill>
                  <bgColor rgb="FFFFFF00"/>
                </patternFill>
              </fill>
            </x14:dxf>
          </x14:cfRule>
          <xm:sqref>G92:U92</xm:sqref>
        </x14:conditionalFormatting>
        <x14:conditionalFormatting xmlns:xm="http://schemas.microsoft.com/office/excel/2006/main">
          <x14:cfRule type="expression" priority="4695139" id="{DE4D4432-0A19-452A-AF14-2873FE4DF411}">
            <xm:f>$AR$4='Data entry'!$R35</xm:f>
            <x14:dxf>
              <fill>
                <patternFill>
                  <bgColor rgb="FFFF0000"/>
                </patternFill>
              </fill>
            </x14:dxf>
          </x14:cfRule>
          <xm:sqref>AP93:BB93</xm:sqref>
        </x14:conditionalFormatting>
        <x14:conditionalFormatting xmlns:xm="http://schemas.microsoft.com/office/excel/2006/main">
          <x14:cfRule type="expression" priority="4695140" id="{90D7E1FF-542D-40C8-9BD5-DFEB4CDD256F}">
            <xm:f>$AR$4='Data entry'!$R35</xm:f>
            <x14:dxf>
              <fill>
                <patternFill>
                  <bgColor rgb="FFFFFF00"/>
                </patternFill>
              </fill>
            </x14:dxf>
          </x14:cfRule>
          <xm:sqref>AD92:AR92</xm:sqref>
        </x14:conditionalFormatting>
        <x14:conditionalFormatting xmlns:xm="http://schemas.microsoft.com/office/excel/2006/main">
          <x14:cfRule type="expression" priority="4695141" id="{0EBB5305-4A4A-4205-A1FF-11160070CBC3}">
            <xm:f>$AS$4='Data entry'!$R35</xm:f>
            <x14:dxf>
              <fill>
                <patternFill>
                  <bgColor rgb="FFFF0000"/>
                </patternFill>
              </fill>
            </x14:dxf>
          </x14:cfRule>
          <xm:sqref>AQ93:BC93</xm:sqref>
        </x14:conditionalFormatting>
        <x14:conditionalFormatting xmlns:xm="http://schemas.microsoft.com/office/excel/2006/main">
          <x14:cfRule type="expression" priority="4695142" id="{AC8EB30C-4253-4CE1-820E-1801F6D8D35B}">
            <xm:f>$AS$4='Data entry'!$R35</xm:f>
            <x14:dxf>
              <fill>
                <patternFill>
                  <bgColor rgb="FFFFFF00"/>
                </patternFill>
              </fill>
            </x14:dxf>
          </x14:cfRule>
          <xm:sqref>AE92:AS92</xm:sqref>
        </x14:conditionalFormatting>
        <x14:conditionalFormatting xmlns:xm="http://schemas.microsoft.com/office/excel/2006/main">
          <x14:cfRule type="expression" priority="4695143" id="{E11744C1-7201-4272-A1B0-945490B42425}">
            <xm:f>$AT$4='Data entry'!$R35</xm:f>
            <x14:dxf>
              <fill>
                <patternFill>
                  <bgColor rgb="FFFF0000"/>
                </patternFill>
              </fill>
            </x14:dxf>
          </x14:cfRule>
          <xm:sqref>AR93:BD93</xm:sqref>
        </x14:conditionalFormatting>
        <x14:conditionalFormatting xmlns:xm="http://schemas.microsoft.com/office/excel/2006/main">
          <x14:cfRule type="expression" priority="4695144" id="{5EE2823B-E955-4EA7-B99C-0B1F77B57A69}">
            <xm:f>$AT$4='Data entry'!$R35</xm:f>
            <x14:dxf>
              <fill>
                <patternFill>
                  <bgColor rgb="FFFFFF00"/>
                </patternFill>
              </fill>
            </x14:dxf>
          </x14:cfRule>
          <xm:sqref>AF92:AT92</xm:sqref>
        </x14:conditionalFormatting>
        <x14:conditionalFormatting xmlns:xm="http://schemas.microsoft.com/office/excel/2006/main">
          <x14:cfRule type="expression" priority="4695145" id="{5737DC63-3262-4B34-900C-2AAEB255FCBA}">
            <xm:f>$AU$4='Data entry'!$R35</xm:f>
            <x14:dxf>
              <fill>
                <patternFill>
                  <bgColor rgb="FFFF0000"/>
                </patternFill>
              </fill>
            </x14:dxf>
          </x14:cfRule>
          <xm:sqref>AS93:BE93</xm:sqref>
        </x14:conditionalFormatting>
        <x14:conditionalFormatting xmlns:xm="http://schemas.microsoft.com/office/excel/2006/main">
          <x14:cfRule type="expression" priority="4695146" id="{2B5C1F1B-3C3D-4CA3-BC64-0E98422075B6}">
            <xm:f>$AU$4='Data entry'!$R35</xm:f>
            <x14:dxf>
              <fill>
                <patternFill>
                  <bgColor rgb="FFFFFF00"/>
                </patternFill>
              </fill>
            </x14:dxf>
          </x14:cfRule>
          <xm:sqref>AG92:AU92</xm:sqref>
        </x14:conditionalFormatting>
        <x14:conditionalFormatting xmlns:xm="http://schemas.microsoft.com/office/excel/2006/main">
          <x14:cfRule type="expression" priority="4695147" id="{B87A1285-B003-4855-8F4B-53C391BA10E6}">
            <xm:f>$AV$4='Data entry'!$R35</xm:f>
            <x14:dxf>
              <fill>
                <patternFill>
                  <bgColor rgb="FFFF0000"/>
                </patternFill>
              </fill>
            </x14:dxf>
          </x14:cfRule>
          <xm:sqref>AT93:BF93</xm:sqref>
        </x14:conditionalFormatting>
        <x14:conditionalFormatting xmlns:xm="http://schemas.microsoft.com/office/excel/2006/main">
          <x14:cfRule type="expression" priority="4695148" id="{338EE31C-78DB-4818-B837-0380F9E457FA}">
            <xm:f>$AV$4='Data entry'!$R35</xm:f>
            <x14:dxf>
              <fill>
                <patternFill>
                  <bgColor rgb="FFFFFF00"/>
                </patternFill>
              </fill>
            </x14:dxf>
          </x14:cfRule>
          <xm:sqref>AH92:AV92</xm:sqref>
        </x14:conditionalFormatting>
        <x14:conditionalFormatting xmlns:xm="http://schemas.microsoft.com/office/excel/2006/main">
          <x14:cfRule type="expression" priority="4695149" id="{5C40EA66-2801-4C91-B885-BF6A1ECFC35C}">
            <xm:f>$AW$4='Data entry'!$R35</xm:f>
            <x14:dxf>
              <fill>
                <patternFill>
                  <bgColor rgb="FFFF0000"/>
                </patternFill>
              </fill>
            </x14:dxf>
          </x14:cfRule>
          <xm:sqref>AU93:BG93</xm:sqref>
        </x14:conditionalFormatting>
        <x14:conditionalFormatting xmlns:xm="http://schemas.microsoft.com/office/excel/2006/main">
          <x14:cfRule type="expression" priority="4695150" id="{51BCD5CE-DF86-4C2F-8A81-DDA1EFD6C8F7}">
            <xm:f>$AW$4='Data entry'!$R35</xm:f>
            <x14:dxf>
              <fill>
                <patternFill>
                  <bgColor rgb="FFFFFF00"/>
                </patternFill>
              </fill>
            </x14:dxf>
          </x14:cfRule>
          <xm:sqref>AI92:AW92</xm:sqref>
        </x14:conditionalFormatting>
        <x14:conditionalFormatting xmlns:xm="http://schemas.microsoft.com/office/excel/2006/main">
          <x14:cfRule type="expression" priority="4695151" id="{DC2ED5A0-8917-4877-8CD3-9DF9BE5993C9}">
            <xm:f>$AX$4='Data entry'!$R35</xm:f>
            <x14:dxf>
              <fill>
                <patternFill>
                  <bgColor rgb="FFFF0000"/>
                </patternFill>
              </fill>
            </x14:dxf>
          </x14:cfRule>
          <xm:sqref>AV93:BH93</xm:sqref>
        </x14:conditionalFormatting>
        <x14:conditionalFormatting xmlns:xm="http://schemas.microsoft.com/office/excel/2006/main">
          <x14:cfRule type="expression" priority="4695152" id="{59B31869-20F9-45BD-BC80-0A6C8945CE2C}">
            <xm:f>$AX$4='Data entry'!$R35</xm:f>
            <x14:dxf>
              <fill>
                <patternFill>
                  <bgColor rgb="FFFFFF00"/>
                </patternFill>
              </fill>
            </x14:dxf>
          </x14:cfRule>
          <xm:sqref>AJ92:AX92</xm:sqref>
        </x14:conditionalFormatting>
        <x14:conditionalFormatting xmlns:xm="http://schemas.microsoft.com/office/excel/2006/main">
          <x14:cfRule type="expression" priority="4695153" id="{D4208FA0-4262-4037-934C-6D0742B2AD8E}">
            <xm:f>$AY$4='Data entry'!$R35</xm:f>
            <x14:dxf>
              <fill>
                <patternFill>
                  <bgColor rgb="FFFF0000"/>
                </patternFill>
              </fill>
            </x14:dxf>
          </x14:cfRule>
          <xm:sqref>AW93:BI93</xm:sqref>
        </x14:conditionalFormatting>
        <x14:conditionalFormatting xmlns:xm="http://schemas.microsoft.com/office/excel/2006/main">
          <x14:cfRule type="expression" priority="4695154" id="{04D6E423-18C7-42B2-A67D-F49D8E62B571}">
            <xm:f>$AY$4='Data entry'!$R35</xm:f>
            <x14:dxf>
              <fill>
                <patternFill>
                  <bgColor rgb="FFFFFF00"/>
                </patternFill>
              </fill>
            </x14:dxf>
          </x14:cfRule>
          <xm:sqref>AK92:AY92</xm:sqref>
        </x14:conditionalFormatting>
        <x14:conditionalFormatting xmlns:xm="http://schemas.microsoft.com/office/excel/2006/main">
          <x14:cfRule type="expression" priority="4695155" id="{A931C203-6E4B-4EBD-A2F4-1876881F48D4}">
            <xm:f>$AZ$4='Data entry'!$R35</xm:f>
            <x14:dxf>
              <fill>
                <patternFill>
                  <bgColor rgb="FFFF0000"/>
                </patternFill>
              </fill>
            </x14:dxf>
          </x14:cfRule>
          <xm:sqref>AX93:BJ93</xm:sqref>
        </x14:conditionalFormatting>
        <x14:conditionalFormatting xmlns:xm="http://schemas.microsoft.com/office/excel/2006/main">
          <x14:cfRule type="expression" priority="4695156" id="{092D9100-E652-40FE-8CAA-720DC0681250}">
            <xm:f>$AZ$4='Data entry'!$R35</xm:f>
            <x14:dxf>
              <fill>
                <patternFill>
                  <bgColor rgb="FFFFFF00"/>
                </patternFill>
              </fill>
            </x14:dxf>
          </x14:cfRule>
          <xm:sqref>AL92:AZ92</xm:sqref>
        </x14:conditionalFormatting>
        <x14:conditionalFormatting xmlns:xm="http://schemas.microsoft.com/office/excel/2006/main">
          <x14:cfRule type="expression" priority="4695157" id="{A3C7E6BE-A225-483C-A983-A915DB662C52}">
            <xm:f>$BA$4='Data entry'!$R35</xm:f>
            <x14:dxf>
              <fill>
                <patternFill>
                  <bgColor rgb="FFFF0000"/>
                </patternFill>
              </fill>
            </x14:dxf>
          </x14:cfRule>
          <xm:sqref>AY93:BK93</xm:sqref>
        </x14:conditionalFormatting>
        <x14:conditionalFormatting xmlns:xm="http://schemas.microsoft.com/office/excel/2006/main">
          <x14:cfRule type="expression" priority="4695158" id="{F5CF569A-8AFA-4CFF-8BD3-F04D8927A99F}">
            <xm:f>$BA$4='Data entry'!$R35</xm:f>
            <x14:dxf>
              <fill>
                <patternFill>
                  <bgColor rgb="FFFFFF00"/>
                </patternFill>
              </fill>
            </x14:dxf>
          </x14:cfRule>
          <xm:sqref>AM92:BA92</xm:sqref>
        </x14:conditionalFormatting>
        <x14:conditionalFormatting xmlns:xm="http://schemas.microsoft.com/office/excel/2006/main">
          <x14:cfRule type="expression" priority="4695159" id="{E4DAC94A-7983-4BFB-A87B-45B58561841A}">
            <xm:f>$BB$4='Data entry'!$R35</xm:f>
            <x14:dxf>
              <fill>
                <patternFill>
                  <bgColor rgb="FFFF0000"/>
                </patternFill>
              </fill>
            </x14:dxf>
          </x14:cfRule>
          <xm:sqref>AZ93:BL93</xm:sqref>
        </x14:conditionalFormatting>
        <x14:conditionalFormatting xmlns:xm="http://schemas.microsoft.com/office/excel/2006/main">
          <x14:cfRule type="expression" priority="4695160" id="{E63849C5-F39B-4B0E-8F8A-B532EDF2CBAE}">
            <xm:f>$BB$4='Data entry'!$R35</xm:f>
            <x14:dxf>
              <fill>
                <patternFill>
                  <bgColor rgb="FFFFFF00"/>
                </patternFill>
              </fill>
            </x14:dxf>
          </x14:cfRule>
          <xm:sqref>AN92:BB92</xm:sqref>
        </x14:conditionalFormatting>
        <x14:conditionalFormatting xmlns:xm="http://schemas.microsoft.com/office/excel/2006/main">
          <x14:cfRule type="expression" priority="4695161" id="{4FDC32D3-C1F5-455D-9AA4-A03359B72526}">
            <xm:f>$BC$4='Data entry'!$R35</xm:f>
            <x14:dxf>
              <fill>
                <patternFill>
                  <bgColor rgb="FFFF0000"/>
                </patternFill>
              </fill>
            </x14:dxf>
          </x14:cfRule>
          <xm:sqref>BA93:BM93</xm:sqref>
        </x14:conditionalFormatting>
        <x14:conditionalFormatting xmlns:xm="http://schemas.microsoft.com/office/excel/2006/main">
          <x14:cfRule type="expression" priority="4695162" id="{5F0D0C60-B233-4C56-B05D-98C99990877F}">
            <xm:f>$BC$4='Data entry'!$R35</xm:f>
            <x14:dxf>
              <fill>
                <patternFill>
                  <bgColor rgb="FFFFFF00"/>
                </patternFill>
              </fill>
            </x14:dxf>
          </x14:cfRule>
          <xm:sqref>AO92:BC92</xm:sqref>
        </x14:conditionalFormatting>
        <x14:conditionalFormatting xmlns:xm="http://schemas.microsoft.com/office/excel/2006/main">
          <x14:cfRule type="expression" priority="4695163" id="{9EBCB60F-8135-43B6-A0F3-548D4092CC98}">
            <xm:f>$BD$4='Data entry'!$R35</xm:f>
            <x14:dxf>
              <fill>
                <patternFill>
                  <bgColor rgb="FFFF0000"/>
                </patternFill>
              </fill>
            </x14:dxf>
          </x14:cfRule>
          <xm:sqref>BB93:BN93</xm:sqref>
        </x14:conditionalFormatting>
        <x14:conditionalFormatting xmlns:xm="http://schemas.microsoft.com/office/excel/2006/main">
          <x14:cfRule type="expression" priority="4695164" id="{961AF346-4A73-41ED-9A8D-27D431B09C05}">
            <xm:f>$BD$4='Data entry'!$R35</xm:f>
            <x14:dxf>
              <fill>
                <patternFill>
                  <bgColor rgb="FFFFFF00"/>
                </patternFill>
              </fill>
            </x14:dxf>
          </x14:cfRule>
          <xm:sqref>AP92:BD92</xm:sqref>
        </x14:conditionalFormatting>
        <x14:conditionalFormatting xmlns:xm="http://schemas.microsoft.com/office/excel/2006/main">
          <x14:cfRule type="expression" priority="4695165" id="{5A887026-27CD-4F8C-8BA6-1E92704C1CA6}">
            <xm:f>$BE$4='Data entry'!$R35</xm:f>
            <x14:dxf>
              <fill>
                <patternFill>
                  <bgColor rgb="FFFF0000"/>
                </patternFill>
              </fill>
            </x14:dxf>
          </x14:cfRule>
          <xm:sqref>BC93:BO93</xm:sqref>
        </x14:conditionalFormatting>
        <x14:conditionalFormatting xmlns:xm="http://schemas.microsoft.com/office/excel/2006/main">
          <x14:cfRule type="expression" priority="4695166" id="{7F46217B-A1E9-4515-B31E-E756FCD7C6D9}">
            <xm:f>$BE$4='Data entry'!$R35</xm:f>
            <x14:dxf>
              <fill>
                <patternFill>
                  <bgColor rgb="FFFFFF00"/>
                </patternFill>
              </fill>
            </x14:dxf>
          </x14:cfRule>
          <xm:sqref>AP92:BE92</xm:sqref>
        </x14:conditionalFormatting>
        <x14:conditionalFormatting xmlns:xm="http://schemas.microsoft.com/office/excel/2006/main">
          <x14:cfRule type="expression" priority="4695167" id="{F4D9285C-8CA0-4EF1-943E-6A462D47CC77}">
            <xm:f>$BF$4='Data entry'!$R35</xm:f>
            <x14:dxf>
              <fill>
                <patternFill>
                  <bgColor rgb="FFFF0000"/>
                </patternFill>
              </fill>
            </x14:dxf>
          </x14:cfRule>
          <xm:sqref>BD93:BP93</xm:sqref>
        </x14:conditionalFormatting>
        <x14:conditionalFormatting xmlns:xm="http://schemas.microsoft.com/office/excel/2006/main">
          <x14:cfRule type="expression" priority="4695168" id="{B9E4407D-651D-4DC0-9D61-3271D62A65E9}">
            <xm:f>$BF$4='Data entry'!$R35</xm:f>
            <x14:dxf>
              <fill>
                <patternFill>
                  <bgColor rgb="FFFFFF00"/>
                </patternFill>
              </fill>
            </x14:dxf>
          </x14:cfRule>
          <xm:sqref>AR92:BF92</xm:sqref>
        </x14:conditionalFormatting>
        <x14:conditionalFormatting xmlns:xm="http://schemas.microsoft.com/office/excel/2006/main">
          <x14:cfRule type="expression" priority="4695169" id="{4CDC062F-DDFF-4556-B941-08F919727F69}">
            <xm:f>$BG$4='Data entry'!$R35</xm:f>
            <x14:dxf>
              <fill>
                <patternFill>
                  <bgColor rgb="FFFF0000"/>
                </patternFill>
              </fill>
            </x14:dxf>
          </x14:cfRule>
          <xm:sqref>BE93:BQ93</xm:sqref>
        </x14:conditionalFormatting>
        <x14:conditionalFormatting xmlns:xm="http://schemas.microsoft.com/office/excel/2006/main">
          <x14:cfRule type="expression" priority="4695170" id="{789184FA-9055-433B-8A1B-92C7ED59E81F}">
            <xm:f>$BG$4='Data entry'!$R35</xm:f>
            <x14:dxf>
              <fill>
                <patternFill>
                  <bgColor rgb="FFFFFF00"/>
                </patternFill>
              </fill>
            </x14:dxf>
          </x14:cfRule>
          <xm:sqref>AS92:BG92</xm:sqref>
        </x14:conditionalFormatting>
        <x14:conditionalFormatting xmlns:xm="http://schemas.microsoft.com/office/excel/2006/main">
          <x14:cfRule type="expression" priority="4695171" id="{58651E5C-09C9-46C1-B95C-E8A578A49E15}">
            <xm:f>$BH$4='Data entry'!$R35</xm:f>
            <x14:dxf>
              <fill>
                <patternFill>
                  <bgColor rgb="FFFFFF00"/>
                </patternFill>
              </fill>
            </x14:dxf>
          </x14:cfRule>
          <xm:sqref>AT92:BH92</xm:sqref>
        </x14:conditionalFormatting>
        <x14:conditionalFormatting xmlns:xm="http://schemas.microsoft.com/office/excel/2006/main">
          <x14:cfRule type="expression" priority="4695172" id="{97B30B86-8311-4DC0-A533-8C0D53F37839}">
            <xm:f>$BH$4='Data entry'!$R35</xm:f>
            <x14:dxf>
              <fill>
                <patternFill>
                  <bgColor rgb="FFFF0000"/>
                </patternFill>
              </fill>
            </x14:dxf>
          </x14:cfRule>
          <xm:sqref>BF93:BR93</xm:sqref>
        </x14:conditionalFormatting>
        <x14:conditionalFormatting xmlns:xm="http://schemas.microsoft.com/office/excel/2006/main">
          <x14:cfRule type="expression" priority="4695173" id="{78344C0C-5AEA-40B1-A20C-6D77DF58E1F5}">
            <xm:f>$BI$4='Data entry'!$R35</xm:f>
            <x14:dxf>
              <fill>
                <patternFill>
                  <bgColor rgb="FFFFFF00"/>
                </patternFill>
              </fill>
            </x14:dxf>
          </x14:cfRule>
          <xm:sqref>AU92:BI92</xm:sqref>
        </x14:conditionalFormatting>
        <x14:conditionalFormatting xmlns:xm="http://schemas.microsoft.com/office/excel/2006/main">
          <x14:cfRule type="expression" priority="4695174" id="{A9CE044F-482E-4F25-B28F-89ACC58502B1}">
            <xm:f>$BI$4='Data entry'!$R35</xm:f>
            <x14:dxf>
              <fill>
                <patternFill>
                  <bgColor rgb="FFFF0000"/>
                </patternFill>
              </fill>
            </x14:dxf>
          </x14:cfRule>
          <xm:sqref>BG93:BS93</xm:sqref>
        </x14:conditionalFormatting>
        <x14:conditionalFormatting xmlns:xm="http://schemas.microsoft.com/office/excel/2006/main">
          <x14:cfRule type="expression" priority="4695175" id="{F63BE0EB-3C71-4456-BEF0-11180AB7A8BB}">
            <xm:f>$BJ$4='Data entry'!$R35</xm:f>
            <x14:dxf>
              <fill>
                <patternFill>
                  <bgColor rgb="FFFFFF00"/>
                </patternFill>
              </fill>
            </x14:dxf>
          </x14:cfRule>
          <xm:sqref>AV92:BJ92</xm:sqref>
        </x14:conditionalFormatting>
        <x14:conditionalFormatting xmlns:xm="http://schemas.microsoft.com/office/excel/2006/main">
          <x14:cfRule type="expression" priority="4695176" id="{478A5DCB-1DAA-4497-A6CC-B4F01FB96D10}">
            <xm:f>$BJ$4='Data entry'!$R35</xm:f>
            <x14:dxf>
              <fill>
                <patternFill>
                  <bgColor rgb="FFFF0000"/>
                </patternFill>
              </fill>
            </x14:dxf>
          </x14:cfRule>
          <xm:sqref>BH93:BT93</xm:sqref>
        </x14:conditionalFormatting>
        <x14:conditionalFormatting xmlns:xm="http://schemas.microsoft.com/office/excel/2006/main">
          <x14:cfRule type="expression" priority="4695177" id="{CDE4AD5B-65A6-4FA4-9EC0-8D05F22312A9}">
            <xm:f>$BK$4='Data entry'!$R35</xm:f>
            <x14:dxf>
              <fill>
                <patternFill>
                  <bgColor rgb="FFFF0000"/>
                </patternFill>
              </fill>
            </x14:dxf>
          </x14:cfRule>
          <xm:sqref>BI93:BU93</xm:sqref>
        </x14:conditionalFormatting>
        <x14:conditionalFormatting xmlns:xm="http://schemas.microsoft.com/office/excel/2006/main">
          <x14:cfRule type="expression" priority="4695178" id="{AB32E790-6CD8-4D11-9A69-57D785FE4BBC}">
            <xm:f>$BK$4='Data entry'!$R35</xm:f>
            <x14:dxf>
              <fill>
                <patternFill>
                  <bgColor rgb="FFFFFF00"/>
                </patternFill>
              </fill>
            </x14:dxf>
          </x14:cfRule>
          <xm:sqref>AW92:BK92</xm:sqref>
        </x14:conditionalFormatting>
        <x14:conditionalFormatting xmlns:xm="http://schemas.microsoft.com/office/excel/2006/main">
          <x14:cfRule type="expression" priority="4695179" id="{99810EB9-805C-43D8-852A-EEECE7874CDB}">
            <xm:f>$BL$4='Data entry'!$R35</xm:f>
            <x14:dxf>
              <fill>
                <patternFill>
                  <bgColor rgb="FFFF0000"/>
                </patternFill>
              </fill>
            </x14:dxf>
          </x14:cfRule>
          <xm:sqref>BJ93:BV93</xm:sqref>
        </x14:conditionalFormatting>
        <x14:conditionalFormatting xmlns:xm="http://schemas.microsoft.com/office/excel/2006/main">
          <x14:cfRule type="expression" priority="4695180" id="{BF5F5475-4E46-479C-97A6-D5175F5D1803}">
            <xm:f>$BL$4='Data entry'!$R35</xm:f>
            <x14:dxf>
              <fill>
                <patternFill>
                  <bgColor rgb="FFFFFF00"/>
                </patternFill>
              </fill>
            </x14:dxf>
          </x14:cfRule>
          <xm:sqref>AX92:BL92</xm:sqref>
        </x14:conditionalFormatting>
        <x14:conditionalFormatting xmlns:xm="http://schemas.microsoft.com/office/excel/2006/main">
          <x14:cfRule type="expression" priority="4695181" id="{B86FDF2F-16C9-46B1-847E-7EA1A8A34B9D}">
            <xm:f>$BM$4='Data entry'!$R35</xm:f>
            <x14:dxf>
              <fill>
                <patternFill>
                  <bgColor rgb="FFFF0000"/>
                </patternFill>
              </fill>
            </x14:dxf>
          </x14:cfRule>
          <xm:sqref>BK93:BW93</xm:sqref>
        </x14:conditionalFormatting>
        <x14:conditionalFormatting xmlns:xm="http://schemas.microsoft.com/office/excel/2006/main">
          <x14:cfRule type="expression" priority="4695182" id="{72FD189F-4CED-400D-9FEF-21A328970A4D}">
            <xm:f>$BM$4='Data entry'!$R35</xm:f>
            <x14:dxf>
              <fill>
                <patternFill>
                  <bgColor rgb="FFFFFF00"/>
                </patternFill>
              </fill>
            </x14:dxf>
          </x14:cfRule>
          <xm:sqref>AY92:BM92</xm:sqref>
        </x14:conditionalFormatting>
        <x14:conditionalFormatting xmlns:xm="http://schemas.microsoft.com/office/excel/2006/main">
          <x14:cfRule type="expression" priority="4695183" id="{BBBBF859-D5A7-4F55-BFBF-8A77E3357590}">
            <xm:f>$BN$4='Data entry'!$R35</xm:f>
            <x14:dxf>
              <fill>
                <patternFill>
                  <bgColor rgb="FFFF0000"/>
                </patternFill>
              </fill>
            </x14:dxf>
          </x14:cfRule>
          <xm:sqref>BL93:BX93</xm:sqref>
        </x14:conditionalFormatting>
        <x14:conditionalFormatting xmlns:xm="http://schemas.microsoft.com/office/excel/2006/main">
          <x14:cfRule type="expression" priority="4695184" id="{50CB1D75-0FD5-4D24-92B1-E8A41DC6575C}">
            <xm:f>$BN$4='Data entry'!$R35</xm:f>
            <x14:dxf>
              <fill>
                <patternFill>
                  <bgColor rgb="FFFFFF00"/>
                </patternFill>
              </fill>
            </x14:dxf>
          </x14:cfRule>
          <xm:sqref>AZ92:BN92</xm:sqref>
        </x14:conditionalFormatting>
        <x14:conditionalFormatting xmlns:xm="http://schemas.microsoft.com/office/excel/2006/main">
          <x14:cfRule type="expression" priority="4695185" id="{9EF3226D-E8FC-496B-A6FF-71776AEA54D1}">
            <xm:f>$BO$4='Data entry'!$R35</xm:f>
            <x14:dxf>
              <fill>
                <patternFill>
                  <bgColor rgb="FFFF0000"/>
                </patternFill>
              </fill>
            </x14:dxf>
          </x14:cfRule>
          <xm:sqref>BM93:BY93</xm:sqref>
        </x14:conditionalFormatting>
        <x14:conditionalFormatting xmlns:xm="http://schemas.microsoft.com/office/excel/2006/main">
          <x14:cfRule type="expression" priority="4695186" id="{3B86C801-ECFE-4D05-8AA5-1581116BAFBC}">
            <xm:f>$BO$4='Data entry'!$R35</xm:f>
            <x14:dxf>
              <fill>
                <patternFill>
                  <bgColor rgb="FFFFFF00"/>
                </patternFill>
              </fill>
            </x14:dxf>
          </x14:cfRule>
          <xm:sqref>BA92:BO92</xm:sqref>
        </x14:conditionalFormatting>
        <x14:conditionalFormatting xmlns:xm="http://schemas.microsoft.com/office/excel/2006/main">
          <x14:cfRule type="expression" priority="4695187" id="{058A23EC-3371-4A02-9F20-1ECA603AC6BC}">
            <xm:f>$BP$4='Data entry'!$R35</xm:f>
            <x14:dxf>
              <fill>
                <patternFill>
                  <bgColor rgb="FFFF0000"/>
                </patternFill>
              </fill>
            </x14:dxf>
          </x14:cfRule>
          <xm:sqref>BN93:BZ93</xm:sqref>
        </x14:conditionalFormatting>
        <x14:conditionalFormatting xmlns:xm="http://schemas.microsoft.com/office/excel/2006/main">
          <x14:cfRule type="expression" priority="4695188" id="{3E711E31-3992-4555-AB22-87133D60CD15}">
            <xm:f>$BP$4='Data entry'!$R35</xm:f>
            <x14:dxf>
              <fill>
                <patternFill>
                  <bgColor rgb="FFFFFF00"/>
                </patternFill>
              </fill>
            </x14:dxf>
          </x14:cfRule>
          <xm:sqref>BB92:BP92</xm:sqref>
        </x14:conditionalFormatting>
        <x14:conditionalFormatting xmlns:xm="http://schemas.microsoft.com/office/excel/2006/main">
          <x14:cfRule type="expression" priority="4695189" id="{23E9F8B9-37D5-4730-9453-6F23E8ECBBE3}">
            <xm:f>$BQ$4='Data entry'!$R35</xm:f>
            <x14:dxf>
              <fill>
                <patternFill>
                  <bgColor rgb="FFFFFF00"/>
                </patternFill>
              </fill>
            </x14:dxf>
          </x14:cfRule>
          <xm:sqref>BC92:BQ92</xm:sqref>
        </x14:conditionalFormatting>
        <x14:conditionalFormatting xmlns:xm="http://schemas.microsoft.com/office/excel/2006/main">
          <x14:cfRule type="expression" priority="4695190" id="{BCFD92F6-AAD3-44FD-BC61-A292A81B883E}">
            <xm:f>$BQ$4='Data entry'!$R35</xm:f>
            <x14:dxf>
              <fill>
                <patternFill>
                  <bgColor rgb="FFFF0000"/>
                </patternFill>
              </fill>
            </x14:dxf>
          </x14:cfRule>
          <xm:sqref>BO93:CA93</xm:sqref>
        </x14:conditionalFormatting>
        <x14:conditionalFormatting xmlns:xm="http://schemas.microsoft.com/office/excel/2006/main">
          <x14:cfRule type="expression" priority="4695191" id="{357D60E5-F356-477E-8020-A18F42C02832}">
            <xm:f>$BR$4='Data entry'!$R35</xm:f>
            <x14:dxf>
              <fill>
                <patternFill>
                  <bgColor rgb="FFFFFF00"/>
                </patternFill>
              </fill>
            </x14:dxf>
          </x14:cfRule>
          <xm:sqref>BD92:BR92</xm:sqref>
        </x14:conditionalFormatting>
        <x14:conditionalFormatting xmlns:xm="http://schemas.microsoft.com/office/excel/2006/main">
          <x14:cfRule type="expression" priority="4695192" id="{DA2B6511-43B3-432D-B6AA-1DB1188B90A6}">
            <xm:f>$BR$4='Data entry'!$R35</xm:f>
            <x14:dxf>
              <fill>
                <patternFill>
                  <bgColor rgb="FFFF0000"/>
                </patternFill>
              </fill>
            </x14:dxf>
          </x14:cfRule>
          <xm:sqref>BP93:CB93</xm:sqref>
        </x14:conditionalFormatting>
        <x14:conditionalFormatting xmlns:xm="http://schemas.microsoft.com/office/excel/2006/main">
          <x14:cfRule type="expression" priority="4695193" id="{0D5F64E4-4136-4BFA-B833-CC8578525D9C}">
            <xm:f>$BS$4='Data entry'!$R35</xm:f>
            <x14:dxf>
              <fill>
                <patternFill>
                  <bgColor rgb="FFFFFF00"/>
                </patternFill>
              </fill>
            </x14:dxf>
          </x14:cfRule>
          <xm:sqref>BE92:BS92</xm:sqref>
        </x14:conditionalFormatting>
        <x14:conditionalFormatting xmlns:xm="http://schemas.microsoft.com/office/excel/2006/main">
          <x14:cfRule type="expression" priority="4695194" id="{AC94D468-F078-4AE2-8771-102996E07B09}">
            <xm:f>$BS$4='Data entry'!$R35</xm:f>
            <x14:dxf>
              <fill>
                <patternFill>
                  <bgColor rgb="FFFF0000"/>
                </patternFill>
              </fill>
            </x14:dxf>
          </x14:cfRule>
          <xm:sqref>BQ93:CC93</xm:sqref>
        </x14:conditionalFormatting>
        <x14:conditionalFormatting xmlns:xm="http://schemas.microsoft.com/office/excel/2006/main">
          <x14:cfRule type="expression" priority="4695195" id="{10E78F76-181E-4F19-9F89-7DD36D3EFE30}">
            <xm:f>$BT$4='Data entry'!$R35</xm:f>
            <x14:dxf>
              <fill>
                <patternFill>
                  <bgColor rgb="FFFFFF00"/>
                </patternFill>
              </fill>
            </x14:dxf>
          </x14:cfRule>
          <xm:sqref>BF92:BT92</xm:sqref>
        </x14:conditionalFormatting>
        <x14:conditionalFormatting xmlns:xm="http://schemas.microsoft.com/office/excel/2006/main">
          <x14:cfRule type="expression" priority="4695196" id="{6A5FADC6-9512-4EFB-90A5-7B5244D10D1F}">
            <xm:f>$BT$4='Data entry'!$R35</xm:f>
            <x14:dxf>
              <fill>
                <patternFill>
                  <bgColor rgb="FFFF0000"/>
                </patternFill>
              </fill>
            </x14:dxf>
          </x14:cfRule>
          <xm:sqref>BR93:CC93</xm:sqref>
        </x14:conditionalFormatting>
        <x14:conditionalFormatting xmlns:xm="http://schemas.microsoft.com/office/excel/2006/main">
          <x14:cfRule type="expression" priority="4695197" id="{A51139D1-8841-4B96-B8CB-DFE3808765CF}">
            <xm:f>$BU$4='Data entry'!$R35</xm:f>
            <x14:dxf>
              <fill>
                <patternFill>
                  <bgColor rgb="FFFFFF00"/>
                </patternFill>
              </fill>
            </x14:dxf>
          </x14:cfRule>
          <xm:sqref>BG92:BU92</xm:sqref>
        </x14:conditionalFormatting>
        <x14:conditionalFormatting xmlns:xm="http://schemas.microsoft.com/office/excel/2006/main">
          <x14:cfRule type="expression" priority="4695198" id="{55CA7258-760F-4BFF-ACB5-A70FEB3E7981}">
            <xm:f>$BU$4='Data entry'!$R35</xm:f>
            <x14:dxf>
              <fill>
                <patternFill>
                  <bgColor rgb="FFFF0000"/>
                </patternFill>
              </fill>
            </x14:dxf>
          </x14:cfRule>
          <xm:sqref>BS93:CC93</xm:sqref>
        </x14:conditionalFormatting>
        <x14:conditionalFormatting xmlns:xm="http://schemas.microsoft.com/office/excel/2006/main">
          <x14:cfRule type="expression" priority="4695199" id="{A922B218-64DB-4CBB-9AB8-FE0EBB44E09E}">
            <xm:f>$BV$4='Data entry'!$R35</xm:f>
            <x14:dxf>
              <fill>
                <patternFill>
                  <bgColor rgb="FFFFFF00"/>
                </patternFill>
              </fill>
            </x14:dxf>
          </x14:cfRule>
          <xm:sqref>BH92:BV92</xm:sqref>
        </x14:conditionalFormatting>
        <x14:conditionalFormatting xmlns:xm="http://schemas.microsoft.com/office/excel/2006/main">
          <x14:cfRule type="expression" priority="4695200" id="{C98E908A-CD31-4778-B41C-7AFB9DBE639A}">
            <xm:f>$BV$4='Data entry'!$R35</xm:f>
            <x14:dxf>
              <fill>
                <patternFill>
                  <bgColor rgb="FFFF0000"/>
                </patternFill>
              </fill>
            </x14:dxf>
          </x14:cfRule>
          <xm:sqref>BT93:CC93</xm:sqref>
        </x14:conditionalFormatting>
        <x14:conditionalFormatting xmlns:xm="http://schemas.microsoft.com/office/excel/2006/main">
          <x14:cfRule type="expression" priority="4695201" id="{465CCCA3-B4DB-4B61-8AC7-8A5E4CEC9E3F}">
            <xm:f>$BW$4='Data entry'!$R35</xm:f>
            <x14:dxf>
              <fill>
                <patternFill>
                  <bgColor rgb="FFFFFF00"/>
                </patternFill>
              </fill>
            </x14:dxf>
          </x14:cfRule>
          <xm:sqref>BI92:BW92</xm:sqref>
        </x14:conditionalFormatting>
        <x14:conditionalFormatting xmlns:xm="http://schemas.microsoft.com/office/excel/2006/main">
          <x14:cfRule type="expression" priority="4695202" id="{37566F97-6D06-400B-A709-FE657B07687F}">
            <xm:f>$BW$4='Data entry'!$R35</xm:f>
            <x14:dxf>
              <fill>
                <patternFill>
                  <bgColor rgb="FFFF0000"/>
                </patternFill>
              </fill>
            </x14:dxf>
          </x14:cfRule>
          <xm:sqref>BU93:CC93</xm:sqref>
        </x14:conditionalFormatting>
        <x14:conditionalFormatting xmlns:xm="http://schemas.microsoft.com/office/excel/2006/main">
          <x14:cfRule type="expression" priority="4695203" id="{D8FBA3AC-5CF0-4E45-97CA-1D4DEE729ADA}">
            <xm:f>$BX$4='Data entry'!$R35</xm:f>
            <x14:dxf>
              <fill>
                <patternFill>
                  <bgColor rgb="FFFFFF00"/>
                </patternFill>
              </fill>
            </x14:dxf>
          </x14:cfRule>
          <xm:sqref>BJ92:BX92</xm:sqref>
        </x14:conditionalFormatting>
        <x14:conditionalFormatting xmlns:xm="http://schemas.microsoft.com/office/excel/2006/main">
          <x14:cfRule type="expression" priority="4695204" id="{E077C84B-A94F-431D-B232-4AFCC7C64F54}">
            <xm:f>$BX$4='Data entry'!$R35</xm:f>
            <x14:dxf>
              <fill>
                <patternFill>
                  <bgColor rgb="FFFF0000"/>
                </patternFill>
              </fill>
            </x14:dxf>
          </x14:cfRule>
          <xm:sqref>BV93:CC93</xm:sqref>
        </x14:conditionalFormatting>
        <x14:conditionalFormatting xmlns:xm="http://schemas.microsoft.com/office/excel/2006/main">
          <x14:cfRule type="expression" priority="4695205" id="{63783BA8-0C97-4A44-86FD-7A2BCF1B9957}">
            <xm:f>$BY$4='Data entry'!$R35</xm:f>
            <x14:dxf>
              <fill>
                <patternFill>
                  <bgColor rgb="FFFFFF00"/>
                </patternFill>
              </fill>
            </x14:dxf>
          </x14:cfRule>
          <xm:sqref>BK92:BY92</xm:sqref>
        </x14:conditionalFormatting>
        <x14:conditionalFormatting xmlns:xm="http://schemas.microsoft.com/office/excel/2006/main">
          <x14:cfRule type="expression" priority="4695206" id="{BB8DB8B4-B71B-46D2-AEE7-346F16103F74}">
            <xm:f>$BY$4='Data entry'!$R35</xm:f>
            <x14:dxf>
              <fill>
                <patternFill>
                  <bgColor rgb="FFFF0000"/>
                </patternFill>
              </fill>
            </x14:dxf>
          </x14:cfRule>
          <xm:sqref>BW93:CC93</xm:sqref>
        </x14:conditionalFormatting>
        <x14:conditionalFormatting xmlns:xm="http://schemas.microsoft.com/office/excel/2006/main">
          <x14:cfRule type="expression" priority="4695207" id="{1B638B98-2B06-4FEB-90C1-446A3E0A3979}">
            <xm:f>$BZ$4='Data entry'!$R35</xm:f>
            <x14:dxf>
              <fill>
                <patternFill>
                  <bgColor rgb="FFFFFF00"/>
                </patternFill>
              </fill>
            </x14:dxf>
          </x14:cfRule>
          <xm:sqref>BL92:BZ92</xm:sqref>
        </x14:conditionalFormatting>
        <x14:conditionalFormatting xmlns:xm="http://schemas.microsoft.com/office/excel/2006/main">
          <x14:cfRule type="expression" priority="4695208" id="{D3A0A2F8-D1B2-4DC5-B2A9-0EF53074E685}">
            <xm:f>$BZ$4='Data entry'!$R35</xm:f>
            <x14:dxf>
              <fill>
                <patternFill>
                  <bgColor rgb="FFFF0000"/>
                </patternFill>
              </fill>
            </x14:dxf>
          </x14:cfRule>
          <xm:sqref>BX93:CC93</xm:sqref>
        </x14:conditionalFormatting>
        <x14:conditionalFormatting xmlns:xm="http://schemas.microsoft.com/office/excel/2006/main">
          <x14:cfRule type="expression" priority="4695209" id="{83F6D018-7D3B-4D33-9998-11572F2F2FF5}">
            <xm:f>$CA$4='Data entry'!$R35</xm:f>
            <x14:dxf>
              <fill>
                <patternFill>
                  <bgColor rgb="FFFFFF00"/>
                </patternFill>
              </fill>
            </x14:dxf>
          </x14:cfRule>
          <xm:sqref>BM92:CA92</xm:sqref>
        </x14:conditionalFormatting>
        <x14:conditionalFormatting xmlns:xm="http://schemas.microsoft.com/office/excel/2006/main">
          <x14:cfRule type="expression" priority="4695210" id="{8E6D0B51-5626-4ED9-9072-C7A2C139704F}">
            <xm:f>$CA$4='Data entry'!$R35</xm:f>
            <x14:dxf>
              <fill>
                <patternFill>
                  <bgColor rgb="FFFF0000"/>
                </patternFill>
              </fill>
            </x14:dxf>
          </x14:cfRule>
          <xm:sqref>BY93:CC93</xm:sqref>
        </x14:conditionalFormatting>
        <x14:conditionalFormatting xmlns:xm="http://schemas.microsoft.com/office/excel/2006/main">
          <x14:cfRule type="expression" priority="4695211" id="{E1886EE4-3BDE-43A9-9F4B-79377FEC37FE}">
            <xm:f>$CB$4='Data entry'!$R35</xm:f>
            <x14:dxf>
              <fill>
                <patternFill>
                  <bgColor rgb="FFFFFF00"/>
                </patternFill>
              </fill>
            </x14:dxf>
          </x14:cfRule>
          <xm:sqref>BN92:CB92</xm:sqref>
        </x14:conditionalFormatting>
        <x14:conditionalFormatting xmlns:xm="http://schemas.microsoft.com/office/excel/2006/main">
          <x14:cfRule type="expression" priority="4695212" id="{ADEF572A-6C18-4602-BB86-01C96D36E07E}">
            <xm:f>$CB$4='Data entry'!$R35</xm:f>
            <x14:dxf>
              <fill>
                <patternFill>
                  <bgColor rgb="FFFF0000"/>
                </patternFill>
              </fill>
            </x14:dxf>
          </x14:cfRule>
          <xm:sqref>BZ93:CC93</xm:sqref>
        </x14:conditionalFormatting>
        <x14:conditionalFormatting xmlns:xm="http://schemas.microsoft.com/office/excel/2006/main">
          <x14:cfRule type="expression" priority="4695213" id="{7984E1C9-E073-4955-8543-62145CB6D008}">
            <xm:f>$CC$4='Data entry'!$R35</xm:f>
            <x14:dxf>
              <fill>
                <patternFill>
                  <bgColor rgb="FFFFFF00"/>
                </patternFill>
              </fill>
            </x14:dxf>
          </x14:cfRule>
          <xm:sqref>BO92:CC92</xm:sqref>
        </x14:conditionalFormatting>
        <x14:conditionalFormatting xmlns:xm="http://schemas.microsoft.com/office/excel/2006/main">
          <x14:cfRule type="expression" priority="4695214" id="{18A957B3-59FA-4698-BA92-2A208FF18E2F}">
            <xm:f>$CC$4='Data entry'!$R35</xm:f>
            <x14:dxf>
              <fill>
                <patternFill>
                  <bgColor rgb="FFFF0000"/>
                </patternFill>
              </fill>
            </x14:dxf>
          </x14:cfRule>
          <xm:sqref>CA93:CC93</xm:sqref>
        </x14:conditionalFormatting>
        <x14:conditionalFormatting xmlns:xm="http://schemas.microsoft.com/office/excel/2006/main">
          <x14:cfRule type="expression" priority="4695301" id="{5B0DB825-B7C2-40AC-B7EF-F267F054CFB9}">
            <xm:f>$U$4='Data entry'!$R36</xm:f>
            <x14:dxf>
              <fill>
                <patternFill>
                  <bgColor rgb="FFFF0000"/>
                </patternFill>
              </fill>
            </x14:dxf>
          </x14:cfRule>
          <xm:sqref>S96:AE96</xm:sqref>
        </x14:conditionalFormatting>
        <x14:conditionalFormatting xmlns:xm="http://schemas.microsoft.com/office/excel/2006/main">
          <x14:cfRule type="expression" priority="4695302" id="{18311200-E2BB-400F-B594-3B9A2C6068C2}">
            <xm:f>$V$4='Data entry'!$R36</xm:f>
            <x14:dxf>
              <fill>
                <patternFill>
                  <bgColor rgb="FFFF0000"/>
                </patternFill>
              </fill>
            </x14:dxf>
          </x14:cfRule>
          <xm:sqref>T96:AF96</xm:sqref>
        </x14:conditionalFormatting>
        <x14:conditionalFormatting xmlns:xm="http://schemas.microsoft.com/office/excel/2006/main">
          <x14:cfRule type="expression" priority="4695303" id="{D6DFB621-1A58-4C59-A987-ECAD0EB2D32B}">
            <xm:f>$V$4='Data entry'!$R36</xm:f>
            <x14:dxf>
              <fill>
                <patternFill>
                  <bgColor rgb="FFFFFF00"/>
                </patternFill>
              </fill>
            </x14:dxf>
          </x14:cfRule>
          <xm:sqref>H95:V95</xm:sqref>
        </x14:conditionalFormatting>
        <x14:conditionalFormatting xmlns:xm="http://schemas.microsoft.com/office/excel/2006/main">
          <x14:cfRule type="expression" priority="4695304" id="{5F87A680-DC5F-433D-A779-B7A534ACCDA9}">
            <xm:f>$W$4='Data entry'!$R36</xm:f>
            <x14:dxf>
              <fill>
                <patternFill>
                  <bgColor rgb="FFFF0000"/>
                </patternFill>
              </fill>
            </x14:dxf>
          </x14:cfRule>
          <xm:sqref>U96:AG96</xm:sqref>
        </x14:conditionalFormatting>
        <x14:conditionalFormatting xmlns:xm="http://schemas.microsoft.com/office/excel/2006/main">
          <x14:cfRule type="expression" priority="4695305" id="{964539FF-A92C-4F68-B268-B7157A32678C}">
            <xm:f>$W$4='Data entry'!$R36</xm:f>
            <x14:dxf>
              <fill>
                <patternFill>
                  <bgColor rgb="FFFFFF00"/>
                </patternFill>
              </fill>
            </x14:dxf>
          </x14:cfRule>
          <xm:sqref>I95:W95</xm:sqref>
        </x14:conditionalFormatting>
        <x14:conditionalFormatting xmlns:xm="http://schemas.microsoft.com/office/excel/2006/main">
          <x14:cfRule type="expression" priority="4695306" id="{46C1533A-F090-4A90-9309-3F59EC3FD3B0}">
            <xm:f>$X$4='Data entry'!$R36</xm:f>
            <x14:dxf>
              <fill>
                <patternFill>
                  <bgColor rgb="FFFF0000"/>
                </patternFill>
              </fill>
            </x14:dxf>
          </x14:cfRule>
          <xm:sqref>V96:AH96</xm:sqref>
        </x14:conditionalFormatting>
        <x14:conditionalFormatting xmlns:xm="http://schemas.microsoft.com/office/excel/2006/main">
          <x14:cfRule type="expression" priority="4695307" id="{7C70E81C-DDD4-4D75-933A-4F6A39893184}">
            <xm:f>$X$4='Data entry'!$R36</xm:f>
            <x14:dxf>
              <fill>
                <patternFill>
                  <bgColor rgb="FFFFFF00"/>
                </patternFill>
              </fill>
            </x14:dxf>
          </x14:cfRule>
          <xm:sqref>J95:X95</xm:sqref>
        </x14:conditionalFormatting>
        <x14:conditionalFormatting xmlns:xm="http://schemas.microsoft.com/office/excel/2006/main">
          <x14:cfRule type="expression" priority="4695308" id="{561AF073-0EF8-4B72-A119-40A639C4359D}">
            <xm:f>$Y$4='Data entry'!$R36</xm:f>
            <x14:dxf>
              <fill>
                <patternFill>
                  <bgColor rgb="FFFF0000"/>
                </patternFill>
              </fill>
            </x14:dxf>
          </x14:cfRule>
          <xm:sqref>W96:AI96</xm:sqref>
        </x14:conditionalFormatting>
        <x14:conditionalFormatting xmlns:xm="http://schemas.microsoft.com/office/excel/2006/main">
          <x14:cfRule type="expression" priority="4695309" id="{F242E808-8F07-4A89-9524-7D4C767CE357}">
            <xm:f>$Y$4='Data entry'!$R36</xm:f>
            <x14:dxf>
              <fill>
                <patternFill>
                  <bgColor rgb="FFFFFF00"/>
                </patternFill>
              </fill>
            </x14:dxf>
          </x14:cfRule>
          <xm:sqref>K95:Y95</xm:sqref>
        </x14:conditionalFormatting>
        <x14:conditionalFormatting xmlns:xm="http://schemas.microsoft.com/office/excel/2006/main">
          <x14:cfRule type="expression" priority="4695310" id="{DD601058-982B-4218-BD9D-64BB823C2633}">
            <xm:f>$Z$4='Data entry'!$R36</xm:f>
            <x14:dxf>
              <fill>
                <patternFill>
                  <bgColor rgb="FFFF0000"/>
                </patternFill>
              </fill>
            </x14:dxf>
          </x14:cfRule>
          <xm:sqref>X96:AJ96</xm:sqref>
        </x14:conditionalFormatting>
        <x14:conditionalFormatting xmlns:xm="http://schemas.microsoft.com/office/excel/2006/main">
          <x14:cfRule type="expression" priority="4695311" id="{C9DB141D-79F6-4093-92A3-7BF7A1622985}">
            <xm:f>$Z$4='Data entry'!$R36</xm:f>
            <x14:dxf>
              <fill>
                <patternFill>
                  <bgColor rgb="FFFFFF00"/>
                </patternFill>
              </fill>
            </x14:dxf>
          </x14:cfRule>
          <xm:sqref>L95:Z95</xm:sqref>
        </x14:conditionalFormatting>
        <x14:conditionalFormatting xmlns:xm="http://schemas.microsoft.com/office/excel/2006/main">
          <x14:cfRule type="expression" priority="4695312" id="{710EB8D3-F5C0-4E3C-8214-2D0C4E26F649}">
            <xm:f>$AA$4='Data entry'!$R36</xm:f>
            <x14:dxf>
              <fill>
                <patternFill>
                  <bgColor rgb="FFFF0000"/>
                </patternFill>
              </fill>
            </x14:dxf>
          </x14:cfRule>
          <xm:sqref>Y96:AK96</xm:sqref>
        </x14:conditionalFormatting>
        <x14:conditionalFormatting xmlns:xm="http://schemas.microsoft.com/office/excel/2006/main">
          <x14:cfRule type="expression" priority="4695313" id="{33825D69-C967-4D27-B395-5D44A3083802}">
            <xm:f>$AA$4='Data entry'!$R36</xm:f>
            <x14:dxf>
              <fill>
                <patternFill>
                  <bgColor rgb="FFFFFF00"/>
                </patternFill>
              </fill>
            </x14:dxf>
          </x14:cfRule>
          <xm:sqref>M95:AA95</xm:sqref>
        </x14:conditionalFormatting>
        <x14:conditionalFormatting xmlns:xm="http://schemas.microsoft.com/office/excel/2006/main">
          <x14:cfRule type="expression" priority="4695314" id="{9811A97D-351B-4D32-8754-AF433277E62B}">
            <xm:f>$AB$4='Data entry'!$R36</xm:f>
            <x14:dxf>
              <fill>
                <patternFill>
                  <bgColor rgb="FFFF0000"/>
                </patternFill>
              </fill>
            </x14:dxf>
          </x14:cfRule>
          <xm:sqref>Z96:AL96</xm:sqref>
        </x14:conditionalFormatting>
        <x14:conditionalFormatting xmlns:xm="http://schemas.microsoft.com/office/excel/2006/main">
          <x14:cfRule type="expression" priority="4695315" id="{6DD3E556-C72E-438B-92DA-3096ED1E4178}">
            <xm:f>$AB$4='Data entry'!$R36</xm:f>
            <x14:dxf>
              <fill>
                <patternFill>
                  <bgColor rgb="FFFFFF00"/>
                </patternFill>
              </fill>
            </x14:dxf>
          </x14:cfRule>
          <xm:sqref>N95:AB95</xm:sqref>
        </x14:conditionalFormatting>
        <x14:conditionalFormatting xmlns:xm="http://schemas.microsoft.com/office/excel/2006/main">
          <x14:cfRule type="expression" priority="4695316" id="{C0DF7A1B-D6BC-4371-BD3A-F0708147FA1C}">
            <xm:f>$AC$4='Data entry'!$R36</xm:f>
            <x14:dxf>
              <fill>
                <patternFill>
                  <bgColor rgb="FFFF0000"/>
                </patternFill>
              </fill>
            </x14:dxf>
          </x14:cfRule>
          <xm:sqref>AA96:AM96</xm:sqref>
        </x14:conditionalFormatting>
        <x14:conditionalFormatting xmlns:xm="http://schemas.microsoft.com/office/excel/2006/main">
          <x14:cfRule type="expression" priority="4695317" id="{DB2E1F48-AF0E-41F9-A976-6B1963CA5711}">
            <xm:f>$AC$4='Data entry'!$R36</xm:f>
            <x14:dxf>
              <fill>
                <patternFill>
                  <bgColor rgb="FFFFFF00"/>
                </patternFill>
              </fill>
            </x14:dxf>
          </x14:cfRule>
          <xm:sqref>O95:AC95</xm:sqref>
        </x14:conditionalFormatting>
        <x14:conditionalFormatting xmlns:xm="http://schemas.microsoft.com/office/excel/2006/main">
          <x14:cfRule type="expression" priority="4695318" id="{89909907-F9A9-4AF9-BC1D-304710A43F50}">
            <xm:f>$AD$4='Data entry'!$R36</xm:f>
            <x14:dxf>
              <fill>
                <patternFill>
                  <bgColor rgb="FFFF0000"/>
                </patternFill>
              </fill>
            </x14:dxf>
          </x14:cfRule>
          <xm:sqref>AB96:AN96</xm:sqref>
        </x14:conditionalFormatting>
        <x14:conditionalFormatting xmlns:xm="http://schemas.microsoft.com/office/excel/2006/main">
          <x14:cfRule type="expression" priority="4695319" id="{729676B7-E331-43A4-ACC9-850DCEE76A0E}">
            <xm:f>$AD$4='Data entry'!$R36</xm:f>
            <x14:dxf>
              <fill>
                <patternFill>
                  <bgColor rgb="FFFFFF00"/>
                </patternFill>
              </fill>
            </x14:dxf>
          </x14:cfRule>
          <xm:sqref>P95:AD95</xm:sqref>
        </x14:conditionalFormatting>
        <x14:conditionalFormatting xmlns:xm="http://schemas.microsoft.com/office/excel/2006/main">
          <x14:cfRule type="expression" priority="4695320" id="{00DA2C55-350E-44AA-ABEA-808FABFDA737}">
            <xm:f>$AE$4='Data entry'!$R36</xm:f>
            <x14:dxf>
              <fill>
                <patternFill>
                  <bgColor rgb="FFFF0000"/>
                </patternFill>
              </fill>
            </x14:dxf>
          </x14:cfRule>
          <xm:sqref>AC96:AO96</xm:sqref>
        </x14:conditionalFormatting>
        <x14:conditionalFormatting xmlns:xm="http://schemas.microsoft.com/office/excel/2006/main">
          <x14:cfRule type="expression" priority="4695321" id="{373C95F1-00C1-45E9-B561-5224945BA4A4}">
            <xm:f>$AE$4='Data entry'!$R36</xm:f>
            <x14:dxf>
              <fill>
                <patternFill>
                  <bgColor rgb="FFFFFF00"/>
                </patternFill>
              </fill>
            </x14:dxf>
          </x14:cfRule>
          <xm:sqref>Q95:AE95</xm:sqref>
        </x14:conditionalFormatting>
        <x14:conditionalFormatting xmlns:xm="http://schemas.microsoft.com/office/excel/2006/main">
          <x14:cfRule type="expression" priority="4695322" id="{65E90E74-6BEF-4B00-BD5E-ECACFEBC225A}">
            <xm:f>$AF$4='Data entry'!$R36</xm:f>
            <x14:dxf>
              <fill>
                <patternFill>
                  <bgColor rgb="FFFF0000"/>
                </patternFill>
              </fill>
            </x14:dxf>
          </x14:cfRule>
          <xm:sqref>AD96:AP96</xm:sqref>
        </x14:conditionalFormatting>
        <x14:conditionalFormatting xmlns:xm="http://schemas.microsoft.com/office/excel/2006/main">
          <x14:cfRule type="expression" priority="4695323" id="{56B519D7-E083-4811-B42B-D6CB10D44BB3}">
            <xm:f>$AF$4='Data entry'!$R36</xm:f>
            <x14:dxf>
              <fill>
                <patternFill>
                  <bgColor rgb="FFFFFF00"/>
                </patternFill>
              </fill>
            </x14:dxf>
          </x14:cfRule>
          <xm:sqref>R95:AF95</xm:sqref>
        </x14:conditionalFormatting>
        <x14:conditionalFormatting xmlns:xm="http://schemas.microsoft.com/office/excel/2006/main">
          <x14:cfRule type="expression" priority="4695324" id="{889682B6-BF9B-414B-86B7-1C802156B058}">
            <xm:f>$AG$4='Data entry'!$R36</xm:f>
            <x14:dxf>
              <fill>
                <patternFill>
                  <bgColor rgb="FFFF0000"/>
                </patternFill>
              </fill>
            </x14:dxf>
          </x14:cfRule>
          <xm:sqref>AE96:AQ96</xm:sqref>
        </x14:conditionalFormatting>
        <x14:conditionalFormatting xmlns:xm="http://schemas.microsoft.com/office/excel/2006/main">
          <x14:cfRule type="expression" priority="4695325" id="{19913D88-1940-4CB0-B29C-D46D60833BD5}">
            <xm:f>$AG$4='Data entry'!$R36</xm:f>
            <x14:dxf>
              <fill>
                <patternFill>
                  <bgColor rgb="FFFFFF00"/>
                </patternFill>
              </fill>
            </x14:dxf>
          </x14:cfRule>
          <xm:sqref>S95:AG95</xm:sqref>
        </x14:conditionalFormatting>
        <x14:conditionalFormatting xmlns:xm="http://schemas.microsoft.com/office/excel/2006/main">
          <x14:cfRule type="expression" priority="4695326" id="{3DD7B9A5-18A3-463F-BAD5-9796FC487328}">
            <xm:f>$AH$4='Data entry'!$R36</xm:f>
            <x14:dxf>
              <fill>
                <patternFill>
                  <bgColor rgb="FFFF0000"/>
                </patternFill>
              </fill>
            </x14:dxf>
          </x14:cfRule>
          <xm:sqref>AF96:AR96</xm:sqref>
        </x14:conditionalFormatting>
        <x14:conditionalFormatting xmlns:xm="http://schemas.microsoft.com/office/excel/2006/main">
          <x14:cfRule type="expression" priority="4695327" id="{31005CF4-5608-496E-91EB-F7F505046C80}">
            <xm:f>$AH$4='Data entry'!$R36</xm:f>
            <x14:dxf>
              <fill>
                <patternFill>
                  <bgColor rgb="FFFFFF00"/>
                </patternFill>
              </fill>
            </x14:dxf>
          </x14:cfRule>
          <xm:sqref>T95:AH95</xm:sqref>
        </x14:conditionalFormatting>
        <x14:conditionalFormatting xmlns:xm="http://schemas.microsoft.com/office/excel/2006/main">
          <x14:cfRule type="expression" priority="4695328" id="{CD14F654-5B7A-444F-8FC1-7DD71E76E475}">
            <xm:f>$AI$4='Data entry'!$R36</xm:f>
            <x14:dxf>
              <fill>
                <patternFill>
                  <bgColor rgb="FFFF0000"/>
                </patternFill>
              </fill>
            </x14:dxf>
          </x14:cfRule>
          <xm:sqref>AG96:AS96</xm:sqref>
        </x14:conditionalFormatting>
        <x14:conditionalFormatting xmlns:xm="http://schemas.microsoft.com/office/excel/2006/main">
          <x14:cfRule type="expression" priority="4695329" id="{0E4E448C-6C46-4285-B877-A61A90294385}">
            <xm:f>$AI$4='Data entry'!$R36</xm:f>
            <x14:dxf>
              <fill>
                <patternFill>
                  <bgColor rgb="FFFFFF00"/>
                </patternFill>
              </fill>
            </x14:dxf>
          </x14:cfRule>
          <xm:sqref>U95:AI95</xm:sqref>
        </x14:conditionalFormatting>
        <x14:conditionalFormatting xmlns:xm="http://schemas.microsoft.com/office/excel/2006/main">
          <x14:cfRule type="expression" priority="4695330" id="{B1C1818F-791C-403D-BE73-6F6E9DC6A16D}">
            <xm:f>$AJ$4='Data entry'!$R36</xm:f>
            <x14:dxf>
              <fill>
                <patternFill>
                  <bgColor rgb="FFFF0000"/>
                </patternFill>
              </fill>
            </x14:dxf>
          </x14:cfRule>
          <xm:sqref>AH96:AT96</xm:sqref>
        </x14:conditionalFormatting>
        <x14:conditionalFormatting xmlns:xm="http://schemas.microsoft.com/office/excel/2006/main">
          <x14:cfRule type="expression" priority="4695331" id="{A1237792-221B-431B-B8A7-E9A64DA46D93}">
            <xm:f>$AJ$4='Data entry'!$R36</xm:f>
            <x14:dxf>
              <fill>
                <patternFill>
                  <bgColor rgb="FFFFFF00"/>
                </patternFill>
              </fill>
            </x14:dxf>
          </x14:cfRule>
          <xm:sqref>V95:AJ95</xm:sqref>
        </x14:conditionalFormatting>
        <x14:conditionalFormatting xmlns:xm="http://schemas.microsoft.com/office/excel/2006/main">
          <x14:cfRule type="expression" priority="4695332" id="{617DC2AF-C7A3-4724-8EA3-17DEFEDC8949}">
            <xm:f>$AK$4='Data entry'!$R36</xm:f>
            <x14:dxf>
              <fill>
                <patternFill>
                  <bgColor rgb="FFFF0000"/>
                </patternFill>
              </fill>
            </x14:dxf>
          </x14:cfRule>
          <xm:sqref>AI96:AU96</xm:sqref>
        </x14:conditionalFormatting>
        <x14:conditionalFormatting xmlns:xm="http://schemas.microsoft.com/office/excel/2006/main">
          <x14:cfRule type="expression" priority="4695333" id="{AA72317D-37B1-48EB-A28B-BF2AC8DC4519}">
            <xm:f>$AK$4='Data entry'!$R36</xm:f>
            <x14:dxf>
              <fill>
                <patternFill>
                  <bgColor rgb="FFFFFF00"/>
                </patternFill>
              </fill>
            </x14:dxf>
          </x14:cfRule>
          <xm:sqref>W95:AK95</xm:sqref>
        </x14:conditionalFormatting>
        <x14:conditionalFormatting xmlns:xm="http://schemas.microsoft.com/office/excel/2006/main">
          <x14:cfRule type="expression" priority="4695334" id="{6CA9FB7A-20EA-4D3A-B74C-A001F4BE810D}">
            <xm:f>$AL$4='Data entry'!$R36</xm:f>
            <x14:dxf>
              <fill>
                <patternFill>
                  <bgColor rgb="FFFF0000"/>
                </patternFill>
              </fill>
            </x14:dxf>
          </x14:cfRule>
          <xm:sqref>AJ96:AV96</xm:sqref>
        </x14:conditionalFormatting>
        <x14:conditionalFormatting xmlns:xm="http://schemas.microsoft.com/office/excel/2006/main">
          <x14:cfRule type="expression" priority="4695335" id="{81A75DAA-573F-4EF3-A640-1B992C18BEA0}">
            <xm:f>$AL$4='Data entry'!$R36</xm:f>
            <x14:dxf>
              <fill>
                <patternFill>
                  <bgColor rgb="FFFFFF00"/>
                </patternFill>
              </fill>
            </x14:dxf>
          </x14:cfRule>
          <xm:sqref>X95:AL95</xm:sqref>
        </x14:conditionalFormatting>
        <x14:conditionalFormatting xmlns:xm="http://schemas.microsoft.com/office/excel/2006/main">
          <x14:cfRule type="expression" priority="4695336" id="{3D44713E-4ABA-4CCD-9DF4-5513A9FB5E1E}">
            <xm:f>$AM$4='Data entry'!$R36</xm:f>
            <x14:dxf>
              <fill>
                <patternFill>
                  <bgColor rgb="FFFF0000"/>
                </patternFill>
              </fill>
            </x14:dxf>
          </x14:cfRule>
          <xm:sqref>AK96:AW96</xm:sqref>
        </x14:conditionalFormatting>
        <x14:conditionalFormatting xmlns:xm="http://schemas.microsoft.com/office/excel/2006/main">
          <x14:cfRule type="expression" priority="4695337" id="{05A26B51-72A7-4423-822F-2BDBC28275D0}">
            <xm:f>$AM$4='Data entry'!$R36</xm:f>
            <x14:dxf>
              <fill>
                <patternFill>
                  <bgColor rgb="FFFFFF00"/>
                </patternFill>
              </fill>
            </x14:dxf>
          </x14:cfRule>
          <xm:sqref>Y95:AM95</xm:sqref>
        </x14:conditionalFormatting>
        <x14:conditionalFormatting xmlns:xm="http://schemas.microsoft.com/office/excel/2006/main">
          <x14:cfRule type="expression" priority="4695338" id="{B8A20675-6230-4694-A7F6-6B3DC7142773}">
            <xm:f>$AN$4='Data entry'!$R36</xm:f>
            <x14:dxf>
              <fill>
                <patternFill>
                  <bgColor rgb="FFFF0000"/>
                </patternFill>
              </fill>
            </x14:dxf>
          </x14:cfRule>
          <xm:sqref>AL96:AX96</xm:sqref>
        </x14:conditionalFormatting>
        <x14:conditionalFormatting xmlns:xm="http://schemas.microsoft.com/office/excel/2006/main">
          <x14:cfRule type="expression" priority="4695339" id="{8421181C-7450-42E9-BC1D-065CCFCA960E}">
            <xm:f>$AN$4='Data entry'!$R36</xm:f>
            <x14:dxf>
              <fill>
                <patternFill>
                  <bgColor rgb="FFFFFF00"/>
                </patternFill>
              </fill>
            </x14:dxf>
          </x14:cfRule>
          <xm:sqref>Z95:AN95</xm:sqref>
        </x14:conditionalFormatting>
        <x14:conditionalFormatting xmlns:xm="http://schemas.microsoft.com/office/excel/2006/main">
          <x14:cfRule type="expression" priority="4695340" id="{067FE4BD-6EF4-4684-B6E0-35AB2F267EE7}">
            <xm:f>$AO$4='Data entry'!$R36</xm:f>
            <x14:dxf>
              <fill>
                <patternFill>
                  <bgColor rgb="FFFF0000"/>
                </patternFill>
              </fill>
            </x14:dxf>
          </x14:cfRule>
          <xm:sqref>AM96:AY96</xm:sqref>
        </x14:conditionalFormatting>
        <x14:conditionalFormatting xmlns:xm="http://schemas.microsoft.com/office/excel/2006/main">
          <x14:cfRule type="expression" priority="4695341" id="{F7653492-88D1-47AC-8BA3-0CCE65C3C2AB}">
            <xm:f>$AO$4='Data entry'!$R36</xm:f>
            <x14:dxf>
              <fill>
                <patternFill>
                  <bgColor rgb="FFFFFF00"/>
                </patternFill>
              </fill>
            </x14:dxf>
          </x14:cfRule>
          <xm:sqref>AA95:AO95</xm:sqref>
        </x14:conditionalFormatting>
        <x14:conditionalFormatting xmlns:xm="http://schemas.microsoft.com/office/excel/2006/main">
          <x14:cfRule type="expression" priority="4695342" id="{207A5E5D-B322-482E-9193-1D7318138358}">
            <xm:f>$AP$4='Data entry'!$R36</xm:f>
            <x14:dxf>
              <fill>
                <patternFill>
                  <bgColor rgb="FFFF0000"/>
                </patternFill>
              </fill>
            </x14:dxf>
          </x14:cfRule>
          <xm:sqref>AN96:AZ96</xm:sqref>
        </x14:conditionalFormatting>
        <x14:conditionalFormatting xmlns:xm="http://schemas.microsoft.com/office/excel/2006/main">
          <x14:cfRule type="expression" priority="4695343" id="{21DA638D-4CA0-4067-BFF1-240CE1A0261B}">
            <xm:f>$AP$4='Data entry'!$R36</xm:f>
            <x14:dxf>
              <fill>
                <patternFill>
                  <bgColor rgb="FFFFFF00"/>
                </patternFill>
              </fill>
            </x14:dxf>
          </x14:cfRule>
          <xm:sqref>AB95:AP95</xm:sqref>
        </x14:conditionalFormatting>
        <x14:conditionalFormatting xmlns:xm="http://schemas.microsoft.com/office/excel/2006/main">
          <x14:cfRule type="expression" priority="4695344" id="{71963D96-A42A-4B90-BFC7-6D83D37766EF}">
            <xm:f>$AQ$4='Data entry'!$R36</xm:f>
            <x14:dxf>
              <fill>
                <patternFill>
                  <bgColor rgb="FFFF0000"/>
                </patternFill>
              </fill>
            </x14:dxf>
          </x14:cfRule>
          <xm:sqref>AO96:BA96</xm:sqref>
        </x14:conditionalFormatting>
        <x14:conditionalFormatting xmlns:xm="http://schemas.microsoft.com/office/excel/2006/main">
          <x14:cfRule type="expression" priority="4695345" id="{74952595-84B6-484F-8FF6-FCC1F337DF4D}">
            <xm:f>$AQ$4='Data entry'!$R36</xm:f>
            <x14:dxf>
              <fill>
                <patternFill>
                  <bgColor rgb="FFFFFF00"/>
                </patternFill>
              </fill>
            </x14:dxf>
          </x14:cfRule>
          <xm:sqref>AC95:AQ95</xm:sqref>
        </x14:conditionalFormatting>
        <x14:conditionalFormatting xmlns:xm="http://schemas.microsoft.com/office/excel/2006/main">
          <x14:cfRule type="expression" priority="4695346" id="{8AC9C4B9-0A34-4BC0-B0F7-CA89434C4911}">
            <xm:f>$P$4='Data entry'!$R36</xm:f>
            <x14:dxf>
              <fill>
                <patternFill>
                  <bgColor rgb="FFFFFF00"/>
                </patternFill>
              </fill>
            </x14:dxf>
          </x14:cfRule>
          <xm:sqref>C95:P95</xm:sqref>
        </x14:conditionalFormatting>
        <x14:conditionalFormatting xmlns:xm="http://schemas.microsoft.com/office/excel/2006/main">
          <x14:cfRule type="expression" priority="4695347" id="{0A726775-ABFD-4F22-967C-1A4D87BA3751}">
            <xm:f>$Q$4='Data entry'!$R36</xm:f>
            <x14:dxf>
              <fill>
                <patternFill>
                  <bgColor rgb="FFFFFF00"/>
                </patternFill>
              </fill>
            </x14:dxf>
          </x14:cfRule>
          <xm:sqref>C95:Q95</xm:sqref>
        </x14:conditionalFormatting>
        <x14:conditionalFormatting xmlns:xm="http://schemas.microsoft.com/office/excel/2006/main">
          <x14:cfRule type="expression" priority="4695348" id="{3A8414BD-262C-43B5-86EE-FA6901D00453}">
            <xm:f>$Q$4='Data entry'!$R36</xm:f>
            <x14:dxf>
              <fill>
                <patternFill>
                  <bgColor rgb="FFFF0000"/>
                </patternFill>
              </fill>
            </x14:dxf>
          </x14:cfRule>
          <xm:sqref>O96:AA96</xm:sqref>
        </x14:conditionalFormatting>
        <x14:conditionalFormatting xmlns:xm="http://schemas.microsoft.com/office/excel/2006/main">
          <x14:cfRule type="expression" priority="4695349" id="{B8B5501D-F3EF-4449-9306-F652960C65F4}">
            <xm:f>$R$4='Data entry'!$R36</xm:f>
            <x14:dxf>
              <fill>
                <patternFill>
                  <bgColor rgb="FFFF0000"/>
                </patternFill>
              </fill>
            </x14:dxf>
          </x14:cfRule>
          <xm:sqref>P96:AB96</xm:sqref>
        </x14:conditionalFormatting>
        <x14:conditionalFormatting xmlns:xm="http://schemas.microsoft.com/office/excel/2006/main">
          <x14:cfRule type="expression" priority="4695350" id="{5D070DEC-B82E-4D87-B907-A3E5AB836991}">
            <xm:f>$R$4='Data entry'!$R36</xm:f>
            <x14:dxf>
              <fill>
                <patternFill>
                  <bgColor rgb="FFFFFF00"/>
                </patternFill>
              </fill>
            </x14:dxf>
          </x14:cfRule>
          <xm:sqref>D95:R95</xm:sqref>
        </x14:conditionalFormatting>
        <x14:conditionalFormatting xmlns:xm="http://schemas.microsoft.com/office/excel/2006/main">
          <x14:cfRule type="expression" priority="4695351" id="{E4D16A10-F818-4664-9FB2-F0E839824D4B}">
            <xm:f>$S$4='Data entry'!$R36</xm:f>
            <x14:dxf>
              <fill>
                <patternFill>
                  <bgColor rgb="FFFF0000"/>
                </patternFill>
              </fill>
            </x14:dxf>
          </x14:cfRule>
          <xm:sqref>Q96:AC96</xm:sqref>
        </x14:conditionalFormatting>
        <x14:conditionalFormatting xmlns:xm="http://schemas.microsoft.com/office/excel/2006/main">
          <x14:cfRule type="expression" priority="4695352" id="{1A9F9911-A3E9-4730-AFBE-AB8C596545CA}">
            <xm:f>$S$4='Data entry'!$R36</xm:f>
            <x14:dxf>
              <fill>
                <patternFill>
                  <bgColor rgb="FFFFFF00"/>
                </patternFill>
              </fill>
            </x14:dxf>
          </x14:cfRule>
          <xm:sqref>E95:S95</xm:sqref>
        </x14:conditionalFormatting>
        <x14:conditionalFormatting xmlns:xm="http://schemas.microsoft.com/office/excel/2006/main">
          <x14:cfRule type="expression" priority="4695353" id="{8BB5CD1B-B2AC-442A-9550-26DE19A62D22}">
            <xm:f>$T$4='Data entry'!$R36</xm:f>
            <x14:dxf>
              <fill>
                <patternFill>
                  <bgColor rgb="FFFF0000"/>
                </patternFill>
              </fill>
            </x14:dxf>
          </x14:cfRule>
          <xm:sqref>R96:AD96</xm:sqref>
        </x14:conditionalFormatting>
        <x14:conditionalFormatting xmlns:xm="http://schemas.microsoft.com/office/excel/2006/main">
          <x14:cfRule type="expression" priority="4695354" id="{E7B59C69-7921-4049-84A1-8B3E5F7B0598}">
            <xm:f>$T$4='Data entry'!$R36</xm:f>
            <x14:dxf>
              <fill>
                <patternFill>
                  <bgColor rgb="FFFFFF00"/>
                </patternFill>
              </fill>
            </x14:dxf>
          </x14:cfRule>
          <xm:sqref>F95:T95</xm:sqref>
        </x14:conditionalFormatting>
        <x14:conditionalFormatting xmlns:xm="http://schemas.microsoft.com/office/excel/2006/main">
          <x14:cfRule type="expression" priority="4695355" id="{238C09E5-7A3D-439D-949F-A7733073F9A2}">
            <xm:f>$U$4='Data entry'!$R36</xm:f>
            <x14:dxf>
              <fill>
                <patternFill>
                  <bgColor rgb="FFFFFF00"/>
                </patternFill>
              </fill>
            </x14:dxf>
          </x14:cfRule>
          <xm:sqref>G95:U95</xm:sqref>
        </x14:conditionalFormatting>
        <x14:conditionalFormatting xmlns:xm="http://schemas.microsoft.com/office/excel/2006/main">
          <x14:cfRule type="expression" priority="4695356" id="{DE4D4432-0A19-452A-AF14-2873FE4DF411}">
            <xm:f>$AR$4='Data entry'!$R36</xm:f>
            <x14:dxf>
              <fill>
                <patternFill>
                  <bgColor rgb="FFFF0000"/>
                </patternFill>
              </fill>
            </x14:dxf>
          </x14:cfRule>
          <xm:sqref>AP96:BB96</xm:sqref>
        </x14:conditionalFormatting>
        <x14:conditionalFormatting xmlns:xm="http://schemas.microsoft.com/office/excel/2006/main">
          <x14:cfRule type="expression" priority="4695357" id="{90D7E1FF-542D-40C8-9BD5-DFEB4CDD256F}">
            <xm:f>$AR$4='Data entry'!$R36</xm:f>
            <x14:dxf>
              <fill>
                <patternFill>
                  <bgColor rgb="FFFFFF00"/>
                </patternFill>
              </fill>
            </x14:dxf>
          </x14:cfRule>
          <xm:sqref>AD95:AR95</xm:sqref>
        </x14:conditionalFormatting>
        <x14:conditionalFormatting xmlns:xm="http://schemas.microsoft.com/office/excel/2006/main">
          <x14:cfRule type="expression" priority="4695358" id="{0EBB5305-4A4A-4205-A1FF-11160070CBC3}">
            <xm:f>$AS$4='Data entry'!$R36</xm:f>
            <x14:dxf>
              <fill>
                <patternFill>
                  <bgColor rgb="FFFF0000"/>
                </patternFill>
              </fill>
            </x14:dxf>
          </x14:cfRule>
          <xm:sqref>AQ96:BC96</xm:sqref>
        </x14:conditionalFormatting>
        <x14:conditionalFormatting xmlns:xm="http://schemas.microsoft.com/office/excel/2006/main">
          <x14:cfRule type="expression" priority="4695359" id="{AC8EB30C-4253-4CE1-820E-1801F6D8D35B}">
            <xm:f>$AS$4='Data entry'!$R36</xm:f>
            <x14:dxf>
              <fill>
                <patternFill>
                  <bgColor rgb="FFFFFF00"/>
                </patternFill>
              </fill>
            </x14:dxf>
          </x14:cfRule>
          <xm:sqref>AE95:AS95</xm:sqref>
        </x14:conditionalFormatting>
        <x14:conditionalFormatting xmlns:xm="http://schemas.microsoft.com/office/excel/2006/main">
          <x14:cfRule type="expression" priority="4695360" id="{E11744C1-7201-4272-A1B0-945490B42425}">
            <xm:f>$AT$4='Data entry'!$R36</xm:f>
            <x14:dxf>
              <fill>
                <patternFill>
                  <bgColor rgb="FFFF0000"/>
                </patternFill>
              </fill>
            </x14:dxf>
          </x14:cfRule>
          <xm:sqref>AR96:BD96</xm:sqref>
        </x14:conditionalFormatting>
        <x14:conditionalFormatting xmlns:xm="http://schemas.microsoft.com/office/excel/2006/main">
          <x14:cfRule type="expression" priority="4695361" id="{5EE2823B-E955-4EA7-B99C-0B1F77B57A69}">
            <xm:f>$AT$4='Data entry'!$R36</xm:f>
            <x14:dxf>
              <fill>
                <patternFill>
                  <bgColor rgb="FFFFFF00"/>
                </patternFill>
              </fill>
            </x14:dxf>
          </x14:cfRule>
          <xm:sqref>AF95:AT95</xm:sqref>
        </x14:conditionalFormatting>
        <x14:conditionalFormatting xmlns:xm="http://schemas.microsoft.com/office/excel/2006/main">
          <x14:cfRule type="expression" priority="4695362" id="{5737DC63-3262-4B34-900C-2AAEB255FCBA}">
            <xm:f>$AU$4='Data entry'!$R36</xm:f>
            <x14:dxf>
              <fill>
                <patternFill>
                  <bgColor rgb="FFFF0000"/>
                </patternFill>
              </fill>
            </x14:dxf>
          </x14:cfRule>
          <xm:sqref>AS96:BE96</xm:sqref>
        </x14:conditionalFormatting>
        <x14:conditionalFormatting xmlns:xm="http://schemas.microsoft.com/office/excel/2006/main">
          <x14:cfRule type="expression" priority="4695363" id="{2B5C1F1B-3C3D-4CA3-BC64-0E98422075B6}">
            <xm:f>$AU$4='Data entry'!$R36</xm:f>
            <x14:dxf>
              <fill>
                <patternFill>
                  <bgColor rgb="FFFFFF00"/>
                </patternFill>
              </fill>
            </x14:dxf>
          </x14:cfRule>
          <xm:sqref>AG95:AU95</xm:sqref>
        </x14:conditionalFormatting>
        <x14:conditionalFormatting xmlns:xm="http://schemas.microsoft.com/office/excel/2006/main">
          <x14:cfRule type="expression" priority="4695364" id="{B87A1285-B003-4855-8F4B-53C391BA10E6}">
            <xm:f>$AV$4='Data entry'!$R36</xm:f>
            <x14:dxf>
              <fill>
                <patternFill>
                  <bgColor rgb="FFFF0000"/>
                </patternFill>
              </fill>
            </x14:dxf>
          </x14:cfRule>
          <xm:sqref>AT96:BF96</xm:sqref>
        </x14:conditionalFormatting>
        <x14:conditionalFormatting xmlns:xm="http://schemas.microsoft.com/office/excel/2006/main">
          <x14:cfRule type="expression" priority="4695365" id="{338EE31C-78DB-4818-B837-0380F9E457FA}">
            <xm:f>$AV$4='Data entry'!$R36</xm:f>
            <x14:dxf>
              <fill>
                <patternFill>
                  <bgColor rgb="FFFFFF00"/>
                </patternFill>
              </fill>
            </x14:dxf>
          </x14:cfRule>
          <xm:sqref>AH95:AV95</xm:sqref>
        </x14:conditionalFormatting>
        <x14:conditionalFormatting xmlns:xm="http://schemas.microsoft.com/office/excel/2006/main">
          <x14:cfRule type="expression" priority="4695366" id="{5C40EA66-2801-4C91-B885-BF6A1ECFC35C}">
            <xm:f>$AW$4='Data entry'!$R36</xm:f>
            <x14:dxf>
              <fill>
                <patternFill>
                  <bgColor rgb="FFFF0000"/>
                </patternFill>
              </fill>
            </x14:dxf>
          </x14:cfRule>
          <xm:sqref>AU96:BG96</xm:sqref>
        </x14:conditionalFormatting>
        <x14:conditionalFormatting xmlns:xm="http://schemas.microsoft.com/office/excel/2006/main">
          <x14:cfRule type="expression" priority="4695367" id="{51BCD5CE-DF86-4C2F-8A81-DDA1EFD6C8F7}">
            <xm:f>$AW$4='Data entry'!$R36</xm:f>
            <x14:dxf>
              <fill>
                <patternFill>
                  <bgColor rgb="FFFFFF00"/>
                </patternFill>
              </fill>
            </x14:dxf>
          </x14:cfRule>
          <xm:sqref>AI95:AW95</xm:sqref>
        </x14:conditionalFormatting>
        <x14:conditionalFormatting xmlns:xm="http://schemas.microsoft.com/office/excel/2006/main">
          <x14:cfRule type="expression" priority="4695368" id="{DC2ED5A0-8917-4877-8CD3-9DF9BE5993C9}">
            <xm:f>$AX$4='Data entry'!$R36</xm:f>
            <x14:dxf>
              <fill>
                <patternFill>
                  <bgColor rgb="FFFF0000"/>
                </patternFill>
              </fill>
            </x14:dxf>
          </x14:cfRule>
          <xm:sqref>AV96:BH96</xm:sqref>
        </x14:conditionalFormatting>
        <x14:conditionalFormatting xmlns:xm="http://schemas.microsoft.com/office/excel/2006/main">
          <x14:cfRule type="expression" priority="4695369" id="{59B31869-20F9-45BD-BC80-0A6C8945CE2C}">
            <xm:f>$AX$4='Data entry'!$R36</xm:f>
            <x14:dxf>
              <fill>
                <patternFill>
                  <bgColor rgb="FFFFFF00"/>
                </patternFill>
              </fill>
            </x14:dxf>
          </x14:cfRule>
          <xm:sqref>AJ95:AX95</xm:sqref>
        </x14:conditionalFormatting>
        <x14:conditionalFormatting xmlns:xm="http://schemas.microsoft.com/office/excel/2006/main">
          <x14:cfRule type="expression" priority="4695370" id="{D4208FA0-4262-4037-934C-6D0742B2AD8E}">
            <xm:f>$AY$4='Data entry'!$R36</xm:f>
            <x14:dxf>
              <fill>
                <patternFill>
                  <bgColor rgb="FFFF0000"/>
                </patternFill>
              </fill>
            </x14:dxf>
          </x14:cfRule>
          <xm:sqref>AW96:BI96</xm:sqref>
        </x14:conditionalFormatting>
        <x14:conditionalFormatting xmlns:xm="http://schemas.microsoft.com/office/excel/2006/main">
          <x14:cfRule type="expression" priority="4695371" id="{04D6E423-18C7-42B2-A67D-F49D8E62B571}">
            <xm:f>$AY$4='Data entry'!$R36</xm:f>
            <x14:dxf>
              <fill>
                <patternFill>
                  <bgColor rgb="FFFFFF00"/>
                </patternFill>
              </fill>
            </x14:dxf>
          </x14:cfRule>
          <xm:sqref>AK95:AY95</xm:sqref>
        </x14:conditionalFormatting>
        <x14:conditionalFormatting xmlns:xm="http://schemas.microsoft.com/office/excel/2006/main">
          <x14:cfRule type="expression" priority="4695372" id="{A931C203-6E4B-4EBD-A2F4-1876881F48D4}">
            <xm:f>$AZ$4='Data entry'!$R36</xm:f>
            <x14:dxf>
              <fill>
                <patternFill>
                  <bgColor rgb="FFFF0000"/>
                </patternFill>
              </fill>
            </x14:dxf>
          </x14:cfRule>
          <xm:sqref>AX96:BJ96</xm:sqref>
        </x14:conditionalFormatting>
        <x14:conditionalFormatting xmlns:xm="http://schemas.microsoft.com/office/excel/2006/main">
          <x14:cfRule type="expression" priority="4695373" id="{092D9100-E652-40FE-8CAA-720DC0681250}">
            <xm:f>$AZ$4='Data entry'!$R36</xm:f>
            <x14:dxf>
              <fill>
                <patternFill>
                  <bgColor rgb="FFFFFF00"/>
                </patternFill>
              </fill>
            </x14:dxf>
          </x14:cfRule>
          <xm:sqref>AL95:AZ95</xm:sqref>
        </x14:conditionalFormatting>
        <x14:conditionalFormatting xmlns:xm="http://schemas.microsoft.com/office/excel/2006/main">
          <x14:cfRule type="expression" priority="4695374" id="{A3C7E6BE-A225-483C-A983-A915DB662C52}">
            <xm:f>$BA$4='Data entry'!$R36</xm:f>
            <x14:dxf>
              <fill>
                <patternFill>
                  <bgColor rgb="FFFF0000"/>
                </patternFill>
              </fill>
            </x14:dxf>
          </x14:cfRule>
          <xm:sqref>AY96:BK96</xm:sqref>
        </x14:conditionalFormatting>
        <x14:conditionalFormatting xmlns:xm="http://schemas.microsoft.com/office/excel/2006/main">
          <x14:cfRule type="expression" priority="4695375" id="{F5CF569A-8AFA-4CFF-8BD3-F04D8927A99F}">
            <xm:f>$BA$4='Data entry'!$R36</xm:f>
            <x14:dxf>
              <fill>
                <patternFill>
                  <bgColor rgb="FFFFFF00"/>
                </patternFill>
              </fill>
            </x14:dxf>
          </x14:cfRule>
          <xm:sqref>AM95:BA95</xm:sqref>
        </x14:conditionalFormatting>
        <x14:conditionalFormatting xmlns:xm="http://schemas.microsoft.com/office/excel/2006/main">
          <x14:cfRule type="expression" priority="4695376" id="{E4DAC94A-7983-4BFB-A87B-45B58561841A}">
            <xm:f>$BB$4='Data entry'!$R36</xm:f>
            <x14:dxf>
              <fill>
                <patternFill>
                  <bgColor rgb="FFFF0000"/>
                </patternFill>
              </fill>
            </x14:dxf>
          </x14:cfRule>
          <xm:sqref>AZ96:BL96</xm:sqref>
        </x14:conditionalFormatting>
        <x14:conditionalFormatting xmlns:xm="http://schemas.microsoft.com/office/excel/2006/main">
          <x14:cfRule type="expression" priority="4695377" id="{E63849C5-F39B-4B0E-8F8A-B532EDF2CBAE}">
            <xm:f>$BB$4='Data entry'!$R36</xm:f>
            <x14:dxf>
              <fill>
                <patternFill>
                  <bgColor rgb="FFFFFF00"/>
                </patternFill>
              </fill>
            </x14:dxf>
          </x14:cfRule>
          <xm:sqref>AN95:BB95</xm:sqref>
        </x14:conditionalFormatting>
        <x14:conditionalFormatting xmlns:xm="http://schemas.microsoft.com/office/excel/2006/main">
          <x14:cfRule type="expression" priority="4695378" id="{4FDC32D3-C1F5-455D-9AA4-A03359B72526}">
            <xm:f>$BC$4='Data entry'!$R36</xm:f>
            <x14:dxf>
              <fill>
                <patternFill>
                  <bgColor rgb="FFFF0000"/>
                </patternFill>
              </fill>
            </x14:dxf>
          </x14:cfRule>
          <xm:sqref>BA96:BM96</xm:sqref>
        </x14:conditionalFormatting>
        <x14:conditionalFormatting xmlns:xm="http://schemas.microsoft.com/office/excel/2006/main">
          <x14:cfRule type="expression" priority="4695379" id="{5F0D0C60-B233-4C56-B05D-98C99990877F}">
            <xm:f>$BC$4='Data entry'!$R36</xm:f>
            <x14:dxf>
              <fill>
                <patternFill>
                  <bgColor rgb="FFFFFF00"/>
                </patternFill>
              </fill>
            </x14:dxf>
          </x14:cfRule>
          <xm:sqref>AO95:BC95</xm:sqref>
        </x14:conditionalFormatting>
        <x14:conditionalFormatting xmlns:xm="http://schemas.microsoft.com/office/excel/2006/main">
          <x14:cfRule type="expression" priority="4695380" id="{9EBCB60F-8135-43B6-A0F3-548D4092CC98}">
            <xm:f>$BD$4='Data entry'!$R36</xm:f>
            <x14:dxf>
              <fill>
                <patternFill>
                  <bgColor rgb="FFFF0000"/>
                </patternFill>
              </fill>
            </x14:dxf>
          </x14:cfRule>
          <xm:sqref>BB96:BN96</xm:sqref>
        </x14:conditionalFormatting>
        <x14:conditionalFormatting xmlns:xm="http://schemas.microsoft.com/office/excel/2006/main">
          <x14:cfRule type="expression" priority="4695381" id="{961AF346-4A73-41ED-9A8D-27D431B09C05}">
            <xm:f>$BD$4='Data entry'!$R36</xm:f>
            <x14:dxf>
              <fill>
                <patternFill>
                  <bgColor rgb="FFFFFF00"/>
                </patternFill>
              </fill>
            </x14:dxf>
          </x14:cfRule>
          <xm:sqref>AP95:BD95</xm:sqref>
        </x14:conditionalFormatting>
        <x14:conditionalFormatting xmlns:xm="http://schemas.microsoft.com/office/excel/2006/main">
          <x14:cfRule type="expression" priority="4695382" id="{5A887026-27CD-4F8C-8BA6-1E92704C1CA6}">
            <xm:f>$BE$4='Data entry'!$R36</xm:f>
            <x14:dxf>
              <fill>
                <patternFill>
                  <bgColor rgb="FFFF0000"/>
                </patternFill>
              </fill>
            </x14:dxf>
          </x14:cfRule>
          <xm:sqref>BC96:BO96</xm:sqref>
        </x14:conditionalFormatting>
        <x14:conditionalFormatting xmlns:xm="http://schemas.microsoft.com/office/excel/2006/main">
          <x14:cfRule type="expression" priority="4695383" id="{7F46217B-A1E9-4515-B31E-E756FCD7C6D9}">
            <xm:f>$BE$4='Data entry'!$R36</xm:f>
            <x14:dxf>
              <fill>
                <patternFill>
                  <bgColor rgb="FFFFFF00"/>
                </patternFill>
              </fill>
            </x14:dxf>
          </x14:cfRule>
          <xm:sqref>AP95:BE95</xm:sqref>
        </x14:conditionalFormatting>
        <x14:conditionalFormatting xmlns:xm="http://schemas.microsoft.com/office/excel/2006/main">
          <x14:cfRule type="expression" priority="4695384" id="{F4D9285C-8CA0-4EF1-943E-6A462D47CC77}">
            <xm:f>$BF$4='Data entry'!$R36</xm:f>
            <x14:dxf>
              <fill>
                <patternFill>
                  <bgColor rgb="FFFF0000"/>
                </patternFill>
              </fill>
            </x14:dxf>
          </x14:cfRule>
          <xm:sqref>BD96:BP96</xm:sqref>
        </x14:conditionalFormatting>
        <x14:conditionalFormatting xmlns:xm="http://schemas.microsoft.com/office/excel/2006/main">
          <x14:cfRule type="expression" priority="4695385" id="{B9E4407D-651D-4DC0-9D61-3271D62A65E9}">
            <xm:f>$BF$4='Data entry'!$R36</xm:f>
            <x14:dxf>
              <fill>
                <patternFill>
                  <bgColor rgb="FFFFFF00"/>
                </patternFill>
              </fill>
            </x14:dxf>
          </x14:cfRule>
          <xm:sqref>AR95:BF95</xm:sqref>
        </x14:conditionalFormatting>
        <x14:conditionalFormatting xmlns:xm="http://schemas.microsoft.com/office/excel/2006/main">
          <x14:cfRule type="expression" priority="4695386" id="{4CDC062F-DDFF-4556-B941-08F919727F69}">
            <xm:f>$BG$4='Data entry'!$R36</xm:f>
            <x14:dxf>
              <fill>
                <patternFill>
                  <bgColor rgb="FFFF0000"/>
                </patternFill>
              </fill>
            </x14:dxf>
          </x14:cfRule>
          <xm:sqref>BE96:BQ96</xm:sqref>
        </x14:conditionalFormatting>
        <x14:conditionalFormatting xmlns:xm="http://schemas.microsoft.com/office/excel/2006/main">
          <x14:cfRule type="expression" priority="4695387" id="{789184FA-9055-433B-8A1B-92C7ED59E81F}">
            <xm:f>$BG$4='Data entry'!$R36</xm:f>
            <x14:dxf>
              <fill>
                <patternFill>
                  <bgColor rgb="FFFFFF00"/>
                </patternFill>
              </fill>
            </x14:dxf>
          </x14:cfRule>
          <xm:sqref>AS95:BG95</xm:sqref>
        </x14:conditionalFormatting>
        <x14:conditionalFormatting xmlns:xm="http://schemas.microsoft.com/office/excel/2006/main">
          <x14:cfRule type="expression" priority="4695388" id="{58651E5C-09C9-46C1-B95C-E8A578A49E15}">
            <xm:f>$BH$4='Data entry'!$R36</xm:f>
            <x14:dxf>
              <fill>
                <patternFill>
                  <bgColor rgb="FFFFFF00"/>
                </patternFill>
              </fill>
            </x14:dxf>
          </x14:cfRule>
          <xm:sqref>AT95:BH95</xm:sqref>
        </x14:conditionalFormatting>
        <x14:conditionalFormatting xmlns:xm="http://schemas.microsoft.com/office/excel/2006/main">
          <x14:cfRule type="expression" priority="4695389" id="{97B30B86-8311-4DC0-A533-8C0D53F37839}">
            <xm:f>$BH$4='Data entry'!$R36</xm:f>
            <x14:dxf>
              <fill>
                <patternFill>
                  <bgColor rgb="FFFF0000"/>
                </patternFill>
              </fill>
            </x14:dxf>
          </x14:cfRule>
          <xm:sqref>BF96:BR96</xm:sqref>
        </x14:conditionalFormatting>
        <x14:conditionalFormatting xmlns:xm="http://schemas.microsoft.com/office/excel/2006/main">
          <x14:cfRule type="expression" priority="4695390" id="{78344C0C-5AEA-40B1-A20C-6D77DF58E1F5}">
            <xm:f>$BI$4='Data entry'!$R36</xm:f>
            <x14:dxf>
              <fill>
                <patternFill>
                  <bgColor rgb="FFFFFF00"/>
                </patternFill>
              </fill>
            </x14:dxf>
          </x14:cfRule>
          <xm:sqref>AU95:BI95</xm:sqref>
        </x14:conditionalFormatting>
        <x14:conditionalFormatting xmlns:xm="http://schemas.microsoft.com/office/excel/2006/main">
          <x14:cfRule type="expression" priority="4695391" id="{A9CE044F-482E-4F25-B28F-89ACC58502B1}">
            <xm:f>$BI$4='Data entry'!$R36</xm:f>
            <x14:dxf>
              <fill>
                <patternFill>
                  <bgColor rgb="FFFF0000"/>
                </patternFill>
              </fill>
            </x14:dxf>
          </x14:cfRule>
          <xm:sqref>BG96:BS96</xm:sqref>
        </x14:conditionalFormatting>
        <x14:conditionalFormatting xmlns:xm="http://schemas.microsoft.com/office/excel/2006/main">
          <x14:cfRule type="expression" priority="4695392" id="{F63BE0EB-3C71-4456-BEF0-11180AB7A8BB}">
            <xm:f>$BJ$4='Data entry'!$R36</xm:f>
            <x14:dxf>
              <fill>
                <patternFill>
                  <bgColor rgb="FFFFFF00"/>
                </patternFill>
              </fill>
            </x14:dxf>
          </x14:cfRule>
          <xm:sqref>AV95:BJ95</xm:sqref>
        </x14:conditionalFormatting>
        <x14:conditionalFormatting xmlns:xm="http://schemas.microsoft.com/office/excel/2006/main">
          <x14:cfRule type="expression" priority="4695393" id="{478A5DCB-1DAA-4497-A6CC-B4F01FB96D10}">
            <xm:f>$BJ$4='Data entry'!$R36</xm:f>
            <x14:dxf>
              <fill>
                <patternFill>
                  <bgColor rgb="FFFF0000"/>
                </patternFill>
              </fill>
            </x14:dxf>
          </x14:cfRule>
          <xm:sqref>BH96:BT96</xm:sqref>
        </x14:conditionalFormatting>
        <x14:conditionalFormatting xmlns:xm="http://schemas.microsoft.com/office/excel/2006/main">
          <x14:cfRule type="expression" priority="4695394" id="{CDE4AD5B-65A6-4FA4-9EC0-8D05F22312A9}">
            <xm:f>$BK$4='Data entry'!$R36</xm:f>
            <x14:dxf>
              <fill>
                <patternFill>
                  <bgColor rgb="FFFF0000"/>
                </patternFill>
              </fill>
            </x14:dxf>
          </x14:cfRule>
          <xm:sqref>BI96:BU96</xm:sqref>
        </x14:conditionalFormatting>
        <x14:conditionalFormatting xmlns:xm="http://schemas.microsoft.com/office/excel/2006/main">
          <x14:cfRule type="expression" priority="4695395" id="{AB32E790-6CD8-4D11-9A69-57D785FE4BBC}">
            <xm:f>$BK$4='Data entry'!$R36</xm:f>
            <x14:dxf>
              <fill>
                <patternFill>
                  <bgColor rgb="FFFFFF00"/>
                </patternFill>
              </fill>
            </x14:dxf>
          </x14:cfRule>
          <xm:sqref>AW95:BK95</xm:sqref>
        </x14:conditionalFormatting>
        <x14:conditionalFormatting xmlns:xm="http://schemas.microsoft.com/office/excel/2006/main">
          <x14:cfRule type="expression" priority="4695396" id="{99810EB9-805C-43D8-852A-EEECE7874CDB}">
            <xm:f>$BL$4='Data entry'!$R36</xm:f>
            <x14:dxf>
              <fill>
                <patternFill>
                  <bgColor rgb="FFFF0000"/>
                </patternFill>
              </fill>
            </x14:dxf>
          </x14:cfRule>
          <xm:sqref>BJ96:BV96</xm:sqref>
        </x14:conditionalFormatting>
        <x14:conditionalFormatting xmlns:xm="http://schemas.microsoft.com/office/excel/2006/main">
          <x14:cfRule type="expression" priority="4695397" id="{BF5F5475-4E46-479C-97A6-D5175F5D1803}">
            <xm:f>$BL$4='Data entry'!$R36</xm:f>
            <x14:dxf>
              <fill>
                <patternFill>
                  <bgColor rgb="FFFFFF00"/>
                </patternFill>
              </fill>
            </x14:dxf>
          </x14:cfRule>
          <xm:sqref>AX95:BL95</xm:sqref>
        </x14:conditionalFormatting>
        <x14:conditionalFormatting xmlns:xm="http://schemas.microsoft.com/office/excel/2006/main">
          <x14:cfRule type="expression" priority="4695398" id="{B86FDF2F-16C9-46B1-847E-7EA1A8A34B9D}">
            <xm:f>$BM$4='Data entry'!$R36</xm:f>
            <x14:dxf>
              <fill>
                <patternFill>
                  <bgColor rgb="FFFF0000"/>
                </patternFill>
              </fill>
            </x14:dxf>
          </x14:cfRule>
          <xm:sqref>BK96:BW96</xm:sqref>
        </x14:conditionalFormatting>
        <x14:conditionalFormatting xmlns:xm="http://schemas.microsoft.com/office/excel/2006/main">
          <x14:cfRule type="expression" priority="4695399" id="{72FD189F-4CED-400D-9FEF-21A328970A4D}">
            <xm:f>$BM$4='Data entry'!$R36</xm:f>
            <x14:dxf>
              <fill>
                <patternFill>
                  <bgColor rgb="FFFFFF00"/>
                </patternFill>
              </fill>
            </x14:dxf>
          </x14:cfRule>
          <xm:sqref>AY95:BM95</xm:sqref>
        </x14:conditionalFormatting>
        <x14:conditionalFormatting xmlns:xm="http://schemas.microsoft.com/office/excel/2006/main">
          <x14:cfRule type="expression" priority="4695400" id="{BBBBF859-D5A7-4F55-BFBF-8A77E3357590}">
            <xm:f>$BN$4='Data entry'!$R36</xm:f>
            <x14:dxf>
              <fill>
                <patternFill>
                  <bgColor rgb="FFFF0000"/>
                </patternFill>
              </fill>
            </x14:dxf>
          </x14:cfRule>
          <xm:sqref>BL96:BX96</xm:sqref>
        </x14:conditionalFormatting>
        <x14:conditionalFormatting xmlns:xm="http://schemas.microsoft.com/office/excel/2006/main">
          <x14:cfRule type="expression" priority="4695401" id="{50CB1D75-0FD5-4D24-92B1-E8A41DC6575C}">
            <xm:f>$BN$4='Data entry'!$R36</xm:f>
            <x14:dxf>
              <fill>
                <patternFill>
                  <bgColor rgb="FFFFFF00"/>
                </patternFill>
              </fill>
            </x14:dxf>
          </x14:cfRule>
          <xm:sqref>AZ95:BN95</xm:sqref>
        </x14:conditionalFormatting>
        <x14:conditionalFormatting xmlns:xm="http://schemas.microsoft.com/office/excel/2006/main">
          <x14:cfRule type="expression" priority="4695402" id="{9EF3226D-E8FC-496B-A6FF-71776AEA54D1}">
            <xm:f>$BO$4='Data entry'!$R36</xm:f>
            <x14:dxf>
              <fill>
                <patternFill>
                  <bgColor rgb="FFFF0000"/>
                </patternFill>
              </fill>
            </x14:dxf>
          </x14:cfRule>
          <xm:sqref>BM96:BY96</xm:sqref>
        </x14:conditionalFormatting>
        <x14:conditionalFormatting xmlns:xm="http://schemas.microsoft.com/office/excel/2006/main">
          <x14:cfRule type="expression" priority="4695403" id="{3B86C801-ECFE-4D05-8AA5-1581116BAFBC}">
            <xm:f>$BO$4='Data entry'!$R36</xm:f>
            <x14:dxf>
              <fill>
                <patternFill>
                  <bgColor rgb="FFFFFF00"/>
                </patternFill>
              </fill>
            </x14:dxf>
          </x14:cfRule>
          <xm:sqref>BA95:BO95</xm:sqref>
        </x14:conditionalFormatting>
        <x14:conditionalFormatting xmlns:xm="http://schemas.microsoft.com/office/excel/2006/main">
          <x14:cfRule type="expression" priority="4695404" id="{058A23EC-3371-4A02-9F20-1ECA603AC6BC}">
            <xm:f>$BP$4='Data entry'!$R36</xm:f>
            <x14:dxf>
              <fill>
                <patternFill>
                  <bgColor rgb="FFFF0000"/>
                </patternFill>
              </fill>
            </x14:dxf>
          </x14:cfRule>
          <xm:sqref>BN96:BZ96</xm:sqref>
        </x14:conditionalFormatting>
        <x14:conditionalFormatting xmlns:xm="http://schemas.microsoft.com/office/excel/2006/main">
          <x14:cfRule type="expression" priority="4695405" id="{3E711E31-3992-4555-AB22-87133D60CD15}">
            <xm:f>$BP$4='Data entry'!$R36</xm:f>
            <x14:dxf>
              <fill>
                <patternFill>
                  <bgColor rgb="FFFFFF00"/>
                </patternFill>
              </fill>
            </x14:dxf>
          </x14:cfRule>
          <xm:sqref>BB95:BP95</xm:sqref>
        </x14:conditionalFormatting>
        <x14:conditionalFormatting xmlns:xm="http://schemas.microsoft.com/office/excel/2006/main">
          <x14:cfRule type="expression" priority="4695406" id="{23E9F8B9-37D5-4730-9453-6F23E8ECBBE3}">
            <xm:f>$BQ$4='Data entry'!$R36</xm:f>
            <x14:dxf>
              <fill>
                <patternFill>
                  <bgColor rgb="FFFFFF00"/>
                </patternFill>
              </fill>
            </x14:dxf>
          </x14:cfRule>
          <xm:sqref>BC95:BQ95</xm:sqref>
        </x14:conditionalFormatting>
        <x14:conditionalFormatting xmlns:xm="http://schemas.microsoft.com/office/excel/2006/main">
          <x14:cfRule type="expression" priority="4695407" id="{BCFD92F6-AAD3-44FD-BC61-A292A81B883E}">
            <xm:f>$BQ$4='Data entry'!$R36</xm:f>
            <x14:dxf>
              <fill>
                <patternFill>
                  <bgColor rgb="FFFF0000"/>
                </patternFill>
              </fill>
            </x14:dxf>
          </x14:cfRule>
          <xm:sqref>BO96:CA96</xm:sqref>
        </x14:conditionalFormatting>
        <x14:conditionalFormatting xmlns:xm="http://schemas.microsoft.com/office/excel/2006/main">
          <x14:cfRule type="expression" priority="4695408" id="{357D60E5-F356-477E-8020-A18F42C02832}">
            <xm:f>$BR$4='Data entry'!$R36</xm:f>
            <x14:dxf>
              <fill>
                <patternFill>
                  <bgColor rgb="FFFFFF00"/>
                </patternFill>
              </fill>
            </x14:dxf>
          </x14:cfRule>
          <xm:sqref>BD95:BR95</xm:sqref>
        </x14:conditionalFormatting>
        <x14:conditionalFormatting xmlns:xm="http://schemas.microsoft.com/office/excel/2006/main">
          <x14:cfRule type="expression" priority="4695409" id="{DA2B6511-43B3-432D-B6AA-1DB1188B90A6}">
            <xm:f>$BR$4='Data entry'!$R36</xm:f>
            <x14:dxf>
              <fill>
                <patternFill>
                  <bgColor rgb="FFFF0000"/>
                </patternFill>
              </fill>
            </x14:dxf>
          </x14:cfRule>
          <xm:sqref>BP96:CB96</xm:sqref>
        </x14:conditionalFormatting>
        <x14:conditionalFormatting xmlns:xm="http://schemas.microsoft.com/office/excel/2006/main">
          <x14:cfRule type="expression" priority="4695410" id="{0D5F64E4-4136-4BFA-B833-CC8578525D9C}">
            <xm:f>$BS$4='Data entry'!$R36</xm:f>
            <x14:dxf>
              <fill>
                <patternFill>
                  <bgColor rgb="FFFFFF00"/>
                </patternFill>
              </fill>
            </x14:dxf>
          </x14:cfRule>
          <xm:sqref>BE95:BS95</xm:sqref>
        </x14:conditionalFormatting>
        <x14:conditionalFormatting xmlns:xm="http://schemas.microsoft.com/office/excel/2006/main">
          <x14:cfRule type="expression" priority="4695411" id="{AC94D468-F078-4AE2-8771-102996E07B09}">
            <xm:f>$BS$4='Data entry'!$R36</xm:f>
            <x14:dxf>
              <fill>
                <patternFill>
                  <bgColor rgb="FFFF0000"/>
                </patternFill>
              </fill>
            </x14:dxf>
          </x14:cfRule>
          <xm:sqref>BQ96:CC96</xm:sqref>
        </x14:conditionalFormatting>
        <x14:conditionalFormatting xmlns:xm="http://schemas.microsoft.com/office/excel/2006/main">
          <x14:cfRule type="expression" priority="4695412" id="{10E78F76-181E-4F19-9F89-7DD36D3EFE30}">
            <xm:f>$BT$4='Data entry'!$R36</xm:f>
            <x14:dxf>
              <fill>
                <patternFill>
                  <bgColor rgb="FFFFFF00"/>
                </patternFill>
              </fill>
            </x14:dxf>
          </x14:cfRule>
          <xm:sqref>BF95:BT95</xm:sqref>
        </x14:conditionalFormatting>
        <x14:conditionalFormatting xmlns:xm="http://schemas.microsoft.com/office/excel/2006/main">
          <x14:cfRule type="expression" priority="4695413" id="{6A5FADC6-9512-4EFB-90A5-7B5244D10D1F}">
            <xm:f>$BT$4='Data entry'!$R36</xm:f>
            <x14:dxf>
              <fill>
                <patternFill>
                  <bgColor rgb="FFFF0000"/>
                </patternFill>
              </fill>
            </x14:dxf>
          </x14:cfRule>
          <xm:sqref>BR96:CC96</xm:sqref>
        </x14:conditionalFormatting>
        <x14:conditionalFormatting xmlns:xm="http://schemas.microsoft.com/office/excel/2006/main">
          <x14:cfRule type="expression" priority="4695414" id="{A51139D1-8841-4B96-B8CB-DFE3808765CF}">
            <xm:f>$BU$4='Data entry'!$R36</xm:f>
            <x14:dxf>
              <fill>
                <patternFill>
                  <bgColor rgb="FFFFFF00"/>
                </patternFill>
              </fill>
            </x14:dxf>
          </x14:cfRule>
          <xm:sqref>BG95:BU95</xm:sqref>
        </x14:conditionalFormatting>
        <x14:conditionalFormatting xmlns:xm="http://schemas.microsoft.com/office/excel/2006/main">
          <x14:cfRule type="expression" priority="4695415" id="{55CA7258-760F-4BFF-ACB5-A70FEB3E7981}">
            <xm:f>$BU$4='Data entry'!$R36</xm:f>
            <x14:dxf>
              <fill>
                <patternFill>
                  <bgColor rgb="FFFF0000"/>
                </patternFill>
              </fill>
            </x14:dxf>
          </x14:cfRule>
          <xm:sqref>BS96:CC96</xm:sqref>
        </x14:conditionalFormatting>
        <x14:conditionalFormatting xmlns:xm="http://schemas.microsoft.com/office/excel/2006/main">
          <x14:cfRule type="expression" priority="4695416" id="{A922B218-64DB-4CBB-9AB8-FE0EBB44E09E}">
            <xm:f>$BV$4='Data entry'!$R36</xm:f>
            <x14:dxf>
              <fill>
                <patternFill>
                  <bgColor rgb="FFFFFF00"/>
                </patternFill>
              </fill>
            </x14:dxf>
          </x14:cfRule>
          <xm:sqref>BH95:BV95</xm:sqref>
        </x14:conditionalFormatting>
        <x14:conditionalFormatting xmlns:xm="http://schemas.microsoft.com/office/excel/2006/main">
          <x14:cfRule type="expression" priority="4695417" id="{C98E908A-CD31-4778-B41C-7AFB9DBE639A}">
            <xm:f>$BV$4='Data entry'!$R36</xm:f>
            <x14:dxf>
              <fill>
                <patternFill>
                  <bgColor rgb="FFFF0000"/>
                </patternFill>
              </fill>
            </x14:dxf>
          </x14:cfRule>
          <xm:sqref>BT96:CC96</xm:sqref>
        </x14:conditionalFormatting>
        <x14:conditionalFormatting xmlns:xm="http://schemas.microsoft.com/office/excel/2006/main">
          <x14:cfRule type="expression" priority="4695418" id="{465CCCA3-B4DB-4B61-8AC7-8A5E4CEC9E3F}">
            <xm:f>$BW$4='Data entry'!$R36</xm:f>
            <x14:dxf>
              <fill>
                <patternFill>
                  <bgColor rgb="FFFFFF00"/>
                </patternFill>
              </fill>
            </x14:dxf>
          </x14:cfRule>
          <xm:sqref>BI95:BW95</xm:sqref>
        </x14:conditionalFormatting>
        <x14:conditionalFormatting xmlns:xm="http://schemas.microsoft.com/office/excel/2006/main">
          <x14:cfRule type="expression" priority="4695419" id="{37566F97-6D06-400B-A709-FE657B07687F}">
            <xm:f>$BW$4='Data entry'!$R36</xm:f>
            <x14:dxf>
              <fill>
                <patternFill>
                  <bgColor rgb="FFFF0000"/>
                </patternFill>
              </fill>
            </x14:dxf>
          </x14:cfRule>
          <xm:sqref>BU96:CC96</xm:sqref>
        </x14:conditionalFormatting>
        <x14:conditionalFormatting xmlns:xm="http://schemas.microsoft.com/office/excel/2006/main">
          <x14:cfRule type="expression" priority="4695420" id="{D8FBA3AC-5CF0-4E45-97CA-1D4DEE729ADA}">
            <xm:f>$BX$4='Data entry'!$R36</xm:f>
            <x14:dxf>
              <fill>
                <patternFill>
                  <bgColor rgb="FFFFFF00"/>
                </patternFill>
              </fill>
            </x14:dxf>
          </x14:cfRule>
          <xm:sqref>BJ95:BX95</xm:sqref>
        </x14:conditionalFormatting>
        <x14:conditionalFormatting xmlns:xm="http://schemas.microsoft.com/office/excel/2006/main">
          <x14:cfRule type="expression" priority="4695421" id="{E077C84B-A94F-431D-B232-4AFCC7C64F54}">
            <xm:f>$BX$4='Data entry'!$R36</xm:f>
            <x14:dxf>
              <fill>
                <patternFill>
                  <bgColor rgb="FFFF0000"/>
                </patternFill>
              </fill>
            </x14:dxf>
          </x14:cfRule>
          <xm:sqref>BV96:CC96</xm:sqref>
        </x14:conditionalFormatting>
        <x14:conditionalFormatting xmlns:xm="http://schemas.microsoft.com/office/excel/2006/main">
          <x14:cfRule type="expression" priority="4695422" id="{63783BA8-0C97-4A44-86FD-7A2BCF1B9957}">
            <xm:f>$BY$4='Data entry'!$R36</xm:f>
            <x14:dxf>
              <fill>
                <patternFill>
                  <bgColor rgb="FFFFFF00"/>
                </patternFill>
              </fill>
            </x14:dxf>
          </x14:cfRule>
          <xm:sqref>BK95:BY95</xm:sqref>
        </x14:conditionalFormatting>
        <x14:conditionalFormatting xmlns:xm="http://schemas.microsoft.com/office/excel/2006/main">
          <x14:cfRule type="expression" priority="4695423" id="{BB8DB8B4-B71B-46D2-AEE7-346F16103F74}">
            <xm:f>$BY$4='Data entry'!$R36</xm:f>
            <x14:dxf>
              <fill>
                <patternFill>
                  <bgColor rgb="FFFF0000"/>
                </patternFill>
              </fill>
            </x14:dxf>
          </x14:cfRule>
          <xm:sqref>BW96:CC96</xm:sqref>
        </x14:conditionalFormatting>
        <x14:conditionalFormatting xmlns:xm="http://schemas.microsoft.com/office/excel/2006/main">
          <x14:cfRule type="expression" priority="4695424" id="{1B638B98-2B06-4FEB-90C1-446A3E0A3979}">
            <xm:f>$BZ$4='Data entry'!$R36</xm:f>
            <x14:dxf>
              <fill>
                <patternFill>
                  <bgColor rgb="FFFFFF00"/>
                </patternFill>
              </fill>
            </x14:dxf>
          </x14:cfRule>
          <xm:sqref>BL95:BZ95</xm:sqref>
        </x14:conditionalFormatting>
        <x14:conditionalFormatting xmlns:xm="http://schemas.microsoft.com/office/excel/2006/main">
          <x14:cfRule type="expression" priority="4695425" id="{D3A0A2F8-D1B2-4DC5-B2A9-0EF53074E685}">
            <xm:f>$BZ$4='Data entry'!$R36</xm:f>
            <x14:dxf>
              <fill>
                <patternFill>
                  <bgColor rgb="FFFF0000"/>
                </patternFill>
              </fill>
            </x14:dxf>
          </x14:cfRule>
          <xm:sqref>BX96:CC96</xm:sqref>
        </x14:conditionalFormatting>
        <x14:conditionalFormatting xmlns:xm="http://schemas.microsoft.com/office/excel/2006/main">
          <x14:cfRule type="expression" priority="4695426" id="{83F6D018-7D3B-4D33-9998-11572F2F2FF5}">
            <xm:f>$CA$4='Data entry'!$R36</xm:f>
            <x14:dxf>
              <fill>
                <patternFill>
                  <bgColor rgb="FFFFFF00"/>
                </patternFill>
              </fill>
            </x14:dxf>
          </x14:cfRule>
          <xm:sqref>BM95:CA95</xm:sqref>
        </x14:conditionalFormatting>
        <x14:conditionalFormatting xmlns:xm="http://schemas.microsoft.com/office/excel/2006/main">
          <x14:cfRule type="expression" priority="4695427" id="{8E6D0B51-5626-4ED9-9072-C7A2C139704F}">
            <xm:f>$CA$4='Data entry'!$R36</xm:f>
            <x14:dxf>
              <fill>
                <patternFill>
                  <bgColor rgb="FFFF0000"/>
                </patternFill>
              </fill>
            </x14:dxf>
          </x14:cfRule>
          <xm:sqref>BY96:CC96</xm:sqref>
        </x14:conditionalFormatting>
        <x14:conditionalFormatting xmlns:xm="http://schemas.microsoft.com/office/excel/2006/main">
          <x14:cfRule type="expression" priority="4695428" id="{E1886EE4-3BDE-43A9-9F4B-79377FEC37FE}">
            <xm:f>$CB$4='Data entry'!$R36</xm:f>
            <x14:dxf>
              <fill>
                <patternFill>
                  <bgColor rgb="FFFFFF00"/>
                </patternFill>
              </fill>
            </x14:dxf>
          </x14:cfRule>
          <xm:sqref>BN95:CB95</xm:sqref>
        </x14:conditionalFormatting>
        <x14:conditionalFormatting xmlns:xm="http://schemas.microsoft.com/office/excel/2006/main">
          <x14:cfRule type="expression" priority="4695429" id="{ADEF572A-6C18-4602-BB86-01C96D36E07E}">
            <xm:f>$CB$4='Data entry'!$R36</xm:f>
            <x14:dxf>
              <fill>
                <patternFill>
                  <bgColor rgb="FFFF0000"/>
                </patternFill>
              </fill>
            </x14:dxf>
          </x14:cfRule>
          <xm:sqref>BZ96:CC96</xm:sqref>
        </x14:conditionalFormatting>
        <x14:conditionalFormatting xmlns:xm="http://schemas.microsoft.com/office/excel/2006/main">
          <x14:cfRule type="expression" priority="4695430" id="{7984E1C9-E073-4955-8543-62145CB6D008}">
            <xm:f>$CC$4='Data entry'!$R36</xm:f>
            <x14:dxf>
              <fill>
                <patternFill>
                  <bgColor rgb="FFFFFF00"/>
                </patternFill>
              </fill>
            </x14:dxf>
          </x14:cfRule>
          <xm:sqref>BO95:CC95</xm:sqref>
        </x14:conditionalFormatting>
        <x14:conditionalFormatting xmlns:xm="http://schemas.microsoft.com/office/excel/2006/main">
          <x14:cfRule type="expression" priority="4695431" id="{18A957B3-59FA-4698-BA92-2A208FF18E2F}">
            <xm:f>$CC$4='Data entry'!$R36</xm:f>
            <x14:dxf>
              <fill>
                <patternFill>
                  <bgColor rgb="FFFF0000"/>
                </patternFill>
              </fill>
            </x14:dxf>
          </x14:cfRule>
          <xm:sqref>CA96:CC96</xm:sqref>
        </x14:conditionalFormatting>
        <x14:conditionalFormatting xmlns:xm="http://schemas.microsoft.com/office/excel/2006/main">
          <x14:cfRule type="expression" priority="4695518" id="{5B0DB825-B7C2-40AC-B7EF-F267F054CFB9}">
            <xm:f>$U$4='Data entry'!$R37</xm:f>
            <x14:dxf>
              <fill>
                <patternFill>
                  <bgColor rgb="FFFF0000"/>
                </patternFill>
              </fill>
            </x14:dxf>
          </x14:cfRule>
          <xm:sqref>S99:AE99</xm:sqref>
        </x14:conditionalFormatting>
        <x14:conditionalFormatting xmlns:xm="http://schemas.microsoft.com/office/excel/2006/main">
          <x14:cfRule type="expression" priority="4695519" id="{18311200-E2BB-400F-B594-3B9A2C6068C2}">
            <xm:f>$V$4='Data entry'!$R37</xm:f>
            <x14:dxf>
              <fill>
                <patternFill>
                  <bgColor rgb="FFFF0000"/>
                </patternFill>
              </fill>
            </x14:dxf>
          </x14:cfRule>
          <xm:sqref>T99:AF99</xm:sqref>
        </x14:conditionalFormatting>
        <x14:conditionalFormatting xmlns:xm="http://schemas.microsoft.com/office/excel/2006/main">
          <x14:cfRule type="expression" priority="4695520" id="{D6DFB621-1A58-4C59-A987-ECAD0EB2D32B}">
            <xm:f>$V$4='Data entry'!$R37</xm:f>
            <x14:dxf>
              <fill>
                <patternFill>
                  <bgColor rgb="FFFFFF00"/>
                </patternFill>
              </fill>
            </x14:dxf>
          </x14:cfRule>
          <xm:sqref>H98:V98</xm:sqref>
        </x14:conditionalFormatting>
        <x14:conditionalFormatting xmlns:xm="http://schemas.microsoft.com/office/excel/2006/main">
          <x14:cfRule type="expression" priority="4695521" id="{5F87A680-DC5F-433D-A779-B7A534ACCDA9}">
            <xm:f>$W$4='Data entry'!$R37</xm:f>
            <x14:dxf>
              <fill>
                <patternFill>
                  <bgColor rgb="FFFF0000"/>
                </patternFill>
              </fill>
            </x14:dxf>
          </x14:cfRule>
          <xm:sqref>U99:AG99</xm:sqref>
        </x14:conditionalFormatting>
        <x14:conditionalFormatting xmlns:xm="http://schemas.microsoft.com/office/excel/2006/main">
          <x14:cfRule type="expression" priority="4695522" id="{964539FF-A92C-4F68-B268-B7157A32678C}">
            <xm:f>$W$4='Data entry'!$R37</xm:f>
            <x14:dxf>
              <fill>
                <patternFill>
                  <bgColor rgb="FFFFFF00"/>
                </patternFill>
              </fill>
            </x14:dxf>
          </x14:cfRule>
          <xm:sqref>I98:W98</xm:sqref>
        </x14:conditionalFormatting>
        <x14:conditionalFormatting xmlns:xm="http://schemas.microsoft.com/office/excel/2006/main">
          <x14:cfRule type="expression" priority="4695523" id="{46C1533A-F090-4A90-9309-3F59EC3FD3B0}">
            <xm:f>$X$4='Data entry'!$R37</xm:f>
            <x14:dxf>
              <fill>
                <patternFill>
                  <bgColor rgb="FFFF0000"/>
                </patternFill>
              </fill>
            </x14:dxf>
          </x14:cfRule>
          <xm:sqref>V99:AH99</xm:sqref>
        </x14:conditionalFormatting>
        <x14:conditionalFormatting xmlns:xm="http://schemas.microsoft.com/office/excel/2006/main">
          <x14:cfRule type="expression" priority="4695524" id="{7C70E81C-DDD4-4D75-933A-4F6A39893184}">
            <xm:f>$X$4='Data entry'!$R37</xm:f>
            <x14:dxf>
              <fill>
                <patternFill>
                  <bgColor rgb="FFFFFF00"/>
                </patternFill>
              </fill>
            </x14:dxf>
          </x14:cfRule>
          <xm:sqref>J98:X98</xm:sqref>
        </x14:conditionalFormatting>
        <x14:conditionalFormatting xmlns:xm="http://schemas.microsoft.com/office/excel/2006/main">
          <x14:cfRule type="expression" priority="4695525" id="{561AF073-0EF8-4B72-A119-40A639C4359D}">
            <xm:f>$Y$4='Data entry'!$R37</xm:f>
            <x14:dxf>
              <fill>
                <patternFill>
                  <bgColor rgb="FFFF0000"/>
                </patternFill>
              </fill>
            </x14:dxf>
          </x14:cfRule>
          <xm:sqref>W99:AI99</xm:sqref>
        </x14:conditionalFormatting>
        <x14:conditionalFormatting xmlns:xm="http://schemas.microsoft.com/office/excel/2006/main">
          <x14:cfRule type="expression" priority="4695526" id="{F242E808-8F07-4A89-9524-7D4C767CE357}">
            <xm:f>$Y$4='Data entry'!$R37</xm:f>
            <x14:dxf>
              <fill>
                <patternFill>
                  <bgColor rgb="FFFFFF00"/>
                </patternFill>
              </fill>
            </x14:dxf>
          </x14:cfRule>
          <xm:sqref>K98:Y98</xm:sqref>
        </x14:conditionalFormatting>
        <x14:conditionalFormatting xmlns:xm="http://schemas.microsoft.com/office/excel/2006/main">
          <x14:cfRule type="expression" priority="4695527" id="{DD601058-982B-4218-BD9D-64BB823C2633}">
            <xm:f>$Z$4='Data entry'!$R37</xm:f>
            <x14:dxf>
              <fill>
                <patternFill>
                  <bgColor rgb="FFFF0000"/>
                </patternFill>
              </fill>
            </x14:dxf>
          </x14:cfRule>
          <xm:sqref>X99:AJ99</xm:sqref>
        </x14:conditionalFormatting>
        <x14:conditionalFormatting xmlns:xm="http://schemas.microsoft.com/office/excel/2006/main">
          <x14:cfRule type="expression" priority="4695528" id="{C9DB141D-79F6-4093-92A3-7BF7A1622985}">
            <xm:f>$Z$4='Data entry'!$R37</xm:f>
            <x14:dxf>
              <fill>
                <patternFill>
                  <bgColor rgb="FFFFFF00"/>
                </patternFill>
              </fill>
            </x14:dxf>
          </x14:cfRule>
          <xm:sqref>L98:Z98</xm:sqref>
        </x14:conditionalFormatting>
        <x14:conditionalFormatting xmlns:xm="http://schemas.microsoft.com/office/excel/2006/main">
          <x14:cfRule type="expression" priority="4695529" id="{710EB8D3-F5C0-4E3C-8214-2D0C4E26F649}">
            <xm:f>$AA$4='Data entry'!$R37</xm:f>
            <x14:dxf>
              <fill>
                <patternFill>
                  <bgColor rgb="FFFF0000"/>
                </patternFill>
              </fill>
            </x14:dxf>
          </x14:cfRule>
          <xm:sqref>Y99:AK99</xm:sqref>
        </x14:conditionalFormatting>
        <x14:conditionalFormatting xmlns:xm="http://schemas.microsoft.com/office/excel/2006/main">
          <x14:cfRule type="expression" priority="4695530" id="{33825D69-C967-4D27-B395-5D44A3083802}">
            <xm:f>$AA$4='Data entry'!$R37</xm:f>
            <x14:dxf>
              <fill>
                <patternFill>
                  <bgColor rgb="FFFFFF00"/>
                </patternFill>
              </fill>
            </x14:dxf>
          </x14:cfRule>
          <xm:sqref>M98:AA98</xm:sqref>
        </x14:conditionalFormatting>
        <x14:conditionalFormatting xmlns:xm="http://schemas.microsoft.com/office/excel/2006/main">
          <x14:cfRule type="expression" priority="4695531" id="{9811A97D-351B-4D32-8754-AF433277E62B}">
            <xm:f>$AB$4='Data entry'!$R37</xm:f>
            <x14:dxf>
              <fill>
                <patternFill>
                  <bgColor rgb="FFFF0000"/>
                </patternFill>
              </fill>
            </x14:dxf>
          </x14:cfRule>
          <xm:sqref>Z99:AL99</xm:sqref>
        </x14:conditionalFormatting>
        <x14:conditionalFormatting xmlns:xm="http://schemas.microsoft.com/office/excel/2006/main">
          <x14:cfRule type="expression" priority="4695532" id="{6DD3E556-C72E-438B-92DA-3096ED1E4178}">
            <xm:f>$AB$4='Data entry'!$R37</xm:f>
            <x14:dxf>
              <fill>
                <patternFill>
                  <bgColor rgb="FFFFFF00"/>
                </patternFill>
              </fill>
            </x14:dxf>
          </x14:cfRule>
          <xm:sqref>N98:AB98</xm:sqref>
        </x14:conditionalFormatting>
        <x14:conditionalFormatting xmlns:xm="http://schemas.microsoft.com/office/excel/2006/main">
          <x14:cfRule type="expression" priority="4695533" id="{C0DF7A1B-D6BC-4371-BD3A-F0708147FA1C}">
            <xm:f>$AC$4='Data entry'!$R37</xm:f>
            <x14:dxf>
              <fill>
                <patternFill>
                  <bgColor rgb="FFFF0000"/>
                </patternFill>
              </fill>
            </x14:dxf>
          </x14:cfRule>
          <xm:sqref>AA99:AM99</xm:sqref>
        </x14:conditionalFormatting>
        <x14:conditionalFormatting xmlns:xm="http://schemas.microsoft.com/office/excel/2006/main">
          <x14:cfRule type="expression" priority="4695534" id="{DB2E1F48-AF0E-41F9-A976-6B1963CA5711}">
            <xm:f>$AC$4='Data entry'!$R37</xm:f>
            <x14:dxf>
              <fill>
                <patternFill>
                  <bgColor rgb="FFFFFF00"/>
                </patternFill>
              </fill>
            </x14:dxf>
          </x14:cfRule>
          <xm:sqref>O98:AC98</xm:sqref>
        </x14:conditionalFormatting>
        <x14:conditionalFormatting xmlns:xm="http://schemas.microsoft.com/office/excel/2006/main">
          <x14:cfRule type="expression" priority="4695535" id="{89909907-F9A9-4AF9-BC1D-304710A43F50}">
            <xm:f>$AD$4='Data entry'!$R37</xm:f>
            <x14:dxf>
              <fill>
                <patternFill>
                  <bgColor rgb="FFFF0000"/>
                </patternFill>
              </fill>
            </x14:dxf>
          </x14:cfRule>
          <xm:sqref>AB99:AN99</xm:sqref>
        </x14:conditionalFormatting>
        <x14:conditionalFormatting xmlns:xm="http://schemas.microsoft.com/office/excel/2006/main">
          <x14:cfRule type="expression" priority="4695536" id="{729676B7-E331-43A4-ACC9-850DCEE76A0E}">
            <xm:f>$AD$4='Data entry'!$R37</xm:f>
            <x14:dxf>
              <fill>
                <patternFill>
                  <bgColor rgb="FFFFFF00"/>
                </patternFill>
              </fill>
            </x14:dxf>
          </x14:cfRule>
          <xm:sqref>P98:AD98</xm:sqref>
        </x14:conditionalFormatting>
        <x14:conditionalFormatting xmlns:xm="http://schemas.microsoft.com/office/excel/2006/main">
          <x14:cfRule type="expression" priority="4695537" id="{00DA2C55-350E-44AA-ABEA-808FABFDA737}">
            <xm:f>$AE$4='Data entry'!$R37</xm:f>
            <x14:dxf>
              <fill>
                <patternFill>
                  <bgColor rgb="FFFF0000"/>
                </patternFill>
              </fill>
            </x14:dxf>
          </x14:cfRule>
          <xm:sqref>AC99:AO99</xm:sqref>
        </x14:conditionalFormatting>
        <x14:conditionalFormatting xmlns:xm="http://schemas.microsoft.com/office/excel/2006/main">
          <x14:cfRule type="expression" priority="4695538" id="{373C95F1-00C1-45E9-B561-5224945BA4A4}">
            <xm:f>$AE$4='Data entry'!$R37</xm:f>
            <x14:dxf>
              <fill>
                <patternFill>
                  <bgColor rgb="FFFFFF00"/>
                </patternFill>
              </fill>
            </x14:dxf>
          </x14:cfRule>
          <xm:sqref>Q98:AE98</xm:sqref>
        </x14:conditionalFormatting>
        <x14:conditionalFormatting xmlns:xm="http://schemas.microsoft.com/office/excel/2006/main">
          <x14:cfRule type="expression" priority="4695539" id="{65E90E74-6BEF-4B00-BD5E-ECACFEBC225A}">
            <xm:f>$AF$4='Data entry'!$R37</xm:f>
            <x14:dxf>
              <fill>
                <patternFill>
                  <bgColor rgb="FFFF0000"/>
                </patternFill>
              </fill>
            </x14:dxf>
          </x14:cfRule>
          <xm:sqref>AD99:AP99</xm:sqref>
        </x14:conditionalFormatting>
        <x14:conditionalFormatting xmlns:xm="http://schemas.microsoft.com/office/excel/2006/main">
          <x14:cfRule type="expression" priority="4695540" id="{56B519D7-E083-4811-B42B-D6CB10D44BB3}">
            <xm:f>$AF$4='Data entry'!$R37</xm:f>
            <x14:dxf>
              <fill>
                <patternFill>
                  <bgColor rgb="FFFFFF00"/>
                </patternFill>
              </fill>
            </x14:dxf>
          </x14:cfRule>
          <xm:sqref>R98:AF98</xm:sqref>
        </x14:conditionalFormatting>
        <x14:conditionalFormatting xmlns:xm="http://schemas.microsoft.com/office/excel/2006/main">
          <x14:cfRule type="expression" priority="4695541" id="{889682B6-BF9B-414B-86B7-1C802156B058}">
            <xm:f>$AG$4='Data entry'!$R37</xm:f>
            <x14:dxf>
              <fill>
                <patternFill>
                  <bgColor rgb="FFFF0000"/>
                </patternFill>
              </fill>
            </x14:dxf>
          </x14:cfRule>
          <xm:sqref>AE99:AQ99</xm:sqref>
        </x14:conditionalFormatting>
        <x14:conditionalFormatting xmlns:xm="http://schemas.microsoft.com/office/excel/2006/main">
          <x14:cfRule type="expression" priority="4695542" id="{19913D88-1940-4CB0-B29C-D46D60833BD5}">
            <xm:f>$AG$4='Data entry'!$R37</xm:f>
            <x14:dxf>
              <fill>
                <patternFill>
                  <bgColor rgb="FFFFFF00"/>
                </patternFill>
              </fill>
            </x14:dxf>
          </x14:cfRule>
          <xm:sqref>S98:AG98</xm:sqref>
        </x14:conditionalFormatting>
        <x14:conditionalFormatting xmlns:xm="http://schemas.microsoft.com/office/excel/2006/main">
          <x14:cfRule type="expression" priority="4695543" id="{3DD7B9A5-18A3-463F-BAD5-9796FC487328}">
            <xm:f>$AH$4='Data entry'!$R37</xm:f>
            <x14:dxf>
              <fill>
                <patternFill>
                  <bgColor rgb="FFFF0000"/>
                </patternFill>
              </fill>
            </x14:dxf>
          </x14:cfRule>
          <xm:sqref>AF99:AR99</xm:sqref>
        </x14:conditionalFormatting>
        <x14:conditionalFormatting xmlns:xm="http://schemas.microsoft.com/office/excel/2006/main">
          <x14:cfRule type="expression" priority="4695544" id="{31005CF4-5608-496E-91EB-F7F505046C80}">
            <xm:f>$AH$4='Data entry'!$R37</xm:f>
            <x14:dxf>
              <fill>
                <patternFill>
                  <bgColor rgb="FFFFFF00"/>
                </patternFill>
              </fill>
            </x14:dxf>
          </x14:cfRule>
          <xm:sqref>T98:AH98</xm:sqref>
        </x14:conditionalFormatting>
        <x14:conditionalFormatting xmlns:xm="http://schemas.microsoft.com/office/excel/2006/main">
          <x14:cfRule type="expression" priority="4695545" id="{CD14F654-5B7A-444F-8FC1-7DD71E76E475}">
            <xm:f>$AI$4='Data entry'!$R37</xm:f>
            <x14:dxf>
              <fill>
                <patternFill>
                  <bgColor rgb="FFFF0000"/>
                </patternFill>
              </fill>
            </x14:dxf>
          </x14:cfRule>
          <xm:sqref>AG99:AS99</xm:sqref>
        </x14:conditionalFormatting>
        <x14:conditionalFormatting xmlns:xm="http://schemas.microsoft.com/office/excel/2006/main">
          <x14:cfRule type="expression" priority="4695546" id="{0E4E448C-6C46-4285-B877-A61A90294385}">
            <xm:f>$AI$4='Data entry'!$R37</xm:f>
            <x14:dxf>
              <fill>
                <patternFill>
                  <bgColor rgb="FFFFFF00"/>
                </patternFill>
              </fill>
            </x14:dxf>
          </x14:cfRule>
          <xm:sqref>U98:AI98</xm:sqref>
        </x14:conditionalFormatting>
        <x14:conditionalFormatting xmlns:xm="http://schemas.microsoft.com/office/excel/2006/main">
          <x14:cfRule type="expression" priority="4695547" id="{B1C1818F-791C-403D-BE73-6F6E9DC6A16D}">
            <xm:f>$AJ$4='Data entry'!$R37</xm:f>
            <x14:dxf>
              <fill>
                <patternFill>
                  <bgColor rgb="FFFF0000"/>
                </patternFill>
              </fill>
            </x14:dxf>
          </x14:cfRule>
          <xm:sqref>AH99:AT99</xm:sqref>
        </x14:conditionalFormatting>
        <x14:conditionalFormatting xmlns:xm="http://schemas.microsoft.com/office/excel/2006/main">
          <x14:cfRule type="expression" priority="4695548" id="{A1237792-221B-431B-B8A7-E9A64DA46D93}">
            <xm:f>$AJ$4='Data entry'!$R37</xm:f>
            <x14:dxf>
              <fill>
                <patternFill>
                  <bgColor rgb="FFFFFF00"/>
                </patternFill>
              </fill>
            </x14:dxf>
          </x14:cfRule>
          <xm:sqref>V98:AJ98</xm:sqref>
        </x14:conditionalFormatting>
        <x14:conditionalFormatting xmlns:xm="http://schemas.microsoft.com/office/excel/2006/main">
          <x14:cfRule type="expression" priority="4695549" id="{617DC2AF-C7A3-4724-8EA3-17DEFEDC8949}">
            <xm:f>$AK$4='Data entry'!$R37</xm:f>
            <x14:dxf>
              <fill>
                <patternFill>
                  <bgColor rgb="FFFF0000"/>
                </patternFill>
              </fill>
            </x14:dxf>
          </x14:cfRule>
          <xm:sqref>AI99:AU99</xm:sqref>
        </x14:conditionalFormatting>
        <x14:conditionalFormatting xmlns:xm="http://schemas.microsoft.com/office/excel/2006/main">
          <x14:cfRule type="expression" priority="4695550" id="{AA72317D-37B1-48EB-A28B-BF2AC8DC4519}">
            <xm:f>$AK$4='Data entry'!$R37</xm:f>
            <x14:dxf>
              <fill>
                <patternFill>
                  <bgColor rgb="FFFFFF00"/>
                </patternFill>
              </fill>
            </x14:dxf>
          </x14:cfRule>
          <xm:sqref>W98:AK98</xm:sqref>
        </x14:conditionalFormatting>
        <x14:conditionalFormatting xmlns:xm="http://schemas.microsoft.com/office/excel/2006/main">
          <x14:cfRule type="expression" priority="4695551" id="{6CA9FB7A-20EA-4D3A-B74C-A001F4BE810D}">
            <xm:f>$AL$4='Data entry'!$R37</xm:f>
            <x14:dxf>
              <fill>
                <patternFill>
                  <bgColor rgb="FFFF0000"/>
                </patternFill>
              </fill>
            </x14:dxf>
          </x14:cfRule>
          <xm:sqref>AJ99:AV99</xm:sqref>
        </x14:conditionalFormatting>
        <x14:conditionalFormatting xmlns:xm="http://schemas.microsoft.com/office/excel/2006/main">
          <x14:cfRule type="expression" priority="4695552" id="{81A75DAA-573F-4EF3-A640-1B992C18BEA0}">
            <xm:f>$AL$4='Data entry'!$R37</xm:f>
            <x14:dxf>
              <fill>
                <patternFill>
                  <bgColor rgb="FFFFFF00"/>
                </patternFill>
              </fill>
            </x14:dxf>
          </x14:cfRule>
          <xm:sqref>X98:AL98</xm:sqref>
        </x14:conditionalFormatting>
        <x14:conditionalFormatting xmlns:xm="http://schemas.microsoft.com/office/excel/2006/main">
          <x14:cfRule type="expression" priority="4695553" id="{3D44713E-4ABA-4CCD-9DF4-5513A9FB5E1E}">
            <xm:f>$AM$4='Data entry'!$R37</xm:f>
            <x14:dxf>
              <fill>
                <patternFill>
                  <bgColor rgb="FFFF0000"/>
                </patternFill>
              </fill>
            </x14:dxf>
          </x14:cfRule>
          <xm:sqref>AK99:AW99</xm:sqref>
        </x14:conditionalFormatting>
        <x14:conditionalFormatting xmlns:xm="http://schemas.microsoft.com/office/excel/2006/main">
          <x14:cfRule type="expression" priority="4695554" id="{05A26B51-72A7-4423-822F-2BDBC28275D0}">
            <xm:f>$AM$4='Data entry'!$R37</xm:f>
            <x14:dxf>
              <fill>
                <patternFill>
                  <bgColor rgb="FFFFFF00"/>
                </patternFill>
              </fill>
            </x14:dxf>
          </x14:cfRule>
          <xm:sqref>Y98:AM98</xm:sqref>
        </x14:conditionalFormatting>
        <x14:conditionalFormatting xmlns:xm="http://schemas.microsoft.com/office/excel/2006/main">
          <x14:cfRule type="expression" priority="4695555" id="{B8A20675-6230-4694-A7F6-6B3DC7142773}">
            <xm:f>$AN$4='Data entry'!$R37</xm:f>
            <x14:dxf>
              <fill>
                <patternFill>
                  <bgColor rgb="FFFF0000"/>
                </patternFill>
              </fill>
            </x14:dxf>
          </x14:cfRule>
          <xm:sqref>AL99:AX99</xm:sqref>
        </x14:conditionalFormatting>
        <x14:conditionalFormatting xmlns:xm="http://schemas.microsoft.com/office/excel/2006/main">
          <x14:cfRule type="expression" priority="4695556" id="{8421181C-7450-42E9-BC1D-065CCFCA960E}">
            <xm:f>$AN$4='Data entry'!$R37</xm:f>
            <x14:dxf>
              <fill>
                <patternFill>
                  <bgColor rgb="FFFFFF00"/>
                </patternFill>
              </fill>
            </x14:dxf>
          </x14:cfRule>
          <xm:sqref>Z98:AN98</xm:sqref>
        </x14:conditionalFormatting>
        <x14:conditionalFormatting xmlns:xm="http://schemas.microsoft.com/office/excel/2006/main">
          <x14:cfRule type="expression" priority="4695557" id="{067FE4BD-6EF4-4684-B6E0-35AB2F267EE7}">
            <xm:f>$AO$4='Data entry'!$R37</xm:f>
            <x14:dxf>
              <fill>
                <patternFill>
                  <bgColor rgb="FFFF0000"/>
                </patternFill>
              </fill>
            </x14:dxf>
          </x14:cfRule>
          <xm:sqref>AM99:AY99</xm:sqref>
        </x14:conditionalFormatting>
        <x14:conditionalFormatting xmlns:xm="http://schemas.microsoft.com/office/excel/2006/main">
          <x14:cfRule type="expression" priority="4695558" id="{F7653492-88D1-47AC-8BA3-0CCE65C3C2AB}">
            <xm:f>$AO$4='Data entry'!$R37</xm:f>
            <x14:dxf>
              <fill>
                <patternFill>
                  <bgColor rgb="FFFFFF00"/>
                </patternFill>
              </fill>
            </x14:dxf>
          </x14:cfRule>
          <xm:sqref>AA98:AO98</xm:sqref>
        </x14:conditionalFormatting>
        <x14:conditionalFormatting xmlns:xm="http://schemas.microsoft.com/office/excel/2006/main">
          <x14:cfRule type="expression" priority="4695559" id="{207A5E5D-B322-482E-9193-1D7318138358}">
            <xm:f>$AP$4='Data entry'!$R37</xm:f>
            <x14:dxf>
              <fill>
                <patternFill>
                  <bgColor rgb="FFFF0000"/>
                </patternFill>
              </fill>
            </x14:dxf>
          </x14:cfRule>
          <xm:sqref>AN99:AZ99</xm:sqref>
        </x14:conditionalFormatting>
        <x14:conditionalFormatting xmlns:xm="http://schemas.microsoft.com/office/excel/2006/main">
          <x14:cfRule type="expression" priority="4695560" id="{21DA638D-4CA0-4067-BFF1-240CE1A0261B}">
            <xm:f>$AP$4='Data entry'!$R37</xm:f>
            <x14:dxf>
              <fill>
                <patternFill>
                  <bgColor rgb="FFFFFF00"/>
                </patternFill>
              </fill>
            </x14:dxf>
          </x14:cfRule>
          <xm:sqref>AB98:AP98</xm:sqref>
        </x14:conditionalFormatting>
        <x14:conditionalFormatting xmlns:xm="http://schemas.microsoft.com/office/excel/2006/main">
          <x14:cfRule type="expression" priority="4695561" id="{71963D96-A42A-4B90-BFC7-6D83D37766EF}">
            <xm:f>$AQ$4='Data entry'!$R37</xm:f>
            <x14:dxf>
              <fill>
                <patternFill>
                  <bgColor rgb="FFFF0000"/>
                </patternFill>
              </fill>
            </x14:dxf>
          </x14:cfRule>
          <xm:sqref>AO99:BA99</xm:sqref>
        </x14:conditionalFormatting>
        <x14:conditionalFormatting xmlns:xm="http://schemas.microsoft.com/office/excel/2006/main">
          <x14:cfRule type="expression" priority="4695562" id="{74952595-84B6-484F-8FF6-FCC1F337DF4D}">
            <xm:f>$AQ$4='Data entry'!$R37</xm:f>
            <x14:dxf>
              <fill>
                <patternFill>
                  <bgColor rgb="FFFFFF00"/>
                </patternFill>
              </fill>
            </x14:dxf>
          </x14:cfRule>
          <xm:sqref>AC98:AQ98</xm:sqref>
        </x14:conditionalFormatting>
        <x14:conditionalFormatting xmlns:xm="http://schemas.microsoft.com/office/excel/2006/main">
          <x14:cfRule type="expression" priority="4695563" id="{8AC9C4B9-0A34-4BC0-B0F7-CA89434C4911}">
            <xm:f>$P$4='Data entry'!$R37</xm:f>
            <x14:dxf>
              <fill>
                <patternFill>
                  <bgColor rgb="FFFFFF00"/>
                </patternFill>
              </fill>
            </x14:dxf>
          </x14:cfRule>
          <xm:sqref>C98:P98</xm:sqref>
        </x14:conditionalFormatting>
        <x14:conditionalFormatting xmlns:xm="http://schemas.microsoft.com/office/excel/2006/main">
          <x14:cfRule type="expression" priority="4695564" id="{0A726775-ABFD-4F22-967C-1A4D87BA3751}">
            <xm:f>$Q$4='Data entry'!$R37</xm:f>
            <x14:dxf>
              <fill>
                <patternFill>
                  <bgColor rgb="FFFFFF00"/>
                </patternFill>
              </fill>
            </x14:dxf>
          </x14:cfRule>
          <xm:sqref>C98:Q98</xm:sqref>
        </x14:conditionalFormatting>
        <x14:conditionalFormatting xmlns:xm="http://schemas.microsoft.com/office/excel/2006/main">
          <x14:cfRule type="expression" priority="4695565" id="{3A8414BD-262C-43B5-86EE-FA6901D00453}">
            <xm:f>$Q$4='Data entry'!$R37</xm:f>
            <x14:dxf>
              <fill>
                <patternFill>
                  <bgColor rgb="FFFF0000"/>
                </patternFill>
              </fill>
            </x14:dxf>
          </x14:cfRule>
          <xm:sqref>O99:AA99</xm:sqref>
        </x14:conditionalFormatting>
        <x14:conditionalFormatting xmlns:xm="http://schemas.microsoft.com/office/excel/2006/main">
          <x14:cfRule type="expression" priority="4695566" id="{B8B5501D-F3EF-4449-9306-F652960C65F4}">
            <xm:f>$R$4='Data entry'!$R37</xm:f>
            <x14:dxf>
              <fill>
                <patternFill>
                  <bgColor rgb="FFFF0000"/>
                </patternFill>
              </fill>
            </x14:dxf>
          </x14:cfRule>
          <xm:sqref>P99:AB99</xm:sqref>
        </x14:conditionalFormatting>
        <x14:conditionalFormatting xmlns:xm="http://schemas.microsoft.com/office/excel/2006/main">
          <x14:cfRule type="expression" priority="4695567" id="{5D070DEC-B82E-4D87-B907-A3E5AB836991}">
            <xm:f>$R$4='Data entry'!$R37</xm:f>
            <x14:dxf>
              <fill>
                <patternFill>
                  <bgColor rgb="FFFFFF00"/>
                </patternFill>
              </fill>
            </x14:dxf>
          </x14:cfRule>
          <xm:sqref>D98:R98</xm:sqref>
        </x14:conditionalFormatting>
        <x14:conditionalFormatting xmlns:xm="http://schemas.microsoft.com/office/excel/2006/main">
          <x14:cfRule type="expression" priority="4695568" id="{E4D16A10-F818-4664-9FB2-F0E839824D4B}">
            <xm:f>$S$4='Data entry'!$R37</xm:f>
            <x14:dxf>
              <fill>
                <patternFill>
                  <bgColor rgb="FFFF0000"/>
                </patternFill>
              </fill>
            </x14:dxf>
          </x14:cfRule>
          <xm:sqref>Q99:AC99</xm:sqref>
        </x14:conditionalFormatting>
        <x14:conditionalFormatting xmlns:xm="http://schemas.microsoft.com/office/excel/2006/main">
          <x14:cfRule type="expression" priority="4695569" id="{1A9F9911-A3E9-4730-AFBE-AB8C596545CA}">
            <xm:f>$S$4='Data entry'!$R37</xm:f>
            <x14:dxf>
              <fill>
                <patternFill>
                  <bgColor rgb="FFFFFF00"/>
                </patternFill>
              </fill>
            </x14:dxf>
          </x14:cfRule>
          <xm:sqref>E98:S98</xm:sqref>
        </x14:conditionalFormatting>
        <x14:conditionalFormatting xmlns:xm="http://schemas.microsoft.com/office/excel/2006/main">
          <x14:cfRule type="expression" priority="4695570" id="{8BB5CD1B-B2AC-442A-9550-26DE19A62D22}">
            <xm:f>$T$4='Data entry'!$R37</xm:f>
            <x14:dxf>
              <fill>
                <patternFill>
                  <bgColor rgb="FFFF0000"/>
                </patternFill>
              </fill>
            </x14:dxf>
          </x14:cfRule>
          <xm:sqref>R99:AD99</xm:sqref>
        </x14:conditionalFormatting>
        <x14:conditionalFormatting xmlns:xm="http://schemas.microsoft.com/office/excel/2006/main">
          <x14:cfRule type="expression" priority="4695571" id="{E7B59C69-7921-4049-84A1-8B3E5F7B0598}">
            <xm:f>$T$4='Data entry'!$R37</xm:f>
            <x14:dxf>
              <fill>
                <patternFill>
                  <bgColor rgb="FFFFFF00"/>
                </patternFill>
              </fill>
            </x14:dxf>
          </x14:cfRule>
          <xm:sqref>F98:T98</xm:sqref>
        </x14:conditionalFormatting>
        <x14:conditionalFormatting xmlns:xm="http://schemas.microsoft.com/office/excel/2006/main">
          <x14:cfRule type="expression" priority="4695572" id="{238C09E5-7A3D-439D-949F-A7733073F9A2}">
            <xm:f>$U$4='Data entry'!$R37</xm:f>
            <x14:dxf>
              <fill>
                <patternFill>
                  <bgColor rgb="FFFFFF00"/>
                </patternFill>
              </fill>
            </x14:dxf>
          </x14:cfRule>
          <xm:sqref>G98:U98</xm:sqref>
        </x14:conditionalFormatting>
        <x14:conditionalFormatting xmlns:xm="http://schemas.microsoft.com/office/excel/2006/main">
          <x14:cfRule type="expression" priority="4695573" id="{DE4D4432-0A19-452A-AF14-2873FE4DF411}">
            <xm:f>$AR$4='Data entry'!$R37</xm:f>
            <x14:dxf>
              <fill>
                <patternFill>
                  <bgColor rgb="FFFF0000"/>
                </patternFill>
              </fill>
            </x14:dxf>
          </x14:cfRule>
          <xm:sqref>AP99:BB99</xm:sqref>
        </x14:conditionalFormatting>
        <x14:conditionalFormatting xmlns:xm="http://schemas.microsoft.com/office/excel/2006/main">
          <x14:cfRule type="expression" priority="4695574" id="{90D7E1FF-542D-40C8-9BD5-DFEB4CDD256F}">
            <xm:f>$AR$4='Data entry'!$R37</xm:f>
            <x14:dxf>
              <fill>
                <patternFill>
                  <bgColor rgb="FFFFFF00"/>
                </patternFill>
              </fill>
            </x14:dxf>
          </x14:cfRule>
          <xm:sqref>AD98:AR98</xm:sqref>
        </x14:conditionalFormatting>
        <x14:conditionalFormatting xmlns:xm="http://schemas.microsoft.com/office/excel/2006/main">
          <x14:cfRule type="expression" priority="4695575" id="{0EBB5305-4A4A-4205-A1FF-11160070CBC3}">
            <xm:f>$AS$4='Data entry'!$R37</xm:f>
            <x14:dxf>
              <fill>
                <patternFill>
                  <bgColor rgb="FFFF0000"/>
                </patternFill>
              </fill>
            </x14:dxf>
          </x14:cfRule>
          <xm:sqref>AQ99:BC99</xm:sqref>
        </x14:conditionalFormatting>
        <x14:conditionalFormatting xmlns:xm="http://schemas.microsoft.com/office/excel/2006/main">
          <x14:cfRule type="expression" priority="4695576" id="{AC8EB30C-4253-4CE1-820E-1801F6D8D35B}">
            <xm:f>$AS$4='Data entry'!$R37</xm:f>
            <x14:dxf>
              <fill>
                <patternFill>
                  <bgColor rgb="FFFFFF00"/>
                </patternFill>
              </fill>
            </x14:dxf>
          </x14:cfRule>
          <xm:sqref>AE98:AS98</xm:sqref>
        </x14:conditionalFormatting>
        <x14:conditionalFormatting xmlns:xm="http://schemas.microsoft.com/office/excel/2006/main">
          <x14:cfRule type="expression" priority="4695577" id="{E11744C1-7201-4272-A1B0-945490B42425}">
            <xm:f>$AT$4='Data entry'!$R37</xm:f>
            <x14:dxf>
              <fill>
                <patternFill>
                  <bgColor rgb="FFFF0000"/>
                </patternFill>
              </fill>
            </x14:dxf>
          </x14:cfRule>
          <xm:sqref>AR99:BD99</xm:sqref>
        </x14:conditionalFormatting>
        <x14:conditionalFormatting xmlns:xm="http://schemas.microsoft.com/office/excel/2006/main">
          <x14:cfRule type="expression" priority="4695578" id="{5EE2823B-E955-4EA7-B99C-0B1F77B57A69}">
            <xm:f>$AT$4='Data entry'!$R37</xm:f>
            <x14:dxf>
              <fill>
                <patternFill>
                  <bgColor rgb="FFFFFF00"/>
                </patternFill>
              </fill>
            </x14:dxf>
          </x14:cfRule>
          <xm:sqref>AF98:AT98</xm:sqref>
        </x14:conditionalFormatting>
        <x14:conditionalFormatting xmlns:xm="http://schemas.microsoft.com/office/excel/2006/main">
          <x14:cfRule type="expression" priority="4695579" id="{5737DC63-3262-4B34-900C-2AAEB255FCBA}">
            <xm:f>$AU$4='Data entry'!$R37</xm:f>
            <x14:dxf>
              <fill>
                <patternFill>
                  <bgColor rgb="FFFF0000"/>
                </patternFill>
              </fill>
            </x14:dxf>
          </x14:cfRule>
          <xm:sqref>AS99:BE99</xm:sqref>
        </x14:conditionalFormatting>
        <x14:conditionalFormatting xmlns:xm="http://schemas.microsoft.com/office/excel/2006/main">
          <x14:cfRule type="expression" priority="4695580" id="{2B5C1F1B-3C3D-4CA3-BC64-0E98422075B6}">
            <xm:f>$AU$4='Data entry'!$R37</xm:f>
            <x14:dxf>
              <fill>
                <patternFill>
                  <bgColor rgb="FFFFFF00"/>
                </patternFill>
              </fill>
            </x14:dxf>
          </x14:cfRule>
          <xm:sqref>AG98:AU98</xm:sqref>
        </x14:conditionalFormatting>
        <x14:conditionalFormatting xmlns:xm="http://schemas.microsoft.com/office/excel/2006/main">
          <x14:cfRule type="expression" priority="4695581" id="{B87A1285-B003-4855-8F4B-53C391BA10E6}">
            <xm:f>$AV$4='Data entry'!$R37</xm:f>
            <x14:dxf>
              <fill>
                <patternFill>
                  <bgColor rgb="FFFF0000"/>
                </patternFill>
              </fill>
            </x14:dxf>
          </x14:cfRule>
          <xm:sqref>AT99:BF99</xm:sqref>
        </x14:conditionalFormatting>
        <x14:conditionalFormatting xmlns:xm="http://schemas.microsoft.com/office/excel/2006/main">
          <x14:cfRule type="expression" priority="4695582" id="{338EE31C-78DB-4818-B837-0380F9E457FA}">
            <xm:f>$AV$4='Data entry'!$R37</xm:f>
            <x14:dxf>
              <fill>
                <patternFill>
                  <bgColor rgb="FFFFFF00"/>
                </patternFill>
              </fill>
            </x14:dxf>
          </x14:cfRule>
          <xm:sqref>AH98:AV98</xm:sqref>
        </x14:conditionalFormatting>
        <x14:conditionalFormatting xmlns:xm="http://schemas.microsoft.com/office/excel/2006/main">
          <x14:cfRule type="expression" priority="4695583" id="{5C40EA66-2801-4C91-B885-BF6A1ECFC35C}">
            <xm:f>$AW$4='Data entry'!$R37</xm:f>
            <x14:dxf>
              <fill>
                <patternFill>
                  <bgColor rgb="FFFF0000"/>
                </patternFill>
              </fill>
            </x14:dxf>
          </x14:cfRule>
          <xm:sqref>AU99:BG99</xm:sqref>
        </x14:conditionalFormatting>
        <x14:conditionalFormatting xmlns:xm="http://schemas.microsoft.com/office/excel/2006/main">
          <x14:cfRule type="expression" priority="4695584" id="{51BCD5CE-DF86-4C2F-8A81-DDA1EFD6C8F7}">
            <xm:f>$AW$4='Data entry'!$R37</xm:f>
            <x14:dxf>
              <fill>
                <patternFill>
                  <bgColor rgb="FFFFFF00"/>
                </patternFill>
              </fill>
            </x14:dxf>
          </x14:cfRule>
          <xm:sqref>AI98:AW98</xm:sqref>
        </x14:conditionalFormatting>
        <x14:conditionalFormatting xmlns:xm="http://schemas.microsoft.com/office/excel/2006/main">
          <x14:cfRule type="expression" priority="4695585" id="{DC2ED5A0-8917-4877-8CD3-9DF9BE5993C9}">
            <xm:f>$AX$4='Data entry'!$R37</xm:f>
            <x14:dxf>
              <fill>
                <patternFill>
                  <bgColor rgb="FFFF0000"/>
                </patternFill>
              </fill>
            </x14:dxf>
          </x14:cfRule>
          <xm:sqref>AV99:BH99</xm:sqref>
        </x14:conditionalFormatting>
        <x14:conditionalFormatting xmlns:xm="http://schemas.microsoft.com/office/excel/2006/main">
          <x14:cfRule type="expression" priority="4695586" id="{59B31869-20F9-45BD-BC80-0A6C8945CE2C}">
            <xm:f>$AX$4='Data entry'!$R37</xm:f>
            <x14:dxf>
              <fill>
                <patternFill>
                  <bgColor rgb="FFFFFF00"/>
                </patternFill>
              </fill>
            </x14:dxf>
          </x14:cfRule>
          <xm:sqref>AJ98:AX98</xm:sqref>
        </x14:conditionalFormatting>
        <x14:conditionalFormatting xmlns:xm="http://schemas.microsoft.com/office/excel/2006/main">
          <x14:cfRule type="expression" priority="4695587" id="{D4208FA0-4262-4037-934C-6D0742B2AD8E}">
            <xm:f>$AY$4='Data entry'!$R37</xm:f>
            <x14:dxf>
              <fill>
                <patternFill>
                  <bgColor rgb="FFFF0000"/>
                </patternFill>
              </fill>
            </x14:dxf>
          </x14:cfRule>
          <xm:sqref>AW99:BI99</xm:sqref>
        </x14:conditionalFormatting>
        <x14:conditionalFormatting xmlns:xm="http://schemas.microsoft.com/office/excel/2006/main">
          <x14:cfRule type="expression" priority="4695588" id="{04D6E423-18C7-42B2-A67D-F49D8E62B571}">
            <xm:f>$AY$4='Data entry'!$R37</xm:f>
            <x14:dxf>
              <fill>
                <patternFill>
                  <bgColor rgb="FFFFFF00"/>
                </patternFill>
              </fill>
            </x14:dxf>
          </x14:cfRule>
          <xm:sqref>AK98:AY98</xm:sqref>
        </x14:conditionalFormatting>
        <x14:conditionalFormatting xmlns:xm="http://schemas.microsoft.com/office/excel/2006/main">
          <x14:cfRule type="expression" priority="4695589" id="{A931C203-6E4B-4EBD-A2F4-1876881F48D4}">
            <xm:f>$AZ$4='Data entry'!$R37</xm:f>
            <x14:dxf>
              <fill>
                <patternFill>
                  <bgColor rgb="FFFF0000"/>
                </patternFill>
              </fill>
            </x14:dxf>
          </x14:cfRule>
          <xm:sqref>AX99:BJ99</xm:sqref>
        </x14:conditionalFormatting>
        <x14:conditionalFormatting xmlns:xm="http://schemas.microsoft.com/office/excel/2006/main">
          <x14:cfRule type="expression" priority="4695590" id="{092D9100-E652-40FE-8CAA-720DC0681250}">
            <xm:f>$AZ$4='Data entry'!$R37</xm:f>
            <x14:dxf>
              <fill>
                <patternFill>
                  <bgColor rgb="FFFFFF00"/>
                </patternFill>
              </fill>
            </x14:dxf>
          </x14:cfRule>
          <xm:sqref>AL98:AZ98</xm:sqref>
        </x14:conditionalFormatting>
        <x14:conditionalFormatting xmlns:xm="http://schemas.microsoft.com/office/excel/2006/main">
          <x14:cfRule type="expression" priority="4695591" id="{A3C7E6BE-A225-483C-A983-A915DB662C52}">
            <xm:f>$BA$4='Data entry'!$R37</xm:f>
            <x14:dxf>
              <fill>
                <patternFill>
                  <bgColor rgb="FFFF0000"/>
                </patternFill>
              </fill>
            </x14:dxf>
          </x14:cfRule>
          <xm:sqref>AY99:BK99</xm:sqref>
        </x14:conditionalFormatting>
        <x14:conditionalFormatting xmlns:xm="http://schemas.microsoft.com/office/excel/2006/main">
          <x14:cfRule type="expression" priority="4695592" id="{F5CF569A-8AFA-4CFF-8BD3-F04D8927A99F}">
            <xm:f>$BA$4='Data entry'!$R37</xm:f>
            <x14:dxf>
              <fill>
                <patternFill>
                  <bgColor rgb="FFFFFF00"/>
                </patternFill>
              </fill>
            </x14:dxf>
          </x14:cfRule>
          <xm:sqref>AM98:BA98</xm:sqref>
        </x14:conditionalFormatting>
        <x14:conditionalFormatting xmlns:xm="http://schemas.microsoft.com/office/excel/2006/main">
          <x14:cfRule type="expression" priority="4695593" id="{E4DAC94A-7983-4BFB-A87B-45B58561841A}">
            <xm:f>$BB$4='Data entry'!$R37</xm:f>
            <x14:dxf>
              <fill>
                <patternFill>
                  <bgColor rgb="FFFF0000"/>
                </patternFill>
              </fill>
            </x14:dxf>
          </x14:cfRule>
          <xm:sqref>AZ99:BL99</xm:sqref>
        </x14:conditionalFormatting>
        <x14:conditionalFormatting xmlns:xm="http://schemas.microsoft.com/office/excel/2006/main">
          <x14:cfRule type="expression" priority="4695594" id="{E63849C5-F39B-4B0E-8F8A-B532EDF2CBAE}">
            <xm:f>$BB$4='Data entry'!$R37</xm:f>
            <x14:dxf>
              <fill>
                <patternFill>
                  <bgColor rgb="FFFFFF00"/>
                </patternFill>
              </fill>
            </x14:dxf>
          </x14:cfRule>
          <xm:sqref>AN98:BB98</xm:sqref>
        </x14:conditionalFormatting>
        <x14:conditionalFormatting xmlns:xm="http://schemas.microsoft.com/office/excel/2006/main">
          <x14:cfRule type="expression" priority="4695595" id="{4FDC32D3-C1F5-455D-9AA4-A03359B72526}">
            <xm:f>$BC$4='Data entry'!$R37</xm:f>
            <x14:dxf>
              <fill>
                <patternFill>
                  <bgColor rgb="FFFF0000"/>
                </patternFill>
              </fill>
            </x14:dxf>
          </x14:cfRule>
          <xm:sqref>BA99:BM99</xm:sqref>
        </x14:conditionalFormatting>
        <x14:conditionalFormatting xmlns:xm="http://schemas.microsoft.com/office/excel/2006/main">
          <x14:cfRule type="expression" priority="4695596" id="{5F0D0C60-B233-4C56-B05D-98C99990877F}">
            <xm:f>$BC$4='Data entry'!$R37</xm:f>
            <x14:dxf>
              <fill>
                <patternFill>
                  <bgColor rgb="FFFFFF00"/>
                </patternFill>
              </fill>
            </x14:dxf>
          </x14:cfRule>
          <xm:sqref>AO98:BC98</xm:sqref>
        </x14:conditionalFormatting>
        <x14:conditionalFormatting xmlns:xm="http://schemas.microsoft.com/office/excel/2006/main">
          <x14:cfRule type="expression" priority="4695597" id="{9EBCB60F-8135-43B6-A0F3-548D4092CC98}">
            <xm:f>$BD$4='Data entry'!$R37</xm:f>
            <x14:dxf>
              <fill>
                <patternFill>
                  <bgColor rgb="FFFF0000"/>
                </patternFill>
              </fill>
            </x14:dxf>
          </x14:cfRule>
          <xm:sqref>BB99:BN99</xm:sqref>
        </x14:conditionalFormatting>
        <x14:conditionalFormatting xmlns:xm="http://schemas.microsoft.com/office/excel/2006/main">
          <x14:cfRule type="expression" priority="4695598" id="{961AF346-4A73-41ED-9A8D-27D431B09C05}">
            <xm:f>$BD$4='Data entry'!$R37</xm:f>
            <x14:dxf>
              <fill>
                <patternFill>
                  <bgColor rgb="FFFFFF00"/>
                </patternFill>
              </fill>
            </x14:dxf>
          </x14:cfRule>
          <xm:sqref>AP98:BD98</xm:sqref>
        </x14:conditionalFormatting>
        <x14:conditionalFormatting xmlns:xm="http://schemas.microsoft.com/office/excel/2006/main">
          <x14:cfRule type="expression" priority="4695599" id="{5A887026-27CD-4F8C-8BA6-1E92704C1CA6}">
            <xm:f>$BE$4='Data entry'!$R37</xm:f>
            <x14:dxf>
              <fill>
                <patternFill>
                  <bgColor rgb="FFFF0000"/>
                </patternFill>
              </fill>
            </x14:dxf>
          </x14:cfRule>
          <xm:sqref>BC99:BO99</xm:sqref>
        </x14:conditionalFormatting>
        <x14:conditionalFormatting xmlns:xm="http://schemas.microsoft.com/office/excel/2006/main">
          <x14:cfRule type="expression" priority="4695600" id="{7F46217B-A1E9-4515-B31E-E756FCD7C6D9}">
            <xm:f>$BE$4='Data entry'!$R37</xm:f>
            <x14:dxf>
              <fill>
                <patternFill>
                  <bgColor rgb="FFFFFF00"/>
                </patternFill>
              </fill>
            </x14:dxf>
          </x14:cfRule>
          <xm:sqref>AP98:BE98</xm:sqref>
        </x14:conditionalFormatting>
        <x14:conditionalFormatting xmlns:xm="http://schemas.microsoft.com/office/excel/2006/main">
          <x14:cfRule type="expression" priority="4695601" id="{F4D9285C-8CA0-4EF1-943E-6A462D47CC77}">
            <xm:f>$BF$4='Data entry'!$R37</xm:f>
            <x14:dxf>
              <fill>
                <patternFill>
                  <bgColor rgb="FFFF0000"/>
                </patternFill>
              </fill>
            </x14:dxf>
          </x14:cfRule>
          <xm:sqref>BD99:BP99</xm:sqref>
        </x14:conditionalFormatting>
        <x14:conditionalFormatting xmlns:xm="http://schemas.microsoft.com/office/excel/2006/main">
          <x14:cfRule type="expression" priority="4695602" id="{B9E4407D-651D-4DC0-9D61-3271D62A65E9}">
            <xm:f>$BF$4='Data entry'!$R37</xm:f>
            <x14:dxf>
              <fill>
                <patternFill>
                  <bgColor rgb="FFFFFF00"/>
                </patternFill>
              </fill>
            </x14:dxf>
          </x14:cfRule>
          <xm:sqref>AR98:BF98</xm:sqref>
        </x14:conditionalFormatting>
        <x14:conditionalFormatting xmlns:xm="http://schemas.microsoft.com/office/excel/2006/main">
          <x14:cfRule type="expression" priority="4695603" id="{4CDC062F-DDFF-4556-B941-08F919727F69}">
            <xm:f>$BG$4='Data entry'!$R37</xm:f>
            <x14:dxf>
              <fill>
                <patternFill>
                  <bgColor rgb="FFFF0000"/>
                </patternFill>
              </fill>
            </x14:dxf>
          </x14:cfRule>
          <xm:sqref>BE99:BQ99</xm:sqref>
        </x14:conditionalFormatting>
        <x14:conditionalFormatting xmlns:xm="http://schemas.microsoft.com/office/excel/2006/main">
          <x14:cfRule type="expression" priority="4695604" id="{789184FA-9055-433B-8A1B-92C7ED59E81F}">
            <xm:f>$BG$4='Data entry'!$R37</xm:f>
            <x14:dxf>
              <fill>
                <patternFill>
                  <bgColor rgb="FFFFFF00"/>
                </patternFill>
              </fill>
            </x14:dxf>
          </x14:cfRule>
          <xm:sqref>AS98:BG98</xm:sqref>
        </x14:conditionalFormatting>
        <x14:conditionalFormatting xmlns:xm="http://schemas.microsoft.com/office/excel/2006/main">
          <x14:cfRule type="expression" priority="4695605" id="{58651E5C-09C9-46C1-B95C-E8A578A49E15}">
            <xm:f>$BH$4='Data entry'!$R37</xm:f>
            <x14:dxf>
              <fill>
                <patternFill>
                  <bgColor rgb="FFFFFF00"/>
                </patternFill>
              </fill>
            </x14:dxf>
          </x14:cfRule>
          <xm:sqref>AT98:BH98</xm:sqref>
        </x14:conditionalFormatting>
        <x14:conditionalFormatting xmlns:xm="http://schemas.microsoft.com/office/excel/2006/main">
          <x14:cfRule type="expression" priority="4695606" id="{97B30B86-8311-4DC0-A533-8C0D53F37839}">
            <xm:f>$BH$4='Data entry'!$R37</xm:f>
            <x14:dxf>
              <fill>
                <patternFill>
                  <bgColor rgb="FFFF0000"/>
                </patternFill>
              </fill>
            </x14:dxf>
          </x14:cfRule>
          <xm:sqref>BF99:BR99</xm:sqref>
        </x14:conditionalFormatting>
        <x14:conditionalFormatting xmlns:xm="http://schemas.microsoft.com/office/excel/2006/main">
          <x14:cfRule type="expression" priority="4695607" id="{78344C0C-5AEA-40B1-A20C-6D77DF58E1F5}">
            <xm:f>$BI$4='Data entry'!$R37</xm:f>
            <x14:dxf>
              <fill>
                <patternFill>
                  <bgColor rgb="FFFFFF00"/>
                </patternFill>
              </fill>
            </x14:dxf>
          </x14:cfRule>
          <xm:sqref>AU98:BI98</xm:sqref>
        </x14:conditionalFormatting>
        <x14:conditionalFormatting xmlns:xm="http://schemas.microsoft.com/office/excel/2006/main">
          <x14:cfRule type="expression" priority="4695608" id="{A9CE044F-482E-4F25-B28F-89ACC58502B1}">
            <xm:f>$BI$4='Data entry'!$R37</xm:f>
            <x14:dxf>
              <fill>
                <patternFill>
                  <bgColor rgb="FFFF0000"/>
                </patternFill>
              </fill>
            </x14:dxf>
          </x14:cfRule>
          <xm:sqref>BG99:BS99</xm:sqref>
        </x14:conditionalFormatting>
        <x14:conditionalFormatting xmlns:xm="http://schemas.microsoft.com/office/excel/2006/main">
          <x14:cfRule type="expression" priority="4695609" id="{F63BE0EB-3C71-4456-BEF0-11180AB7A8BB}">
            <xm:f>$BJ$4='Data entry'!$R37</xm:f>
            <x14:dxf>
              <fill>
                <patternFill>
                  <bgColor rgb="FFFFFF00"/>
                </patternFill>
              </fill>
            </x14:dxf>
          </x14:cfRule>
          <xm:sqref>AV98:BJ98</xm:sqref>
        </x14:conditionalFormatting>
        <x14:conditionalFormatting xmlns:xm="http://schemas.microsoft.com/office/excel/2006/main">
          <x14:cfRule type="expression" priority="4695610" id="{478A5DCB-1DAA-4497-A6CC-B4F01FB96D10}">
            <xm:f>$BJ$4='Data entry'!$R37</xm:f>
            <x14:dxf>
              <fill>
                <patternFill>
                  <bgColor rgb="FFFF0000"/>
                </patternFill>
              </fill>
            </x14:dxf>
          </x14:cfRule>
          <xm:sqref>BH99:BT99</xm:sqref>
        </x14:conditionalFormatting>
        <x14:conditionalFormatting xmlns:xm="http://schemas.microsoft.com/office/excel/2006/main">
          <x14:cfRule type="expression" priority="4695611" id="{CDE4AD5B-65A6-4FA4-9EC0-8D05F22312A9}">
            <xm:f>$BK$4='Data entry'!$R37</xm:f>
            <x14:dxf>
              <fill>
                <patternFill>
                  <bgColor rgb="FFFF0000"/>
                </patternFill>
              </fill>
            </x14:dxf>
          </x14:cfRule>
          <xm:sqref>BI99:BU99</xm:sqref>
        </x14:conditionalFormatting>
        <x14:conditionalFormatting xmlns:xm="http://schemas.microsoft.com/office/excel/2006/main">
          <x14:cfRule type="expression" priority="4695612" id="{AB32E790-6CD8-4D11-9A69-57D785FE4BBC}">
            <xm:f>$BK$4='Data entry'!$R37</xm:f>
            <x14:dxf>
              <fill>
                <patternFill>
                  <bgColor rgb="FFFFFF00"/>
                </patternFill>
              </fill>
            </x14:dxf>
          </x14:cfRule>
          <xm:sqref>AW98:BK98</xm:sqref>
        </x14:conditionalFormatting>
        <x14:conditionalFormatting xmlns:xm="http://schemas.microsoft.com/office/excel/2006/main">
          <x14:cfRule type="expression" priority="4695613" id="{99810EB9-805C-43D8-852A-EEECE7874CDB}">
            <xm:f>$BL$4='Data entry'!$R37</xm:f>
            <x14:dxf>
              <fill>
                <patternFill>
                  <bgColor rgb="FFFF0000"/>
                </patternFill>
              </fill>
            </x14:dxf>
          </x14:cfRule>
          <xm:sqref>BJ99:BV99</xm:sqref>
        </x14:conditionalFormatting>
        <x14:conditionalFormatting xmlns:xm="http://schemas.microsoft.com/office/excel/2006/main">
          <x14:cfRule type="expression" priority="4695614" id="{BF5F5475-4E46-479C-97A6-D5175F5D1803}">
            <xm:f>$BL$4='Data entry'!$R37</xm:f>
            <x14:dxf>
              <fill>
                <patternFill>
                  <bgColor rgb="FFFFFF00"/>
                </patternFill>
              </fill>
            </x14:dxf>
          </x14:cfRule>
          <xm:sqref>AX98:BL98</xm:sqref>
        </x14:conditionalFormatting>
        <x14:conditionalFormatting xmlns:xm="http://schemas.microsoft.com/office/excel/2006/main">
          <x14:cfRule type="expression" priority="4695615" id="{B86FDF2F-16C9-46B1-847E-7EA1A8A34B9D}">
            <xm:f>$BM$4='Data entry'!$R37</xm:f>
            <x14:dxf>
              <fill>
                <patternFill>
                  <bgColor rgb="FFFF0000"/>
                </patternFill>
              </fill>
            </x14:dxf>
          </x14:cfRule>
          <xm:sqref>BK99:BW99</xm:sqref>
        </x14:conditionalFormatting>
        <x14:conditionalFormatting xmlns:xm="http://schemas.microsoft.com/office/excel/2006/main">
          <x14:cfRule type="expression" priority="4695616" id="{72FD189F-4CED-400D-9FEF-21A328970A4D}">
            <xm:f>$BM$4='Data entry'!$R37</xm:f>
            <x14:dxf>
              <fill>
                <patternFill>
                  <bgColor rgb="FFFFFF00"/>
                </patternFill>
              </fill>
            </x14:dxf>
          </x14:cfRule>
          <xm:sqref>AY98:BM98</xm:sqref>
        </x14:conditionalFormatting>
        <x14:conditionalFormatting xmlns:xm="http://schemas.microsoft.com/office/excel/2006/main">
          <x14:cfRule type="expression" priority="4695617" id="{BBBBF859-D5A7-4F55-BFBF-8A77E3357590}">
            <xm:f>$BN$4='Data entry'!$R37</xm:f>
            <x14:dxf>
              <fill>
                <patternFill>
                  <bgColor rgb="FFFF0000"/>
                </patternFill>
              </fill>
            </x14:dxf>
          </x14:cfRule>
          <xm:sqref>BL99:BX99</xm:sqref>
        </x14:conditionalFormatting>
        <x14:conditionalFormatting xmlns:xm="http://schemas.microsoft.com/office/excel/2006/main">
          <x14:cfRule type="expression" priority="4695618" id="{50CB1D75-0FD5-4D24-92B1-E8A41DC6575C}">
            <xm:f>$BN$4='Data entry'!$R37</xm:f>
            <x14:dxf>
              <fill>
                <patternFill>
                  <bgColor rgb="FFFFFF00"/>
                </patternFill>
              </fill>
            </x14:dxf>
          </x14:cfRule>
          <xm:sqref>AZ98:BN98</xm:sqref>
        </x14:conditionalFormatting>
        <x14:conditionalFormatting xmlns:xm="http://schemas.microsoft.com/office/excel/2006/main">
          <x14:cfRule type="expression" priority="4695619" id="{9EF3226D-E8FC-496B-A6FF-71776AEA54D1}">
            <xm:f>$BO$4='Data entry'!$R37</xm:f>
            <x14:dxf>
              <fill>
                <patternFill>
                  <bgColor rgb="FFFF0000"/>
                </patternFill>
              </fill>
            </x14:dxf>
          </x14:cfRule>
          <xm:sqref>BM99:BY99</xm:sqref>
        </x14:conditionalFormatting>
        <x14:conditionalFormatting xmlns:xm="http://schemas.microsoft.com/office/excel/2006/main">
          <x14:cfRule type="expression" priority="4695620" id="{3B86C801-ECFE-4D05-8AA5-1581116BAFBC}">
            <xm:f>$BO$4='Data entry'!$R37</xm:f>
            <x14:dxf>
              <fill>
                <patternFill>
                  <bgColor rgb="FFFFFF00"/>
                </patternFill>
              </fill>
            </x14:dxf>
          </x14:cfRule>
          <xm:sqref>BA98:BO98</xm:sqref>
        </x14:conditionalFormatting>
        <x14:conditionalFormatting xmlns:xm="http://schemas.microsoft.com/office/excel/2006/main">
          <x14:cfRule type="expression" priority="4695621" id="{058A23EC-3371-4A02-9F20-1ECA603AC6BC}">
            <xm:f>$BP$4='Data entry'!$R37</xm:f>
            <x14:dxf>
              <fill>
                <patternFill>
                  <bgColor rgb="FFFF0000"/>
                </patternFill>
              </fill>
            </x14:dxf>
          </x14:cfRule>
          <xm:sqref>BN99:BZ99</xm:sqref>
        </x14:conditionalFormatting>
        <x14:conditionalFormatting xmlns:xm="http://schemas.microsoft.com/office/excel/2006/main">
          <x14:cfRule type="expression" priority="4695622" id="{3E711E31-3992-4555-AB22-87133D60CD15}">
            <xm:f>$BP$4='Data entry'!$R37</xm:f>
            <x14:dxf>
              <fill>
                <patternFill>
                  <bgColor rgb="FFFFFF00"/>
                </patternFill>
              </fill>
            </x14:dxf>
          </x14:cfRule>
          <xm:sqref>BB98:BP98</xm:sqref>
        </x14:conditionalFormatting>
        <x14:conditionalFormatting xmlns:xm="http://schemas.microsoft.com/office/excel/2006/main">
          <x14:cfRule type="expression" priority="4695623" id="{23E9F8B9-37D5-4730-9453-6F23E8ECBBE3}">
            <xm:f>$BQ$4='Data entry'!$R37</xm:f>
            <x14:dxf>
              <fill>
                <patternFill>
                  <bgColor rgb="FFFFFF00"/>
                </patternFill>
              </fill>
            </x14:dxf>
          </x14:cfRule>
          <xm:sqref>BC98:BQ98</xm:sqref>
        </x14:conditionalFormatting>
        <x14:conditionalFormatting xmlns:xm="http://schemas.microsoft.com/office/excel/2006/main">
          <x14:cfRule type="expression" priority="4695624" id="{BCFD92F6-AAD3-44FD-BC61-A292A81B883E}">
            <xm:f>$BQ$4='Data entry'!$R37</xm:f>
            <x14:dxf>
              <fill>
                <patternFill>
                  <bgColor rgb="FFFF0000"/>
                </patternFill>
              </fill>
            </x14:dxf>
          </x14:cfRule>
          <xm:sqref>BO99:CA99</xm:sqref>
        </x14:conditionalFormatting>
        <x14:conditionalFormatting xmlns:xm="http://schemas.microsoft.com/office/excel/2006/main">
          <x14:cfRule type="expression" priority="4695625" id="{357D60E5-F356-477E-8020-A18F42C02832}">
            <xm:f>$BR$4='Data entry'!$R37</xm:f>
            <x14:dxf>
              <fill>
                <patternFill>
                  <bgColor rgb="FFFFFF00"/>
                </patternFill>
              </fill>
            </x14:dxf>
          </x14:cfRule>
          <xm:sqref>BD98:BR98</xm:sqref>
        </x14:conditionalFormatting>
        <x14:conditionalFormatting xmlns:xm="http://schemas.microsoft.com/office/excel/2006/main">
          <x14:cfRule type="expression" priority="4695626" id="{DA2B6511-43B3-432D-B6AA-1DB1188B90A6}">
            <xm:f>$BR$4='Data entry'!$R37</xm:f>
            <x14:dxf>
              <fill>
                <patternFill>
                  <bgColor rgb="FFFF0000"/>
                </patternFill>
              </fill>
            </x14:dxf>
          </x14:cfRule>
          <xm:sqref>BP99:CB99</xm:sqref>
        </x14:conditionalFormatting>
        <x14:conditionalFormatting xmlns:xm="http://schemas.microsoft.com/office/excel/2006/main">
          <x14:cfRule type="expression" priority="4695627" id="{0D5F64E4-4136-4BFA-B833-CC8578525D9C}">
            <xm:f>$BS$4='Data entry'!$R37</xm:f>
            <x14:dxf>
              <fill>
                <patternFill>
                  <bgColor rgb="FFFFFF00"/>
                </patternFill>
              </fill>
            </x14:dxf>
          </x14:cfRule>
          <xm:sqref>BE98:BS98</xm:sqref>
        </x14:conditionalFormatting>
        <x14:conditionalFormatting xmlns:xm="http://schemas.microsoft.com/office/excel/2006/main">
          <x14:cfRule type="expression" priority="4695628" id="{AC94D468-F078-4AE2-8771-102996E07B09}">
            <xm:f>$BS$4='Data entry'!$R37</xm:f>
            <x14:dxf>
              <fill>
                <patternFill>
                  <bgColor rgb="FFFF0000"/>
                </patternFill>
              </fill>
            </x14:dxf>
          </x14:cfRule>
          <xm:sqref>BQ99:CC99</xm:sqref>
        </x14:conditionalFormatting>
        <x14:conditionalFormatting xmlns:xm="http://schemas.microsoft.com/office/excel/2006/main">
          <x14:cfRule type="expression" priority="4695629" id="{10E78F76-181E-4F19-9F89-7DD36D3EFE30}">
            <xm:f>$BT$4='Data entry'!$R37</xm:f>
            <x14:dxf>
              <fill>
                <patternFill>
                  <bgColor rgb="FFFFFF00"/>
                </patternFill>
              </fill>
            </x14:dxf>
          </x14:cfRule>
          <xm:sqref>BF98:BT98</xm:sqref>
        </x14:conditionalFormatting>
        <x14:conditionalFormatting xmlns:xm="http://schemas.microsoft.com/office/excel/2006/main">
          <x14:cfRule type="expression" priority="4695630" id="{6A5FADC6-9512-4EFB-90A5-7B5244D10D1F}">
            <xm:f>$BT$4='Data entry'!$R37</xm:f>
            <x14:dxf>
              <fill>
                <patternFill>
                  <bgColor rgb="FFFF0000"/>
                </patternFill>
              </fill>
            </x14:dxf>
          </x14:cfRule>
          <xm:sqref>BR99:CC99</xm:sqref>
        </x14:conditionalFormatting>
        <x14:conditionalFormatting xmlns:xm="http://schemas.microsoft.com/office/excel/2006/main">
          <x14:cfRule type="expression" priority="4695631" id="{A51139D1-8841-4B96-B8CB-DFE3808765CF}">
            <xm:f>$BU$4='Data entry'!$R37</xm:f>
            <x14:dxf>
              <fill>
                <patternFill>
                  <bgColor rgb="FFFFFF00"/>
                </patternFill>
              </fill>
            </x14:dxf>
          </x14:cfRule>
          <xm:sqref>BG98:BU98</xm:sqref>
        </x14:conditionalFormatting>
        <x14:conditionalFormatting xmlns:xm="http://schemas.microsoft.com/office/excel/2006/main">
          <x14:cfRule type="expression" priority="4695632" id="{55CA7258-760F-4BFF-ACB5-A70FEB3E7981}">
            <xm:f>$BU$4='Data entry'!$R37</xm:f>
            <x14:dxf>
              <fill>
                <patternFill>
                  <bgColor rgb="FFFF0000"/>
                </patternFill>
              </fill>
            </x14:dxf>
          </x14:cfRule>
          <xm:sqref>BS99:CC99</xm:sqref>
        </x14:conditionalFormatting>
        <x14:conditionalFormatting xmlns:xm="http://schemas.microsoft.com/office/excel/2006/main">
          <x14:cfRule type="expression" priority="4695633" id="{A922B218-64DB-4CBB-9AB8-FE0EBB44E09E}">
            <xm:f>$BV$4='Data entry'!$R37</xm:f>
            <x14:dxf>
              <fill>
                <patternFill>
                  <bgColor rgb="FFFFFF00"/>
                </patternFill>
              </fill>
            </x14:dxf>
          </x14:cfRule>
          <xm:sqref>BH98:BV98</xm:sqref>
        </x14:conditionalFormatting>
        <x14:conditionalFormatting xmlns:xm="http://schemas.microsoft.com/office/excel/2006/main">
          <x14:cfRule type="expression" priority="4695634" id="{C98E908A-CD31-4778-B41C-7AFB9DBE639A}">
            <xm:f>$BV$4='Data entry'!$R37</xm:f>
            <x14:dxf>
              <fill>
                <patternFill>
                  <bgColor rgb="FFFF0000"/>
                </patternFill>
              </fill>
            </x14:dxf>
          </x14:cfRule>
          <xm:sqref>BT99:CC99</xm:sqref>
        </x14:conditionalFormatting>
        <x14:conditionalFormatting xmlns:xm="http://schemas.microsoft.com/office/excel/2006/main">
          <x14:cfRule type="expression" priority="4695635" id="{465CCCA3-B4DB-4B61-8AC7-8A5E4CEC9E3F}">
            <xm:f>$BW$4='Data entry'!$R37</xm:f>
            <x14:dxf>
              <fill>
                <patternFill>
                  <bgColor rgb="FFFFFF00"/>
                </patternFill>
              </fill>
            </x14:dxf>
          </x14:cfRule>
          <xm:sqref>BI98:BW98</xm:sqref>
        </x14:conditionalFormatting>
        <x14:conditionalFormatting xmlns:xm="http://schemas.microsoft.com/office/excel/2006/main">
          <x14:cfRule type="expression" priority="4695636" id="{37566F97-6D06-400B-A709-FE657B07687F}">
            <xm:f>$BW$4='Data entry'!$R37</xm:f>
            <x14:dxf>
              <fill>
                <patternFill>
                  <bgColor rgb="FFFF0000"/>
                </patternFill>
              </fill>
            </x14:dxf>
          </x14:cfRule>
          <xm:sqref>BU99:CC99</xm:sqref>
        </x14:conditionalFormatting>
        <x14:conditionalFormatting xmlns:xm="http://schemas.microsoft.com/office/excel/2006/main">
          <x14:cfRule type="expression" priority="4695637" id="{D8FBA3AC-5CF0-4E45-97CA-1D4DEE729ADA}">
            <xm:f>$BX$4='Data entry'!$R37</xm:f>
            <x14:dxf>
              <fill>
                <patternFill>
                  <bgColor rgb="FFFFFF00"/>
                </patternFill>
              </fill>
            </x14:dxf>
          </x14:cfRule>
          <xm:sqref>BJ98:BX98</xm:sqref>
        </x14:conditionalFormatting>
        <x14:conditionalFormatting xmlns:xm="http://schemas.microsoft.com/office/excel/2006/main">
          <x14:cfRule type="expression" priority="4695638" id="{E077C84B-A94F-431D-B232-4AFCC7C64F54}">
            <xm:f>$BX$4='Data entry'!$R37</xm:f>
            <x14:dxf>
              <fill>
                <patternFill>
                  <bgColor rgb="FFFF0000"/>
                </patternFill>
              </fill>
            </x14:dxf>
          </x14:cfRule>
          <xm:sqref>BV99:CC99</xm:sqref>
        </x14:conditionalFormatting>
        <x14:conditionalFormatting xmlns:xm="http://schemas.microsoft.com/office/excel/2006/main">
          <x14:cfRule type="expression" priority="4695639" id="{63783BA8-0C97-4A44-86FD-7A2BCF1B9957}">
            <xm:f>$BY$4='Data entry'!$R37</xm:f>
            <x14:dxf>
              <fill>
                <patternFill>
                  <bgColor rgb="FFFFFF00"/>
                </patternFill>
              </fill>
            </x14:dxf>
          </x14:cfRule>
          <xm:sqref>BK98:BY98</xm:sqref>
        </x14:conditionalFormatting>
        <x14:conditionalFormatting xmlns:xm="http://schemas.microsoft.com/office/excel/2006/main">
          <x14:cfRule type="expression" priority="4695640" id="{BB8DB8B4-B71B-46D2-AEE7-346F16103F74}">
            <xm:f>$BY$4='Data entry'!$R37</xm:f>
            <x14:dxf>
              <fill>
                <patternFill>
                  <bgColor rgb="FFFF0000"/>
                </patternFill>
              </fill>
            </x14:dxf>
          </x14:cfRule>
          <xm:sqref>BW99:CC99</xm:sqref>
        </x14:conditionalFormatting>
        <x14:conditionalFormatting xmlns:xm="http://schemas.microsoft.com/office/excel/2006/main">
          <x14:cfRule type="expression" priority="4695641" id="{1B638B98-2B06-4FEB-90C1-446A3E0A3979}">
            <xm:f>$BZ$4='Data entry'!$R37</xm:f>
            <x14:dxf>
              <fill>
                <patternFill>
                  <bgColor rgb="FFFFFF00"/>
                </patternFill>
              </fill>
            </x14:dxf>
          </x14:cfRule>
          <xm:sqref>BL98:BZ98</xm:sqref>
        </x14:conditionalFormatting>
        <x14:conditionalFormatting xmlns:xm="http://schemas.microsoft.com/office/excel/2006/main">
          <x14:cfRule type="expression" priority="4695642" id="{D3A0A2F8-D1B2-4DC5-B2A9-0EF53074E685}">
            <xm:f>$BZ$4='Data entry'!$R37</xm:f>
            <x14:dxf>
              <fill>
                <patternFill>
                  <bgColor rgb="FFFF0000"/>
                </patternFill>
              </fill>
            </x14:dxf>
          </x14:cfRule>
          <xm:sqref>BX99:CC99</xm:sqref>
        </x14:conditionalFormatting>
        <x14:conditionalFormatting xmlns:xm="http://schemas.microsoft.com/office/excel/2006/main">
          <x14:cfRule type="expression" priority="4695643" id="{83F6D018-7D3B-4D33-9998-11572F2F2FF5}">
            <xm:f>$CA$4='Data entry'!$R37</xm:f>
            <x14:dxf>
              <fill>
                <patternFill>
                  <bgColor rgb="FFFFFF00"/>
                </patternFill>
              </fill>
            </x14:dxf>
          </x14:cfRule>
          <xm:sqref>BM98:CA98</xm:sqref>
        </x14:conditionalFormatting>
        <x14:conditionalFormatting xmlns:xm="http://schemas.microsoft.com/office/excel/2006/main">
          <x14:cfRule type="expression" priority="4695644" id="{8E6D0B51-5626-4ED9-9072-C7A2C139704F}">
            <xm:f>$CA$4='Data entry'!$R37</xm:f>
            <x14:dxf>
              <fill>
                <patternFill>
                  <bgColor rgb="FFFF0000"/>
                </patternFill>
              </fill>
            </x14:dxf>
          </x14:cfRule>
          <xm:sqref>BY99:CC99</xm:sqref>
        </x14:conditionalFormatting>
        <x14:conditionalFormatting xmlns:xm="http://schemas.microsoft.com/office/excel/2006/main">
          <x14:cfRule type="expression" priority="4695645" id="{E1886EE4-3BDE-43A9-9F4B-79377FEC37FE}">
            <xm:f>$CB$4='Data entry'!$R37</xm:f>
            <x14:dxf>
              <fill>
                <patternFill>
                  <bgColor rgb="FFFFFF00"/>
                </patternFill>
              </fill>
            </x14:dxf>
          </x14:cfRule>
          <xm:sqref>BN98:CB98</xm:sqref>
        </x14:conditionalFormatting>
        <x14:conditionalFormatting xmlns:xm="http://schemas.microsoft.com/office/excel/2006/main">
          <x14:cfRule type="expression" priority="4695646" id="{ADEF572A-6C18-4602-BB86-01C96D36E07E}">
            <xm:f>$CB$4='Data entry'!$R37</xm:f>
            <x14:dxf>
              <fill>
                <patternFill>
                  <bgColor rgb="FFFF0000"/>
                </patternFill>
              </fill>
            </x14:dxf>
          </x14:cfRule>
          <xm:sqref>BZ99:CC99</xm:sqref>
        </x14:conditionalFormatting>
        <x14:conditionalFormatting xmlns:xm="http://schemas.microsoft.com/office/excel/2006/main">
          <x14:cfRule type="expression" priority="4695647" id="{7984E1C9-E073-4955-8543-62145CB6D008}">
            <xm:f>$CC$4='Data entry'!$R37</xm:f>
            <x14:dxf>
              <fill>
                <patternFill>
                  <bgColor rgb="FFFFFF00"/>
                </patternFill>
              </fill>
            </x14:dxf>
          </x14:cfRule>
          <xm:sqref>BO98:CC98</xm:sqref>
        </x14:conditionalFormatting>
        <x14:conditionalFormatting xmlns:xm="http://schemas.microsoft.com/office/excel/2006/main">
          <x14:cfRule type="expression" priority="4695648" id="{18A957B3-59FA-4698-BA92-2A208FF18E2F}">
            <xm:f>$CC$4='Data entry'!$R37</xm:f>
            <x14:dxf>
              <fill>
                <patternFill>
                  <bgColor rgb="FFFF0000"/>
                </patternFill>
              </fill>
            </x14:dxf>
          </x14:cfRule>
          <xm:sqref>CA99:CC99</xm:sqref>
        </x14:conditionalFormatting>
        <x14:conditionalFormatting xmlns:xm="http://schemas.microsoft.com/office/excel/2006/main">
          <x14:cfRule type="expression" priority="4695735" id="{5B0DB825-B7C2-40AC-B7EF-F267F054CFB9}">
            <xm:f>$U$4='Data entry'!$R38</xm:f>
            <x14:dxf>
              <fill>
                <patternFill>
                  <bgColor rgb="FFFF0000"/>
                </patternFill>
              </fill>
            </x14:dxf>
          </x14:cfRule>
          <xm:sqref>S102:AE102</xm:sqref>
        </x14:conditionalFormatting>
        <x14:conditionalFormatting xmlns:xm="http://schemas.microsoft.com/office/excel/2006/main">
          <x14:cfRule type="expression" priority="4695736" id="{18311200-E2BB-400F-B594-3B9A2C6068C2}">
            <xm:f>$V$4='Data entry'!$R38</xm:f>
            <x14:dxf>
              <fill>
                <patternFill>
                  <bgColor rgb="FFFF0000"/>
                </patternFill>
              </fill>
            </x14:dxf>
          </x14:cfRule>
          <xm:sqref>T102:AF102</xm:sqref>
        </x14:conditionalFormatting>
        <x14:conditionalFormatting xmlns:xm="http://schemas.microsoft.com/office/excel/2006/main">
          <x14:cfRule type="expression" priority="4695737" id="{D6DFB621-1A58-4C59-A987-ECAD0EB2D32B}">
            <xm:f>$V$4='Data entry'!$R38</xm:f>
            <x14:dxf>
              <fill>
                <patternFill>
                  <bgColor rgb="FFFFFF00"/>
                </patternFill>
              </fill>
            </x14:dxf>
          </x14:cfRule>
          <xm:sqref>H101:V101</xm:sqref>
        </x14:conditionalFormatting>
        <x14:conditionalFormatting xmlns:xm="http://schemas.microsoft.com/office/excel/2006/main">
          <x14:cfRule type="expression" priority="4695738" id="{5F87A680-DC5F-433D-A779-B7A534ACCDA9}">
            <xm:f>$W$4='Data entry'!$R38</xm:f>
            <x14:dxf>
              <fill>
                <patternFill>
                  <bgColor rgb="FFFF0000"/>
                </patternFill>
              </fill>
            </x14:dxf>
          </x14:cfRule>
          <xm:sqref>U102:AG102</xm:sqref>
        </x14:conditionalFormatting>
        <x14:conditionalFormatting xmlns:xm="http://schemas.microsoft.com/office/excel/2006/main">
          <x14:cfRule type="expression" priority="4695739" id="{964539FF-A92C-4F68-B268-B7157A32678C}">
            <xm:f>$W$4='Data entry'!$R38</xm:f>
            <x14:dxf>
              <fill>
                <patternFill>
                  <bgColor rgb="FFFFFF00"/>
                </patternFill>
              </fill>
            </x14:dxf>
          </x14:cfRule>
          <xm:sqref>I101:W101</xm:sqref>
        </x14:conditionalFormatting>
        <x14:conditionalFormatting xmlns:xm="http://schemas.microsoft.com/office/excel/2006/main">
          <x14:cfRule type="expression" priority="4695740" id="{46C1533A-F090-4A90-9309-3F59EC3FD3B0}">
            <xm:f>$X$4='Data entry'!$R38</xm:f>
            <x14:dxf>
              <fill>
                <patternFill>
                  <bgColor rgb="FFFF0000"/>
                </patternFill>
              </fill>
            </x14:dxf>
          </x14:cfRule>
          <xm:sqref>V102:AH102</xm:sqref>
        </x14:conditionalFormatting>
        <x14:conditionalFormatting xmlns:xm="http://schemas.microsoft.com/office/excel/2006/main">
          <x14:cfRule type="expression" priority="4695741" id="{7C70E81C-DDD4-4D75-933A-4F6A39893184}">
            <xm:f>$X$4='Data entry'!$R38</xm:f>
            <x14:dxf>
              <fill>
                <patternFill>
                  <bgColor rgb="FFFFFF00"/>
                </patternFill>
              </fill>
            </x14:dxf>
          </x14:cfRule>
          <xm:sqref>J101:X101</xm:sqref>
        </x14:conditionalFormatting>
        <x14:conditionalFormatting xmlns:xm="http://schemas.microsoft.com/office/excel/2006/main">
          <x14:cfRule type="expression" priority="4695742" id="{561AF073-0EF8-4B72-A119-40A639C4359D}">
            <xm:f>$Y$4='Data entry'!$R38</xm:f>
            <x14:dxf>
              <fill>
                <patternFill>
                  <bgColor rgb="FFFF0000"/>
                </patternFill>
              </fill>
            </x14:dxf>
          </x14:cfRule>
          <xm:sqref>W102:AI102</xm:sqref>
        </x14:conditionalFormatting>
        <x14:conditionalFormatting xmlns:xm="http://schemas.microsoft.com/office/excel/2006/main">
          <x14:cfRule type="expression" priority="4695743" id="{F242E808-8F07-4A89-9524-7D4C767CE357}">
            <xm:f>$Y$4='Data entry'!$R38</xm:f>
            <x14:dxf>
              <fill>
                <patternFill>
                  <bgColor rgb="FFFFFF00"/>
                </patternFill>
              </fill>
            </x14:dxf>
          </x14:cfRule>
          <xm:sqref>K101:Y101</xm:sqref>
        </x14:conditionalFormatting>
        <x14:conditionalFormatting xmlns:xm="http://schemas.microsoft.com/office/excel/2006/main">
          <x14:cfRule type="expression" priority="4695744" id="{DD601058-982B-4218-BD9D-64BB823C2633}">
            <xm:f>$Z$4='Data entry'!$R38</xm:f>
            <x14:dxf>
              <fill>
                <patternFill>
                  <bgColor rgb="FFFF0000"/>
                </patternFill>
              </fill>
            </x14:dxf>
          </x14:cfRule>
          <xm:sqref>X102:AJ102</xm:sqref>
        </x14:conditionalFormatting>
        <x14:conditionalFormatting xmlns:xm="http://schemas.microsoft.com/office/excel/2006/main">
          <x14:cfRule type="expression" priority="4695745" id="{C9DB141D-79F6-4093-92A3-7BF7A1622985}">
            <xm:f>$Z$4='Data entry'!$R38</xm:f>
            <x14:dxf>
              <fill>
                <patternFill>
                  <bgColor rgb="FFFFFF00"/>
                </patternFill>
              </fill>
            </x14:dxf>
          </x14:cfRule>
          <xm:sqref>L101:Z101</xm:sqref>
        </x14:conditionalFormatting>
        <x14:conditionalFormatting xmlns:xm="http://schemas.microsoft.com/office/excel/2006/main">
          <x14:cfRule type="expression" priority="4695746" id="{710EB8D3-F5C0-4E3C-8214-2D0C4E26F649}">
            <xm:f>$AA$4='Data entry'!$R38</xm:f>
            <x14:dxf>
              <fill>
                <patternFill>
                  <bgColor rgb="FFFF0000"/>
                </patternFill>
              </fill>
            </x14:dxf>
          </x14:cfRule>
          <xm:sqref>Y102:AK102</xm:sqref>
        </x14:conditionalFormatting>
        <x14:conditionalFormatting xmlns:xm="http://schemas.microsoft.com/office/excel/2006/main">
          <x14:cfRule type="expression" priority="4695747" id="{33825D69-C967-4D27-B395-5D44A3083802}">
            <xm:f>$AA$4='Data entry'!$R38</xm:f>
            <x14:dxf>
              <fill>
                <patternFill>
                  <bgColor rgb="FFFFFF00"/>
                </patternFill>
              </fill>
            </x14:dxf>
          </x14:cfRule>
          <xm:sqref>M101:AA101</xm:sqref>
        </x14:conditionalFormatting>
        <x14:conditionalFormatting xmlns:xm="http://schemas.microsoft.com/office/excel/2006/main">
          <x14:cfRule type="expression" priority="4695748" id="{9811A97D-351B-4D32-8754-AF433277E62B}">
            <xm:f>$AB$4='Data entry'!$R38</xm:f>
            <x14:dxf>
              <fill>
                <patternFill>
                  <bgColor rgb="FFFF0000"/>
                </patternFill>
              </fill>
            </x14:dxf>
          </x14:cfRule>
          <xm:sqref>Z102:AL102</xm:sqref>
        </x14:conditionalFormatting>
        <x14:conditionalFormatting xmlns:xm="http://schemas.microsoft.com/office/excel/2006/main">
          <x14:cfRule type="expression" priority="4695749" id="{6DD3E556-C72E-438B-92DA-3096ED1E4178}">
            <xm:f>$AB$4='Data entry'!$R38</xm:f>
            <x14:dxf>
              <fill>
                <patternFill>
                  <bgColor rgb="FFFFFF00"/>
                </patternFill>
              </fill>
            </x14:dxf>
          </x14:cfRule>
          <xm:sqref>N101:AB101</xm:sqref>
        </x14:conditionalFormatting>
        <x14:conditionalFormatting xmlns:xm="http://schemas.microsoft.com/office/excel/2006/main">
          <x14:cfRule type="expression" priority="4695750" id="{C0DF7A1B-D6BC-4371-BD3A-F0708147FA1C}">
            <xm:f>$AC$4='Data entry'!$R38</xm:f>
            <x14:dxf>
              <fill>
                <patternFill>
                  <bgColor rgb="FFFF0000"/>
                </patternFill>
              </fill>
            </x14:dxf>
          </x14:cfRule>
          <xm:sqref>AA102:AM102</xm:sqref>
        </x14:conditionalFormatting>
        <x14:conditionalFormatting xmlns:xm="http://schemas.microsoft.com/office/excel/2006/main">
          <x14:cfRule type="expression" priority="4695751" id="{DB2E1F48-AF0E-41F9-A976-6B1963CA5711}">
            <xm:f>$AC$4='Data entry'!$R38</xm:f>
            <x14:dxf>
              <fill>
                <patternFill>
                  <bgColor rgb="FFFFFF00"/>
                </patternFill>
              </fill>
            </x14:dxf>
          </x14:cfRule>
          <xm:sqref>O101:AC101</xm:sqref>
        </x14:conditionalFormatting>
        <x14:conditionalFormatting xmlns:xm="http://schemas.microsoft.com/office/excel/2006/main">
          <x14:cfRule type="expression" priority="4695752" id="{89909907-F9A9-4AF9-BC1D-304710A43F50}">
            <xm:f>$AD$4='Data entry'!$R38</xm:f>
            <x14:dxf>
              <fill>
                <patternFill>
                  <bgColor rgb="FFFF0000"/>
                </patternFill>
              </fill>
            </x14:dxf>
          </x14:cfRule>
          <xm:sqref>AB102:AN102</xm:sqref>
        </x14:conditionalFormatting>
        <x14:conditionalFormatting xmlns:xm="http://schemas.microsoft.com/office/excel/2006/main">
          <x14:cfRule type="expression" priority="4695753" id="{729676B7-E331-43A4-ACC9-850DCEE76A0E}">
            <xm:f>$AD$4='Data entry'!$R38</xm:f>
            <x14:dxf>
              <fill>
                <patternFill>
                  <bgColor rgb="FFFFFF00"/>
                </patternFill>
              </fill>
            </x14:dxf>
          </x14:cfRule>
          <xm:sqref>P101:AD101</xm:sqref>
        </x14:conditionalFormatting>
        <x14:conditionalFormatting xmlns:xm="http://schemas.microsoft.com/office/excel/2006/main">
          <x14:cfRule type="expression" priority="4695754" id="{00DA2C55-350E-44AA-ABEA-808FABFDA737}">
            <xm:f>$AE$4='Data entry'!$R38</xm:f>
            <x14:dxf>
              <fill>
                <patternFill>
                  <bgColor rgb="FFFF0000"/>
                </patternFill>
              </fill>
            </x14:dxf>
          </x14:cfRule>
          <xm:sqref>AC102:AO102</xm:sqref>
        </x14:conditionalFormatting>
        <x14:conditionalFormatting xmlns:xm="http://schemas.microsoft.com/office/excel/2006/main">
          <x14:cfRule type="expression" priority="4695755" id="{373C95F1-00C1-45E9-B561-5224945BA4A4}">
            <xm:f>$AE$4='Data entry'!$R38</xm:f>
            <x14:dxf>
              <fill>
                <patternFill>
                  <bgColor rgb="FFFFFF00"/>
                </patternFill>
              </fill>
            </x14:dxf>
          </x14:cfRule>
          <xm:sqref>Q101:AE101</xm:sqref>
        </x14:conditionalFormatting>
        <x14:conditionalFormatting xmlns:xm="http://schemas.microsoft.com/office/excel/2006/main">
          <x14:cfRule type="expression" priority="4695756" id="{65E90E74-6BEF-4B00-BD5E-ECACFEBC225A}">
            <xm:f>$AF$4='Data entry'!$R38</xm:f>
            <x14:dxf>
              <fill>
                <patternFill>
                  <bgColor rgb="FFFF0000"/>
                </patternFill>
              </fill>
            </x14:dxf>
          </x14:cfRule>
          <xm:sqref>AD102:AP102</xm:sqref>
        </x14:conditionalFormatting>
        <x14:conditionalFormatting xmlns:xm="http://schemas.microsoft.com/office/excel/2006/main">
          <x14:cfRule type="expression" priority="4695757" id="{56B519D7-E083-4811-B42B-D6CB10D44BB3}">
            <xm:f>$AF$4='Data entry'!$R38</xm:f>
            <x14:dxf>
              <fill>
                <patternFill>
                  <bgColor rgb="FFFFFF00"/>
                </patternFill>
              </fill>
            </x14:dxf>
          </x14:cfRule>
          <xm:sqref>R101:AF101</xm:sqref>
        </x14:conditionalFormatting>
        <x14:conditionalFormatting xmlns:xm="http://schemas.microsoft.com/office/excel/2006/main">
          <x14:cfRule type="expression" priority="4695758" id="{889682B6-BF9B-414B-86B7-1C802156B058}">
            <xm:f>$AG$4='Data entry'!$R38</xm:f>
            <x14:dxf>
              <fill>
                <patternFill>
                  <bgColor rgb="FFFF0000"/>
                </patternFill>
              </fill>
            </x14:dxf>
          </x14:cfRule>
          <xm:sqref>AE102:AQ102</xm:sqref>
        </x14:conditionalFormatting>
        <x14:conditionalFormatting xmlns:xm="http://schemas.microsoft.com/office/excel/2006/main">
          <x14:cfRule type="expression" priority="4695759" id="{19913D88-1940-4CB0-B29C-D46D60833BD5}">
            <xm:f>$AG$4='Data entry'!$R38</xm:f>
            <x14:dxf>
              <fill>
                <patternFill>
                  <bgColor rgb="FFFFFF00"/>
                </patternFill>
              </fill>
            </x14:dxf>
          </x14:cfRule>
          <xm:sqref>S101:AG101</xm:sqref>
        </x14:conditionalFormatting>
        <x14:conditionalFormatting xmlns:xm="http://schemas.microsoft.com/office/excel/2006/main">
          <x14:cfRule type="expression" priority="4695760" id="{3DD7B9A5-18A3-463F-BAD5-9796FC487328}">
            <xm:f>$AH$4='Data entry'!$R38</xm:f>
            <x14:dxf>
              <fill>
                <patternFill>
                  <bgColor rgb="FFFF0000"/>
                </patternFill>
              </fill>
            </x14:dxf>
          </x14:cfRule>
          <xm:sqref>AF102:AR102</xm:sqref>
        </x14:conditionalFormatting>
        <x14:conditionalFormatting xmlns:xm="http://schemas.microsoft.com/office/excel/2006/main">
          <x14:cfRule type="expression" priority="4695761" id="{31005CF4-5608-496E-91EB-F7F505046C80}">
            <xm:f>$AH$4='Data entry'!$R38</xm:f>
            <x14:dxf>
              <fill>
                <patternFill>
                  <bgColor rgb="FFFFFF00"/>
                </patternFill>
              </fill>
            </x14:dxf>
          </x14:cfRule>
          <xm:sqref>T101:AH101</xm:sqref>
        </x14:conditionalFormatting>
        <x14:conditionalFormatting xmlns:xm="http://schemas.microsoft.com/office/excel/2006/main">
          <x14:cfRule type="expression" priority="4695762" id="{CD14F654-5B7A-444F-8FC1-7DD71E76E475}">
            <xm:f>$AI$4='Data entry'!$R38</xm:f>
            <x14:dxf>
              <fill>
                <patternFill>
                  <bgColor rgb="FFFF0000"/>
                </patternFill>
              </fill>
            </x14:dxf>
          </x14:cfRule>
          <xm:sqref>AG102:AS102</xm:sqref>
        </x14:conditionalFormatting>
        <x14:conditionalFormatting xmlns:xm="http://schemas.microsoft.com/office/excel/2006/main">
          <x14:cfRule type="expression" priority="4695763" id="{0E4E448C-6C46-4285-B877-A61A90294385}">
            <xm:f>$AI$4='Data entry'!$R38</xm:f>
            <x14:dxf>
              <fill>
                <patternFill>
                  <bgColor rgb="FFFFFF00"/>
                </patternFill>
              </fill>
            </x14:dxf>
          </x14:cfRule>
          <xm:sqref>U101:AI101</xm:sqref>
        </x14:conditionalFormatting>
        <x14:conditionalFormatting xmlns:xm="http://schemas.microsoft.com/office/excel/2006/main">
          <x14:cfRule type="expression" priority="4695764" id="{B1C1818F-791C-403D-BE73-6F6E9DC6A16D}">
            <xm:f>$AJ$4='Data entry'!$R38</xm:f>
            <x14:dxf>
              <fill>
                <patternFill>
                  <bgColor rgb="FFFF0000"/>
                </patternFill>
              </fill>
            </x14:dxf>
          </x14:cfRule>
          <xm:sqref>AH102:AT102</xm:sqref>
        </x14:conditionalFormatting>
        <x14:conditionalFormatting xmlns:xm="http://schemas.microsoft.com/office/excel/2006/main">
          <x14:cfRule type="expression" priority="4695765" id="{A1237792-221B-431B-B8A7-E9A64DA46D93}">
            <xm:f>$AJ$4='Data entry'!$R38</xm:f>
            <x14:dxf>
              <fill>
                <patternFill>
                  <bgColor rgb="FFFFFF00"/>
                </patternFill>
              </fill>
            </x14:dxf>
          </x14:cfRule>
          <xm:sqref>V101:AJ101</xm:sqref>
        </x14:conditionalFormatting>
        <x14:conditionalFormatting xmlns:xm="http://schemas.microsoft.com/office/excel/2006/main">
          <x14:cfRule type="expression" priority="4695766" id="{617DC2AF-C7A3-4724-8EA3-17DEFEDC8949}">
            <xm:f>$AK$4='Data entry'!$R38</xm:f>
            <x14:dxf>
              <fill>
                <patternFill>
                  <bgColor rgb="FFFF0000"/>
                </patternFill>
              </fill>
            </x14:dxf>
          </x14:cfRule>
          <xm:sqref>AI102:AU102</xm:sqref>
        </x14:conditionalFormatting>
        <x14:conditionalFormatting xmlns:xm="http://schemas.microsoft.com/office/excel/2006/main">
          <x14:cfRule type="expression" priority="4695767" id="{AA72317D-37B1-48EB-A28B-BF2AC8DC4519}">
            <xm:f>$AK$4='Data entry'!$R38</xm:f>
            <x14:dxf>
              <fill>
                <patternFill>
                  <bgColor rgb="FFFFFF00"/>
                </patternFill>
              </fill>
            </x14:dxf>
          </x14:cfRule>
          <xm:sqref>W101:AK101</xm:sqref>
        </x14:conditionalFormatting>
        <x14:conditionalFormatting xmlns:xm="http://schemas.microsoft.com/office/excel/2006/main">
          <x14:cfRule type="expression" priority="4695768" id="{6CA9FB7A-20EA-4D3A-B74C-A001F4BE810D}">
            <xm:f>$AL$4='Data entry'!$R38</xm:f>
            <x14:dxf>
              <fill>
                <patternFill>
                  <bgColor rgb="FFFF0000"/>
                </patternFill>
              </fill>
            </x14:dxf>
          </x14:cfRule>
          <xm:sqref>AJ102:AV102</xm:sqref>
        </x14:conditionalFormatting>
        <x14:conditionalFormatting xmlns:xm="http://schemas.microsoft.com/office/excel/2006/main">
          <x14:cfRule type="expression" priority="4695769" id="{81A75DAA-573F-4EF3-A640-1B992C18BEA0}">
            <xm:f>$AL$4='Data entry'!$R38</xm:f>
            <x14:dxf>
              <fill>
                <patternFill>
                  <bgColor rgb="FFFFFF00"/>
                </patternFill>
              </fill>
            </x14:dxf>
          </x14:cfRule>
          <xm:sqref>X101:AL101</xm:sqref>
        </x14:conditionalFormatting>
        <x14:conditionalFormatting xmlns:xm="http://schemas.microsoft.com/office/excel/2006/main">
          <x14:cfRule type="expression" priority="4695770" id="{3D44713E-4ABA-4CCD-9DF4-5513A9FB5E1E}">
            <xm:f>$AM$4='Data entry'!$R38</xm:f>
            <x14:dxf>
              <fill>
                <patternFill>
                  <bgColor rgb="FFFF0000"/>
                </patternFill>
              </fill>
            </x14:dxf>
          </x14:cfRule>
          <xm:sqref>AK102:AW102</xm:sqref>
        </x14:conditionalFormatting>
        <x14:conditionalFormatting xmlns:xm="http://schemas.microsoft.com/office/excel/2006/main">
          <x14:cfRule type="expression" priority="4695771" id="{05A26B51-72A7-4423-822F-2BDBC28275D0}">
            <xm:f>$AM$4='Data entry'!$R38</xm:f>
            <x14:dxf>
              <fill>
                <patternFill>
                  <bgColor rgb="FFFFFF00"/>
                </patternFill>
              </fill>
            </x14:dxf>
          </x14:cfRule>
          <xm:sqref>Y101:AM101</xm:sqref>
        </x14:conditionalFormatting>
        <x14:conditionalFormatting xmlns:xm="http://schemas.microsoft.com/office/excel/2006/main">
          <x14:cfRule type="expression" priority="4695772" id="{B8A20675-6230-4694-A7F6-6B3DC7142773}">
            <xm:f>$AN$4='Data entry'!$R38</xm:f>
            <x14:dxf>
              <fill>
                <patternFill>
                  <bgColor rgb="FFFF0000"/>
                </patternFill>
              </fill>
            </x14:dxf>
          </x14:cfRule>
          <xm:sqref>AL102:AX102</xm:sqref>
        </x14:conditionalFormatting>
        <x14:conditionalFormatting xmlns:xm="http://schemas.microsoft.com/office/excel/2006/main">
          <x14:cfRule type="expression" priority="4695773" id="{8421181C-7450-42E9-BC1D-065CCFCA960E}">
            <xm:f>$AN$4='Data entry'!$R38</xm:f>
            <x14:dxf>
              <fill>
                <patternFill>
                  <bgColor rgb="FFFFFF00"/>
                </patternFill>
              </fill>
            </x14:dxf>
          </x14:cfRule>
          <xm:sqref>Z101:AN101</xm:sqref>
        </x14:conditionalFormatting>
        <x14:conditionalFormatting xmlns:xm="http://schemas.microsoft.com/office/excel/2006/main">
          <x14:cfRule type="expression" priority="4695774" id="{067FE4BD-6EF4-4684-B6E0-35AB2F267EE7}">
            <xm:f>$AO$4='Data entry'!$R38</xm:f>
            <x14:dxf>
              <fill>
                <patternFill>
                  <bgColor rgb="FFFF0000"/>
                </patternFill>
              </fill>
            </x14:dxf>
          </x14:cfRule>
          <xm:sqref>AM102:AY102</xm:sqref>
        </x14:conditionalFormatting>
        <x14:conditionalFormatting xmlns:xm="http://schemas.microsoft.com/office/excel/2006/main">
          <x14:cfRule type="expression" priority="4695775" id="{F7653492-88D1-47AC-8BA3-0CCE65C3C2AB}">
            <xm:f>$AO$4='Data entry'!$R38</xm:f>
            <x14:dxf>
              <fill>
                <patternFill>
                  <bgColor rgb="FFFFFF00"/>
                </patternFill>
              </fill>
            </x14:dxf>
          </x14:cfRule>
          <xm:sqref>AA101:AO101</xm:sqref>
        </x14:conditionalFormatting>
        <x14:conditionalFormatting xmlns:xm="http://schemas.microsoft.com/office/excel/2006/main">
          <x14:cfRule type="expression" priority="4695776" id="{207A5E5D-B322-482E-9193-1D7318138358}">
            <xm:f>$AP$4='Data entry'!$R38</xm:f>
            <x14:dxf>
              <fill>
                <patternFill>
                  <bgColor rgb="FFFF0000"/>
                </patternFill>
              </fill>
            </x14:dxf>
          </x14:cfRule>
          <xm:sqref>AN102:AZ102</xm:sqref>
        </x14:conditionalFormatting>
        <x14:conditionalFormatting xmlns:xm="http://schemas.microsoft.com/office/excel/2006/main">
          <x14:cfRule type="expression" priority="4695777" id="{21DA638D-4CA0-4067-BFF1-240CE1A0261B}">
            <xm:f>$AP$4='Data entry'!$R38</xm:f>
            <x14:dxf>
              <fill>
                <patternFill>
                  <bgColor rgb="FFFFFF00"/>
                </patternFill>
              </fill>
            </x14:dxf>
          </x14:cfRule>
          <xm:sqref>AB101:AP101</xm:sqref>
        </x14:conditionalFormatting>
        <x14:conditionalFormatting xmlns:xm="http://schemas.microsoft.com/office/excel/2006/main">
          <x14:cfRule type="expression" priority="4695778" id="{71963D96-A42A-4B90-BFC7-6D83D37766EF}">
            <xm:f>$AQ$4='Data entry'!$R38</xm:f>
            <x14:dxf>
              <fill>
                <patternFill>
                  <bgColor rgb="FFFF0000"/>
                </patternFill>
              </fill>
            </x14:dxf>
          </x14:cfRule>
          <xm:sqref>AO102:BA102</xm:sqref>
        </x14:conditionalFormatting>
        <x14:conditionalFormatting xmlns:xm="http://schemas.microsoft.com/office/excel/2006/main">
          <x14:cfRule type="expression" priority="4695779" id="{74952595-84B6-484F-8FF6-FCC1F337DF4D}">
            <xm:f>$AQ$4='Data entry'!$R38</xm:f>
            <x14:dxf>
              <fill>
                <patternFill>
                  <bgColor rgb="FFFFFF00"/>
                </patternFill>
              </fill>
            </x14:dxf>
          </x14:cfRule>
          <xm:sqref>AC101:AQ101</xm:sqref>
        </x14:conditionalFormatting>
        <x14:conditionalFormatting xmlns:xm="http://schemas.microsoft.com/office/excel/2006/main">
          <x14:cfRule type="expression" priority="4695780" id="{8AC9C4B9-0A34-4BC0-B0F7-CA89434C4911}">
            <xm:f>$P$4='Data entry'!$R38</xm:f>
            <x14:dxf>
              <fill>
                <patternFill>
                  <bgColor rgb="FFFFFF00"/>
                </patternFill>
              </fill>
            </x14:dxf>
          </x14:cfRule>
          <xm:sqref>C101:P101</xm:sqref>
        </x14:conditionalFormatting>
        <x14:conditionalFormatting xmlns:xm="http://schemas.microsoft.com/office/excel/2006/main">
          <x14:cfRule type="expression" priority="4695781" id="{0A726775-ABFD-4F22-967C-1A4D87BA3751}">
            <xm:f>$Q$4='Data entry'!$R38</xm:f>
            <x14:dxf>
              <fill>
                <patternFill>
                  <bgColor rgb="FFFFFF00"/>
                </patternFill>
              </fill>
            </x14:dxf>
          </x14:cfRule>
          <xm:sqref>C101:Q101</xm:sqref>
        </x14:conditionalFormatting>
        <x14:conditionalFormatting xmlns:xm="http://schemas.microsoft.com/office/excel/2006/main">
          <x14:cfRule type="expression" priority="4695782" id="{3A8414BD-262C-43B5-86EE-FA6901D00453}">
            <xm:f>$Q$4='Data entry'!$R38</xm:f>
            <x14:dxf>
              <fill>
                <patternFill>
                  <bgColor rgb="FFFF0000"/>
                </patternFill>
              </fill>
            </x14:dxf>
          </x14:cfRule>
          <xm:sqref>O102:AA102</xm:sqref>
        </x14:conditionalFormatting>
        <x14:conditionalFormatting xmlns:xm="http://schemas.microsoft.com/office/excel/2006/main">
          <x14:cfRule type="expression" priority="4695783" id="{B8B5501D-F3EF-4449-9306-F652960C65F4}">
            <xm:f>$R$4='Data entry'!$R38</xm:f>
            <x14:dxf>
              <fill>
                <patternFill>
                  <bgColor rgb="FFFF0000"/>
                </patternFill>
              </fill>
            </x14:dxf>
          </x14:cfRule>
          <xm:sqref>P102:AB102</xm:sqref>
        </x14:conditionalFormatting>
        <x14:conditionalFormatting xmlns:xm="http://schemas.microsoft.com/office/excel/2006/main">
          <x14:cfRule type="expression" priority="4695784" id="{5D070DEC-B82E-4D87-B907-A3E5AB836991}">
            <xm:f>$R$4='Data entry'!$R38</xm:f>
            <x14:dxf>
              <fill>
                <patternFill>
                  <bgColor rgb="FFFFFF00"/>
                </patternFill>
              </fill>
            </x14:dxf>
          </x14:cfRule>
          <xm:sqref>D101:R101</xm:sqref>
        </x14:conditionalFormatting>
        <x14:conditionalFormatting xmlns:xm="http://schemas.microsoft.com/office/excel/2006/main">
          <x14:cfRule type="expression" priority="4695785" id="{E4D16A10-F818-4664-9FB2-F0E839824D4B}">
            <xm:f>$S$4='Data entry'!$R38</xm:f>
            <x14:dxf>
              <fill>
                <patternFill>
                  <bgColor rgb="FFFF0000"/>
                </patternFill>
              </fill>
            </x14:dxf>
          </x14:cfRule>
          <xm:sqref>Q102:AC102</xm:sqref>
        </x14:conditionalFormatting>
        <x14:conditionalFormatting xmlns:xm="http://schemas.microsoft.com/office/excel/2006/main">
          <x14:cfRule type="expression" priority="4695786" id="{1A9F9911-A3E9-4730-AFBE-AB8C596545CA}">
            <xm:f>$S$4='Data entry'!$R38</xm:f>
            <x14:dxf>
              <fill>
                <patternFill>
                  <bgColor rgb="FFFFFF00"/>
                </patternFill>
              </fill>
            </x14:dxf>
          </x14:cfRule>
          <xm:sqref>E101:S101</xm:sqref>
        </x14:conditionalFormatting>
        <x14:conditionalFormatting xmlns:xm="http://schemas.microsoft.com/office/excel/2006/main">
          <x14:cfRule type="expression" priority="4695787" id="{8BB5CD1B-B2AC-442A-9550-26DE19A62D22}">
            <xm:f>$T$4='Data entry'!$R38</xm:f>
            <x14:dxf>
              <fill>
                <patternFill>
                  <bgColor rgb="FFFF0000"/>
                </patternFill>
              </fill>
            </x14:dxf>
          </x14:cfRule>
          <xm:sqref>R102:AD102</xm:sqref>
        </x14:conditionalFormatting>
        <x14:conditionalFormatting xmlns:xm="http://schemas.microsoft.com/office/excel/2006/main">
          <x14:cfRule type="expression" priority="4695788" id="{E7B59C69-7921-4049-84A1-8B3E5F7B0598}">
            <xm:f>$T$4='Data entry'!$R38</xm:f>
            <x14:dxf>
              <fill>
                <patternFill>
                  <bgColor rgb="FFFFFF00"/>
                </patternFill>
              </fill>
            </x14:dxf>
          </x14:cfRule>
          <xm:sqref>F101:T101</xm:sqref>
        </x14:conditionalFormatting>
        <x14:conditionalFormatting xmlns:xm="http://schemas.microsoft.com/office/excel/2006/main">
          <x14:cfRule type="expression" priority="4695789" id="{238C09E5-7A3D-439D-949F-A7733073F9A2}">
            <xm:f>$U$4='Data entry'!$R38</xm:f>
            <x14:dxf>
              <fill>
                <patternFill>
                  <bgColor rgb="FFFFFF00"/>
                </patternFill>
              </fill>
            </x14:dxf>
          </x14:cfRule>
          <xm:sqref>G101:U101</xm:sqref>
        </x14:conditionalFormatting>
        <x14:conditionalFormatting xmlns:xm="http://schemas.microsoft.com/office/excel/2006/main">
          <x14:cfRule type="expression" priority="4695790" id="{DE4D4432-0A19-452A-AF14-2873FE4DF411}">
            <xm:f>$AR$4='Data entry'!$R38</xm:f>
            <x14:dxf>
              <fill>
                <patternFill>
                  <bgColor rgb="FFFF0000"/>
                </patternFill>
              </fill>
            </x14:dxf>
          </x14:cfRule>
          <xm:sqref>AP102:BB102</xm:sqref>
        </x14:conditionalFormatting>
        <x14:conditionalFormatting xmlns:xm="http://schemas.microsoft.com/office/excel/2006/main">
          <x14:cfRule type="expression" priority="4695791" id="{90D7E1FF-542D-40C8-9BD5-DFEB4CDD256F}">
            <xm:f>$AR$4='Data entry'!$R38</xm:f>
            <x14:dxf>
              <fill>
                <patternFill>
                  <bgColor rgb="FFFFFF00"/>
                </patternFill>
              </fill>
            </x14:dxf>
          </x14:cfRule>
          <xm:sqref>AD101:AR101</xm:sqref>
        </x14:conditionalFormatting>
        <x14:conditionalFormatting xmlns:xm="http://schemas.microsoft.com/office/excel/2006/main">
          <x14:cfRule type="expression" priority="4695792" id="{0EBB5305-4A4A-4205-A1FF-11160070CBC3}">
            <xm:f>$AS$4='Data entry'!$R38</xm:f>
            <x14:dxf>
              <fill>
                <patternFill>
                  <bgColor rgb="FFFF0000"/>
                </patternFill>
              </fill>
            </x14:dxf>
          </x14:cfRule>
          <xm:sqref>AQ102:BC102</xm:sqref>
        </x14:conditionalFormatting>
        <x14:conditionalFormatting xmlns:xm="http://schemas.microsoft.com/office/excel/2006/main">
          <x14:cfRule type="expression" priority="4695793" id="{AC8EB30C-4253-4CE1-820E-1801F6D8D35B}">
            <xm:f>$AS$4='Data entry'!$R38</xm:f>
            <x14:dxf>
              <fill>
                <patternFill>
                  <bgColor rgb="FFFFFF00"/>
                </patternFill>
              </fill>
            </x14:dxf>
          </x14:cfRule>
          <xm:sqref>AE101:AS101</xm:sqref>
        </x14:conditionalFormatting>
        <x14:conditionalFormatting xmlns:xm="http://schemas.microsoft.com/office/excel/2006/main">
          <x14:cfRule type="expression" priority="4695794" id="{E11744C1-7201-4272-A1B0-945490B42425}">
            <xm:f>$AT$4='Data entry'!$R38</xm:f>
            <x14:dxf>
              <fill>
                <patternFill>
                  <bgColor rgb="FFFF0000"/>
                </patternFill>
              </fill>
            </x14:dxf>
          </x14:cfRule>
          <xm:sqref>AR102:BD102</xm:sqref>
        </x14:conditionalFormatting>
        <x14:conditionalFormatting xmlns:xm="http://schemas.microsoft.com/office/excel/2006/main">
          <x14:cfRule type="expression" priority="4695795" id="{5EE2823B-E955-4EA7-B99C-0B1F77B57A69}">
            <xm:f>$AT$4='Data entry'!$R38</xm:f>
            <x14:dxf>
              <fill>
                <patternFill>
                  <bgColor rgb="FFFFFF00"/>
                </patternFill>
              </fill>
            </x14:dxf>
          </x14:cfRule>
          <xm:sqref>AF101:AT101</xm:sqref>
        </x14:conditionalFormatting>
        <x14:conditionalFormatting xmlns:xm="http://schemas.microsoft.com/office/excel/2006/main">
          <x14:cfRule type="expression" priority="4695796" id="{5737DC63-3262-4B34-900C-2AAEB255FCBA}">
            <xm:f>$AU$4='Data entry'!$R38</xm:f>
            <x14:dxf>
              <fill>
                <patternFill>
                  <bgColor rgb="FFFF0000"/>
                </patternFill>
              </fill>
            </x14:dxf>
          </x14:cfRule>
          <xm:sqref>AS102:BE102</xm:sqref>
        </x14:conditionalFormatting>
        <x14:conditionalFormatting xmlns:xm="http://schemas.microsoft.com/office/excel/2006/main">
          <x14:cfRule type="expression" priority="4695797" id="{2B5C1F1B-3C3D-4CA3-BC64-0E98422075B6}">
            <xm:f>$AU$4='Data entry'!$R38</xm:f>
            <x14:dxf>
              <fill>
                <patternFill>
                  <bgColor rgb="FFFFFF00"/>
                </patternFill>
              </fill>
            </x14:dxf>
          </x14:cfRule>
          <xm:sqref>AG101:AU101</xm:sqref>
        </x14:conditionalFormatting>
        <x14:conditionalFormatting xmlns:xm="http://schemas.microsoft.com/office/excel/2006/main">
          <x14:cfRule type="expression" priority="4695798" id="{B87A1285-B003-4855-8F4B-53C391BA10E6}">
            <xm:f>$AV$4='Data entry'!$R38</xm:f>
            <x14:dxf>
              <fill>
                <patternFill>
                  <bgColor rgb="FFFF0000"/>
                </patternFill>
              </fill>
            </x14:dxf>
          </x14:cfRule>
          <xm:sqref>AT102:BF102</xm:sqref>
        </x14:conditionalFormatting>
        <x14:conditionalFormatting xmlns:xm="http://schemas.microsoft.com/office/excel/2006/main">
          <x14:cfRule type="expression" priority="4695799" id="{338EE31C-78DB-4818-B837-0380F9E457FA}">
            <xm:f>$AV$4='Data entry'!$R38</xm:f>
            <x14:dxf>
              <fill>
                <patternFill>
                  <bgColor rgb="FFFFFF00"/>
                </patternFill>
              </fill>
            </x14:dxf>
          </x14:cfRule>
          <xm:sqref>AH101:AV101</xm:sqref>
        </x14:conditionalFormatting>
        <x14:conditionalFormatting xmlns:xm="http://schemas.microsoft.com/office/excel/2006/main">
          <x14:cfRule type="expression" priority="4695800" id="{5C40EA66-2801-4C91-B885-BF6A1ECFC35C}">
            <xm:f>$AW$4='Data entry'!$R38</xm:f>
            <x14:dxf>
              <fill>
                <patternFill>
                  <bgColor rgb="FFFF0000"/>
                </patternFill>
              </fill>
            </x14:dxf>
          </x14:cfRule>
          <xm:sqref>AU102:BG102</xm:sqref>
        </x14:conditionalFormatting>
        <x14:conditionalFormatting xmlns:xm="http://schemas.microsoft.com/office/excel/2006/main">
          <x14:cfRule type="expression" priority="4695801" id="{51BCD5CE-DF86-4C2F-8A81-DDA1EFD6C8F7}">
            <xm:f>$AW$4='Data entry'!$R38</xm:f>
            <x14:dxf>
              <fill>
                <patternFill>
                  <bgColor rgb="FFFFFF00"/>
                </patternFill>
              </fill>
            </x14:dxf>
          </x14:cfRule>
          <xm:sqref>AI101:AW101</xm:sqref>
        </x14:conditionalFormatting>
        <x14:conditionalFormatting xmlns:xm="http://schemas.microsoft.com/office/excel/2006/main">
          <x14:cfRule type="expression" priority="4695802" id="{DC2ED5A0-8917-4877-8CD3-9DF9BE5993C9}">
            <xm:f>$AX$4='Data entry'!$R38</xm:f>
            <x14:dxf>
              <fill>
                <patternFill>
                  <bgColor rgb="FFFF0000"/>
                </patternFill>
              </fill>
            </x14:dxf>
          </x14:cfRule>
          <xm:sqref>AV102:BH102</xm:sqref>
        </x14:conditionalFormatting>
        <x14:conditionalFormatting xmlns:xm="http://schemas.microsoft.com/office/excel/2006/main">
          <x14:cfRule type="expression" priority="4695803" id="{59B31869-20F9-45BD-BC80-0A6C8945CE2C}">
            <xm:f>$AX$4='Data entry'!$R38</xm:f>
            <x14:dxf>
              <fill>
                <patternFill>
                  <bgColor rgb="FFFFFF00"/>
                </patternFill>
              </fill>
            </x14:dxf>
          </x14:cfRule>
          <xm:sqref>AJ101:AX101</xm:sqref>
        </x14:conditionalFormatting>
        <x14:conditionalFormatting xmlns:xm="http://schemas.microsoft.com/office/excel/2006/main">
          <x14:cfRule type="expression" priority="4695804" id="{D4208FA0-4262-4037-934C-6D0742B2AD8E}">
            <xm:f>$AY$4='Data entry'!$R38</xm:f>
            <x14:dxf>
              <fill>
                <patternFill>
                  <bgColor rgb="FFFF0000"/>
                </patternFill>
              </fill>
            </x14:dxf>
          </x14:cfRule>
          <xm:sqref>AW102:BI102</xm:sqref>
        </x14:conditionalFormatting>
        <x14:conditionalFormatting xmlns:xm="http://schemas.microsoft.com/office/excel/2006/main">
          <x14:cfRule type="expression" priority="4695805" id="{04D6E423-18C7-42B2-A67D-F49D8E62B571}">
            <xm:f>$AY$4='Data entry'!$R38</xm:f>
            <x14:dxf>
              <fill>
                <patternFill>
                  <bgColor rgb="FFFFFF00"/>
                </patternFill>
              </fill>
            </x14:dxf>
          </x14:cfRule>
          <xm:sqref>AK101:AY101</xm:sqref>
        </x14:conditionalFormatting>
        <x14:conditionalFormatting xmlns:xm="http://schemas.microsoft.com/office/excel/2006/main">
          <x14:cfRule type="expression" priority="4695806" id="{A931C203-6E4B-4EBD-A2F4-1876881F48D4}">
            <xm:f>$AZ$4='Data entry'!$R38</xm:f>
            <x14:dxf>
              <fill>
                <patternFill>
                  <bgColor rgb="FFFF0000"/>
                </patternFill>
              </fill>
            </x14:dxf>
          </x14:cfRule>
          <xm:sqref>AX102:BJ102</xm:sqref>
        </x14:conditionalFormatting>
        <x14:conditionalFormatting xmlns:xm="http://schemas.microsoft.com/office/excel/2006/main">
          <x14:cfRule type="expression" priority="4695807" id="{092D9100-E652-40FE-8CAA-720DC0681250}">
            <xm:f>$AZ$4='Data entry'!$R38</xm:f>
            <x14:dxf>
              <fill>
                <patternFill>
                  <bgColor rgb="FFFFFF00"/>
                </patternFill>
              </fill>
            </x14:dxf>
          </x14:cfRule>
          <xm:sqref>AL101:AZ101</xm:sqref>
        </x14:conditionalFormatting>
        <x14:conditionalFormatting xmlns:xm="http://schemas.microsoft.com/office/excel/2006/main">
          <x14:cfRule type="expression" priority="4695808" id="{A3C7E6BE-A225-483C-A983-A915DB662C52}">
            <xm:f>$BA$4='Data entry'!$R38</xm:f>
            <x14:dxf>
              <fill>
                <patternFill>
                  <bgColor rgb="FFFF0000"/>
                </patternFill>
              </fill>
            </x14:dxf>
          </x14:cfRule>
          <xm:sqref>AY102:BK102</xm:sqref>
        </x14:conditionalFormatting>
        <x14:conditionalFormatting xmlns:xm="http://schemas.microsoft.com/office/excel/2006/main">
          <x14:cfRule type="expression" priority="4695809" id="{F5CF569A-8AFA-4CFF-8BD3-F04D8927A99F}">
            <xm:f>$BA$4='Data entry'!$R38</xm:f>
            <x14:dxf>
              <fill>
                <patternFill>
                  <bgColor rgb="FFFFFF00"/>
                </patternFill>
              </fill>
            </x14:dxf>
          </x14:cfRule>
          <xm:sqref>AM101:BA101</xm:sqref>
        </x14:conditionalFormatting>
        <x14:conditionalFormatting xmlns:xm="http://schemas.microsoft.com/office/excel/2006/main">
          <x14:cfRule type="expression" priority="4695810" id="{E4DAC94A-7983-4BFB-A87B-45B58561841A}">
            <xm:f>$BB$4='Data entry'!$R38</xm:f>
            <x14:dxf>
              <fill>
                <patternFill>
                  <bgColor rgb="FFFF0000"/>
                </patternFill>
              </fill>
            </x14:dxf>
          </x14:cfRule>
          <xm:sqref>AZ102:BL102</xm:sqref>
        </x14:conditionalFormatting>
        <x14:conditionalFormatting xmlns:xm="http://schemas.microsoft.com/office/excel/2006/main">
          <x14:cfRule type="expression" priority="4695811" id="{E63849C5-F39B-4B0E-8F8A-B532EDF2CBAE}">
            <xm:f>$BB$4='Data entry'!$R38</xm:f>
            <x14:dxf>
              <fill>
                <patternFill>
                  <bgColor rgb="FFFFFF00"/>
                </patternFill>
              </fill>
            </x14:dxf>
          </x14:cfRule>
          <xm:sqref>AN101:BB101</xm:sqref>
        </x14:conditionalFormatting>
        <x14:conditionalFormatting xmlns:xm="http://schemas.microsoft.com/office/excel/2006/main">
          <x14:cfRule type="expression" priority="4695812" id="{4FDC32D3-C1F5-455D-9AA4-A03359B72526}">
            <xm:f>$BC$4='Data entry'!$R38</xm:f>
            <x14:dxf>
              <fill>
                <patternFill>
                  <bgColor rgb="FFFF0000"/>
                </patternFill>
              </fill>
            </x14:dxf>
          </x14:cfRule>
          <xm:sqref>BA102:BM102</xm:sqref>
        </x14:conditionalFormatting>
        <x14:conditionalFormatting xmlns:xm="http://schemas.microsoft.com/office/excel/2006/main">
          <x14:cfRule type="expression" priority="4695813" id="{5F0D0C60-B233-4C56-B05D-98C99990877F}">
            <xm:f>$BC$4='Data entry'!$R38</xm:f>
            <x14:dxf>
              <fill>
                <patternFill>
                  <bgColor rgb="FFFFFF00"/>
                </patternFill>
              </fill>
            </x14:dxf>
          </x14:cfRule>
          <xm:sqref>AO101:BC101</xm:sqref>
        </x14:conditionalFormatting>
        <x14:conditionalFormatting xmlns:xm="http://schemas.microsoft.com/office/excel/2006/main">
          <x14:cfRule type="expression" priority="4695814" id="{9EBCB60F-8135-43B6-A0F3-548D4092CC98}">
            <xm:f>$BD$4='Data entry'!$R38</xm:f>
            <x14:dxf>
              <fill>
                <patternFill>
                  <bgColor rgb="FFFF0000"/>
                </patternFill>
              </fill>
            </x14:dxf>
          </x14:cfRule>
          <xm:sqref>BB102:BN102</xm:sqref>
        </x14:conditionalFormatting>
        <x14:conditionalFormatting xmlns:xm="http://schemas.microsoft.com/office/excel/2006/main">
          <x14:cfRule type="expression" priority="4695815" id="{961AF346-4A73-41ED-9A8D-27D431B09C05}">
            <xm:f>$BD$4='Data entry'!$R38</xm:f>
            <x14:dxf>
              <fill>
                <patternFill>
                  <bgColor rgb="FFFFFF00"/>
                </patternFill>
              </fill>
            </x14:dxf>
          </x14:cfRule>
          <xm:sqref>AP101:BD101</xm:sqref>
        </x14:conditionalFormatting>
        <x14:conditionalFormatting xmlns:xm="http://schemas.microsoft.com/office/excel/2006/main">
          <x14:cfRule type="expression" priority="4695816" id="{5A887026-27CD-4F8C-8BA6-1E92704C1CA6}">
            <xm:f>$BE$4='Data entry'!$R38</xm:f>
            <x14:dxf>
              <fill>
                <patternFill>
                  <bgColor rgb="FFFF0000"/>
                </patternFill>
              </fill>
            </x14:dxf>
          </x14:cfRule>
          <xm:sqref>BC102:BO102</xm:sqref>
        </x14:conditionalFormatting>
        <x14:conditionalFormatting xmlns:xm="http://schemas.microsoft.com/office/excel/2006/main">
          <x14:cfRule type="expression" priority="4695817" id="{7F46217B-A1E9-4515-B31E-E756FCD7C6D9}">
            <xm:f>$BE$4='Data entry'!$R38</xm:f>
            <x14:dxf>
              <fill>
                <patternFill>
                  <bgColor rgb="FFFFFF00"/>
                </patternFill>
              </fill>
            </x14:dxf>
          </x14:cfRule>
          <xm:sqref>AP101:BE101</xm:sqref>
        </x14:conditionalFormatting>
        <x14:conditionalFormatting xmlns:xm="http://schemas.microsoft.com/office/excel/2006/main">
          <x14:cfRule type="expression" priority="4695818" id="{F4D9285C-8CA0-4EF1-943E-6A462D47CC77}">
            <xm:f>$BF$4='Data entry'!$R38</xm:f>
            <x14:dxf>
              <fill>
                <patternFill>
                  <bgColor rgb="FFFF0000"/>
                </patternFill>
              </fill>
            </x14:dxf>
          </x14:cfRule>
          <xm:sqref>BD102:BP102</xm:sqref>
        </x14:conditionalFormatting>
        <x14:conditionalFormatting xmlns:xm="http://schemas.microsoft.com/office/excel/2006/main">
          <x14:cfRule type="expression" priority="4695819" id="{B9E4407D-651D-4DC0-9D61-3271D62A65E9}">
            <xm:f>$BF$4='Data entry'!$R38</xm:f>
            <x14:dxf>
              <fill>
                <patternFill>
                  <bgColor rgb="FFFFFF00"/>
                </patternFill>
              </fill>
            </x14:dxf>
          </x14:cfRule>
          <xm:sqref>AR101:BF101</xm:sqref>
        </x14:conditionalFormatting>
        <x14:conditionalFormatting xmlns:xm="http://schemas.microsoft.com/office/excel/2006/main">
          <x14:cfRule type="expression" priority="4695820" id="{4CDC062F-DDFF-4556-B941-08F919727F69}">
            <xm:f>$BG$4='Data entry'!$R38</xm:f>
            <x14:dxf>
              <fill>
                <patternFill>
                  <bgColor rgb="FFFF0000"/>
                </patternFill>
              </fill>
            </x14:dxf>
          </x14:cfRule>
          <xm:sqref>BE102:BQ102</xm:sqref>
        </x14:conditionalFormatting>
        <x14:conditionalFormatting xmlns:xm="http://schemas.microsoft.com/office/excel/2006/main">
          <x14:cfRule type="expression" priority="4695821" id="{789184FA-9055-433B-8A1B-92C7ED59E81F}">
            <xm:f>$BG$4='Data entry'!$R38</xm:f>
            <x14:dxf>
              <fill>
                <patternFill>
                  <bgColor rgb="FFFFFF00"/>
                </patternFill>
              </fill>
            </x14:dxf>
          </x14:cfRule>
          <xm:sqref>AS101:BG101</xm:sqref>
        </x14:conditionalFormatting>
        <x14:conditionalFormatting xmlns:xm="http://schemas.microsoft.com/office/excel/2006/main">
          <x14:cfRule type="expression" priority="4695822" id="{58651E5C-09C9-46C1-B95C-E8A578A49E15}">
            <xm:f>$BH$4='Data entry'!$R38</xm:f>
            <x14:dxf>
              <fill>
                <patternFill>
                  <bgColor rgb="FFFFFF00"/>
                </patternFill>
              </fill>
            </x14:dxf>
          </x14:cfRule>
          <xm:sqref>AT101:BH101</xm:sqref>
        </x14:conditionalFormatting>
        <x14:conditionalFormatting xmlns:xm="http://schemas.microsoft.com/office/excel/2006/main">
          <x14:cfRule type="expression" priority="4695823" id="{97B30B86-8311-4DC0-A533-8C0D53F37839}">
            <xm:f>$BH$4='Data entry'!$R38</xm:f>
            <x14:dxf>
              <fill>
                <patternFill>
                  <bgColor rgb="FFFF0000"/>
                </patternFill>
              </fill>
            </x14:dxf>
          </x14:cfRule>
          <xm:sqref>BF102:BR102</xm:sqref>
        </x14:conditionalFormatting>
        <x14:conditionalFormatting xmlns:xm="http://schemas.microsoft.com/office/excel/2006/main">
          <x14:cfRule type="expression" priority="4695824" id="{78344C0C-5AEA-40B1-A20C-6D77DF58E1F5}">
            <xm:f>$BI$4='Data entry'!$R38</xm:f>
            <x14:dxf>
              <fill>
                <patternFill>
                  <bgColor rgb="FFFFFF00"/>
                </patternFill>
              </fill>
            </x14:dxf>
          </x14:cfRule>
          <xm:sqref>AU101:BI101</xm:sqref>
        </x14:conditionalFormatting>
        <x14:conditionalFormatting xmlns:xm="http://schemas.microsoft.com/office/excel/2006/main">
          <x14:cfRule type="expression" priority="4695825" id="{A9CE044F-482E-4F25-B28F-89ACC58502B1}">
            <xm:f>$BI$4='Data entry'!$R38</xm:f>
            <x14:dxf>
              <fill>
                <patternFill>
                  <bgColor rgb="FFFF0000"/>
                </patternFill>
              </fill>
            </x14:dxf>
          </x14:cfRule>
          <xm:sqref>BG102:BS102</xm:sqref>
        </x14:conditionalFormatting>
        <x14:conditionalFormatting xmlns:xm="http://schemas.microsoft.com/office/excel/2006/main">
          <x14:cfRule type="expression" priority="4695826" id="{F63BE0EB-3C71-4456-BEF0-11180AB7A8BB}">
            <xm:f>$BJ$4='Data entry'!$R38</xm:f>
            <x14:dxf>
              <fill>
                <patternFill>
                  <bgColor rgb="FFFFFF00"/>
                </patternFill>
              </fill>
            </x14:dxf>
          </x14:cfRule>
          <xm:sqref>AV101:BJ101</xm:sqref>
        </x14:conditionalFormatting>
        <x14:conditionalFormatting xmlns:xm="http://schemas.microsoft.com/office/excel/2006/main">
          <x14:cfRule type="expression" priority="4695827" id="{478A5DCB-1DAA-4497-A6CC-B4F01FB96D10}">
            <xm:f>$BJ$4='Data entry'!$R38</xm:f>
            <x14:dxf>
              <fill>
                <patternFill>
                  <bgColor rgb="FFFF0000"/>
                </patternFill>
              </fill>
            </x14:dxf>
          </x14:cfRule>
          <xm:sqref>BH102:BT102</xm:sqref>
        </x14:conditionalFormatting>
        <x14:conditionalFormatting xmlns:xm="http://schemas.microsoft.com/office/excel/2006/main">
          <x14:cfRule type="expression" priority="4695828" id="{CDE4AD5B-65A6-4FA4-9EC0-8D05F22312A9}">
            <xm:f>$BK$4='Data entry'!$R38</xm:f>
            <x14:dxf>
              <fill>
                <patternFill>
                  <bgColor rgb="FFFF0000"/>
                </patternFill>
              </fill>
            </x14:dxf>
          </x14:cfRule>
          <xm:sqref>BI102:BU102</xm:sqref>
        </x14:conditionalFormatting>
        <x14:conditionalFormatting xmlns:xm="http://schemas.microsoft.com/office/excel/2006/main">
          <x14:cfRule type="expression" priority="4695829" id="{AB32E790-6CD8-4D11-9A69-57D785FE4BBC}">
            <xm:f>$BK$4='Data entry'!$R38</xm:f>
            <x14:dxf>
              <fill>
                <patternFill>
                  <bgColor rgb="FFFFFF00"/>
                </patternFill>
              </fill>
            </x14:dxf>
          </x14:cfRule>
          <xm:sqref>AW101:BK101</xm:sqref>
        </x14:conditionalFormatting>
        <x14:conditionalFormatting xmlns:xm="http://schemas.microsoft.com/office/excel/2006/main">
          <x14:cfRule type="expression" priority="4695830" id="{99810EB9-805C-43D8-852A-EEECE7874CDB}">
            <xm:f>$BL$4='Data entry'!$R38</xm:f>
            <x14:dxf>
              <fill>
                <patternFill>
                  <bgColor rgb="FFFF0000"/>
                </patternFill>
              </fill>
            </x14:dxf>
          </x14:cfRule>
          <xm:sqref>BJ102:BV102</xm:sqref>
        </x14:conditionalFormatting>
        <x14:conditionalFormatting xmlns:xm="http://schemas.microsoft.com/office/excel/2006/main">
          <x14:cfRule type="expression" priority="4695831" id="{BF5F5475-4E46-479C-97A6-D5175F5D1803}">
            <xm:f>$BL$4='Data entry'!$R38</xm:f>
            <x14:dxf>
              <fill>
                <patternFill>
                  <bgColor rgb="FFFFFF00"/>
                </patternFill>
              </fill>
            </x14:dxf>
          </x14:cfRule>
          <xm:sqref>AX101:BL101</xm:sqref>
        </x14:conditionalFormatting>
        <x14:conditionalFormatting xmlns:xm="http://schemas.microsoft.com/office/excel/2006/main">
          <x14:cfRule type="expression" priority="4695832" id="{B86FDF2F-16C9-46B1-847E-7EA1A8A34B9D}">
            <xm:f>$BM$4='Data entry'!$R38</xm:f>
            <x14:dxf>
              <fill>
                <patternFill>
                  <bgColor rgb="FFFF0000"/>
                </patternFill>
              </fill>
            </x14:dxf>
          </x14:cfRule>
          <xm:sqref>BK102:BW102</xm:sqref>
        </x14:conditionalFormatting>
        <x14:conditionalFormatting xmlns:xm="http://schemas.microsoft.com/office/excel/2006/main">
          <x14:cfRule type="expression" priority="4695833" id="{72FD189F-4CED-400D-9FEF-21A328970A4D}">
            <xm:f>$BM$4='Data entry'!$R38</xm:f>
            <x14:dxf>
              <fill>
                <patternFill>
                  <bgColor rgb="FFFFFF00"/>
                </patternFill>
              </fill>
            </x14:dxf>
          </x14:cfRule>
          <xm:sqref>AY101:BM101</xm:sqref>
        </x14:conditionalFormatting>
        <x14:conditionalFormatting xmlns:xm="http://schemas.microsoft.com/office/excel/2006/main">
          <x14:cfRule type="expression" priority="4695834" id="{BBBBF859-D5A7-4F55-BFBF-8A77E3357590}">
            <xm:f>$BN$4='Data entry'!$R38</xm:f>
            <x14:dxf>
              <fill>
                <patternFill>
                  <bgColor rgb="FFFF0000"/>
                </patternFill>
              </fill>
            </x14:dxf>
          </x14:cfRule>
          <xm:sqref>BL102:BX102</xm:sqref>
        </x14:conditionalFormatting>
        <x14:conditionalFormatting xmlns:xm="http://schemas.microsoft.com/office/excel/2006/main">
          <x14:cfRule type="expression" priority="4695835" id="{50CB1D75-0FD5-4D24-92B1-E8A41DC6575C}">
            <xm:f>$BN$4='Data entry'!$R38</xm:f>
            <x14:dxf>
              <fill>
                <patternFill>
                  <bgColor rgb="FFFFFF00"/>
                </patternFill>
              </fill>
            </x14:dxf>
          </x14:cfRule>
          <xm:sqref>AZ101:BN101</xm:sqref>
        </x14:conditionalFormatting>
        <x14:conditionalFormatting xmlns:xm="http://schemas.microsoft.com/office/excel/2006/main">
          <x14:cfRule type="expression" priority="4695836" id="{9EF3226D-E8FC-496B-A6FF-71776AEA54D1}">
            <xm:f>$BO$4='Data entry'!$R38</xm:f>
            <x14:dxf>
              <fill>
                <patternFill>
                  <bgColor rgb="FFFF0000"/>
                </patternFill>
              </fill>
            </x14:dxf>
          </x14:cfRule>
          <xm:sqref>BM102:BY102</xm:sqref>
        </x14:conditionalFormatting>
        <x14:conditionalFormatting xmlns:xm="http://schemas.microsoft.com/office/excel/2006/main">
          <x14:cfRule type="expression" priority="4695837" id="{3B86C801-ECFE-4D05-8AA5-1581116BAFBC}">
            <xm:f>$BO$4='Data entry'!$R38</xm:f>
            <x14:dxf>
              <fill>
                <patternFill>
                  <bgColor rgb="FFFFFF00"/>
                </patternFill>
              </fill>
            </x14:dxf>
          </x14:cfRule>
          <xm:sqref>BA101:BO101</xm:sqref>
        </x14:conditionalFormatting>
        <x14:conditionalFormatting xmlns:xm="http://schemas.microsoft.com/office/excel/2006/main">
          <x14:cfRule type="expression" priority="4695838" id="{058A23EC-3371-4A02-9F20-1ECA603AC6BC}">
            <xm:f>$BP$4='Data entry'!$R38</xm:f>
            <x14:dxf>
              <fill>
                <patternFill>
                  <bgColor rgb="FFFF0000"/>
                </patternFill>
              </fill>
            </x14:dxf>
          </x14:cfRule>
          <xm:sqref>BN102:BZ102</xm:sqref>
        </x14:conditionalFormatting>
        <x14:conditionalFormatting xmlns:xm="http://schemas.microsoft.com/office/excel/2006/main">
          <x14:cfRule type="expression" priority="4695839" id="{3E711E31-3992-4555-AB22-87133D60CD15}">
            <xm:f>$BP$4='Data entry'!$R38</xm:f>
            <x14:dxf>
              <fill>
                <patternFill>
                  <bgColor rgb="FFFFFF00"/>
                </patternFill>
              </fill>
            </x14:dxf>
          </x14:cfRule>
          <xm:sqref>BB101:BP101</xm:sqref>
        </x14:conditionalFormatting>
        <x14:conditionalFormatting xmlns:xm="http://schemas.microsoft.com/office/excel/2006/main">
          <x14:cfRule type="expression" priority="4695840" id="{23E9F8B9-37D5-4730-9453-6F23E8ECBBE3}">
            <xm:f>$BQ$4='Data entry'!$R38</xm:f>
            <x14:dxf>
              <fill>
                <patternFill>
                  <bgColor rgb="FFFFFF00"/>
                </patternFill>
              </fill>
            </x14:dxf>
          </x14:cfRule>
          <xm:sqref>BC101:BQ101</xm:sqref>
        </x14:conditionalFormatting>
        <x14:conditionalFormatting xmlns:xm="http://schemas.microsoft.com/office/excel/2006/main">
          <x14:cfRule type="expression" priority="4695841" id="{BCFD92F6-AAD3-44FD-BC61-A292A81B883E}">
            <xm:f>$BQ$4='Data entry'!$R38</xm:f>
            <x14:dxf>
              <fill>
                <patternFill>
                  <bgColor rgb="FFFF0000"/>
                </patternFill>
              </fill>
            </x14:dxf>
          </x14:cfRule>
          <xm:sqref>BO102:CA102</xm:sqref>
        </x14:conditionalFormatting>
        <x14:conditionalFormatting xmlns:xm="http://schemas.microsoft.com/office/excel/2006/main">
          <x14:cfRule type="expression" priority="4695842" id="{357D60E5-F356-477E-8020-A18F42C02832}">
            <xm:f>$BR$4='Data entry'!$R38</xm:f>
            <x14:dxf>
              <fill>
                <patternFill>
                  <bgColor rgb="FFFFFF00"/>
                </patternFill>
              </fill>
            </x14:dxf>
          </x14:cfRule>
          <xm:sqref>BD101:BR101</xm:sqref>
        </x14:conditionalFormatting>
        <x14:conditionalFormatting xmlns:xm="http://schemas.microsoft.com/office/excel/2006/main">
          <x14:cfRule type="expression" priority="4695843" id="{DA2B6511-43B3-432D-B6AA-1DB1188B90A6}">
            <xm:f>$BR$4='Data entry'!$R38</xm:f>
            <x14:dxf>
              <fill>
                <patternFill>
                  <bgColor rgb="FFFF0000"/>
                </patternFill>
              </fill>
            </x14:dxf>
          </x14:cfRule>
          <xm:sqref>BP102:CB102</xm:sqref>
        </x14:conditionalFormatting>
        <x14:conditionalFormatting xmlns:xm="http://schemas.microsoft.com/office/excel/2006/main">
          <x14:cfRule type="expression" priority="4695844" id="{0D5F64E4-4136-4BFA-B833-CC8578525D9C}">
            <xm:f>$BS$4='Data entry'!$R38</xm:f>
            <x14:dxf>
              <fill>
                <patternFill>
                  <bgColor rgb="FFFFFF00"/>
                </patternFill>
              </fill>
            </x14:dxf>
          </x14:cfRule>
          <xm:sqref>BE101:BS101</xm:sqref>
        </x14:conditionalFormatting>
        <x14:conditionalFormatting xmlns:xm="http://schemas.microsoft.com/office/excel/2006/main">
          <x14:cfRule type="expression" priority="4695845" id="{AC94D468-F078-4AE2-8771-102996E07B09}">
            <xm:f>$BS$4='Data entry'!$R38</xm:f>
            <x14:dxf>
              <fill>
                <patternFill>
                  <bgColor rgb="FFFF0000"/>
                </patternFill>
              </fill>
            </x14:dxf>
          </x14:cfRule>
          <xm:sqref>BQ102:CC102</xm:sqref>
        </x14:conditionalFormatting>
        <x14:conditionalFormatting xmlns:xm="http://schemas.microsoft.com/office/excel/2006/main">
          <x14:cfRule type="expression" priority="4695846" id="{10E78F76-181E-4F19-9F89-7DD36D3EFE30}">
            <xm:f>$BT$4='Data entry'!$R38</xm:f>
            <x14:dxf>
              <fill>
                <patternFill>
                  <bgColor rgb="FFFFFF00"/>
                </patternFill>
              </fill>
            </x14:dxf>
          </x14:cfRule>
          <xm:sqref>BF101:BT101</xm:sqref>
        </x14:conditionalFormatting>
        <x14:conditionalFormatting xmlns:xm="http://schemas.microsoft.com/office/excel/2006/main">
          <x14:cfRule type="expression" priority="4695847" id="{6A5FADC6-9512-4EFB-90A5-7B5244D10D1F}">
            <xm:f>$BT$4='Data entry'!$R38</xm:f>
            <x14:dxf>
              <fill>
                <patternFill>
                  <bgColor rgb="FFFF0000"/>
                </patternFill>
              </fill>
            </x14:dxf>
          </x14:cfRule>
          <xm:sqref>BR102:CC102</xm:sqref>
        </x14:conditionalFormatting>
        <x14:conditionalFormatting xmlns:xm="http://schemas.microsoft.com/office/excel/2006/main">
          <x14:cfRule type="expression" priority="4695848" id="{A51139D1-8841-4B96-B8CB-DFE3808765CF}">
            <xm:f>$BU$4='Data entry'!$R38</xm:f>
            <x14:dxf>
              <fill>
                <patternFill>
                  <bgColor rgb="FFFFFF00"/>
                </patternFill>
              </fill>
            </x14:dxf>
          </x14:cfRule>
          <xm:sqref>BG101:BU101</xm:sqref>
        </x14:conditionalFormatting>
        <x14:conditionalFormatting xmlns:xm="http://schemas.microsoft.com/office/excel/2006/main">
          <x14:cfRule type="expression" priority="4695849" id="{55CA7258-760F-4BFF-ACB5-A70FEB3E7981}">
            <xm:f>$BU$4='Data entry'!$R38</xm:f>
            <x14:dxf>
              <fill>
                <patternFill>
                  <bgColor rgb="FFFF0000"/>
                </patternFill>
              </fill>
            </x14:dxf>
          </x14:cfRule>
          <xm:sqref>BS102:CC102</xm:sqref>
        </x14:conditionalFormatting>
        <x14:conditionalFormatting xmlns:xm="http://schemas.microsoft.com/office/excel/2006/main">
          <x14:cfRule type="expression" priority="4695850" id="{A922B218-64DB-4CBB-9AB8-FE0EBB44E09E}">
            <xm:f>$BV$4='Data entry'!$R38</xm:f>
            <x14:dxf>
              <fill>
                <patternFill>
                  <bgColor rgb="FFFFFF00"/>
                </patternFill>
              </fill>
            </x14:dxf>
          </x14:cfRule>
          <xm:sqref>BH101:BV101</xm:sqref>
        </x14:conditionalFormatting>
        <x14:conditionalFormatting xmlns:xm="http://schemas.microsoft.com/office/excel/2006/main">
          <x14:cfRule type="expression" priority="4695851" id="{C98E908A-CD31-4778-B41C-7AFB9DBE639A}">
            <xm:f>$BV$4='Data entry'!$R38</xm:f>
            <x14:dxf>
              <fill>
                <patternFill>
                  <bgColor rgb="FFFF0000"/>
                </patternFill>
              </fill>
            </x14:dxf>
          </x14:cfRule>
          <xm:sqref>BT102:CC102</xm:sqref>
        </x14:conditionalFormatting>
        <x14:conditionalFormatting xmlns:xm="http://schemas.microsoft.com/office/excel/2006/main">
          <x14:cfRule type="expression" priority="4695852" id="{465CCCA3-B4DB-4B61-8AC7-8A5E4CEC9E3F}">
            <xm:f>$BW$4='Data entry'!$R38</xm:f>
            <x14:dxf>
              <fill>
                <patternFill>
                  <bgColor rgb="FFFFFF00"/>
                </patternFill>
              </fill>
            </x14:dxf>
          </x14:cfRule>
          <xm:sqref>BI101:BW101</xm:sqref>
        </x14:conditionalFormatting>
        <x14:conditionalFormatting xmlns:xm="http://schemas.microsoft.com/office/excel/2006/main">
          <x14:cfRule type="expression" priority="4695853" id="{37566F97-6D06-400B-A709-FE657B07687F}">
            <xm:f>$BW$4='Data entry'!$R38</xm:f>
            <x14:dxf>
              <fill>
                <patternFill>
                  <bgColor rgb="FFFF0000"/>
                </patternFill>
              </fill>
            </x14:dxf>
          </x14:cfRule>
          <xm:sqref>BU102:CC102</xm:sqref>
        </x14:conditionalFormatting>
        <x14:conditionalFormatting xmlns:xm="http://schemas.microsoft.com/office/excel/2006/main">
          <x14:cfRule type="expression" priority="4695854" id="{D8FBA3AC-5CF0-4E45-97CA-1D4DEE729ADA}">
            <xm:f>$BX$4='Data entry'!$R38</xm:f>
            <x14:dxf>
              <fill>
                <patternFill>
                  <bgColor rgb="FFFFFF00"/>
                </patternFill>
              </fill>
            </x14:dxf>
          </x14:cfRule>
          <xm:sqref>BJ101:BX101</xm:sqref>
        </x14:conditionalFormatting>
        <x14:conditionalFormatting xmlns:xm="http://schemas.microsoft.com/office/excel/2006/main">
          <x14:cfRule type="expression" priority="4695855" id="{E077C84B-A94F-431D-B232-4AFCC7C64F54}">
            <xm:f>$BX$4='Data entry'!$R38</xm:f>
            <x14:dxf>
              <fill>
                <patternFill>
                  <bgColor rgb="FFFF0000"/>
                </patternFill>
              </fill>
            </x14:dxf>
          </x14:cfRule>
          <xm:sqref>BV102:CC102</xm:sqref>
        </x14:conditionalFormatting>
        <x14:conditionalFormatting xmlns:xm="http://schemas.microsoft.com/office/excel/2006/main">
          <x14:cfRule type="expression" priority="4695856" id="{63783BA8-0C97-4A44-86FD-7A2BCF1B9957}">
            <xm:f>$BY$4='Data entry'!$R38</xm:f>
            <x14:dxf>
              <fill>
                <patternFill>
                  <bgColor rgb="FFFFFF00"/>
                </patternFill>
              </fill>
            </x14:dxf>
          </x14:cfRule>
          <xm:sqref>BK101:BY101</xm:sqref>
        </x14:conditionalFormatting>
        <x14:conditionalFormatting xmlns:xm="http://schemas.microsoft.com/office/excel/2006/main">
          <x14:cfRule type="expression" priority="4695857" id="{BB8DB8B4-B71B-46D2-AEE7-346F16103F74}">
            <xm:f>$BY$4='Data entry'!$R38</xm:f>
            <x14:dxf>
              <fill>
                <patternFill>
                  <bgColor rgb="FFFF0000"/>
                </patternFill>
              </fill>
            </x14:dxf>
          </x14:cfRule>
          <xm:sqref>BW102:CC102</xm:sqref>
        </x14:conditionalFormatting>
        <x14:conditionalFormatting xmlns:xm="http://schemas.microsoft.com/office/excel/2006/main">
          <x14:cfRule type="expression" priority="4695858" id="{1B638B98-2B06-4FEB-90C1-446A3E0A3979}">
            <xm:f>$BZ$4='Data entry'!$R38</xm:f>
            <x14:dxf>
              <fill>
                <patternFill>
                  <bgColor rgb="FFFFFF00"/>
                </patternFill>
              </fill>
            </x14:dxf>
          </x14:cfRule>
          <xm:sqref>BL101:BZ101</xm:sqref>
        </x14:conditionalFormatting>
        <x14:conditionalFormatting xmlns:xm="http://schemas.microsoft.com/office/excel/2006/main">
          <x14:cfRule type="expression" priority="4695859" id="{D3A0A2F8-D1B2-4DC5-B2A9-0EF53074E685}">
            <xm:f>$BZ$4='Data entry'!$R38</xm:f>
            <x14:dxf>
              <fill>
                <patternFill>
                  <bgColor rgb="FFFF0000"/>
                </patternFill>
              </fill>
            </x14:dxf>
          </x14:cfRule>
          <xm:sqref>BX102:CC102</xm:sqref>
        </x14:conditionalFormatting>
        <x14:conditionalFormatting xmlns:xm="http://schemas.microsoft.com/office/excel/2006/main">
          <x14:cfRule type="expression" priority="4695860" id="{83F6D018-7D3B-4D33-9998-11572F2F2FF5}">
            <xm:f>$CA$4='Data entry'!$R38</xm:f>
            <x14:dxf>
              <fill>
                <patternFill>
                  <bgColor rgb="FFFFFF00"/>
                </patternFill>
              </fill>
            </x14:dxf>
          </x14:cfRule>
          <xm:sqref>BM101:CA101</xm:sqref>
        </x14:conditionalFormatting>
        <x14:conditionalFormatting xmlns:xm="http://schemas.microsoft.com/office/excel/2006/main">
          <x14:cfRule type="expression" priority="4695861" id="{8E6D0B51-5626-4ED9-9072-C7A2C139704F}">
            <xm:f>$CA$4='Data entry'!$R38</xm:f>
            <x14:dxf>
              <fill>
                <patternFill>
                  <bgColor rgb="FFFF0000"/>
                </patternFill>
              </fill>
            </x14:dxf>
          </x14:cfRule>
          <xm:sqref>BY102:CC102</xm:sqref>
        </x14:conditionalFormatting>
        <x14:conditionalFormatting xmlns:xm="http://schemas.microsoft.com/office/excel/2006/main">
          <x14:cfRule type="expression" priority="4695862" id="{E1886EE4-3BDE-43A9-9F4B-79377FEC37FE}">
            <xm:f>$CB$4='Data entry'!$R38</xm:f>
            <x14:dxf>
              <fill>
                <patternFill>
                  <bgColor rgb="FFFFFF00"/>
                </patternFill>
              </fill>
            </x14:dxf>
          </x14:cfRule>
          <xm:sqref>BN101:CB101</xm:sqref>
        </x14:conditionalFormatting>
        <x14:conditionalFormatting xmlns:xm="http://schemas.microsoft.com/office/excel/2006/main">
          <x14:cfRule type="expression" priority="4695863" id="{ADEF572A-6C18-4602-BB86-01C96D36E07E}">
            <xm:f>$CB$4='Data entry'!$R38</xm:f>
            <x14:dxf>
              <fill>
                <patternFill>
                  <bgColor rgb="FFFF0000"/>
                </patternFill>
              </fill>
            </x14:dxf>
          </x14:cfRule>
          <xm:sqref>BZ102:CC102</xm:sqref>
        </x14:conditionalFormatting>
        <x14:conditionalFormatting xmlns:xm="http://schemas.microsoft.com/office/excel/2006/main">
          <x14:cfRule type="expression" priority="4695864" id="{7984E1C9-E073-4955-8543-62145CB6D008}">
            <xm:f>$CC$4='Data entry'!$R38</xm:f>
            <x14:dxf>
              <fill>
                <patternFill>
                  <bgColor rgb="FFFFFF00"/>
                </patternFill>
              </fill>
            </x14:dxf>
          </x14:cfRule>
          <xm:sqref>BO101:CC101</xm:sqref>
        </x14:conditionalFormatting>
        <x14:conditionalFormatting xmlns:xm="http://schemas.microsoft.com/office/excel/2006/main">
          <x14:cfRule type="expression" priority="4695865" id="{18A957B3-59FA-4698-BA92-2A208FF18E2F}">
            <xm:f>$CC$4='Data entry'!$R38</xm:f>
            <x14:dxf>
              <fill>
                <patternFill>
                  <bgColor rgb="FFFF0000"/>
                </patternFill>
              </fill>
            </x14:dxf>
          </x14:cfRule>
          <xm:sqref>CA102:CC102</xm:sqref>
        </x14:conditionalFormatting>
        <x14:conditionalFormatting xmlns:xm="http://schemas.microsoft.com/office/excel/2006/main">
          <x14:cfRule type="expression" priority="4695952" id="{5B0DB825-B7C2-40AC-B7EF-F267F054CFB9}">
            <xm:f>$U$4='Data entry'!$R39</xm:f>
            <x14:dxf>
              <fill>
                <patternFill>
                  <bgColor rgb="FFFF0000"/>
                </patternFill>
              </fill>
            </x14:dxf>
          </x14:cfRule>
          <xm:sqref>S105:AE105</xm:sqref>
        </x14:conditionalFormatting>
        <x14:conditionalFormatting xmlns:xm="http://schemas.microsoft.com/office/excel/2006/main">
          <x14:cfRule type="expression" priority="4695953" id="{18311200-E2BB-400F-B594-3B9A2C6068C2}">
            <xm:f>$V$4='Data entry'!$R39</xm:f>
            <x14:dxf>
              <fill>
                <patternFill>
                  <bgColor rgb="FFFF0000"/>
                </patternFill>
              </fill>
            </x14:dxf>
          </x14:cfRule>
          <xm:sqref>T105:AF105</xm:sqref>
        </x14:conditionalFormatting>
        <x14:conditionalFormatting xmlns:xm="http://schemas.microsoft.com/office/excel/2006/main">
          <x14:cfRule type="expression" priority="4695954" id="{D6DFB621-1A58-4C59-A987-ECAD0EB2D32B}">
            <xm:f>$V$4='Data entry'!$R39</xm:f>
            <x14:dxf>
              <fill>
                <patternFill>
                  <bgColor rgb="FFFFFF00"/>
                </patternFill>
              </fill>
            </x14:dxf>
          </x14:cfRule>
          <xm:sqref>H104:V104</xm:sqref>
        </x14:conditionalFormatting>
        <x14:conditionalFormatting xmlns:xm="http://schemas.microsoft.com/office/excel/2006/main">
          <x14:cfRule type="expression" priority="4695955" id="{5F87A680-DC5F-433D-A779-B7A534ACCDA9}">
            <xm:f>$W$4='Data entry'!$R39</xm:f>
            <x14:dxf>
              <fill>
                <patternFill>
                  <bgColor rgb="FFFF0000"/>
                </patternFill>
              </fill>
            </x14:dxf>
          </x14:cfRule>
          <xm:sqref>U105:AG105</xm:sqref>
        </x14:conditionalFormatting>
        <x14:conditionalFormatting xmlns:xm="http://schemas.microsoft.com/office/excel/2006/main">
          <x14:cfRule type="expression" priority="4695956" id="{964539FF-A92C-4F68-B268-B7157A32678C}">
            <xm:f>$W$4='Data entry'!$R39</xm:f>
            <x14:dxf>
              <fill>
                <patternFill>
                  <bgColor rgb="FFFFFF00"/>
                </patternFill>
              </fill>
            </x14:dxf>
          </x14:cfRule>
          <xm:sqref>I104:W104</xm:sqref>
        </x14:conditionalFormatting>
        <x14:conditionalFormatting xmlns:xm="http://schemas.microsoft.com/office/excel/2006/main">
          <x14:cfRule type="expression" priority="4695957" id="{46C1533A-F090-4A90-9309-3F59EC3FD3B0}">
            <xm:f>$X$4='Data entry'!$R39</xm:f>
            <x14:dxf>
              <fill>
                <patternFill>
                  <bgColor rgb="FFFF0000"/>
                </patternFill>
              </fill>
            </x14:dxf>
          </x14:cfRule>
          <xm:sqref>V105:AH105</xm:sqref>
        </x14:conditionalFormatting>
        <x14:conditionalFormatting xmlns:xm="http://schemas.microsoft.com/office/excel/2006/main">
          <x14:cfRule type="expression" priority="4695958" id="{7C70E81C-DDD4-4D75-933A-4F6A39893184}">
            <xm:f>$X$4='Data entry'!$R39</xm:f>
            <x14:dxf>
              <fill>
                <patternFill>
                  <bgColor rgb="FFFFFF00"/>
                </patternFill>
              </fill>
            </x14:dxf>
          </x14:cfRule>
          <xm:sqref>J104:X104</xm:sqref>
        </x14:conditionalFormatting>
        <x14:conditionalFormatting xmlns:xm="http://schemas.microsoft.com/office/excel/2006/main">
          <x14:cfRule type="expression" priority="4695959" id="{561AF073-0EF8-4B72-A119-40A639C4359D}">
            <xm:f>$Y$4='Data entry'!$R39</xm:f>
            <x14:dxf>
              <fill>
                <patternFill>
                  <bgColor rgb="FFFF0000"/>
                </patternFill>
              </fill>
            </x14:dxf>
          </x14:cfRule>
          <xm:sqref>W105:AI105</xm:sqref>
        </x14:conditionalFormatting>
        <x14:conditionalFormatting xmlns:xm="http://schemas.microsoft.com/office/excel/2006/main">
          <x14:cfRule type="expression" priority="4695960" id="{F242E808-8F07-4A89-9524-7D4C767CE357}">
            <xm:f>$Y$4='Data entry'!$R39</xm:f>
            <x14:dxf>
              <fill>
                <patternFill>
                  <bgColor rgb="FFFFFF00"/>
                </patternFill>
              </fill>
            </x14:dxf>
          </x14:cfRule>
          <xm:sqref>K104:Y104</xm:sqref>
        </x14:conditionalFormatting>
        <x14:conditionalFormatting xmlns:xm="http://schemas.microsoft.com/office/excel/2006/main">
          <x14:cfRule type="expression" priority="4695961" id="{DD601058-982B-4218-BD9D-64BB823C2633}">
            <xm:f>$Z$4='Data entry'!$R39</xm:f>
            <x14:dxf>
              <fill>
                <patternFill>
                  <bgColor rgb="FFFF0000"/>
                </patternFill>
              </fill>
            </x14:dxf>
          </x14:cfRule>
          <xm:sqref>X105:AJ105</xm:sqref>
        </x14:conditionalFormatting>
        <x14:conditionalFormatting xmlns:xm="http://schemas.microsoft.com/office/excel/2006/main">
          <x14:cfRule type="expression" priority="4695962" id="{C9DB141D-79F6-4093-92A3-7BF7A1622985}">
            <xm:f>$Z$4='Data entry'!$R39</xm:f>
            <x14:dxf>
              <fill>
                <patternFill>
                  <bgColor rgb="FFFFFF00"/>
                </patternFill>
              </fill>
            </x14:dxf>
          </x14:cfRule>
          <xm:sqref>L104:Z104</xm:sqref>
        </x14:conditionalFormatting>
        <x14:conditionalFormatting xmlns:xm="http://schemas.microsoft.com/office/excel/2006/main">
          <x14:cfRule type="expression" priority="4695963" id="{710EB8D3-F5C0-4E3C-8214-2D0C4E26F649}">
            <xm:f>$AA$4='Data entry'!$R39</xm:f>
            <x14:dxf>
              <fill>
                <patternFill>
                  <bgColor rgb="FFFF0000"/>
                </patternFill>
              </fill>
            </x14:dxf>
          </x14:cfRule>
          <xm:sqref>Y105:AK105</xm:sqref>
        </x14:conditionalFormatting>
        <x14:conditionalFormatting xmlns:xm="http://schemas.microsoft.com/office/excel/2006/main">
          <x14:cfRule type="expression" priority="4695964" id="{33825D69-C967-4D27-B395-5D44A3083802}">
            <xm:f>$AA$4='Data entry'!$R39</xm:f>
            <x14:dxf>
              <fill>
                <patternFill>
                  <bgColor rgb="FFFFFF00"/>
                </patternFill>
              </fill>
            </x14:dxf>
          </x14:cfRule>
          <xm:sqref>M104:AA104</xm:sqref>
        </x14:conditionalFormatting>
        <x14:conditionalFormatting xmlns:xm="http://schemas.microsoft.com/office/excel/2006/main">
          <x14:cfRule type="expression" priority="4695965" id="{9811A97D-351B-4D32-8754-AF433277E62B}">
            <xm:f>$AB$4='Data entry'!$R39</xm:f>
            <x14:dxf>
              <fill>
                <patternFill>
                  <bgColor rgb="FFFF0000"/>
                </patternFill>
              </fill>
            </x14:dxf>
          </x14:cfRule>
          <xm:sqref>Z105:AL105</xm:sqref>
        </x14:conditionalFormatting>
        <x14:conditionalFormatting xmlns:xm="http://schemas.microsoft.com/office/excel/2006/main">
          <x14:cfRule type="expression" priority="4695966" id="{6DD3E556-C72E-438B-92DA-3096ED1E4178}">
            <xm:f>$AB$4='Data entry'!$R39</xm:f>
            <x14:dxf>
              <fill>
                <patternFill>
                  <bgColor rgb="FFFFFF00"/>
                </patternFill>
              </fill>
            </x14:dxf>
          </x14:cfRule>
          <xm:sqref>N104:AB104</xm:sqref>
        </x14:conditionalFormatting>
        <x14:conditionalFormatting xmlns:xm="http://schemas.microsoft.com/office/excel/2006/main">
          <x14:cfRule type="expression" priority="4695967" id="{C0DF7A1B-D6BC-4371-BD3A-F0708147FA1C}">
            <xm:f>$AC$4='Data entry'!$R39</xm:f>
            <x14:dxf>
              <fill>
                <patternFill>
                  <bgColor rgb="FFFF0000"/>
                </patternFill>
              </fill>
            </x14:dxf>
          </x14:cfRule>
          <xm:sqref>AA105:AM105</xm:sqref>
        </x14:conditionalFormatting>
        <x14:conditionalFormatting xmlns:xm="http://schemas.microsoft.com/office/excel/2006/main">
          <x14:cfRule type="expression" priority="4695968" id="{DB2E1F48-AF0E-41F9-A976-6B1963CA5711}">
            <xm:f>$AC$4='Data entry'!$R39</xm:f>
            <x14:dxf>
              <fill>
                <patternFill>
                  <bgColor rgb="FFFFFF00"/>
                </patternFill>
              </fill>
            </x14:dxf>
          </x14:cfRule>
          <xm:sqref>O104:AC104</xm:sqref>
        </x14:conditionalFormatting>
        <x14:conditionalFormatting xmlns:xm="http://schemas.microsoft.com/office/excel/2006/main">
          <x14:cfRule type="expression" priority="4695969" id="{89909907-F9A9-4AF9-BC1D-304710A43F50}">
            <xm:f>$AD$4='Data entry'!$R39</xm:f>
            <x14:dxf>
              <fill>
                <patternFill>
                  <bgColor rgb="FFFF0000"/>
                </patternFill>
              </fill>
            </x14:dxf>
          </x14:cfRule>
          <xm:sqref>AB105:AN105</xm:sqref>
        </x14:conditionalFormatting>
        <x14:conditionalFormatting xmlns:xm="http://schemas.microsoft.com/office/excel/2006/main">
          <x14:cfRule type="expression" priority="4695970" id="{729676B7-E331-43A4-ACC9-850DCEE76A0E}">
            <xm:f>$AD$4='Data entry'!$R39</xm:f>
            <x14:dxf>
              <fill>
                <patternFill>
                  <bgColor rgb="FFFFFF00"/>
                </patternFill>
              </fill>
            </x14:dxf>
          </x14:cfRule>
          <xm:sqref>P104:AD104</xm:sqref>
        </x14:conditionalFormatting>
        <x14:conditionalFormatting xmlns:xm="http://schemas.microsoft.com/office/excel/2006/main">
          <x14:cfRule type="expression" priority="4695971" id="{00DA2C55-350E-44AA-ABEA-808FABFDA737}">
            <xm:f>$AE$4='Data entry'!$R39</xm:f>
            <x14:dxf>
              <fill>
                <patternFill>
                  <bgColor rgb="FFFF0000"/>
                </patternFill>
              </fill>
            </x14:dxf>
          </x14:cfRule>
          <xm:sqref>AC105:AO105</xm:sqref>
        </x14:conditionalFormatting>
        <x14:conditionalFormatting xmlns:xm="http://schemas.microsoft.com/office/excel/2006/main">
          <x14:cfRule type="expression" priority="4695972" id="{373C95F1-00C1-45E9-B561-5224945BA4A4}">
            <xm:f>$AE$4='Data entry'!$R39</xm:f>
            <x14:dxf>
              <fill>
                <patternFill>
                  <bgColor rgb="FFFFFF00"/>
                </patternFill>
              </fill>
            </x14:dxf>
          </x14:cfRule>
          <xm:sqref>Q104:AE104</xm:sqref>
        </x14:conditionalFormatting>
        <x14:conditionalFormatting xmlns:xm="http://schemas.microsoft.com/office/excel/2006/main">
          <x14:cfRule type="expression" priority="4695973" id="{65E90E74-6BEF-4B00-BD5E-ECACFEBC225A}">
            <xm:f>$AF$4='Data entry'!$R39</xm:f>
            <x14:dxf>
              <fill>
                <patternFill>
                  <bgColor rgb="FFFF0000"/>
                </patternFill>
              </fill>
            </x14:dxf>
          </x14:cfRule>
          <xm:sqref>AD105:AP105</xm:sqref>
        </x14:conditionalFormatting>
        <x14:conditionalFormatting xmlns:xm="http://schemas.microsoft.com/office/excel/2006/main">
          <x14:cfRule type="expression" priority="4695974" id="{56B519D7-E083-4811-B42B-D6CB10D44BB3}">
            <xm:f>$AF$4='Data entry'!$R39</xm:f>
            <x14:dxf>
              <fill>
                <patternFill>
                  <bgColor rgb="FFFFFF00"/>
                </patternFill>
              </fill>
            </x14:dxf>
          </x14:cfRule>
          <xm:sqref>R104:AF104</xm:sqref>
        </x14:conditionalFormatting>
        <x14:conditionalFormatting xmlns:xm="http://schemas.microsoft.com/office/excel/2006/main">
          <x14:cfRule type="expression" priority="4695975" id="{889682B6-BF9B-414B-86B7-1C802156B058}">
            <xm:f>$AG$4='Data entry'!$R39</xm:f>
            <x14:dxf>
              <fill>
                <patternFill>
                  <bgColor rgb="FFFF0000"/>
                </patternFill>
              </fill>
            </x14:dxf>
          </x14:cfRule>
          <xm:sqref>AE105:AQ105</xm:sqref>
        </x14:conditionalFormatting>
        <x14:conditionalFormatting xmlns:xm="http://schemas.microsoft.com/office/excel/2006/main">
          <x14:cfRule type="expression" priority="4695976" id="{19913D88-1940-4CB0-B29C-D46D60833BD5}">
            <xm:f>$AG$4='Data entry'!$R39</xm:f>
            <x14:dxf>
              <fill>
                <patternFill>
                  <bgColor rgb="FFFFFF00"/>
                </patternFill>
              </fill>
            </x14:dxf>
          </x14:cfRule>
          <xm:sqref>S104:AG104</xm:sqref>
        </x14:conditionalFormatting>
        <x14:conditionalFormatting xmlns:xm="http://schemas.microsoft.com/office/excel/2006/main">
          <x14:cfRule type="expression" priority="4695977" id="{3DD7B9A5-18A3-463F-BAD5-9796FC487328}">
            <xm:f>$AH$4='Data entry'!$R39</xm:f>
            <x14:dxf>
              <fill>
                <patternFill>
                  <bgColor rgb="FFFF0000"/>
                </patternFill>
              </fill>
            </x14:dxf>
          </x14:cfRule>
          <xm:sqref>AF105:AR105</xm:sqref>
        </x14:conditionalFormatting>
        <x14:conditionalFormatting xmlns:xm="http://schemas.microsoft.com/office/excel/2006/main">
          <x14:cfRule type="expression" priority="4695978" id="{31005CF4-5608-496E-91EB-F7F505046C80}">
            <xm:f>$AH$4='Data entry'!$R39</xm:f>
            <x14:dxf>
              <fill>
                <patternFill>
                  <bgColor rgb="FFFFFF00"/>
                </patternFill>
              </fill>
            </x14:dxf>
          </x14:cfRule>
          <xm:sqref>T104:AH104</xm:sqref>
        </x14:conditionalFormatting>
        <x14:conditionalFormatting xmlns:xm="http://schemas.microsoft.com/office/excel/2006/main">
          <x14:cfRule type="expression" priority="4695979" id="{CD14F654-5B7A-444F-8FC1-7DD71E76E475}">
            <xm:f>$AI$4='Data entry'!$R39</xm:f>
            <x14:dxf>
              <fill>
                <patternFill>
                  <bgColor rgb="FFFF0000"/>
                </patternFill>
              </fill>
            </x14:dxf>
          </x14:cfRule>
          <xm:sqref>AG105:AS105</xm:sqref>
        </x14:conditionalFormatting>
        <x14:conditionalFormatting xmlns:xm="http://schemas.microsoft.com/office/excel/2006/main">
          <x14:cfRule type="expression" priority="4695980" id="{0E4E448C-6C46-4285-B877-A61A90294385}">
            <xm:f>$AI$4='Data entry'!$R39</xm:f>
            <x14:dxf>
              <fill>
                <patternFill>
                  <bgColor rgb="FFFFFF00"/>
                </patternFill>
              </fill>
            </x14:dxf>
          </x14:cfRule>
          <xm:sqref>U104:AI104</xm:sqref>
        </x14:conditionalFormatting>
        <x14:conditionalFormatting xmlns:xm="http://schemas.microsoft.com/office/excel/2006/main">
          <x14:cfRule type="expression" priority="4695981" id="{B1C1818F-791C-403D-BE73-6F6E9DC6A16D}">
            <xm:f>$AJ$4='Data entry'!$R39</xm:f>
            <x14:dxf>
              <fill>
                <patternFill>
                  <bgColor rgb="FFFF0000"/>
                </patternFill>
              </fill>
            </x14:dxf>
          </x14:cfRule>
          <xm:sqref>AH105:AT105</xm:sqref>
        </x14:conditionalFormatting>
        <x14:conditionalFormatting xmlns:xm="http://schemas.microsoft.com/office/excel/2006/main">
          <x14:cfRule type="expression" priority="4695982" id="{A1237792-221B-431B-B8A7-E9A64DA46D93}">
            <xm:f>$AJ$4='Data entry'!$R39</xm:f>
            <x14:dxf>
              <fill>
                <patternFill>
                  <bgColor rgb="FFFFFF00"/>
                </patternFill>
              </fill>
            </x14:dxf>
          </x14:cfRule>
          <xm:sqref>V104:AJ104</xm:sqref>
        </x14:conditionalFormatting>
        <x14:conditionalFormatting xmlns:xm="http://schemas.microsoft.com/office/excel/2006/main">
          <x14:cfRule type="expression" priority="4695983" id="{617DC2AF-C7A3-4724-8EA3-17DEFEDC8949}">
            <xm:f>$AK$4='Data entry'!$R39</xm:f>
            <x14:dxf>
              <fill>
                <patternFill>
                  <bgColor rgb="FFFF0000"/>
                </patternFill>
              </fill>
            </x14:dxf>
          </x14:cfRule>
          <xm:sqref>AI105:AU105</xm:sqref>
        </x14:conditionalFormatting>
        <x14:conditionalFormatting xmlns:xm="http://schemas.microsoft.com/office/excel/2006/main">
          <x14:cfRule type="expression" priority="4695984" id="{AA72317D-37B1-48EB-A28B-BF2AC8DC4519}">
            <xm:f>$AK$4='Data entry'!$R39</xm:f>
            <x14:dxf>
              <fill>
                <patternFill>
                  <bgColor rgb="FFFFFF00"/>
                </patternFill>
              </fill>
            </x14:dxf>
          </x14:cfRule>
          <xm:sqref>W104:AK104</xm:sqref>
        </x14:conditionalFormatting>
        <x14:conditionalFormatting xmlns:xm="http://schemas.microsoft.com/office/excel/2006/main">
          <x14:cfRule type="expression" priority="4695985" id="{6CA9FB7A-20EA-4D3A-B74C-A001F4BE810D}">
            <xm:f>$AL$4='Data entry'!$R39</xm:f>
            <x14:dxf>
              <fill>
                <patternFill>
                  <bgColor rgb="FFFF0000"/>
                </patternFill>
              </fill>
            </x14:dxf>
          </x14:cfRule>
          <xm:sqref>AJ105:AV105</xm:sqref>
        </x14:conditionalFormatting>
        <x14:conditionalFormatting xmlns:xm="http://schemas.microsoft.com/office/excel/2006/main">
          <x14:cfRule type="expression" priority="4695986" id="{81A75DAA-573F-4EF3-A640-1B992C18BEA0}">
            <xm:f>$AL$4='Data entry'!$R39</xm:f>
            <x14:dxf>
              <fill>
                <patternFill>
                  <bgColor rgb="FFFFFF00"/>
                </patternFill>
              </fill>
            </x14:dxf>
          </x14:cfRule>
          <xm:sqref>X104:AL104</xm:sqref>
        </x14:conditionalFormatting>
        <x14:conditionalFormatting xmlns:xm="http://schemas.microsoft.com/office/excel/2006/main">
          <x14:cfRule type="expression" priority="4695987" id="{3D44713E-4ABA-4CCD-9DF4-5513A9FB5E1E}">
            <xm:f>$AM$4='Data entry'!$R39</xm:f>
            <x14:dxf>
              <fill>
                <patternFill>
                  <bgColor rgb="FFFF0000"/>
                </patternFill>
              </fill>
            </x14:dxf>
          </x14:cfRule>
          <xm:sqref>AK105:AW105</xm:sqref>
        </x14:conditionalFormatting>
        <x14:conditionalFormatting xmlns:xm="http://schemas.microsoft.com/office/excel/2006/main">
          <x14:cfRule type="expression" priority="4695988" id="{05A26B51-72A7-4423-822F-2BDBC28275D0}">
            <xm:f>$AM$4='Data entry'!$R39</xm:f>
            <x14:dxf>
              <fill>
                <patternFill>
                  <bgColor rgb="FFFFFF00"/>
                </patternFill>
              </fill>
            </x14:dxf>
          </x14:cfRule>
          <xm:sqref>Y104:AM104</xm:sqref>
        </x14:conditionalFormatting>
        <x14:conditionalFormatting xmlns:xm="http://schemas.microsoft.com/office/excel/2006/main">
          <x14:cfRule type="expression" priority="4695989" id="{B8A20675-6230-4694-A7F6-6B3DC7142773}">
            <xm:f>$AN$4='Data entry'!$R39</xm:f>
            <x14:dxf>
              <fill>
                <patternFill>
                  <bgColor rgb="FFFF0000"/>
                </patternFill>
              </fill>
            </x14:dxf>
          </x14:cfRule>
          <xm:sqref>AL105:AX105</xm:sqref>
        </x14:conditionalFormatting>
        <x14:conditionalFormatting xmlns:xm="http://schemas.microsoft.com/office/excel/2006/main">
          <x14:cfRule type="expression" priority="4695990" id="{8421181C-7450-42E9-BC1D-065CCFCA960E}">
            <xm:f>$AN$4='Data entry'!$R39</xm:f>
            <x14:dxf>
              <fill>
                <patternFill>
                  <bgColor rgb="FFFFFF00"/>
                </patternFill>
              </fill>
            </x14:dxf>
          </x14:cfRule>
          <xm:sqref>Z104:AN104</xm:sqref>
        </x14:conditionalFormatting>
        <x14:conditionalFormatting xmlns:xm="http://schemas.microsoft.com/office/excel/2006/main">
          <x14:cfRule type="expression" priority="4695991" id="{067FE4BD-6EF4-4684-B6E0-35AB2F267EE7}">
            <xm:f>$AO$4='Data entry'!$R39</xm:f>
            <x14:dxf>
              <fill>
                <patternFill>
                  <bgColor rgb="FFFF0000"/>
                </patternFill>
              </fill>
            </x14:dxf>
          </x14:cfRule>
          <xm:sqref>AM105:AY105</xm:sqref>
        </x14:conditionalFormatting>
        <x14:conditionalFormatting xmlns:xm="http://schemas.microsoft.com/office/excel/2006/main">
          <x14:cfRule type="expression" priority="4695992" id="{F7653492-88D1-47AC-8BA3-0CCE65C3C2AB}">
            <xm:f>$AO$4='Data entry'!$R39</xm:f>
            <x14:dxf>
              <fill>
                <patternFill>
                  <bgColor rgb="FFFFFF00"/>
                </patternFill>
              </fill>
            </x14:dxf>
          </x14:cfRule>
          <xm:sqref>AA104:AO104</xm:sqref>
        </x14:conditionalFormatting>
        <x14:conditionalFormatting xmlns:xm="http://schemas.microsoft.com/office/excel/2006/main">
          <x14:cfRule type="expression" priority="4695993" id="{207A5E5D-B322-482E-9193-1D7318138358}">
            <xm:f>$AP$4='Data entry'!$R39</xm:f>
            <x14:dxf>
              <fill>
                <patternFill>
                  <bgColor rgb="FFFF0000"/>
                </patternFill>
              </fill>
            </x14:dxf>
          </x14:cfRule>
          <xm:sqref>AN105:AZ105</xm:sqref>
        </x14:conditionalFormatting>
        <x14:conditionalFormatting xmlns:xm="http://schemas.microsoft.com/office/excel/2006/main">
          <x14:cfRule type="expression" priority="4695994" id="{21DA638D-4CA0-4067-BFF1-240CE1A0261B}">
            <xm:f>$AP$4='Data entry'!$R39</xm:f>
            <x14:dxf>
              <fill>
                <patternFill>
                  <bgColor rgb="FFFFFF00"/>
                </patternFill>
              </fill>
            </x14:dxf>
          </x14:cfRule>
          <xm:sqref>AB104:AP104</xm:sqref>
        </x14:conditionalFormatting>
        <x14:conditionalFormatting xmlns:xm="http://schemas.microsoft.com/office/excel/2006/main">
          <x14:cfRule type="expression" priority="4695995" id="{71963D96-A42A-4B90-BFC7-6D83D37766EF}">
            <xm:f>$AQ$4='Data entry'!$R39</xm:f>
            <x14:dxf>
              <fill>
                <patternFill>
                  <bgColor rgb="FFFF0000"/>
                </patternFill>
              </fill>
            </x14:dxf>
          </x14:cfRule>
          <xm:sqref>AO105:BA105</xm:sqref>
        </x14:conditionalFormatting>
        <x14:conditionalFormatting xmlns:xm="http://schemas.microsoft.com/office/excel/2006/main">
          <x14:cfRule type="expression" priority="4695996" id="{74952595-84B6-484F-8FF6-FCC1F337DF4D}">
            <xm:f>$AQ$4='Data entry'!$R39</xm:f>
            <x14:dxf>
              <fill>
                <patternFill>
                  <bgColor rgb="FFFFFF00"/>
                </patternFill>
              </fill>
            </x14:dxf>
          </x14:cfRule>
          <xm:sqref>AC104:AQ104</xm:sqref>
        </x14:conditionalFormatting>
        <x14:conditionalFormatting xmlns:xm="http://schemas.microsoft.com/office/excel/2006/main">
          <x14:cfRule type="expression" priority="4695997" id="{8AC9C4B9-0A34-4BC0-B0F7-CA89434C4911}">
            <xm:f>$P$4='Data entry'!$R39</xm:f>
            <x14:dxf>
              <fill>
                <patternFill>
                  <bgColor rgb="FFFFFF00"/>
                </patternFill>
              </fill>
            </x14:dxf>
          </x14:cfRule>
          <xm:sqref>C104:P104</xm:sqref>
        </x14:conditionalFormatting>
        <x14:conditionalFormatting xmlns:xm="http://schemas.microsoft.com/office/excel/2006/main">
          <x14:cfRule type="expression" priority="4695998" id="{0A726775-ABFD-4F22-967C-1A4D87BA3751}">
            <xm:f>$Q$4='Data entry'!$R39</xm:f>
            <x14:dxf>
              <fill>
                <patternFill>
                  <bgColor rgb="FFFFFF00"/>
                </patternFill>
              </fill>
            </x14:dxf>
          </x14:cfRule>
          <xm:sqref>C104:Q104</xm:sqref>
        </x14:conditionalFormatting>
        <x14:conditionalFormatting xmlns:xm="http://schemas.microsoft.com/office/excel/2006/main">
          <x14:cfRule type="expression" priority="4695999" id="{3A8414BD-262C-43B5-86EE-FA6901D00453}">
            <xm:f>$Q$4='Data entry'!$R39</xm:f>
            <x14:dxf>
              <fill>
                <patternFill>
                  <bgColor rgb="FFFF0000"/>
                </patternFill>
              </fill>
            </x14:dxf>
          </x14:cfRule>
          <xm:sqref>O105:AA105</xm:sqref>
        </x14:conditionalFormatting>
        <x14:conditionalFormatting xmlns:xm="http://schemas.microsoft.com/office/excel/2006/main">
          <x14:cfRule type="expression" priority="4696000" id="{B8B5501D-F3EF-4449-9306-F652960C65F4}">
            <xm:f>$R$4='Data entry'!$R39</xm:f>
            <x14:dxf>
              <fill>
                <patternFill>
                  <bgColor rgb="FFFF0000"/>
                </patternFill>
              </fill>
            </x14:dxf>
          </x14:cfRule>
          <xm:sqref>P105:AB105</xm:sqref>
        </x14:conditionalFormatting>
        <x14:conditionalFormatting xmlns:xm="http://schemas.microsoft.com/office/excel/2006/main">
          <x14:cfRule type="expression" priority="4696001" id="{5D070DEC-B82E-4D87-B907-A3E5AB836991}">
            <xm:f>$R$4='Data entry'!$R39</xm:f>
            <x14:dxf>
              <fill>
                <patternFill>
                  <bgColor rgb="FFFFFF00"/>
                </patternFill>
              </fill>
            </x14:dxf>
          </x14:cfRule>
          <xm:sqref>D104:R104</xm:sqref>
        </x14:conditionalFormatting>
        <x14:conditionalFormatting xmlns:xm="http://schemas.microsoft.com/office/excel/2006/main">
          <x14:cfRule type="expression" priority="4696002" id="{E4D16A10-F818-4664-9FB2-F0E839824D4B}">
            <xm:f>$S$4='Data entry'!$R39</xm:f>
            <x14:dxf>
              <fill>
                <patternFill>
                  <bgColor rgb="FFFF0000"/>
                </patternFill>
              </fill>
            </x14:dxf>
          </x14:cfRule>
          <xm:sqref>Q105:AC105</xm:sqref>
        </x14:conditionalFormatting>
        <x14:conditionalFormatting xmlns:xm="http://schemas.microsoft.com/office/excel/2006/main">
          <x14:cfRule type="expression" priority="4696003" id="{1A9F9911-A3E9-4730-AFBE-AB8C596545CA}">
            <xm:f>$S$4='Data entry'!$R39</xm:f>
            <x14:dxf>
              <fill>
                <patternFill>
                  <bgColor rgb="FFFFFF00"/>
                </patternFill>
              </fill>
            </x14:dxf>
          </x14:cfRule>
          <xm:sqref>E104:S104</xm:sqref>
        </x14:conditionalFormatting>
        <x14:conditionalFormatting xmlns:xm="http://schemas.microsoft.com/office/excel/2006/main">
          <x14:cfRule type="expression" priority="4696004" id="{8BB5CD1B-B2AC-442A-9550-26DE19A62D22}">
            <xm:f>$T$4='Data entry'!$R39</xm:f>
            <x14:dxf>
              <fill>
                <patternFill>
                  <bgColor rgb="FFFF0000"/>
                </patternFill>
              </fill>
            </x14:dxf>
          </x14:cfRule>
          <xm:sqref>R105:AD105</xm:sqref>
        </x14:conditionalFormatting>
        <x14:conditionalFormatting xmlns:xm="http://schemas.microsoft.com/office/excel/2006/main">
          <x14:cfRule type="expression" priority="4696005" id="{E7B59C69-7921-4049-84A1-8B3E5F7B0598}">
            <xm:f>$T$4='Data entry'!$R39</xm:f>
            <x14:dxf>
              <fill>
                <patternFill>
                  <bgColor rgb="FFFFFF00"/>
                </patternFill>
              </fill>
            </x14:dxf>
          </x14:cfRule>
          <xm:sqref>F104:T104</xm:sqref>
        </x14:conditionalFormatting>
        <x14:conditionalFormatting xmlns:xm="http://schemas.microsoft.com/office/excel/2006/main">
          <x14:cfRule type="expression" priority="4696006" id="{238C09E5-7A3D-439D-949F-A7733073F9A2}">
            <xm:f>$U$4='Data entry'!$R39</xm:f>
            <x14:dxf>
              <fill>
                <patternFill>
                  <bgColor rgb="FFFFFF00"/>
                </patternFill>
              </fill>
            </x14:dxf>
          </x14:cfRule>
          <xm:sqref>G104:U104</xm:sqref>
        </x14:conditionalFormatting>
        <x14:conditionalFormatting xmlns:xm="http://schemas.microsoft.com/office/excel/2006/main">
          <x14:cfRule type="expression" priority="4696007" id="{DE4D4432-0A19-452A-AF14-2873FE4DF411}">
            <xm:f>$AR$4='Data entry'!$R39</xm:f>
            <x14:dxf>
              <fill>
                <patternFill>
                  <bgColor rgb="FFFF0000"/>
                </patternFill>
              </fill>
            </x14:dxf>
          </x14:cfRule>
          <xm:sqref>AP105:BB105</xm:sqref>
        </x14:conditionalFormatting>
        <x14:conditionalFormatting xmlns:xm="http://schemas.microsoft.com/office/excel/2006/main">
          <x14:cfRule type="expression" priority="4696008" id="{90D7E1FF-542D-40C8-9BD5-DFEB4CDD256F}">
            <xm:f>$AR$4='Data entry'!$R39</xm:f>
            <x14:dxf>
              <fill>
                <patternFill>
                  <bgColor rgb="FFFFFF00"/>
                </patternFill>
              </fill>
            </x14:dxf>
          </x14:cfRule>
          <xm:sqref>AD104:AR104</xm:sqref>
        </x14:conditionalFormatting>
        <x14:conditionalFormatting xmlns:xm="http://schemas.microsoft.com/office/excel/2006/main">
          <x14:cfRule type="expression" priority="4696009" id="{0EBB5305-4A4A-4205-A1FF-11160070CBC3}">
            <xm:f>$AS$4='Data entry'!$R39</xm:f>
            <x14:dxf>
              <fill>
                <patternFill>
                  <bgColor rgb="FFFF0000"/>
                </patternFill>
              </fill>
            </x14:dxf>
          </x14:cfRule>
          <xm:sqref>AQ105:BC105</xm:sqref>
        </x14:conditionalFormatting>
        <x14:conditionalFormatting xmlns:xm="http://schemas.microsoft.com/office/excel/2006/main">
          <x14:cfRule type="expression" priority="4696010" id="{AC8EB30C-4253-4CE1-820E-1801F6D8D35B}">
            <xm:f>$AS$4='Data entry'!$R39</xm:f>
            <x14:dxf>
              <fill>
                <patternFill>
                  <bgColor rgb="FFFFFF00"/>
                </patternFill>
              </fill>
            </x14:dxf>
          </x14:cfRule>
          <xm:sqref>AE104:AS104</xm:sqref>
        </x14:conditionalFormatting>
        <x14:conditionalFormatting xmlns:xm="http://schemas.microsoft.com/office/excel/2006/main">
          <x14:cfRule type="expression" priority="4696011" id="{E11744C1-7201-4272-A1B0-945490B42425}">
            <xm:f>$AT$4='Data entry'!$R39</xm:f>
            <x14:dxf>
              <fill>
                <patternFill>
                  <bgColor rgb="FFFF0000"/>
                </patternFill>
              </fill>
            </x14:dxf>
          </x14:cfRule>
          <xm:sqref>AR105:BD105</xm:sqref>
        </x14:conditionalFormatting>
        <x14:conditionalFormatting xmlns:xm="http://schemas.microsoft.com/office/excel/2006/main">
          <x14:cfRule type="expression" priority="4696012" id="{5EE2823B-E955-4EA7-B99C-0B1F77B57A69}">
            <xm:f>$AT$4='Data entry'!$R39</xm:f>
            <x14:dxf>
              <fill>
                <patternFill>
                  <bgColor rgb="FFFFFF00"/>
                </patternFill>
              </fill>
            </x14:dxf>
          </x14:cfRule>
          <xm:sqref>AF104:AT104</xm:sqref>
        </x14:conditionalFormatting>
        <x14:conditionalFormatting xmlns:xm="http://schemas.microsoft.com/office/excel/2006/main">
          <x14:cfRule type="expression" priority="4696013" id="{5737DC63-3262-4B34-900C-2AAEB255FCBA}">
            <xm:f>$AU$4='Data entry'!$R39</xm:f>
            <x14:dxf>
              <fill>
                <patternFill>
                  <bgColor rgb="FFFF0000"/>
                </patternFill>
              </fill>
            </x14:dxf>
          </x14:cfRule>
          <xm:sqref>AS105:BE105</xm:sqref>
        </x14:conditionalFormatting>
        <x14:conditionalFormatting xmlns:xm="http://schemas.microsoft.com/office/excel/2006/main">
          <x14:cfRule type="expression" priority="4696014" id="{2B5C1F1B-3C3D-4CA3-BC64-0E98422075B6}">
            <xm:f>$AU$4='Data entry'!$R39</xm:f>
            <x14:dxf>
              <fill>
                <patternFill>
                  <bgColor rgb="FFFFFF00"/>
                </patternFill>
              </fill>
            </x14:dxf>
          </x14:cfRule>
          <xm:sqref>AG104:AU104</xm:sqref>
        </x14:conditionalFormatting>
        <x14:conditionalFormatting xmlns:xm="http://schemas.microsoft.com/office/excel/2006/main">
          <x14:cfRule type="expression" priority="4696015" id="{B87A1285-B003-4855-8F4B-53C391BA10E6}">
            <xm:f>$AV$4='Data entry'!$R39</xm:f>
            <x14:dxf>
              <fill>
                <patternFill>
                  <bgColor rgb="FFFF0000"/>
                </patternFill>
              </fill>
            </x14:dxf>
          </x14:cfRule>
          <xm:sqref>AT105:BF105</xm:sqref>
        </x14:conditionalFormatting>
        <x14:conditionalFormatting xmlns:xm="http://schemas.microsoft.com/office/excel/2006/main">
          <x14:cfRule type="expression" priority="4696016" id="{338EE31C-78DB-4818-B837-0380F9E457FA}">
            <xm:f>$AV$4='Data entry'!$R39</xm:f>
            <x14:dxf>
              <fill>
                <patternFill>
                  <bgColor rgb="FFFFFF00"/>
                </patternFill>
              </fill>
            </x14:dxf>
          </x14:cfRule>
          <xm:sqref>AH104:AV104</xm:sqref>
        </x14:conditionalFormatting>
        <x14:conditionalFormatting xmlns:xm="http://schemas.microsoft.com/office/excel/2006/main">
          <x14:cfRule type="expression" priority="4696017" id="{5C40EA66-2801-4C91-B885-BF6A1ECFC35C}">
            <xm:f>$AW$4='Data entry'!$R39</xm:f>
            <x14:dxf>
              <fill>
                <patternFill>
                  <bgColor rgb="FFFF0000"/>
                </patternFill>
              </fill>
            </x14:dxf>
          </x14:cfRule>
          <xm:sqref>AU105:BG105</xm:sqref>
        </x14:conditionalFormatting>
        <x14:conditionalFormatting xmlns:xm="http://schemas.microsoft.com/office/excel/2006/main">
          <x14:cfRule type="expression" priority="4696018" id="{51BCD5CE-DF86-4C2F-8A81-DDA1EFD6C8F7}">
            <xm:f>$AW$4='Data entry'!$R39</xm:f>
            <x14:dxf>
              <fill>
                <patternFill>
                  <bgColor rgb="FFFFFF00"/>
                </patternFill>
              </fill>
            </x14:dxf>
          </x14:cfRule>
          <xm:sqref>AI104:AW104</xm:sqref>
        </x14:conditionalFormatting>
        <x14:conditionalFormatting xmlns:xm="http://schemas.microsoft.com/office/excel/2006/main">
          <x14:cfRule type="expression" priority="4696019" id="{DC2ED5A0-8917-4877-8CD3-9DF9BE5993C9}">
            <xm:f>$AX$4='Data entry'!$R39</xm:f>
            <x14:dxf>
              <fill>
                <patternFill>
                  <bgColor rgb="FFFF0000"/>
                </patternFill>
              </fill>
            </x14:dxf>
          </x14:cfRule>
          <xm:sqref>AV105:BH105</xm:sqref>
        </x14:conditionalFormatting>
        <x14:conditionalFormatting xmlns:xm="http://schemas.microsoft.com/office/excel/2006/main">
          <x14:cfRule type="expression" priority="4696020" id="{59B31869-20F9-45BD-BC80-0A6C8945CE2C}">
            <xm:f>$AX$4='Data entry'!$R39</xm:f>
            <x14:dxf>
              <fill>
                <patternFill>
                  <bgColor rgb="FFFFFF00"/>
                </patternFill>
              </fill>
            </x14:dxf>
          </x14:cfRule>
          <xm:sqref>AJ104:AX104</xm:sqref>
        </x14:conditionalFormatting>
        <x14:conditionalFormatting xmlns:xm="http://schemas.microsoft.com/office/excel/2006/main">
          <x14:cfRule type="expression" priority="4696021" id="{D4208FA0-4262-4037-934C-6D0742B2AD8E}">
            <xm:f>$AY$4='Data entry'!$R39</xm:f>
            <x14:dxf>
              <fill>
                <patternFill>
                  <bgColor rgb="FFFF0000"/>
                </patternFill>
              </fill>
            </x14:dxf>
          </x14:cfRule>
          <xm:sqref>AW105:BI105</xm:sqref>
        </x14:conditionalFormatting>
        <x14:conditionalFormatting xmlns:xm="http://schemas.microsoft.com/office/excel/2006/main">
          <x14:cfRule type="expression" priority="4696022" id="{04D6E423-18C7-42B2-A67D-F49D8E62B571}">
            <xm:f>$AY$4='Data entry'!$R39</xm:f>
            <x14:dxf>
              <fill>
                <patternFill>
                  <bgColor rgb="FFFFFF00"/>
                </patternFill>
              </fill>
            </x14:dxf>
          </x14:cfRule>
          <xm:sqref>AK104:AY104</xm:sqref>
        </x14:conditionalFormatting>
        <x14:conditionalFormatting xmlns:xm="http://schemas.microsoft.com/office/excel/2006/main">
          <x14:cfRule type="expression" priority="4696023" id="{A931C203-6E4B-4EBD-A2F4-1876881F48D4}">
            <xm:f>$AZ$4='Data entry'!$R39</xm:f>
            <x14:dxf>
              <fill>
                <patternFill>
                  <bgColor rgb="FFFF0000"/>
                </patternFill>
              </fill>
            </x14:dxf>
          </x14:cfRule>
          <xm:sqref>AX105:BJ105</xm:sqref>
        </x14:conditionalFormatting>
        <x14:conditionalFormatting xmlns:xm="http://schemas.microsoft.com/office/excel/2006/main">
          <x14:cfRule type="expression" priority="4696024" id="{092D9100-E652-40FE-8CAA-720DC0681250}">
            <xm:f>$AZ$4='Data entry'!$R39</xm:f>
            <x14:dxf>
              <fill>
                <patternFill>
                  <bgColor rgb="FFFFFF00"/>
                </patternFill>
              </fill>
            </x14:dxf>
          </x14:cfRule>
          <xm:sqref>AL104:AZ104</xm:sqref>
        </x14:conditionalFormatting>
        <x14:conditionalFormatting xmlns:xm="http://schemas.microsoft.com/office/excel/2006/main">
          <x14:cfRule type="expression" priority="4696025" id="{A3C7E6BE-A225-483C-A983-A915DB662C52}">
            <xm:f>$BA$4='Data entry'!$R39</xm:f>
            <x14:dxf>
              <fill>
                <patternFill>
                  <bgColor rgb="FFFF0000"/>
                </patternFill>
              </fill>
            </x14:dxf>
          </x14:cfRule>
          <xm:sqref>AY105:BK105</xm:sqref>
        </x14:conditionalFormatting>
        <x14:conditionalFormatting xmlns:xm="http://schemas.microsoft.com/office/excel/2006/main">
          <x14:cfRule type="expression" priority="4696026" id="{F5CF569A-8AFA-4CFF-8BD3-F04D8927A99F}">
            <xm:f>$BA$4='Data entry'!$R39</xm:f>
            <x14:dxf>
              <fill>
                <patternFill>
                  <bgColor rgb="FFFFFF00"/>
                </patternFill>
              </fill>
            </x14:dxf>
          </x14:cfRule>
          <xm:sqref>AM104:BA104</xm:sqref>
        </x14:conditionalFormatting>
        <x14:conditionalFormatting xmlns:xm="http://schemas.microsoft.com/office/excel/2006/main">
          <x14:cfRule type="expression" priority="4696027" id="{E4DAC94A-7983-4BFB-A87B-45B58561841A}">
            <xm:f>$BB$4='Data entry'!$R39</xm:f>
            <x14:dxf>
              <fill>
                <patternFill>
                  <bgColor rgb="FFFF0000"/>
                </patternFill>
              </fill>
            </x14:dxf>
          </x14:cfRule>
          <xm:sqref>AZ105:BL105</xm:sqref>
        </x14:conditionalFormatting>
        <x14:conditionalFormatting xmlns:xm="http://schemas.microsoft.com/office/excel/2006/main">
          <x14:cfRule type="expression" priority="4696028" id="{E63849C5-F39B-4B0E-8F8A-B532EDF2CBAE}">
            <xm:f>$BB$4='Data entry'!$R39</xm:f>
            <x14:dxf>
              <fill>
                <patternFill>
                  <bgColor rgb="FFFFFF00"/>
                </patternFill>
              </fill>
            </x14:dxf>
          </x14:cfRule>
          <xm:sqref>AN104:BB104</xm:sqref>
        </x14:conditionalFormatting>
        <x14:conditionalFormatting xmlns:xm="http://schemas.microsoft.com/office/excel/2006/main">
          <x14:cfRule type="expression" priority="4696029" id="{4FDC32D3-C1F5-455D-9AA4-A03359B72526}">
            <xm:f>$BC$4='Data entry'!$R39</xm:f>
            <x14:dxf>
              <fill>
                <patternFill>
                  <bgColor rgb="FFFF0000"/>
                </patternFill>
              </fill>
            </x14:dxf>
          </x14:cfRule>
          <xm:sqref>BA105:BM105</xm:sqref>
        </x14:conditionalFormatting>
        <x14:conditionalFormatting xmlns:xm="http://schemas.microsoft.com/office/excel/2006/main">
          <x14:cfRule type="expression" priority="4696030" id="{5F0D0C60-B233-4C56-B05D-98C99990877F}">
            <xm:f>$BC$4='Data entry'!$R39</xm:f>
            <x14:dxf>
              <fill>
                <patternFill>
                  <bgColor rgb="FFFFFF00"/>
                </patternFill>
              </fill>
            </x14:dxf>
          </x14:cfRule>
          <xm:sqref>AO104:BC104</xm:sqref>
        </x14:conditionalFormatting>
        <x14:conditionalFormatting xmlns:xm="http://schemas.microsoft.com/office/excel/2006/main">
          <x14:cfRule type="expression" priority="4696031" id="{9EBCB60F-8135-43B6-A0F3-548D4092CC98}">
            <xm:f>$BD$4='Data entry'!$R39</xm:f>
            <x14:dxf>
              <fill>
                <patternFill>
                  <bgColor rgb="FFFF0000"/>
                </patternFill>
              </fill>
            </x14:dxf>
          </x14:cfRule>
          <xm:sqref>BB105:BN105</xm:sqref>
        </x14:conditionalFormatting>
        <x14:conditionalFormatting xmlns:xm="http://schemas.microsoft.com/office/excel/2006/main">
          <x14:cfRule type="expression" priority="4696032" id="{961AF346-4A73-41ED-9A8D-27D431B09C05}">
            <xm:f>$BD$4='Data entry'!$R39</xm:f>
            <x14:dxf>
              <fill>
                <patternFill>
                  <bgColor rgb="FFFFFF00"/>
                </patternFill>
              </fill>
            </x14:dxf>
          </x14:cfRule>
          <xm:sqref>AP104:BD104</xm:sqref>
        </x14:conditionalFormatting>
        <x14:conditionalFormatting xmlns:xm="http://schemas.microsoft.com/office/excel/2006/main">
          <x14:cfRule type="expression" priority="4696033" id="{5A887026-27CD-4F8C-8BA6-1E92704C1CA6}">
            <xm:f>$BE$4='Data entry'!$R39</xm:f>
            <x14:dxf>
              <fill>
                <patternFill>
                  <bgColor rgb="FFFF0000"/>
                </patternFill>
              </fill>
            </x14:dxf>
          </x14:cfRule>
          <xm:sqref>BC105:BO105</xm:sqref>
        </x14:conditionalFormatting>
        <x14:conditionalFormatting xmlns:xm="http://schemas.microsoft.com/office/excel/2006/main">
          <x14:cfRule type="expression" priority="4696034" id="{7F46217B-A1E9-4515-B31E-E756FCD7C6D9}">
            <xm:f>$BE$4='Data entry'!$R39</xm:f>
            <x14:dxf>
              <fill>
                <patternFill>
                  <bgColor rgb="FFFFFF00"/>
                </patternFill>
              </fill>
            </x14:dxf>
          </x14:cfRule>
          <xm:sqref>AP104:BE104</xm:sqref>
        </x14:conditionalFormatting>
        <x14:conditionalFormatting xmlns:xm="http://schemas.microsoft.com/office/excel/2006/main">
          <x14:cfRule type="expression" priority="4696035" id="{F4D9285C-8CA0-4EF1-943E-6A462D47CC77}">
            <xm:f>$BF$4='Data entry'!$R39</xm:f>
            <x14:dxf>
              <fill>
                <patternFill>
                  <bgColor rgb="FFFF0000"/>
                </patternFill>
              </fill>
            </x14:dxf>
          </x14:cfRule>
          <xm:sqref>BD105:BP105</xm:sqref>
        </x14:conditionalFormatting>
        <x14:conditionalFormatting xmlns:xm="http://schemas.microsoft.com/office/excel/2006/main">
          <x14:cfRule type="expression" priority="4696036" id="{B9E4407D-651D-4DC0-9D61-3271D62A65E9}">
            <xm:f>$BF$4='Data entry'!$R39</xm:f>
            <x14:dxf>
              <fill>
                <patternFill>
                  <bgColor rgb="FFFFFF00"/>
                </patternFill>
              </fill>
            </x14:dxf>
          </x14:cfRule>
          <xm:sqref>AR104:BF104</xm:sqref>
        </x14:conditionalFormatting>
        <x14:conditionalFormatting xmlns:xm="http://schemas.microsoft.com/office/excel/2006/main">
          <x14:cfRule type="expression" priority="4696037" id="{4CDC062F-DDFF-4556-B941-08F919727F69}">
            <xm:f>$BG$4='Data entry'!$R39</xm:f>
            <x14:dxf>
              <fill>
                <patternFill>
                  <bgColor rgb="FFFF0000"/>
                </patternFill>
              </fill>
            </x14:dxf>
          </x14:cfRule>
          <xm:sqref>BE105:BQ105</xm:sqref>
        </x14:conditionalFormatting>
        <x14:conditionalFormatting xmlns:xm="http://schemas.microsoft.com/office/excel/2006/main">
          <x14:cfRule type="expression" priority="4696038" id="{789184FA-9055-433B-8A1B-92C7ED59E81F}">
            <xm:f>$BG$4='Data entry'!$R39</xm:f>
            <x14:dxf>
              <fill>
                <patternFill>
                  <bgColor rgb="FFFFFF00"/>
                </patternFill>
              </fill>
            </x14:dxf>
          </x14:cfRule>
          <xm:sqref>AS104:BG104</xm:sqref>
        </x14:conditionalFormatting>
        <x14:conditionalFormatting xmlns:xm="http://schemas.microsoft.com/office/excel/2006/main">
          <x14:cfRule type="expression" priority="4696039" id="{58651E5C-09C9-46C1-B95C-E8A578A49E15}">
            <xm:f>$BH$4='Data entry'!$R39</xm:f>
            <x14:dxf>
              <fill>
                <patternFill>
                  <bgColor rgb="FFFFFF00"/>
                </patternFill>
              </fill>
            </x14:dxf>
          </x14:cfRule>
          <xm:sqref>AT104:BH104</xm:sqref>
        </x14:conditionalFormatting>
        <x14:conditionalFormatting xmlns:xm="http://schemas.microsoft.com/office/excel/2006/main">
          <x14:cfRule type="expression" priority="4696040" id="{97B30B86-8311-4DC0-A533-8C0D53F37839}">
            <xm:f>$BH$4='Data entry'!$R39</xm:f>
            <x14:dxf>
              <fill>
                <patternFill>
                  <bgColor rgb="FFFF0000"/>
                </patternFill>
              </fill>
            </x14:dxf>
          </x14:cfRule>
          <xm:sqref>BF105:BR105</xm:sqref>
        </x14:conditionalFormatting>
        <x14:conditionalFormatting xmlns:xm="http://schemas.microsoft.com/office/excel/2006/main">
          <x14:cfRule type="expression" priority="4696041" id="{78344C0C-5AEA-40B1-A20C-6D77DF58E1F5}">
            <xm:f>$BI$4='Data entry'!$R39</xm:f>
            <x14:dxf>
              <fill>
                <patternFill>
                  <bgColor rgb="FFFFFF00"/>
                </patternFill>
              </fill>
            </x14:dxf>
          </x14:cfRule>
          <xm:sqref>AU104:BI104</xm:sqref>
        </x14:conditionalFormatting>
        <x14:conditionalFormatting xmlns:xm="http://schemas.microsoft.com/office/excel/2006/main">
          <x14:cfRule type="expression" priority="4696042" id="{A9CE044F-482E-4F25-B28F-89ACC58502B1}">
            <xm:f>$BI$4='Data entry'!$R39</xm:f>
            <x14:dxf>
              <fill>
                <patternFill>
                  <bgColor rgb="FFFF0000"/>
                </patternFill>
              </fill>
            </x14:dxf>
          </x14:cfRule>
          <xm:sqref>BG105:BS105</xm:sqref>
        </x14:conditionalFormatting>
        <x14:conditionalFormatting xmlns:xm="http://schemas.microsoft.com/office/excel/2006/main">
          <x14:cfRule type="expression" priority="4696043" id="{F63BE0EB-3C71-4456-BEF0-11180AB7A8BB}">
            <xm:f>$BJ$4='Data entry'!$R39</xm:f>
            <x14:dxf>
              <fill>
                <patternFill>
                  <bgColor rgb="FFFFFF00"/>
                </patternFill>
              </fill>
            </x14:dxf>
          </x14:cfRule>
          <xm:sqref>AV104:BJ104</xm:sqref>
        </x14:conditionalFormatting>
        <x14:conditionalFormatting xmlns:xm="http://schemas.microsoft.com/office/excel/2006/main">
          <x14:cfRule type="expression" priority="4696044" id="{478A5DCB-1DAA-4497-A6CC-B4F01FB96D10}">
            <xm:f>$BJ$4='Data entry'!$R39</xm:f>
            <x14:dxf>
              <fill>
                <patternFill>
                  <bgColor rgb="FFFF0000"/>
                </patternFill>
              </fill>
            </x14:dxf>
          </x14:cfRule>
          <xm:sqref>BH105:BT105</xm:sqref>
        </x14:conditionalFormatting>
        <x14:conditionalFormatting xmlns:xm="http://schemas.microsoft.com/office/excel/2006/main">
          <x14:cfRule type="expression" priority="4696045" id="{CDE4AD5B-65A6-4FA4-9EC0-8D05F22312A9}">
            <xm:f>$BK$4='Data entry'!$R39</xm:f>
            <x14:dxf>
              <fill>
                <patternFill>
                  <bgColor rgb="FFFF0000"/>
                </patternFill>
              </fill>
            </x14:dxf>
          </x14:cfRule>
          <xm:sqref>BI105:BU105</xm:sqref>
        </x14:conditionalFormatting>
        <x14:conditionalFormatting xmlns:xm="http://schemas.microsoft.com/office/excel/2006/main">
          <x14:cfRule type="expression" priority="4696046" id="{AB32E790-6CD8-4D11-9A69-57D785FE4BBC}">
            <xm:f>$BK$4='Data entry'!$R39</xm:f>
            <x14:dxf>
              <fill>
                <patternFill>
                  <bgColor rgb="FFFFFF00"/>
                </patternFill>
              </fill>
            </x14:dxf>
          </x14:cfRule>
          <xm:sqref>AW104:BK104</xm:sqref>
        </x14:conditionalFormatting>
        <x14:conditionalFormatting xmlns:xm="http://schemas.microsoft.com/office/excel/2006/main">
          <x14:cfRule type="expression" priority="4696047" id="{99810EB9-805C-43D8-852A-EEECE7874CDB}">
            <xm:f>$BL$4='Data entry'!$R39</xm:f>
            <x14:dxf>
              <fill>
                <patternFill>
                  <bgColor rgb="FFFF0000"/>
                </patternFill>
              </fill>
            </x14:dxf>
          </x14:cfRule>
          <xm:sqref>BJ105:BV105</xm:sqref>
        </x14:conditionalFormatting>
        <x14:conditionalFormatting xmlns:xm="http://schemas.microsoft.com/office/excel/2006/main">
          <x14:cfRule type="expression" priority="4696048" id="{BF5F5475-4E46-479C-97A6-D5175F5D1803}">
            <xm:f>$BL$4='Data entry'!$R39</xm:f>
            <x14:dxf>
              <fill>
                <patternFill>
                  <bgColor rgb="FFFFFF00"/>
                </patternFill>
              </fill>
            </x14:dxf>
          </x14:cfRule>
          <xm:sqref>AX104:BL104</xm:sqref>
        </x14:conditionalFormatting>
        <x14:conditionalFormatting xmlns:xm="http://schemas.microsoft.com/office/excel/2006/main">
          <x14:cfRule type="expression" priority="4696049" id="{B86FDF2F-16C9-46B1-847E-7EA1A8A34B9D}">
            <xm:f>$BM$4='Data entry'!$R39</xm:f>
            <x14:dxf>
              <fill>
                <patternFill>
                  <bgColor rgb="FFFF0000"/>
                </patternFill>
              </fill>
            </x14:dxf>
          </x14:cfRule>
          <xm:sqref>BK105:BW105</xm:sqref>
        </x14:conditionalFormatting>
        <x14:conditionalFormatting xmlns:xm="http://schemas.microsoft.com/office/excel/2006/main">
          <x14:cfRule type="expression" priority="4696050" id="{72FD189F-4CED-400D-9FEF-21A328970A4D}">
            <xm:f>$BM$4='Data entry'!$R39</xm:f>
            <x14:dxf>
              <fill>
                <patternFill>
                  <bgColor rgb="FFFFFF00"/>
                </patternFill>
              </fill>
            </x14:dxf>
          </x14:cfRule>
          <xm:sqref>AY104:BM104</xm:sqref>
        </x14:conditionalFormatting>
        <x14:conditionalFormatting xmlns:xm="http://schemas.microsoft.com/office/excel/2006/main">
          <x14:cfRule type="expression" priority="4696051" id="{BBBBF859-D5A7-4F55-BFBF-8A77E3357590}">
            <xm:f>$BN$4='Data entry'!$R39</xm:f>
            <x14:dxf>
              <fill>
                <patternFill>
                  <bgColor rgb="FFFF0000"/>
                </patternFill>
              </fill>
            </x14:dxf>
          </x14:cfRule>
          <xm:sqref>BL105:BX105</xm:sqref>
        </x14:conditionalFormatting>
        <x14:conditionalFormatting xmlns:xm="http://schemas.microsoft.com/office/excel/2006/main">
          <x14:cfRule type="expression" priority="4696052" id="{50CB1D75-0FD5-4D24-92B1-E8A41DC6575C}">
            <xm:f>$BN$4='Data entry'!$R39</xm:f>
            <x14:dxf>
              <fill>
                <patternFill>
                  <bgColor rgb="FFFFFF00"/>
                </patternFill>
              </fill>
            </x14:dxf>
          </x14:cfRule>
          <xm:sqref>AZ104:BN104</xm:sqref>
        </x14:conditionalFormatting>
        <x14:conditionalFormatting xmlns:xm="http://schemas.microsoft.com/office/excel/2006/main">
          <x14:cfRule type="expression" priority="4696053" id="{9EF3226D-E8FC-496B-A6FF-71776AEA54D1}">
            <xm:f>$BO$4='Data entry'!$R39</xm:f>
            <x14:dxf>
              <fill>
                <patternFill>
                  <bgColor rgb="FFFF0000"/>
                </patternFill>
              </fill>
            </x14:dxf>
          </x14:cfRule>
          <xm:sqref>BM105:BY105</xm:sqref>
        </x14:conditionalFormatting>
        <x14:conditionalFormatting xmlns:xm="http://schemas.microsoft.com/office/excel/2006/main">
          <x14:cfRule type="expression" priority="4696054" id="{3B86C801-ECFE-4D05-8AA5-1581116BAFBC}">
            <xm:f>$BO$4='Data entry'!$R39</xm:f>
            <x14:dxf>
              <fill>
                <patternFill>
                  <bgColor rgb="FFFFFF00"/>
                </patternFill>
              </fill>
            </x14:dxf>
          </x14:cfRule>
          <xm:sqref>BA104:BO104</xm:sqref>
        </x14:conditionalFormatting>
        <x14:conditionalFormatting xmlns:xm="http://schemas.microsoft.com/office/excel/2006/main">
          <x14:cfRule type="expression" priority="4696055" id="{058A23EC-3371-4A02-9F20-1ECA603AC6BC}">
            <xm:f>$BP$4='Data entry'!$R39</xm:f>
            <x14:dxf>
              <fill>
                <patternFill>
                  <bgColor rgb="FFFF0000"/>
                </patternFill>
              </fill>
            </x14:dxf>
          </x14:cfRule>
          <xm:sqref>BN105:BZ105</xm:sqref>
        </x14:conditionalFormatting>
        <x14:conditionalFormatting xmlns:xm="http://schemas.microsoft.com/office/excel/2006/main">
          <x14:cfRule type="expression" priority="4696056" id="{3E711E31-3992-4555-AB22-87133D60CD15}">
            <xm:f>$BP$4='Data entry'!$R39</xm:f>
            <x14:dxf>
              <fill>
                <patternFill>
                  <bgColor rgb="FFFFFF00"/>
                </patternFill>
              </fill>
            </x14:dxf>
          </x14:cfRule>
          <xm:sqref>BB104:BP104</xm:sqref>
        </x14:conditionalFormatting>
        <x14:conditionalFormatting xmlns:xm="http://schemas.microsoft.com/office/excel/2006/main">
          <x14:cfRule type="expression" priority="4696057" id="{23E9F8B9-37D5-4730-9453-6F23E8ECBBE3}">
            <xm:f>$BQ$4='Data entry'!$R39</xm:f>
            <x14:dxf>
              <fill>
                <patternFill>
                  <bgColor rgb="FFFFFF00"/>
                </patternFill>
              </fill>
            </x14:dxf>
          </x14:cfRule>
          <xm:sqref>BC104:BQ104</xm:sqref>
        </x14:conditionalFormatting>
        <x14:conditionalFormatting xmlns:xm="http://schemas.microsoft.com/office/excel/2006/main">
          <x14:cfRule type="expression" priority="4696058" id="{BCFD92F6-AAD3-44FD-BC61-A292A81B883E}">
            <xm:f>$BQ$4='Data entry'!$R39</xm:f>
            <x14:dxf>
              <fill>
                <patternFill>
                  <bgColor rgb="FFFF0000"/>
                </patternFill>
              </fill>
            </x14:dxf>
          </x14:cfRule>
          <xm:sqref>BO105:CA105</xm:sqref>
        </x14:conditionalFormatting>
        <x14:conditionalFormatting xmlns:xm="http://schemas.microsoft.com/office/excel/2006/main">
          <x14:cfRule type="expression" priority="4696059" id="{357D60E5-F356-477E-8020-A18F42C02832}">
            <xm:f>$BR$4='Data entry'!$R39</xm:f>
            <x14:dxf>
              <fill>
                <patternFill>
                  <bgColor rgb="FFFFFF00"/>
                </patternFill>
              </fill>
            </x14:dxf>
          </x14:cfRule>
          <xm:sqref>BD104:BR104</xm:sqref>
        </x14:conditionalFormatting>
        <x14:conditionalFormatting xmlns:xm="http://schemas.microsoft.com/office/excel/2006/main">
          <x14:cfRule type="expression" priority="4696060" id="{DA2B6511-43B3-432D-B6AA-1DB1188B90A6}">
            <xm:f>$BR$4='Data entry'!$R39</xm:f>
            <x14:dxf>
              <fill>
                <patternFill>
                  <bgColor rgb="FFFF0000"/>
                </patternFill>
              </fill>
            </x14:dxf>
          </x14:cfRule>
          <xm:sqref>BP105:CB105</xm:sqref>
        </x14:conditionalFormatting>
        <x14:conditionalFormatting xmlns:xm="http://schemas.microsoft.com/office/excel/2006/main">
          <x14:cfRule type="expression" priority="4696061" id="{0D5F64E4-4136-4BFA-B833-CC8578525D9C}">
            <xm:f>$BS$4='Data entry'!$R39</xm:f>
            <x14:dxf>
              <fill>
                <patternFill>
                  <bgColor rgb="FFFFFF00"/>
                </patternFill>
              </fill>
            </x14:dxf>
          </x14:cfRule>
          <xm:sqref>BE104:BS104</xm:sqref>
        </x14:conditionalFormatting>
        <x14:conditionalFormatting xmlns:xm="http://schemas.microsoft.com/office/excel/2006/main">
          <x14:cfRule type="expression" priority="4696062" id="{AC94D468-F078-4AE2-8771-102996E07B09}">
            <xm:f>$BS$4='Data entry'!$R39</xm:f>
            <x14:dxf>
              <fill>
                <patternFill>
                  <bgColor rgb="FFFF0000"/>
                </patternFill>
              </fill>
            </x14:dxf>
          </x14:cfRule>
          <xm:sqref>BQ105:CC105</xm:sqref>
        </x14:conditionalFormatting>
        <x14:conditionalFormatting xmlns:xm="http://schemas.microsoft.com/office/excel/2006/main">
          <x14:cfRule type="expression" priority="4696063" id="{10E78F76-181E-4F19-9F89-7DD36D3EFE30}">
            <xm:f>$BT$4='Data entry'!$R39</xm:f>
            <x14:dxf>
              <fill>
                <patternFill>
                  <bgColor rgb="FFFFFF00"/>
                </patternFill>
              </fill>
            </x14:dxf>
          </x14:cfRule>
          <xm:sqref>BF104:BT104</xm:sqref>
        </x14:conditionalFormatting>
        <x14:conditionalFormatting xmlns:xm="http://schemas.microsoft.com/office/excel/2006/main">
          <x14:cfRule type="expression" priority="4696064" id="{6A5FADC6-9512-4EFB-90A5-7B5244D10D1F}">
            <xm:f>$BT$4='Data entry'!$R39</xm:f>
            <x14:dxf>
              <fill>
                <patternFill>
                  <bgColor rgb="FFFF0000"/>
                </patternFill>
              </fill>
            </x14:dxf>
          </x14:cfRule>
          <xm:sqref>BR105:CC105</xm:sqref>
        </x14:conditionalFormatting>
        <x14:conditionalFormatting xmlns:xm="http://schemas.microsoft.com/office/excel/2006/main">
          <x14:cfRule type="expression" priority="4696065" id="{A51139D1-8841-4B96-B8CB-DFE3808765CF}">
            <xm:f>$BU$4='Data entry'!$R39</xm:f>
            <x14:dxf>
              <fill>
                <patternFill>
                  <bgColor rgb="FFFFFF00"/>
                </patternFill>
              </fill>
            </x14:dxf>
          </x14:cfRule>
          <xm:sqref>BG104:BU104</xm:sqref>
        </x14:conditionalFormatting>
        <x14:conditionalFormatting xmlns:xm="http://schemas.microsoft.com/office/excel/2006/main">
          <x14:cfRule type="expression" priority="4696066" id="{55CA7258-760F-4BFF-ACB5-A70FEB3E7981}">
            <xm:f>$BU$4='Data entry'!$R39</xm:f>
            <x14:dxf>
              <fill>
                <patternFill>
                  <bgColor rgb="FFFF0000"/>
                </patternFill>
              </fill>
            </x14:dxf>
          </x14:cfRule>
          <xm:sqref>BS105:CC105</xm:sqref>
        </x14:conditionalFormatting>
        <x14:conditionalFormatting xmlns:xm="http://schemas.microsoft.com/office/excel/2006/main">
          <x14:cfRule type="expression" priority="4696067" id="{A922B218-64DB-4CBB-9AB8-FE0EBB44E09E}">
            <xm:f>$BV$4='Data entry'!$R39</xm:f>
            <x14:dxf>
              <fill>
                <patternFill>
                  <bgColor rgb="FFFFFF00"/>
                </patternFill>
              </fill>
            </x14:dxf>
          </x14:cfRule>
          <xm:sqref>BH104:BV104</xm:sqref>
        </x14:conditionalFormatting>
        <x14:conditionalFormatting xmlns:xm="http://schemas.microsoft.com/office/excel/2006/main">
          <x14:cfRule type="expression" priority="4696068" id="{C98E908A-CD31-4778-B41C-7AFB9DBE639A}">
            <xm:f>$BV$4='Data entry'!$R39</xm:f>
            <x14:dxf>
              <fill>
                <patternFill>
                  <bgColor rgb="FFFF0000"/>
                </patternFill>
              </fill>
            </x14:dxf>
          </x14:cfRule>
          <xm:sqref>BT105:CC105</xm:sqref>
        </x14:conditionalFormatting>
        <x14:conditionalFormatting xmlns:xm="http://schemas.microsoft.com/office/excel/2006/main">
          <x14:cfRule type="expression" priority="4696069" id="{465CCCA3-B4DB-4B61-8AC7-8A5E4CEC9E3F}">
            <xm:f>$BW$4='Data entry'!$R39</xm:f>
            <x14:dxf>
              <fill>
                <patternFill>
                  <bgColor rgb="FFFFFF00"/>
                </patternFill>
              </fill>
            </x14:dxf>
          </x14:cfRule>
          <xm:sqref>BI104:BW104</xm:sqref>
        </x14:conditionalFormatting>
        <x14:conditionalFormatting xmlns:xm="http://schemas.microsoft.com/office/excel/2006/main">
          <x14:cfRule type="expression" priority="4696070" id="{37566F97-6D06-400B-A709-FE657B07687F}">
            <xm:f>$BW$4='Data entry'!$R39</xm:f>
            <x14:dxf>
              <fill>
                <patternFill>
                  <bgColor rgb="FFFF0000"/>
                </patternFill>
              </fill>
            </x14:dxf>
          </x14:cfRule>
          <xm:sqref>BU105:CC105</xm:sqref>
        </x14:conditionalFormatting>
        <x14:conditionalFormatting xmlns:xm="http://schemas.microsoft.com/office/excel/2006/main">
          <x14:cfRule type="expression" priority="4696071" id="{D8FBA3AC-5CF0-4E45-97CA-1D4DEE729ADA}">
            <xm:f>$BX$4='Data entry'!$R39</xm:f>
            <x14:dxf>
              <fill>
                <patternFill>
                  <bgColor rgb="FFFFFF00"/>
                </patternFill>
              </fill>
            </x14:dxf>
          </x14:cfRule>
          <xm:sqref>BJ104:BX104</xm:sqref>
        </x14:conditionalFormatting>
        <x14:conditionalFormatting xmlns:xm="http://schemas.microsoft.com/office/excel/2006/main">
          <x14:cfRule type="expression" priority="4696072" id="{E077C84B-A94F-431D-B232-4AFCC7C64F54}">
            <xm:f>$BX$4='Data entry'!$R39</xm:f>
            <x14:dxf>
              <fill>
                <patternFill>
                  <bgColor rgb="FFFF0000"/>
                </patternFill>
              </fill>
            </x14:dxf>
          </x14:cfRule>
          <xm:sqref>BV105:CC105</xm:sqref>
        </x14:conditionalFormatting>
        <x14:conditionalFormatting xmlns:xm="http://schemas.microsoft.com/office/excel/2006/main">
          <x14:cfRule type="expression" priority="4696073" id="{63783BA8-0C97-4A44-86FD-7A2BCF1B9957}">
            <xm:f>$BY$4='Data entry'!$R39</xm:f>
            <x14:dxf>
              <fill>
                <patternFill>
                  <bgColor rgb="FFFFFF00"/>
                </patternFill>
              </fill>
            </x14:dxf>
          </x14:cfRule>
          <xm:sqref>BK104:BY104</xm:sqref>
        </x14:conditionalFormatting>
        <x14:conditionalFormatting xmlns:xm="http://schemas.microsoft.com/office/excel/2006/main">
          <x14:cfRule type="expression" priority="4696074" id="{BB8DB8B4-B71B-46D2-AEE7-346F16103F74}">
            <xm:f>$BY$4='Data entry'!$R39</xm:f>
            <x14:dxf>
              <fill>
                <patternFill>
                  <bgColor rgb="FFFF0000"/>
                </patternFill>
              </fill>
            </x14:dxf>
          </x14:cfRule>
          <xm:sqref>BW105:CC105</xm:sqref>
        </x14:conditionalFormatting>
        <x14:conditionalFormatting xmlns:xm="http://schemas.microsoft.com/office/excel/2006/main">
          <x14:cfRule type="expression" priority="4696075" id="{1B638B98-2B06-4FEB-90C1-446A3E0A3979}">
            <xm:f>$BZ$4='Data entry'!$R39</xm:f>
            <x14:dxf>
              <fill>
                <patternFill>
                  <bgColor rgb="FFFFFF00"/>
                </patternFill>
              </fill>
            </x14:dxf>
          </x14:cfRule>
          <xm:sqref>BL104:BZ104</xm:sqref>
        </x14:conditionalFormatting>
        <x14:conditionalFormatting xmlns:xm="http://schemas.microsoft.com/office/excel/2006/main">
          <x14:cfRule type="expression" priority="4696076" id="{D3A0A2F8-D1B2-4DC5-B2A9-0EF53074E685}">
            <xm:f>$BZ$4='Data entry'!$R39</xm:f>
            <x14:dxf>
              <fill>
                <patternFill>
                  <bgColor rgb="FFFF0000"/>
                </patternFill>
              </fill>
            </x14:dxf>
          </x14:cfRule>
          <xm:sqref>BX105:CC105</xm:sqref>
        </x14:conditionalFormatting>
        <x14:conditionalFormatting xmlns:xm="http://schemas.microsoft.com/office/excel/2006/main">
          <x14:cfRule type="expression" priority="4696077" id="{83F6D018-7D3B-4D33-9998-11572F2F2FF5}">
            <xm:f>$CA$4='Data entry'!$R39</xm:f>
            <x14:dxf>
              <fill>
                <patternFill>
                  <bgColor rgb="FFFFFF00"/>
                </patternFill>
              </fill>
            </x14:dxf>
          </x14:cfRule>
          <xm:sqref>BM104:CA104</xm:sqref>
        </x14:conditionalFormatting>
        <x14:conditionalFormatting xmlns:xm="http://schemas.microsoft.com/office/excel/2006/main">
          <x14:cfRule type="expression" priority="4696078" id="{8E6D0B51-5626-4ED9-9072-C7A2C139704F}">
            <xm:f>$CA$4='Data entry'!$R39</xm:f>
            <x14:dxf>
              <fill>
                <patternFill>
                  <bgColor rgb="FFFF0000"/>
                </patternFill>
              </fill>
            </x14:dxf>
          </x14:cfRule>
          <xm:sqref>BY105:CC105</xm:sqref>
        </x14:conditionalFormatting>
        <x14:conditionalFormatting xmlns:xm="http://schemas.microsoft.com/office/excel/2006/main">
          <x14:cfRule type="expression" priority="4696079" id="{E1886EE4-3BDE-43A9-9F4B-79377FEC37FE}">
            <xm:f>$CB$4='Data entry'!$R39</xm:f>
            <x14:dxf>
              <fill>
                <patternFill>
                  <bgColor rgb="FFFFFF00"/>
                </patternFill>
              </fill>
            </x14:dxf>
          </x14:cfRule>
          <xm:sqref>BN104:CB104</xm:sqref>
        </x14:conditionalFormatting>
        <x14:conditionalFormatting xmlns:xm="http://schemas.microsoft.com/office/excel/2006/main">
          <x14:cfRule type="expression" priority="4696080" id="{ADEF572A-6C18-4602-BB86-01C96D36E07E}">
            <xm:f>$CB$4='Data entry'!$R39</xm:f>
            <x14:dxf>
              <fill>
                <patternFill>
                  <bgColor rgb="FFFF0000"/>
                </patternFill>
              </fill>
            </x14:dxf>
          </x14:cfRule>
          <xm:sqref>BZ105:CC105</xm:sqref>
        </x14:conditionalFormatting>
        <x14:conditionalFormatting xmlns:xm="http://schemas.microsoft.com/office/excel/2006/main">
          <x14:cfRule type="expression" priority="4696081" id="{7984E1C9-E073-4955-8543-62145CB6D008}">
            <xm:f>$CC$4='Data entry'!$R39</xm:f>
            <x14:dxf>
              <fill>
                <patternFill>
                  <bgColor rgb="FFFFFF00"/>
                </patternFill>
              </fill>
            </x14:dxf>
          </x14:cfRule>
          <xm:sqref>BO104:CC104</xm:sqref>
        </x14:conditionalFormatting>
        <x14:conditionalFormatting xmlns:xm="http://schemas.microsoft.com/office/excel/2006/main">
          <x14:cfRule type="expression" priority="4696082" id="{18A957B3-59FA-4698-BA92-2A208FF18E2F}">
            <xm:f>$CC$4='Data entry'!$R39</xm:f>
            <x14:dxf>
              <fill>
                <patternFill>
                  <bgColor rgb="FFFF0000"/>
                </patternFill>
              </fill>
            </x14:dxf>
          </x14:cfRule>
          <xm:sqref>CA105:CC105</xm:sqref>
        </x14:conditionalFormatting>
        <x14:conditionalFormatting xmlns:xm="http://schemas.microsoft.com/office/excel/2006/main">
          <x14:cfRule type="expression" priority="4696169" id="{5B0DB825-B7C2-40AC-B7EF-F267F054CFB9}">
            <xm:f>$U$4='Data entry'!$R40</xm:f>
            <x14:dxf>
              <fill>
                <patternFill>
                  <bgColor rgb="FFFF0000"/>
                </patternFill>
              </fill>
            </x14:dxf>
          </x14:cfRule>
          <xm:sqref>S108:AE108</xm:sqref>
        </x14:conditionalFormatting>
        <x14:conditionalFormatting xmlns:xm="http://schemas.microsoft.com/office/excel/2006/main">
          <x14:cfRule type="expression" priority="4696170" id="{18311200-E2BB-400F-B594-3B9A2C6068C2}">
            <xm:f>$V$4='Data entry'!$R40</xm:f>
            <x14:dxf>
              <fill>
                <patternFill>
                  <bgColor rgb="FFFF0000"/>
                </patternFill>
              </fill>
            </x14:dxf>
          </x14:cfRule>
          <xm:sqref>T108:AF108</xm:sqref>
        </x14:conditionalFormatting>
        <x14:conditionalFormatting xmlns:xm="http://schemas.microsoft.com/office/excel/2006/main">
          <x14:cfRule type="expression" priority="4696171" id="{D6DFB621-1A58-4C59-A987-ECAD0EB2D32B}">
            <xm:f>$V$4='Data entry'!$R40</xm:f>
            <x14:dxf>
              <fill>
                <patternFill>
                  <bgColor rgb="FFFFFF00"/>
                </patternFill>
              </fill>
            </x14:dxf>
          </x14:cfRule>
          <xm:sqref>H107:V107</xm:sqref>
        </x14:conditionalFormatting>
        <x14:conditionalFormatting xmlns:xm="http://schemas.microsoft.com/office/excel/2006/main">
          <x14:cfRule type="expression" priority="4696172" id="{5F87A680-DC5F-433D-A779-B7A534ACCDA9}">
            <xm:f>$W$4='Data entry'!$R40</xm:f>
            <x14:dxf>
              <fill>
                <patternFill>
                  <bgColor rgb="FFFF0000"/>
                </patternFill>
              </fill>
            </x14:dxf>
          </x14:cfRule>
          <xm:sqref>U108:AG108</xm:sqref>
        </x14:conditionalFormatting>
        <x14:conditionalFormatting xmlns:xm="http://schemas.microsoft.com/office/excel/2006/main">
          <x14:cfRule type="expression" priority="4696173" id="{964539FF-A92C-4F68-B268-B7157A32678C}">
            <xm:f>$W$4='Data entry'!$R40</xm:f>
            <x14:dxf>
              <fill>
                <patternFill>
                  <bgColor rgb="FFFFFF00"/>
                </patternFill>
              </fill>
            </x14:dxf>
          </x14:cfRule>
          <xm:sqref>I107:W107</xm:sqref>
        </x14:conditionalFormatting>
        <x14:conditionalFormatting xmlns:xm="http://schemas.microsoft.com/office/excel/2006/main">
          <x14:cfRule type="expression" priority="4696174" id="{46C1533A-F090-4A90-9309-3F59EC3FD3B0}">
            <xm:f>$X$4='Data entry'!$R40</xm:f>
            <x14:dxf>
              <fill>
                <patternFill>
                  <bgColor rgb="FFFF0000"/>
                </patternFill>
              </fill>
            </x14:dxf>
          </x14:cfRule>
          <xm:sqref>V108:AH108</xm:sqref>
        </x14:conditionalFormatting>
        <x14:conditionalFormatting xmlns:xm="http://schemas.microsoft.com/office/excel/2006/main">
          <x14:cfRule type="expression" priority="4696175" id="{7C70E81C-DDD4-4D75-933A-4F6A39893184}">
            <xm:f>$X$4='Data entry'!$R40</xm:f>
            <x14:dxf>
              <fill>
                <patternFill>
                  <bgColor rgb="FFFFFF00"/>
                </patternFill>
              </fill>
            </x14:dxf>
          </x14:cfRule>
          <xm:sqref>J107:X107</xm:sqref>
        </x14:conditionalFormatting>
        <x14:conditionalFormatting xmlns:xm="http://schemas.microsoft.com/office/excel/2006/main">
          <x14:cfRule type="expression" priority="4696176" id="{561AF073-0EF8-4B72-A119-40A639C4359D}">
            <xm:f>$Y$4='Data entry'!$R40</xm:f>
            <x14:dxf>
              <fill>
                <patternFill>
                  <bgColor rgb="FFFF0000"/>
                </patternFill>
              </fill>
            </x14:dxf>
          </x14:cfRule>
          <xm:sqref>W108:AI108</xm:sqref>
        </x14:conditionalFormatting>
        <x14:conditionalFormatting xmlns:xm="http://schemas.microsoft.com/office/excel/2006/main">
          <x14:cfRule type="expression" priority="4696177" id="{F242E808-8F07-4A89-9524-7D4C767CE357}">
            <xm:f>$Y$4='Data entry'!$R40</xm:f>
            <x14:dxf>
              <fill>
                <patternFill>
                  <bgColor rgb="FFFFFF00"/>
                </patternFill>
              </fill>
            </x14:dxf>
          </x14:cfRule>
          <xm:sqref>K107:Y107</xm:sqref>
        </x14:conditionalFormatting>
        <x14:conditionalFormatting xmlns:xm="http://schemas.microsoft.com/office/excel/2006/main">
          <x14:cfRule type="expression" priority="4696178" id="{DD601058-982B-4218-BD9D-64BB823C2633}">
            <xm:f>$Z$4='Data entry'!$R40</xm:f>
            <x14:dxf>
              <fill>
                <patternFill>
                  <bgColor rgb="FFFF0000"/>
                </patternFill>
              </fill>
            </x14:dxf>
          </x14:cfRule>
          <xm:sqref>X108:AJ108</xm:sqref>
        </x14:conditionalFormatting>
        <x14:conditionalFormatting xmlns:xm="http://schemas.microsoft.com/office/excel/2006/main">
          <x14:cfRule type="expression" priority="4696179" id="{C9DB141D-79F6-4093-92A3-7BF7A1622985}">
            <xm:f>$Z$4='Data entry'!$R40</xm:f>
            <x14:dxf>
              <fill>
                <patternFill>
                  <bgColor rgb="FFFFFF00"/>
                </patternFill>
              </fill>
            </x14:dxf>
          </x14:cfRule>
          <xm:sqref>L107:Z107</xm:sqref>
        </x14:conditionalFormatting>
        <x14:conditionalFormatting xmlns:xm="http://schemas.microsoft.com/office/excel/2006/main">
          <x14:cfRule type="expression" priority="4696180" id="{710EB8D3-F5C0-4E3C-8214-2D0C4E26F649}">
            <xm:f>$AA$4='Data entry'!$R40</xm:f>
            <x14:dxf>
              <fill>
                <patternFill>
                  <bgColor rgb="FFFF0000"/>
                </patternFill>
              </fill>
            </x14:dxf>
          </x14:cfRule>
          <xm:sqref>Y108:AK108</xm:sqref>
        </x14:conditionalFormatting>
        <x14:conditionalFormatting xmlns:xm="http://schemas.microsoft.com/office/excel/2006/main">
          <x14:cfRule type="expression" priority="4696181" id="{33825D69-C967-4D27-B395-5D44A3083802}">
            <xm:f>$AA$4='Data entry'!$R40</xm:f>
            <x14:dxf>
              <fill>
                <patternFill>
                  <bgColor rgb="FFFFFF00"/>
                </patternFill>
              </fill>
            </x14:dxf>
          </x14:cfRule>
          <xm:sqref>M107:AA107</xm:sqref>
        </x14:conditionalFormatting>
        <x14:conditionalFormatting xmlns:xm="http://schemas.microsoft.com/office/excel/2006/main">
          <x14:cfRule type="expression" priority="4696182" id="{9811A97D-351B-4D32-8754-AF433277E62B}">
            <xm:f>$AB$4='Data entry'!$R40</xm:f>
            <x14:dxf>
              <fill>
                <patternFill>
                  <bgColor rgb="FFFF0000"/>
                </patternFill>
              </fill>
            </x14:dxf>
          </x14:cfRule>
          <xm:sqref>Z108:AL108</xm:sqref>
        </x14:conditionalFormatting>
        <x14:conditionalFormatting xmlns:xm="http://schemas.microsoft.com/office/excel/2006/main">
          <x14:cfRule type="expression" priority="4696183" id="{6DD3E556-C72E-438B-92DA-3096ED1E4178}">
            <xm:f>$AB$4='Data entry'!$R40</xm:f>
            <x14:dxf>
              <fill>
                <patternFill>
                  <bgColor rgb="FFFFFF00"/>
                </patternFill>
              </fill>
            </x14:dxf>
          </x14:cfRule>
          <xm:sqref>N107:AB107</xm:sqref>
        </x14:conditionalFormatting>
        <x14:conditionalFormatting xmlns:xm="http://schemas.microsoft.com/office/excel/2006/main">
          <x14:cfRule type="expression" priority="4696184" id="{C0DF7A1B-D6BC-4371-BD3A-F0708147FA1C}">
            <xm:f>$AC$4='Data entry'!$R40</xm:f>
            <x14:dxf>
              <fill>
                <patternFill>
                  <bgColor rgb="FFFF0000"/>
                </patternFill>
              </fill>
            </x14:dxf>
          </x14:cfRule>
          <xm:sqref>AA108:AM108</xm:sqref>
        </x14:conditionalFormatting>
        <x14:conditionalFormatting xmlns:xm="http://schemas.microsoft.com/office/excel/2006/main">
          <x14:cfRule type="expression" priority="4696185" id="{DB2E1F48-AF0E-41F9-A976-6B1963CA5711}">
            <xm:f>$AC$4='Data entry'!$R40</xm:f>
            <x14:dxf>
              <fill>
                <patternFill>
                  <bgColor rgb="FFFFFF00"/>
                </patternFill>
              </fill>
            </x14:dxf>
          </x14:cfRule>
          <xm:sqref>O107:AC107</xm:sqref>
        </x14:conditionalFormatting>
        <x14:conditionalFormatting xmlns:xm="http://schemas.microsoft.com/office/excel/2006/main">
          <x14:cfRule type="expression" priority="4696186" id="{89909907-F9A9-4AF9-BC1D-304710A43F50}">
            <xm:f>$AD$4='Data entry'!$R40</xm:f>
            <x14:dxf>
              <fill>
                <patternFill>
                  <bgColor rgb="FFFF0000"/>
                </patternFill>
              </fill>
            </x14:dxf>
          </x14:cfRule>
          <xm:sqref>AB108:AN108</xm:sqref>
        </x14:conditionalFormatting>
        <x14:conditionalFormatting xmlns:xm="http://schemas.microsoft.com/office/excel/2006/main">
          <x14:cfRule type="expression" priority="4696187" id="{729676B7-E331-43A4-ACC9-850DCEE76A0E}">
            <xm:f>$AD$4='Data entry'!$R40</xm:f>
            <x14:dxf>
              <fill>
                <patternFill>
                  <bgColor rgb="FFFFFF00"/>
                </patternFill>
              </fill>
            </x14:dxf>
          </x14:cfRule>
          <xm:sqref>P107:AD107</xm:sqref>
        </x14:conditionalFormatting>
        <x14:conditionalFormatting xmlns:xm="http://schemas.microsoft.com/office/excel/2006/main">
          <x14:cfRule type="expression" priority="4696188" id="{00DA2C55-350E-44AA-ABEA-808FABFDA737}">
            <xm:f>$AE$4='Data entry'!$R40</xm:f>
            <x14:dxf>
              <fill>
                <patternFill>
                  <bgColor rgb="FFFF0000"/>
                </patternFill>
              </fill>
            </x14:dxf>
          </x14:cfRule>
          <xm:sqref>AC108:AO108</xm:sqref>
        </x14:conditionalFormatting>
        <x14:conditionalFormatting xmlns:xm="http://schemas.microsoft.com/office/excel/2006/main">
          <x14:cfRule type="expression" priority="4696189" id="{373C95F1-00C1-45E9-B561-5224945BA4A4}">
            <xm:f>$AE$4='Data entry'!$R40</xm:f>
            <x14:dxf>
              <fill>
                <patternFill>
                  <bgColor rgb="FFFFFF00"/>
                </patternFill>
              </fill>
            </x14:dxf>
          </x14:cfRule>
          <xm:sqref>Q107:AE107</xm:sqref>
        </x14:conditionalFormatting>
        <x14:conditionalFormatting xmlns:xm="http://schemas.microsoft.com/office/excel/2006/main">
          <x14:cfRule type="expression" priority="4696190" id="{65E90E74-6BEF-4B00-BD5E-ECACFEBC225A}">
            <xm:f>$AF$4='Data entry'!$R40</xm:f>
            <x14:dxf>
              <fill>
                <patternFill>
                  <bgColor rgb="FFFF0000"/>
                </patternFill>
              </fill>
            </x14:dxf>
          </x14:cfRule>
          <xm:sqref>AD108:AP108</xm:sqref>
        </x14:conditionalFormatting>
        <x14:conditionalFormatting xmlns:xm="http://schemas.microsoft.com/office/excel/2006/main">
          <x14:cfRule type="expression" priority="4696191" id="{56B519D7-E083-4811-B42B-D6CB10D44BB3}">
            <xm:f>$AF$4='Data entry'!$R40</xm:f>
            <x14:dxf>
              <fill>
                <patternFill>
                  <bgColor rgb="FFFFFF00"/>
                </patternFill>
              </fill>
            </x14:dxf>
          </x14:cfRule>
          <xm:sqref>R107:AF107</xm:sqref>
        </x14:conditionalFormatting>
        <x14:conditionalFormatting xmlns:xm="http://schemas.microsoft.com/office/excel/2006/main">
          <x14:cfRule type="expression" priority="4696192" id="{889682B6-BF9B-414B-86B7-1C802156B058}">
            <xm:f>$AG$4='Data entry'!$R40</xm:f>
            <x14:dxf>
              <fill>
                <patternFill>
                  <bgColor rgb="FFFF0000"/>
                </patternFill>
              </fill>
            </x14:dxf>
          </x14:cfRule>
          <xm:sqref>AE108:AQ108</xm:sqref>
        </x14:conditionalFormatting>
        <x14:conditionalFormatting xmlns:xm="http://schemas.microsoft.com/office/excel/2006/main">
          <x14:cfRule type="expression" priority="4696193" id="{19913D88-1940-4CB0-B29C-D46D60833BD5}">
            <xm:f>$AG$4='Data entry'!$R40</xm:f>
            <x14:dxf>
              <fill>
                <patternFill>
                  <bgColor rgb="FFFFFF00"/>
                </patternFill>
              </fill>
            </x14:dxf>
          </x14:cfRule>
          <xm:sqref>S107:AG107</xm:sqref>
        </x14:conditionalFormatting>
        <x14:conditionalFormatting xmlns:xm="http://schemas.microsoft.com/office/excel/2006/main">
          <x14:cfRule type="expression" priority="4696194" id="{3DD7B9A5-18A3-463F-BAD5-9796FC487328}">
            <xm:f>$AH$4='Data entry'!$R40</xm:f>
            <x14:dxf>
              <fill>
                <patternFill>
                  <bgColor rgb="FFFF0000"/>
                </patternFill>
              </fill>
            </x14:dxf>
          </x14:cfRule>
          <xm:sqref>AF108:AR108</xm:sqref>
        </x14:conditionalFormatting>
        <x14:conditionalFormatting xmlns:xm="http://schemas.microsoft.com/office/excel/2006/main">
          <x14:cfRule type="expression" priority="4696195" id="{31005CF4-5608-496E-91EB-F7F505046C80}">
            <xm:f>$AH$4='Data entry'!$R40</xm:f>
            <x14:dxf>
              <fill>
                <patternFill>
                  <bgColor rgb="FFFFFF00"/>
                </patternFill>
              </fill>
            </x14:dxf>
          </x14:cfRule>
          <xm:sqref>T107:AH107</xm:sqref>
        </x14:conditionalFormatting>
        <x14:conditionalFormatting xmlns:xm="http://schemas.microsoft.com/office/excel/2006/main">
          <x14:cfRule type="expression" priority="4696196" id="{CD14F654-5B7A-444F-8FC1-7DD71E76E475}">
            <xm:f>$AI$4='Data entry'!$R40</xm:f>
            <x14:dxf>
              <fill>
                <patternFill>
                  <bgColor rgb="FFFF0000"/>
                </patternFill>
              </fill>
            </x14:dxf>
          </x14:cfRule>
          <xm:sqref>AG108:AS108</xm:sqref>
        </x14:conditionalFormatting>
        <x14:conditionalFormatting xmlns:xm="http://schemas.microsoft.com/office/excel/2006/main">
          <x14:cfRule type="expression" priority="4696197" id="{0E4E448C-6C46-4285-B877-A61A90294385}">
            <xm:f>$AI$4='Data entry'!$R40</xm:f>
            <x14:dxf>
              <fill>
                <patternFill>
                  <bgColor rgb="FFFFFF00"/>
                </patternFill>
              </fill>
            </x14:dxf>
          </x14:cfRule>
          <xm:sqref>U107:AI107</xm:sqref>
        </x14:conditionalFormatting>
        <x14:conditionalFormatting xmlns:xm="http://schemas.microsoft.com/office/excel/2006/main">
          <x14:cfRule type="expression" priority="4696198" id="{B1C1818F-791C-403D-BE73-6F6E9DC6A16D}">
            <xm:f>$AJ$4='Data entry'!$R40</xm:f>
            <x14:dxf>
              <fill>
                <patternFill>
                  <bgColor rgb="FFFF0000"/>
                </patternFill>
              </fill>
            </x14:dxf>
          </x14:cfRule>
          <xm:sqref>AH108:AT108</xm:sqref>
        </x14:conditionalFormatting>
        <x14:conditionalFormatting xmlns:xm="http://schemas.microsoft.com/office/excel/2006/main">
          <x14:cfRule type="expression" priority="4696199" id="{A1237792-221B-431B-B8A7-E9A64DA46D93}">
            <xm:f>$AJ$4='Data entry'!$R40</xm:f>
            <x14:dxf>
              <fill>
                <patternFill>
                  <bgColor rgb="FFFFFF00"/>
                </patternFill>
              </fill>
            </x14:dxf>
          </x14:cfRule>
          <xm:sqref>V107:AJ107</xm:sqref>
        </x14:conditionalFormatting>
        <x14:conditionalFormatting xmlns:xm="http://schemas.microsoft.com/office/excel/2006/main">
          <x14:cfRule type="expression" priority="4696200" id="{617DC2AF-C7A3-4724-8EA3-17DEFEDC8949}">
            <xm:f>$AK$4='Data entry'!$R40</xm:f>
            <x14:dxf>
              <fill>
                <patternFill>
                  <bgColor rgb="FFFF0000"/>
                </patternFill>
              </fill>
            </x14:dxf>
          </x14:cfRule>
          <xm:sqref>AI108:AU108</xm:sqref>
        </x14:conditionalFormatting>
        <x14:conditionalFormatting xmlns:xm="http://schemas.microsoft.com/office/excel/2006/main">
          <x14:cfRule type="expression" priority="4696201" id="{AA72317D-37B1-48EB-A28B-BF2AC8DC4519}">
            <xm:f>$AK$4='Data entry'!$R40</xm:f>
            <x14:dxf>
              <fill>
                <patternFill>
                  <bgColor rgb="FFFFFF00"/>
                </patternFill>
              </fill>
            </x14:dxf>
          </x14:cfRule>
          <xm:sqref>W107:AK107</xm:sqref>
        </x14:conditionalFormatting>
        <x14:conditionalFormatting xmlns:xm="http://schemas.microsoft.com/office/excel/2006/main">
          <x14:cfRule type="expression" priority="4696202" id="{6CA9FB7A-20EA-4D3A-B74C-A001F4BE810D}">
            <xm:f>$AL$4='Data entry'!$R40</xm:f>
            <x14:dxf>
              <fill>
                <patternFill>
                  <bgColor rgb="FFFF0000"/>
                </patternFill>
              </fill>
            </x14:dxf>
          </x14:cfRule>
          <xm:sqref>AJ108:AV108</xm:sqref>
        </x14:conditionalFormatting>
        <x14:conditionalFormatting xmlns:xm="http://schemas.microsoft.com/office/excel/2006/main">
          <x14:cfRule type="expression" priority="4696203" id="{81A75DAA-573F-4EF3-A640-1B992C18BEA0}">
            <xm:f>$AL$4='Data entry'!$R40</xm:f>
            <x14:dxf>
              <fill>
                <patternFill>
                  <bgColor rgb="FFFFFF00"/>
                </patternFill>
              </fill>
            </x14:dxf>
          </x14:cfRule>
          <xm:sqref>X107:AL107</xm:sqref>
        </x14:conditionalFormatting>
        <x14:conditionalFormatting xmlns:xm="http://schemas.microsoft.com/office/excel/2006/main">
          <x14:cfRule type="expression" priority="4696204" id="{3D44713E-4ABA-4CCD-9DF4-5513A9FB5E1E}">
            <xm:f>$AM$4='Data entry'!$R40</xm:f>
            <x14:dxf>
              <fill>
                <patternFill>
                  <bgColor rgb="FFFF0000"/>
                </patternFill>
              </fill>
            </x14:dxf>
          </x14:cfRule>
          <xm:sqref>AK108:AW108</xm:sqref>
        </x14:conditionalFormatting>
        <x14:conditionalFormatting xmlns:xm="http://schemas.microsoft.com/office/excel/2006/main">
          <x14:cfRule type="expression" priority="4696205" id="{05A26B51-72A7-4423-822F-2BDBC28275D0}">
            <xm:f>$AM$4='Data entry'!$R40</xm:f>
            <x14:dxf>
              <fill>
                <patternFill>
                  <bgColor rgb="FFFFFF00"/>
                </patternFill>
              </fill>
            </x14:dxf>
          </x14:cfRule>
          <xm:sqref>Y107:AM107</xm:sqref>
        </x14:conditionalFormatting>
        <x14:conditionalFormatting xmlns:xm="http://schemas.microsoft.com/office/excel/2006/main">
          <x14:cfRule type="expression" priority="4696206" id="{B8A20675-6230-4694-A7F6-6B3DC7142773}">
            <xm:f>$AN$4='Data entry'!$R40</xm:f>
            <x14:dxf>
              <fill>
                <patternFill>
                  <bgColor rgb="FFFF0000"/>
                </patternFill>
              </fill>
            </x14:dxf>
          </x14:cfRule>
          <xm:sqref>AL108:AX108</xm:sqref>
        </x14:conditionalFormatting>
        <x14:conditionalFormatting xmlns:xm="http://schemas.microsoft.com/office/excel/2006/main">
          <x14:cfRule type="expression" priority="4696207" id="{8421181C-7450-42E9-BC1D-065CCFCA960E}">
            <xm:f>$AN$4='Data entry'!$R40</xm:f>
            <x14:dxf>
              <fill>
                <patternFill>
                  <bgColor rgb="FFFFFF00"/>
                </patternFill>
              </fill>
            </x14:dxf>
          </x14:cfRule>
          <xm:sqref>Z107:AN107</xm:sqref>
        </x14:conditionalFormatting>
        <x14:conditionalFormatting xmlns:xm="http://schemas.microsoft.com/office/excel/2006/main">
          <x14:cfRule type="expression" priority="4696208" id="{067FE4BD-6EF4-4684-B6E0-35AB2F267EE7}">
            <xm:f>$AO$4='Data entry'!$R40</xm:f>
            <x14:dxf>
              <fill>
                <patternFill>
                  <bgColor rgb="FFFF0000"/>
                </patternFill>
              </fill>
            </x14:dxf>
          </x14:cfRule>
          <xm:sqref>AM108:AY108</xm:sqref>
        </x14:conditionalFormatting>
        <x14:conditionalFormatting xmlns:xm="http://schemas.microsoft.com/office/excel/2006/main">
          <x14:cfRule type="expression" priority="4696209" id="{F7653492-88D1-47AC-8BA3-0CCE65C3C2AB}">
            <xm:f>$AO$4='Data entry'!$R40</xm:f>
            <x14:dxf>
              <fill>
                <patternFill>
                  <bgColor rgb="FFFFFF00"/>
                </patternFill>
              </fill>
            </x14:dxf>
          </x14:cfRule>
          <xm:sqref>AA107:AO107</xm:sqref>
        </x14:conditionalFormatting>
        <x14:conditionalFormatting xmlns:xm="http://schemas.microsoft.com/office/excel/2006/main">
          <x14:cfRule type="expression" priority="4696210" id="{207A5E5D-B322-482E-9193-1D7318138358}">
            <xm:f>$AP$4='Data entry'!$R40</xm:f>
            <x14:dxf>
              <fill>
                <patternFill>
                  <bgColor rgb="FFFF0000"/>
                </patternFill>
              </fill>
            </x14:dxf>
          </x14:cfRule>
          <xm:sqref>AN108:AZ108</xm:sqref>
        </x14:conditionalFormatting>
        <x14:conditionalFormatting xmlns:xm="http://schemas.microsoft.com/office/excel/2006/main">
          <x14:cfRule type="expression" priority="4696211" id="{21DA638D-4CA0-4067-BFF1-240CE1A0261B}">
            <xm:f>$AP$4='Data entry'!$R40</xm:f>
            <x14:dxf>
              <fill>
                <patternFill>
                  <bgColor rgb="FFFFFF00"/>
                </patternFill>
              </fill>
            </x14:dxf>
          </x14:cfRule>
          <xm:sqref>AB107:AP107</xm:sqref>
        </x14:conditionalFormatting>
        <x14:conditionalFormatting xmlns:xm="http://schemas.microsoft.com/office/excel/2006/main">
          <x14:cfRule type="expression" priority="4696212" id="{71963D96-A42A-4B90-BFC7-6D83D37766EF}">
            <xm:f>$AQ$4='Data entry'!$R40</xm:f>
            <x14:dxf>
              <fill>
                <patternFill>
                  <bgColor rgb="FFFF0000"/>
                </patternFill>
              </fill>
            </x14:dxf>
          </x14:cfRule>
          <xm:sqref>AO108:BA108</xm:sqref>
        </x14:conditionalFormatting>
        <x14:conditionalFormatting xmlns:xm="http://schemas.microsoft.com/office/excel/2006/main">
          <x14:cfRule type="expression" priority="4696213" id="{74952595-84B6-484F-8FF6-FCC1F337DF4D}">
            <xm:f>$AQ$4='Data entry'!$R40</xm:f>
            <x14:dxf>
              <fill>
                <patternFill>
                  <bgColor rgb="FFFFFF00"/>
                </patternFill>
              </fill>
            </x14:dxf>
          </x14:cfRule>
          <xm:sqref>AC107:AQ107</xm:sqref>
        </x14:conditionalFormatting>
        <x14:conditionalFormatting xmlns:xm="http://schemas.microsoft.com/office/excel/2006/main">
          <x14:cfRule type="expression" priority="4696214" id="{8AC9C4B9-0A34-4BC0-B0F7-CA89434C4911}">
            <xm:f>$P$4='Data entry'!$R40</xm:f>
            <x14:dxf>
              <fill>
                <patternFill>
                  <bgColor rgb="FFFFFF00"/>
                </patternFill>
              </fill>
            </x14:dxf>
          </x14:cfRule>
          <xm:sqref>C107:P107</xm:sqref>
        </x14:conditionalFormatting>
        <x14:conditionalFormatting xmlns:xm="http://schemas.microsoft.com/office/excel/2006/main">
          <x14:cfRule type="expression" priority="4696215" id="{0A726775-ABFD-4F22-967C-1A4D87BA3751}">
            <xm:f>$Q$4='Data entry'!$R40</xm:f>
            <x14:dxf>
              <fill>
                <patternFill>
                  <bgColor rgb="FFFFFF00"/>
                </patternFill>
              </fill>
            </x14:dxf>
          </x14:cfRule>
          <xm:sqref>C107:Q107</xm:sqref>
        </x14:conditionalFormatting>
        <x14:conditionalFormatting xmlns:xm="http://schemas.microsoft.com/office/excel/2006/main">
          <x14:cfRule type="expression" priority="4696216" id="{3A8414BD-262C-43B5-86EE-FA6901D00453}">
            <xm:f>$Q$4='Data entry'!$R40</xm:f>
            <x14:dxf>
              <fill>
                <patternFill>
                  <bgColor rgb="FFFF0000"/>
                </patternFill>
              </fill>
            </x14:dxf>
          </x14:cfRule>
          <xm:sqref>O108:AA108</xm:sqref>
        </x14:conditionalFormatting>
        <x14:conditionalFormatting xmlns:xm="http://schemas.microsoft.com/office/excel/2006/main">
          <x14:cfRule type="expression" priority="4696217" id="{B8B5501D-F3EF-4449-9306-F652960C65F4}">
            <xm:f>$R$4='Data entry'!$R40</xm:f>
            <x14:dxf>
              <fill>
                <patternFill>
                  <bgColor rgb="FFFF0000"/>
                </patternFill>
              </fill>
            </x14:dxf>
          </x14:cfRule>
          <xm:sqref>P108:AB108</xm:sqref>
        </x14:conditionalFormatting>
        <x14:conditionalFormatting xmlns:xm="http://schemas.microsoft.com/office/excel/2006/main">
          <x14:cfRule type="expression" priority="4696218" id="{5D070DEC-B82E-4D87-B907-A3E5AB836991}">
            <xm:f>$R$4='Data entry'!$R40</xm:f>
            <x14:dxf>
              <fill>
                <patternFill>
                  <bgColor rgb="FFFFFF00"/>
                </patternFill>
              </fill>
            </x14:dxf>
          </x14:cfRule>
          <xm:sqref>D107:R107</xm:sqref>
        </x14:conditionalFormatting>
        <x14:conditionalFormatting xmlns:xm="http://schemas.microsoft.com/office/excel/2006/main">
          <x14:cfRule type="expression" priority="4696219" id="{E4D16A10-F818-4664-9FB2-F0E839824D4B}">
            <xm:f>$S$4='Data entry'!$R40</xm:f>
            <x14:dxf>
              <fill>
                <patternFill>
                  <bgColor rgb="FFFF0000"/>
                </patternFill>
              </fill>
            </x14:dxf>
          </x14:cfRule>
          <xm:sqref>Q108:AC108</xm:sqref>
        </x14:conditionalFormatting>
        <x14:conditionalFormatting xmlns:xm="http://schemas.microsoft.com/office/excel/2006/main">
          <x14:cfRule type="expression" priority="4696220" id="{1A9F9911-A3E9-4730-AFBE-AB8C596545CA}">
            <xm:f>$S$4='Data entry'!$R40</xm:f>
            <x14:dxf>
              <fill>
                <patternFill>
                  <bgColor rgb="FFFFFF00"/>
                </patternFill>
              </fill>
            </x14:dxf>
          </x14:cfRule>
          <xm:sqref>E107:S107</xm:sqref>
        </x14:conditionalFormatting>
        <x14:conditionalFormatting xmlns:xm="http://schemas.microsoft.com/office/excel/2006/main">
          <x14:cfRule type="expression" priority="4696221" id="{8BB5CD1B-B2AC-442A-9550-26DE19A62D22}">
            <xm:f>$T$4='Data entry'!$R40</xm:f>
            <x14:dxf>
              <fill>
                <patternFill>
                  <bgColor rgb="FFFF0000"/>
                </patternFill>
              </fill>
            </x14:dxf>
          </x14:cfRule>
          <xm:sqref>R108:AD108</xm:sqref>
        </x14:conditionalFormatting>
        <x14:conditionalFormatting xmlns:xm="http://schemas.microsoft.com/office/excel/2006/main">
          <x14:cfRule type="expression" priority="4696222" id="{E7B59C69-7921-4049-84A1-8B3E5F7B0598}">
            <xm:f>$T$4='Data entry'!$R40</xm:f>
            <x14:dxf>
              <fill>
                <patternFill>
                  <bgColor rgb="FFFFFF00"/>
                </patternFill>
              </fill>
            </x14:dxf>
          </x14:cfRule>
          <xm:sqref>F107:T107</xm:sqref>
        </x14:conditionalFormatting>
        <x14:conditionalFormatting xmlns:xm="http://schemas.microsoft.com/office/excel/2006/main">
          <x14:cfRule type="expression" priority="4696223" id="{238C09E5-7A3D-439D-949F-A7733073F9A2}">
            <xm:f>$U$4='Data entry'!$R40</xm:f>
            <x14:dxf>
              <fill>
                <patternFill>
                  <bgColor rgb="FFFFFF00"/>
                </patternFill>
              </fill>
            </x14:dxf>
          </x14:cfRule>
          <xm:sqref>G107:U107</xm:sqref>
        </x14:conditionalFormatting>
        <x14:conditionalFormatting xmlns:xm="http://schemas.microsoft.com/office/excel/2006/main">
          <x14:cfRule type="expression" priority="4696224" id="{DE4D4432-0A19-452A-AF14-2873FE4DF411}">
            <xm:f>$AR$4='Data entry'!$R40</xm:f>
            <x14:dxf>
              <fill>
                <patternFill>
                  <bgColor rgb="FFFF0000"/>
                </patternFill>
              </fill>
            </x14:dxf>
          </x14:cfRule>
          <xm:sqref>AP108:BB108</xm:sqref>
        </x14:conditionalFormatting>
        <x14:conditionalFormatting xmlns:xm="http://schemas.microsoft.com/office/excel/2006/main">
          <x14:cfRule type="expression" priority="4696225" id="{90D7E1FF-542D-40C8-9BD5-DFEB4CDD256F}">
            <xm:f>$AR$4='Data entry'!$R40</xm:f>
            <x14:dxf>
              <fill>
                <patternFill>
                  <bgColor rgb="FFFFFF00"/>
                </patternFill>
              </fill>
            </x14:dxf>
          </x14:cfRule>
          <xm:sqref>AD107:AR107</xm:sqref>
        </x14:conditionalFormatting>
        <x14:conditionalFormatting xmlns:xm="http://schemas.microsoft.com/office/excel/2006/main">
          <x14:cfRule type="expression" priority="4696226" id="{0EBB5305-4A4A-4205-A1FF-11160070CBC3}">
            <xm:f>$AS$4='Data entry'!$R40</xm:f>
            <x14:dxf>
              <fill>
                <patternFill>
                  <bgColor rgb="FFFF0000"/>
                </patternFill>
              </fill>
            </x14:dxf>
          </x14:cfRule>
          <xm:sqref>AQ108:BC108</xm:sqref>
        </x14:conditionalFormatting>
        <x14:conditionalFormatting xmlns:xm="http://schemas.microsoft.com/office/excel/2006/main">
          <x14:cfRule type="expression" priority="4696227" id="{AC8EB30C-4253-4CE1-820E-1801F6D8D35B}">
            <xm:f>$AS$4='Data entry'!$R40</xm:f>
            <x14:dxf>
              <fill>
                <patternFill>
                  <bgColor rgb="FFFFFF00"/>
                </patternFill>
              </fill>
            </x14:dxf>
          </x14:cfRule>
          <xm:sqref>AE107:AS107</xm:sqref>
        </x14:conditionalFormatting>
        <x14:conditionalFormatting xmlns:xm="http://schemas.microsoft.com/office/excel/2006/main">
          <x14:cfRule type="expression" priority="4696228" id="{E11744C1-7201-4272-A1B0-945490B42425}">
            <xm:f>$AT$4='Data entry'!$R40</xm:f>
            <x14:dxf>
              <fill>
                <patternFill>
                  <bgColor rgb="FFFF0000"/>
                </patternFill>
              </fill>
            </x14:dxf>
          </x14:cfRule>
          <xm:sqref>AR108:BD108</xm:sqref>
        </x14:conditionalFormatting>
        <x14:conditionalFormatting xmlns:xm="http://schemas.microsoft.com/office/excel/2006/main">
          <x14:cfRule type="expression" priority="4696229" id="{5EE2823B-E955-4EA7-B99C-0B1F77B57A69}">
            <xm:f>$AT$4='Data entry'!$R40</xm:f>
            <x14:dxf>
              <fill>
                <patternFill>
                  <bgColor rgb="FFFFFF00"/>
                </patternFill>
              </fill>
            </x14:dxf>
          </x14:cfRule>
          <xm:sqref>AF107:AT107</xm:sqref>
        </x14:conditionalFormatting>
        <x14:conditionalFormatting xmlns:xm="http://schemas.microsoft.com/office/excel/2006/main">
          <x14:cfRule type="expression" priority="4696230" id="{5737DC63-3262-4B34-900C-2AAEB255FCBA}">
            <xm:f>$AU$4='Data entry'!$R40</xm:f>
            <x14:dxf>
              <fill>
                <patternFill>
                  <bgColor rgb="FFFF0000"/>
                </patternFill>
              </fill>
            </x14:dxf>
          </x14:cfRule>
          <xm:sqref>AS108:BE108</xm:sqref>
        </x14:conditionalFormatting>
        <x14:conditionalFormatting xmlns:xm="http://schemas.microsoft.com/office/excel/2006/main">
          <x14:cfRule type="expression" priority="4696231" id="{2B5C1F1B-3C3D-4CA3-BC64-0E98422075B6}">
            <xm:f>$AU$4='Data entry'!$R40</xm:f>
            <x14:dxf>
              <fill>
                <patternFill>
                  <bgColor rgb="FFFFFF00"/>
                </patternFill>
              </fill>
            </x14:dxf>
          </x14:cfRule>
          <xm:sqref>AG107:AU107</xm:sqref>
        </x14:conditionalFormatting>
        <x14:conditionalFormatting xmlns:xm="http://schemas.microsoft.com/office/excel/2006/main">
          <x14:cfRule type="expression" priority="4696232" id="{B87A1285-B003-4855-8F4B-53C391BA10E6}">
            <xm:f>$AV$4='Data entry'!$R40</xm:f>
            <x14:dxf>
              <fill>
                <patternFill>
                  <bgColor rgb="FFFF0000"/>
                </patternFill>
              </fill>
            </x14:dxf>
          </x14:cfRule>
          <xm:sqref>AT108:BF108</xm:sqref>
        </x14:conditionalFormatting>
        <x14:conditionalFormatting xmlns:xm="http://schemas.microsoft.com/office/excel/2006/main">
          <x14:cfRule type="expression" priority="4696233" id="{338EE31C-78DB-4818-B837-0380F9E457FA}">
            <xm:f>$AV$4='Data entry'!$R40</xm:f>
            <x14:dxf>
              <fill>
                <patternFill>
                  <bgColor rgb="FFFFFF00"/>
                </patternFill>
              </fill>
            </x14:dxf>
          </x14:cfRule>
          <xm:sqref>AH107:AV107</xm:sqref>
        </x14:conditionalFormatting>
        <x14:conditionalFormatting xmlns:xm="http://schemas.microsoft.com/office/excel/2006/main">
          <x14:cfRule type="expression" priority="4696234" id="{5C40EA66-2801-4C91-B885-BF6A1ECFC35C}">
            <xm:f>$AW$4='Data entry'!$R40</xm:f>
            <x14:dxf>
              <fill>
                <patternFill>
                  <bgColor rgb="FFFF0000"/>
                </patternFill>
              </fill>
            </x14:dxf>
          </x14:cfRule>
          <xm:sqref>AU108:BG108</xm:sqref>
        </x14:conditionalFormatting>
        <x14:conditionalFormatting xmlns:xm="http://schemas.microsoft.com/office/excel/2006/main">
          <x14:cfRule type="expression" priority="4696235" id="{51BCD5CE-DF86-4C2F-8A81-DDA1EFD6C8F7}">
            <xm:f>$AW$4='Data entry'!$R40</xm:f>
            <x14:dxf>
              <fill>
                <patternFill>
                  <bgColor rgb="FFFFFF00"/>
                </patternFill>
              </fill>
            </x14:dxf>
          </x14:cfRule>
          <xm:sqref>AI107:AW107</xm:sqref>
        </x14:conditionalFormatting>
        <x14:conditionalFormatting xmlns:xm="http://schemas.microsoft.com/office/excel/2006/main">
          <x14:cfRule type="expression" priority="4696236" id="{DC2ED5A0-8917-4877-8CD3-9DF9BE5993C9}">
            <xm:f>$AX$4='Data entry'!$R40</xm:f>
            <x14:dxf>
              <fill>
                <patternFill>
                  <bgColor rgb="FFFF0000"/>
                </patternFill>
              </fill>
            </x14:dxf>
          </x14:cfRule>
          <xm:sqref>AV108:BH108</xm:sqref>
        </x14:conditionalFormatting>
        <x14:conditionalFormatting xmlns:xm="http://schemas.microsoft.com/office/excel/2006/main">
          <x14:cfRule type="expression" priority="4696237" id="{59B31869-20F9-45BD-BC80-0A6C8945CE2C}">
            <xm:f>$AX$4='Data entry'!$R40</xm:f>
            <x14:dxf>
              <fill>
                <patternFill>
                  <bgColor rgb="FFFFFF00"/>
                </patternFill>
              </fill>
            </x14:dxf>
          </x14:cfRule>
          <xm:sqref>AJ107:AX107</xm:sqref>
        </x14:conditionalFormatting>
        <x14:conditionalFormatting xmlns:xm="http://schemas.microsoft.com/office/excel/2006/main">
          <x14:cfRule type="expression" priority="4696238" id="{D4208FA0-4262-4037-934C-6D0742B2AD8E}">
            <xm:f>$AY$4='Data entry'!$R40</xm:f>
            <x14:dxf>
              <fill>
                <patternFill>
                  <bgColor rgb="FFFF0000"/>
                </patternFill>
              </fill>
            </x14:dxf>
          </x14:cfRule>
          <xm:sqref>AW108:BI108</xm:sqref>
        </x14:conditionalFormatting>
        <x14:conditionalFormatting xmlns:xm="http://schemas.microsoft.com/office/excel/2006/main">
          <x14:cfRule type="expression" priority="4696239" id="{04D6E423-18C7-42B2-A67D-F49D8E62B571}">
            <xm:f>$AY$4='Data entry'!$R40</xm:f>
            <x14:dxf>
              <fill>
                <patternFill>
                  <bgColor rgb="FFFFFF00"/>
                </patternFill>
              </fill>
            </x14:dxf>
          </x14:cfRule>
          <xm:sqref>AK107:AY107</xm:sqref>
        </x14:conditionalFormatting>
        <x14:conditionalFormatting xmlns:xm="http://schemas.microsoft.com/office/excel/2006/main">
          <x14:cfRule type="expression" priority="4696240" id="{A931C203-6E4B-4EBD-A2F4-1876881F48D4}">
            <xm:f>$AZ$4='Data entry'!$R40</xm:f>
            <x14:dxf>
              <fill>
                <patternFill>
                  <bgColor rgb="FFFF0000"/>
                </patternFill>
              </fill>
            </x14:dxf>
          </x14:cfRule>
          <xm:sqref>AX108:BJ108</xm:sqref>
        </x14:conditionalFormatting>
        <x14:conditionalFormatting xmlns:xm="http://schemas.microsoft.com/office/excel/2006/main">
          <x14:cfRule type="expression" priority="4696241" id="{092D9100-E652-40FE-8CAA-720DC0681250}">
            <xm:f>$AZ$4='Data entry'!$R40</xm:f>
            <x14:dxf>
              <fill>
                <patternFill>
                  <bgColor rgb="FFFFFF00"/>
                </patternFill>
              </fill>
            </x14:dxf>
          </x14:cfRule>
          <xm:sqref>AL107:AZ107</xm:sqref>
        </x14:conditionalFormatting>
        <x14:conditionalFormatting xmlns:xm="http://schemas.microsoft.com/office/excel/2006/main">
          <x14:cfRule type="expression" priority="4696242" id="{A3C7E6BE-A225-483C-A983-A915DB662C52}">
            <xm:f>$BA$4='Data entry'!$R40</xm:f>
            <x14:dxf>
              <fill>
                <patternFill>
                  <bgColor rgb="FFFF0000"/>
                </patternFill>
              </fill>
            </x14:dxf>
          </x14:cfRule>
          <xm:sqref>AY108:BK108</xm:sqref>
        </x14:conditionalFormatting>
        <x14:conditionalFormatting xmlns:xm="http://schemas.microsoft.com/office/excel/2006/main">
          <x14:cfRule type="expression" priority="4696243" id="{F5CF569A-8AFA-4CFF-8BD3-F04D8927A99F}">
            <xm:f>$BA$4='Data entry'!$R40</xm:f>
            <x14:dxf>
              <fill>
                <patternFill>
                  <bgColor rgb="FFFFFF00"/>
                </patternFill>
              </fill>
            </x14:dxf>
          </x14:cfRule>
          <xm:sqref>AM107:BA107</xm:sqref>
        </x14:conditionalFormatting>
        <x14:conditionalFormatting xmlns:xm="http://schemas.microsoft.com/office/excel/2006/main">
          <x14:cfRule type="expression" priority="4696244" id="{E4DAC94A-7983-4BFB-A87B-45B58561841A}">
            <xm:f>$BB$4='Data entry'!$R40</xm:f>
            <x14:dxf>
              <fill>
                <patternFill>
                  <bgColor rgb="FFFF0000"/>
                </patternFill>
              </fill>
            </x14:dxf>
          </x14:cfRule>
          <xm:sqref>AZ108:BL108</xm:sqref>
        </x14:conditionalFormatting>
        <x14:conditionalFormatting xmlns:xm="http://schemas.microsoft.com/office/excel/2006/main">
          <x14:cfRule type="expression" priority="4696245" id="{E63849C5-F39B-4B0E-8F8A-B532EDF2CBAE}">
            <xm:f>$BB$4='Data entry'!$R40</xm:f>
            <x14:dxf>
              <fill>
                <patternFill>
                  <bgColor rgb="FFFFFF00"/>
                </patternFill>
              </fill>
            </x14:dxf>
          </x14:cfRule>
          <xm:sqref>AN107:BB107</xm:sqref>
        </x14:conditionalFormatting>
        <x14:conditionalFormatting xmlns:xm="http://schemas.microsoft.com/office/excel/2006/main">
          <x14:cfRule type="expression" priority="4696246" id="{4FDC32D3-C1F5-455D-9AA4-A03359B72526}">
            <xm:f>$BC$4='Data entry'!$R40</xm:f>
            <x14:dxf>
              <fill>
                <patternFill>
                  <bgColor rgb="FFFF0000"/>
                </patternFill>
              </fill>
            </x14:dxf>
          </x14:cfRule>
          <xm:sqref>BA108:BM108</xm:sqref>
        </x14:conditionalFormatting>
        <x14:conditionalFormatting xmlns:xm="http://schemas.microsoft.com/office/excel/2006/main">
          <x14:cfRule type="expression" priority="4696247" id="{5F0D0C60-B233-4C56-B05D-98C99990877F}">
            <xm:f>$BC$4='Data entry'!$R40</xm:f>
            <x14:dxf>
              <fill>
                <patternFill>
                  <bgColor rgb="FFFFFF00"/>
                </patternFill>
              </fill>
            </x14:dxf>
          </x14:cfRule>
          <xm:sqref>AO107:BC107</xm:sqref>
        </x14:conditionalFormatting>
        <x14:conditionalFormatting xmlns:xm="http://schemas.microsoft.com/office/excel/2006/main">
          <x14:cfRule type="expression" priority="4696248" id="{9EBCB60F-8135-43B6-A0F3-548D4092CC98}">
            <xm:f>$BD$4='Data entry'!$R40</xm:f>
            <x14:dxf>
              <fill>
                <patternFill>
                  <bgColor rgb="FFFF0000"/>
                </patternFill>
              </fill>
            </x14:dxf>
          </x14:cfRule>
          <xm:sqref>BB108:BN108</xm:sqref>
        </x14:conditionalFormatting>
        <x14:conditionalFormatting xmlns:xm="http://schemas.microsoft.com/office/excel/2006/main">
          <x14:cfRule type="expression" priority="4696249" id="{961AF346-4A73-41ED-9A8D-27D431B09C05}">
            <xm:f>$BD$4='Data entry'!$R40</xm:f>
            <x14:dxf>
              <fill>
                <patternFill>
                  <bgColor rgb="FFFFFF00"/>
                </patternFill>
              </fill>
            </x14:dxf>
          </x14:cfRule>
          <xm:sqref>AP107:BD107</xm:sqref>
        </x14:conditionalFormatting>
        <x14:conditionalFormatting xmlns:xm="http://schemas.microsoft.com/office/excel/2006/main">
          <x14:cfRule type="expression" priority="4696250" id="{5A887026-27CD-4F8C-8BA6-1E92704C1CA6}">
            <xm:f>$BE$4='Data entry'!$R40</xm:f>
            <x14:dxf>
              <fill>
                <patternFill>
                  <bgColor rgb="FFFF0000"/>
                </patternFill>
              </fill>
            </x14:dxf>
          </x14:cfRule>
          <xm:sqref>BC108:BO108</xm:sqref>
        </x14:conditionalFormatting>
        <x14:conditionalFormatting xmlns:xm="http://schemas.microsoft.com/office/excel/2006/main">
          <x14:cfRule type="expression" priority="4696251" id="{7F46217B-A1E9-4515-B31E-E756FCD7C6D9}">
            <xm:f>$BE$4='Data entry'!$R40</xm:f>
            <x14:dxf>
              <fill>
                <patternFill>
                  <bgColor rgb="FFFFFF00"/>
                </patternFill>
              </fill>
            </x14:dxf>
          </x14:cfRule>
          <xm:sqref>AP107:BE107</xm:sqref>
        </x14:conditionalFormatting>
        <x14:conditionalFormatting xmlns:xm="http://schemas.microsoft.com/office/excel/2006/main">
          <x14:cfRule type="expression" priority="4696252" id="{F4D9285C-8CA0-4EF1-943E-6A462D47CC77}">
            <xm:f>$BF$4='Data entry'!$R40</xm:f>
            <x14:dxf>
              <fill>
                <patternFill>
                  <bgColor rgb="FFFF0000"/>
                </patternFill>
              </fill>
            </x14:dxf>
          </x14:cfRule>
          <xm:sqref>BD108:BP108</xm:sqref>
        </x14:conditionalFormatting>
        <x14:conditionalFormatting xmlns:xm="http://schemas.microsoft.com/office/excel/2006/main">
          <x14:cfRule type="expression" priority="4696253" id="{B9E4407D-651D-4DC0-9D61-3271D62A65E9}">
            <xm:f>$BF$4='Data entry'!$R40</xm:f>
            <x14:dxf>
              <fill>
                <patternFill>
                  <bgColor rgb="FFFFFF00"/>
                </patternFill>
              </fill>
            </x14:dxf>
          </x14:cfRule>
          <xm:sqref>AR107:BF107</xm:sqref>
        </x14:conditionalFormatting>
        <x14:conditionalFormatting xmlns:xm="http://schemas.microsoft.com/office/excel/2006/main">
          <x14:cfRule type="expression" priority="4696254" id="{4CDC062F-DDFF-4556-B941-08F919727F69}">
            <xm:f>$BG$4='Data entry'!$R40</xm:f>
            <x14:dxf>
              <fill>
                <patternFill>
                  <bgColor rgb="FFFF0000"/>
                </patternFill>
              </fill>
            </x14:dxf>
          </x14:cfRule>
          <xm:sqref>BE108:BQ108</xm:sqref>
        </x14:conditionalFormatting>
        <x14:conditionalFormatting xmlns:xm="http://schemas.microsoft.com/office/excel/2006/main">
          <x14:cfRule type="expression" priority="4696255" id="{789184FA-9055-433B-8A1B-92C7ED59E81F}">
            <xm:f>$BG$4='Data entry'!$R40</xm:f>
            <x14:dxf>
              <fill>
                <patternFill>
                  <bgColor rgb="FFFFFF00"/>
                </patternFill>
              </fill>
            </x14:dxf>
          </x14:cfRule>
          <xm:sqref>AS107:BG107</xm:sqref>
        </x14:conditionalFormatting>
        <x14:conditionalFormatting xmlns:xm="http://schemas.microsoft.com/office/excel/2006/main">
          <x14:cfRule type="expression" priority="4696256" id="{58651E5C-09C9-46C1-B95C-E8A578A49E15}">
            <xm:f>$BH$4='Data entry'!$R40</xm:f>
            <x14:dxf>
              <fill>
                <patternFill>
                  <bgColor rgb="FFFFFF00"/>
                </patternFill>
              </fill>
            </x14:dxf>
          </x14:cfRule>
          <xm:sqref>AT107:BH107</xm:sqref>
        </x14:conditionalFormatting>
        <x14:conditionalFormatting xmlns:xm="http://schemas.microsoft.com/office/excel/2006/main">
          <x14:cfRule type="expression" priority="4696257" id="{97B30B86-8311-4DC0-A533-8C0D53F37839}">
            <xm:f>$BH$4='Data entry'!$R40</xm:f>
            <x14:dxf>
              <fill>
                <patternFill>
                  <bgColor rgb="FFFF0000"/>
                </patternFill>
              </fill>
            </x14:dxf>
          </x14:cfRule>
          <xm:sqref>BF108:BR108</xm:sqref>
        </x14:conditionalFormatting>
        <x14:conditionalFormatting xmlns:xm="http://schemas.microsoft.com/office/excel/2006/main">
          <x14:cfRule type="expression" priority="4696258" id="{78344C0C-5AEA-40B1-A20C-6D77DF58E1F5}">
            <xm:f>$BI$4='Data entry'!$R40</xm:f>
            <x14:dxf>
              <fill>
                <patternFill>
                  <bgColor rgb="FFFFFF00"/>
                </patternFill>
              </fill>
            </x14:dxf>
          </x14:cfRule>
          <xm:sqref>AU107:BI107</xm:sqref>
        </x14:conditionalFormatting>
        <x14:conditionalFormatting xmlns:xm="http://schemas.microsoft.com/office/excel/2006/main">
          <x14:cfRule type="expression" priority="4696259" id="{A9CE044F-482E-4F25-B28F-89ACC58502B1}">
            <xm:f>$BI$4='Data entry'!$R40</xm:f>
            <x14:dxf>
              <fill>
                <patternFill>
                  <bgColor rgb="FFFF0000"/>
                </patternFill>
              </fill>
            </x14:dxf>
          </x14:cfRule>
          <xm:sqref>BG108:BS108</xm:sqref>
        </x14:conditionalFormatting>
        <x14:conditionalFormatting xmlns:xm="http://schemas.microsoft.com/office/excel/2006/main">
          <x14:cfRule type="expression" priority="4696260" id="{F63BE0EB-3C71-4456-BEF0-11180AB7A8BB}">
            <xm:f>$BJ$4='Data entry'!$R40</xm:f>
            <x14:dxf>
              <fill>
                <patternFill>
                  <bgColor rgb="FFFFFF00"/>
                </patternFill>
              </fill>
            </x14:dxf>
          </x14:cfRule>
          <xm:sqref>AV107:BJ107</xm:sqref>
        </x14:conditionalFormatting>
        <x14:conditionalFormatting xmlns:xm="http://schemas.microsoft.com/office/excel/2006/main">
          <x14:cfRule type="expression" priority="4696261" id="{478A5DCB-1DAA-4497-A6CC-B4F01FB96D10}">
            <xm:f>$BJ$4='Data entry'!$R40</xm:f>
            <x14:dxf>
              <fill>
                <patternFill>
                  <bgColor rgb="FFFF0000"/>
                </patternFill>
              </fill>
            </x14:dxf>
          </x14:cfRule>
          <xm:sqref>BH108:BT108</xm:sqref>
        </x14:conditionalFormatting>
        <x14:conditionalFormatting xmlns:xm="http://schemas.microsoft.com/office/excel/2006/main">
          <x14:cfRule type="expression" priority="4696262" id="{CDE4AD5B-65A6-4FA4-9EC0-8D05F22312A9}">
            <xm:f>$BK$4='Data entry'!$R40</xm:f>
            <x14:dxf>
              <fill>
                <patternFill>
                  <bgColor rgb="FFFF0000"/>
                </patternFill>
              </fill>
            </x14:dxf>
          </x14:cfRule>
          <xm:sqref>BI108:BU108</xm:sqref>
        </x14:conditionalFormatting>
        <x14:conditionalFormatting xmlns:xm="http://schemas.microsoft.com/office/excel/2006/main">
          <x14:cfRule type="expression" priority="4696263" id="{AB32E790-6CD8-4D11-9A69-57D785FE4BBC}">
            <xm:f>$BK$4='Data entry'!$R40</xm:f>
            <x14:dxf>
              <fill>
                <patternFill>
                  <bgColor rgb="FFFFFF00"/>
                </patternFill>
              </fill>
            </x14:dxf>
          </x14:cfRule>
          <xm:sqref>AW107:BK107</xm:sqref>
        </x14:conditionalFormatting>
        <x14:conditionalFormatting xmlns:xm="http://schemas.microsoft.com/office/excel/2006/main">
          <x14:cfRule type="expression" priority="4696264" id="{99810EB9-805C-43D8-852A-EEECE7874CDB}">
            <xm:f>$BL$4='Data entry'!$R40</xm:f>
            <x14:dxf>
              <fill>
                <patternFill>
                  <bgColor rgb="FFFF0000"/>
                </patternFill>
              </fill>
            </x14:dxf>
          </x14:cfRule>
          <xm:sqref>BJ108:BV108</xm:sqref>
        </x14:conditionalFormatting>
        <x14:conditionalFormatting xmlns:xm="http://schemas.microsoft.com/office/excel/2006/main">
          <x14:cfRule type="expression" priority="4696265" id="{BF5F5475-4E46-479C-97A6-D5175F5D1803}">
            <xm:f>$BL$4='Data entry'!$R40</xm:f>
            <x14:dxf>
              <fill>
                <patternFill>
                  <bgColor rgb="FFFFFF00"/>
                </patternFill>
              </fill>
            </x14:dxf>
          </x14:cfRule>
          <xm:sqref>AX107:BL107</xm:sqref>
        </x14:conditionalFormatting>
        <x14:conditionalFormatting xmlns:xm="http://schemas.microsoft.com/office/excel/2006/main">
          <x14:cfRule type="expression" priority="4696266" id="{B86FDF2F-16C9-46B1-847E-7EA1A8A34B9D}">
            <xm:f>$BM$4='Data entry'!$R40</xm:f>
            <x14:dxf>
              <fill>
                <patternFill>
                  <bgColor rgb="FFFF0000"/>
                </patternFill>
              </fill>
            </x14:dxf>
          </x14:cfRule>
          <xm:sqref>BK108:BW108</xm:sqref>
        </x14:conditionalFormatting>
        <x14:conditionalFormatting xmlns:xm="http://schemas.microsoft.com/office/excel/2006/main">
          <x14:cfRule type="expression" priority="4696267" id="{72FD189F-4CED-400D-9FEF-21A328970A4D}">
            <xm:f>$BM$4='Data entry'!$R40</xm:f>
            <x14:dxf>
              <fill>
                <patternFill>
                  <bgColor rgb="FFFFFF00"/>
                </patternFill>
              </fill>
            </x14:dxf>
          </x14:cfRule>
          <xm:sqref>AY107:BM107</xm:sqref>
        </x14:conditionalFormatting>
        <x14:conditionalFormatting xmlns:xm="http://schemas.microsoft.com/office/excel/2006/main">
          <x14:cfRule type="expression" priority="4696268" id="{BBBBF859-D5A7-4F55-BFBF-8A77E3357590}">
            <xm:f>$BN$4='Data entry'!$R40</xm:f>
            <x14:dxf>
              <fill>
                <patternFill>
                  <bgColor rgb="FFFF0000"/>
                </patternFill>
              </fill>
            </x14:dxf>
          </x14:cfRule>
          <xm:sqref>BL108:BX108</xm:sqref>
        </x14:conditionalFormatting>
        <x14:conditionalFormatting xmlns:xm="http://schemas.microsoft.com/office/excel/2006/main">
          <x14:cfRule type="expression" priority="4696269" id="{50CB1D75-0FD5-4D24-92B1-E8A41DC6575C}">
            <xm:f>$BN$4='Data entry'!$R40</xm:f>
            <x14:dxf>
              <fill>
                <patternFill>
                  <bgColor rgb="FFFFFF00"/>
                </patternFill>
              </fill>
            </x14:dxf>
          </x14:cfRule>
          <xm:sqref>AZ107:BN107</xm:sqref>
        </x14:conditionalFormatting>
        <x14:conditionalFormatting xmlns:xm="http://schemas.microsoft.com/office/excel/2006/main">
          <x14:cfRule type="expression" priority="4696270" id="{9EF3226D-E8FC-496B-A6FF-71776AEA54D1}">
            <xm:f>$BO$4='Data entry'!$R40</xm:f>
            <x14:dxf>
              <fill>
                <patternFill>
                  <bgColor rgb="FFFF0000"/>
                </patternFill>
              </fill>
            </x14:dxf>
          </x14:cfRule>
          <xm:sqref>BM108:BY108</xm:sqref>
        </x14:conditionalFormatting>
        <x14:conditionalFormatting xmlns:xm="http://schemas.microsoft.com/office/excel/2006/main">
          <x14:cfRule type="expression" priority="4696271" id="{3B86C801-ECFE-4D05-8AA5-1581116BAFBC}">
            <xm:f>$BO$4='Data entry'!$R40</xm:f>
            <x14:dxf>
              <fill>
                <patternFill>
                  <bgColor rgb="FFFFFF00"/>
                </patternFill>
              </fill>
            </x14:dxf>
          </x14:cfRule>
          <xm:sqref>BA107:BO107</xm:sqref>
        </x14:conditionalFormatting>
        <x14:conditionalFormatting xmlns:xm="http://schemas.microsoft.com/office/excel/2006/main">
          <x14:cfRule type="expression" priority="4696272" id="{058A23EC-3371-4A02-9F20-1ECA603AC6BC}">
            <xm:f>$BP$4='Data entry'!$R40</xm:f>
            <x14:dxf>
              <fill>
                <patternFill>
                  <bgColor rgb="FFFF0000"/>
                </patternFill>
              </fill>
            </x14:dxf>
          </x14:cfRule>
          <xm:sqref>BN108:BZ108</xm:sqref>
        </x14:conditionalFormatting>
        <x14:conditionalFormatting xmlns:xm="http://schemas.microsoft.com/office/excel/2006/main">
          <x14:cfRule type="expression" priority="4696273" id="{3E711E31-3992-4555-AB22-87133D60CD15}">
            <xm:f>$BP$4='Data entry'!$R40</xm:f>
            <x14:dxf>
              <fill>
                <patternFill>
                  <bgColor rgb="FFFFFF00"/>
                </patternFill>
              </fill>
            </x14:dxf>
          </x14:cfRule>
          <xm:sqref>BB107:BP107</xm:sqref>
        </x14:conditionalFormatting>
        <x14:conditionalFormatting xmlns:xm="http://schemas.microsoft.com/office/excel/2006/main">
          <x14:cfRule type="expression" priority="4696274" id="{23E9F8B9-37D5-4730-9453-6F23E8ECBBE3}">
            <xm:f>$BQ$4='Data entry'!$R40</xm:f>
            <x14:dxf>
              <fill>
                <patternFill>
                  <bgColor rgb="FFFFFF00"/>
                </patternFill>
              </fill>
            </x14:dxf>
          </x14:cfRule>
          <xm:sqref>BC107:BQ107</xm:sqref>
        </x14:conditionalFormatting>
        <x14:conditionalFormatting xmlns:xm="http://schemas.microsoft.com/office/excel/2006/main">
          <x14:cfRule type="expression" priority="4696275" id="{BCFD92F6-AAD3-44FD-BC61-A292A81B883E}">
            <xm:f>$BQ$4='Data entry'!$R40</xm:f>
            <x14:dxf>
              <fill>
                <patternFill>
                  <bgColor rgb="FFFF0000"/>
                </patternFill>
              </fill>
            </x14:dxf>
          </x14:cfRule>
          <xm:sqref>BO108:CA108</xm:sqref>
        </x14:conditionalFormatting>
        <x14:conditionalFormatting xmlns:xm="http://schemas.microsoft.com/office/excel/2006/main">
          <x14:cfRule type="expression" priority="4696276" id="{357D60E5-F356-477E-8020-A18F42C02832}">
            <xm:f>$BR$4='Data entry'!$R40</xm:f>
            <x14:dxf>
              <fill>
                <patternFill>
                  <bgColor rgb="FFFFFF00"/>
                </patternFill>
              </fill>
            </x14:dxf>
          </x14:cfRule>
          <xm:sqref>BD107:BR107</xm:sqref>
        </x14:conditionalFormatting>
        <x14:conditionalFormatting xmlns:xm="http://schemas.microsoft.com/office/excel/2006/main">
          <x14:cfRule type="expression" priority="4696277" id="{DA2B6511-43B3-432D-B6AA-1DB1188B90A6}">
            <xm:f>$BR$4='Data entry'!$R40</xm:f>
            <x14:dxf>
              <fill>
                <patternFill>
                  <bgColor rgb="FFFF0000"/>
                </patternFill>
              </fill>
            </x14:dxf>
          </x14:cfRule>
          <xm:sqref>BP108:CB108</xm:sqref>
        </x14:conditionalFormatting>
        <x14:conditionalFormatting xmlns:xm="http://schemas.microsoft.com/office/excel/2006/main">
          <x14:cfRule type="expression" priority="4696278" id="{0D5F64E4-4136-4BFA-B833-CC8578525D9C}">
            <xm:f>$BS$4='Data entry'!$R40</xm:f>
            <x14:dxf>
              <fill>
                <patternFill>
                  <bgColor rgb="FFFFFF00"/>
                </patternFill>
              </fill>
            </x14:dxf>
          </x14:cfRule>
          <xm:sqref>BE107:BS107</xm:sqref>
        </x14:conditionalFormatting>
        <x14:conditionalFormatting xmlns:xm="http://schemas.microsoft.com/office/excel/2006/main">
          <x14:cfRule type="expression" priority="4696279" id="{AC94D468-F078-4AE2-8771-102996E07B09}">
            <xm:f>$BS$4='Data entry'!$R40</xm:f>
            <x14:dxf>
              <fill>
                <patternFill>
                  <bgColor rgb="FFFF0000"/>
                </patternFill>
              </fill>
            </x14:dxf>
          </x14:cfRule>
          <xm:sqref>BQ108:CC108</xm:sqref>
        </x14:conditionalFormatting>
        <x14:conditionalFormatting xmlns:xm="http://schemas.microsoft.com/office/excel/2006/main">
          <x14:cfRule type="expression" priority="4696280" id="{10E78F76-181E-4F19-9F89-7DD36D3EFE30}">
            <xm:f>$BT$4='Data entry'!$R40</xm:f>
            <x14:dxf>
              <fill>
                <patternFill>
                  <bgColor rgb="FFFFFF00"/>
                </patternFill>
              </fill>
            </x14:dxf>
          </x14:cfRule>
          <xm:sqref>BF107:BT107</xm:sqref>
        </x14:conditionalFormatting>
        <x14:conditionalFormatting xmlns:xm="http://schemas.microsoft.com/office/excel/2006/main">
          <x14:cfRule type="expression" priority="4696281" id="{6A5FADC6-9512-4EFB-90A5-7B5244D10D1F}">
            <xm:f>$BT$4='Data entry'!$R40</xm:f>
            <x14:dxf>
              <fill>
                <patternFill>
                  <bgColor rgb="FFFF0000"/>
                </patternFill>
              </fill>
            </x14:dxf>
          </x14:cfRule>
          <xm:sqref>BR108:CC108</xm:sqref>
        </x14:conditionalFormatting>
        <x14:conditionalFormatting xmlns:xm="http://schemas.microsoft.com/office/excel/2006/main">
          <x14:cfRule type="expression" priority="4696282" id="{A51139D1-8841-4B96-B8CB-DFE3808765CF}">
            <xm:f>$BU$4='Data entry'!$R40</xm:f>
            <x14:dxf>
              <fill>
                <patternFill>
                  <bgColor rgb="FFFFFF00"/>
                </patternFill>
              </fill>
            </x14:dxf>
          </x14:cfRule>
          <xm:sqref>BG107:BU107</xm:sqref>
        </x14:conditionalFormatting>
        <x14:conditionalFormatting xmlns:xm="http://schemas.microsoft.com/office/excel/2006/main">
          <x14:cfRule type="expression" priority="4696283" id="{55CA7258-760F-4BFF-ACB5-A70FEB3E7981}">
            <xm:f>$BU$4='Data entry'!$R40</xm:f>
            <x14:dxf>
              <fill>
                <patternFill>
                  <bgColor rgb="FFFF0000"/>
                </patternFill>
              </fill>
            </x14:dxf>
          </x14:cfRule>
          <xm:sqref>BS108:CC108</xm:sqref>
        </x14:conditionalFormatting>
        <x14:conditionalFormatting xmlns:xm="http://schemas.microsoft.com/office/excel/2006/main">
          <x14:cfRule type="expression" priority="4696284" id="{A922B218-64DB-4CBB-9AB8-FE0EBB44E09E}">
            <xm:f>$BV$4='Data entry'!$R40</xm:f>
            <x14:dxf>
              <fill>
                <patternFill>
                  <bgColor rgb="FFFFFF00"/>
                </patternFill>
              </fill>
            </x14:dxf>
          </x14:cfRule>
          <xm:sqref>BH107:BV107</xm:sqref>
        </x14:conditionalFormatting>
        <x14:conditionalFormatting xmlns:xm="http://schemas.microsoft.com/office/excel/2006/main">
          <x14:cfRule type="expression" priority="4696285" id="{C98E908A-CD31-4778-B41C-7AFB9DBE639A}">
            <xm:f>$BV$4='Data entry'!$R40</xm:f>
            <x14:dxf>
              <fill>
                <patternFill>
                  <bgColor rgb="FFFF0000"/>
                </patternFill>
              </fill>
            </x14:dxf>
          </x14:cfRule>
          <xm:sqref>BT108:CC108</xm:sqref>
        </x14:conditionalFormatting>
        <x14:conditionalFormatting xmlns:xm="http://schemas.microsoft.com/office/excel/2006/main">
          <x14:cfRule type="expression" priority="4696286" id="{465CCCA3-B4DB-4B61-8AC7-8A5E4CEC9E3F}">
            <xm:f>$BW$4='Data entry'!$R40</xm:f>
            <x14:dxf>
              <fill>
                <patternFill>
                  <bgColor rgb="FFFFFF00"/>
                </patternFill>
              </fill>
            </x14:dxf>
          </x14:cfRule>
          <xm:sqref>BI107:BW107</xm:sqref>
        </x14:conditionalFormatting>
        <x14:conditionalFormatting xmlns:xm="http://schemas.microsoft.com/office/excel/2006/main">
          <x14:cfRule type="expression" priority="4696287" id="{37566F97-6D06-400B-A709-FE657B07687F}">
            <xm:f>$BW$4='Data entry'!$R40</xm:f>
            <x14:dxf>
              <fill>
                <patternFill>
                  <bgColor rgb="FFFF0000"/>
                </patternFill>
              </fill>
            </x14:dxf>
          </x14:cfRule>
          <xm:sqref>BU108:CC108</xm:sqref>
        </x14:conditionalFormatting>
        <x14:conditionalFormatting xmlns:xm="http://schemas.microsoft.com/office/excel/2006/main">
          <x14:cfRule type="expression" priority="4696288" id="{D8FBA3AC-5CF0-4E45-97CA-1D4DEE729ADA}">
            <xm:f>$BX$4='Data entry'!$R40</xm:f>
            <x14:dxf>
              <fill>
                <patternFill>
                  <bgColor rgb="FFFFFF00"/>
                </patternFill>
              </fill>
            </x14:dxf>
          </x14:cfRule>
          <xm:sqref>BJ107:BX107</xm:sqref>
        </x14:conditionalFormatting>
        <x14:conditionalFormatting xmlns:xm="http://schemas.microsoft.com/office/excel/2006/main">
          <x14:cfRule type="expression" priority="4696289" id="{E077C84B-A94F-431D-B232-4AFCC7C64F54}">
            <xm:f>$BX$4='Data entry'!$R40</xm:f>
            <x14:dxf>
              <fill>
                <patternFill>
                  <bgColor rgb="FFFF0000"/>
                </patternFill>
              </fill>
            </x14:dxf>
          </x14:cfRule>
          <xm:sqref>BV108:CC108</xm:sqref>
        </x14:conditionalFormatting>
        <x14:conditionalFormatting xmlns:xm="http://schemas.microsoft.com/office/excel/2006/main">
          <x14:cfRule type="expression" priority="4696290" id="{63783BA8-0C97-4A44-86FD-7A2BCF1B9957}">
            <xm:f>$BY$4='Data entry'!$R40</xm:f>
            <x14:dxf>
              <fill>
                <patternFill>
                  <bgColor rgb="FFFFFF00"/>
                </patternFill>
              </fill>
            </x14:dxf>
          </x14:cfRule>
          <xm:sqref>BK107:BY107</xm:sqref>
        </x14:conditionalFormatting>
        <x14:conditionalFormatting xmlns:xm="http://schemas.microsoft.com/office/excel/2006/main">
          <x14:cfRule type="expression" priority="4696291" id="{BB8DB8B4-B71B-46D2-AEE7-346F16103F74}">
            <xm:f>$BY$4='Data entry'!$R40</xm:f>
            <x14:dxf>
              <fill>
                <patternFill>
                  <bgColor rgb="FFFF0000"/>
                </patternFill>
              </fill>
            </x14:dxf>
          </x14:cfRule>
          <xm:sqref>BW108:CC108</xm:sqref>
        </x14:conditionalFormatting>
        <x14:conditionalFormatting xmlns:xm="http://schemas.microsoft.com/office/excel/2006/main">
          <x14:cfRule type="expression" priority="4696292" id="{1B638B98-2B06-4FEB-90C1-446A3E0A3979}">
            <xm:f>$BZ$4='Data entry'!$R40</xm:f>
            <x14:dxf>
              <fill>
                <patternFill>
                  <bgColor rgb="FFFFFF00"/>
                </patternFill>
              </fill>
            </x14:dxf>
          </x14:cfRule>
          <xm:sqref>BL107:BZ107</xm:sqref>
        </x14:conditionalFormatting>
        <x14:conditionalFormatting xmlns:xm="http://schemas.microsoft.com/office/excel/2006/main">
          <x14:cfRule type="expression" priority="4696293" id="{D3A0A2F8-D1B2-4DC5-B2A9-0EF53074E685}">
            <xm:f>$BZ$4='Data entry'!$R40</xm:f>
            <x14:dxf>
              <fill>
                <patternFill>
                  <bgColor rgb="FFFF0000"/>
                </patternFill>
              </fill>
            </x14:dxf>
          </x14:cfRule>
          <xm:sqref>BX108:CC108</xm:sqref>
        </x14:conditionalFormatting>
        <x14:conditionalFormatting xmlns:xm="http://schemas.microsoft.com/office/excel/2006/main">
          <x14:cfRule type="expression" priority="4696294" id="{83F6D018-7D3B-4D33-9998-11572F2F2FF5}">
            <xm:f>$CA$4='Data entry'!$R40</xm:f>
            <x14:dxf>
              <fill>
                <patternFill>
                  <bgColor rgb="FFFFFF00"/>
                </patternFill>
              </fill>
            </x14:dxf>
          </x14:cfRule>
          <xm:sqref>BM107:CA107</xm:sqref>
        </x14:conditionalFormatting>
        <x14:conditionalFormatting xmlns:xm="http://schemas.microsoft.com/office/excel/2006/main">
          <x14:cfRule type="expression" priority="4696295" id="{8E6D0B51-5626-4ED9-9072-C7A2C139704F}">
            <xm:f>$CA$4='Data entry'!$R40</xm:f>
            <x14:dxf>
              <fill>
                <patternFill>
                  <bgColor rgb="FFFF0000"/>
                </patternFill>
              </fill>
            </x14:dxf>
          </x14:cfRule>
          <xm:sqref>BY108:CC108</xm:sqref>
        </x14:conditionalFormatting>
        <x14:conditionalFormatting xmlns:xm="http://schemas.microsoft.com/office/excel/2006/main">
          <x14:cfRule type="expression" priority="4696296" id="{E1886EE4-3BDE-43A9-9F4B-79377FEC37FE}">
            <xm:f>$CB$4='Data entry'!$R40</xm:f>
            <x14:dxf>
              <fill>
                <patternFill>
                  <bgColor rgb="FFFFFF00"/>
                </patternFill>
              </fill>
            </x14:dxf>
          </x14:cfRule>
          <xm:sqref>BN107:CB107</xm:sqref>
        </x14:conditionalFormatting>
        <x14:conditionalFormatting xmlns:xm="http://schemas.microsoft.com/office/excel/2006/main">
          <x14:cfRule type="expression" priority="4696297" id="{ADEF572A-6C18-4602-BB86-01C96D36E07E}">
            <xm:f>$CB$4='Data entry'!$R40</xm:f>
            <x14:dxf>
              <fill>
                <patternFill>
                  <bgColor rgb="FFFF0000"/>
                </patternFill>
              </fill>
            </x14:dxf>
          </x14:cfRule>
          <xm:sqref>BZ108:CC108</xm:sqref>
        </x14:conditionalFormatting>
        <x14:conditionalFormatting xmlns:xm="http://schemas.microsoft.com/office/excel/2006/main">
          <x14:cfRule type="expression" priority="4696298" id="{7984E1C9-E073-4955-8543-62145CB6D008}">
            <xm:f>$CC$4='Data entry'!$R40</xm:f>
            <x14:dxf>
              <fill>
                <patternFill>
                  <bgColor rgb="FFFFFF00"/>
                </patternFill>
              </fill>
            </x14:dxf>
          </x14:cfRule>
          <xm:sqref>BO107:CC107</xm:sqref>
        </x14:conditionalFormatting>
        <x14:conditionalFormatting xmlns:xm="http://schemas.microsoft.com/office/excel/2006/main">
          <x14:cfRule type="expression" priority="4696299" id="{18A957B3-59FA-4698-BA92-2A208FF18E2F}">
            <xm:f>$CC$4='Data entry'!$R40</xm:f>
            <x14:dxf>
              <fill>
                <patternFill>
                  <bgColor rgb="FFFF0000"/>
                </patternFill>
              </fill>
            </x14:dxf>
          </x14:cfRule>
          <xm:sqref>CA108:CC108</xm:sqref>
        </x14:conditionalFormatting>
        <x14:conditionalFormatting xmlns:xm="http://schemas.microsoft.com/office/excel/2006/main">
          <x14:cfRule type="expression" priority="4696386" id="{5B0DB825-B7C2-40AC-B7EF-F267F054CFB9}">
            <xm:f>$U$4='Data entry'!$R41</xm:f>
            <x14:dxf>
              <fill>
                <patternFill>
                  <bgColor rgb="FFFF0000"/>
                </patternFill>
              </fill>
            </x14:dxf>
          </x14:cfRule>
          <xm:sqref>S111:AE111</xm:sqref>
        </x14:conditionalFormatting>
        <x14:conditionalFormatting xmlns:xm="http://schemas.microsoft.com/office/excel/2006/main">
          <x14:cfRule type="expression" priority="4696387" id="{18311200-E2BB-400F-B594-3B9A2C6068C2}">
            <xm:f>$V$4='Data entry'!$R41</xm:f>
            <x14:dxf>
              <fill>
                <patternFill>
                  <bgColor rgb="FFFF0000"/>
                </patternFill>
              </fill>
            </x14:dxf>
          </x14:cfRule>
          <xm:sqref>T111:AF111</xm:sqref>
        </x14:conditionalFormatting>
        <x14:conditionalFormatting xmlns:xm="http://schemas.microsoft.com/office/excel/2006/main">
          <x14:cfRule type="expression" priority="4696388" id="{D6DFB621-1A58-4C59-A987-ECAD0EB2D32B}">
            <xm:f>$V$4='Data entry'!$R41</xm:f>
            <x14:dxf>
              <fill>
                <patternFill>
                  <bgColor rgb="FFFFFF00"/>
                </patternFill>
              </fill>
            </x14:dxf>
          </x14:cfRule>
          <xm:sqref>H110:V110</xm:sqref>
        </x14:conditionalFormatting>
        <x14:conditionalFormatting xmlns:xm="http://schemas.microsoft.com/office/excel/2006/main">
          <x14:cfRule type="expression" priority="4696389" id="{5F87A680-DC5F-433D-A779-B7A534ACCDA9}">
            <xm:f>$W$4='Data entry'!$R41</xm:f>
            <x14:dxf>
              <fill>
                <patternFill>
                  <bgColor rgb="FFFF0000"/>
                </patternFill>
              </fill>
            </x14:dxf>
          </x14:cfRule>
          <xm:sqref>U111:AG111</xm:sqref>
        </x14:conditionalFormatting>
        <x14:conditionalFormatting xmlns:xm="http://schemas.microsoft.com/office/excel/2006/main">
          <x14:cfRule type="expression" priority="4696390" id="{964539FF-A92C-4F68-B268-B7157A32678C}">
            <xm:f>$W$4='Data entry'!$R41</xm:f>
            <x14:dxf>
              <fill>
                <patternFill>
                  <bgColor rgb="FFFFFF00"/>
                </patternFill>
              </fill>
            </x14:dxf>
          </x14:cfRule>
          <xm:sqref>I110:W110</xm:sqref>
        </x14:conditionalFormatting>
        <x14:conditionalFormatting xmlns:xm="http://schemas.microsoft.com/office/excel/2006/main">
          <x14:cfRule type="expression" priority="4696391" id="{46C1533A-F090-4A90-9309-3F59EC3FD3B0}">
            <xm:f>$X$4='Data entry'!$R41</xm:f>
            <x14:dxf>
              <fill>
                <patternFill>
                  <bgColor rgb="FFFF0000"/>
                </patternFill>
              </fill>
            </x14:dxf>
          </x14:cfRule>
          <xm:sqref>V111:AH111</xm:sqref>
        </x14:conditionalFormatting>
        <x14:conditionalFormatting xmlns:xm="http://schemas.microsoft.com/office/excel/2006/main">
          <x14:cfRule type="expression" priority="4696392" id="{7C70E81C-DDD4-4D75-933A-4F6A39893184}">
            <xm:f>$X$4='Data entry'!$R41</xm:f>
            <x14:dxf>
              <fill>
                <patternFill>
                  <bgColor rgb="FFFFFF00"/>
                </patternFill>
              </fill>
            </x14:dxf>
          </x14:cfRule>
          <xm:sqref>J110:X110</xm:sqref>
        </x14:conditionalFormatting>
        <x14:conditionalFormatting xmlns:xm="http://schemas.microsoft.com/office/excel/2006/main">
          <x14:cfRule type="expression" priority="4696393" id="{561AF073-0EF8-4B72-A119-40A639C4359D}">
            <xm:f>$Y$4='Data entry'!$R41</xm:f>
            <x14:dxf>
              <fill>
                <patternFill>
                  <bgColor rgb="FFFF0000"/>
                </patternFill>
              </fill>
            </x14:dxf>
          </x14:cfRule>
          <xm:sqref>W111:AI111</xm:sqref>
        </x14:conditionalFormatting>
        <x14:conditionalFormatting xmlns:xm="http://schemas.microsoft.com/office/excel/2006/main">
          <x14:cfRule type="expression" priority="4696394" id="{F242E808-8F07-4A89-9524-7D4C767CE357}">
            <xm:f>$Y$4='Data entry'!$R41</xm:f>
            <x14:dxf>
              <fill>
                <patternFill>
                  <bgColor rgb="FFFFFF00"/>
                </patternFill>
              </fill>
            </x14:dxf>
          </x14:cfRule>
          <xm:sqref>K110:Y110</xm:sqref>
        </x14:conditionalFormatting>
        <x14:conditionalFormatting xmlns:xm="http://schemas.microsoft.com/office/excel/2006/main">
          <x14:cfRule type="expression" priority="4696395" id="{DD601058-982B-4218-BD9D-64BB823C2633}">
            <xm:f>$Z$4='Data entry'!$R41</xm:f>
            <x14:dxf>
              <fill>
                <patternFill>
                  <bgColor rgb="FFFF0000"/>
                </patternFill>
              </fill>
            </x14:dxf>
          </x14:cfRule>
          <xm:sqref>X111:AJ111</xm:sqref>
        </x14:conditionalFormatting>
        <x14:conditionalFormatting xmlns:xm="http://schemas.microsoft.com/office/excel/2006/main">
          <x14:cfRule type="expression" priority="4696396" id="{C9DB141D-79F6-4093-92A3-7BF7A1622985}">
            <xm:f>$Z$4='Data entry'!$R41</xm:f>
            <x14:dxf>
              <fill>
                <patternFill>
                  <bgColor rgb="FFFFFF00"/>
                </patternFill>
              </fill>
            </x14:dxf>
          </x14:cfRule>
          <xm:sqref>L110:Z110</xm:sqref>
        </x14:conditionalFormatting>
        <x14:conditionalFormatting xmlns:xm="http://schemas.microsoft.com/office/excel/2006/main">
          <x14:cfRule type="expression" priority="4696397" id="{710EB8D3-F5C0-4E3C-8214-2D0C4E26F649}">
            <xm:f>$AA$4='Data entry'!$R41</xm:f>
            <x14:dxf>
              <fill>
                <patternFill>
                  <bgColor rgb="FFFF0000"/>
                </patternFill>
              </fill>
            </x14:dxf>
          </x14:cfRule>
          <xm:sqref>Y111:AK111</xm:sqref>
        </x14:conditionalFormatting>
        <x14:conditionalFormatting xmlns:xm="http://schemas.microsoft.com/office/excel/2006/main">
          <x14:cfRule type="expression" priority="4696398" id="{33825D69-C967-4D27-B395-5D44A3083802}">
            <xm:f>$AA$4='Data entry'!$R41</xm:f>
            <x14:dxf>
              <fill>
                <patternFill>
                  <bgColor rgb="FFFFFF00"/>
                </patternFill>
              </fill>
            </x14:dxf>
          </x14:cfRule>
          <xm:sqref>M110:AA110</xm:sqref>
        </x14:conditionalFormatting>
        <x14:conditionalFormatting xmlns:xm="http://schemas.microsoft.com/office/excel/2006/main">
          <x14:cfRule type="expression" priority="4696399" id="{9811A97D-351B-4D32-8754-AF433277E62B}">
            <xm:f>$AB$4='Data entry'!$R41</xm:f>
            <x14:dxf>
              <fill>
                <patternFill>
                  <bgColor rgb="FFFF0000"/>
                </patternFill>
              </fill>
            </x14:dxf>
          </x14:cfRule>
          <xm:sqref>Z111:AL111</xm:sqref>
        </x14:conditionalFormatting>
        <x14:conditionalFormatting xmlns:xm="http://schemas.microsoft.com/office/excel/2006/main">
          <x14:cfRule type="expression" priority="4696400" id="{6DD3E556-C72E-438B-92DA-3096ED1E4178}">
            <xm:f>$AB$4='Data entry'!$R41</xm:f>
            <x14:dxf>
              <fill>
                <patternFill>
                  <bgColor rgb="FFFFFF00"/>
                </patternFill>
              </fill>
            </x14:dxf>
          </x14:cfRule>
          <xm:sqref>N110:AB110</xm:sqref>
        </x14:conditionalFormatting>
        <x14:conditionalFormatting xmlns:xm="http://schemas.microsoft.com/office/excel/2006/main">
          <x14:cfRule type="expression" priority="4696401" id="{C0DF7A1B-D6BC-4371-BD3A-F0708147FA1C}">
            <xm:f>$AC$4='Data entry'!$R41</xm:f>
            <x14:dxf>
              <fill>
                <patternFill>
                  <bgColor rgb="FFFF0000"/>
                </patternFill>
              </fill>
            </x14:dxf>
          </x14:cfRule>
          <xm:sqref>AA111:AM111</xm:sqref>
        </x14:conditionalFormatting>
        <x14:conditionalFormatting xmlns:xm="http://schemas.microsoft.com/office/excel/2006/main">
          <x14:cfRule type="expression" priority="4696402" id="{DB2E1F48-AF0E-41F9-A976-6B1963CA5711}">
            <xm:f>$AC$4='Data entry'!$R41</xm:f>
            <x14:dxf>
              <fill>
                <patternFill>
                  <bgColor rgb="FFFFFF00"/>
                </patternFill>
              </fill>
            </x14:dxf>
          </x14:cfRule>
          <xm:sqref>O110:AC110</xm:sqref>
        </x14:conditionalFormatting>
        <x14:conditionalFormatting xmlns:xm="http://schemas.microsoft.com/office/excel/2006/main">
          <x14:cfRule type="expression" priority="4696403" id="{89909907-F9A9-4AF9-BC1D-304710A43F50}">
            <xm:f>$AD$4='Data entry'!$R41</xm:f>
            <x14:dxf>
              <fill>
                <patternFill>
                  <bgColor rgb="FFFF0000"/>
                </patternFill>
              </fill>
            </x14:dxf>
          </x14:cfRule>
          <xm:sqref>AB111:AN111</xm:sqref>
        </x14:conditionalFormatting>
        <x14:conditionalFormatting xmlns:xm="http://schemas.microsoft.com/office/excel/2006/main">
          <x14:cfRule type="expression" priority="4696404" id="{729676B7-E331-43A4-ACC9-850DCEE76A0E}">
            <xm:f>$AD$4='Data entry'!$R41</xm:f>
            <x14:dxf>
              <fill>
                <patternFill>
                  <bgColor rgb="FFFFFF00"/>
                </patternFill>
              </fill>
            </x14:dxf>
          </x14:cfRule>
          <xm:sqref>P110:AD110</xm:sqref>
        </x14:conditionalFormatting>
        <x14:conditionalFormatting xmlns:xm="http://schemas.microsoft.com/office/excel/2006/main">
          <x14:cfRule type="expression" priority="4696405" id="{00DA2C55-350E-44AA-ABEA-808FABFDA737}">
            <xm:f>$AE$4='Data entry'!$R41</xm:f>
            <x14:dxf>
              <fill>
                <patternFill>
                  <bgColor rgb="FFFF0000"/>
                </patternFill>
              </fill>
            </x14:dxf>
          </x14:cfRule>
          <xm:sqref>AC111:AO111</xm:sqref>
        </x14:conditionalFormatting>
        <x14:conditionalFormatting xmlns:xm="http://schemas.microsoft.com/office/excel/2006/main">
          <x14:cfRule type="expression" priority="4696406" id="{373C95F1-00C1-45E9-B561-5224945BA4A4}">
            <xm:f>$AE$4='Data entry'!$R41</xm:f>
            <x14:dxf>
              <fill>
                <patternFill>
                  <bgColor rgb="FFFFFF00"/>
                </patternFill>
              </fill>
            </x14:dxf>
          </x14:cfRule>
          <xm:sqref>Q110:AE110</xm:sqref>
        </x14:conditionalFormatting>
        <x14:conditionalFormatting xmlns:xm="http://schemas.microsoft.com/office/excel/2006/main">
          <x14:cfRule type="expression" priority="4696407" id="{65E90E74-6BEF-4B00-BD5E-ECACFEBC225A}">
            <xm:f>$AF$4='Data entry'!$R41</xm:f>
            <x14:dxf>
              <fill>
                <patternFill>
                  <bgColor rgb="FFFF0000"/>
                </patternFill>
              </fill>
            </x14:dxf>
          </x14:cfRule>
          <xm:sqref>AD111:AP111</xm:sqref>
        </x14:conditionalFormatting>
        <x14:conditionalFormatting xmlns:xm="http://schemas.microsoft.com/office/excel/2006/main">
          <x14:cfRule type="expression" priority="4696408" id="{56B519D7-E083-4811-B42B-D6CB10D44BB3}">
            <xm:f>$AF$4='Data entry'!$R41</xm:f>
            <x14:dxf>
              <fill>
                <patternFill>
                  <bgColor rgb="FFFFFF00"/>
                </patternFill>
              </fill>
            </x14:dxf>
          </x14:cfRule>
          <xm:sqref>R110:AF110</xm:sqref>
        </x14:conditionalFormatting>
        <x14:conditionalFormatting xmlns:xm="http://schemas.microsoft.com/office/excel/2006/main">
          <x14:cfRule type="expression" priority="4696409" id="{889682B6-BF9B-414B-86B7-1C802156B058}">
            <xm:f>$AG$4='Data entry'!$R41</xm:f>
            <x14:dxf>
              <fill>
                <patternFill>
                  <bgColor rgb="FFFF0000"/>
                </patternFill>
              </fill>
            </x14:dxf>
          </x14:cfRule>
          <xm:sqref>AE111:AQ111</xm:sqref>
        </x14:conditionalFormatting>
        <x14:conditionalFormatting xmlns:xm="http://schemas.microsoft.com/office/excel/2006/main">
          <x14:cfRule type="expression" priority="4696410" id="{19913D88-1940-4CB0-B29C-D46D60833BD5}">
            <xm:f>$AG$4='Data entry'!$R41</xm:f>
            <x14:dxf>
              <fill>
                <patternFill>
                  <bgColor rgb="FFFFFF00"/>
                </patternFill>
              </fill>
            </x14:dxf>
          </x14:cfRule>
          <xm:sqref>S110:AG110</xm:sqref>
        </x14:conditionalFormatting>
        <x14:conditionalFormatting xmlns:xm="http://schemas.microsoft.com/office/excel/2006/main">
          <x14:cfRule type="expression" priority="4696411" id="{3DD7B9A5-18A3-463F-BAD5-9796FC487328}">
            <xm:f>$AH$4='Data entry'!$R41</xm:f>
            <x14:dxf>
              <fill>
                <patternFill>
                  <bgColor rgb="FFFF0000"/>
                </patternFill>
              </fill>
            </x14:dxf>
          </x14:cfRule>
          <xm:sqref>AF111:AR111</xm:sqref>
        </x14:conditionalFormatting>
        <x14:conditionalFormatting xmlns:xm="http://schemas.microsoft.com/office/excel/2006/main">
          <x14:cfRule type="expression" priority="4696412" id="{31005CF4-5608-496E-91EB-F7F505046C80}">
            <xm:f>$AH$4='Data entry'!$R41</xm:f>
            <x14:dxf>
              <fill>
                <patternFill>
                  <bgColor rgb="FFFFFF00"/>
                </patternFill>
              </fill>
            </x14:dxf>
          </x14:cfRule>
          <xm:sqref>T110:AH110</xm:sqref>
        </x14:conditionalFormatting>
        <x14:conditionalFormatting xmlns:xm="http://schemas.microsoft.com/office/excel/2006/main">
          <x14:cfRule type="expression" priority="4696413" id="{CD14F654-5B7A-444F-8FC1-7DD71E76E475}">
            <xm:f>$AI$4='Data entry'!$R41</xm:f>
            <x14:dxf>
              <fill>
                <patternFill>
                  <bgColor rgb="FFFF0000"/>
                </patternFill>
              </fill>
            </x14:dxf>
          </x14:cfRule>
          <xm:sqref>AG111:AS111</xm:sqref>
        </x14:conditionalFormatting>
        <x14:conditionalFormatting xmlns:xm="http://schemas.microsoft.com/office/excel/2006/main">
          <x14:cfRule type="expression" priority="4696414" id="{0E4E448C-6C46-4285-B877-A61A90294385}">
            <xm:f>$AI$4='Data entry'!$R41</xm:f>
            <x14:dxf>
              <fill>
                <patternFill>
                  <bgColor rgb="FFFFFF00"/>
                </patternFill>
              </fill>
            </x14:dxf>
          </x14:cfRule>
          <xm:sqref>U110:AI110</xm:sqref>
        </x14:conditionalFormatting>
        <x14:conditionalFormatting xmlns:xm="http://schemas.microsoft.com/office/excel/2006/main">
          <x14:cfRule type="expression" priority="4696415" id="{B1C1818F-791C-403D-BE73-6F6E9DC6A16D}">
            <xm:f>$AJ$4='Data entry'!$R41</xm:f>
            <x14:dxf>
              <fill>
                <patternFill>
                  <bgColor rgb="FFFF0000"/>
                </patternFill>
              </fill>
            </x14:dxf>
          </x14:cfRule>
          <xm:sqref>AH111:AT111</xm:sqref>
        </x14:conditionalFormatting>
        <x14:conditionalFormatting xmlns:xm="http://schemas.microsoft.com/office/excel/2006/main">
          <x14:cfRule type="expression" priority="4696416" id="{A1237792-221B-431B-B8A7-E9A64DA46D93}">
            <xm:f>$AJ$4='Data entry'!$R41</xm:f>
            <x14:dxf>
              <fill>
                <patternFill>
                  <bgColor rgb="FFFFFF00"/>
                </patternFill>
              </fill>
            </x14:dxf>
          </x14:cfRule>
          <xm:sqref>V110:AJ110</xm:sqref>
        </x14:conditionalFormatting>
        <x14:conditionalFormatting xmlns:xm="http://schemas.microsoft.com/office/excel/2006/main">
          <x14:cfRule type="expression" priority="4696417" id="{617DC2AF-C7A3-4724-8EA3-17DEFEDC8949}">
            <xm:f>$AK$4='Data entry'!$R41</xm:f>
            <x14:dxf>
              <fill>
                <patternFill>
                  <bgColor rgb="FFFF0000"/>
                </patternFill>
              </fill>
            </x14:dxf>
          </x14:cfRule>
          <xm:sqref>AI111:AU111</xm:sqref>
        </x14:conditionalFormatting>
        <x14:conditionalFormatting xmlns:xm="http://schemas.microsoft.com/office/excel/2006/main">
          <x14:cfRule type="expression" priority="4696418" id="{AA72317D-37B1-48EB-A28B-BF2AC8DC4519}">
            <xm:f>$AK$4='Data entry'!$R41</xm:f>
            <x14:dxf>
              <fill>
                <patternFill>
                  <bgColor rgb="FFFFFF00"/>
                </patternFill>
              </fill>
            </x14:dxf>
          </x14:cfRule>
          <xm:sqref>W110:AK110</xm:sqref>
        </x14:conditionalFormatting>
        <x14:conditionalFormatting xmlns:xm="http://schemas.microsoft.com/office/excel/2006/main">
          <x14:cfRule type="expression" priority="4696419" id="{6CA9FB7A-20EA-4D3A-B74C-A001F4BE810D}">
            <xm:f>$AL$4='Data entry'!$R41</xm:f>
            <x14:dxf>
              <fill>
                <patternFill>
                  <bgColor rgb="FFFF0000"/>
                </patternFill>
              </fill>
            </x14:dxf>
          </x14:cfRule>
          <xm:sqref>AJ111:AV111</xm:sqref>
        </x14:conditionalFormatting>
        <x14:conditionalFormatting xmlns:xm="http://schemas.microsoft.com/office/excel/2006/main">
          <x14:cfRule type="expression" priority="4696420" id="{81A75DAA-573F-4EF3-A640-1B992C18BEA0}">
            <xm:f>$AL$4='Data entry'!$R41</xm:f>
            <x14:dxf>
              <fill>
                <patternFill>
                  <bgColor rgb="FFFFFF00"/>
                </patternFill>
              </fill>
            </x14:dxf>
          </x14:cfRule>
          <xm:sqref>X110:AL110</xm:sqref>
        </x14:conditionalFormatting>
        <x14:conditionalFormatting xmlns:xm="http://schemas.microsoft.com/office/excel/2006/main">
          <x14:cfRule type="expression" priority="4696421" id="{3D44713E-4ABA-4CCD-9DF4-5513A9FB5E1E}">
            <xm:f>$AM$4='Data entry'!$R41</xm:f>
            <x14:dxf>
              <fill>
                <patternFill>
                  <bgColor rgb="FFFF0000"/>
                </patternFill>
              </fill>
            </x14:dxf>
          </x14:cfRule>
          <xm:sqref>AK111:AW111</xm:sqref>
        </x14:conditionalFormatting>
        <x14:conditionalFormatting xmlns:xm="http://schemas.microsoft.com/office/excel/2006/main">
          <x14:cfRule type="expression" priority="4696422" id="{05A26B51-72A7-4423-822F-2BDBC28275D0}">
            <xm:f>$AM$4='Data entry'!$R41</xm:f>
            <x14:dxf>
              <fill>
                <patternFill>
                  <bgColor rgb="FFFFFF00"/>
                </patternFill>
              </fill>
            </x14:dxf>
          </x14:cfRule>
          <xm:sqref>Y110:AM110</xm:sqref>
        </x14:conditionalFormatting>
        <x14:conditionalFormatting xmlns:xm="http://schemas.microsoft.com/office/excel/2006/main">
          <x14:cfRule type="expression" priority="4696423" id="{B8A20675-6230-4694-A7F6-6B3DC7142773}">
            <xm:f>$AN$4='Data entry'!$R41</xm:f>
            <x14:dxf>
              <fill>
                <patternFill>
                  <bgColor rgb="FFFF0000"/>
                </patternFill>
              </fill>
            </x14:dxf>
          </x14:cfRule>
          <xm:sqref>AL111:AX111</xm:sqref>
        </x14:conditionalFormatting>
        <x14:conditionalFormatting xmlns:xm="http://schemas.microsoft.com/office/excel/2006/main">
          <x14:cfRule type="expression" priority="4696424" id="{8421181C-7450-42E9-BC1D-065CCFCA960E}">
            <xm:f>$AN$4='Data entry'!$R41</xm:f>
            <x14:dxf>
              <fill>
                <patternFill>
                  <bgColor rgb="FFFFFF00"/>
                </patternFill>
              </fill>
            </x14:dxf>
          </x14:cfRule>
          <xm:sqref>Z110:AN110</xm:sqref>
        </x14:conditionalFormatting>
        <x14:conditionalFormatting xmlns:xm="http://schemas.microsoft.com/office/excel/2006/main">
          <x14:cfRule type="expression" priority="4696425" id="{067FE4BD-6EF4-4684-B6E0-35AB2F267EE7}">
            <xm:f>$AO$4='Data entry'!$R41</xm:f>
            <x14:dxf>
              <fill>
                <patternFill>
                  <bgColor rgb="FFFF0000"/>
                </patternFill>
              </fill>
            </x14:dxf>
          </x14:cfRule>
          <xm:sqref>AM111:AY111</xm:sqref>
        </x14:conditionalFormatting>
        <x14:conditionalFormatting xmlns:xm="http://schemas.microsoft.com/office/excel/2006/main">
          <x14:cfRule type="expression" priority="4696426" id="{F7653492-88D1-47AC-8BA3-0CCE65C3C2AB}">
            <xm:f>$AO$4='Data entry'!$R41</xm:f>
            <x14:dxf>
              <fill>
                <patternFill>
                  <bgColor rgb="FFFFFF00"/>
                </patternFill>
              </fill>
            </x14:dxf>
          </x14:cfRule>
          <xm:sqref>AA110:AO110</xm:sqref>
        </x14:conditionalFormatting>
        <x14:conditionalFormatting xmlns:xm="http://schemas.microsoft.com/office/excel/2006/main">
          <x14:cfRule type="expression" priority="4696427" id="{207A5E5D-B322-482E-9193-1D7318138358}">
            <xm:f>$AP$4='Data entry'!$R41</xm:f>
            <x14:dxf>
              <fill>
                <patternFill>
                  <bgColor rgb="FFFF0000"/>
                </patternFill>
              </fill>
            </x14:dxf>
          </x14:cfRule>
          <xm:sqref>AN111:AZ111</xm:sqref>
        </x14:conditionalFormatting>
        <x14:conditionalFormatting xmlns:xm="http://schemas.microsoft.com/office/excel/2006/main">
          <x14:cfRule type="expression" priority="4696428" id="{21DA638D-4CA0-4067-BFF1-240CE1A0261B}">
            <xm:f>$AP$4='Data entry'!$R41</xm:f>
            <x14:dxf>
              <fill>
                <patternFill>
                  <bgColor rgb="FFFFFF00"/>
                </patternFill>
              </fill>
            </x14:dxf>
          </x14:cfRule>
          <xm:sqref>AB110:AP110</xm:sqref>
        </x14:conditionalFormatting>
        <x14:conditionalFormatting xmlns:xm="http://schemas.microsoft.com/office/excel/2006/main">
          <x14:cfRule type="expression" priority="4696429" id="{71963D96-A42A-4B90-BFC7-6D83D37766EF}">
            <xm:f>$AQ$4='Data entry'!$R41</xm:f>
            <x14:dxf>
              <fill>
                <patternFill>
                  <bgColor rgb="FFFF0000"/>
                </patternFill>
              </fill>
            </x14:dxf>
          </x14:cfRule>
          <xm:sqref>AO111:BA111</xm:sqref>
        </x14:conditionalFormatting>
        <x14:conditionalFormatting xmlns:xm="http://schemas.microsoft.com/office/excel/2006/main">
          <x14:cfRule type="expression" priority="4696430" id="{74952595-84B6-484F-8FF6-FCC1F337DF4D}">
            <xm:f>$AQ$4='Data entry'!$R41</xm:f>
            <x14:dxf>
              <fill>
                <patternFill>
                  <bgColor rgb="FFFFFF00"/>
                </patternFill>
              </fill>
            </x14:dxf>
          </x14:cfRule>
          <xm:sqref>AC110:AQ110</xm:sqref>
        </x14:conditionalFormatting>
        <x14:conditionalFormatting xmlns:xm="http://schemas.microsoft.com/office/excel/2006/main">
          <x14:cfRule type="expression" priority="4696431" id="{8AC9C4B9-0A34-4BC0-B0F7-CA89434C4911}">
            <xm:f>$P$4='Data entry'!$R41</xm:f>
            <x14:dxf>
              <fill>
                <patternFill>
                  <bgColor rgb="FFFFFF00"/>
                </patternFill>
              </fill>
            </x14:dxf>
          </x14:cfRule>
          <xm:sqref>C110:P110</xm:sqref>
        </x14:conditionalFormatting>
        <x14:conditionalFormatting xmlns:xm="http://schemas.microsoft.com/office/excel/2006/main">
          <x14:cfRule type="expression" priority="4696432" id="{0A726775-ABFD-4F22-967C-1A4D87BA3751}">
            <xm:f>$Q$4='Data entry'!$R41</xm:f>
            <x14:dxf>
              <fill>
                <patternFill>
                  <bgColor rgb="FFFFFF00"/>
                </patternFill>
              </fill>
            </x14:dxf>
          </x14:cfRule>
          <xm:sqref>C110:Q110</xm:sqref>
        </x14:conditionalFormatting>
        <x14:conditionalFormatting xmlns:xm="http://schemas.microsoft.com/office/excel/2006/main">
          <x14:cfRule type="expression" priority="4696433" id="{3A8414BD-262C-43B5-86EE-FA6901D00453}">
            <xm:f>$Q$4='Data entry'!$R41</xm:f>
            <x14:dxf>
              <fill>
                <patternFill>
                  <bgColor rgb="FFFF0000"/>
                </patternFill>
              </fill>
            </x14:dxf>
          </x14:cfRule>
          <xm:sqref>O111:AA111</xm:sqref>
        </x14:conditionalFormatting>
        <x14:conditionalFormatting xmlns:xm="http://schemas.microsoft.com/office/excel/2006/main">
          <x14:cfRule type="expression" priority="4696434" id="{B8B5501D-F3EF-4449-9306-F652960C65F4}">
            <xm:f>$R$4='Data entry'!$R41</xm:f>
            <x14:dxf>
              <fill>
                <patternFill>
                  <bgColor rgb="FFFF0000"/>
                </patternFill>
              </fill>
            </x14:dxf>
          </x14:cfRule>
          <xm:sqref>P111:AB111</xm:sqref>
        </x14:conditionalFormatting>
        <x14:conditionalFormatting xmlns:xm="http://schemas.microsoft.com/office/excel/2006/main">
          <x14:cfRule type="expression" priority="4696435" id="{5D070DEC-B82E-4D87-B907-A3E5AB836991}">
            <xm:f>$R$4='Data entry'!$R41</xm:f>
            <x14:dxf>
              <fill>
                <patternFill>
                  <bgColor rgb="FFFFFF00"/>
                </patternFill>
              </fill>
            </x14:dxf>
          </x14:cfRule>
          <xm:sqref>D110:R110</xm:sqref>
        </x14:conditionalFormatting>
        <x14:conditionalFormatting xmlns:xm="http://schemas.microsoft.com/office/excel/2006/main">
          <x14:cfRule type="expression" priority="4696436" id="{E4D16A10-F818-4664-9FB2-F0E839824D4B}">
            <xm:f>$S$4='Data entry'!$R41</xm:f>
            <x14:dxf>
              <fill>
                <patternFill>
                  <bgColor rgb="FFFF0000"/>
                </patternFill>
              </fill>
            </x14:dxf>
          </x14:cfRule>
          <xm:sqref>Q111:AC111</xm:sqref>
        </x14:conditionalFormatting>
        <x14:conditionalFormatting xmlns:xm="http://schemas.microsoft.com/office/excel/2006/main">
          <x14:cfRule type="expression" priority="4696437" id="{1A9F9911-A3E9-4730-AFBE-AB8C596545CA}">
            <xm:f>$S$4='Data entry'!$R41</xm:f>
            <x14:dxf>
              <fill>
                <patternFill>
                  <bgColor rgb="FFFFFF00"/>
                </patternFill>
              </fill>
            </x14:dxf>
          </x14:cfRule>
          <xm:sqref>E110:S110</xm:sqref>
        </x14:conditionalFormatting>
        <x14:conditionalFormatting xmlns:xm="http://schemas.microsoft.com/office/excel/2006/main">
          <x14:cfRule type="expression" priority="4696438" id="{8BB5CD1B-B2AC-442A-9550-26DE19A62D22}">
            <xm:f>$T$4='Data entry'!$R41</xm:f>
            <x14:dxf>
              <fill>
                <patternFill>
                  <bgColor rgb="FFFF0000"/>
                </patternFill>
              </fill>
            </x14:dxf>
          </x14:cfRule>
          <xm:sqref>R111:AD111</xm:sqref>
        </x14:conditionalFormatting>
        <x14:conditionalFormatting xmlns:xm="http://schemas.microsoft.com/office/excel/2006/main">
          <x14:cfRule type="expression" priority="4696439" id="{E7B59C69-7921-4049-84A1-8B3E5F7B0598}">
            <xm:f>$T$4='Data entry'!$R41</xm:f>
            <x14:dxf>
              <fill>
                <patternFill>
                  <bgColor rgb="FFFFFF00"/>
                </patternFill>
              </fill>
            </x14:dxf>
          </x14:cfRule>
          <xm:sqref>F110:T110</xm:sqref>
        </x14:conditionalFormatting>
        <x14:conditionalFormatting xmlns:xm="http://schemas.microsoft.com/office/excel/2006/main">
          <x14:cfRule type="expression" priority="4696440" id="{238C09E5-7A3D-439D-949F-A7733073F9A2}">
            <xm:f>$U$4='Data entry'!$R41</xm:f>
            <x14:dxf>
              <fill>
                <patternFill>
                  <bgColor rgb="FFFFFF00"/>
                </patternFill>
              </fill>
            </x14:dxf>
          </x14:cfRule>
          <xm:sqref>G110:U110</xm:sqref>
        </x14:conditionalFormatting>
        <x14:conditionalFormatting xmlns:xm="http://schemas.microsoft.com/office/excel/2006/main">
          <x14:cfRule type="expression" priority="4696441" id="{DE4D4432-0A19-452A-AF14-2873FE4DF411}">
            <xm:f>$AR$4='Data entry'!$R41</xm:f>
            <x14:dxf>
              <fill>
                <patternFill>
                  <bgColor rgb="FFFF0000"/>
                </patternFill>
              </fill>
            </x14:dxf>
          </x14:cfRule>
          <xm:sqref>AP111:BB111</xm:sqref>
        </x14:conditionalFormatting>
        <x14:conditionalFormatting xmlns:xm="http://schemas.microsoft.com/office/excel/2006/main">
          <x14:cfRule type="expression" priority="4696442" id="{90D7E1FF-542D-40C8-9BD5-DFEB4CDD256F}">
            <xm:f>$AR$4='Data entry'!$R41</xm:f>
            <x14:dxf>
              <fill>
                <patternFill>
                  <bgColor rgb="FFFFFF00"/>
                </patternFill>
              </fill>
            </x14:dxf>
          </x14:cfRule>
          <xm:sqref>AD110:AR110</xm:sqref>
        </x14:conditionalFormatting>
        <x14:conditionalFormatting xmlns:xm="http://schemas.microsoft.com/office/excel/2006/main">
          <x14:cfRule type="expression" priority="4696443" id="{0EBB5305-4A4A-4205-A1FF-11160070CBC3}">
            <xm:f>$AS$4='Data entry'!$R41</xm:f>
            <x14:dxf>
              <fill>
                <patternFill>
                  <bgColor rgb="FFFF0000"/>
                </patternFill>
              </fill>
            </x14:dxf>
          </x14:cfRule>
          <xm:sqref>AQ111:BC111</xm:sqref>
        </x14:conditionalFormatting>
        <x14:conditionalFormatting xmlns:xm="http://schemas.microsoft.com/office/excel/2006/main">
          <x14:cfRule type="expression" priority="4696444" id="{AC8EB30C-4253-4CE1-820E-1801F6D8D35B}">
            <xm:f>$AS$4='Data entry'!$R41</xm:f>
            <x14:dxf>
              <fill>
                <patternFill>
                  <bgColor rgb="FFFFFF00"/>
                </patternFill>
              </fill>
            </x14:dxf>
          </x14:cfRule>
          <xm:sqref>AE110:AS110</xm:sqref>
        </x14:conditionalFormatting>
        <x14:conditionalFormatting xmlns:xm="http://schemas.microsoft.com/office/excel/2006/main">
          <x14:cfRule type="expression" priority="4696445" id="{E11744C1-7201-4272-A1B0-945490B42425}">
            <xm:f>$AT$4='Data entry'!$R41</xm:f>
            <x14:dxf>
              <fill>
                <patternFill>
                  <bgColor rgb="FFFF0000"/>
                </patternFill>
              </fill>
            </x14:dxf>
          </x14:cfRule>
          <xm:sqref>AR111:BD111</xm:sqref>
        </x14:conditionalFormatting>
        <x14:conditionalFormatting xmlns:xm="http://schemas.microsoft.com/office/excel/2006/main">
          <x14:cfRule type="expression" priority="4696446" id="{5EE2823B-E955-4EA7-B99C-0B1F77B57A69}">
            <xm:f>$AT$4='Data entry'!$R41</xm:f>
            <x14:dxf>
              <fill>
                <patternFill>
                  <bgColor rgb="FFFFFF00"/>
                </patternFill>
              </fill>
            </x14:dxf>
          </x14:cfRule>
          <xm:sqref>AF110:AT110</xm:sqref>
        </x14:conditionalFormatting>
        <x14:conditionalFormatting xmlns:xm="http://schemas.microsoft.com/office/excel/2006/main">
          <x14:cfRule type="expression" priority="4696447" id="{5737DC63-3262-4B34-900C-2AAEB255FCBA}">
            <xm:f>$AU$4='Data entry'!$R41</xm:f>
            <x14:dxf>
              <fill>
                <patternFill>
                  <bgColor rgb="FFFF0000"/>
                </patternFill>
              </fill>
            </x14:dxf>
          </x14:cfRule>
          <xm:sqref>AS111:BE111</xm:sqref>
        </x14:conditionalFormatting>
        <x14:conditionalFormatting xmlns:xm="http://schemas.microsoft.com/office/excel/2006/main">
          <x14:cfRule type="expression" priority="4696448" id="{2B5C1F1B-3C3D-4CA3-BC64-0E98422075B6}">
            <xm:f>$AU$4='Data entry'!$R41</xm:f>
            <x14:dxf>
              <fill>
                <patternFill>
                  <bgColor rgb="FFFFFF00"/>
                </patternFill>
              </fill>
            </x14:dxf>
          </x14:cfRule>
          <xm:sqref>AG110:AU110</xm:sqref>
        </x14:conditionalFormatting>
        <x14:conditionalFormatting xmlns:xm="http://schemas.microsoft.com/office/excel/2006/main">
          <x14:cfRule type="expression" priority="4696449" id="{B87A1285-B003-4855-8F4B-53C391BA10E6}">
            <xm:f>$AV$4='Data entry'!$R41</xm:f>
            <x14:dxf>
              <fill>
                <patternFill>
                  <bgColor rgb="FFFF0000"/>
                </patternFill>
              </fill>
            </x14:dxf>
          </x14:cfRule>
          <xm:sqref>AT111:BF111</xm:sqref>
        </x14:conditionalFormatting>
        <x14:conditionalFormatting xmlns:xm="http://schemas.microsoft.com/office/excel/2006/main">
          <x14:cfRule type="expression" priority="4696450" id="{338EE31C-78DB-4818-B837-0380F9E457FA}">
            <xm:f>$AV$4='Data entry'!$R41</xm:f>
            <x14:dxf>
              <fill>
                <patternFill>
                  <bgColor rgb="FFFFFF00"/>
                </patternFill>
              </fill>
            </x14:dxf>
          </x14:cfRule>
          <xm:sqref>AH110:AV110</xm:sqref>
        </x14:conditionalFormatting>
        <x14:conditionalFormatting xmlns:xm="http://schemas.microsoft.com/office/excel/2006/main">
          <x14:cfRule type="expression" priority="4696451" id="{5C40EA66-2801-4C91-B885-BF6A1ECFC35C}">
            <xm:f>$AW$4='Data entry'!$R41</xm:f>
            <x14:dxf>
              <fill>
                <patternFill>
                  <bgColor rgb="FFFF0000"/>
                </patternFill>
              </fill>
            </x14:dxf>
          </x14:cfRule>
          <xm:sqref>AU111:BG111</xm:sqref>
        </x14:conditionalFormatting>
        <x14:conditionalFormatting xmlns:xm="http://schemas.microsoft.com/office/excel/2006/main">
          <x14:cfRule type="expression" priority="4696452" id="{51BCD5CE-DF86-4C2F-8A81-DDA1EFD6C8F7}">
            <xm:f>$AW$4='Data entry'!$R41</xm:f>
            <x14:dxf>
              <fill>
                <patternFill>
                  <bgColor rgb="FFFFFF00"/>
                </patternFill>
              </fill>
            </x14:dxf>
          </x14:cfRule>
          <xm:sqref>AI110:AW110</xm:sqref>
        </x14:conditionalFormatting>
        <x14:conditionalFormatting xmlns:xm="http://schemas.microsoft.com/office/excel/2006/main">
          <x14:cfRule type="expression" priority="4696453" id="{DC2ED5A0-8917-4877-8CD3-9DF9BE5993C9}">
            <xm:f>$AX$4='Data entry'!$R41</xm:f>
            <x14:dxf>
              <fill>
                <patternFill>
                  <bgColor rgb="FFFF0000"/>
                </patternFill>
              </fill>
            </x14:dxf>
          </x14:cfRule>
          <xm:sqref>AV111:BH111</xm:sqref>
        </x14:conditionalFormatting>
        <x14:conditionalFormatting xmlns:xm="http://schemas.microsoft.com/office/excel/2006/main">
          <x14:cfRule type="expression" priority="4696454" id="{59B31869-20F9-45BD-BC80-0A6C8945CE2C}">
            <xm:f>$AX$4='Data entry'!$R41</xm:f>
            <x14:dxf>
              <fill>
                <patternFill>
                  <bgColor rgb="FFFFFF00"/>
                </patternFill>
              </fill>
            </x14:dxf>
          </x14:cfRule>
          <xm:sqref>AJ110:AX110</xm:sqref>
        </x14:conditionalFormatting>
        <x14:conditionalFormatting xmlns:xm="http://schemas.microsoft.com/office/excel/2006/main">
          <x14:cfRule type="expression" priority="4696455" id="{D4208FA0-4262-4037-934C-6D0742B2AD8E}">
            <xm:f>$AY$4='Data entry'!$R41</xm:f>
            <x14:dxf>
              <fill>
                <patternFill>
                  <bgColor rgb="FFFF0000"/>
                </patternFill>
              </fill>
            </x14:dxf>
          </x14:cfRule>
          <xm:sqref>AW111:BI111</xm:sqref>
        </x14:conditionalFormatting>
        <x14:conditionalFormatting xmlns:xm="http://schemas.microsoft.com/office/excel/2006/main">
          <x14:cfRule type="expression" priority="4696456" id="{04D6E423-18C7-42B2-A67D-F49D8E62B571}">
            <xm:f>$AY$4='Data entry'!$R41</xm:f>
            <x14:dxf>
              <fill>
                <patternFill>
                  <bgColor rgb="FFFFFF00"/>
                </patternFill>
              </fill>
            </x14:dxf>
          </x14:cfRule>
          <xm:sqref>AK110:AY110</xm:sqref>
        </x14:conditionalFormatting>
        <x14:conditionalFormatting xmlns:xm="http://schemas.microsoft.com/office/excel/2006/main">
          <x14:cfRule type="expression" priority="4696457" id="{A931C203-6E4B-4EBD-A2F4-1876881F48D4}">
            <xm:f>$AZ$4='Data entry'!$R41</xm:f>
            <x14:dxf>
              <fill>
                <patternFill>
                  <bgColor rgb="FFFF0000"/>
                </patternFill>
              </fill>
            </x14:dxf>
          </x14:cfRule>
          <xm:sqref>AX111:BJ111</xm:sqref>
        </x14:conditionalFormatting>
        <x14:conditionalFormatting xmlns:xm="http://schemas.microsoft.com/office/excel/2006/main">
          <x14:cfRule type="expression" priority="4696458" id="{092D9100-E652-40FE-8CAA-720DC0681250}">
            <xm:f>$AZ$4='Data entry'!$R41</xm:f>
            <x14:dxf>
              <fill>
                <patternFill>
                  <bgColor rgb="FFFFFF00"/>
                </patternFill>
              </fill>
            </x14:dxf>
          </x14:cfRule>
          <xm:sqref>AL110:AZ110</xm:sqref>
        </x14:conditionalFormatting>
        <x14:conditionalFormatting xmlns:xm="http://schemas.microsoft.com/office/excel/2006/main">
          <x14:cfRule type="expression" priority="4696459" id="{A3C7E6BE-A225-483C-A983-A915DB662C52}">
            <xm:f>$BA$4='Data entry'!$R41</xm:f>
            <x14:dxf>
              <fill>
                <patternFill>
                  <bgColor rgb="FFFF0000"/>
                </patternFill>
              </fill>
            </x14:dxf>
          </x14:cfRule>
          <xm:sqref>AY111:BK111</xm:sqref>
        </x14:conditionalFormatting>
        <x14:conditionalFormatting xmlns:xm="http://schemas.microsoft.com/office/excel/2006/main">
          <x14:cfRule type="expression" priority="4696460" id="{F5CF569A-8AFA-4CFF-8BD3-F04D8927A99F}">
            <xm:f>$BA$4='Data entry'!$R41</xm:f>
            <x14:dxf>
              <fill>
                <patternFill>
                  <bgColor rgb="FFFFFF00"/>
                </patternFill>
              </fill>
            </x14:dxf>
          </x14:cfRule>
          <xm:sqref>AM110:BA110</xm:sqref>
        </x14:conditionalFormatting>
        <x14:conditionalFormatting xmlns:xm="http://schemas.microsoft.com/office/excel/2006/main">
          <x14:cfRule type="expression" priority="4696461" id="{E4DAC94A-7983-4BFB-A87B-45B58561841A}">
            <xm:f>$BB$4='Data entry'!$R41</xm:f>
            <x14:dxf>
              <fill>
                <patternFill>
                  <bgColor rgb="FFFF0000"/>
                </patternFill>
              </fill>
            </x14:dxf>
          </x14:cfRule>
          <xm:sqref>AZ111:BL111</xm:sqref>
        </x14:conditionalFormatting>
        <x14:conditionalFormatting xmlns:xm="http://schemas.microsoft.com/office/excel/2006/main">
          <x14:cfRule type="expression" priority="4696462" id="{E63849C5-F39B-4B0E-8F8A-B532EDF2CBAE}">
            <xm:f>$BB$4='Data entry'!$R41</xm:f>
            <x14:dxf>
              <fill>
                <patternFill>
                  <bgColor rgb="FFFFFF00"/>
                </patternFill>
              </fill>
            </x14:dxf>
          </x14:cfRule>
          <xm:sqref>AN110:BB110</xm:sqref>
        </x14:conditionalFormatting>
        <x14:conditionalFormatting xmlns:xm="http://schemas.microsoft.com/office/excel/2006/main">
          <x14:cfRule type="expression" priority="4696463" id="{4FDC32D3-C1F5-455D-9AA4-A03359B72526}">
            <xm:f>$BC$4='Data entry'!$R41</xm:f>
            <x14:dxf>
              <fill>
                <patternFill>
                  <bgColor rgb="FFFF0000"/>
                </patternFill>
              </fill>
            </x14:dxf>
          </x14:cfRule>
          <xm:sqref>BA111:BM111</xm:sqref>
        </x14:conditionalFormatting>
        <x14:conditionalFormatting xmlns:xm="http://schemas.microsoft.com/office/excel/2006/main">
          <x14:cfRule type="expression" priority="4696464" id="{5F0D0C60-B233-4C56-B05D-98C99990877F}">
            <xm:f>$BC$4='Data entry'!$R41</xm:f>
            <x14:dxf>
              <fill>
                <patternFill>
                  <bgColor rgb="FFFFFF00"/>
                </patternFill>
              </fill>
            </x14:dxf>
          </x14:cfRule>
          <xm:sqref>AO110:BC110</xm:sqref>
        </x14:conditionalFormatting>
        <x14:conditionalFormatting xmlns:xm="http://schemas.microsoft.com/office/excel/2006/main">
          <x14:cfRule type="expression" priority="4696465" id="{9EBCB60F-8135-43B6-A0F3-548D4092CC98}">
            <xm:f>$BD$4='Data entry'!$R41</xm:f>
            <x14:dxf>
              <fill>
                <patternFill>
                  <bgColor rgb="FFFF0000"/>
                </patternFill>
              </fill>
            </x14:dxf>
          </x14:cfRule>
          <xm:sqref>BB111:BN111</xm:sqref>
        </x14:conditionalFormatting>
        <x14:conditionalFormatting xmlns:xm="http://schemas.microsoft.com/office/excel/2006/main">
          <x14:cfRule type="expression" priority="4696466" id="{961AF346-4A73-41ED-9A8D-27D431B09C05}">
            <xm:f>$BD$4='Data entry'!$R41</xm:f>
            <x14:dxf>
              <fill>
                <patternFill>
                  <bgColor rgb="FFFFFF00"/>
                </patternFill>
              </fill>
            </x14:dxf>
          </x14:cfRule>
          <xm:sqref>AP110:BD110</xm:sqref>
        </x14:conditionalFormatting>
        <x14:conditionalFormatting xmlns:xm="http://schemas.microsoft.com/office/excel/2006/main">
          <x14:cfRule type="expression" priority="4696467" id="{5A887026-27CD-4F8C-8BA6-1E92704C1CA6}">
            <xm:f>$BE$4='Data entry'!$R41</xm:f>
            <x14:dxf>
              <fill>
                <patternFill>
                  <bgColor rgb="FFFF0000"/>
                </patternFill>
              </fill>
            </x14:dxf>
          </x14:cfRule>
          <xm:sqref>BC111:BO111</xm:sqref>
        </x14:conditionalFormatting>
        <x14:conditionalFormatting xmlns:xm="http://schemas.microsoft.com/office/excel/2006/main">
          <x14:cfRule type="expression" priority="4696468" id="{7F46217B-A1E9-4515-B31E-E756FCD7C6D9}">
            <xm:f>$BE$4='Data entry'!$R41</xm:f>
            <x14:dxf>
              <fill>
                <patternFill>
                  <bgColor rgb="FFFFFF00"/>
                </patternFill>
              </fill>
            </x14:dxf>
          </x14:cfRule>
          <xm:sqref>AP110:BE110</xm:sqref>
        </x14:conditionalFormatting>
        <x14:conditionalFormatting xmlns:xm="http://schemas.microsoft.com/office/excel/2006/main">
          <x14:cfRule type="expression" priority="4696469" id="{F4D9285C-8CA0-4EF1-943E-6A462D47CC77}">
            <xm:f>$BF$4='Data entry'!$R41</xm:f>
            <x14:dxf>
              <fill>
                <patternFill>
                  <bgColor rgb="FFFF0000"/>
                </patternFill>
              </fill>
            </x14:dxf>
          </x14:cfRule>
          <xm:sqref>BD111:BP111</xm:sqref>
        </x14:conditionalFormatting>
        <x14:conditionalFormatting xmlns:xm="http://schemas.microsoft.com/office/excel/2006/main">
          <x14:cfRule type="expression" priority="4696470" id="{B9E4407D-651D-4DC0-9D61-3271D62A65E9}">
            <xm:f>$BF$4='Data entry'!$R41</xm:f>
            <x14:dxf>
              <fill>
                <patternFill>
                  <bgColor rgb="FFFFFF00"/>
                </patternFill>
              </fill>
            </x14:dxf>
          </x14:cfRule>
          <xm:sqref>AR110:BF110</xm:sqref>
        </x14:conditionalFormatting>
        <x14:conditionalFormatting xmlns:xm="http://schemas.microsoft.com/office/excel/2006/main">
          <x14:cfRule type="expression" priority="4696471" id="{4CDC062F-DDFF-4556-B941-08F919727F69}">
            <xm:f>$BG$4='Data entry'!$R41</xm:f>
            <x14:dxf>
              <fill>
                <patternFill>
                  <bgColor rgb="FFFF0000"/>
                </patternFill>
              </fill>
            </x14:dxf>
          </x14:cfRule>
          <xm:sqref>BE111:BQ111</xm:sqref>
        </x14:conditionalFormatting>
        <x14:conditionalFormatting xmlns:xm="http://schemas.microsoft.com/office/excel/2006/main">
          <x14:cfRule type="expression" priority="4696472" id="{789184FA-9055-433B-8A1B-92C7ED59E81F}">
            <xm:f>$BG$4='Data entry'!$R41</xm:f>
            <x14:dxf>
              <fill>
                <patternFill>
                  <bgColor rgb="FFFFFF00"/>
                </patternFill>
              </fill>
            </x14:dxf>
          </x14:cfRule>
          <xm:sqref>AS110:BG110</xm:sqref>
        </x14:conditionalFormatting>
        <x14:conditionalFormatting xmlns:xm="http://schemas.microsoft.com/office/excel/2006/main">
          <x14:cfRule type="expression" priority="4696473" id="{58651E5C-09C9-46C1-B95C-E8A578A49E15}">
            <xm:f>$BH$4='Data entry'!$R41</xm:f>
            <x14:dxf>
              <fill>
                <patternFill>
                  <bgColor rgb="FFFFFF00"/>
                </patternFill>
              </fill>
            </x14:dxf>
          </x14:cfRule>
          <xm:sqref>AT110:BH110</xm:sqref>
        </x14:conditionalFormatting>
        <x14:conditionalFormatting xmlns:xm="http://schemas.microsoft.com/office/excel/2006/main">
          <x14:cfRule type="expression" priority="4696474" id="{97B30B86-8311-4DC0-A533-8C0D53F37839}">
            <xm:f>$BH$4='Data entry'!$R41</xm:f>
            <x14:dxf>
              <fill>
                <patternFill>
                  <bgColor rgb="FFFF0000"/>
                </patternFill>
              </fill>
            </x14:dxf>
          </x14:cfRule>
          <xm:sqref>BF111:BR111</xm:sqref>
        </x14:conditionalFormatting>
        <x14:conditionalFormatting xmlns:xm="http://schemas.microsoft.com/office/excel/2006/main">
          <x14:cfRule type="expression" priority="4696475" id="{78344C0C-5AEA-40B1-A20C-6D77DF58E1F5}">
            <xm:f>$BI$4='Data entry'!$R41</xm:f>
            <x14:dxf>
              <fill>
                <patternFill>
                  <bgColor rgb="FFFFFF00"/>
                </patternFill>
              </fill>
            </x14:dxf>
          </x14:cfRule>
          <xm:sqref>AU110:BI110</xm:sqref>
        </x14:conditionalFormatting>
        <x14:conditionalFormatting xmlns:xm="http://schemas.microsoft.com/office/excel/2006/main">
          <x14:cfRule type="expression" priority="4696476" id="{A9CE044F-482E-4F25-B28F-89ACC58502B1}">
            <xm:f>$BI$4='Data entry'!$R41</xm:f>
            <x14:dxf>
              <fill>
                <patternFill>
                  <bgColor rgb="FFFF0000"/>
                </patternFill>
              </fill>
            </x14:dxf>
          </x14:cfRule>
          <xm:sqref>BG111:BS111</xm:sqref>
        </x14:conditionalFormatting>
        <x14:conditionalFormatting xmlns:xm="http://schemas.microsoft.com/office/excel/2006/main">
          <x14:cfRule type="expression" priority="4696477" id="{F63BE0EB-3C71-4456-BEF0-11180AB7A8BB}">
            <xm:f>$BJ$4='Data entry'!$R41</xm:f>
            <x14:dxf>
              <fill>
                <patternFill>
                  <bgColor rgb="FFFFFF00"/>
                </patternFill>
              </fill>
            </x14:dxf>
          </x14:cfRule>
          <xm:sqref>AV110:BJ110</xm:sqref>
        </x14:conditionalFormatting>
        <x14:conditionalFormatting xmlns:xm="http://schemas.microsoft.com/office/excel/2006/main">
          <x14:cfRule type="expression" priority="4696478" id="{478A5DCB-1DAA-4497-A6CC-B4F01FB96D10}">
            <xm:f>$BJ$4='Data entry'!$R41</xm:f>
            <x14:dxf>
              <fill>
                <patternFill>
                  <bgColor rgb="FFFF0000"/>
                </patternFill>
              </fill>
            </x14:dxf>
          </x14:cfRule>
          <xm:sqref>BH111:BT111</xm:sqref>
        </x14:conditionalFormatting>
        <x14:conditionalFormatting xmlns:xm="http://schemas.microsoft.com/office/excel/2006/main">
          <x14:cfRule type="expression" priority="4696479" id="{CDE4AD5B-65A6-4FA4-9EC0-8D05F22312A9}">
            <xm:f>$BK$4='Data entry'!$R41</xm:f>
            <x14:dxf>
              <fill>
                <patternFill>
                  <bgColor rgb="FFFF0000"/>
                </patternFill>
              </fill>
            </x14:dxf>
          </x14:cfRule>
          <xm:sqref>BI111:BU111</xm:sqref>
        </x14:conditionalFormatting>
        <x14:conditionalFormatting xmlns:xm="http://schemas.microsoft.com/office/excel/2006/main">
          <x14:cfRule type="expression" priority="4696480" id="{AB32E790-6CD8-4D11-9A69-57D785FE4BBC}">
            <xm:f>$BK$4='Data entry'!$R41</xm:f>
            <x14:dxf>
              <fill>
                <patternFill>
                  <bgColor rgb="FFFFFF00"/>
                </patternFill>
              </fill>
            </x14:dxf>
          </x14:cfRule>
          <xm:sqref>AW110:BK110</xm:sqref>
        </x14:conditionalFormatting>
        <x14:conditionalFormatting xmlns:xm="http://schemas.microsoft.com/office/excel/2006/main">
          <x14:cfRule type="expression" priority="4696481" id="{99810EB9-805C-43D8-852A-EEECE7874CDB}">
            <xm:f>$BL$4='Data entry'!$R41</xm:f>
            <x14:dxf>
              <fill>
                <patternFill>
                  <bgColor rgb="FFFF0000"/>
                </patternFill>
              </fill>
            </x14:dxf>
          </x14:cfRule>
          <xm:sqref>BJ111:BV111</xm:sqref>
        </x14:conditionalFormatting>
        <x14:conditionalFormatting xmlns:xm="http://schemas.microsoft.com/office/excel/2006/main">
          <x14:cfRule type="expression" priority="4696482" id="{BF5F5475-4E46-479C-97A6-D5175F5D1803}">
            <xm:f>$BL$4='Data entry'!$R41</xm:f>
            <x14:dxf>
              <fill>
                <patternFill>
                  <bgColor rgb="FFFFFF00"/>
                </patternFill>
              </fill>
            </x14:dxf>
          </x14:cfRule>
          <xm:sqref>AX110:BL110</xm:sqref>
        </x14:conditionalFormatting>
        <x14:conditionalFormatting xmlns:xm="http://schemas.microsoft.com/office/excel/2006/main">
          <x14:cfRule type="expression" priority="4696483" id="{B86FDF2F-16C9-46B1-847E-7EA1A8A34B9D}">
            <xm:f>$BM$4='Data entry'!$R41</xm:f>
            <x14:dxf>
              <fill>
                <patternFill>
                  <bgColor rgb="FFFF0000"/>
                </patternFill>
              </fill>
            </x14:dxf>
          </x14:cfRule>
          <xm:sqref>BK111:BW111</xm:sqref>
        </x14:conditionalFormatting>
        <x14:conditionalFormatting xmlns:xm="http://schemas.microsoft.com/office/excel/2006/main">
          <x14:cfRule type="expression" priority="4696484" id="{72FD189F-4CED-400D-9FEF-21A328970A4D}">
            <xm:f>$BM$4='Data entry'!$R41</xm:f>
            <x14:dxf>
              <fill>
                <patternFill>
                  <bgColor rgb="FFFFFF00"/>
                </patternFill>
              </fill>
            </x14:dxf>
          </x14:cfRule>
          <xm:sqref>AY110:BM110</xm:sqref>
        </x14:conditionalFormatting>
        <x14:conditionalFormatting xmlns:xm="http://schemas.microsoft.com/office/excel/2006/main">
          <x14:cfRule type="expression" priority="4696485" id="{BBBBF859-D5A7-4F55-BFBF-8A77E3357590}">
            <xm:f>$BN$4='Data entry'!$R41</xm:f>
            <x14:dxf>
              <fill>
                <patternFill>
                  <bgColor rgb="FFFF0000"/>
                </patternFill>
              </fill>
            </x14:dxf>
          </x14:cfRule>
          <xm:sqref>BL111:BX111</xm:sqref>
        </x14:conditionalFormatting>
        <x14:conditionalFormatting xmlns:xm="http://schemas.microsoft.com/office/excel/2006/main">
          <x14:cfRule type="expression" priority="4696486" id="{50CB1D75-0FD5-4D24-92B1-E8A41DC6575C}">
            <xm:f>$BN$4='Data entry'!$R41</xm:f>
            <x14:dxf>
              <fill>
                <patternFill>
                  <bgColor rgb="FFFFFF00"/>
                </patternFill>
              </fill>
            </x14:dxf>
          </x14:cfRule>
          <xm:sqref>AZ110:BN110</xm:sqref>
        </x14:conditionalFormatting>
        <x14:conditionalFormatting xmlns:xm="http://schemas.microsoft.com/office/excel/2006/main">
          <x14:cfRule type="expression" priority="4696487" id="{9EF3226D-E8FC-496B-A6FF-71776AEA54D1}">
            <xm:f>$BO$4='Data entry'!$R41</xm:f>
            <x14:dxf>
              <fill>
                <patternFill>
                  <bgColor rgb="FFFF0000"/>
                </patternFill>
              </fill>
            </x14:dxf>
          </x14:cfRule>
          <xm:sqref>BM111:BY111</xm:sqref>
        </x14:conditionalFormatting>
        <x14:conditionalFormatting xmlns:xm="http://schemas.microsoft.com/office/excel/2006/main">
          <x14:cfRule type="expression" priority="4696488" id="{3B86C801-ECFE-4D05-8AA5-1581116BAFBC}">
            <xm:f>$BO$4='Data entry'!$R41</xm:f>
            <x14:dxf>
              <fill>
                <patternFill>
                  <bgColor rgb="FFFFFF00"/>
                </patternFill>
              </fill>
            </x14:dxf>
          </x14:cfRule>
          <xm:sqref>BA110:BO110</xm:sqref>
        </x14:conditionalFormatting>
        <x14:conditionalFormatting xmlns:xm="http://schemas.microsoft.com/office/excel/2006/main">
          <x14:cfRule type="expression" priority="4696489" id="{058A23EC-3371-4A02-9F20-1ECA603AC6BC}">
            <xm:f>$BP$4='Data entry'!$R41</xm:f>
            <x14:dxf>
              <fill>
                <patternFill>
                  <bgColor rgb="FFFF0000"/>
                </patternFill>
              </fill>
            </x14:dxf>
          </x14:cfRule>
          <xm:sqref>BN111:BZ111</xm:sqref>
        </x14:conditionalFormatting>
        <x14:conditionalFormatting xmlns:xm="http://schemas.microsoft.com/office/excel/2006/main">
          <x14:cfRule type="expression" priority="4696490" id="{3E711E31-3992-4555-AB22-87133D60CD15}">
            <xm:f>$BP$4='Data entry'!$R41</xm:f>
            <x14:dxf>
              <fill>
                <patternFill>
                  <bgColor rgb="FFFFFF00"/>
                </patternFill>
              </fill>
            </x14:dxf>
          </x14:cfRule>
          <xm:sqref>BB110:BP110</xm:sqref>
        </x14:conditionalFormatting>
        <x14:conditionalFormatting xmlns:xm="http://schemas.microsoft.com/office/excel/2006/main">
          <x14:cfRule type="expression" priority="4696491" id="{23E9F8B9-37D5-4730-9453-6F23E8ECBBE3}">
            <xm:f>$BQ$4='Data entry'!$R41</xm:f>
            <x14:dxf>
              <fill>
                <patternFill>
                  <bgColor rgb="FFFFFF00"/>
                </patternFill>
              </fill>
            </x14:dxf>
          </x14:cfRule>
          <xm:sqref>BC110:BQ110</xm:sqref>
        </x14:conditionalFormatting>
        <x14:conditionalFormatting xmlns:xm="http://schemas.microsoft.com/office/excel/2006/main">
          <x14:cfRule type="expression" priority="4696492" id="{BCFD92F6-AAD3-44FD-BC61-A292A81B883E}">
            <xm:f>$BQ$4='Data entry'!$R41</xm:f>
            <x14:dxf>
              <fill>
                <patternFill>
                  <bgColor rgb="FFFF0000"/>
                </patternFill>
              </fill>
            </x14:dxf>
          </x14:cfRule>
          <xm:sqref>BO111:CA111</xm:sqref>
        </x14:conditionalFormatting>
        <x14:conditionalFormatting xmlns:xm="http://schemas.microsoft.com/office/excel/2006/main">
          <x14:cfRule type="expression" priority="4696493" id="{357D60E5-F356-477E-8020-A18F42C02832}">
            <xm:f>$BR$4='Data entry'!$R41</xm:f>
            <x14:dxf>
              <fill>
                <patternFill>
                  <bgColor rgb="FFFFFF00"/>
                </patternFill>
              </fill>
            </x14:dxf>
          </x14:cfRule>
          <xm:sqref>BD110:BR110</xm:sqref>
        </x14:conditionalFormatting>
        <x14:conditionalFormatting xmlns:xm="http://schemas.microsoft.com/office/excel/2006/main">
          <x14:cfRule type="expression" priority="4696494" id="{DA2B6511-43B3-432D-B6AA-1DB1188B90A6}">
            <xm:f>$BR$4='Data entry'!$R41</xm:f>
            <x14:dxf>
              <fill>
                <patternFill>
                  <bgColor rgb="FFFF0000"/>
                </patternFill>
              </fill>
            </x14:dxf>
          </x14:cfRule>
          <xm:sqref>BP111:CB111</xm:sqref>
        </x14:conditionalFormatting>
        <x14:conditionalFormatting xmlns:xm="http://schemas.microsoft.com/office/excel/2006/main">
          <x14:cfRule type="expression" priority="4696495" id="{0D5F64E4-4136-4BFA-B833-CC8578525D9C}">
            <xm:f>$BS$4='Data entry'!$R41</xm:f>
            <x14:dxf>
              <fill>
                <patternFill>
                  <bgColor rgb="FFFFFF00"/>
                </patternFill>
              </fill>
            </x14:dxf>
          </x14:cfRule>
          <xm:sqref>BE110:BS110</xm:sqref>
        </x14:conditionalFormatting>
        <x14:conditionalFormatting xmlns:xm="http://schemas.microsoft.com/office/excel/2006/main">
          <x14:cfRule type="expression" priority="4696496" id="{AC94D468-F078-4AE2-8771-102996E07B09}">
            <xm:f>$BS$4='Data entry'!$R41</xm:f>
            <x14:dxf>
              <fill>
                <patternFill>
                  <bgColor rgb="FFFF0000"/>
                </patternFill>
              </fill>
            </x14:dxf>
          </x14:cfRule>
          <xm:sqref>BQ111:CC111</xm:sqref>
        </x14:conditionalFormatting>
        <x14:conditionalFormatting xmlns:xm="http://schemas.microsoft.com/office/excel/2006/main">
          <x14:cfRule type="expression" priority="4696497" id="{10E78F76-181E-4F19-9F89-7DD36D3EFE30}">
            <xm:f>$BT$4='Data entry'!$R41</xm:f>
            <x14:dxf>
              <fill>
                <patternFill>
                  <bgColor rgb="FFFFFF00"/>
                </patternFill>
              </fill>
            </x14:dxf>
          </x14:cfRule>
          <xm:sqref>BF110:BT110</xm:sqref>
        </x14:conditionalFormatting>
        <x14:conditionalFormatting xmlns:xm="http://schemas.microsoft.com/office/excel/2006/main">
          <x14:cfRule type="expression" priority="4696498" id="{6A5FADC6-9512-4EFB-90A5-7B5244D10D1F}">
            <xm:f>$BT$4='Data entry'!$R41</xm:f>
            <x14:dxf>
              <fill>
                <patternFill>
                  <bgColor rgb="FFFF0000"/>
                </patternFill>
              </fill>
            </x14:dxf>
          </x14:cfRule>
          <xm:sqref>BR111:CC111</xm:sqref>
        </x14:conditionalFormatting>
        <x14:conditionalFormatting xmlns:xm="http://schemas.microsoft.com/office/excel/2006/main">
          <x14:cfRule type="expression" priority="4696499" id="{A51139D1-8841-4B96-B8CB-DFE3808765CF}">
            <xm:f>$BU$4='Data entry'!$R41</xm:f>
            <x14:dxf>
              <fill>
                <patternFill>
                  <bgColor rgb="FFFFFF00"/>
                </patternFill>
              </fill>
            </x14:dxf>
          </x14:cfRule>
          <xm:sqref>BG110:BU110</xm:sqref>
        </x14:conditionalFormatting>
        <x14:conditionalFormatting xmlns:xm="http://schemas.microsoft.com/office/excel/2006/main">
          <x14:cfRule type="expression" priority="4696500" id="{55CA7258-760F-4BFF-ACB5-A70FEB3E7981}">
            <xm:f>$BU$4='Data entry'!$R41</xm:f>
            <x14:dxf>
              <fill>
                <patternFill>
                  <bgColor rgb="FFFF0000"/>
                </patternFill>
              </fill>
            </x14:dxf>
          </x14:cfRule>
          <xm:sqref>BS111:CC111</xm:sqref>
        </x14:conditionalFormatting>
        <x14:conditionalFormatting xmlns:xm="http://schemas.microsoft.com/office/excel/2006/main">
          <x14:cfRule type="expression" priority="4696501" id="{A922B218-64DB-4CBB-9AB8-FE0EBB44E09E}">
            <xm:f>$BV$4='Data entry'!$R41</xm:f>
            <x14:dxf>
              <fill>
                <patternFill>
                  <bgColor rgb="FFFFFF00"/>
                </patternFill>
              </fill>
            </x14:dxf>
          </x14:cfRule>
          <xm:sqref>BH110:BV110</xm:sqref>
        </x14:conditionalFormatting>
        <x14:conditionalFormatting xmlns:xm="http://schemas.microsoft.com/office/excel/2006/main">
          <x14:cfRule type="expression" priority="4696502" id="{C98E908A-CD31-4778-B41C-7AFB9DBE639A}">
            <xm:f>$BV$4='Data entry'!$R41</xm:f>
            <x14:dxf>
              <fill>
                <patternFill>
                  <bgColor rgb="FFFF0000"/>
                </patternFill>
              </fill>
            </x14:dxf>
          </x14:cfRule>
          <xm:sqref>BT111:CC111</xm:sqref>
        </x14:conditionalFormatting>
        <x14:conditionalFormatting xmlns:xm="http://schemas.microsoft.com/office/excel/2006/main">
          <x14:cfRule type="expression" priority="4696503" id="{465CCCA3-B4DB-4B61-8AC7-8A5E4CEC9E3F}">
            <xm:f>$BW$4='Data entry'!$R41</xm:f>
            <x14:dxf>
              <fill>
                <patternFill>
                  <bgColor rgb="FFFFFF00"/>
                </patternFill>
              </fill>
            </x14:dxf>
          </x14:cfRule>
          <xm:sqref>BI110:BW110</xm:sqref>
        </x14:conditionalFormatting>
        <x14:conditionalFormatting xmlns:xm="http://schemas.microsoft.com/office/excel/2006/main">
          <x14:cfRule type="expression" priority="4696504" id="{37566F97-6D06-400B-A709-FE657B07687F}">
            <xm:f>$BW$4='Data entry'!$R41</xm:f>
            <x14:dxf>
              <fill>
                <patternFill>
                  <bgColor rgb="FFFF0000"/>
                </patternFill>
              </fill>
            </x14:dxf>
          </x14:cfRule>
          <xm:sqref>BU111:CC111</xm:sqref>
        </x14:conditionalFormatting>
        <x14:conditionalFormatting xmlns:xm="http://schemas.microsoft.com/office/excel/2006/main">
          <x14:cfRule type="expression" priority="4696505" id="{D8FBA3AC-5CF0-4E45-97CA-1D4DEE729ADA}">
            <xm:f>$BX$4='Data entry'!$R41</xm:f>
            <x14:dxf>
              <fill>
                <patternFill>
                  <bgColor rgb="FFFFFF00"/>
                </patternFill>
              </fill>
            </x14:dxf>
          </x14:cfRule>
          <xm:sqref>BJ110:BX110</xm:sqref>
        </x14:conditionalFormatting>
        <x14:conditionalFormatting xmlns:xm="http://schemas.microsoft.com/office/excel/2006/main">
          <x14:cfRule type="expression" priority="4696506" id="{E077C84B-A94F-431D-B232-4AFCC7C64F54}">
            <xm:f>$BX$4='Data entry'!$R41</xm:f>
            <x14:dxf>
              <fill>
                <patternFill>
                  <bgColor rgb="FFFF0000"/>
                </patternFill>
              </fill>
            </x14:dxf>
          </x14:cfRule>
          <xm:sqref>BV111:CC111</xm:sqref>
        </x14:conditionalFormatting>
        <x14:conditionalFormatting xmlns:xm="http://schemas.microsoft.com/office/excel/2006/main">
          <x14:cfRule type="expression" priority="4696507" id="{63783BA8-0C97-4A44-86FD-7A2BCF1B9957}">
            <xm:f>$BY$4='Data entry'!$R41</xm:f>
            <x14:dxf>
              <fill>
                <patternFill>
                  <bgColor rgb="FFFFFF00"/>
                </patternFill>
              </fill>
            </x14:dxf>
          </x14:cfRule>
          <xm:sqref>BK110:BY110</xm:sqref>
        </x14:conditionalFormatting>
        <x14:conditionalFormatting xmlns:xm="http://schemas.microsoft.com/office/excel/2006/main">
          <x14:cfRule type="expression" priority="4696508" id="{BB8DB8B4-B71B-46D2-AEE7-346F16103F74}">
            <xm:f>$BY$4='Data entry'!$R41</xm:f>
            <x14:dxf>
              <fill>
                <patternFill>
                  <bgColor rgb="FFFF0000"/>
                </patternFill>
              </fill>
            </x14:dxf>
          </x14:cfRule>
          <xm:sqref>BW111:CC111</xm:sqref>
        </x14:conditionalFormatting>
        <x14:conditionalFormatting xmlns:xm="http://schemas.microsoft.com/office/excel/2006/main">
          <x14:cfRule type="expression" priority="4696509" id="{1B638B98-2B06-4FEB-90C1-446A3E0A3979}">
            <xm:f>$BZ$4='Data entry'!$R41</xm:f>
            <x14:dxf>
              <fill>
                <patternFill>
                  <bgColor rgb="FFFFFF00"/>
                </patternFill>
              </fill>
            </x14:dxf>
          </x14:cfRule>
          <xm:sqref>BL110:BZ110</xm:sqref>
        </x14:conditionalFormatting>
        <x14:conditionalFormatting xmlns:xm="http://schemas.microsoft.com/office/excel/2006/main">
          <x14:cfRule type="expression" priority="4696510" id="{D3A0A2F8-D1B2-4DC5-B2A9-0EF53074E685}">
            <xm:f>$BZ$4='Data entry'!$R41</xm:f>
            <x14:dxf>
              <fill>
                <patternFill>
                  <bgColor rgb="FFFF0000"/>
                </patternFill>
              </fill>
            </x14:dxf>
          </x14:cfRule>
          <xm:sqref>BX111:CC111</xm:sqref>
        </x14:conditionalFormatting>
        <x14:conditionalFormatting xmlns:xm="http://schemas.microsoft.com/office/excel/2006/main">
          <x14:cfRule type="expression" priority="4696511" id="{83F6D018-7D3B-4D33-9998-11572F2F2FF5}">
            <xm:f>$CA$4='Data entry'!$R41</xm:f>
            <x14:dxf>
              <fill>
                <patternFill>
                  <bgColor rgb="FFFFFF00"/>
                </patternFill>
              </fill>
            </x14:dxf>
          </x14:cfRule>
          <xm:sqref>BM110:CA110</xm:sqref>
        </x14:conditionalFormatting>
        <x14:conditionalFormatting xmlns:xm="http://schemas.microsoft.com/office/excel/2006/main">
          <x14:cfRule type="expression" priority="4696512" id="{8E6D0B51-5626-4ED9-9072-C7A2C139704F}">
            <xm:f>$CA$4='Data entry'!$R41</xm:f>
            <x14:dxf>
              <fill>
                <patternFill>
                  <bgColor rgb="FFFF0000"/>
                </patternFill>
              </fill>
            </x14:dxf>
          </x14:cfRule>
          <xm:sqref>BY111:CC111</xm:sqref>
        </x14:conditionalFormatting>
        <x14:conditionalFormatting xmlns:xm="http://schemas.microsoft.com/office/excel/2006/main">
          <x14:cfRule type="expression" priority="4696513" id="{E1886EE4-3BDE-43A9-9F4B-79377FEC37FE}">
            <xm:f>$CB$4='Data entry'!$R41</xm:f>
            <x14:dxf>
              <fill>
                <patternFill>
                  <bgColor rgb="FFFFFF00"/>
                </patternFill>
              </fill>
            </x14:dxf>
          </x14:cfRule>
          <xm:sqref>BN110:CB110</xm:sqref>
        </x14:conditionalFormatting>
        <x14:conditionalFormatting xmlns:xm="http://schemas.microsoft.com/office/excel/2006/main">
          <x14:cfRule type="expression" priority="4696514" id="{ADEF572A-6C18-4602-BB86-01C96D36E07E}">
            <xm:f>$CB$4='Data entry'!$R41</xm:f>
            <x14:dxf>
              <fill>
                <patternFill>
                  <bgColor rgb="FFFF0000"/>
                </patternFill>
              </fill>
            </x14:dxf>
          </x14:cfRule>
          <xm:sqref>BZ111:CC111</xm:sqref>
        </x14:conditionalFormatting>
        <x14:conditionalFormatting xmlns:xm="http://schemas.microsoft.com/office/excel/2006/main">
          <x14:cfRule type="expression" priority="4696515" id="{7984E1C9-E073-4955-8543-62145CB6D008}">
            <xm:f>$CC$4='Data entry'!$R41</xm:f>
            <x14:dxf>
              <fill>
                <patternFill>
                  <bgColor rgb="FFFFFF00"/>
                </patternFill>
              </fill>
            </x14:dxf>
          </x14:cfRule>
          <xm:sqref>BO110:CC110</xm:sqref>
        </x14:conditionalFormatting>
        <x14:conditionalFormatting xmlns:xm="http://schemas.microsoft.com/office/excel/2006/main">
          <x14:cfRule type="expression" priority="4696516" id="{18A957B3-59FA-4698-BA92-2A208FF18E2F}">
            <xm:f>$CC$4='Data entry'!$R41</xm:f>
            <x14:dxf>
              <fill>
                <patternFill>
                  <bgColor rgb="FFFF0000"/>
                </patternFill>
              </fill>
            </x14:dxf>
          </x14:cfRule>
          <xm:sqref>CA111:CC111</xm:sqref>
        </x14:conditionalFormatting>
        <x14:conditionalFormatting xmlns:xm="http://schemas.microsoft.com/office/excel/2006/main">
          <x14:cfRule type="expression" priority="4696603" id="{5B0DB825-B7C2-40AC-B7EF-F267F054CFB9}">
            <xm:f>$U$4='Data entry'!$R42</xm:f>
            <x14:dxf>
              <fill>
                <patternFill>
                  <bgColor rgb="FFFF0000"/>
                </patternFill>
              </fill>
            </x14:dxf>
          </x14:cfRule>
          <xm:sqref>S114:AE114</xm:sqref>
        </x14:conditionalFormatting>
        <x14:conditionalFormatting xmlns:xm="http://schemas.microsoft.com/office/excel/2006/main">
          <x14:cfRule type="expression" priority="4696604" id="{18311200-E2BB-400F-B594-3B9A2C6068C2}">
            <xm:f>$V$4='Data entry'!$R42</xm:f>
            <x14:dxf>
              <fill>
                <patternFill>
                  <bgColor rgb="FFFF0000"/>
                </patternFill>
              </fill>
            </x14:dxf>
          </x14:cfRule>
          <xm:sqref>T114:AF114</xm:sqref>
        </x14:conditionalFormatting>
        <x14:conditionalFormatting xmlns:xm="http://schemas.microsoft.com/office/excel/2006/main">
          <x14:cfRule type="expression" priority="4696605" id="{D6DFB621-1A58-4C59-A987-ECAD0EB2D32B}">
            <xm:f>$V$4='Data entry'!$R42</xm:f>
            <x14:dxf>
              <fill>
                <patternFill>
                  <bgColor rgb="FFFFFF00"/>
                </patternFill>
              </fill>
            </x14:dxf>
          </x14:cfRule>
          <xm:sqref>H113:V113</xm:sqref>
        </x14:conditionalFormatting>
        <x14:conditionalFormatting xmlns:xm="http://schemas.microsoft.com/office/excel/2006/main">
          <x14:cfRule type="expression" priority="4696606" id="{5F87A680-DC5F-433D-A779-B7A534ACCDA9}">
            <xm:f>$W$4='Data entry'!$R42</xm:f>
            <x14:dxf>
              <fill>
                <patternFill>
                  <bgColor rgb="FFFF0000"/>
                </patternFill>
              </fill>
            </x14:dxf>
          </x14:cfRule>
          <xm:sqref>U114:AG114</xm:sqref>
        </x14:conditionalFormatting>
        <x14:conditionalFormatting xmlns:xm="http://schemas.microsoft.com/office/excel/2006/main">
          <x14:cfRule type="expression" priority="4696607" id="{964539FF-A92C-4F68-B268-B7157A32678C}">
            <xm:f>$W$4='Data entry'!$R42</xm:f>
            <x14:dxf>
              <fill>
                <patternFill>
                  <bgColor rgb="FFFFFF00"/>
                </patternFill>
              </fill>
            </x14:dxf>
          </x14:cfRule>
          <xm:sqref>I113:W113</xm:sqref>
        </x14:conditionalFormatting>
        <x14:conditionalFormatting xmlns:xm="http://schemas.microsoft.com/office/excel/2006/main">
          <x14:cfRule type="expression" priority="4696608" id="{46C1533A-F090-4A90-9309-3F59EC3FD3B0}">
            <xm:f>$X$4='Data entry'!$R42</xm:f>
            <x14:dxf>
              <fill>
                <patternFill>
                  <bgColor rgb="FFFF0000"/>
                </patternFill>
              </fill>
            </x14:dxf>
          </x14:cfRule>
          <xm:sqref>V114:AH114</xm:sqref>
        </x14:conditionalFormatting>
        <x14:conditionalFormatting xmlns:xm="http://schemas.microsoft.com/office/excel/2006/main">
          <x14:cfRule type="expression" priority="4696609" id="{7C70E81C-DDD4-4D75-933A-4F6A39893184}">
            <xm:f>$X$4='Data entry'!$R42</xm:f>
            <x14:dxf>
              <fill>
                <patternFill>
                  <bgColor rgb="FFFFFF00"/>
                </patternFill>
              </fill>
            </x14:dxf>
          </x14:cfRule>
          <xm:sqref>J113:X113</xm:sqref>
        </x14:conditionalFormatting>
        <x14:conditionalFormatting xmlns:xm="http://schemas.microsoft.com/office/excel/2006/main">
          <x14:cfRule type="expression" priority="4696610" id="{561AF073-0EF8-4B72-A119-40A639C4359D}">
            <xm:f>$Y$4='Data entry'!$R42</xm:f>
            <x14:dxf>
              <fill>
                <patternFill>
                  <bgColor rgb="FFFF0000"/>
                </patternFill>
              </fill>
            </x14:dxf>
          </x14:cfRule>
          <xm:sqref>W114:AI114</xm:sqref>
        </x14:conditionalFormatting>
        <x14:conditionalFormatting xmlns:xm="http://schemas.microsoft.com/office/excel/2006/main">
          <x14:cfRule type="expression" priority="4696611" id="{F242E808-8F07-4A89-9524-7D4C767CE357}">
            <xm:f>$Y$4='Data entry'!$R42</xm:f>
            <x14:dxf>
              <fill>
                <patternFill>
                  <bgColor rgb="FFFFFF00"/>
                </patternFill>
              </fill>
            </x14:dxf>
          </x14:cfRule>
          <xm:sqref>K113:Y113</xm:sqref>
        </x14:conditionalFormatting>
        <x14:conditionalFormatting xmlns:xm="http://schemas.microsoft.com/office/excel/2006/main">
          <x14:cfRule type="expression" priority="4696612" id="{DD601058-982B-4218-BD9D-64BB823C2633}">
            <xm:f>$Z$4='Data entry'!$R42</xm:f>
            <x14:dxf>
              <fill>
                <patternFill>
                  <bgColor rgb="FFFF0000"/>
                </patternFill>
              </fill>
            </x14:dxf>
          </x14:cfRule>
          <xm:sqref>X114:AJ114</xm:sqref>
        </x14:conditionalFormatting>
        <x14:conditionalFormatting xmlns:xm="http://schemas.microsoft.com/office/excel/2006/main">
          <x14:cfRule type="expression" priority="4696613" id="{C9DB141D-79F6-4093-92A3-7BF7A1622985}">
            <xm:f>$Z$4='Data entry'!$R42</xm:f>
            <x14:dxf>
              <fill>
                <patternFill>
                  <bgColor rgb="FFFFFF00"/>
                </patternFill>
              </fill>
            </x14:dxf>
          </x14:cfRule>
          <xm:sqref>L113:Z113</xm:sqref>
        </x14:conditionalFormatting>
        <x14:conditionalFormatting xmlns:xm="http://schemas.microsoft.com/office/excel/2006/main">
          <x14:cfRule type="expression" priority="4696614" id="{710EB8D3-F5C0-4E3C-8214-2D0C4E26F649}">
            <xm:f>$AA$4='Data entry'!$R42</xm:f>
            <x14:dxf>
              <fill>
                <patternFill>
                  <bgColor rgb="FFFF0000"/>
                </patternFill>
              </fill>
            </x14:dxf>
          </x14:cfRule>
          <xm:sqref>Y114:AK114</xm:sqref>
        </x14:conditionalFormatting>
        <x14:conditionalFormatting xmlns:xm="http://schemas.microsoft.com/office/excel/2006/main">
          <x14:cfRule type="expression" priority="4696615" id="{33825D69-C967-4D27-B395-5D44A3083802}">
            <xm:f>$AA$4='Data entry'!$R42</xm:f>
            <x14:dxf>
              <fill>
                <patternFill>
                  <bgColor rgb="FFFFFF00"/>
                </patternFill>
              </fill>
            </x14:dxf>
          </x14:cfRule>
          <xm:sqref>M113:AA113</xm:sqref>
        </x14:conditionalFormatting>
        <x14:conditionalFormatting xmlns:xm="http://schemas.microsoft.com/office/excel/2006/main">
          <x14:cfRule type="expression" priority="4696616" id="{9811A97D-351B-4D32-8754-AF433277E62B}">
            <xm:f>$AB$4='Data entry'!$R42</xm:f>
            <x14:dxf>
              <fill>
                <patternFill>
                  <bgColor rgb="FFFF0000"/>
                </patternFill>
              </fill>
            </x14:dxf>
          </x14:cfRule>
          <xm:sqref>Z114:AL114</xm:sqref>
        </x14:conditionalFormatting>
        <x14:conditionalFormatting xmlns:xm="http://schemas.microsoft.com/office/excel/2006/main">
          <x14:cfRule type="expression" priority="4696617" id="{6DD3E556-C72E-438B-92DA-3096ED1E4178}">
            <xm:f>$AB$4='Data entry'!$R42</xm:f>
            <x14:dxf>
              <fill>
                <patternFill>
                  <bgColor rgb="FFFFFF00"/>
                </patternFill>
              </fill>
            </x14:dxf>
          </x14:cfRule>
          <xm:sqref>N113:AB113</xm:sqref>
        </x14:conditionalFormatting>
        <x14:conditionalFormatting xmlns:xm="http://schemas.microsoft.com/office/excel/2006/main">
          <x14:cfRule type="expression" priority="4696618" id="{C0DF7A1B-D6BC-4371-BD3A-F0708147FA1C}">
            <xm:f>$AC$4='Data entry'!$R42</xm:f>
            <x14:dxf>
              <fill>
                <patternFill>
                  <bgColor rgb="FFFF0000"/>
                </patternFill>
              </fill>
            </x14:dxf>
          </x14:cfRule>
          <xm:sqref>AA114:AM114</xm:sqref>
        </x14:conditionalFormatting>
        <x14:conditionalFormatting xmlns:xm="http://schemas.microsoft.com/office/excel/2006/main">
          <x14:cfRule type="expression" priority="4696619" id="{DB2E1F48-AF0E-41F9-A976-6B1963CA5711}">
            <xm:f>$AC$4='Data entry'!$R42</xm:f>
            <x14:dxf>
              <fill>
                <patternFill>
                  <bgColor rgb="FFFFFF00"/>
                </patternFill>
              </fill>
            </x14:dxf>
          </x14:cfRule>
          <xm:sqref>O113:AC113</xm:sqref>
        </x14:conditionalFormatting>
        <x14:conditionalFormatting xmlns:xm="http://schemas.microsoft.com/office/excel/2006/main">
          <x14:cfRule type="expression" priority="4696620" id="{89909907-F9A9-4AF9-BC1D-304710A43F50}">
            <xm:f>$AD$4='Data entry'!$R42</xm:f>
            <x14:dxf>
              <fill>
                <patternFill>
                  <bgColor rgb="FFFF0000"/>
                </patternFill>
              </fill>
            </x14:dxf>
          </x14:cfRule>
          <xm:sqref>AB114:AN114</xm:sqref>
        </x14:conditionalFormatting>
        <x14:conditionalFormatting xmlns:xm="http://schemas.microsoft.com/office/excel/2006/main">
          <x14:cfRule type="expression" priority="4696621" id="{729676B7-E331-43A4-ACC9-850DCEE76A0E}">
            <xm:f>$AD$4='Data entry'!$R42</xm:f>
            <x14:dxf>
              <fill>
                <patternFill>
                  <bgColor rgb="FFFFFF00"/>
                </patternFill>
              </fill>
            </x14:dxf>
          </x14:cfRule>
          <xm:sqref>P113:AD113</xm:sqref>
        </x14:conditionalFormatting>
        <x14:conditionalFormatting xmlns:xm="http://schemas.microsoft.com/office/excel/2006/main">
          <x14:cfRule type="expression" priority="4696622" id="{00DA2C55-350E-44AA-ABEA-808FABFDA737}">
            <xm:f>$AE$4='Data entry'!$R42</xm:f>
            <x14:dxf>
              <fill>
                <patternFill>
                  <bgColor rgb="FFFF0000"/>
                </patternFill>
              </fill>
            </x14:dxf>
          </x14:cfRule>
          <xm:sqref>AC114:AO114</xm:sqref>
        </x14:conditionalFormatting>
        <x14:conditionalFormatting xmlns:xm="http://schemas.microsoft.com/office/excel/2006/main">
          <x14:cfRule type="expression" priority="4696623" id="{373C95F1-00C1-45E9-B561-5224945BA4A4}">
            <xm:f>$AE$4='Data entry'!$R42</xm:f>
            <x14:dxf>
              <fill>
                <patternFill>
                  <bgColor rgb="FFFFFF00"/>
                </patternFill>
              </fill>
            </x14:dxf>
          </x14:cfRule>
          <xm:sqref>Q113:AE113</xm:sqref>
        </x14:conditionalFormatting>
        <x14:conditionalFormatting xmlns:xm="http://schemas.microsoft.com/office/excel/2006/main">
          <x14:cfRule type="expression" priority="4696624" id="{65E90E74-6BEF-4B00-BD5E-ECACFEBC225A}">
            <xm:f>$AF$4='Data entry'!$R42</xm:f>
            <x14:dxf>
              <fill>
                <patternFill>
                  <bgColor rgb="FFFF0000"/>
                </patternFill>
              </fill>
            </x14:dxf>
          </x14:cfRule>
          <xm:sqref>AD114:AP114</xm:sqref>
        </x14:conditionalFormatting>
        <x14:conditionalFormatting xmlns:xm="http://schemas.microsoft.com/office/excel/2006/main">
          <x14:cfRule type="expression" priority="4696625" id="{56B519D7-E083-4811-B42B-D6CB10D44BB3}">
            <xm:f>$AF$4='Data entry'!$R42</xm:f>
            <x14:dxf>
              <fill>
                <patternFill>
                  <bgColor rgb="FFFFFF00"/>
                </patternFill>
              </fill>
            </x14:dxf>
          </x14:cfRule>
          <xm:sqref>R113:AF113</xm:sqref>
        </x14:conditionalFormatting>
        <x14:conditionalFormatting xmlns:xm="http://schemas.microsoft.com/office/excel/2006/main">
          <x14:cfRule type="expression" priority="4696626" id="{889682B6-BF9B-414B-86B7-1C802156B058}">
            <xm:f>$AG$4='Data entry'!$R42</xm:f>
            <x14:dxf>
              <fill>
                <patternFill>
                  <bgColor rgb="FFFF0000"/>
                </patternFill>
              </fill>
            </x14:dxf>
          </x14:cfRule>
          <xm:sqref>AE114:AQ114</xm:sqref>
        </x14:conditionalFormatting>
        <x14:conditionalFormatting xmlns:xm="http://schemas.microsoft.com/office/excel/2006/main">
          <x14:cfRule type="expression" priority="4696627" id="{19913D88-1940-4CB0-B29C-D46D60833BD5}">
            <xm:f>$AG$4='Data entry'!$R42</xm:f>
            <x14:dxf>
              <fill>
                <patternFill>
                  <bgColor rgb="FFFFFF00"/>
                </patternFill>
              </fill>
            </x14:dxf>
          </x14:cfRule>
          <xm:sqref>S113:AG113</xm:sqref>
        </x14:conditionalFormatting>
        <x14:conditionalFormatting xmlns:xm="http://schemas.microsoft.com/office/excel/2006/main">
          <x14:cfRule type="expression" priority="4696628" id="{3DD7B9A5-18A3-463F-BAD5-9796FC487328}">
            <xm:f>$AH$4='Data entry'!$R42</xm:f>
            <x14:dxf>
              <fill>
                <patternFill>
                  <bgColor rgb="FFFF0000"/>
                </patternFill>
              </fill>
            </x14:dxf>
          </x14:cfRule>
          <xm:sqref>AF114:AR114</xm:sqref>
        </x14:conditionalFormatting>
        <x14:conditionalFormatting xmlns:xm="http://schemas.microsoft.com/office/excel/2006/main">
          <x14:cfRule type="expression" priority="4696629" id="{31005CF4-5608-496E-91EB-F7F505046C80}">
            <xm:f>$AH$4='Data entry'!$R42</xm:f>
            <x14:dxf>
              <fill>
                <patternFill>
                  <bgColor rgb="FFFFFF00"/>
                </patternFill>
              </fill>
            </x14:dxf>
          </x14:cfRule>
          <xm:sqref>T113:AH113</xm:sqref>
        </x14:conditionalFormatting>
        <x14:conditionalFormatting xmlns:xm="http://schemas.microsoft.com/office/excel/2006/main">
          <x14:cfRule type="expression" priority="4696630" id="{CD14F654-5B7A-444F-8FC1-7DD71E76E475}">
            <xm:f>$AI$4='Data entry'!$R42</xm:f>
            <x14:dxf>
              <fill>
                <patternFill>
                  <bgColor rgb="FFFF0000"/>
                </patternFill>
              </fill>
            </x14:dxf>
          </x14:cfRule>
          <xm:sqref>AG114:AS114</xm:sqref>
        </x14:conditionalFormatting>
        <x14:conditionalFormatting xmlns:xm="http://schemas.microsoft.com/office/excel/2006/main">
          <x14:cfRule type="expression" priority="4696631" id="{0E4E448C-6C46-4285-B877-A61A90294385}">
            <xm:f>$AI$4='Data entry'!$R42</xm:f>
            <x14:dxf>
              <fill>
                <patternFill>
                  <bgColor rgb="FFFFFF00"/>
                </patternFill>
              </fill>
            </x14:dxf>
          </x14:cfRule>
          <xm:sqref>U113:AI113</xm:sqref>
        </x14:conditionalFormatting>
        <x14:conditionalFormatting xmlns:xm="http://schemas.microsoft.com/office/excel/2006/main">
          <x14:cfRule type="expression" priority="4696632" id="{B1C1818F-791C-403D-BE73-6F6E9DC6A16D}">
            <xm:f>$AJ$4='Data entry'!$R42</xm:f>
            <x14:dxf>
              <fill>
                <patternFill>
                  <bgColor rgb="FFFF0000"/>
                </patternFill>
              </fill>
            </x14:dxf>
          </x14:cfRule>
          <xm:sqref>AH114:AT114</xm:sqref>
        </x14:conditionalFormatting>
        <x14:conditionalFormatting xmlns:xm="http://schemas.microsoft.com/office/excel/2006/main">
          <x14:cfRule type="expression" priority="4696633" id="{A1237792-221B-431B-B8A7-E9A64DA46D93}">
            <xm:f>$AJ$4='Data entry'!$R42</xm:f>
            <x14:dxf>
              <fill>
                <patternFill>
                  <bgColor rgb="FFFFFF00"/>
                </patternFill>
              </fill>
            </x14:dxf>
          </x14:cfRule>
          <xm:sqref>V113:AJ113</xm:sqref>
        </x14:conditionalFormatting>
        <x14:conditionalFormatting xmlns:xm="http://schemas.microsoft.com/office/excel/2006/main">
          <x14:cfRule type="expression" priority="4696634" id="{617DC2AF-C7A3-4724-8EA3-17DEFEDC8949}">
            <xm:f>$AK$4='Data entry'!$R42</xm:f>
            <x14:dxf>
              <fill>
                <patternFill>
                  <bgColor rgb="FFFF0000"/>
                </patternFill>
              </fill>
            </x14:dxf>
          </x14:cfRule>
          <xm:sqref>AI114:AU114</xm:sqref>
        </x14:conditionalFormatting>
        <x14:conditionalFormatting xmlns:xm="http://schemas.microsoft.com/office/excel/2006/main">
          <x14:cfRule type="expression" priority="4696635" id="{AA72317D-37B1-48EB-A28B-BF2AC8DC4519}">
            <xm:f>$AK$4='Data entry'!$R42</xm:f>
            <x14:dxf>
              <fill>
                <patternFill>
                  <bgColor rgb="FFFFFF00"/>
                </patternFill>
              </fill>
            </x14:dxf>
          </x14:cfRule>
          <xm:sqref>W113:AK113</xm:sqref>
        </x14:conditionalFormatting>
        <x14:conditionalFormatting xmlns:xm="http://schemas.microsoft.com/office/excel/2006/main">
          <x14:cfRule type="expression" priority="4696636" id="{6CA9FB7A-20EA-4D3A-B74C-A001F4BE810D}">
            <xm:f>$AL$4='Data entry'!$R42</xm:f>
            <x14:dxf>
              <fill>
                <patternFill>
                  <bgColor rgb="FFFF0000"/>
                </patternFill>
              </fill>
            </x14:dxf>
          </x14:cfRule>
          <xm:sqref>AJ114:AV114</xm:sqref>
        </x14:conditionalFormatting>
        <x14:conditionalFormatting xmlns:xm="http://schemas.microsoft.com/office/excel/2006/main">
          <x14:cfRule type="expression" priority="4696637" id="{81A75DAA-573F-4EF3-A640-1B992C18BEA0}">
            <xm:f>$AL$4='Data entry'!$R42</xm:f>
            <x14:dxf>
              <fill>
                <patternFill>
                  <bgColor rgb="FFFFFF00"/>
                </patternFill>
              </fill>
            </x14:dxf>
          </x14:cfRule>
          <xm:sqref>X113:AL113</xm:sqref>
        </x14:conditionalFormatting>
        <x14:conditionalFormatting xmlns:xm="http://schemas.microsoft.com/office/excel/2006/main">
          <x14:cfRule type="expression" priority="4696638" id="{3D44713E-4ABA-4CCD-9DF4-5513A9FB5E1E}">
            <xm:f>$AM$4='Data entry'!$R42</xm:f>
            <x14:dxf>
              <fill>
                <patternFill>
                  <bgColor rgb="FFFF0000"/>
                </patternFill>
              </fill>
            </x14:dxf>
          </x14:cfRule>
          <xm:sqref>AK114:AW114</xm:sqref>
        </x14:conditionalFormatting>
        <x14:conditionalFormatting xmlns:xm="http://schemas.microsoft.com/office/excel/2006/main">
          <x14:cfRule type="expression" priority="4696639" id="{05A26B51-72A7-4423-822F-2BDBC28275D0}">
            <xm:f>$AM$4='Data entry'!$R42</xm:f>
            <x14:dxf>
              <fill>
                <patternFill>
                  <bgColor rgb="FFFFFF00"/>
                </patternFill>
              </fill>
            </x14:dxf>
          </x14:cfRule>
          <xm:sqref>Y113:AM113</xm:sqref>
        </x14:conditionalFormatting>
        <x14:conditionalFormatting xmlns:xm="http://schemas.microsoft.com/office/excel/2006/main">
          <x14:cfRule type="expression" priority="4696640" id="{B8A20675-6230-4694-A7F6-6B3DC7142773}">
            <xm:f>$AN$4='Data entry'!$R42</xm:f>
            <x14:dxf>
              <fill>
                <patternFill>
                  <bgColor rgb="FFFF0000"/>
                </patternFill>
              </fill>
            </x14:dxf>
          </x14:cfRule>
          <xm:sqref>AL114:AX114</xm:sqref>
        </x14:conditionalFormatting>
        <x14:conditionalFormatting xmlns:xm="http://schemas.microsoft.com/office/excel/2006/main">
          <x14:cfRule type="expression" priority="4696641" id="{8421181C-7450-42E9-BC1D-065CCFCA960E}">
            <xm:f>$AN$4='Data entry'!$R42</xm:f>
            <x14:dxf>
              <fill>
                <patternFill>
                  <bgColor rgb="FFFFFF00"/>
                </patternFill>
              </fill>
            </x14:dxf>
          </x14:cfRule>
          <xm:sqref>Z113:AN113</xm:sqref>
        </x14:conditionalFormatting>
        <x14:conditionalFormatting xmlns:xm="http://schemas.microsoft.com/office/excel/2006/main">
          <x14:cfRule type="expression" priority="4696642" id="{067FE4BD-6EF4-4684-B6E0-35AB2F267EE7}">
            <xm:f>$AO$4='Data entry'!$R42</xm:f>
            <x14:dxf>
              <fill>
                <patternFill>
                  <bgColor rgb="FFFF0000"/>
                </patternFill>
              </fill>
            </x14:dxf>
          </x14:cfRule>
          <xm:sqref>AM114:AY114</xm:sqref>
        </x14:conditionalFormatting>
        <x14:conditionalFormatting xmlns:xm="http://schemas.microsoft.com/office/excel/2006/main">
          <x14:cfRule type="expression" priority="4696643" id="{F7653492-88D1-47AC-8BA3-0CCE65C3C2AB}">
            <xm:f>$AO$4='Data entry'!$R42</xm:f>
            <x14:dxf>
              <fill>
                <patternFill>
                  <bgColor rgb="FFFFFF00"/>
                </patternFill>
              </fill>
            </x14:dxf>
          </x14:cfRule>
          <xm:sqref>AA113:AO113</xm:sqref>
        </x14:conditionalFormatting>
        <x14:conditionalFormatting xmlns:xm="http://schemas.microsoft.com/office/excel/2006/main">
          <x14:cfRule type="expression" priority="4696644" id="{207A5E5D-B322-482E-9193-1D7318138358}">
            <xm:f>$AP$4='Data entry'!$R42</xm:f>
            <x14:dxf>
              <fill>
                <patternFill>
                  <bgColor rgb="FFFF0000"/>
                </patternFill>
              </fill>
            </x14:dxf>
          </x14:cfRule>
          <xm:sqref>AN114:AZ114</xm:sqref>
        </x14:conditionalFormatting>
        <x14:conditionalFormatting xmlns:xm="http://schemas.microsoft.com/office/excel/2006/main">
          <x14:cfRule type="expression" priority="4696645" id="{21DA638D-4CA0-4067-BFF1-240CE1A0261B}">
            <xm:f>$AP$4='Data entry'!$R42</xm:f>
            <x14:dxf>
              <fill>
                <patternFill>
                  <bgColor rgb="FFFFFF00"/>
                </patternFill>
              </fill>
            </x14:dxf>
          </x14:cfRule>
          <xm:sqref>AB113:AP113</xm:sqref>
        </x14:conditionalFormatting>
        <x14:conditionalFormatting xmlns:xm="http://schemas.microsoft.com/office/excel/2006/main">
          <x14:cfRule type="expression" priority="4696646" id="{71963D96-A42A-4B90-BFC7-6D83D37766EF}">
            <xm:f>$AQ$4='Data entry'!$R42</xm:f>
            <x14:dxf>
              <fill>
                <patternFill>
                  <bgColor rgb="FFFF0000"/>
                </patternFill>
              </fill>
            </x14:dxf>
          </x14:cfRule>
          <xm:sqref>AO114:BA114</xm:sqref>
        </x14:conditionalFormatting>
        <x14:conditionalFormatting xmlns:xm="http://schemas.microsoft.com/office/excel/2006/main">
          <x14:cfRule type="expression" priority="4696647" id="{74952595-84B6-484F-8FF6-FCC1F337DF4D}">
            <xm:f>$AQ$4='Data entry'!$R42</xm:f>
            <x14:dxf>
              <fill>
                <patternFill>
                  <bgColor rgb="FFFFFF00"/>
                </patternFill>
              </fill>
            </x14:dxf>
          </x14:cfRule>
          <xm:sqref>AC113:AQ113</xm:sqref>
        </x14:conditionalFormatting>
        <x14:conditionalFormatting xmlns:xm="http://schemas.microsoft.com/office/excel/2006/main">
          <x14:cfRule type="expression" priority="4696648" id="{8AC9C4B9-0A34-4BC0-B0F7-CA89434C4911}">
            <xm:f>$P$4='Data entry'!$R42</xm:f>
            <x14:dxf>
              <fill>
                <patternFill>
                  <bgColor rgb="FFFFFF00"/>
                </patternFill>
              </fill>
            </x14:dxf>
          </x14:cfRule>
          <xm:sqref>C113:P113</xm:sqref>
        </x14:conditionalFormatting>
        <x14:conditionalFormatting xmlns:xm="http://schemas.microsoft.com/office/excel/2006/main">
          <x14:cfRule type="expression" priority="4696649" id="{0A726775-ABFD-4F22-967C-1A4D87BA3751}">
            <xm:f>$Q$4='Data entry'!$R42</xm:f>
            <x14:dxf>
              <fill>
                <patternFill>
                  <bgColor rgb="FFFFFF00"/>
                </patternFill>
              </fill>
            </x14:dxf>
          </x14:cfRule>
          <xm:sqref>C113:Q113</xm:sqref>
        </x14:conditionalFormatting>
        <x14:conditionalFormatting xmlns:xm="http://schemas.microsoft.com/office/excel/2006/main">
          <x14:cfRule type="expression" priority="4696650" id="{3A8414BD-262C-43B5-86EE-FA6901D00453}">
            <xm:f>$Q$4='Data entry'!$R42</xm:f>
            <x14:dxf>
              <fill>
                <patternFill>
                  <bgColor rgb="FFFF0000"/>
                </patternFill>
              </fill>
            </x14:dxf>
          </x14:cfRule>
          <xm:sqref>O114:AA114</xm:sqref>
        </x14:conditionalFormatting>
        <x14:conditionalFormatting xmlns:xm="http://schemas.microsoft.com/office/excel/2006/main">
          <x14:cfRule type="expression" priority="4696651" id="{B8B5501D-F3EF-4449-9306-F652960C65F4}">
            <xm:f>$R$4='Data entry'!$R42</xm:f>
            <x14:dxf>
              <fill>
                <patternFill>
                  <bgColor rgb="FFFF0000"/>
                </patternFill>
              </fill>
            </x14:dxf>
          </x14:cfRule>
          <xm:sqref>P114:AB114</xm:sqref>
        </x14:conditionalFormatting>
        <x14:conditionalFormatting xmlns:xm="http://schemas.microsoft.com/office/excel/2006/main">
          <x14:cfRule type="expression" priority="4696652" id="{5D070DEC-B82E-4D87-B907-A3E5AB836991}">
            <xm:f>$R$4='Data entry'!$R42</xm:f>
            <x14:dxf>
              <fill>
                <patternFill>
                  <bgColor rgb="FFFFFF00"/>
                </patternFill>
              </fill>
            </x14:dxf>
          </x14:cfRule>
          <xm:sqref>D113:R113</xm:sqref>
        </x14:conditionalFormatting>
        <x14:conditionalFormatting xmlns:xm="http://schemas.microsoft.com/office/excel/2006/main">
          <x14:cfRule type="expression" priority="4696653" id="{E4D16A10-F818-4664-9FB2-F0E839824D4B}">
            <xm:f>$S$4='Data entry'!$R42</xm:f>
            <x14:dxf>
              <fill>
                <patternFill>
                  <bgColor rgb="FFFF0000"/>
                </patternFill>
              </fill>
            </x14:dxf>
          </x14:cfRule>
          <xm:sqref>Q114:AC114</xm:sqref>
        </x14:conditionalFormatting>
        <x14:conditionalFormatting xmlns:xm="http://schemas.microsoft.com/office/excel/2006/main">
          <x14:cfRule type="expression" priority="4696654" id="{1A9F9911-A3E9-4730-AFBE-AB8C596545CA}">
            <xm:f>$S$4='Data entry'!$R42</xm:f>
            <x14:dxf>
              <fill>
                <patternFill>
                  <bgColor rgb="FFFFFF00"/>
                </patternFill>
              </fill>
            </x14:dxf>
          </x14:cfRule>
          <xm:sqref>E113:S113</xm:sqref>
        </x14:conditionalFormatting>
        <x14:conditionalFormatting xmlns:xm="http://schemas.microsoft.com/office/excel/2006/main">
          <x14:cfRule type="expression" priority="4696655" id="{8BB5CD1B-B2AC-442A-9550-26DE19A62D22}">
            <xm:f>$T$4='Data entry'!$R42</xm:f>
            <x14:dxf>
              <fill>
                <patternFill>
                  <bgColor rgb="FFFF0000"/>
                </patternFill>
              </fill>
            </x14:dxf>
          </x14:cfRule>
          <xm:sqref>R114:AD114</xm:sqref>
        </x14:conditionalFormatting>
        <x14:conditionalFormatting xmlns:xm="http://schemas.microsoft.com/office/excel/2006/main">
          <x14:cfRule type="expression" priority="4696656" id="{E7B59C69-7921-4049-84A1-8B3E5F7B0598}">
            <xm:f>$T$4='Data entry'!$R42</xm:f>
            <x14:dxf>
              <fill>
                <patternFill>
                  <bgColor rgb="FFFFFF00"/>
                </patternFill>
              </fill>
            </x14:dxf>
          </x14:cfRule>
          <xm:sqref>F113:T113</xm:sqref>
        </x14:conditionalFormatting>
        <x14:conditionalFormatting xmlns:xm="http://schemas.microsoft.com/office/excel/2006/main">
          <x14:cfRule type="expression" priority="4696657" id="{238C09E5-7A3D-439D-949F-A7733073F9A2}">
            <xm:f>$U$4='Data entry'!$R42</xm:f>
            <x14:dxf>
              <fill>
                <patternFill>
                  <bgColor rgb="FFFFFF00"/>
                </patternFill>
              </fill>
            </x14:dxf>
          </x14:cfRule>
          <xm:sqref>G113:U113</xm:sqref>
        </x14:conditionalFormatting>
        <x14:conditionalFormatting xmlns:xm="http://schemas.microsoft.com/office/excel/2006/main">
          <x14:cfRule type="expression" priority="4696658" id="{DE4D4432-0A19-452A-AF14-2873FE4DF411}">
            <xm:f>$AR$4='Data entry'!$R42</xm:f>
            <x14:dxf>
              <fill>
                <patternFill>
                  <bgColor rgb="FFFF0000"/>
                </patternFill>
              </fill>
            </x14:dxf>
          </x14:cfRule>
          <xm:sqref>AP114:BB114</xm:sqref>
        </x14:conditionalFormatting>
        <x14:conditionalFormatting xmlns:xm="http://schemas.microsoft.com/office/excel/2006/main">
          <x14:cfRule type="expression" priority="4696659" id="{90D7E1FF-542D-40C8-9BD5-DFEB4CDD256F}">
            <xm:f>$AR$4='Data entry'!$R42</xm:f>
            <x14:dxf>
              <fill>
                <patternFill>
                  <bgColor rgb="FFFFFF00"/>
                </patternFill>
              </fill>
            </x14:dxf>
          </x14:cfRule>
          <xm:sqref>AD113:AR113</xm:sqref>
        </x14:conditionalFormatting>
        <x14:conditionalFormatting xmlns:xm="http://schemas.microsoft.com/office/excel/2006/main">
          <x14:cfRule type="expression" priority="4696660" id="{0EBB5305-4A4A-4205-A1FF-11160070CBC3}">
            <xm:f>$AS$4='Data entry'!$R42</xm:f>
            <x14:dxf>
              <fill>
                <patternFill>
                  <bgColor rgb="FFFF0000"/>
                </patternFill>
              </fill>
            </x14:dxf>
          </x14:cfRule>
          <xm:sqref>AQ114:BC114</xm:sqref>
        </x14:conditionalFormatting>
        <x14:conditionalFormatting xmlns:xm="http://schemas.microsoft.com/office/excel/2006/main">
          <x14:cfRule type="expression" priority="4696661" id="{AC8EB30C-4253-4CE1-820E-1801F6D8D35B}">
            <xm:f>$AS$4='Data entry'!$R42</xm:f>
            <x14:dxf>
              <fill>
                <patternFill>
                  <bgColor rgb="FFFFFF00"/>
                </patternFill>
              </fill>
            </x14:dxf>
          </x14:cfRule>
          <xm:sqref>AE113:AS113</xm:sqref>
        </x14:conditionalFormatting>
        <x14:conditionalFormatting xmlns:xm="http://schemas.microsoft.com/office/excel/2006/main">
          <x14:cfRule type="expression" priority="4696662" id="{E11744C1-7201-4272-A1B0-945490B42425}">
            <xm:f>$AT$4='Data entry'!$R42</xm:f>
            <x14:dxf>
              <fill>
                <patternFill>
                  <bgColor rgb="FFFF0000"/>
                </patternFill>
              </fill>
            </x14:dxf>
          </x14:cfRule>
          <xm:sqref>AR114:BD114</xm:sqref>
        </x14:conditionalFormatting>
        <x14:conditionalFormatting xmlns:xm="http://schemas.microsoft.com/office/excel/2006/main">
          <x14:cfRule type="expression" priority="4696663" id="{5EE2823B-E955-4EA7-B99C-0B1F77B57A69}">
            <xm:f>$AT$4='Data entry'!$R42</xm:f>
            <x14:dxf>
              <fill>
                <patternFill>
                  <bgColor rgb="FFFFFF00"/>
                </patternFill>
              </fill>
            </x14:dxf>
          </x14:cfRule>
          <xm:sqref>AF113:AT113</xm:sqref>
        </x14:conditionalFormatting>
        <x14:conditionalFormatting xmlns:xm="http://schemas.microsoft.com/office/excel/2006/main">
          <x14:cfRule type="expression" priority="4696664" id="{5737DC63-3262-4B34-900C-2AAEB255FCBA}">
            <xm:f>$AU$4='Data entry'!$R42</xm:f>
            <x14:dxf>
              <fill>
                <patternFill>
                  <bgColor rgb="FFFF0000"/>
                </patternFill>
              </fill>
            </x14:dxf>
          </x14:cfRule>
          <xm:sqref>AS114:BE114</xm:sqref>
        </x14:conditionalFormatting>
        <x14:conditionalFormatting xmlns:xm="http://schemas.microsoft.com/office/excel/2006/main">
          <x14:cfRule type="expression" priority="4696665" id="{2B5C1F1B-3C3D-4CA3-BC64-0E98422075B6}">
            <xm:f>$AU$4='Data entry'!$R42</xm:f>
            <x14:dxf>
              <fill>
                <patternFill>
                  <bgColor rgb="FFFFFF00"/>
                </patternFill>
              </fill>
            </x14:dxf>
          </x14:cfRule>
          <xm:sqref>AG113:AU113</xm:sqref>
        </x14:conditionalFormatting>
        <x14:conditionalFormatting xmlns:xm="http://schemas.microsoft.com/office/excel/2006/main">
          <x14:cfRule type="expression" priority="4696666" id="{B87A1285-B003-4855-8F4B-53C391BA10E6}">
            <xm:f>$AV$4='Data entry'!$R42</xm:f>
            <x14:dxf>
              <fill>
                <patternFill>
                  <bgColor rgb="FFFF0000"/>
                </patternFill>
              </fill>
            </x14:dxf>
          </x14:cfRule>
          <xm:sqref>AT114:BF114</xm:sqref>
        </x14:conditionalFormatting>
        <x14:conditionalFormatting xmlns:xm="http://schemas.microsoft.com/office/excel/2006/main">
          <x14:cfRule type="expression" priority="4696667" id="{338EE31C-78DB-4818-B837-0380F9E457FA}">
            <xm:f>$AV$4='Data entry'!$R42</xm:f>
            <x14:dxf>
              <fill>
                <patternFill>
                  <bgColor rgb="FFFFFF00"/>
                </patternFill>
              </fill>
            </x14:dxf>
          </x14:cfRule>
          <xm:sqref>AH113:AV113</xm:sqref>
        </x14:conditionalFormatting>
        <x14:conditionalFormatting xmlns:xm="http://schemas.microsoft.com/office/excel/2006/main">
          <x14:cfRule type="expression" priority="4696668" id="{5C40EA66-2801-4C91-B885-BF6A1ECFC35C}">
            <xm:f>$AW$4='Data entry'!$R42</xm:f>
            <x14:dxf>
              <fill>
                <patternFill>
                  <bgColor rgb="FFFF0000"/>
                </patternFill>
              </fill>
            </x14:dxf>
          </x14:cfRule>
          <xm:sqref>AU114:BG114</xm:sqref>
        </x14:conditionalFormatting>
        <x14:conditionalFormatting xmlns:xm="http://schemas.microsoft.com/office/excel/2006/main">
          <x14:cfRule type="expression" priority="4696669" id="{51BCD5CE-DF86-4C2F-8A81-DDA1EFD6C8F7}">
            <xm:f>$AW$4='Data entry'!$R42</xm:f>
            <x14:dxf>
              <fill>
                <patternFill>
                  <bgColor rgb="FFFFFF00"/>
                </patternFill>
              </fill>
            </x14:dxf>
          </x14:cfRule>
          <xm:sqref>AI113:AW113</xm:sqref>
        </x14:conditionalFormatting>
        <x14:conditionalFormatting xmlns:xm="http://schemas.microsoft.com/office/excel/2006/main">
          <x14:cfRule type="expression" priority="4696670" id="{DC2ED5A0-8917-4877-8CD3-9DF9BE5993C9}">
            <xm:f>$AX$4='Data entry'!$R42</xm:f>
            <x14:dxf>
              <fill>
                <patternFill>
                  <bgColor rgb="FFFF0000"/>
                </patternFill>
              </fill>
            </x14:dxf>
          </x14:cfRule>
          <xm:sqref>AV114:BH114</xm:sqref>
        </x14:conditionalFormatting>
        <x14:conditionalFormatting xmlns:xm="http://schemas.microsoft.com/office/excel/2006/main">
          <x14:cfRule type="expression" priority="4696671" id="{59B31869-20F9-45BD-BC80-0A6C8945CE2C}">
            <xm:f>$AX$4='Data entry'!$R42</xm:f>
            <x14:dxf>
              <fill>
                <patternFill>
                  <bgColor rgb="FFFFFF00"/>
                </patternFill>
              </fill>
            </x14:dxf>
          </x14:cfRule>
          <xm:sqref>AJ113:AX113</xm:sqref>
        </x14:conditionalFormatting>
        <x14:conditionalFormatting xmlns:xm="http://schemas.microsoft.com/office/excel/2006/main">
          <x14:cfRule type="expression" priority="4696672" id="{D4208FA0-4262-4037-934C-6D0742B2AD8E}">
            <xm:f>$AY$4='Data entry'!$R42</xm:f>
            <x14:dxf>
              <fill>
                <patternFill>
                  <bgColor rgb="FFFF0000"/>
                </patternFill>
              </fill>
            </x14:dxf>
          </x14:cfRule>
          <xm:sqref>AW114:BI114</xm:sqref>
        </x14:conditionalFormatting>
        <x14:conditionalFormatting xmlns:xm="http://schemas.microsoft.com/office/excel/2006/main">
          <x14:cfRule type="expression" priority="4696673" id="{04D6E423-18C7-42B2-A67D-F49D8E62B571}">
            <xm:f>$AY$4='Data entry'!$R42</xm:f>
            <x14:dxf>
              <fill>
                <patternFill>
                  <bgColor rgb="FFFFFF00"/>
                </patternFill>
              </fill>
            </x14:dxf>
          </x14:cfRule>
          <xm:sqref>AK113:AY113</xm:sqref>
        </x14:conditionalFormatting>
        <x14:conditionalFormatting xmlns:xm="http://schemas.microsoft.com/office/excel/2006/main">
          <x14:cfRule type="expression" priority="4696674" id="{A931C203-6E4B-4EBD-A2F4-1876881F48D4}">
            <xm:f>$AZ$4='Data entry'!$R42</xm:f>
            <x14:dxf>
              <fill>
                <patternFill>
                  <bgColor rgb="FFFF0000"/>
                </patternFill>
              </fill>
            </x14:dxf>
          </x14:cfRule>
          <xm:sqref>AX114:BJ114</xm:sqref>
        </x14:conditionalFormatting>
        <x14:conditionalFormatting xmlns:xm="http://schemas.microsoft.com/office/excel/2006/main">
          <x14:cfRule type="expression" priority="4696675" id="{092D9100-E652-40FE-8CAA-720DC0681250}">
            <xm:f>$AZ$4='Data entry'!$R42</xm:f>
            <x14:dxf>
              <fill>
                <patternFill>
                  <bgColor rgb="FFFFFF00"/>
                </patternFill>
              </fill>
            </x14:dxf>
          </x14:cfRule>
          <xm:sqref>AL113:AZ113</xm:sqref>
        </x14:conditionalFormatting>
        <x14:conditionalFormatting xmlns:xm="http://schemas.microsoft.com/office/excel/2006/main">
          <x14:cfRule type="expression" priority="4696676" id="{A3C7E6BE-A225-483C-A983-A915DB662C52}">
            <xm:f>$BA$4='Data entry'!$R42</xm:f>
            <x14:dxf>
              <fill>
                <patternFill>
                  <bgColor rgb="FFFF0000"/>
                </patternFill>
              </fill>
            </x14:dxf>
          </x14:cfRule>
          <xm:sqref>AY114:BK114</xm:sqref>
        </x14:conditionalFormatting>
        <x14:conditionalFormatting xmlns:xm="http://schemas.microsoft.com/office/excel/2006/main">
          <x14:cfRule type="expression" priority="4696677" id="{F5CF569A-8AFA-4CFF-8BD3-F04D8927A99F}">
            <xm:f>$BA$4='Data entry'!$R42</xm:f>
            <x14:dxf>
              <fill>
                <patternFill>
                  <bgColor rgb="FFFFFF00"/>
                </patternFill>
              </fill>
            </x14:dxf>
          </x14:cfRule>
          <xm:sqref>AM113:BA113</xm:sqref>
        </x14:conditionalFormatting>
        <x14:conditionalFormatting xmlns:xm="http://schemas.microsoft.com/office/excel/2006/main">
          <x14:cfRule type="expression" priority="4696678" id="{E4DAC94A-7983-4BFB-A87B-45B58561841A}">
            <xm:f>$BB$4='Data entry'!$R42</xm:f>
            <x14:dxf>
              <fill>
                <patternFill>
                  <bgColor rgb="FFFF0000"/>
                </patternFill>
              </fill>
            </x14:dxf>
          </x14:cfRule>
          <xm:sqref>AZ114:BL114</xm:sqref>
        </x14:conditionalFormatting>
        <x14:conditionalFormatting xmlns:xm="http://schemas.microsoft.com/office/excel/2006/main">
          <x14:cfRule type="expression" priority="4696679" id="{E63849C5-F39B-4B0E-8F8A-B532EDF2CBAE}">
            <xm:f>$BB$4='Data entry'!$R42</xm:f>
            <x14:dxf>
              <fill>
                <patternFill>
                  <bgColor rgb="FFFFFF00"/>
                </patternFill>
              </fill>
            </x14:dxf>
          </x14:cfRule>
          <xm:sqref>AN113:BB113</xm:sqref>
        </x14:conditionalFormatting>
        <x14:conditionalFormatting xmlns:xm="http://schemas.microsoft.com/office/excel/2006/main">
          <x14:cfRule type="expression" priority="4696680" id="{4FDC32D3-C1F5-455D-9AA4-A03359B72526}">
            <xm:f>$BC$4='Data entry'!$R42</xm:f>
            <x14:dxf>
              <fill>
                <patternFill>
                  <bgColor rgb="FFFF0000"/>
                </patternFill>
              </fill>
            </x14:dxf>
          </x14:cfRule>
          <xm:sqref>BA114:BM114</xm:sqref>
        </x14:conditionalFormatting>
        <x14:conditionalFormatting xmlns:xm="http://schemas.microsoft.com/office/excel/2006/main">
          <x14:cfRule type="expression" priority="4696681" id="{5F0D0C60-B233-4C56-B05D-98C99990877F}">
            <xm:f>$BC$4='Data entry'!$R42</xm:f>
            <x14:dxf>
              <fill>
                <patternFill>
                  <bgColor rgb="FFFFFF00"/>
                </patternFill>
              </fill>
            </x14:dxf>
          </x14:cfRule>
          <xm:sqref>AO113:BC113</xm:sqref>
        </x14:conditionalFormatting>
        <x14:conditionalFormatting xmlns:xm="http://schemas.microsoft.com/office/excel/2006/main">
          <x14:cfRule type="expression" priority="4696682" id="{9EBCB60F-8135-43B6-A0F3-548D4092CC98}">
            <xm:f>$BD$4='Data entry'!$R42</xm:f>
            <x14:dxf>
              <fill>
                <patternFill>
                  <bgColor rgb="FFFF0000"/>
                </patternFill>
              </fill>
            </x14:dxf>
          </x14:cfRule>
          <xm:sqref>BB114:BN114</xm:sqref>
        </x14:conditionalFormatting>
        <x14:conditionalFormatting xmlns:xm="http://schemas.microsoft.com/office/excel/2006/main">
          <x14:cfRule type="expression" priority="4696683" id="{961AF346-4A73-41ED-9A8D-27D431B09C05}">
            <xm:f>$BD$4='Data entry'!$R42</xm:f>
            <x14:dxf>
              <fill>
                <patternFill>
                  <bgColor rgb="FFFFFF00"/>
                </patternFill>
              </fill>
            </x14:dxf>
          </x14:cfRule>
          <xm:sqref>AP113:BD113</xm:sqref>
        </x14:conditionalFormatting>
        <x14:conditionalFormatting xmlns:xm="http://schemas.microsoft.com/office/excel/2006/main">
          <x14:cfRule type="expression" priority="4696684" id="{5A887026-27CD-4F8C-8BA6-1E92704C1CA6}">
            <xm:f>$BE$4='Data entry'!$R42</xm:f>
            <x14:dxf>
              <fill>
                <patternFill>
                  <bgColor rgb="FFFF0000"/>
                </patternFill>
              </fill>
            </x14:dxf>
          </x14:cfRule>
          <xm:sqref>BC114:BO114</xm:sqref>
        </x14:conditionalFormatting>
        <x14:conditionalFormatting xmlns:xm="http://schemas.microsoft.com/office/excel/2006/main">
          <x14:cfRule type="expression" priority="4696685" id="{7F46217B-A1E9-4515-B31E-E756FCD7C6D9}">
            <xm:f>$BE$4='Data entry'!$R42</xm:f>
            <x14:dxf>
              <fill>
                <patternFill>
                  <bgColor rgb="FFFFFF00"/>
                </patternFill>
              </fill>
            </x14:dxf>
          </x14:cfRule>
          <xm:sqref>AP113:BE113</xm:sqref>
        </x14:conditionalFormatting>
        <x14:conditionalFormatting xmlns:xm="http://schemas.microsoft.com/office/excel/2006/main">
          <x14:cfRule type="expression" priority="4696686" id="{F4D9285C-8CA0-4EF1-943E-6A462D47CC77}">
            <xm:f>$BF$4='Data entry'!$R42</xm:f>
            <x14:dxf>
              <fill>
                <patternFill>
                  <bgColor rgb="FFFF0000"/>
                </patternFill>
              </fill>
            </x14:dxf>
          </x14:cfRule>
          <xm:sqref>BD114:BP114</xm:sqref>
        </x14:conditionalFormatting>
        <x14:conditionalFormatting xmlns:xm="http://schemas.microsoft.com/office/excel/2006/main">
          <x14:cfRule type="expression" priority="4696687" id="{B9E4407D-651D-4DC0-9D61-3271D62A65E9}">
            <xm:f>$BF$4='Data entry'!$R42</xm:f>
            <x14:dxf>
              <fill>
                <patternFill>
                  <bgColor rgb="FFFFFF00"/>
                </patternFill>
              </fill>
            </x14:dxf>
          </x14:cfRule>
          <xm:sqref>AR113:BF113</xm:sqref>
        </x14:conditionalFormatting>
        <x14:conditionalFormatting xmlns:xm="http://schemas.microsoft.com/office/excel/2006/main">
          <x14:cfRule type="expression" priority="4696688" id="{4CDC062F-DDFF-4556-B941-08F919727F69}">
            <xm:f>$BG$4='Data entry'!$R42</xm:f>
            <x14:dxf>
              <fill>
                <patternFill>
                  <bgColor rgb="FFFF0000"/>
                </patternFill>
              </fill>
            </x14:dxf>
          </x14:cfRule>
          <xm:sqref>BE114:BQ114</xm:sqref>
        </x14:conditionalFormatting>
        <x14:conditionalFormatting xmlns:xm="http://schemas.microsoft.com/office/excel/2006/main">
          <x14:cfRule type="expression" priority="4696689" id="{789184FA-9055-433B-8A1B-92C7ED59E81F}">
            <xm:f>$BG$4='Data entry'!$R42</xm:f>
            <x14:dxf>
              <fill>
                <patternFill>
                  <bgColor rgb="FFFFFF00"/>
                </patternFill>
              </fill>
            </x14:dxf>
          </x14:cfRule>
          <xm:sqref>AS113:BG113</xm:sqref>
        </x14:conditionalFormatting>
        <x14:conditionalFormatting xmlns:xm="http://schemas.microsoft.com/office/excel/2006/main">
          <x14:cfRule type="expression" priority="4696690" id="{58651E5C-09C9-46C1-B95C-E8A578A49E15}">
            <xm:f>$BH$4='Data entry'!$R42</xm:f>
            <x14:dxf>
              <fill>
                <patternFill>
                  <bgColor rgb="FFFFFF00"/>
                </patternFill>
              </fill>
            </x14:dxf>
          </x14:cfRule>
          <xm:sqref>AT113:BH113</xm:sqref>
        </x14:conditionalFormatting>
        <x14:conditionalFormatting xmlns:xm="http://schemas.microsoft.com/office/excel/2006/main">
          <x14:cfRule type="expression" priority="4696691" id="{97B30B86-8311-4DC0-A533-8C0D53F37839}">
            <xm:f>$BH$4='Data entry'!$R42</xm:f>
            <x14:dxf>
              <fill>
                <patternFill>
                  <bgColor rgb="FFFF0000"/>
                </patternFill>
              </fill>
            </x14:dxf>
          </x14:cfRule>
          <xm:sqref>BF114:BR114</xm:sqref>
        </x14:conditionalFormatting>
        <x14:conditionalFormatting xmlns:xm="http://schemas.microsoft.com/office/excel/2006/main">
          <x14:cfRule type="expression" priority="4696692" id="{78344C0C-5AEA-40B1-A20C-6D77DF58E1F5}">
            <xm:f>$BI$4='Data entry'!$R42</xm:f>
            <x14:dxf>
              <fill>
                <patternFill>
                  <bgColor rgb="FFFFFF00"/>
                </patternFill>
              </fill>
            </x14:dxf>
          </x14:cfRule>
          <xm:sqref>AU113:BI113</xm:sqref>
        </x14:conditionalFormatting>
        <x14:conditionalFormatting xmlns:xm="http://schemas.microsoft.com/office/excel/2006/main">
          <x14:cfRule type="expression" priority="4696693" id="{A9CE044F-482E-4F25-B28F-89ACC58502B1}">
            <xm:f>$BI$4='Data entry'!$R42</xm:f>
            <x14:dxf>
              <fill>
                <patternFill>
                  <bgColor rgb="FFFF0000"/>
                </patternFill>
              </fill>
            </x14:dxf>
          </x14:cfRule>
          <xm:sqref>BG114:BS114</xm:sqref>
        </x14:conditionalFormatting>
        <x14:conditionalFormatting xmlns:xm="http://schemas.microsoft.com/office/excel/2006/main">
          <x14:cfRule type="expression" priority="4696694" id="{F63BE0EB-3C71-4456-BEF0-11180AB7A8BB}">
            <xm:f>$BJ$4='Data entry'!$R42</xm:f>
            <x14:dxf>
              <fill>
                <patternFill>
                  <bgColor rgb="FFFFFF00"/>
                </patternFill>
              </fill>
            </x14:dxf>
          </x14:cfRule>
          <xm:sqref>AV113:BJ113</xm:sqref>
        </x14:conditionalFormatting>
        <x14:conditionalFormatting xmlns:xm="http://schemas.microsoft.com/office/excel/2006/main">
          <x14:cfRule type="expression" priority="4696695" id="{478A5DCB-1DAA-4497-A6CC-B4F01FB96D10}">
            <xm:f>$BJ$4='Data entry'!$R42</xm:f>
            <x14:dxf>
              <fill>
                <patternFill>
                  <bgColor rgb="FFFF0000"/>
                </patternFill>
              </fill>
            </x14:dxf>
          </x14:cfRule>
          <xm:sqref>BH114:BT114</xm:sqref>
        </x14:conditionalFormatting>
        <x14:conditionalFormatting xmlns:xm="http://schemas.microsoft.com/office/excel/2006/main">
          <x14:cfRule type="expression" priority="4696696" id="{CDE4AD5B-65A6-4FA4-9EC0-8D05F22312A9}">
            <xm:f>$BK$4='Data entry'!$R42</xm:f>
            <x14:dxf>
              <fill>
                <patternFill>
                  <bgColor rgb="FFFF0000"/>
                </patternFill>
              </fill>
            </x14:dxf>
          </x14:cfRule>
          <xm:sqref>BI114:BU114</xm:sqref>
        </x14:conditionalFormatting>
        <x14:conditionalFormatting xmlns:xm="http://schemas.microsoft.com/office/excel/2006/main">
          <x14:cfRule type="expression" priority="4696697" id="{AB32E790-6CD8-4D11-9A69-57D785FE4BBC}">
            <xm:f>$BK$4='Data entry'!$R42</xm:f>
            <x14:dxf>
              <fill>
                <patternFill>
                  <bgColor rgb="FFFFFF00"/>
                </patternFill>
              </fill>
            </x14:dxf>
          </x14:cfRule>
          <xm:sqref>AW113:BK113</xm:sqref>
        </x14:conditionalFormatting>
        <x14:conditionalFormatting xmlns:xm="http://schemas.microsoft.com/office/excel/2006/main">
          <x14:cfRule type="expression" priority="4696698" id="{99810EB9-805C-43D8-852A-EEECE7874CDB}">
            <xm:f>$BL$4='Data entry'!$R42</xm:f>
            <x14:dxf>
              <fill>
                <patternFill>
                  <bgColor rgb="FFFF0000"/>
                </patternFill>
              </fill>
            </x14:dxf>
          </x14:cfRule>
          <xm:sqref>BJ114:BV114</xm:sqref>
        </x14:conditionalFormatting>
        <x14:conditionalFormatting xmlns:xm="http://schemas.microsoft.com/office/excel/2006/main">
          <x14:cfRule type="expression" priority="4696699" id="{BF5F5475-4E46-479C-97A6-D5175F5D1803}">
            <xm:f>$BL$4='Data entry'!$R42</xm:f>
            <x14:dxf>
              <fill>
                <patternFill>
                  <bgColor rgb="FFFFFF00"/>
                </patternFill>
              </fill>
            </x14:dxf>
          </x14:cfRule>
          <xm:sqref>AX113:BL113</xm:sqref>
        </x14:conditionalFormatting>
        <x14:conditionalFormatting xmlns:xm="http://schemas.microsoft.com/office/excel/2006/main">
          <x14:cfRule type="expression" priority="4696700" id="{B86FDF2F-16C9-46B1-847E-7EA1A8A34B9D}">
            <xm:f>$BM$4='Data entry'!$R42</xm:f>
            <x14:dxf>
              <fill>
                <patternFill>
                  <bgColor rgb="FFFF0000"/>
                </patternFill>
              </fill>
            </x14:dxf>
          </x14:cfRule>
          <xm:sqref>BK114:BW114</xm:sqref>
        </x14:conditionalFormatting>
        <x14:conditionalFormatting xmlns:xm="http://schemas.microsoft.com/office/excel/2006/main">
          <x14:cfRule type="expression" priority="4696701" id="{72FD189F-4CED-400D-9FEF-21A328970A4D}">
            <xm:f>$BM$4='Data entry'!$R42</xm:f>
            <x14:dxf>
              <fill>
                <patternFill>
                  <bgColor rgb="FFFFFF00"/>
                </patternFill>
              </fill>
            </x14:dxf>
          </x14:cfRule>
          <xm:sqref>AY113:BM113</xm:sqref>
        </x14:conditionalFormatting>
        <x14:conditionalFormatting xmlns:xm="http://schemas.microsoft.com/office/excel/2006/main">
          <x14:cfRule type="expression" priority="4696702" id="{BBBBF859-D5A7-4F55-BFBF-8A77E3357590}">
            <xm:f>$BN$4='Data entry'!$R42</xm:f>
            <x14:dxf>
              <fill>
                <patternFill>
                  <bgColor rgb="FFFF0000"/>
                </patternFill>
              </fill>
            </x14:dxf>
          </x14:cfRule>
          <xm:sqref>BL114:BX114</xm:sqref>
        </x14:conditionalFormatting>
        <x14:conditionalFormatting xmlns:xm="http://schemas.microsoft.com/office/excel/2006/main">
          <x14:cfRule type="expression" priority="4696703" id="{50CB1D75-0FD5-4D24-92B1-E8A41DC6575C}">
            <xm:f>$BN$4='Data entry'!$R42</xm:f>
            <x14:dxf>
              <fill>
                <patternFill>
                  <bgColor rgb="FFFFFF00"/>
                </patternFill>
              </fill>
            </x14:dxf>
          </x14:cfRule>
          <xm:sqref>AZ113:BN113</xm:sqref>
        </x14:conditionalFormatting>
        <x14:conditionalFormatting xmlns:xm="http://schemas.microsoft.com/office/excel/2006/main">
          <x14:cfRule type="expression" priority="4696704" id="{9EF3226D-E8FC-496B-A6FF-71776AEA54D1}">
            <xm:f>$BO$4='Data entry'!$R42</xm:f>
            <x14:dxf>
              <fill>
                <patternFill>
                  <bgColor rgb="FFFF0000"/>
                </patternFill>
              </fill>
            </x14:dxf>
          </x14:cfRule>
          <xm:sqref>BM114:BY114</xm:sqref>
        </x14:conditionalFormatting>
        <x14:conditionalFormatting xmlns:xm="http://schemas.microsoft.com/office/excel/2006/main">
          <x14:cfRule type="expression" priority="4696705" id="{3B86C801-ECFE-4D05-8AA5-1581116BAFBC}">
            <xm:f>$BO$4='Data entry'!$R42</xm:f>
            <x14:dxf>
              <fill>
                <patternFill>
                  <bgColor rgb="FFFFFF00"/>
                </patternFill>
              </fill>
            </x14:dxf>
          </x14:cfRule>
          <xm:sqref>BA113:BO113</xm:sqref>
        </x14:conditionalFormatting>
        <x14:conditionalFormatting xmlns:xm="http://schemas.microsoft.com/office/excel/2006/main">
          <x14:cfRule type="expression" priority="4696706" id="{058A23EC-3371-4A02-9F20-1ECA603AC6BC}">
            <xm:f>$BP$4='Data entry'!$R42</xm:f>
            <x14:dxf>
              <fill>
                <patternFill>
                  <bgColor rgb="FFFF0000"/>
                </patternFill>
              </fill>
            </x14:dxf>
          </x14:cfRule>
          <xm:sqref>BN114:BZ114</xm:sqref>
        </x14:conditionalFormatting>
        <x14:conditionalFormatting xmlns:xm="http://schemas.microsoft.com/office/excel/2006/main">
          <x14:cfRule type="expression" priority="4696707" id="{3E711E31-3992-4555-AB22-87133D60CD15}">
            <xm:f>$BP$4='Data entry'!$R42</xm:f>
            <x14:dxf>
              <fill>
                <patternFill>
                  <bgColor rgb="FFFFFF00"/>
                </patternFill>
              </fill>
            </x14:dxf>
          </x14:cfRule>
          <xm:sqref>BB113:BP113</xm:sqref>
        </x14:conditionalFormatting>
        <x14:conditionalFormatting xmlns:xm="http://schemas.microsoft.com/office/excel/2006/main">
          <x14:cfRule type="expression" priority="4696708" id="{23E9F8B9-37D5-4730-9453-6F23E8ECBBE3}">
            <xm:f>$BQ$4='Data entry'!$R42</xm:f>
            <x14:dxf>
              <fill>
                <patternFill>
                  <bgColor rgb="FFFFFF00"/>
                </patternFill>
              </fill>
            </x14:dxf>
          </x14:cfRule>
          <xm:sqref>BC113:BQ113</xm:sqref>
        </x14:conditionalFormatting>
        <x14:conditionalFormatting xmlns:xm="http://schemas.microsoft.com/office/excel/2006/main">
          <x14:cfRule type="expression" priority="4696709" id="{BCFD92F6-AAD3-44FD-BC61-A292A81B883E}">
            <xm:f>$BQ$4='Data entry'!$R42</xm:f>
            <x14:dxf>
              <fill>
                <patternFill>
                  <bgColor rgb="FFFF0000"/>
                </patternFill>
              </fill>
            </x14:dxf>
          </x14:cfRule>
          <xm:sqref>BO114:CA114</xm:sqref>
        </x14:conditionalFormatting>
        <x14:conditionalFormatting xmlns:xm="http://schemas.microsoft.com/office/excel/2006/main">
          <x14:cfRule type="expression" priority="4696710" id="{357D60E5-F356-477E-8020-A18F42C02832}">
            <xm:f>$BR$4='Data entry'!$R42</xm:f>
            <x14:dxf>
              <fill>
                <patternFill>
                  <bgColor rgb="FFFFFF00"/>
                </patternFill>
              </fill>
            </x14:dxf>
          </x14:cfRule>
          <xm:sqref>BD113:BR113</xm:sqref>
        </x14:conditionalFormatting>
        <x14:conditionalFormatting xmlns:xm="http://schemas.microsoft.com/office/excel/2006/main">
          <x14:cfRule type="expression" priority="4696711" id="{DA2B6511-43B3-432D-B6AA-1DB1188B90A6}">
            <xm:f>$BR$4='Data entry'!$R42</xm:f>
            <x14:dxf>
              <fill>
                <patternFill>
                  <bgColor rgb="FFFF0000"/>
                </patternFill>
              </fill>
            </x14:dxf>
          </x14:cfRule>
          <xm:sqref>BP114:CB114</xm:sqref>
        </x14:conditionalFormatting>
        <x14:conditionalFormatting xmlns:xm="http://schemas.microsoft.com/office/excel/2006/main">
          <x14:cfRule type="expression" priority="4696712" id="{0D5F64E4-4136-4BFA-B833-CC8578525D9C}">
            <xm:f>$BS$4='Data entry'!$R42</xm:f>
            <x14:dxf>
              <fill>
                <patternFill>
                  <bgColor rgb="FFFFFF00"/>
                </patternFill>
              </fill>
            </x14:dxf>
          </x14:cfRule>
          <xm:sqref>BE113:BS113</xm:sqref>
        </x14:conditionalFormatting>
        <x14:conditionalFormatting xmlns:xm="http://schemas.microsoft.com/office/excel/2006/main">
          <x14:cfRule type="expression" priority="4696713" id="{AC94D468-F078-4AE2-8771-102996E07B09}">
            <xm:f>$BS$4='Data entry'!$R42</xm:f>
            <x14:dxf>
              <fill>
                <patternFill>
                  <bgColor rgb="FFFF0000"/>
                </patternFill>
              </fill>
            </x14:dxf>
          </x14:cfRule>
          <xm:sqref>BQ114:CC114</xm:sqref>
        </x14:conditionalFormatting>
        <x14:conditionalFormatting xmlns:xm="http://schemas.microsoft.com/office/excel/2006/main">
          <x14:cfRule type="expression" priority="4696714" id="{10E78F76-181E-4F19-9F89-7DD36D3EFE30}">
            <xm:f>$BT$4='Data entry'!$R42</xm:f>
            <x14:dxf>
              <fill>
                <patternFill>
                  <bgColor rgb="FFFFFF00"/>
                </patternFill>
              </fill>
            </x14:dxf>
          </x14:cfRule>
          <xm:sqref>BF113:BT113</xm:sqref>
        </x14:conditionalFormatting>
        <x14:conditionalFormatting xmlns:xm="http://schemas.microsoft.com/office/excel/2006/main">
          <x14:cfRule type="expression" priority="4696715" id="{6A5FADC6-9512-4EFB-90A5-7B5244D10D1F}">
            <xm:f>$BT$4='Data entry'!$R42</xm:f>
            <x14:dxf>
              <fill>
                <patternFill>
                  <bgColor rgb="FFFF0000"/>
                </patternFill>
              </fill>
            </x14:dxf>
          </x14:cfRule>
          <xm:sqref>BR114:CC114</xm:sqref>
        </x14:conditionalFormatting>
        <x14:conditionalFormatting xmlns:xm="http://schemas.microsoft.com/office/excel/2006/main">
          <x14:cfRule type="expression" priority="4696716" id="{A51139D1-8841-4B96-B8CB-DFE3808765CF}">
            <xm:f>$BU$4='Data entry'!$R42</xm:f>
            <x14:dxf>
              <fill>
                <patternFill>
                  <bgColor rgb="FFFFFF00"/>
                </patternFill>
              </fill>
            </x14:dxf>
          </x14:cfRule>
          <xm:sqref>BG113:BU113</xm:sqref>
        </x14:conditionalFormatting>
        <x14:conditionalFormatting xmlns:xm="http://schemas.microsoft.com/office/excel/2006/main">
          <x14:cfRule type="expression" priority="4696717" id="{55CA7258-760F-4BFF-ACB5-A70FEB3E7981}">
            <xm:f>$BU$4='Data entry'!$R42</xm:f>
            <x14:dxf>
              <fill>
                <patternFill>
                  <bgColor rgb="FFFF0000"/>
                </patternFill>
              </fill>
            </x14:dxf>
          </x14:cfRule>
          <xm:sqref>BS114:CC114</xm:sqref>
        </x14:conditionalFormatting>
        <x14:conditionalFormatting xmlns:xm="http://schemas.microsoft.com/office/excel/2006/main">
          <x14:cfRule type="expression" priority="4696718" id="{A922B218-64DB-4CBB-9AB8-FE0EBB44E09E}">
            <xm:f>$BV$4='Data entry'!$R42</xm:f>
            <x14:dxf>
              <fill>
                <patternFill>
                  <bgColor rgb="FFFFFF00"/>
                </patternFill>
              </fill>
            </x14:dxf>
          </x14:cfRule>
          <xm:sqref>BH113:BV113</xm:sqref>
        </x14:conditionalFormatting>
        <x14:conditionalFormatting xmlns:xm="http://schemas.microsoft.com/office/excel/2006/main">
          <x14:cfRule type="expression" priority="4696719" id="{C98E908A-CD31-4778-B41C-7AFB9DBE639A}">
            <xm:f>$BV$4='Data entry'!$R42</xm:f>
            <x14:dxf>
              <fill>
                <patternFill>
                  <bgColor rgb="FFFF0000"/>
                </patternFill>
              </fill>
            </x14:dxf>
          </x14:cfRule>
          <xm:sqref>BT114:CC114</xm:sqref>
        </x14:conditionalFormatting>
        <x14:conditionalFormatting xmlns:xm="http://schemas.microsoft.com/office/excel/2006/main">
          <x14:cfRule type="expression" priority="4696720" id="{465CCCA3-B4DB-4B61-8AC7-8A5E4CEC9E3F}">
            <xm:f>$BW$4='Data entry'!$R42</xm:f>
            <x14:dxf>
              <fill>
                <patternFill>
                  <bgColor rgb="FFFFFF00"/>
                </patternFill>
              </fill>
            </x14:dxf>
          </x14:cfRule>
          <xm:sqref>BI113:BW113</xm:sqref>
        </x14:conditionalFormatting>
        <x14:conditionalFormatting xmlns:xm="http://schemas.microsoft.com/office/excel/2006/main">
          <x14:cfRule type="expression" priority="4696721" id="{37566F97-6D06-400B-A709-FE657B07687F}">
            <xm:f>$BW$4='Data entry'!$R42</xm:f>
            <x14:dxf>
              <fill>
                <patternFill>
                  <bgColor rgb="FFFF0000"/>
                </patternFill>
              </fill>
            </x14:dxf>
          </x14:cfRule>
          <xm:sqref>BU114:CC114</xm:sqref>
        </x14:conditionalFormatting>
        <x14:conditionalFormatting xmlns:xm="http://schemas.microsoft.com/office/excel/2006/main">
          <x14:cfRule type="expression" priority="4696722" id="{D8FBA3AC-5CF0-4E45-97CA-1D4DEE729ADA}">
            <xm:f>$BX$4='Data entry'!$R42</xm:f>
            <x14:dxf>
              <fill>
                <patternFill>
                  <bgColor rgb="FFFFFF00"/>
                </patternFill>
              </fill>
            </x14:dxf>
          </x14:cfRule>
          <xm:sqref>BJ113:BX113</xm:sqref>
        </x14:conditionalFormatting>
        <x14:conditionalFormatting xmlns:xm="http://schemas.microsoft.com/office/excel/2006/main">
          <x14:cfRule type="expression" priority="4696723" id="{E077C84B-A94F-431D-B232-4AFCC7C64F54}">
            <xm:f>$BX$4='Data entry'!$R42</xm:f>
            <x14:dxf>
              <fill>
                <patternFill>
                  <bgColor rgb="FFFF0000"/>
                </patternFill>
              </fill>
            </x14:dxf>
          </x14:cfRule>
          <xm:sqref>BV114:CC114</xm:sqref>
        </x14:conditionalFormatting>
        <x14:conditionalFormatting xmlns:xm="http://schemas.microsoft.com/office/excel/2006/main">
          <x14:cfRule type="expression" priority="4696724" id="{63783BA8-0C97-4A44-86FD-7A2BCF1B9957}">
            <xm:f>$BY$4='Data entry'!$R42</xm:f>
            <x14:dxf>
              <fill>
                <patternFill>
                  <bgColor rgb="FFFFFF00"/>
                </patternFill>
              </fill>
            </x14:dxf>
          </x14:cfRule>
          <xm:sqref>BK113:BY113</xm:sqref>
        </x14:conditionalFormatting>
        <x14:conditionalFormatting xmlns:xm="http://schemas.microsoft.com/office/excel/2006/main">
          <x14:cfRule type="expression" priority="4696725" id="{BB8DB8B4-B71B-46D2-AEE7-346F16103F74}">
            <xm:f>$BY$4='Data entry'!$R42</xm:f>
            <x14:dxf>
              <fill>
                <patternFill>
                  <bgColor rgb="FFFF0000"/>
                </patternFill>
              </fill>
            </x14:dxf>
          </x14:cfRule>
          <xm:sqref>BW114:CC114</xm:sqref>
        </x14:conditionalFormatting>
        <x14:conditionalFormatting xmlns:xm="http://schemas.microsoft.com/office/excel/2006/main">
          <x14:cfRule type="expression" priority="4696726" id="{1B638B98-2B06-4FEB-90C1-446A3E0A3979}">
            <xm:f>$BZ$4='Data entry'!$R42</xm:f>
            <x14:dxf>
              <fill>
                <patternFill>
                  <bgColor rgb="FFFFFF00"/>
                </patternFill>
              </fill>
            </x14:dxf>
          </x14:cfRule>
          <xm:sqref>BL113:BZ113</xm:sqref>
        </x14:conditionalFormatting>
        <x14:conditionalFormatting xmlns:xm="http://schemas.microsoft.com/office/excel/2006/main">
          <x14:cfRule type="expression" priority="4696727" id="{D3A0A2F8-D1B2-4DC5-B2A9-0EF53074E685}">
            <xm:f>$BZ$4='Data entry'!$R42</xm:f>
            <x14:dxf>
              <fill>
                <patternFill>
                  <bgColor rgb="FFFF0000"/>
                </patternFill>
              </fill>
            </x14:dxf>
          </x14:cfRule>
          <xm:sqref>BX114:CC114</xm:sqref>
        </x14:conditionalFormatting>
        <x14:conditionalFormatting xmlns:xm="http://schemas.microsoft.com/office/excel/2006/main">
          <x14:cfRule type="expression" priority="4696728" id="{83F6D018-7D3B-4D33-9998-11572F2F2FF5}">
            <xm:f>$CA$4='Data entry'!$R42</xm:f>
            <x14:dxf>
              <fill>
                <patternFill>
                  <bgColor rgb="FFFFFF00"/>
                </patternFill>
              </fill>
            </x14:dxf>
          </x14:cfRule>
          <xm:sqref>BM113:CA113</xm:sqref>
        </x14:conditionalFormatting>
        <x14:conditionalFormatting xmlns:xm="http://schemas.microsoft.com/office/excel/2006/main">
          <x14:cfRule type="expression" priority="4696729" id="{8E6D0B51-5626-4ED9-9072-C7A2C139704F}">
            <xm:f>$CA$4='Data entry'!$R42</xm:f>
            <x14:dxf>
              <fill>
                <patternFill>
                  <bgColor rgb="FFFF0000"/>
                </patternFill>
              </fill>
            </x14:dxf>
          </x14:cfRule>
          <xm:sqref>BY114:CC114</xm:sqref>
        </x14:conditionalFormatting>
        <x14:conditionalFormatting xmlns:xm="http://schemas.microsoft.com/office/excel/2006/main">
          <x14:cfRule type="expression" priority="4696730" id="{E1886EE4-3BDE-43A9-9F4B-79377FEC37FE}">
            <xm:f>$CB$4='Data entry'!$R42</xm:f>
            <x14:dxf>
              <fill>
                <patternFill>
                  <bgColor rgb="FFFFFF00"/>
                </patternFill>
              </fill>
            </x14:dxf>
          </x14:cfRule>
          <xm:sqref>BN113:CB113</xm:sqref>
        </x14:conditionalFormatting>
        <x14:conditionalFormatting xmlns:xm="http://schemas.microsoft.com/office/excel/2006/main">
          <x14:cfRule type="expression" priority="4696731" id="{ADEF572A-6C18-4602-BB86-01C96D36E07E}">
            <xm:f>$CB$4='Data entry'!$R42</xm:f>
            <x14:dxf>
              <fill>
                <patternFill>
                  <bgColor rgb="FFFF0000"/>
                </patternFill>
              </fill>
            </x14:dxf>
          </x14:cfRule>
          <xm:sqref>BZ114:CC114</xm:sqref>
        </x14:conditionalFormatting>
        <x14:conditionalFormatting xmlns:xm="http://schemas.microsoft.com/office/excel/2006/main">
          <x14:cfRule type="expression" priority="4696732" id="{7984E1C9-E073-4955-8543-62145CB6D008}">
            <xm:f>$CC$4='Data entry'!$R42</xm:f>
            <x14:dxf>
              <fill>
                <patternFill>
                  <bgColor rgb="FFFFFF00"/>
                </patternFill>
              </fill>
            </x14:dxf>
          </x14:cfRule>
          <xm:sqref>BO113:CC113</xm:sqref>
        </x14:conditionalFormatting>
        <x14:conditionalFormatting xmlns:xm="http://schemas.microsoft.com/office/excel/2006/main">
          <x14:cfRule type="expression" priority="4696733" id="{18A957B3-59FA-4698-BA92-2A208FF18E2F}">
            <xm:f>$CC$4='Data entry'!$R42</xm:f>
            <x14:dxf>
              <fill>
                <patternFill>
                  <bgColor rgb="FFFF0000"/>
                </patternFill>
              </fill>
            </x14:dxf>
          </x14:cfRule>
          <xm:sqref>CA114:CC114</xm:sqref>
        </x14:conditionalFormatting>
        <x14:conditionalFormatting xmlns:xm="http://schemas.microsoft.com/office/excel/2006/main">
          <x14:cfRule type="expression" priority="4696820" id="{5B0DB825-B7C2-40AC-B7EF-F267F054CFB9}">
            <xm:f>$U$4='Data entry'!$R43</xm:f>
            <x14:dxf>
              <fill>
                <patternFill>
                  <bgColor rgb="FFFF0000"/>
                </patternFill>
              </fill>
            </x14:dxf>
          </x14:cfRule>
          <xm:sqref>S117:AE117</xm:sqref>
        </x14:conditionalFormatting>
        <x14:conditionalFormatting xmlns:xm="http://schemas.microsoft.com/office/excel/2006/main">
          <x14:cfRule type="expression" priority="4696821" id="{18311200-E2BB-400F-B594-3B9A2C6068C2}">
            <xm:f>$V$4='Data entry'!$R43</xm:f>
            <x14:dxf>
              <fill>
                <patternFill>
                  <bgColor rgb="FFFF0000"/>
                </patternFill>
              </fill>
            </x14:dxf>
          </x14:cfRule>
          <xm:sqref>T117:AF117</xm:sqref>
        </x14:conditionalFormatting>
        <x14:conditionalFormatting xmlns:xm="http://schemas.microsoft.com/office/excel/2006/main">
          <x14:cfRule type="expression" priority="4696822" id="{D6DFB621-1A58-4C59-A987-ECAD0EB2D32B}">
            <xm:f>$V$4='Data entry'!$R43</xm:f>
            <x14:dxf>
              <fill>
                <patternFill>
                  <bgColor rgb="FFFFFF00"/>
                </patternFill>
              </fill>
            </x14:dxf>
          </x14:cfRule>
          <xm:sqref>H116:V116</xm:sqref>
        </x14:conditionalFormatting>
        <x14:conditionalFormatting xmlns:xm="http://schemas.microsoft.com/office/excel/2006/main">
          <x14:cfRule type="expression" priority="4696823" id="{5F87A680-DC5F-433D-A779-B7A534ACCDA9}">
            <xm:f>$W$4='Data entry'!$R43</xm:f>
            <x14:dxf>
              <fill>
                <patternFill>
                  <bgColor rgb="FFFF0000"/>
                </patternFill>
              </fill>
            </x14:dxf>
          </x14:cfRule>
          <xm:sqref>U117:AG117</xm:sqref>
        </x14:conditionalFormatting>
        <x14:conditionalFormatting xmlns:xm="http://schemas.microsoft.com/office/excel/2006/main">
          <x14:cfRule type="expression" priority="4696824" id="{964539FF-A92C-4F68-B268-B7157A32678C}">
            <xm:f>$W$4='Data entry'!$R43</xm:f>
            <x14:dxf>
              <fill>
                <patternFill>
                  <bgColor rgb="FFFFFF00"/>
                </patternFill>
              </fill>
            </x14:dxf>
          </x14:cfRule>
          <xm:sqref>I116:W116</xm:sqref>
        </x14:conditionalFormatting>
        <x14:conditionalFormatting xmlns:xm="http://schemas.microsoft.com/office/excel/2006/main">
          <x14:cfRule type="expression" priority="4696825" id="{46C1533A-F090-4A90-9309-3F59EC3FD3B0}">
            <xm:f>$X$4='Data entry'!$R43</xm:f>
            <x14:dxf>
              <fill>
                <patternFill>
                  <bgColor rgb="FFFF0000"/>
                </patternFill>
              </fill>
            </x14:dxf>
          </x14:cfRule>
          <xm:sqref>V117:AH117</xm:sqref>
        </x14:conditionalFormatting>
        <x14:conditionalFormatting xmlns:xm="http://schemas.microsoft.com/office/excel/2006/main">
          <x14:cfRule type="expression" priority="4696826" id="{7C70E81C-DDD4-4D75-933A-4F6A39893184}">
            <xm:f>$X$4='Data entry'!$R43</xm:f>
            <x14:dxf>
              <fill>
                <patternFill>
                  <bgColor rgb="FFFFFF00"/>
                </patternFill>
              </fill>
            </x14:dxf>
          </x14:cfRule>
          <xm:sqref>J116:X116</xm:sqref>
        </x14:conditionalFormatting>
        <x14:conditionalFormatting xmlns:xm="http://schemas.microsoft.com/office/excel/2006/main">
          <x14:cfRule type="expression" priority="4696827" id="{561AF073-0EF8-4B72-A119-40A639C4359D}">
            <xm:f>$Y$4='Data entry'!$R43</xm:f>
            <x14:dxf>
              <fill>
                <patternFill>
                  <bgColor rgb="FFFF0000"/>
                </patternFill>
              </fill>
            </x14:dxf>
          </x14:cfRule>
          <xm:sqref>W117:AI117</xm:sqref>
        </x14:conditionalFormatting>
        <x14:conditionalFormatting xmlns:xm="http://schemas.microsoft.com/office/excel/2006/main">
          <x14:cfRule type="expression" priority="4696828" id="{F242E808-8F07-4A89-9524-7D4C767CE357}">
            <xm:f>$Y$4='Data entry'!$R43</xm:f>
            <x14:dxf>
              <fill>
                <patternFill>
                  <bgColor rgb="FFFFFF00"/>
                </patternFill>
              </fill>
            </x14:dxf>
          </x14:cfRule>
          <xm:sqref>K116:Y116</xm:sqref>
        </x14:conditionalFormatting>
        <x14:conditionalFormatting xmlns:xm="http://schemas.microsoft.com/office/excel/2006/main">
          <x14:cfRule type="expression" priority="4696829" id="{DD601058-982B-4218-BD9D-64BB823C2633}">
            <xm:f>$Z$4='Data entry'!$R43</xm:f>
            <x14:dxf>
              <fill>
                <patternFill>
                  <bgColor rgb="FFFF0000"/>
                </patternFill>
              </fill>
            </x14:dxf>
          </x14:cfRule>
          <xm:sqref>X117:AJ117</xm:sqref>
        </x14:conditionalFormatting>
        <x14:conditionalFormatting xmlns:xm="http://schemas.microsoft.com/office/excel/2006/main">
          <x14:cfRule type="expression" priority="4696830" id="{C9DB141D-79F6-4093-92A3-7BF7A1622985}">
            <xm:f>$Z$4='Data entry'!$R43</xm:f>
            <x14:dxf>
              <fill>
                <patternFill>
                  <bgColor rgb="FFFFFF00"/>
                </patternFill>
              </fill>
            </x14:dxf>
          </x14:cfRule>
          <xm:sqref>L116:Z116</xm:sqref>
        </x14:conditionalFormatting>
        <x14:conditionalFormatting xmlns:xm="http://schemas.microsoft.com/office/excel/2006/main">
          <x14:cfRule type="expression" priority="4696831" id="{710EB8D3-F5C0-4E3C-8214-2D0C4E26F649}">
            <xm:f>$AA$4='Data entry'!$R43</xm:f>
            <x14:dxf>
              <fill>
                <patternFill>
                  <bgColor rgb="FFFF0000"/>
                </patternFill>
              </fill>
            </x14:dxf>
          </x14:cfRule>
          <xm:sqref>Y117:AK117</xm:sqref>
        </x14:conditionalFormatting>
        <x14:conditionalFormatting xmlns:xm="http://schemas.microsoft.com/office/excel/2006/main">
          <x14:cfRule type="expression" priority="4696832" id="{33825D69-C967-4D27-B395-5D44A3083802}">
            <xm:f>$AA$4='Data entry'!$R43</xm:f>
            <x14:dxf>
              <fill>
                <patternFill>
                  <bgColor rgb="FFFFFF00"/>
                </patternFill>
              </fill>
            </x14:dxf>
          </x14:cfRule>
          <xm:sqref>M116:AA116</xm:sqref>
        </x14:conditionalFormatting>
        <x14:conditionalFormatting xmlns:xm="http://schemas.microsoft.com/office/excel/2006/main">
          <x14:cfRule type="expression" priority="4696833" id="{9811A97D-351B-4D32-8754-AF433277E62B}">
            <xm:f>$AB$4='Data entry'!$R43</xm:f>
            <x14:dxf>
              <fill>
                <patternFill>
                  <bgColor rgb="FFFF0000"/>
                </patternFill>
              </fill>
            </x14:dxf>
          </x14:cfRule>
          <xm:sqref>Z117:AL117</xm:sqref>
        </x14:conditionalFormatting>
        <x14:conditionalFormatting xmlns:xm="http://schemas.microsoft.com/office/excel/2006/main">
          <x14:cfRule type="expression" priority="4696834" id="{6DD3E556-C72E-438B-92DA-3096ED1E4178}">
            <xm:f>$AB$4='Data entry'!$R43</xm:f>
            <x14:dxf>
              <fill>
                <patternFill>
                  <bgColor rgb="FFFFFF00"/>
                </patternFill>
              </fill>
            </x14:dxf>
          </x14:cfRule>
          <xm:sqref>N116:AB116</xm:sqref>
        </x14:conditionalFormatting>
        <x14:conditionalFormatting xmlns:xm="http://schemas.microsoft.com/office/excel/2006/main">
          <x14:cfRule type="expression" priority="4696835" id="{C0DF7A1B-D6BC-4371-BD3A-F0708147FA1C}">
            <xm:f>$AC$4='Data entry'!$R43</xm:f>
            <x14:dxf>
              <fill>
                <patternFill>
                  <bgColor rgb="FFFF0000"/>
                </patternFill>
              </fill>
            </x14:dxf>
          </x14:cfRule>
          <xm:sqref>AA117:AM117</xm:sqref>
        </x14:conditionalFormatting>
        <x14:conditionalFormatting xmlns:xm="http://schemas.microsoft.com/office/excel/2006/main">
          <x14:cfRule type="expression" priority="4696836" id="{DB2E1F48-AF0E-41F9-A976-6B1963CA5711}">
            <xm:f>$AC$4='Data entry'!$R43</xm:f>
            <x14:dxf>
              <fill>
                <patternFill>
                  <bgColor rgb="FFFFFF00"/>
                </patternFill>
              </fill>
            </x14:dxf>
          </x14:cfRule>
          <xm:sqref>O116:AC116</xm:sqref>
        </x14:conditionalFormatting>
        <x14:conditionalFormatting xmlns:xm="http://schemas.microsoft.com/office/excel/2006/main">
          <x14:cfRule type="expression" priority="4696837" id="{89909907-F9A9-4AF9-BC1D-304710A43F50}">
            <xm:f>$AD$4='Data entry'!$R43</xm:f>
            <x14:dxf>
              <fill>
                <patternFill>
                  <bgColor rgb="FFFF0000"/>
                </patternFill>
              </fill>
            </x14:dxf>
          </x14:cfRule>
          <xm:sqref>AB117:AN117</xm:sqref>
        </x14:conditionalFormatting>
        <x14:conditionalFormatting xmlns:xm="http://schemas.microsoft.com/office/excel/2006/main">
          <x14:cfRule type="expression" priority="4696838" id="{729676B7-E331-43A4-ACC9-850DCEE76A0E}">
            <xm:f>$AD$4='Data entry'!$R43</xm:f>
            <x14:dxf>
              <fill>
                <patternFill>
                  <bgColor rgb="FFFFFF00"/>
                </patternFill>
              </fill>
            </x14:dxf>
          </x14:cfRule>
          <xm:sqref>P116:AD116</xm:sqref>
        </x14:conditionalFormatting>
        <x14:conditionalFormatting xmlns:xm="http://schemas.microsoft.com/office/excel/2006/main">
          <x14:cfRule type="expression" priority="4696839" id="{00DA2C55-350E-44AA-ABEA-808FABFDA737}">
            <xm:f>$AE$4='Data entry'!$R43</xm:f>
            <x14:dxf>
              <fill>
                <patternFill>
                  <bgColor rgb="FFFF0000"/>
                </patternFill>
              </fill>
            </x14:dxf>
          </x14:cfRule>
          <xm:sqref>AC117:AO117</xm:sqref>
        </x14:conditionalFormatting>
        <x14:conditionalFormatting xmlns:xm="http://schemas.microsoft.com/office/excel/2006/main">
          <x14:cfRule type="expression" priority="4696840" id="{373C95F1-00C1-45E9-B561-5224945BA4A4}">
            <xm:f>$AE$4='Data entry'!$R43</xm:f>
            <x14:dxf>
              <fill>
                <patternFill>
                  <bgColor rgb="FFFFFF00"/>
                </patternFill>
              </fill>
            </x14:dxf>
          </x14:cfRule>
          <xm:sqref>Q116:AE116</xm:sqref>
        </x14:conditionalFormatting>
        <x14:conditionalFormatting xmlns:xm="http://schemas.microsoft.com/office/excel/2006/main">
          <x14:cfRule type="expression" priority="4696841" id="{65E90E74-6BEF-4B00-BD5E-ECACFEBC225A}">
            <xm:f>$AF$4='Data entry'!$R43</xm:f>
            <x14:dxf>
              <fill>
                <patternFill>
                  <bgColor rgb="FFFF0000"/>
                </patternFill>
              </fill>
            </x14:dxf>
          </x14:cfRule>
          <xm:sqref>AD117:AP117</xm:sqref>
        </x14:conditionalFormatting>
        <x14:conditionalFormatting xmlns:xm="http://schemas.microsoft.com/office/excel/2006/main">
          <x14:cfRule type="expression" priority="4696842" id="{56B519D7-E083-4811-B42B-D6CB10D44BB3}">
            <xm:f>$AF$4='Data entry'!$R43</xm:f>
            <x14:dxf>
              <fill>
                <patternFill>
                  <bgColor rgb="FFFFFF00"/>
                </patternFill>
              </fill>
            </x14:dxf>
          </x14:cfRule>
          <xm:sqref>R116:AF116</xm:sqref>
        </x14:conditionalFormatting>
        <x14:conditionalFormatting xmlns:xm="http://schemas.microsoft.com/office/excel/2006/main">
          <x14:cfRule type="expression" priority="4696843" id="{889682B6-BF9B-414B-86B7-1C802156B058}">
            <xm:f>$AG$4='Data entry'!$R43</xm:f>
            <x14:dxf>
              <fill>
                <patternFill>
                  <bgColor rgb="FFFF0000"/>
                </patternFill>
              </fill>
            </x14:dxf>
          </x14:cfRule>
          <xm:sqref>AE117:AQ117</xm:sqref>
        </x14:conditionalFormatting>
        <x14:conditionalFormatting xmlns:xm="http://schemas.microsoft.com/office/excel/2006/main">
          <x14:cfRule type="expression" priority="4696844" id="{19913D88-1940-4CB0-B29C-D46D60833BD5}">
            <xm:f>$AG$4='Data entry'!$R43</xm:f>
            <x14:dxf>
              <fill>
                <patternFill>
                  <bgColor rgb="FFFFFF00"/>
                </patternFill>
              </fill>
            </x14:dxf>
          </x14:cfRule>
          <xm:sqref>S116:AG116</xm:sqref>
        </x14:conditionalFormatting>
        <x14:conditionalFormatting xmlns:xm="http://schemas.microsoft.com/office/excel/2006/main">
          <x14:cfRule type="expression" priority="4696845" id="{3DD7B9A5-18A3-463F-BAD5-9796FC487328}">
            <xm:f>$AH$4='Data entry'!$R43</xm:f>
            <x14:dxf>
              <fill>
                <patternFill>
                  <bgColor rgb="FFFF0000"/>
                </patternFill>
              </fill>
            </x14:dxf>
          </x14:cfRule>
          <xm:sqref>AF117:AR117</xm:sqref>
        </x14:conditionalFormatting>
        <x14:conditionalFormatting xmlns:xm="http://schemas.microsoft.com/office/excel/2006/main">
          <x14:cfRule type="expression" priority="4696846" id="{31005CF4-5608-496E-91EB-F7F505046C80}">
            <xm:f>$AH$4='Data entry'!$R43</xm:f>
            <x14:dxf>
              <fill>
                <patternFill>
                  <bgColor rgb="FFFFFF00"/>
                </patternFill>
              </fill>
            </x14:dxf>
          </x14:cfRule>
          <xm:sqref>T116:AH116</xm:sqref>
        </x14:conditionalFormatting>
        <x14:conditionalFormatting xmlns:xm="http://schemas.microsoft.com/office/excel/2006/main">
          <x14:cfRule type="expression" priority="4696847" id="{CD14F654-5B7A-444F-8FC1-7DD71E76E475}">
            <xm:f>$AI$4='Data entry'!$R43</xm:f>
            <x14:dxf>
              <fill>
                <patternFill>
                  <bgColor rgb="FFFF0000"/>
                </patternFill>
              </fill>
            </x14:dxf>
          </x14:cfRule>
          <xm:sqref>AG117:AS117</xm:sqref>
        </x14:conditionalFormatting>
        <x14:conditionalFormatting xmlns:xm="http://schemas.microsoft.com/office/excel/2006/main">
          <x14:cfRule type="expression" priority="4696848" id="{0E4E448C-6C46-4285-B877-A61A90294385}">
            <xm:f>$AI$4='Data entry'!$R43</xm:f>
            <x14:dxf>
              <fill>
                <patternFill>
                  <bgColor rgb="FFFFFF00"/>
                </patternFill>
              </fill>
            </x14:dxf>
          </x14:cfRule>
          <xm:sqref>U116:AI116</xm:sqref>
        </x14:conditionalFormatting>
        <x14:conditionalFormatting xmlns:xm="http://schemas.microsoft.com/office/excel/2006/main">
          <x14:cfRule type="expression" priority="4696849" id="{B1C1818F-791C-403D-BE73-6F6E9DC6A16D}">
            <xm:f>$AJ$4='Data entry'!$R43</xm:f>
            <x14:dxf>
              <fill>
                <patternFill>
                  <bgColor rgb="FFFF0000"/>
                </patternFill>
              </fill>
            </x14:dxf>
          </x14:cfRule>
          <xm:sqref>AH117:AT117</xm:sqref>
        </x14:conditionalFormatting>
        <x14:conditionalFormatting xmlns:xm="http://schemas.microsoft.com/office/excel/2006/main">
          <x14:cfRule type="expression" priority="4696850" id="{A1237792-221B-431B-B8A7-E9A64DA46D93}">
            <xm:f>$AJ$4='Data entry'!$R43</xm:f>
            <x14:dxf>
              <fill>
                <patternFill>
                  <bgColor rgb="FFFFFF00"/>
                </patternFill>
              </fill>
            </x14:dxf>
          </x14:cfRule>
          <xm:sqref>V116:AJ116</xm:sqref>
        </x14:conditionalFormatting>
        <x14:conditionalFormatting xmlns:xm="http://schemas.microsoft.com/office/excel/2006/main">
          <x14:cfRule type="expression" priority="4696851" id="{617DC2AF-C7A3-4724-8EA3-17DEFEDC8949}">
            <xm:f>$AK$4='Data entry'!$R43</xm:f>
            <x14:dxf>
              <fill>
                <patternFill>
                  <bgColor rgb="FFFF0000"/>
                </patternFill>
              </fill>
            </x14:dxf>
          </x14:cfRule>
          <xm:sqref>AI117:AU117</xm:sqref>
        </x14:conditionalFormatting>
        <x14:conditionalFormatting xmlns:xm="http://schemas.microsoft.com/office/excel/2006/main">
          <x14:cfRule type="expression" priority="4696852" id="{AA72317D-37B1-48EB-A28B-BF2AC8DC4519}">
            <xm:f>$AK$4='Data entry'!$R43</xm:f>
            <x14:dxf>
              <fill>
                <patternFill>
                  <bgColor rgb="FFFFFF00"/>
                </patternFill>
              </fill>
            </x14:dxf>
          </x14:cfRule>
          <xm:sqref>W116:AK116</xm:sqref>
        </x14:conditionalFormatting>
        <x14:conditionalFormatting xmlns:xm="http://schemas.microsoft.com/office/excel/2006/main">
          <x14:cfRule type="expression" priority="4696853" id="{6CA9FB7A-20EA-4D3A-B74C-A001F4BE810D}">
            <xm:f>$AL$4='Data entry'!$R43</xm:f>
            <x14:dxf>
              <fill>
                <patternFill>
                  <bgColor rgb="FFFF0000"/>
                </patternFill>
              </fill>
            </x14:dxf>
          </x14:cfRule>
          <xm:sqref>AJ117:AV117</xm:sqref>
        </x14:conditionalFormatting>
        <x14:conditionalFormatting xmlns:xm="http://schemas.microsoft.com/office/excel/2006/main">
          <x14:cfRule type="expression" priority="4696854" id="{81A75DAA-573F-4EF3-A640-1B992C18BEA0}">
            <xm:f>$AL$4='Data entry'!$R43</xm:f>
            <x14:dxf>
              <fill>
                <patternFill>
                  <bgColor rgb="FFFFFF00"/>
                </patternFill>
              </fill>
            </x14:dxf>
          </x14:cfRule>
          <xm:sqref>X116:AL116</xm:sqref>
        </x14:conditionalFormatting>
        <x14:conditionalFormatting xmlns:xm="http://schemas.microsoft.com/office/excel/2006/main">
          <x14:cfRule type="expression" priority="4696855" id="{3D44713E-4ABA-4CCD-9DF4-5513A9FB5E1E}">
            <xm:f>$AM$4='Data entry'!$R43</xm:f>
            <x14:dxf>
              <fill>
                <patternFill>
                  <bgColor rgb="FFFF0000"/>
                </patternFill>
              </fill>
            </x14:dxf>
          </x14:cfRule>
          <xm:sqref>AK117:AW117</xm:sqref>
        </x14:conditionalFormatting>
        <x14:conditionalFormatting xmlns:xm="http://schemas.microsoft.com/office/excel/2006/main">
          <x14:cfRule type="expression" priority="4696856" id="{05A26B51-72A7-4423-822F-2BDBC28275D0}">
            <xm:f>$AM$4='Data entry'!$R43</xm:f>
            <x14:dxf>
              <fill>
                <patternFill>
                  <bgColor rgb="FFFFFF00"/>
                </patternFill>
              </fill>
            </x14:dxf>
          </x14:cfRule>
          <xm:sqref>Y116:AM116</xm:sqref>
        </x14:conditionalFormatting>
        <x14:conditionalFormatting xmlns:xm="http://schemas.microsoft.com/office/excel/2006/main">
          <x14:cfRule type="expression" priority="4696857" id="{B8A20675-6230-4694-A7F6-6B3DC7142773}">
            <xm:f>$AN$4='Data entry'!$R43</xm:f>
            <x14:dxf>
              <fill>
                <patternFill>
                  <bgColor rgb="FFFF0000"/>
                </patternFill>
              </fill>
            </x14:dxf>
          </x14:cfRule>
          <xm:sqref>AL117:AX117</xm:sqref>
        </x14:conditionalFormatting>
        <x14:conditionalFormatting xmlns:xm="http://schemas.microsoft.com/office/excel/2006/main">
          <x14:cfRule type="expression" priority="4696858" id="{8421181C-7450-42E9-BC1D-065CCFCA960E}">
            <xm:f>$AN$4='Data entry'!$R43</xm:f>
            <x14:dxf>
              <fill>
                <patternFill>
                  <bgColor rgb="FFFFFF00"/>
                </patternFill>
              </fill>
            </x14:dxf>
          </x14:cfRule>
          <xm:sqref>Z116:AN116</xm:sqref>
        </x14:conditionalFormatting>
        <x14:conditionalFormatting xmlns:xm="http://schemas.microsoft.com/office/excel/2006/main">
          <x14:cfRule type="expression" priority="4696859" id="{067FE4BD-6EF4-4684-B6E0-35AB2F267EE7}">
            <xm:f>$AO$4='Data entry'!$R43</xm:f>
            <x14:dxf>
              <fill>
                <patternFill>
                  <bgColor rgb="FFFF0000"/>
                </patternFill>
              </fill>
            </x14:dxf>
          </x14:cfRule>
          <xm:sqref>AM117:AY117</xm:sqref>
        </x14:conditionalFormatting>
        <x14:conditionalFormatting xmlns:xm="http://schemas.microsoft.com/office/excel/2006/main">
          <x14:cfRule type="expression" priority="4696860" id="{F7653492-88D1-47AC-8BA3-0CCE65C3C2AB}">
            <xm:f>$AO$4='Data entry'!$R43</xm:f>
            <x14:dxf>
              <fill>
                <patternFill>
                  <bgColor rgb="FFFFFF00"/>
                </patternFill>
              </fill>
            </x14:dxf>
          </x14:cfRule>
          <xm:sqref>AA116:AO116</xm:sqref>
        </x14:conditionalFormatting>
        <x14:conditionalFormatting xmlns:xm="http://schemas.microsoft.com/office/excel/2006/main">
          <x14:cfRule type="expression" priority="4696861" id="{207A5E5D-B322-482E-9193-1D7318138358}">
            <xm:f>$AP$4='Data entry'!$R43</xm:f>
            <x14:dxf>
              <fill>
                <patternFill>
                  <bgColor rgb="FFFF0000"/>
                </patternFill>
              </fill>
            </x14:dxf>
          </x14:cfRule>
          <xm:sqref>AN117:AZ117</xm:sqref>
        </x14:conditionalFormatting>
        <x14:conditionalFormatting xmlns:xm="http://schemas.microsoft.com/office/excel/2006/main">
          <x14:cfRule type="expression" priority="4696862" id="{21DA638D-4CA0-4067-BFF1-240CE1A0261B}">
            <xm:f>$AP$4='Data entry'!$R43</xm:f>
            <x14:dxf>
              <fill>
                <patternFill>
                  <bgColor rgb="FFFFFF00"/>
                </patternFill>
              </fill>
            </x14:dxf>
          </x14:cfRule>
          <xm:sqref>AB116:AP116</xm:sqref>
        </x14:conditionalFormatting>
        <x14:conditionalFormatting xmlns:xm="http://schemas.microsoft.com/office/excel/2006/main">
          <x14:cfRule type="expression" priority="4696863" id="{71963D96-A42A-4B90-BFC7-6D83D37766EF}">
            <xm:f>$AQ$4='Data entry'!$R43</xm:f>
            <x14:dxf>
              <fill>
                <patternFill>
                  <bgColor rgb="FFFF0000"/>
                </patternFill>
              </fill>
            </x14:dxf>
          </x14:cfRule>
          <xm:sqref>AO117:BA117</xm:sqref>
        </x14:conditionalFormatting>
        <x14:conditionalFormatting xmlns:xm="http://schemas.microsoft.com/office/excel/2006/main">
          <x14:cfRule type="expression" priority="4696864" id="{74952595-84B6-484F-8FF6-FCC1F337DF4D}">
            <xm:f>$AQ$4='Data entry'!$R43</xm:f>
            <x14:dxf>
              <fill>
                <patternFill>
                  <bgColor rgb="FFFFFF00"/>
                </patternFill>
              </fill>
            </x14:dxf>
          </x14:cfRule>
          <xm:sqref>AC116:AQ116</xm:sqref>
        </x14:conditionalFormatting>
        <x14:conditionalFormatting xmlns:xm="http://schemas.microsoft.com/office/excel/2006/main">
          <x14:cfRule type="expression" priority="4696865" id="{8AC9C4B9-0A34-4BC0-B0F7-CA89434C4911}">
            <xm:f>$P$4='Data entry'!$R43</xm:f>
            <x14:dxf>
              <fill>
                <patternFill>
                  <bgColor rgb="FFFFFF00"/>
                </patternFill>
              </fill>
            </x14:dxf>
          </x14:cfRule>
          <xm:sqref>C116:P116</xm:sqref>
        </x14:conditionalFormatting>
        <x14:conditionalFormatting xmlns:xm="http://schemas.microsoft.com/office/excel/2006/main">
          <x14:cfRule type="expression" priority="4696866" id="{0A726775-ABFD-4F22-967C-1A4D87BA3751}">
            <xm:f>$Q$4='Data entry'!$R43</xm:f>
            <x14:dxf>
              <fill>
                <patternFill>
                  <bgColor rgb="FFFFFF00"/>
                </patternFill>
              </fill>
            </x14:dxf>
          </x14:cfRule>
          <xm:sqref>C116:Q116</xm:sqref>
        </x14:conditionalFormatting>
        <x14:conditionalFormatting xmlns:xm="http://schemas.microsoft.com/office/excel/2006/main">
          <x14:cfRule type="expression" priority="4696867" id="{3A8414BD-262C-43B5-86EE-FA6901D00453}">
            <xm:f>$Q$4='Data entry'!$R43</xm:f>
            <x14:dxf>
              <fill>
                <patternFill>
                  <bgColor rgb="FFFF0000"/>
                </patternFill>
              </fill>
            </x14:dxf>
          </x14:cfRule>
          <xm:sqref>O117:AA117</xm:sqref>
        </x14:conditionalFormatting>
        <x14:conditionalFormatting xmlns:xm="http://schemas.microsoft.com/office/excel/2006/main">
          <x14:cfRule type="expression" priority="4696868" id="{B8B5501D-F3EF-4449-9306-F652960C65F4}">
            <xm:f>$R$4='Data entry'!$R43</xm:f>
            <x14:dxf>
              <fill>
                <patternFill>
                  <bgColor rgb="FFFF0000"/>
                </patternFill>
              </fill>
            </x14:dxf>
          </x14:cfRule>
          <xm:sqref>P117:AB117</xm:sqref>
        </x14:conditionalFormatting>
        <x14:conditionalFormatting xmlns:xm="http://schemas.microsoft.com/office/excel/2006/main">
          <x14:cfRule type="expression" priority="4696869" id="{5D070DEC-B82E-4D87-B907-A3E5AB836991}">
            <xm:f>$R$4='Data entry'!$R43</xm:f>
            <x14:dxf>
              <fill>
                <patternFill>
                  <bgColor rgb="FFFFFF00"/>
                </patternFill>
              </fill>
            </x14:dxf>
          </x14:cfRule>
          <xm:sqref>D116:R116</xm:sqref>
        </x14:conditionalFormatting>
        <x14:conditionalFormatting xmlns:xm="http://schemas.microsoft.com/office/excel/2006/main">
          <x14:cfRule type="expression" priority="4696870" id="{E4D16A10-F818-4664-9FB2-F0E839824D4B}">
            <xm:f>$S$4='Data entry'!$R43</xm:f>
            <x14:dxf>
              <fill>
                <patternFill>
                  <bgColor rgb="FFFF0000"/>
                </patternFill>
              </fill>
            </x14:dxf>
          </x14:cfRule>
          <xm:sqref>Q117:AC117</xm:sqref>
        </x14:conditionalFormatting>
        <x14:conditionalFormatting xmlns:xm="http://schemas.microsoft.com/office/excel/2006/main">
          <x14:cfRule type="expression" priority="4696871" id="{1A9F9911-A3E9-4730-AFBE-AB8C596545CA}">
            <xm:f>$S$4='Data entry'!$R43</xm:f>
            <x14:dxf>
              <fill>
                <patternFill>
                  <bgColor rgb="FFFFFF00"/>
                </patternFill>
              </fill>
            </x14:dxf>
          </x14:cfRule>
          <xm:sqref>E116:S116</xm:sqref>
        </x14:conditionalFormatting>
        <x14:conditionalFormatting xmlns:xm="http://schemas.microsoft.com/office/excel/2006/main">
          <x14:cfRule type="expression" priority="4696872" id="{8BB5CD1B-B2AC-442A-9550-26DE19A62D22}">
            <xm:f>$T$4='Data entry'!$R43</xm:f>
            <x14:dxf>
              <fill>
                <patternFill>
                  <bgColor rgb="FFFF0000"/>
                </patternFill>
              </fill>
            </x14:dxf>
          </x14:cfRule>
          <xm:sqref>R117:AD117</xm:sqref>
        </x14:conditionalFormatting>
        <x14:conditionalFormatting xmlns:xm="http://schemas.microsoft.com/office/excel/2006/main">
          <x14:cfRule type="expression" priority="4696873" id="{E7B59C69-7921-4049-84A1-8B3E5F7B0598}">
            <xm:f>$T$4='Data entry'!$R43</xm:f>
            <x14:dxf>
              <fill>
                <patternFill>
                  <bgColor rgb="FFFFFF00"/>
                </patternFill>
              </fill>
            </x14:dxf>
          </x14:cfRule>
          <xm:sqref>F116:T116</xm:sqref>
        </x14:conditionalFormatting>
        <x14:conditionalFormatting xmlns:xm="http://schemas.microsoft.com/office/excel/2006/main">
          <x14:cfRule type="expression" priority="4696874" id="{238C09E5-7A3D-439D-949F-A7733073F9A2}">
            <xm:f>$U$4='Data entry'!$R43</xm:f>
            <x14:dxf>
              <fill>
                <patternFill>
                  <bgColor rgb="FFFFFF00"/>
                </patternFill>
              </fill>
            </x14:dxf>
          </x14:cfRule>
          <xm:sqref>G116:U116</xm:sqref>
        </x14:conditionalFormatting>
        <x14:conditionalFormatting xmlns:xm="http://schemas.microsoft.com/office/excel/2006/main">
          <x14:cfRule type="expression" priority="4696875" id="{DE4D4432-0A19-452A-AF14-2873FE4DF411}">
            <xm:f>$AR$4='Data entry'!$R43</xm:f>
            <x14:dxf>
              <fill>
                <patternFill>
                  <bgColor rgb="FFFF0000"/>
                </patternFill>
              </fill>
            </x14:dxf>
          </x14:cfRule>
          <xm:sqref>AP117:BB117</xm:sqref>
        </x14:conditionalFormatting>
        <x14:conditionalFormatting xmlns:xm="http://schemas.microsoft.com/office/excel/2006/main">
          <x14:cfRule type="expression" priority="4696876" id="{90D7E1FF-542D-40C8-9BD5-DFEB4CDD256F}">
            <xm:f>$AR$4='Data entry'!$R43</xm:f>
            <x14:dxf>
              <fill>
                <patternFill>
                  <bgColor rgb="FFFFFF00"/>
                </patternFill>
              </fill>
            </x14:dxf>
          </x14:cfRule>
          <xm:sqref>AD116:AR116</xm:sqref>
        </x14:conditionalFormatting>
        <x14:conditionalFormatting xmlns:xm="http://schemas.microsoft.com/office/excel/2006/main">
          <x14:cfRule type="expression" priority="4696877" id="{0EBB5305-4A4A-4205-A1FF-11160070CBC3}">
            <xm:f>$AS$4='Data entry'!$R43</xm:f>
            <x14:dxf>
              <fill>
                <patternFill>
                  <bgColor rgb="FFFF0000"/>
                </patternFill>
              </fill>
            </x14:dxf>
          </x14:cfRule>
          <xm:sqref>AQ117:BC117</xm:sqref>
        </x14:conditionalFormatting>
        <x14:conditionalFormatting xmlns:xm="http://schemas.microsoft.com/office/excel/2006/main">
          <x14:cfRule type="expression" priority="4696878" id="{AC8EB30C-4253-4CE1-820E-1801F6D8D35B}">
            <xm:f>$AS$4='Data entry'!$R43</xm:f>
            <x14:dxf>
              <fill>
                <patternFill>
                  <bgColor rgb="FFFFFF00"/>
                </patternFill>
              </fill>
            </x14:dxf>
          </x14:cfRule>
          <xm:sqref>AE116:AS116</xm:sqref>
        </x14:conditionalFormatting>
        <x14:conditionalFormatting xmlns:xm="http://schemas.microsoft.com/office/excel/2006/main">
          <x14:cfRule type="expression" priority="4696879" id="{E11744C1-7201-4272-A1B0-945490B42425}">
            <xm:f>$AT$4='Data entry'!$R43</xm:f>
            <x14:dxf>
              <fill>
                <patternFill>
                  <bgColor rgb="FFFF0000"/>
                </patternFill>
              </fill>
            </x14:dxf>
          </x14:cfRule>
          <xm:sqref>AR117:BD117</xm:sqref>
        </x14:conditionalFormatting>
        <x14:conditionalFormatting xmlns:xm="http://schemas.microsoft.com/office/excel/2006/main">
          <x14:cfRule type="expression" priority="4696880" id="{5EE2823B-E955-4EA7-B99C-0B1F77B57A69}">
            <xm:f>$AT$4='Data entry'!$R43</xm:f>
            <x14:dxf>
              <fill>
                <patternFill>
                  <bgColor rgb="FFFFFF00"/>
                </patternFill>
              </fill>
            </x14:dxf>
          </x14:cfRule>
          <xm:sqref>AF116:AT116</xm:sqref>
        </x14:conditionalFormatting>
        <x14:conditionalFormatting xmlns:xm="http://schemas.microsoft.com/office/excel/2006/main">
          <x14:cfRule type="expression" priority="4696881" id="{5737DC63-3262-4B34-900C-2AAEB255FCBA}">
            <xm:f>$AU$4='Data entry'!$R43</xm:f>
            <x14:dxf>
              <fill>
                <patternFill>
                  <bgColor rgb="FFFF0000"/>
                </patternFill>
              </fill>
            </x14:dxf>
          </x14:cfRule>
          <xm:sqref>AS117:BE117</xm:sqref>
        </x14:conditionalFormatting>
        <x14:conditionalFormatting xmlns:xm="http://schemas.microsoft.com/office/excel/2006/main">
          <x14:cfRule type="expression" priority="4696882" id="{2B5C1F1B-3C3D-4CA3-BC64-0E98422075B6}">
            <xm:f>$AU$4='Data entry'!$R43</xm:f>
            <x14:dxf>
              <fill>
                <patternFill>
                  <bgColor rgb="FFFFFF00"/>
                </patternFill>
              </fill>
            </x14:dxf>
          </x14:cfRule>
          <xm:sqref>AG116:AU116</xm:sqref>
        </x14:conditionalFormatting>
        <x14:conditionalFormatting xmlns:xm="http://schemas.microsoft.com/office/excel/2006/main">
          <x14:cfRule type="expression" priority="4696883" id="{B87A1285-B003-4855-8F4B-53C391BA10E6}">
            <xm:f>$AV$4='Data entry'!$R43</xm:f>
            <x14:dxf>
              <fill>
                <patternFill>
                  <bgColor rgb="FFFF0000"/>
                </patternFill>
              </fill>
            </x14:dxf>
          </x14:cfRule>
          <xm:sqref>AT117:BF117</xm:sqref>
        </x14:conditionalFormatting>
        <x14:conditionalFormatting xmlns:xm="http://schemas.microsoft.com/office/excel/2006/main">
          <x14:cfRule type="expression" priority="4696884" id="{338EE31C-78DB-4818-B837-0380F9E457FA}">
            <xm:f>$AV$4='Data entry'!$R43</xm:f>
            <x14:dxf>
              <fill>
                <patternFill>
                  <bgColor rgb="FFFFFF00"/>
                </patternFill>
              </fill>
            </x14:dxf>
          </x14:cfRule>
          <xm:sqref>AH116:AV116</xm:sqref>
        </x14:conditionalFormatting>
        <x14:conditionalFormatting xmlns:xm="http://schemas.microsoft.com/office/excel/2006/main">
          <x14:cfRule type="expression" priority="4696885" id="{5C40EA66-2801-4C91-B885-BF6A1ECFC35C}">
            <xm:f>$AW$4='Data entry'!$R43</xm:f>
            <x14:dxf>
              <fill>
                <patternFill>
                  <bgColor rgb="FFFF0000"/>
                </patternFill>
              </fill>
            </x14:dxf>
          </x14:cfRule>
          <xm:sqref>AU117:BG117</xm:sqref>
        </x14:conditionalFormatting>
        <x14:conditionalFormatting xmlns:xm="http://schemas.microsoft.com/office/excel/2006/main">
          <x14:cfRule type="expression" priority="4696886" id="{51BCD5CE-DF86-4C2F-8A81-DDA1EFD6C8F7}">
            <xm:f>$AW$4='Data entry'!$R43</xm:f>
            <x14:dxf>
              <fill>
                <patternFill>
                  <bgColor rgb="FFFFFF00"/>
                </patternFill>
              </fill>
            </x14:dxf>
          </x14:cfRule>
          <xm:sqref>AI116:AW116</xm:sqref>
        </x14:conditionalFormatting>
        <x14:conditionalFormatting xmlns:xm="http://schemas.microsoft.com/office/excel/2006/main">
          <x14:cfRule type="expression" priority="4696887" id="{DC2ED5A0-8917-4877-8CD3-9DF9BE5993C9}">
            <xm:f>$AX$4='Data entry'!$R43</xm:f>
            <x14:dxf>
              <fill>
                <patternFill>
                  <bgColor rgb="FFFF0000"/>
                </patternFill>
              </fill>
            </x14:dxf>
          </x14:cfRule>
          <xm:sqref>AV117:BH117</xm:sqref>
        </x14:conditionalFormatting>
        <x14:conditionalFormatting xmlns:xm="http://schemas.microsoft.com/office/excel/2006/main">
          <x14:cfRule type="expression" priority="4696888" id="{59B31869-20F9-45BD-BC80-0A6C8945CE2C}">
            <xm:f>$AX$4='Data entry'!$R43</xm:f>
            <x14:dxf>
              <fill>
                <patternFill>
                  <bgColor rgb="FFFFFF00"/>
                </patternFill>
              </fill>
            </x14:dxf>
          </x14:cfRule>
          <xm:sqref>AJ116:AX116</xm:sqref>
        </x14:conditionalFormatting>
        <x14:conditionalFormatting xmlns:xm="http://schemas.microsoft.com/office/excel/2006/main">
          <x14:cfRule type="expression" priority="4696889" id="{D4208FA0-4262-4037-934C-6D0742B2AD8E}">
            <xm:f>$AY$4='Data entry'!$R43</xm:f>
            <x14:dxf>
              <fill>
                <patternFill>
                  <bgColor rgb="FFFF0000"/>
                </patternFill>
              </fill>
            </x14:dxf>
          </x14:cfRule>
          <xm:sqref>AW117:BI117</xm:sqref>
        </x14:conditionalFormatting>
        <x14:conditionalFormatting xmlns:xm="http://schemas.microsoft.com/office/excel/2006/main">
          <x14:cfRule type="expression" priority="4696890" id="{04D6E423-18C7-42B2-A67D-F49D8E62B571}">
            <xm:f>$AY$4='Data entry'!$R43</xm:f>
            <x14:dxf>
              <fill>
                <patternFill>
                  <bgColor rgb="FFFFFF00"/>
                </patternFill>
              </fill>
            </x14:dxf>
          </x14:cfRule>
          <xm:sqref>AK116:AY116</xm:sqref>
        </x14:conditionalFormatting>
        <x14:conditionalFormatting xmlns:xm="http://schemas.microsoft.com/office/excel/2006/main">
          <x14:cfRule type="expression" priority="4696891" id="{A931C203-6E4B-4EBD-A2F4-1876881F48D4}">
            <xm:f>$AZ$4='Data entry'!$R43</xm:f>
            <x14:dxf>
              <fill>
                <patternFill>
                  <bgColor rgb="FFFF0000"/>
                </patternFill>
              </fill>
            </x14:dxf>
          </x14:cfRule>
          <xm:sqref>AX117:BJ117</xm:sqref>
        </x14:conditionalFormatting>
        <x14:conditionalFormatting xmlns:xm="http://schemas.microsoft.com/office/excel/2006/main">
          <x14:cfRule type="expression" priority="4696892" id="{092D9100-E652-40FE-8CAA-720DC0681250}">
            <xm:f>$AZ$4='Data entry'!$R43</xm:f>
            <x14:dxf>
              <fill>
                <patternFill>
                  <bgColor rgb="FFFFFF00"/>
                </patternFill>
              </fill>
            </x14:dxf>
          </x14:cfRule>
          <xm:sqref>AL116:AZ116</xm:sqref>
        </x14:conditionalFormatting>
        <x14:conditionalFormatting xmlns:xm="http://schemas.microsoft.com/office/excel/2006/main">
          <x14:cfRule type="expression" priority="4696893" id="{A3C7E6BE-A225-483C-A983-A915DB662C52}">
            <xm:f>$BA$4='Data entry'!$R43</xm:f>
            <x14:dxf>
              <fill>
                <patternFill>
                  <bgColor rgb="FFFF0000"/>
                </patternFill>
              </fill>
            </x14:dxf>
          </x14:cfRule>
          <xm:sqref>AY117:BK117</xm:sqref>
        </x14:conditionalFormatting>
        <x14:conditionalFormatting xmlns:xm="http://schemas.microsoft.com/office/excel/2006/main">
          <x14:cfRule type="expression" priority="4696894" id="{F5CF569A-8AFA-4CFF-8BD3-F04D8927A99F}">
            <xm:f>$BA$4='Data entry'!$R43</xm:f>
            <x14:dxf>
              <fill>
                <patternFill>
                  <bgColor rgb="FFFFFF00"/>
                </patternFill>
              </fill>
            </x14:dxf>
          </x14:cfRule>
          <xm:sqref>AM116:BA116</xm:sqref>
        </x14:conditionalFormatting>
        <x14:conditionalFormatting xmlns:xm="http://schemas.microsoft.com/office/excel/2006/main">
          <x14:cfRule type="expression" priority="4696895" id="{E4DAC94A-7983-4BFB-A87B-45B58561841A}">
            <xm:f>$BB$4='Data entry'!$R43</xm:f>
            <x14:dxf>
              <fill>
                <patternFill>
                  <bgColor rgb="FFFF0000"/>
                </patternFill>
              </fill>
            </x14:dxf>
          </x14:cfRule>
          <xm:sqref>AZ117:BL117</xm:sqref>
        </x14:conditionalFormatting>
        <x14:conditionalFormatting xmlns:xm="http://schemas.microsoft.com/office/excel/2006/main">
          <x14:cfRule type="expression" priority="4696896" id="{E63849C5-F39B-4B0E-8F8A-B532EDF2CBAE}">
            <xm:f>$BB$4='Data entry'!$R43</xm:f>
            <x14:dxf>
              <fill>
                <patternFill>
                  <bgColor rgb="FFFFFF00"/>
                </patternFill>
              </fill>
            </x14:dxf>
          </x14:cfRule>
          <xm:sqref>AN116:BB116</xm:sqref>
        </x14:conditionalFormatting>
        <x14:conditionalFormatting xmlns:xm="http://schemas.microsoft.com/office/excel/2006/main">
          <x14:cfRule type="expression" priority="4696897" id="{4FDC32D3-C1F5-455D-9AA4-A03359B72526}">
            <xm:f>$BC$4='Data entry'!$R43</xm:f>
            <x14:dxf>
              <fill>
                <patternFill>
                  <bgColor rgb="FFFF0000"/>
                </patternFill>
              </fill>
            </x14:dxf>
          </x14:cfRule>
          <xm:sqref>BA117:BM117</xm:sqref>
        </x14:conditionalFormatting>
        <x14:conditionalFormatting xmlns:xm="http://schemas.microsoft.com/office/excel/2006/main">
          <x14:cfRule type="expression" priority="4696898" id="{5F0D0C60-B233-4C56-B05D-98C99990877F}">
            <xm:f>$BC$4='Data entry'!$R43</xm:f>
            <x14:dxf>
              <fill>
                <patternFill>
                  <bgColor rgb="FFFFFF00"/>
                </patternFill>
              </fill>
            </x14:dxf>
          </x14:cfRule>
          <xm:sqref>AO116:BC116</xm:sqref>
        </x14:conditionalFormatting>
        <x14:conditionalFormatting xmlns:xm="http://schemas.microsoft.com/office/excel/2006/main">
          <x14:cfRule type="expression" priority="4696899" id="{9EBCB60F-8135-43B6-A0F3-548D4092CC98}">
            <xm:f>$BD$4='Data entry'!$R43</xm:f>
            <x14:dxf>
              <fill>
                <patternFill>
                  <bgColor rgb="FFFF0000"/>
                </patternFill>
              </fill>
            </x14:dxf>
          </x14:cfRule>
          <xm:sqref>BB117:BN117</xm:sqref>
        </x14:conditionalFormatting>
        <x14:conditionalFormatting xmlns:xm="http://schemas.microsoft.com/office/excel/2006/main">
          <x14:cfRule type="expression" priority="4696900" id="{961AF346-4A73-41ED-9A8D-27D431B09C05}">
            <xm:f>$BD$4='Data entry'!$R43</xm:f>
            <x14:dxf>
              <fill>
                <patternFill>
                  <bgColor rgb="FFFFFF00"/>
                </patternFill>
              </fill>
            </x14:dxf>
          </x14:cfRule>
          <xm:sqref>AP116:BD116</xm:sqref>
        </x14:conditionalFormatting>
        <x14:conditionalFormatting xmlns:xm="http://schemas.microsoft.com/office/excel/2006/main">
          <x14:cfRule type="expression" priority="4696901" id="{5A887026-27CD-4F8C-8BA6-1E92704C1CA6}">
            <xm:f>$BE$4='Data entry'!$R43</xm:f>
            <x14:dxf>
              <fill>
                <patternFill>
                  <bgColor rgb="FFFF0000"/>
                </patternFill>
              </fill>
            </x14:dxf>
          </x14:cfRule>
          <xm:sqref>BC117:BO117</xm:sqref>
        </x14:conditionalFormatting>
        <x14:conditionalFormatting xmlns:xm="http://schemas.microsoft.com/office/excel/2006/main">
          <x14:cfRule type="expression" priority="4696902" id="{7F46217B-A1E9-4515-B31E-E756FCD7C6D9}">
            <xm:f>$BE$4='Data entry'!$R43</xm:f>
            <x14:dxf>
              <fill>
                <patternFill>
                  <bgColor rgb="FFFFFF00"/>
                </patternFill>
              </fill>
            </x14:dxf>
          </x14:cfRule>
          <xm:sqref>AP116:BE116</xm:sqref>
        </x14:conditionalFormatting>
        <x14:conditionalFormatting xmlns:xm="http://schemas.microsoft.com/office/excel/2006/main">
          <x14:cfRule type="expression" priority="4696903" id="{F4D9285C-8CA0-4EF1-943E-6A462D47CC77}">
            <xm:f>$BF$4='Data entry'!$R43</xm:f>
            <x14:dxf>
              <fill>
                <patternFill>
                  <bgColor rgb="FFFF0000"/>
                </patternFill>
              </fill>
            </x14:dxf>
          </x14:cfRule>
          <xm:sqref>BD117:BP117</xm:sqref>
        </x14:conditionalFormatting>
        <x14:conditionalFormatting xmlns:xm="http://schemas.microsoft.com/office/excel/2006/main">
          <x14:cfRule type="expression" priority="4696904" id="{B9E4407D-651D-4DC0-9D61-3271D62A65E9}">
            <xm:f>$BF$4='Data entry'!$R43</xm:f>
            <x14:dxf>
              <fill>
                <patternFill>
                  <bgColor rgb="FFFFFF00"/>
                </patternFill>
              </fill>
            </x14:dxf>
          </x14:cfRule>
          <xm:sqref>AR116:BF116</xm:sqref>
        </x14:conditionalFormatting>
        <x14:conditionalFormatting xmlns:xm="http://schemas.microsoft.com/office/excel/2006/main">
          <x14:cfRule type="expression" priority="4696905" id="{4CDC062F-DDFF-4556-B941-08F919727F69}">
            <xm:f>$BG$4='Data entry'!$R43</xm:f>
            <x14:dxf>
              <fill>
                <patternFill>
                  <bgColor rgb="FFFF0000"/>
                </patternFill>
              </fill>
            </x14:dxf>
          </x14:cfRule>
          <xm:sqref>BE117:BQ117</xm:sqref>
        </x14:conditionalFormatting>
        <x14:conditionalFormatting xmlns:xm="http://schemas.microsoft.com/office/excel/2006/main">
          <x14:cfRule type="expression" priority="4696906" id="{789184FA-9055-433B-8A1B-92C7ED59E81F}">
            <xm:f>$BG$4='Data entry'!$R43</xm:f>
            <x14:dxf>
              <fill>
                <patternFill>
                  <bgColor rgb="FFFFFF00"/>
                </patternFill>
              </fill>
            </x14:dxf>
          </x14:cfRule>
          <xm:sqref>AS116:BG116</xm:sqref>
        </x14:conditionalFormatting>
        <x14:conditionalFormatting xmlns:xm="http://schemas.microsoft.com/office/excel/2006/main">
          <x14:cfRule type="expression" priority="4696907" id="{58651E5C-09C9-46C1-B95C-E8A578A49E15}">
            <xm:f>$BH$4='Data entry'!$R43</xm:f>
            <x14:dxf>
              <fill>
                <patternFill>
                  <bgColor rgb="FFFFFF00"/>
                </patternFill>
              </fill>
            </x14:dxf>
          </x14:cfRule>
          <xm:sqref>AT116:BH116</xm:sqref>
        </x14:conditionalFormatting>
        <x14:conditionalFormatting xmlns:xm="http://schemas.microsoft.com/office/excel/2006/main">
          <x14:cfRule type="expression" priority="4696908" id="{97B30B86-8311-4DC0-A533-8C0D53F37839}">
            <xm:f>$BH$4='Data entry'!$R43</xm:f>
            <x14:dxf>
              <fill>
                <patternFill>
                  <bgColor rgb="FFFF0000"/>
                </patternFill>
              </fill>
            </x14:dxf>
          </x14:cfRule>
          <xm:sqref>BF117:BR117</xm:sqref>
        </x14:conditionalFormatting>
        <x14:conditionalFormatting xmlns:xm="http://schemas.microsoft.com/office/excel/2006/main">
          <x14:cfRule type="expression" priority="4696909" id="{78344C0C-5AEA-40B1-A20C-6D77DF58E1F5}">
            <xm:f>$BI$4='Data entry'!$R43</xm:f>
            <x14:dxf>
              <fill>
                <patternFill>
                  <bgColor rgb="FFFFFF00"/>
                </patternFill>
              </fill>
            </x14:dxf>
          </x14:cfRule>
          <xm:sqref>AU116:BI116</xm:sqref>
        </x14:conditionalFormatting>
        <x14:conditionalFormatting xmlns:xm="http://schemas.microsoft.com/office/excel/2006/main">
          <x14:cfRule type="expression" priority="4696910" id="{A9CE044F-482E-4F25-B28F-89ACC58502B1}">
            <xm:f>$BI$4='Data entry'!$R43</xm:f>
            <x14:dxf>
              <fill>
                <patternFill>
                  <bgColor rgb="FFFF0000"/>
                </patternFill>
              </fill>
            </x14:dxf>
          </x14:cfRule>
          <xm:sqref>BG117:BS117</xm:sqref>
        </x14:conditionalFormatting>
        <x14:conditionalFormatting xmlns:xm="http://schemas.microsoft.com/office/excel/2006/main">
          <x14:cfRule type="expression" priority="4696911" id="{F63BE0EB-3C71-4456-BEF0-11180AB7A8BB}">
            <xm:f>$BJ$4='Data entry'!$R43</xm:f>
            <x14:dxf>
              <fill>
                <patternFill>
                  <bgColor rgb="FFFFFF00"/>
                </patternFill>
              </fill>
            </x14:dxf>
          </x14:cfRule>
          <xm:sqref>AV116:BJ116</xm:sqref>
        </x14:conditionalFormatting>
        <x14:conditionalFormatting xmlns:xm="http://schemas.microsoft.com/office/excel/2006/main">
          <x14:cfRule type="expression" priority="4696912" id="{478A5DCB-1DAA-4497-A6CC-B4F01FB96D10}">
            <xm:f>$BJ$4='Data entry'!$R43</xm:f>
            <x14:dxf>
              <fill>
                <patternFill>
                  <bgColor rgb="FFFF0000"/>
                </patternFill>
              </fill>
            </x14:dxf>
          </x14:cfRule>
          <xm:sqref>BH117:BT117</xm:sqref>
        </x14:conditionalFormatting>
        <x14:conditionalFormatting xmlns:xm="http://schemas.microsoft.com/office/excel/2006/main">
          <x14:cfRule type="expression" priority="4696913" id="{CDE4AD5B-65A6-4FA4-9EC0-8D05F22312A9}">
            <xm:f>$BK$4='Data entry'!$R43</xm:f>
            <x14:dxf>
              <fill>
                <patternFill>
                  <bgColor rgb="FFFF0000"/>
                </patternFill>
              </fill>
            </x14:dxf>
          </x14:cfRule>
          <xm:sqref>BI117:BU117</xm:sqref>
        </x14:conditionalFormatting>
        <x14:conditionalFormatting xmlns:xm="http://schemas.microsoft.com/office/excel/2006/main">
          <x14:cfRule type="expression" priority="4696914" id="{AB32E790-6CD8-4D11-9A69-57D785FE4BBC}">
            <xm:f>$BK$4='Data entry'!$R43</xm:f>
            <x14:dxf>
              <fill>
                <patternFill>
                  <bgColor rgb="FFFFFF00"/>
                </patternFill>
              </fill>
            </x14:dxf>
          </x14:cfRule>
          <xm:sqref>AW116:BK116</xm:sqref>
        </x14:conditionalFormatting>
        <x14:conditionalFormatting xmlns:xm="http://schemas.microsoft.com/office/excel/2006/main">
          <x14:cfRule type="expression" priority="4696915" id="{99810EB9-805C-43D8-852A-EEECE7874CDB}">
            <xm:f>$BL$4='Data entry'!$R43</xm:f>
            <x14:dxf>
              <fill>
                <patternFill>
                  <bgColor rgb="FFFF0000"/>
                </patternFill>
              </fill>
            </x14:dxf>
          </x14:cfRule>
          <xm:sqref>BJ117:BV117</xm:sqref>
        </x14:conditionalFormatting>
        <x14:conditionalFormatting xmlns:xm="http://schemas.microsoft.com/office/excel/2006/main">
          <x14:cfRule type="expression" priority="4696916" id="{BF5F5475-4E46-479C-97A6-D5175F5D1803}">
            <xm:f>$BL$4='Data entry'!$R43</xm:f>
            <x14:dxf>
              <fill>
                <patternFill>
                  <bgColor rgb="FFFFFF00"/>
                </patternFill>
              </fill>
            </x14:dxf>
          </x14:cfRule>
          <xm:sqref>AX116:BL116</xm:sqref>
        </x14:conditionalFormatting>
        <x14:conditionalFormatting xmlns:xm="http://schemas.microsoft.com/office/excel/2006/main">
          <x14:cfRule type="expression" priority="4696917" id="{B86FDF2F-16C9-46B1-847E-7EA1A8A34B9D}">
            <xm:f>$BM$4='Data entry'!$R43</xm:f>
            <x14:dxf>
              <fill>
                <patternFill>
                  <bgColor rgb="FFFF0000"/>
                </patternFill>
              </fill>
            </x14:dxf>
          </x14:cfRule>
          <xm:sqref>BK117:BW117</xm:sqref>
        </x14:conditionalFormatting>
        <x14:conditionalFormatting xmlns:xm="http://schemas.microsoft.com/office/excel/2006/main">
          <x14:cfRule type="expression" priority="4696918" id="{72FD189F-4CED-400D-9FEF-21A328970A4D}">
            <xm:f>$BM$4='Data entry'!$R43</xm:f>
            <x14:dxf>
              <fill>
                <patternFill>
                  <bgColor rgb="FFFFFF00"/>
                </patternFill>
              </fill>
            </x14:dxf>
          </x14:cfRule>
          <xm:sqref>AY116:BM116</xm:sqref>
        </x14:conditionalFormatting>
        <x14:conditionalFormatting xmlns:xm="http://schemas.microsoft.com/office/excel/2006/main">
          <x14:cfRule type="expression" priority="4696919" id="{BBBBF859-D5A7-4F55-BFBF-8A77E3357590}">
            <xm:f>$BN$4='Data entry'!$R43</xm:f>
            <x14:dxf>
              <fill>
                <patternFill>
                  <bgColor rgb="FFFF0000"/>
                </patternFill>
              </fill>
            </x14:dxf>
          </x14:cfRule>
          <xm:sqref>BL117:BX117</xm:sqref>
        </x14:conditionalFormatting>
        <x14:conditionalFormatting xmlns:xm="http://schemas.microsoft.com/office/excel/2006/main">
          <x14:cfRule type="expression" priority="4696920" id="{50CB1D75-0FD5-4D24-92B1-E8A41DC6575C}">
            <xm:f>$BN$4='Data entry'!$R43</xm:f>
            <x14:dxf>
              <fill>
                <patternFill>
                  <bgColor rgb="FFFFFF00"/>
                </patternFill>
              </fill>
            </x14:dxf>
          </x14:cfRule>
          <xm:sqref>AZ116:BN116</xm:sqref>
        </x14:conditionalFormatting>
        <x14:conditionalFormatting xmlns:xm="http://schemas.microsoft.com/office/excel/2006/main">
          <x14:cfRule type="expression" priority="4696921" id="{9EF3226D-E8FC-496B-A6FF-71776AEA54D1}">
            <xm:f>$BO$4='Data entry'!$R43</xm:f>
            <x14:dxf>
              <fill>
                <patternFill>
                  <bgColor rgb="FFFF0000"/>
                </patternFill>
              </fill>
            </x14:dxf>
          </x14:cfRule>
          <xm:sqref>BM117:BY117</xm:sqref>
        </x14:conditionalFormatting>
        <x14:conditionalFormatting xmlns:xm="http://schemas.microsoft.com/office/excel/2006/main">
          <x14:cfRule type="expression" priority="4696922" id="{3B86C801-ECFE-4D05-8AA5-1581116BAFBC}">
            <xm:f>$BO$4='Data entry'!$R43</xm:f>
            <x14:dxf>
              <fill>
                <patternFill>
                  <bgColor rgb="FFFFFF00"/>
                </patternFill>
              </fill>
            </x14:dxf>
          </x14:cfRule>
          <xm:sqref>BA116:BO116</xm:sqref>
        </x14:conditionalFormatting>
        <x14:conditionalFormatting xmlns:xm="http://schemas.microsoft.com/office/excel/2006/main">
          <x14:cfRule type="expression" priority="4696923" id="{058A23EC-3371-4A02-9F20-1ECA603AC6BC}">
            <xm:f>$BP$4='Data entry'!$R43</xm:f>
            <x14:dxf>
              <fill>
                <patternFill>
                  <bgColor rgb="FFFF0000"/>
                </patternFill>
              </fill>
            </x14:dxf>
          </x14:cfRule>
          <xm:sqref>BN117:BZ117</xm:sqref>
        </x14:conditionalFormatting>
        <x14:conditionalFormatting xmlns:xm="http://schemas.microsoft.com/office/excel/2006/main">
          <x14:cfRule type="expression" priority="4696924" id="{3E711E31-3992-4555-AB22-87133D60CD15}">
            <xm:f>$BP$4='Data entry'!$R43</xm:f>
            <x14:dxf>
              <fill>
                <patternFill>
                  <bgColor rgb="FFFFFF00"/>
                </patternFill>
              </fill>
            </x14:dxf>
          </x14:cfRule>
          <xm:sqref>BB116:BP116</xm:sqref>
        </x14:conditionalFormatting>
        <x14:conditionalFormatting xmlns:xm="http://schemas.microsoft.com/office/excel/2006/main">
          <x14:cfRule type="expression" priority="4696925" id="{23E9F8B9-37D5-4730-9453-6F23E8ECBBE3}">
            <xm:f>$BQ$4='Data entry'!$R43</xm:f>
            <x14:dxf>
              <fill>
                <patternFill>
                  <bgColor rgb="FFFFFF00"/>
                </patternFill>
              </fill>
            </x14:dxf>
          </x14:cfRule>
          <xm:sqref>BC116:BQ116</xm:sqref>
        </x14:conditionalFormatting>
        <x14:conditionalFormatting xmlns:xm="http://schemas.microsoft.com/office/excel/2006/main">
          <x14:cfRule type="expression" priority="4696926" id="{BCFD92F6-AAD3-44FD-BC61-A292A81B883E}">
            <xm:f>$BQ$4='Data entry'!$R43</xm:f>
            <x14:dxf>
              <fill>
                <patternFill>
                  <bgColor rgb="FFFF0000"/>
                </patternFill>
              </fill>
            </x14:dxf>
          </x14:cfRule>
          <xm:sqref>BO117:CA117</xm:sqref>
        </x14:conditionalFormatting>
        <x14:conditionalFormatting xmlns:xm="http://schemas.microsoft.com/office/excel/2006/main">
          <x14:cfRule type="expression" priority="4696927" id="{357D60E5-F356-477E-8020-A18F42C02832}">
            <xm:f>$BR$4='Data entry'!$R43</xm:f>
            <x14:dxf>
              <fill>
                <patternFill>
                  <bgColor rgb="FFFFFF00"/>
                </patternFill>
              </fill>
            </x14:dxf>
          </x14:cfRule>
          <xm:sqref>BD116:BR116</xm:sqref>
        </x14:conditionalFormatting>
        <x14:conditionalFormatting xmlns:xm="http://schemas.microsoft.com/office/excel/2006/main">
          <x14:cfRule type="expression" priority="4696928" id="{DA2B6511-43B3-432D-B6AA-1DB1188B90A6}">
            <xm:f>$BR$4='Data entry'!$R43</xm:f>
            <x14:dxf>
              <fill>
                <patternFill>
                  <bgColor rgb="FFFF0000"/>
                </patternFill>
              </fill>
            </x14:dxf>
          </x14:cfRule>
          <xm:sqref>BP117:CB117</xm:sqref>
        </x14:conditionalFormatting>
        <x14:conditionalFormatting xmlns:xm="http://schemas.microsoft.com/office/excel/2006/main">
          <x14:cfRule type="expression" priority="4696929" id="{0D5F64E4-4136-4BFA-B833-CC8578525D9C}">
            <xm:f>$BS$4='Data entry'!$R43</xm:f>
            <x14:dxf>
              <fill>
                <patternFill>
                  <bgColor rgb="FFFFFF00"/>
                </patternFill>
              </fill>
            </x14:dxf>
          </x14:cfRule>
          <xm:sqref>BE116:BS116</xm:sqref>
        </x14:conditionalFormatting>
        <x14:conditionalFormatting xmlns:xm="http://schemas.microsoft.com/office/excel/2006/main">
          <x14:cfRule type="expression" priority="4696930" id="{AC94D468-F078-4AE2-8771-102996E07B09}">
            <xm:f>$BS$4='Data entry'!$R43</xm:f>
            <x14:dxf>
              <fill>
                <patternFill>
                  <bgColor rgb="FFFF0000"/>
                </patternFill>
              </fill>
            </x14:dxf>
          </x14:cfRule>
          <xm:sqref>BQ117:CC117</xm:sqref>
        </x14:conditionalFormatting>
        <x14:conditionalFormatting xmlns:xm="http://schemas.microsoft.com/office/excel/2006/main">
          <x14:cfRule type="expression" priority="4696931" id="{10E78F76-181E-4F19-9F89-7DD36D3EFE30}">
            <xm:f>$BT$4='Data entry'!$R43</xm:f>
            <x14:dxf>
              <fill>
                <patternFill>
                  <bgColor rgb="FFFFFF00"/>
                </patternFill>
              </fill>
            </x14:dxf>
          </x14:cfRule>
          <xm:sqref>BF116:BT116</xm:sqref>
        </x14:conditionalFormatting>
        <x14:conditionalFormatting xmlns:xm="http://schemas.microsoft.com/office/excel/2006/main">
          <x14:cfRule type="expression" priority="4696932" id="{6A5FADC6-9512-4EFB-90A5-7B5244D10D1F}">
            <xm:f>$BT$4='Data entry'!$R43</xm:f>
            <x14:dxf>
              <fill>
                <patternFill>
                  <bgColor rgb="FFFF0000"/>
                </patternFill>
              </fill>
            </x14:dxf>
          </x14:cfRule>
          <xm:sqref>BR117:CC117</xm:sqref>
        </x14:conditionalFormatting>
        <x14:conditionalFormatting xmlns:xm="http://schemas.microsoft.com/office/excel/2006/main">
          <x14:cfRule type="expression" priority="4696933" id="{A51139D1-8841-4B96-B8CB-DFE3808765CF}">
            <xm:f>$BU$4='Data entry'!$R43</xm:f>
            <x14:dxf>
              <fill>
                <patternFill>
                  <bgColor rgb="FFFFFF00"/>
                </patternFill>
              </fill>
            </x14:dxf>
          </x14:cfRule>
          <xm:sqref>BG116:BU116</xm:sqref>
        </x14:conditionalFormatting>
        <x14:conditionalFormatting xmlns:xm="http://schemas.microsoft.com/office/excel/2006/main">
          <x14:cfRule type="expression" priority="4696934" id="{55CA7258-760F-4BFF-ACB5-A70FEB3E7981}">
            <xm:f>$BU$4='Data entry'!$R43</xm:f>
            <x14:dxf>
              <fill>
                <patternFill>
                  <bgColor rgb="FFFF0000"/>
                </patternFill>
              </fill>
            </x14:dxf>
          </x14:cfRule>
          <xm:sqref>BS117:CC117</xm:sqref>
        </x14:conditionalFormatting>
        <x14:conditionalFormatting xmlns:xm="http://schemas.microsoft.com/office/excel/2006/main">
          <x14:cfRule type="expression" priority="4696935" id="{A922B218-64DB-4CBB-9AB8-FE0EBB44E09E}">
            <xm:f>$BV$4='Data entry'!$R43</xm:f>
            <x14:dxf>
              <fill>
                <patternFill>
                  <bgColor rgb="FFFFFF00"/>
                </patternFill>
              </fill>
            </x14:dxf>
          </x14:cfRule>
          <xm:sqref>BH116:BV116</xm:sqref>
        </x14:conditionalFormatting>
        <x14:conditionalFormatting xmlns:xm="http://schemas.microsoft.com/office/excel/2006/main">
          <x14:cfRule type="expression" priority="4696936" id="{C98E908A-CD31-4778-B41C-7AFB9DBE639A}">
            <xm:f>$BV$4='Data entry'!$R43</xm:f>
            <x14:dxf>
              <fill>
                <patternFill>
                  <bgColor rgb="FFFF0000"/>
                </patternFill>
              </fill>
            </x14:dxf>
          </x14:cfRule>
          <xm:sqref>BT117:CC117</xm:sqref>
        </x14:conditionalFormatting>
        <x14:conditionalFormatting xmlns:xm="http://schemas.microsoft.com/office/excel/2006/main">
          <x14:cfRule type="expression" priority="4696937" id="{465CCCA3-B4DB-4B61-8AC7-8A5E4CEC9E3F}">
            <xm:f>$BW$4='Data entry'!$R43</xm:f>
            <x14:dxf>
              <fill>
                <patternFill>
                  <bgColor rgb="FFFFFF00"/>
                </patternFill>
              </fill>
            </x14:dxf>
          </x14:cfRule>
          <xm:sqref>BI116:BW116</xm:sqref>
        </x14:conditionalFormatting>
        <x14:conditionalFormatting xmlns:xm="http://schemas.microsoft.com/office/excel/2006/main">
          <x14:cfRule type="expression" priority="4696938" id="{37566F97-6D06-400B-A709-FE657B07687F}">
            <xm:f>$BW$4='Data entry'!$R43</xm:f>
            <x14:dxf>
              <fill>
                <patternFill>
                  <bgColor rgb="FFFF0000"/>
                </patternFill>
              </fill>
            </x14:dxf>
          </x14:cfRule>
          <xm:sqref>BU117:CC117</xm:sqref>
        </x14:conditionalFormatting>
        <x14:conditionalFormatting xmlns:xm="http://schemas.microsoft.com/office/excel/2006/main">
          <x14:cfRule type="expression" priority="4696939" id="{D8FBA3AC-5CF0-4E45-97CA-1D4DEE729ADA}">
            <xm:f>$BX$4='Data entry'!$R43</xm:f>
            <x14:dxf>
              <fill>
                <patternFill>
                  <bgColor rgb="FFFFFF00"/>
                </patternFill>
              </fill>
            </x14:dxf>
          </x14:cfRule>
          <xm:sqref>BJ116:BX116</xm:sqref>
        </x14:conditionalFormatting>
        <x14:conditionalFormatting xmlns:xm="http://schemas.microsoft.com/office/excel/2006/main">
          <x14:cfRule type="expression" priority="4696940" id="{E077C84B-A94F-431D-B232-4AFCC7C64F54}">
            <xm:f>$BX$4='Data entry'!$R43</xm:f>
            <x14:dxf>
              <fill>
                <patternFill>
                  <bgColor rgb="FFFF0000"/>
                </patternFill>
              </fill>
            </x14:dxf>
          </x14:cfRule>
          <xm:sqref>BV117:CC117</xm:sqref>
        </x14:conditionalFormatting>
        <x14:conditionalFormatting xmlns:xm="http://schemas.microsoft.com/office/excel/2006/main">
          <x14:cfRule type="expression" priority="4696941" id="{63783BA8-0C97-4A44-86FD-7A2BCF1B9957}">
            <xm:f>$BY$4='Data entry'!$R43</xm:f>
            <x14:dxf>
              <fill>
                <patternFill>
                  <bgColor rgb="FFFFFF00"/>
                </patternFill>
              </fill>
            </x14:dxf>
          </x14:cfRule>
          <xm:sqref>BK116:BY116</xm:sqref>
        </x14:conditionalFormatting>
        <x14:conditionalFormatting xmlns:xm="http://schemas.microsoft.com/office/excel/2006/main">
          <x14:cfRule type="expression" priority="4696942" id="{BB8DB8B4-B71B-46D2-AEE7-346F16103F74}">
            <xm:f>$BY$4='Data entry'!$R43</xm:f>
            <x14:dxf>
              <fill>
                <patternFill>
                  <bgColor rgb="FFFF0000"/>
                </patternFill>
              </fill>
            </x14:dxf>
          </x14:cfRule>
          <xm:sqref>BW117:CC117</xm:sqref>
        </x14:conditionalFormatting>
        <x14:conditionalFormatting xmlns:xm="http://schemas.microsoft.com/office/excel/2006/main">
          <x14:cfRule type="expression" priority="4696943" id="{1B638B98-2B06-4FEB-90C1-446A3E0A3979}">
            <xm:f>$BZ$4='Data entry'!$R43</xm:f>
            <x14:dxf>
              <fill>
                <patternFill>
                  <bgColor rgb="FFFFFF00"/>
                </patternFill>
              </fill>
            </x14:dxf>
          </x14:cfRule>
          <xm:sqref>BL116:BZ116</xm:sqref>
        </x14:conditionalFormatting>
        <x14:conditionalFormatting xmlns:xm="http://schemas.microsoft.com/office/excel/2006/main">
          <x14:cfRule type="expression" priority="4696944" id="{D3A0A2F8-D1B2-4DC5-B2A9-0EF53074E685}">
            <xm:f>$BZ$4='Data entry'!$R43</xm:f>
            <x14:dxf>
              <fill>
                <patternFill>
                  <bgColor rgb="FFFF0000"/>
                </patternFill>
              </fill>
            </x14:dxf>
          </x14:cfRule>
          <xm:sqref>BX117:CC117</xm:sqref>
        </x14:conditionalFormatting>
        <x14:conditionalFormatting xmlns:xm="http://schemas.microsoft.com/office/excel/2006/main">
          <x14:cfRule type="expression" priority="4696945" id="{83F6D018-7D3B-4D33-9998-11572F2F2FF5}">
            <xm:f>$CA$4='Data entry'!$R43</xm:f>
            <x14:dxf>
              <fill>
                <patternFill>
                  <bgColor rgb="FFFFFF00"/>
                </patternFill>
              </fill>
            </x14:dxf>
          </x14:cfRule>
          <xm:sqref>BM116:CA116</xm:sqref>
        </x14:conditionalFormatting>
        <x14:conditionalFormatting xmlns:xm="http://schemas.microsoft.com/office/excel/2006/main">
          <x14:cfRule type="expression" priority="4696946" id="{8E6D0B51-5626-4ED9-9072-C7A2C139704F}">
            <xm:f>$CA$4='Data entry'!$R43</xm:f>
            <x14:dxf>
              <fill>
                <patternFill>
                  <bgColor rgb="FFFF0000"/>
                </patternFill>
              </fill>
            </x14:dxf>
          </x14:cfRule>
          <xm:sqref>BY117:CC117</xm:sqref>
        </x14:conditionalFormatting>
        <x14:conditionalFormatting xmlns:xm="http://schemas.microsoft.com/office/excel/2006/main">
          <x14:cfRule type="expression" priority="4696947" id="{E1886EE4-3BDE-43A9-9F4B-79377FEC37FE}">
            <xm:f>$CB$4='Data entry'!$R43</xm:f>
            <x14:dxf>
              <fill>
                <patternFill>
                  <bgColor rgb="FFFFFF00"/>
                </patternFill>
              </fill>
            </x14:dxf>
          </x14:cfRule>
          <xm:sqref>BN116:CB116</xm:sqref>
        </x14:conditionalFormatting>
        <x14:conditionalFormatting xmlns:xm="http://schemas.microsoft.com/office/excel/2006/main">
          <x14:cfRule type="expression" priority="4696948" id="{ADEF572A-6C18-4602-BB86-01C96D36E07E}">
            <xm:f>$CB$4='Data entry'!$R43</xm:f>
            <x14:dxf>
              <fill>
                <patternFill>
                  <bgColor rgb="FFFF0000"/>
                </patternFill>
              </fill>
            </x14:dxf>
          </x14:cfRule>
          <xm:sqref>BZ117:CC117</xm:sqref>
        </x14:conditionalFormatting>
        <x14:conditionalFormatting xmlns:xm="http://schemas.microsoft.com/office/excel/2006/main">
          <x14:cfRule type="expression" priority="4696949" id="{7984E1C9-E073-4955-8543-62145CB6D008}">
            <xm:f>$CC$4='Data entry'!$R43</xm:f>
            <x14:dxf>
              <fill>
                <patternFill>
                  <bgColor rgb="FFFFFF00"/>
                </patternFill>
              </fill>
            </x14:dxf>
          </x14:cfRule>
          <xm:sqref>BO116:CC116</xm:sqref>
        </x14:conditionalFormatting>
        <x14:conditionalFormatting xmlns:xm="http://schemas.microsoft.com/office/excel/2006/main">
          <x14:cfRule type="expression" priority="4696950" id="{18A957B3-59FA-4698-BA92-2A208FF18E2F}">
            <xm:f>$CC$4='Data entry'!$R43</xm:f>
            <x14:dxf>
              <fill>
                <patternFill>
                  <bgColor rgb="FFFF0000"/>
                </patternFill>
              </fill>
            </x14:dxf>
          </x14:cfRule>
          <xm:sqref>CA117:CC117</xm:sqref>
        </x14:conditionalFormatting>
        <x14:conditionalFormatting xmlns:xm="http://schemas.microsoft.com/office/excel/2006/main">
          <x14:cfRule type="expression" priority="4697037" id="{5B0DB825-B7C2-40AC-B7EF-F267F054CFB9}">
            <xm:f>$U$4='Data entry'!$R44</xm:f>
            <x14:dxf>
              <fill>
                <patternFill>
                  <bgColor rgb="FFFF0000"/>
                </patternFill>
              </fill>
            </x14:dxf>
          </x14:cfRule>
          <xm:sqref>S120:AE120</xm:sqref>
        </x14:conditionalFormatting>
        <x14:conditionalFormatting xmlns:xm="http://schemas.microsoft.com/office/excel/2006/main">
          <x14:cfRule type="expression" priority="4697038" id="{18311200-E2BB-400F-B594-3B9A2C6068C2}">
            <xm:f>$V$4='Data entry'!$R44</xm:f>
            <x14:dxf>
              <fill>
                <patternFill>
                  <bgColor rgb="FFFF0000"/>
                </patternFill>
              </fill>
            </x14:dxf>
          </x14:cfRule>
          <xm:sqref>T120:AF120</xm:sqref>
        </x14:conditionalFormatting>
        <x14:conditionalFormatting xmlns:xm="http://schemas.microsoft.com/office/excel/2006/main">
          <x14:cfRule type="expression" priority="4697039" id="{D6DFB621-1A58-4C59-A987-ECAD0EB2D32B}">
            <xm:f>$V$4='Data entry'!$R44</xm:f>
            <x14:dxf>
              <fill>
                <patternFill>
                  <bgColor rgb="FFFFFF00"/>
                </patternFill>
              </fill>
            </x14:dxf>
          </x14:cfRule>
          <xm:sqref>H119:V119</xm:sqref>
        </x14:conditionalFormatting>
        <x14:conditionalFormatting xmlns:xm="http://schemas.microsoft.com/office/excel/2006/main">
          <x14:cfRule type="expression" priority="4697040" id="{5F87A680-DC5F-433D-A779-B7A534ACCDA9}">
            <xm:f>$W$4='Data entry'!$R44</xm:f>
            <x14:dxf>
              <fill>
                <patternFill>
                  <bgColor rgb="FFFF0000"/>
                </patternFill>
              </fill>
            </x14:dxf>
          </x14:cfRule>
          <xm:sqref>U120:AG120</xm:sqref>
        </x14:conditionalFormatting>
        <x14:conditionalFormatting xmlns:xm="http://schemas.microsoft.com/office/excel/2006/main">
          <x14:cfRule type="expression" priority="4697041" id="{964539FF-A92C-4F68-B268-B7157A32678C}">
            <xm:f>$W$4='Data entry'!$R44</xm:f>
            <x14:dxf>
              <fill>
                <patternFill>
                  <bgColor rgb="FFFFFF00"/>
                </patternFill>
              </fill>
            </x14:dxf>
          </x14:cfRule>
          <xm:sqref>I119:W119</xm:sqref>
        </x14:conditionalFormatting>
        <x14:conditionalFormatting xmlns:xm="http://schemas.microsoft.com/office/excel/2006/main">
          <x14:cfRule type="expression" priority="4697042" id="{46C1533A-F090-4A90-9309-3F59EC3FD3B0}">
            <xm:f>$X$4='Data entry'!$R44</xm:f>
            <x14:dxf>
              <fill>
                <patternFill>
                  <bgColor rgb="FFFF0000"/>
                </patternFill>
              </fill>
            </x14:dxf>
          </x14:cfRule>
          <xm:sqref>V120:AH120</xm:sqref>
        </x14:conditionalFormatting>
        <x14:conditionalFormatting xmlns:xm="http://schemas.microsoft.com/office/excel/2006/main">
          <x14:cfRule type="expression" priority="4697043" id="{7C70E81C-DDD4-4D75-933A-4F6A39893184}">
            <xm:f>$X$4='Data entry'!$R44</xm:f>
            <x14:dxf>
              <fill>
                <patternFill>
                  <bgColor rgb="FFFFFF00"/>
                </patternFill>
              </fill>
            </x14:dxf>
          </x14:cfRule>
          <xm:sqref>J119:X119</xm:sqref>
        </x14:conditionalFormatting>
        <x14:conditionalFormatting xmlns:xm="http://schemas.microsoft.com/office/excel/2006/main">
          <x14:cfRule type="expression" priority="4697044" id="{561AF073-0EF8-4B72-A119-40A639C4359D}">
            <xm:f>$Y$4='Data entry'!$R44</xm:f>
            <x14:dxf>
              <fill>
                <patternFill>
                  <bgColor rgb="FFFF0000"/>
                </patternFill>
              </fill>
            </x14:dxf>
          </x14:cfRule>
          <xm:sqref>W120:AI120</xm:sqref>
        </x14:conditionalFormatting>
        <x14:conditionalFormatting xmlns:xm="http://schemas.microsoft.com/office/excel/2006/main">
          <x14:cfRule type="expression" priority="4697045" id="{F242E808-8F07-4A89-9524-7D4C767CE357}">
            <xm:f>$Y$4='Data entry'!$R44</xm:f>
            <x14:dxf>
              <fill>
                <patternFill>
                  <bgColor rgb="FFFFFF00"/>
                </patternFill>
              </fill>
            </x14:dxf>
          </x14:cfRule>
          <xm:sqref>K119:Y119</xm:sqref>
        </x14:conditionalFormatting>
        <x14:conditionalFormatting xmlns:xm="http://schemas.microsoft.com/office/excel/2006/main">
          <x14:cfRule type="expression" priority="4697046" id="{DD601058-982B-4218-BD9D-64BB823C2633}">
            <xm:f>$Z$4='Data entry'!$R44</xm:f>
            <x14:dxf>
              <fill>
                <patternFill>
                  <bgColor rgb="FFFF0000"/>
                </patternFill>
              </fill>
            </x14:dxf>
          </x14:cfRule>
          <xm:sqref>X120:AJ120</xm:sqref>
        </x14:conditionalFormatting>
        <x14:conditionalFormatting xmlns:xm="http://schemas.microsoft.com/office/excel/2006/main">
          <x14:cfRule type="expression" priority="4697047" id="{C9DB141D-79F6-4093-92A3-7BF7A1622985}">
            <xm:f>$Z$4='Data entry'!$R44</xm:f>
            <x14:dxf>
              <fill>
                <patternFill>
                  <bgColor rgb="FFFFFF00"/>
                </patternFill>
              </fill>
            </x14:dxf>
          </x14:cfRule>
          <xm:sqref>L119:Z119</xm:sqref>
        </x14:conditionalFormatting>
        <x14:conditionalFormatting xmlns:xm="http://schemas.microsoft.com/office/excel/2006/main">
          <x14:cfRule type="expression" priority="4697048" id="{710EB8D3-F5C0-4E3C-8214-2D0C4E26F649}">
            <xm:f>$AA$4='Data entry'!$R44</xm:f>
            <x14:dxf>
              <fill>
                <patternFill>
                  <bgColor rgb="FFFF0000"/>
                </patternFill>
              </fill>
            </x14:dxf>
          </x14:cfRule>
          <xm:sqref>Y120:AK120</xm:sqref>
        </x14:conditionalFormatting>
        <x14:conditionalFormatting xmlns:xm="http://schemas.microsoft.com/office/excel/2006/main">
          <x14:cfRule type="expression" priority="4697049" id="{33825D69-C967-4D27-B395-5D44A3083802}">
            <xm:f>$AA$4='Data entry'!$R44</xm:f>
            <x14:dxf>
              <fill>
                <patternFill>
                  <bgColor rgb="FFFFFF00"/>
                </patternFill>
              </fill>
            </x14:dxf>
          </x14:cfRule>
          <xm:sqref>M119:AA119</xm:sqref>
        </x14:conditionalFormatting>
        <x14:conditionalFormatting xmlns:xm="http://schemas.microsoft.com/office/excel/2006/main">
          <x14:cfRule type="expression" priority="4697050" id="{9811A97D-351B-4D32-8754-AF433277E62B}">
            <xm:f>$AB$4='Data entry'!$R44</xm:f>
            <x14:dxf>
              <fill>
                <patternFill>
                  <bgColor rgb="FFFF0000"/>
                </patternFill>
              </fill>
            </x14:dxf>
          </x14:cfRule>
          <xm:sqref>Z120:AL120</xm:sqref>
        </x14:conditionalFormatting>
        <x14:conditionalFormatting xmlns:xm="http://schemas.microsoft.com/office/excel/2006/main">
          <x14:cfRule type="expression" priority="4697051" id="{6DD3E556-C72E-438B-92DA-3096ED1E4178}">
            <xm:f>$AB$4='Data entry'!$R44</xm:f>
            <x14:dxf>
              <fill>
                <patternFill>
                  <bgColor rgb="FFFFFF00"/>
                </patternFill>
              </fill>
            </x14:dxf>
          </x14:cfRule>
          <xm:sqref>N119:AB119</xm:sqref>
        </x14:conditionalFormatting>
        <x14:conditionalFormatting xmlns:xm="http://schemas.microsoft.com/office/excel/2006/main">
          <x14:cfRule type="expression" priority="4697052" id="{C0DF7A1B-D6BC-4371-BD3A-F0708147FA1C}">
            <xm:f>$AC$4='Data entry'!$R44</xm:f>
            <x14:dxf>
              <fill>
                <patternFill>
                  <bgColor rgb="FFFF0000"/>
                </patternFill>
              </fill>
            </x14:dxf>
          </x14:cfRule>
          <xm:sqref>AA120:AM120</xm:sqref>
        </x14:conditionalFormatting>
        <x14:conditionalFormatting xmlns:xm="http://schemas.microsoft.com/office/excel/2006/main">
          <x14:cfRule type="expression" priority="4697053" id="{DB2E1F48-AF0E-41F9-A976-6B1963CA5711}">
            <xm:f>$AC$4='Data entry'!$R44</xm:f>
            <x14:dxf>
              <fill>
                <patternFill>
                  <bgColor rgb="FFFFFF00"/>
                </patternFill>
              </fill>
            </x14:dxf>
          </x14:cfRule>
          <xm:sqref>O119:AC119</xm:sqref>
        </x14:conditionalFormatting>
        <x14:conditionalFormatting xmlns:xm="http://schemas.microsoft.com/office/excel/2006/main">
          <x14:cfRule type="expression" priority="4697054" id="{89909907-F9A9-4AF9-BC1D-304710A43F50}">
            <xm:f>$AD$4='Data entry'!$R44</xm:f>
            <x14:dxf>
              <fill>
                <patternFill>
                  <bgColor rgb="FFFF0000"/>
                </patternFill>
              </fill>
            </x14:dxf>
          </x14:cfRule>
          <xm:sqref>AB120:AN120</xm:sqref>
        </x14:conditionalFormatting>
        <x14:conditionalFormatting xmlns:xm="http://schemas.microsoft.com/office/excel/2006/main">
          <x14:cfRule type="expression" priority="4697055" id="{729676B7-E331-43A4-ACC9-850DCEE76A0E}">
            <xm:f>$AD$4='Data entry'!$R44</xm:f>
            <x14:dxf>
              <fill>
                <patternFill>
                  <bgColor rgb="FFFFFF00"/>
                </patternFill>
              </fill>
            </x14:dxf>
          </x14:cfRule>
          <xm:sqref>P119:AD119</xm:sqref>
        </x14:conditionalFormatting>
        <x14:conditionalFormatting xmlns:xm="http://schemas.microsoft.com/office/excel/2006/main">
          <x14:cfRule type="expression" priority="4697056" id="{00DA2C55-350E-44AA-ABEA-808FABFDA737}">
            <xm:f>$AE$4='Data entry'!$R44</xm:f>
            <x14:dxf>
              <fill>
                <patternFill>
                  <bgColor rgb="FFFF0000"/>
                </patternFill>
              </fill>
            </x14:dxf>
          </x14:cfRule>
          <xm:sqref>AC120:AO120</xm:sqref>
        </x14:conditionalFormatting>
        <x14:conditionalFormatting xmlns:xm="http://schemas.microsoft.com/office/excel/2006/main">
          <x14:cfRule type="expression" priority="4697057" id="{373C95F1-00C1-45E9-B561-5224945BA4A4}">
            <xm:f>$AE$4='Data entry'!$R44</xm:f>
            <x14:dxf>
              <fill>
                <patternFill>
                  <bgColor rgb="FFFFFF00"/>
                </patternFill>
              </fill>
            </x14:dxf>
          </x14:cfRule>
          <xm:sqref>Q119:AE119</xm:sqref>
        </x14:conditionalFormatting>
        <x14:conditionalFormatting xmlns:xm="http://schemas.microsoft.com/office/excel/2006/main">
          <x14:cfRule type="expression" priority="4697058" id="{65E90E74-6BEF-4B00-BD5E-ECACFEBC225A}">
            <xm:f>$AF$4='Data entry'!$R44</xm:f>
            <x14:dxf>
              <fill>
                <patternFill>
                  <bgColor rgb="FFFF0000"/>
                </patternFill>
              </fill>
            </x14:dxf>
          </x14:cfRule>
          <xm:sqref>AD120:AP120</xm:sqref>
        </x14:conditionalFormatting>
        <x14:conditionalFormatting xmlns:xm="http://schemas.microsoft.com/office/excel/2006/main">
          <x14:cfRule type="expression" priority="4697059" id="{56B519D7-E083-4811-B42B-D6CB10D44BB3}">
            <xm:f>$AF$4='Data entry'!$R44</xm:f>
            <x14:dxf>
              <fill>
                <patternFill>
                  <bgColor rgb="FFFFFF00"/>
                </patternFill>
              </fill>
            </x14:dxf>
          </x14:cfRule>
          <xm:sqref>R119:AF119</xm:sqref>
        </x14:conditionalFormatting>
        <x14:conditionalFormatting xmlns:xm="http://schemas.microsoft.com/office/excel/2006/main">
          <x14:cfRule type="expression" priority="4697060" id="{889682B6-BF9B-414B-86B7-1C802156B058}">
            <xm:f>$AG$4='Data entry'!$R44</xm:f>
            <x14:dxf>
              <fill>
                <patternFill>
                  <bgColor rgb="FFFF0000"/>
                </patternFill>
              </fill>
            </x14:dxf>
          </x14:cfRule>
          <xm:sqref>AE120:AQ120</xm:sqref>
        </x14:conditionalFormatting>
        <x14:conditionalFormatting xmlns:xm="http://schemas.microsoft.com/office/excel/2006/main">
          <x14:cfRule type="expression" priority="4697061" id="{19913D88-1940-4CB0-B29C-D46D60833BD5}">
            <xm:f>$AG$4='Data entry'!$R44</xm:f>
            <x14:dxf>
              <fill>
                <patternFill>
                  <bgColor rgb="FFFFFF00"/>
                </patternFill>
              </fill>
            </x14:dxf>
          </x14:cfRule>
          <xm:sqref>S119:AG119</xm:sqref>
        </x14:conditionalFormatting>
        <x14:conditionalFormatting xmlns:xm="http://schemas.microsoft.com/office/excel/2006/main">
          <x14:cfRule type="expression" priority="4697062" id="{3DD7B9A5-18A3-463F-BAD5-9796FC487328}">
            <xm:f>$AH$4='Data entry'!$R44</xm:f>
            <x14:dxf>
              <fill>
                <patternFill>
                  <bgColor rgb="FFFF0000"/>
                </patternFill>
              </fill>
            </x14:dxf>
          </x14:cfRule>
          <xm:sqref>AF120:AR120</xm:sqref>
        </x14:conditionalFormatting>
        <x14:conditionalFormatting xmlns:xm="http://schemas.microsoft.com/office/excel/2006/main">
          <x14:cfRule type="expression" priority="4697063" id="{31005CF4-5608-496E-91EB-F7F505046C80}">
            <xm:f>$AH$4='Data entry'!$R44</xm:f>
            <x14:dxf>
              <fill>
                <patternFill>
                  <bgColor rgb="FFFFFF00"/>
                </patternFill>
              </fill>
            </x14:dxf>
          </x14:cfRule>
          <xm:sqref>T119:AH119</xm:sqref>
        </x14:conditionalFormatting>
        <x14:conditionalFormatting xmlns:xm="http://schemas.microsoft.com/office/excel/2006/main">
          <x14:cfRule type="expression" priority="4697064" id="{CD14F654-5B7A-444F-8FC1-7DD71E76E475}">
            <xm:f>$AI$4='Data entry'!$R44</xm:f>
            <x14:dxf>
              <fill>
                <patternFill>
                  <bgColor rgb="FFFF0000"/>
                </patternFill>
              </fill>
            </x14:dxf>
          </x14:cfRule>
          <xm:sqref>AG120:AS120</xm:sqref>
        </x14:conditionalFormatting>
        <x14:conditionalFormatting xmlns:xm="http://schemas.microsoft.com/office/excel/2006/main">
          <x14:cfRule type="expression" priority="4697065" id="{0E4E448C-6C46-4285-B877-A61A90294385}">
            <xm:f>$AI$4='Data entry'!$R44</xm:f>
            <x14:dxf>
              <fill>
                <patternFill>
                  <bgColor rgb="FFFFFF00"/>
                </patternFill>
              </fill>
            </x14:dxf>
          </x14:cfRule>
          <xm:sqref>U119:AI119</xm:sqref>
        </x14:conditionalFormatting>
        <x14:conditionalFormatting xmlns:xm="http://schemas.microsoft.com/office/excel/2006/main">
          <x14:cfRule type="expression" priority="4697066" id="{B1C1818F-791C-403D-BE73-6F6E9DC6A16D}">
            <xm:f>$AJ$4='Data entry'!$R44</xm:f>
            <x14:dxf>
              <fill>
                <patternFill>
                  <bgColor rgb="FFFF0000"/>
                </patternFill>
              </fill>
            </x14:dxf>
          </x14:cfRule>
          <xm:sqref>AH120:AT120</xm:sqref>
        </x14:conditionalFormatting>
        <x14:conditionalFormatting xmlns:xm="http://schemas.microsoft.com/office/excel/2006/main">
          <x14:cfRule type="expression" priority="4697067" id="{A1237792-221B-431B-B8A7-E9A64DA46D93}">
            <xm:f>$AJ$4='Data entry'!$R44</xm:f>
            <x14:dxf>
              <fill>
                <patternFill>
                  <bgColor rgb="FFFFFF00"/>
                </patternFill>
              </fill>
            </x14:dxf>
          </x14:cfRule>
          <xm:sqref>V119:AJ119</xm:sqref>
        </x14:conditionalFormatting>
        <x14:conditionalFormatting xmlns:xm="http://schemas.microsoft.com/office/excel/2006/main">
          <x14:cfRule type="expression" priority="4697068" id="{617DC2AF-C7A3-4724-8EA3-17DEFEDC8949}">
            <xm:f>$AK$4='Data entry'!$R44</xm:f>
            <x14:dxf>
              <fill>
                <patternFill>
                  <bgColor rgb="FFFF0000"/>
                </patternFill>
              </fill>
            </x14:dxf>
          </x14:cfRule>
          <xm:sqref>AI120:AU120</xm:sqref>
        </x14:conditionalFormatting>
        <x14:conditionalFormatting xmlns:xm="http://schemas.microsoft.com/office/excel/2006/main">
          <x14:cfRule type="expression" priority="4697069" id="{AA72317D-37B1-48EB-A28B-BF2AC8DC4519}">
            <xm:f>$AK$4='Data entry'!$R44</xm:f>
            <x14:dxf>
              <fill>
                <patternFill>
                  <bgColor rgb="FFFFFF00"/>
                </patternFill>
              </fill>
            </x14:dxf>
          </x14:cfRule>
          <xm:sqref>W119:AK119</xm:sqref>
        </x14:conditionalFormatting>
        <x14:conditionalFormatting xmlns:xm="http://schemas.microsoft.com/office/excel/2006/main">
          <x14:cfRule type="expression" priority="4697070" id="{6CA9FB7A-20EA-4D3A-B74C-A001F4BE810D}">
            <xm:f>$AL$4='Data entry'!$R44</xm:f>
            <x14:dxf>
              <fill>
                <patternFill>
                  <bgColor rgb="FFFF0000"/>
                </patternFill>
              </fill>
            </x14:dxf>
          </x14:cfRule>
          <xm:sqref>AJ120:AV120</xm:sqref>
        </x14:conditionalFormatting>
        <x14:conditionalFormatting xmlns:xm="http://schemas.microsoft.com/office/excel/2006/main">
          <x14:cfRule type="expression" priority="4697071" id="{81A75DAA-573F-4EF3-A640-1B992C18BEA0}">
            <xm:f>$AL$4='Data entry'!$R44</xm:f>
            <x14:dxf>
              <fill>
                <patternFill>
                  <bgColor rgb="FFFFFF00"/>
                </patternFill>
              </fill>
            </x14:dxf>
          </x14:cfRule>
          <xm:sqref>X119:AL119</xm:sqref>
        </x14:conditionalFormatting>
        <x14:conditionalFormatting xmlns:xm="http://schemas.microsoft.com/office/excel/2006/main">
          <x14:cfRule type="expression" priority="4697072" id="{3D44713E-4ABA-4CCD-9DF4-5513A9FB5E1E}">
            <xm:f>$AM$4='Data entry'!$R44</xm:f>
            <x14:dxf>
              <fill>
                <patternFill>
                  <bgColor rgb="FFFF0000"/>
                </patternFill>
              </fill>
            </x14:dxf>
          </x14:cfRule>
          <xm:sqref>AK120:AW120</xm:sqref>
        </x14:conditionalFormatting>
        <x14:conditionalFormatting xmlns:xm="http://schemas.microsoft.com/office/excel/2006/main">
          <x14:cfRule type="expression" priority="4697073" id="{05A26B51-72A7-4423-822F-2BDBC28275D0}">
            <xm:f>$AM$4='Data entry'!$R44</xm:f>
            <x14:dxf>
              <fill>
                <patternFill>
                  <bgColor rgb="FFFFFF00"/>
                </patternFill>
              </fill>
            </x14:dxf>
          </x14:cfRule>
          <xm:sqref>Y119:AM119</xm:sqref>
        </x14:conditionalFormatting>
        <x14:conditionalFormatting xmlns:xm="http://schemas.microsoft.com/office/excel/2006/main">
          <x14:cfRule type="expression" priority="4697074" id="{B8A20675-6230-4694-A7F6-6B3DC7142773}">
            <xm:f>$AN$4='Data entry'!$R44</xm:f>
            <x14:dxf>
              <fill>
                <patternFill>
                  <bgColor rgb="FFFF0000"/>
                </patternFill>
              </fill>
            </x14:dxf>
          </x14:cfRule>
          <xm:sqref>AL120:AX120</xm:sqref>
        </x14:conditionalFormatting>
        <x14:conditionalFormatting xmlns:xm="http://schemas.microsoft.com/office/excel/2006/main">
          <x14:cfRule type="expression" priority="4697075" id="{8421181C-7450-42E9-BC1D-065CCFCA960E}">
            <xm:f>$AN$4='Data entry'!$R44</xm:f>
            <x14:dxf>
              <fill>
                <patternFill>
                  <bgColor rgb="FFFFFF00"/>
                </patternFill>
              </fill>
            </x14:dxf>
          </x14:cfRule>
          <xm:sqref>Z119:AN119</xm:sqref>
        </x14:conditionalFormatting>
        <x14:conditionalFormatting xmlns:xm="http://schemas.microsoft.com/office/excel/2006/main">
          <x14:cfRule type="expression" priority="4697076" id="{067FE4BD-6EF4-4684-B6E0-35AB2F267EE7}">
            <xm:f>$AO$4='Data entry'!$R44</xm:f>
            <x14:dxf>
              <fill>
                <patternFill>
                  <bgColor rgb="FFFF0000"/>
                </patternFill>
              </fill>
            </x14:dxf>
          </x14:cfRule>
          <xm:sqref>AM120:AY120</xm:sqref>
        </x14:conditionalFormatting>
        <x14:conditionalFormatting xmlns:xm="http://schemas.microsoft.com/office/excel/2006/main">
          <x14:cfRule type="expression" priority="4697077" id="{F7653492-88D1-47AC-8BA3-0CCE65C3C2AB}">
            <xm:f>$AO$4='Data entry'!$R44</xm:f>
            <x14:dxf>
              <fill>
                <patternFill>
                  <bgColor rgb="FFFFFF00"/>
                </patternFill>
              </fill>
            </x14:dxf>
          </x14:cfRule>
          <xm:sqref>AA119:AO119</xm:sqref>
        </x14:conditionalFormatting>
        <x14:conditionalFormatting xmlns:xm="http://schemas.microsoft.com/office/excel/2006/main">
          <x14:cfRule type="expression" priority="4697078" id="{207A5E5D-B322-482E-9193-1D7318138358}">
            <xm:f>$AP$4='Data entry'!$R44</xm:f>
            <x14:dxf>
              <fill>
                <patternFill>
                  <bgColor rgb="FFFF0000"/>
                </patternFill>
              </fill>
            </x14:dxf>
          </x14:cfRule>
          <xm:sqref>AN120:AZ120</xm:sqref>
        </x14:conditionalFormatting>
        <x14:conditionalFormatting xmlns:xm="http://schemas.microsoft.com/office/excel/2006/main">
          <x14:cfRule type="expression" priority="4697079" id="{21DA638D-4CA0-4067-BFF1-240CE1A0261B}">
            <xm:f>$AP$4='Data entry'!$R44</xm:f>
            <x14:dxf>
              <fill>
                <patternFill>
                  <bgColor rgb="FFFFFF00"/>
                </patternFill>
              </fill>
            </x14:dxf>
          </x14:cfRule>
          <xm:sqref>AB119:AP119</xm:sqref>
        </x14:conditionalFormatting>
        <x14:conditionalFormatting xmlns:xm="http://schemas.microsoft.com/office/excel/2006/main">
          <x14:cfRule type="expression" priority="4697080" id="{71963D96-A42A-4B90-BFC7-6D83D37766EF}">
            <xm:f>$AQ$4='Data entry'!$R44</xm:f>
            <x14:dxf>
              <fill>
                <patternFill>
                  <bgColor rgb="FFFF0000"/>
                </patternFill>
              </fill>
            </x14:dxf>
          </x14:cfRule>
          <xm:sqref>AO120:BA120</xm:sqref>
        </x14:conditionalFormatting>
        <x14:conditionalFormatting xmlns:xm="http://schemas.microsoft.com/office/excel/2006/main">
          <x14:cfRule type="expression" priority="4697081" id="{74952595-84B6-484F-8FF6-FCC1F337DF4D}">
            <xm:f>$AQ$4='Data entry'!$R44</xm:f>
            <x14:dxf>
              <fill>
                <patternFill>
                  <bgColor rgb="FFFFFF00"/>
                </patternFill>
              </fill>
            </x14:dxf>
          </x14:cfRule>
          <xm:sqref>AC119:AQ119</xm:sqref>
        </x14:conditionalFormatting>
        <x14:conditionalFormatting xmlns:xm="http://schemas.microsoft.com/office/excel/2006/main">
          <x14:cfRule type="expression" priority="4697082" id="{8AC9C4B9-0A34-4BC0-B0F7-CA89434C4911}">
            <xm:f>$P$4='Data entry'!$R44</xm:f>
            <x14:dxf>
              <fill>
                <patternFill>
                  <bgColor rgb="FFFFFF00"/>
                </patternFill>
              </fill>
            </x14:dxf>
          </x14:cfRule>
          <xm:sqref>C119:P119</xm:sqref>
        </x14:conditionalFormatting>
        <x14:conditionalFormatting xmlns:xm="http://schemas.microsoft.com/office/excel/2006/main">
          <x14:cfRule type="expression" priority="4697083" id="{0A726775-ABFD-4F22-967C-1A4D87BA3751}">
            <xm:f>$Q$4='Data entry'!$R44</xm:f>
            <x14:dxf>
              <fill>
                <patternFill>
                  <bgColor rgb="FFFFFF00"/>
                </patternFill>
              </fill>
            </x14:dxf>
          </x14:cfRule>
          <xm:sqref>C119:Q119</xm:sqref>
        </x14:conditionalFormatting>
        <x14:conditionalFormatting xmlns:xm="http://schemas.microsoft.com/office/excel/2006/main">
          <x14:cfRule type="expression" priority="4697084" id="{3A8414BD-262C-43B5-86EE-FA6901D00453}">
            <xm:f>$Q$4='Data entry'!$R44</xm:f>
            <x14:dxf>
              <fill>
                <patternFill>
                  <bgColor rgb="FFFF0000"/>
                </patternFill>
              </fill>
            </x14:dxf>
          </x14:cfRule>
          <xm:sqref>O120:AA120</xm:sqref>
        </x14:conditionalFormatting>
        <x14:conditionalFormatting xmlns:xm="http://schemas.microsoft.com/office/excel/2006/main">
          <x14:cfRule type="expression" priority="4697085" id="{B8B5501D-F3EF-4449-9306-F652960C65F4}">
            <xm:f>$R$4='Data entry'!$R44</xm:f>
            <x14:dxf>
              <fill>
                <patternFill>
                  <bgColor rgb="FFFF0000"/>
                </patternFill>
              </fill>
            </x14:dxf>
          </x14:cfRule>
          <xm:sqref>P120:AB120</xm:sqref>
        </x14:conditionalFormatting>
        <x14:conditionalFormatting xmlns:xm="http://schemas.microsoft.com/office/excel/2006/main">
          <x14:cfRule type="expression" priority="4697086" id="{5D070DEC-B82E-4D87-B907-A3E5AB836991}">
            <xm:f>$R$4='Data entry'!$R44</xm:f>
            <x14:dxf>
              <fill>
                <patternFill>
                  <bgColor rgb="FFFFFF00"/>
                </patternFill>
              </fill>
            </x14:dxf>
          </x14:cfRule>
          <xm:sqref>D119:R119</xm:sqref>
        </x14:conditionalFormatting>
        <x14:conditionalFormatting xmlns:xm="http://schemas.microsoft.com/office/excel/2006/main">
          <x14:cfRule type="expression" priority="4697087" id="{E4D16A10-F818-4664-9FB2-F0E839824D4B}">
            <xm:f>$S$4='Data entry'!$R44</xm:f>
            <x14:dxf>
              <fill>
                <patternFill>
                  <bgColor rgb="FFFF0000"/>
                </patternFill>
              </fill>
            </x14:dxf>
          </x14:cfRule>
          <xm:sqref>Q120:AC120</xm:sqref>
        </x14:conditionalFormatting>
        <x14:conditionalFormatting xmlns:xm="http://schemas.microsoft.com/office/excel/2006/main">
          <x14:cfRule type="expression" priority="4697088" id="{1A9F9911-A3E9-4730-AFBE-AB8C596545CA}">
            <xm:f>$S$4='Data entry'!$R44</xm:f>
            <x14:dxf>
              <fill>
                <patternFill>
                  <bgColor rgb="FFFFFF00"/>
                </patternFill>
              </fill>
            </x14:dxf>
          </x14:cfRule>
          <xm:sqref>E119:S119</xm:sqref>
        </x14:conditionalFormatting>
        <x14:conditionalFormatting xmlns:xm="http://schemas.microsoft.com/office/excel/2006/main">
          <x14:cfRule type="expression" priority="4697089" id="{8BB5CD1B-B2AC-442A-9550-26DE19A62D22}">
            <xm:f>$T$4='Data entry'!$R44</xm:f>
            <x14:dxf>
              <fill>
                <patternFill>
                  <bgColor rgb="FFFF0000"/>
                </patternFill>
              </fill>
            </x14:dxf>
          </x14:cfRule>
          <xm:sqref>R120:AD120</xm:sqref>
        </x14:conditionalFormatting>
        <x14:conditionalFormatting xmlns:xm="http://schemas.microsoft.com/office/excel/2006/main">
          <x14:cfRule type="expression" priority="4697090" id="{E7B59C69-7921-4049-84A1-8B3E5F7B0598}">
            <xm:f>$T$4='Data entry'!$R44</xm:f>
            <x14:dxf>
              <fill>
                <patternFill>
                  <bgColor rgb="FFFFFF00"/>
                </patternFill>
              </fill>
            </x14:dxf>
          </x14:cfRule>
          <xm:sqref>F119:T119</xm:sqref>
        </x14:conditionalFormatting>
        <x14:conditionalFormatting xmlns:xm="http://schemas.microsoft.com/office/excel/2006/main">
          <x14:cfRule type="expression" priority="4697091" id="{238C09E5-7A3D-439D-949F-A7733073F9A2}">
            <xm:f>$U$4='Data entry'!$R44</xm:f>
            <x14:dxf>
              <fill>
                <patternFill>
                  <bgColor rgb="FFFFFF00"/>
                </patternFill>
              </fill>
            </x14:dxf>
          </x14:cfRule>
          <xm:sqref>G119:U119</xm:sqref>
        </x14:conditionalFormatting>
        <x14:conditionalFormatting xmlns:xm="http://schemas.microsoft.com/office/excel/2006/main">
          <x14:cfRule type="expression" priority="4697092" id="{DE4D4432-0A19-452A-AF14-2873FE4DF411}">
            <xm:f>$AR$4='Data entry'!$R44</xm:f>
            <x14:dxf>
              <fill>
                <patternFill>
                  <bgColor rgb="FFFF0000"/>
                </patternFill>
              </fill>
            </x14:dxf>
          </x14:cfRule>
          <xm:sqref>AP120:BB120</xm:sqref>
        </x14:conditionalFormatting>
        <x14:conditionalFormatting xmlns:xm="http://schemas.microsoft.com/office/excel/2006/main">
          <x14:cfRule type="expression" priority="4697093" id="{90D7E1FF-542D-40C8-9BD5-DFEB4CDD256F}">
            <xm:f>$AR$4='Data entry'!$R44</xm:f>
            <x14:dxf>
              <fill>
                <patternFill>
                  <bgColor rgb="FFFFFF00"/>
                </patternFill>
              </fill>
            </x14:dxf>
          </x14:cfRule>
          <xm:sqref>AD119:AR119</xm:sqref>
        </x14:conditionalFormatting>
        <x14:conditionalFormatting xmlns:xm="http://schemas.microsoft.com/office/excel/2006/main">
          <x14:cfRule type="expression" priority="4697094" id="{0EBB5305-4A4A-4205-A1FF-11160070CBC3}">
            <xm:f>$AS$4='Data entry'!$R44</xm:f>
            <x14:dxf>
              <fill>
                <patternFill>
                  <bgColor rgb="FFFF0000"/>
                </patternFill>
              </fill>
            </x14:dxf>
          </x14:cfRule>
          <xm:sqref>AQ120:BC120</xm:sqref>
        </x14:conditionalFormatting>
        <x14:conditionalFormatting xmlns:xm="http://schemas.microsoft.com/office/excel/2006/main">
          <x14:cfRule type="expression" priority="4697095" id="{AC8EB30C-4253-4CE1-820E-1801F6D8D35B}">
            <xm:f>$AS$4='Data entry'!$R44</xm:f>
            <x14:dxf>
              <fill>
                <patternFill>
                  <bgColor rgb="FFFFFF00"/>
                </patternFill>
              </fill>
            </x14:dxf>
          </x14:cfRule>
          <xm:sqref>AE119:AS119</xm:sqref>
        </x14:conditionalFormatting>
        <x14:conditionalFormatting xmlns:xm="http://schemas.microsoft.com/office/excel/2006/main">
          <x14:cfRule type="expression" priority="4697096" id="{E11744C1-7201-4272-A1B0-945490B42425}">
            <xm:f>$AT$4='Data entry'!$R44</xm:f>
            <x14:dxf>
              <fill>
                <patternFill>
                  <bgColor rgb="FFFF0000"/>
                </patternFill>
              </fill>
            </x14:dxf>
          </x14:cfRule>
          <xm:sqref>AR120:BD120</xm:sqref>
        </x14:conditionalFormatting>
        <x14:conditionalFormatting xmlns:xm="http://schemas.microsoft.com/office/excel/2006/main">
          <x14:cfRule type="expression" priority="4697097" id="{5EE2823B-E955-4EA7-B99C-0B1F77B57A69}">
            <xm:f>$AT$4='Data entry'!$R44</xm:f>
            <x14:dxf>
              <fill>
                <patternFill>
                  <bgColor rgb="FFFFFF00"/>
                </patternFill>
              </fill>
            </x14:dxf>
          </x14:cfRule>
          <xm:sqref>AF119:AT119</xm:sqref>
        </x14:conditionalFormatting>
        <x14:conditionalFormatting xmlns:xm="http://schemas.microsoft.com/office/excel/2006/main">
          <x14:cfRule type="expression" priority="4697098" id="{5737DC63-3262-4B34-900C-2AAEB255FCBA}">
            <xm:f>$AU$4='Data entry'!$R44</xm:f>
            <x14:dxf>
              <fill>
                <patternFill>
                  <bgColor rgb="FFFF0000"/>
                </patternFill>
              </fill>
            </x14:dxf>
          </x14:cfRule>
          <xm:sqref>AS120:BE120</xm:sqref>
        </x14:conditionalFormatting>
        <x14:conditionalFormatting xmlns:xm="http://schemas.microsoft.com/office/excel/2006/main">
          <x14:cfRule type="expression" priority="4697099" id="{2B5C1F1B-3C3D-4CA3-BC64-0E98422075B6}">
            <xm:f>$AU$4='Data entry'!$R44</xm:f>
            <x14:dxf>
              <fill>
                <patternFill>
                  <bgColor rgb="FFFFFF00"/>
                </patternFill>
              </fill>
            </x14:dxf>
          </x14:cfRule>
          <xm:sqref>AG119:AU119</xm:sqref>
        </x14:conditionalFormatting>
        <x14:conditionalFormatting xmlns:xm="http://schemas.microsoft.com/office/excel/2006/main">
          <x14:cfRule type="expression" priority="4697100" id="{B87A1285-B003-4855-8F4B-53C391BA10E6}">
            <xm:f>$AV$4='Data entry'!$R44</xm:f>
            <x14:dxf>
              <fill>
                <patternFill>
                  <bgColor rgb="FFFF0000"/>
                </patternFill>
              </fill>
            </x14:dxf>
          </x14:cfRule>
          <xm:sqref>AT120:BF120</xm:sqref>
        </x14:conditionalFormatting>
        <x14:conditionalFormatting xmlns:xm="http://schemas.microsoft.com/office/excel/2006/main">
          <x14:cfRule type="expression" priority="4697101" id="{338EE31C-78DB-4818-B837-0380F9E457FA}">
            <xm:f>$AV$4='Data entry'!$R44</xm:f>
            <x14:dxf>
              <fill>
                <patternFill>
                  <bgColor rgb="FFFFFF00"/>
                </patternFill>
              </fill>
            </x14:dxf>
          </x14:cfRule>
          <xm:sqref>AH119:AV119</xm:sqref>
        </x14:conditionalFormatting>
        <x14:conditionalFormatting xmlns:xm="http://schemas.microsoft.com/office/excel/2006/main">
          <x14:cfRule type="expression" priority="4697102" id="{5C40EA66-2801-4C91-B885-BF6A1ECFC35C}">
            <xm:f>$AW$4='Data entry'!$R44</xm:f>
            <x14:dxf>
              <fill>
                <patternFill>
                  <bgColor rgb="FFFF0000"/>
                </patternFill>
              </fill>
            </x14:dxf>
          </x14:cfRule>
          <xm:sqref>AU120:BG120</xm:sqref>
        </x14:conditionalFormatting>
        <x14:conditionalFormatting xmlns:xm="http://schemas.microsoft.com/office/excel/2006/main">
          <x14:cfRule type="expression" priority="4697103" id="{51BCD5CE-DF86-4C2F-8A81-DDA1EFD6C8F7}">
            <xm:f>$AW$4='Data entry'!$R44</xm:f>
            <x14:dxf>
              <fill>
                <patternFill>
                  <bgColor rgb="FFFFFF00"/>
                </patternFill>
              </fill>
            </x14:dxf>
          </x14:cfRule>
          <xm:sqref>AI119:AW119</xm:sqref>
        </x14:conditionalFormatting>
        <x14:conditionalFormatting xmlns:xm="http://schemas.microsoft.com/office/excel/2006/main">
          <x14:cfRule type="expression" priority="4697104" id="{DC2ED5A0-8917-4877-8CD3-9DF9BE5993C9}">
            <xm:f>$AX$4='Data entry'!$R44</xm:f>
            <x14:dxf>
              <fill>
                <patternFill>
                  <bgColor rgb="FFFF0000"/>
                </patternFill>
              </fill>
            </x14:dxf>
          </x14:cfRule>
          <xm:sqref>AV120:BH120</xm:sqref>
        </x14:conditionalFormatting>
        <x14:conditionalFormatting xmlns:xm="http://schemas.microsoft.com/office/excel/2006/main">
          <x14:cfRule type="expression" priority="4697105" id="{59B31869-20F9-45BD-BC80-0A6C8945CE2C}">
            <xm:f>$AX$4='Data entry'!$R44</xm:f>
            <x14:dxf>
              <fill>
                <patternFill>
                  <bgColor rgb="FFFFFF00"/>
                </patternFill>
              </fill>
            </x14:dxf>
          </x14:cfRule>
          <xm:sqref>AJ119:AX119</xm:sqref>
        </x14:conditionalFormatting>
        <x14:conditionalFormatting xmlns:xm="http://schemas.microsoft.com/office/excel/2006/main">
          <x14:cfRule type="expression" priority="4697106" id="{D4208FA0-4262-4037-934C-6D0742B2AD8E}">
            <xm:f>$AY$4='Data entry'!$R44</xm:f>
            <x14:dxf>
              <fill>
                <patternFill>
                  <bgColor rgb="FFFF0000"/>
                </patternFill>
              </fill>
            </x14:dxf>
          </x14:cfRule>
          <xm:sqref>AW120:BI120</xm:sqref>
        </x14:conditionalFormatting>
        <x14:conditionalFormatting xmlns:xm="http://schemas.microsoft.com/office/excel/2006/main">
          <x14:cfRule type="expression" priority="4697107" id="{04D6E423-18C7-42B2-A67D-F49D8E62B571}">
            <xm:f>$AY$4='Data entry'!$R44</xm:f>
            <x14:dxf>
              <fill>
                <patternFill>
                  <bgColor rgb="FFFFFF00"/>
                </patternFill>
              </fill>
            </x14:dxf>
          </x14:cfRule>
          <xm:sqref>AK119:AY119</xm:sqref>
        </x14:conditionalFormatting>
        <x14:conditionalFormatting xmlns:xm="http://schemas.microsoft.com/office/excel/2006/main">
          <x14:cfRule type="expression" priority="4697108" id="{A931C203-6E4B-4EBD-A2F4-1876881F48D4}">
            <xm:f>$AZ$4='Data entry'!$R44</xm:f>
            <x14:dxf>
              <fill>
                <patternFill>
                  <bgColor rgb="FFFF0000"/>
                </patternFill>
              </fill>
            </x14:dxf>
          </x14:cfRule>
          <xm:sqref>AX120:BJ120</xm:sqref>
        </x14:conditionalFormatting>
        <x14:conditionalFormatting xmlns:xm="http://schemas.microsoft.com/office/excel/2006/main">
          <x14:cfRule type="expression" priority="4697109" id="{092D9100-E652-40FE-8CAA-720DC0681250}">
            <xm:f>$AZ$4='Data entry'!$R44</xm:f>
            <x14:dxf>
              <fill>
                <patternFill>
                  <bgColor rgb="FFFFFF00"/>
                </patternFill>
              </fill>
            </x14:dxf>
          </x14:cfRule>
          <xm:sqref>AL119:AZ119</xm:sqref>
        </x14:conditionalFormatting>
        <x14:conditionalFormatting xmlns:xm="http://schemas.microsoft.com/office/excel/2006/main">
          <x14:cfRule type="expression" priority="4697110" id="{A3C7E6BE-A225-483C-A983-A915DB662C52}">
            <xm:f>$BA$4='Data entry'!$R44</xm:f>
            <x14:dxf>
              <fill>
                <patternFill>
                  <bgColor rgb="FFFF0000"/>
                </patternFill>
              </fill>
            </x14:dxf>
          </x14:cfRule>
          <xm:sqref>AY120:BK120</xm:sqref>
        </x14:conditionalFormatting>
        <x14:conditionalFormatting xmlns:xm="http://schemas.microsoft.com/office/excel/2006/main">
          <x14:cfRule type="expression" priority="4697111" id="{F5CF569A-8AFA-4CFF-8BD3-F04D8927A99F}">
            <xm:f>$BA$4='Data entry'!$R44</xm:f>
            <x14:dxf>
              <fill>
                <patternFill>
                  <bgColor rgb="FFFFFF00"/>
                </patternFill>
              </fill>
            </x14:dxf>
          </x14:cfRule>
          <xm:sqref>AM119:BA119</xm:sqref>
        </x14:conditionalFormatting>
        <x14:conditionalFormatting xmlns:xm="http://schemas.microsoft.com/office/excel/2006/main">
          <x14:cfRule type="expression" priority="4697112" id="{E4DAC94A-7983-4BFB-A87B-45B58561841A}">
            <xm:f>$BB$4='Data entry'!$R44</xm:f>
            <x14:dxf>
              <fill>
                <patternFill>
                  <bgColor rgb="FFFF0000"/>
                </patternFill>
              </fill>
            </x14:dxf>
          </x14:cfRule>
          <xm:sqref>AZ120:BL120</xm:sqref>
        </x14:conditionalFormatting>
        <x14:conditionalFormatting xmlns:xm="http://schemas.microsoft.com/office/excel/2006/main">
          <x14:cfRule type="expression" priority="4697113" id="{E63849C5-F39B-4B0E-8F8A-B532EDF2CBAE}">
            <xm:f>$BB$4='Data entry'!$R44</xm:f>
            <x14:dxf>
              <fill>
                <patternFill>
                  <bgColor rgb="FFFFFF00"/>
                </patternFill>
              </fill>
            </x14:dxf>
          </x14:cfRule>
          <xm:sqref>AN119:BB119</xm:sqref>
        </x14:conditionalFormatting>
        <x14:conditionalFormatting xmlns:xm="http://schemas.microsoft.com/office/excel/2006/main">
          <x14:cfRule type="expression" priority="4697114" id="{4FDC32D3-C1F5-455D-9AA4-A03359B72526}">
            <xm:f>$BC$4='Data entry'!$R44</xm:f>
            <x14:dxf>
              <fill>
                <patternFill>
                  <bgColor rgb="FFFF0000"/>
                </patternFill>
              </fill>
            </x14:dxf>
          </x14:cfRule>
          <xm:sqref>BA120:BM120</xm:sqref>
        </x14:conditionalFormatting>
        <x14:conditionalFormatting xmlns:xm="http://schemas.microsoft.com/office/excel/2006/main">
          <x14:cfRule type="expression" priority="4697115" id="{5F0D0C60-B233-4C56-B05D-98C99990877F}">
            <xm:f>$BC$4='Data entry'!$R44</xm:f>
            <x14:dxf>
              <fill>
                <patternFill>
                  <bgColor rgb="FFFFFF00"/>
                </patternFill>
              </fill>
            </x14:dxf>
          </x14:cfRule>
          <xm:sqref>AO119:BC119</xm:sqref>
        </x14:conditionalFormatting>
        <x14:conditionalFormatting xmlns:xm="http://schemas.microsoft.com/office/excel/2006/main">
          <x14:cfRule type="expression" priority="4697116" id="{9EBCB60F-8135-43B6-A0F3-548D4092CC98}">
            <xm:f>$BD$4='Data entry'!$R44</xm:f>
            <x14:dxf>
              <fill>
                <patternFill>
                  <bgColor rgb="FFFF0000"/>
                </patternFill>
              </fill>
            </x14:dxf>
          </x14:cfRule>
          <xm:sqref>BB120:BN120</xm:sqref>
        </x14:conditionalFormatting>
        <x14:conditionalFormatting xmlns:xm="http://schemas.microsoft.com/office/excel/2006/main">
          <x14:cfRule type="expression" priority="4697117" id="{961AF346-4A73-41ED-9A8D-27D431B09C05}">
            <xm:f>$BD$4='Data entry'!$R44</xm:f>
            <x14:dxf>
              <fill>
                <patternFill>
                  <bgColor rgb="FFFFFF00"/>
                </patternFill>
              </fill>
            </x14:dxf>
          </x14:cfRule>
          <xm:sqref>AP119:BD119</xm:sqref>
        </x14:conditionalFormatting>
        <x14:conditionalFormatting xmlns:xm="http://schemas.microsoft.com/office/excel/2006/main">
          <x14:cfRule type="expression" priority="4697118" id="{5A887026-27CD-4F8C-8BA6-1E92704C1CA6}">
            <xm:f>$BE$4='Data entry'!$R44</xm:f>
            <x14:dxf>
              <fill>
                <patternFill>
                  <bgColor rgb="FFFF0000"/>
                </patternFill>
              </fill>
            </x14:dxf>
          </x14:cfRule>
          <xm:sqref>BC120:BO120</xm:sqref>
        </x14:conditionalFormatting>
        <x14:conditionalFormatting xmlns:xm="http://schemas.microsoft.com/office/excel/2006/main">
          <x14:cfRule type="expression" priority="4697119" id="{7F46217B-A1E9-4515-B31E-E756FCD7C6D9}">
            <xm:f>$BE$4='Data entry'!$R44</xm:f>
            <x14:dxf>
              <fill>
                <patternFill>
                  <bgColor rgb="FFFFFF00"/>
                </patternFill>
              </fill>
            </x14:dxf>
          </x14:cfRule>
          <xm:sqref>AP119:BE119</xm:sqref>
        </x14:conditionalFormatting>
        <x14:conditionalFormatting xmlns:xm="http://schemas.microsoft.com/office/excel/2006/main">
          <x14:cfRule type="expression" priority="4697120" id="{F4D9285C-8CA0-4EF1-943E-6A462D47CC77}">
            <xm:f>$BF$4='Data entry'!$R44</xm:f>
            <x14:dxf>
              <fill>
                <patternFill>
                  <bgColor rgb="FFFF0000"/>
                </patternFill>
              </fill>
            </x14:dxf>
          </x14:cfRule>
          <xm:sqref>BD120:BP120</xm:sqref>
        </x14:conditionalFormatting>
        <x14:conditionalFormatting xmlns:xm="http://schemas.microsoft.com/office/excel/2006/main">
          <x14:cfRule type="expression" priority="4697121" id="{B9E4407D-651D-4DC0-9D61-3271D62A65E9}">
            <xm:f>$BF$4='Data entry'!$R44</xm:f>
            <x14:dxf>
              <fill>
                <patternFill>
                  <bgColor rgb="FFFFFF00"/>
                </patternFill>
              </fill>
            </x14:dxf>
          </x14:cfRule>
          <xm:sqref>AR119:BF119</xm:sqref>
        </x14:conditionalFormatting>
        <x14:conditionalFormatting xmlns:xm="http://schemas.microsoft.com/office/excel/2006/main">
          <x14:cfRule type="expression" priority="4697122" id="{4CDC062F-DDFF-4556-B941-08F919727F69}">
            <xm:f>$BG$4='Data entry'!$R44</xm:f>
            <x14:dxf>
              <fill>
                <patternFill>
                  <bgColor rgb="FFFF0000"/>
                </patternFill>
              </fill>
            </x14:dxf>
          </x14:cfRule>
          <xm:sqref>BE120:BQ120</xm:sqref>
        </x14:conditionalFormatting>
        <x14:conditionalFormatting xmlns:xm="http://schemas.microsoft.com/office/excel/2006/main">
          <x14:cfRule type="expression" priority="4697123" id="{789184FA-9055-433B-8A1B-92C7ED59E81F}">
            <xm:f>$BG$4='Data entry'!$R44</xm:f>
            <x14:dxf>
              <fill>
                <patternFill>
                  <bgColor rgb="FFFFFF00"/>
                </patternFill>
              </fill>
            </x14:dxf>
          </x14:cfRule>
          <xm:sqref>AS119:BG119</xm:sqref>
        </x14:conditionalFormatting>
        <x14:conditionalFormatting xmlns:xm="http://schemas.microsoft.com/office/excel/2006/main">
          <x14:cfRule type="expression" priority="4697124" id="{58651E5C-09C9-46C1-B95C-E8A578A49E15}">
            <xm:f>$BH$4='Data entry'!$R44</xm:f>
            <x14:dxf>
              <fill>
                <patternFill>
                  <bgColor rgb="FFFFFF00"/>
                </patternFill>
              </fill>
            </x14:dxf>
          </x14:cfRule>
          <xm:sqref>AT119:BH119</xm:sqref>
        </x14:conditionalFormatting>
        <x14:conditionalFormatting xmlns:xm="http://schemas.microsoft.com/office/excel/2006/main">
          <x14:cfRule type="expression" priority="4697125" id="{97B30B86-8311-4DC0-A533-8C0D53F37839}">
            <xm:f>$BH$4='Data entry'!$R44</xm:f>
            <x14:dxf>
              <fill>
                <patternFill>
                  <bgColor rgb="FFFF0000"/>
                </patternFill>
              </fill>
            </x14:dxf>
          </x14:cfRule>
          <xm:sqref>BF120:BR120</xm:sqref>
        </x14:conditionalFormatting>
        <x14:conditionalFormatting xmlns:xm="http://schemas.microsoft.com/office/excel/2006/main">
          <x14:cfRule type="expression" priority="4697126" id="{78344C0C-5AEA-40B1-A20C-6D77DF58E1F5}">
            <xm:f>$BI$4='Data entry'!$R44</xm:f>
            <x14:dxf>
              <fill>
                <patternFill>
                  <bgColor rgb="FFFFFF00"/>
                </patternFill>
              </fill>
            </x14:dxf>
          </x14:cfRule>
          <xm:sqref>AU119:BI119</xm:sqref>
        </x14:conditionalFormatting>
        <x14:conditionalFormatting xmlns:xm="http://schemas.microsoft.com/office/excel/2006/main">
          <x14:cfRule type="expression" priority="4697127" id="{A9CE044F-482E-4F25-B28F-89ACC58502B1}">
            <xm:f>$BI$4='Data entry'!$R44</xm:f>
            <x14:dxf>
              <fill>
                <patternFill>
                  <bgColor rgb="FFFF0000"/>
                </patternFill>
              </fill>
            </x14:dxf>
          </x14:cfRule>
          <xm:sqref>BG120:BS120</xm:sqref>
        </x14:conditionalFormatting>
        <x14:conditionalFormatting xmlns:xm="http://schemas.microsoft.com/office/excel/2006/main">
          <x14:cfRule type="expression" priority="4697128" id="{F63BE0EB-3C71-4456-BEF0-11180AB7A8BB}">
            <xm:f>$BJ$4='Data entry'!$R44</xm:f>
            <x14:dxf>
              <fill>
                <patternFill>
                  <bgColor rgb="FFFFFF00"/>
                </patternFill>
              </fill>
            </x14:dxf>
          </x14:cfRule>
          <xm:sqref>AV119:BJ119</xm:sqref>
        </x14:conditionalFormatting>
        <x14:conditionalFormatting xmlns:xm="http://schemas.microsoft.com/office/excel/2006/main">
          <x14:cfRule type="expression" priority="4697129" id="{478A5DCB-1DAA-4497-A6CC-B4F01FB96D10}">
            <xm:f>$BJ$4='Data entry'!$R44</xm:f>
            <x14:dxf>
              <fill>
                <patternFill>
                  <bgColor rgb="FFFF0000"/>
                </patternFill>
              </fill>
            </x14:dxf>
          </x14:cfRule>
          <xm:sqref>BH120:BT120</xm:sqref>
        </x14:conditionalFormatting>
        <x14:conditionalFormatting xmlns:xm="http://schemas.microsoft.com/office/excel/2006/main">
          <x14:cfRule type="expression" priority="4697130" id="{CDE4AD5B-65A6-4FA4-9EC0-8D05F22312A9}">
            <xm:f>$BK$4='Data entry'!$R44</xm:f>
            <x14:dxf>
              <fill>
                <patternFill>
                  <bgColor rgb="FFFF0000"/>
                </patternFill>
              </fill>
            </x14:dxf>
          </x14:cfRule>
          <xm:sqref>BI120:BU120</xm:sqref>
        </x14:conditionalFormatting>
        <x14:conditionalFormatting xmlns:xm="http://schemas.microsoft.com/office/excel/2006/main">
          <x14:cfRule type="expression" priority="4697131" id="{AB32E790-6CD8-4D11-9A69-57D785FE4BBC}">
            <xm:f>$BK$4='Data entry'!$R44</xm:f>
            <x14:dxf>
              <fill>
                <patternFill>
                  <bgColor rgb="FFFFFF00"/>
                </patternFill>
              </fill>
            </x14:dxf>
          </x14:cfRule>
          <xm:sqref>AW119:BK119</xm:sqref>
        </x14:conditionalFormatting>
        <x14:conditionalFormatting xmlns:xm="http://schemas.microsoft.com/office/excel/2006/main">
          <x14:cfRule type="expression" priority="4697132" id="{99810EB9-805C-43D8-852A-EEECE7874CDB}">
            <xm:f>$BL$4='Data entry'!$R44</xm:f>
            <x14:dxf>
              <fill>
                <patternFill>
                  <bgColor rgb="FFFF0000"/>
                </patternFill>
              </fill>
            </x14:dxf>
          </x14:cfRule>
          <xm:sqref>BJ120:BV120</xm:sqref>
        </x14:conditionalFormatting>
        <x14:conditionalFormatting xmlns:xm="http://schemas.microsoft.com/office/excel/2006/main">
          <x14:cfRule type="expression" priority="4697133" id="{BF5F5475-4E46-479C-97A6-D5175F5D1803}">
            <xm:f>$BL$4='Data entry'!$R44</xm:f>
            <x14:dxf>
              <fill>
                <patternFill>
                  <bgColor rgb="FFFFFF00"/>
                </patternFill>
              </fill>
            </x14:dxf>
          </x14:cfRule>
          <xm:sqref>AX119:BL119</xm:sqref>
        </x14:conditionalFormatting>
        <x14:conditionalFormatting xmlns:xm="http://schemas.microsoft.com/office/excel/2006/main">
          <x14:cfRule type="expression" priority="4697134" id="{B86FDF2F-16C9-46B1-847E-7EA1A8A34B9D}">
            <xm:f>$BM$4='Data entry'!$R44</xm:f>
            <x14:dxf>
              <fill>
                <patternFill>
                  <bgColor rgb="FFFF0000"/>
                </patternFill>
              </fill>
            </x14:dxf>
          </x14:cfRule>
          <xm:sqref>BK120:BW120</xm:sqref>
        </x14:conditionalFormatting>
        <x14:conditionalFormatting xmlns:xm="http://schemas.microsoft.com/office/excel/2006/main">
          <x14:cfRule type="expression" priority="4697135" id="{72FD189F-4CED-400D-9FEF-21A328970A4D}">
            <xm:f>$BM$4='Data entry'!$R44</xm:f>
            <x14:dxf>
              <fill>
                <patternFill>
                  <bgColor rgb="FFFFFF00"/>
                </patternFill>
              </fill>
            </x14:dxf>
          </x14:cfRule>
          <xm:sqref>AY119:BM119</xm:sqref>
        </x14:conditionalFormatting>
        <x14:conditionalFormatting xmlns:xm="http://schemas.microsoft.com/office/excel/2006/main">
          <x14:cfRule type="expression" priority="4697136" id="{BBBBF859-D5A7-4F55-BFBF-8A77E3357590}">
            <xm:f>$BN$4='Data entry'!$R44</xm:f>
            <x14:dxf>
              <fill>
                <patternFill>
                  <bgColor rgb="FFFF0000"/>
                </patternFill>
              </fill>
            </x14:dxf>
          </x14:cfRule>
          <xm:sqref>BL120:BX120</xm:sqref>
        </x14:conditionalFormatting>
        <x14:conditionalFormatting xmlns:xm="http://schemas.microsoft.com/office/excel/2006/main">
          <x14:cfRule type="expression" priority="4697137" id="{50CB1D75-0FD5-4D24-92B1-E8A41DC6575C}">
            <xm:f>$BN$4='Data entry'!$R44</xm:f>
            <x14:dxf>
              <fill>
                <patternFill>
                  <bgColor rgb="FFFFFF00"/>
                </patternFill>
              </fill>
            </x14:dxf>
          </x14:cfRule>
          <xm:sqref>AZ119:BN119</xm:sqref>
        </x14:conditionalFormatting>
        <x14:conditionalFormatting xmlns:xm="http://schemas.microsoft.com/office/excel/2006/main">
          <x14:cfRule type="expression" priority="4697138" id="{9EF3226D-E8FC-496B-A6FF-71776AEA54D1}">
            <xm:f>$BO$4='Data entry'!$R44</xm:f>
            <x14:dxf>
              <fill>
                <patternFill>
                  <bgColor rgb="FFFF0000"/>
                </patternFill>
              </fill>
            </x14:dxf>
          </x14:cfRule>
          <xm:sqref>BM120:BY120</xm:sqref>
        </x14:conditionalFormatting>
        <x14:conditionalFormatting xmlns:xm="http://schemas.microsoft.com/office/excel/2006/main">
          <x14:cfRule type="expression" priority="4697139" id="{3B86C801-ECFE-4D05-8AA5-1581116BAFBC}">
            <xm:f>$BO$4='Data entry'!$R44</xm:f>
            <x14:dxf>
              <fill>
                <patternFill>
                  <bgColor rgb="FFFFFF00"/>
                </patternFill>
              </fill>
            </x14:dxf>
          </x14:cfRule>
          <xm:sqref>BA119:BO119</xm:sqref>
        </x14:conditionalFormatting>
        <x14:conditionalFormatting xmlns:xm="http://schemas.microsoft.com/office/excel/2006/main">
          <x14:cfRule type="expression" priority="4697140" id="{058A23EC-3371-4A02-9F20-1ECA603AC6BC}">
            <xm:f>$BP$4='Data entry'!$R44</xm:f>
            <x14:dxf>
              <fill>
                <patternFill>
                  <bgColor rgb="FFFF0000"/>
                </patternFill>
              </fill>
            </x14:dxf>
          </x14:cfRule>
          <xm:sqref>BN120:BZ120</xm:sqref>
        </x14:conditionalFormatting>
        <x14:conditionalFormatting xmlns:xm="http://schemas.microsoft.com/office/excel/2006/main">
          <x14:cfRule type="expression" priority="4697141" id="{3E711E31-3992-4555-AB22-87133D60CD15}">
            <xm:f>$BP$4='Data entry'!$R44</xm:f>
            <x14:dxf>
              <fill>
                <patternFill>
                  <bgColor rgb="FFFFFF00"/>
                </patternFill>
              </fill>
            </x14:dxf>
          </x14:cfRule>
          <xm:sqref>BB119:BP119</xm:sqref>
        </x14:conditionalFormatting>
        <x14:conditionalFormatting xmlns:xm="http://schemas.microsoft.com/office/excel/2006/main">
          <x14:cfRule type="expression" priority="4697142" id="{23E9F8B9-37D5-4730-9453-6F23E8ECBBE3}">
            <xm:f>$BQ$4='Data entry'!$R44</xm:f>
            <x14:dxf>
              <fill>
                <patternFill>
                  <bgColor rgb="FFFFFF00"/>
                </patternFill>
              </fill>
            </x14:dxf>
          </x14:cfRule>
          <xm:sqref>BC119:BQ119</xm:sqref>
        </x14:conditionalFormatting>
        <x14:conditionalFormatting xmlns:xm="http://schemas.microsoft.com/office/excel/2006/main">
          <x14:cfRule type="expression" priority="4697143" id="{BCFD92F6-AAD3-44FD-BC61-A292A81B883E}">
            <xm:f>$BQ$4='Data entry'!$R44</xm:f>
            <x14:dxf>
              <fill>
                <patternFill>
                  <bgColor rgb="FFFF0000"/>
                </patternFill>
              </fill>
            </x14:dxf>
          </x14:cfRule>
          <xm:sqref>BO120:CA120</xm:sqref>
        </x14:conditionalFormatting>
        <x14:conditionalFormatting xmlns:xm="http://schemas.microsoft.com/office/excel/2006/main">
          <x14:cfRule type="expression" priority="4697144" id="{357D60E5-F356-477E-8020-A18F42C02832}">
            <xm:f>$BR$4='Data entry'!$R44</xm:f>
            <x14:dxf>
              <fill>
                <patternFill>
                  <bgColor rgb="FFFFFF00"/>
                </patternFill>
              </fill>
            </x14:dxf>
          </x14:cfRule>
          <xm:sqref>BD119:BR119</xm:sqref>
        </x14:conditionalFormatting>
        <x14:conditionalFormatting xmlns:xm="http://schemas.microsoft.com/office/excel/2006/main">
          <x14:cfRule type="expression" priority="4697145" id="{DA2B6511-43B3-432D-B6AA-1DB1188B90A6}">
            <xm:f>$BR$4='Data entry'!$R44</xm:f>
            <x14:dxf>
              <fill>
                <patternFill>
                  <bgColor rgb="FFFF0000"/>
                </patternFill>
              </fill>
            </x14:dxf>
          </x14:cfRule>
          <xm:sqref>BP120:CB120</xm:sqref>
        </x14:conditionalFormatting>
        <x14:conditionalFormatting xmlns:xm="http://schemas.microsoft.com/office/excel/2006/main">
          <x14:cfRule type="expression" priority="4697146" id="{0D5F64E4-4136-4BFA-B833-CC8578525D9C}">
            <xm:f>$BS$4='Data entry'!$R44</xm:f>
            <x14:dxf>
              <fill>
                <patternFill>
                  <bgColor rgb="FFFFFF00"/>
                </patternFill>
              </fill>
            </x14:dxf>
          </x14:cfRule>
          <xm:sqref>BE119:BS119</xm:sqref>
        </x14:conditionalFormatting>
        <x14:conditionalFormatting xmlns:xm="http://schemas.microsoft.com/office/excel/2006/main">
          <x14:cfRule type="expression" priority="4697147" id="{AC94D468-F078-4AE2-8771-102996E07B09}">
            <xm:f>$BS$4='Data entry'!$R44</xm:f>
            <x14:dxf>
              <fill>
                <patternFill>
                  <bgColor rgb="FFFF0000"/>
                </patternFill>
              </fill>
            </x14:dxf>
          </x14:cfRule>
          <xm:sqref>BQ120:CC120</xm:sqref>
        </x14:conditionalFormatting>
        <x14:conditionalFormatting xmlns:xm="http://schemas.microsoft.com/office/excel/2006/main">
          <x14:cfRule type="expression" priority="4697148" id="{10E78F76-181E-4F19-9F89-7DD36D3EFE30}">
            <xm:f>$BT$4='Data entry'!$R44</xm:f>
            <x14:dxf>
              <fill>
                <patternFill>
                  <bgColor rgb="FFFFFF00"/>
                </patternFill>
              </fill>
            </x14:dxf>
          </x14:cfRule>
          <xm:sqref>BF119:BT119</xm:sqref>
        </x14:conditionalFormatting>
        <x14:conditionalFormatting xmlns:xm="http://schemas.microsoft.com/office/excel/2006/main">
          <x14:cfRule type="expression" priority="4697149" id="{6A5FADC6-9512-4EFB-90A5-7B5244D10D1F}">
            <xm:f>$BT$4='Data entry'!$R44</xm:f>
            <x14:dxf>
              <fill>
                <patternFill>
                  <bgColor rgb="FFFF0000"/>
                </patternFill>
              </fill>
            </x14:dxf>
          </x14:cfRule>
          <xm:sqref>BR120:CC120</xm:sqref>
        </x14:conditionalFormatting>
        <x14:conditionalFormatting xmlns:xm="http://schemas.microsoft.com/office/excel/2006/main">
          <x14:cfRule type="expression" priority="4697150" id="{A51139D1-8841-4B96-B8CB-DFE3808765CF}">
            <xm:f>$BU$4='Data entry'!$R44</xm:f>
            <x14:dxf>
              <fill>
                <patternFill>
                  <bgColor rgb="FFFFFF00"/>
                </patternFill>
              </fill>
            </x14:dxf>
          </x14:cfRule>
          <xm:sqref>BG119:BU119</xm:sqref>
        </x14:conditionalFormatting>
        <x14:conditionalFormatting xmlns:xm="http://schemas.microsoft.com/office/excel/2006/main">
          <x14:cfRule type="expression" priority="4697151" id="{55CA7258-760F-4BFF-ACB5-A70FEB3E7981}">
            <xm:f>$BU$4='Data entry'!$R44</xm:f>
            <x14:dxf>
              <fill>
                <patternFill>
                  <bgColor rgb="FFFF0000"/>
                </patternFill>
              </fill>
            </x14:dxf>
          </x14:cfRule>
          <xm:sqref>BS120:CC120</xm:sqref>
        </x14:conditionalFormatting>
        <x14:conditionalFormatting xmlns:xm="http://schemas.microsoft.com/office/excel/2006/main">
          <x14:cfRule type="expression" priority="4697152" id="{A922B218-64DB-4CBB-9AB8-FE0EBB44E09E}">
            <xm:f>$BV$4='Data entry'!$R44</xm:f>
            <x14:dxf>
              <fill>
                <patternFill>
                  <bgColor rgb="FFFFFF00"/>
                </patternFill>
              </fill>
            </x14:dxf>
          </x14:cfRule>
          <xm:sqref>BH119:BV119</xm:sqref>
        </x14:conditionalFormatting>
        <x14:conditionalFormatting xmlns:xm="http://schemas.microsoft.com/office/excel/2006/main">
          <x14:cfRule type="expression" priority="4697153" id="{C98E908A-CD31-4778-B41C-7AFB9DBE639A}">
            <xm:f>$BV$4='Data entry'!$R44</xm:f>
            <x14:dxf>
              <fill>
                <patternFill>
                  <bgColor rgb="FFFF0000"/>
                </patternFill>
              </fill>
            </x14:dxf>
          </x14:cfRule>
          <xm:sqref>BT120:CC120</xm:sqref>
        </x14:conditionalFormatting>
        <x14:conditionalFormatting xmlns:xm="http://schemas.microsoft.com/office/excel/2006/main">
          <x14:cfRule type="expression" priority="4697154" id="{465CCCA3-B4DB-4B61-8AC7-8A5E4CEC9E3F}">
            <xm:f>$BW$4='Data entry'!$R44</xm:f>
            <x14:dxf>
              <fill>
                <patternFill>
                  <bgColor rgb="FFFFFF00"/>
                </patternFill>
              </fill>
            </x14:dxf>
          </x14:cfRule>
          <xm:sqref>BI119:BW119</xm:sqref>
        </x14:conditionalFormatting>
        <x14:conditionalFormatting xmlns:xm="http://schemas.microsoft.com/office/excel/2006/main">
          <x14:cfRule type="expression" priority="4697155" id="{37566F97-6D06-400B-A709-FE657B07687F}">
            <xm:f>$BW$4='Data entry'!$R44</xm:f>
            <x14:dxf>
              <fill>
                <patternFill>
                  <bgColor rgb="FFFF0000"/>
                </patternFill>
              </fill>
            </x14:dxf>
          </x14:cfRule>
          <xm:sqref>BU120:CC120</xm:sqref>
        </x14:conditionalFormatting>
        <x14:conditionalFormatting xmlns:xm="http://schemas.microsoft.com/office/excel/2006/main">
          <x14:cfRule type="expression" priority="4697156" id="{D8FBA3AC-5CF0-4E45-97CA-1D4DEE729ADA}">
            <xm:f>$BX$4='Data entry'!$R44</xm:f>
            <x14:dxf>
              <fill>
                <patternFill>
                  <bgColor rgb="FFFFFF00"/>
                </patternFill>
              </fill>
            </x14:dxf>
          </x14:cfRule>
          <xm:sqref>BJ119:BX119</xm:sqref>
        </x14:conditionalFormatting>
        <x14:conditionalFormatting xmlns:xm="http://schemas.microsoft.com/office/excel/2006/main">
          <x14:cfRule type="expression" priority="4697157" id="{E077C84B-A94F-431D-B232-4AFCC7C64F54}">
            <xm:f>$BX$4='Data entry'!$R44</xm:f>
            <x14:dxf>
              <fill>
                <patternFill>
                  <bgColor rgb="FFFF0000"/>
                </patternFill>
              </fill>
            </x14:dxf>
          </x14:cfRule>
          <xm:sqref>BV120:CC120</xm:sqref>
        </x14:conditionalFormatting>
        <x14:conditionalFormatting xmlns:xm="http://schemas.microsoft.com/office/excel/2006/main">
          <x14:cfRule type="expression" priority="4697158" id="{63783BA8-0C97-4A44-86FD-7A2BCF1B9957}">
            <xm:f>$BY$4='Data entry'!$R44</xm:f>
            <x14:dxf>
              <fill>
                <patternFill>
                  <bgColor rgb="FFFFFF00"/>
                </patternFill>
              </fill>
            </x14:dxf>
          </x14:cfRule>
          <xm:sqref>BK119:BY119</xm:sqref>
        </x14:conditionalFormatting>
        <x14:conditionalFormatting xmlns:xm="http://schemas.microsoft.com/office/excel/2006/main">
          <x14:cfRule type="expression" priority="4697159" id="{BB8DB8B4-B71B-46D2-AEE7-346F16103F74}">
            <xm:f>$BY$4='Data entry'!$R44</xm:f>
            <x14:dxf>
              <fill>
                <patternFill>
                  <bgColor rgb="FFFF0000"/>
                </patternFill>
              </fill>
            </x14:dxf>
          </x14:cfRule>
          <xm:sqref>BW120:CC120</xm:sqref>
        </x14:conditionalFormatting>
        <x14:conditionalFormatting xmlns:xm="http://schemas.microsoft.com/office/excel/2006/main">
          <x14:cfRule type="expression" priority="4697160" id="{1B638B98-2B06-4FEB-90C1-446A3E0A3979}">
            <xm:f>$BZ$4='Data entry'!$R44</xm:f>
            <x14:dxf>
              <fill>
                <patternFill>
                  <bgColor rgb="FFFFFF00"/>
                </patternFill>
              </fill>
            </x14:dxf>
          </x14:cfRule>
          <xm:sqref>BL119:BZ119</xm:sqref>
        </x14:conditionalFormatting>
        <x14:conditionalFormatting xmlns:xm="http://schemas.microsoft.com/office/excel/2006/main">
          <x14:cfRule type="expression" priority="4697161" id="{D3A0A2F8-D1B2-4DC5-B2A9-0EF53074E685}">
            <xm:f>$BZ$4='Data entry'!$R44</xm:f>
            <x14:dxf>
              <fill>
                <patternFill>
                  <bgColor rgb="FFFF0000"/>
                </patternFill>
              </fill>
            </x14:dxf>
          </x14:cfRule>
          <xm:sqref>BX120:CC120</xm:sqref>
        </x14:conditionalFormatting>
        <x14:conditionalFormatting xmlns:xm="http://schemas.microsoft.com/office/excel/2006/main">
          <x14:cfRule type="expression" priority="4697162" id="{83F6D018-7D3B-4D33-9998-11572F2F2FF5}">
            <xm:f>$CA$4='Data entry'!$R44</xm:f>
            <x14:dxf>
              <fill>
                <patternFill>
                  <bgColor rgb="FFFFFF00"/>
                </patternFill>
              </fill>
            </x14:dxf>
          </x14:cfRule>
          <xm:sqref>BM119:CA119</xm:sqref>
        </x14:conditionalFormatting>
        <x14:conditionalFormatting xmlns:xm="http://schemas.microsoft.com/office/excel/2006/main">
          <x14:cfRule type="expression" priority="4697163" id="{8E6D0B51-5626-4ED9-9072-C7A2C139704F}">
            <xm:f>$CA$4='Data entry'!$R44</xm:f>
            <x14:dxf>
              <fill>
                <patternFill>
                  <bgColor rgb="FFFF0000"/>
                </patternFill>
              </fill>
            </x14:dxf>
          </x14:cfRule>
          <xm:sqref>BY120:CC120</xm:sqref>
        </x14:conditionalFormatting>
        <x14:conditionalFormatting xmlns:xm="http://schemas.microsoft.com/office/excel/2006/main">
          <x14:cfRule type="expression" priority="4697164" id="{E1886EE4-3BDE-43A9-9F4B-79377FEC37FE}">
            <xm:f>$CB$4='Data entry'!$R44</xm:f>
            <x14:dxf>
              <fill>
                <patternFill>
                  <bgColor rgb="FFFFFF00"/>
                </patternFill>
              </fill>
            </x14:dxf>
          </x14:cfRule>
          <xm:sqref>BN119:CB119</xm:sqref>
        </x14:conditionalFormatting>
        <x14:conditionalFormatting xmlns:xm="http://schemas.microsoft.com/office/excel/2006/main">
          <x14:cfRule type="expression" priority="4697165" id="{ADEF572A-6C18-4602-BB86-01C96D36E07E}">
            <xm:f>$CB$4='Data entry'!$R44</xm:f>
            <x14:dxf>
              <fill>
                <patternFill>
                  <bgColor rgb="FFFF0000"/>
                </patternFill>
              </fill>
            </x14:dxf>
          </x14:cfRule>
          <xm:sqref>BZ120:CC120</xm:sqref>
        </x14:conditionalFormatting>
        <x14:conditionalFormatting xmlns:xm="http://schemas.microsoft.com/office/excel/2006/main">
          <x14:cfRule type="expression" priority="4697166" id="{7984E1C9-E073-4955-8543-62145CB6D008}">
            <xm:f>$CC$4='Data entry'!$R44</xm:f>
            <x14:dxf>
              <fill>
                <patternFill>
                  <bgColor rgb="FFFFFF00"/>
                </patternFill>
              </fill>
            </x14:dxf>
          </x14:cfRule>
          <xm:sqref>BO119:CC119</xm:sqref>
        </x14:conditionalFormatting>
        <x14:conditionalFormatting xmlns:xm="http://schemas.microsoft.com/office/excel/2006/main">
          <x14:cfRule type="expression" priority="4697167" id="{18A957B3-59FA-4698-BA92-2A208FF18E2F}">
            <xm:f>$CC$4='Data entry'!$R44</xm:f>
            <x14:dxf>
              <fill>
                <patternFill>
                  <bgColor rgb="FFFF0000"/>
                </patternFill>
              </fill>
            </x14:dxf>
          </x14:cfRule>
          <xm:sqref>CA120:CC120</xm:sqref>
        </x14:conditionalFormatting>
        <x14:conditionalFormatting xmlns:xm="http://schemas.microsoft.com/office/excel/2006/main">
          <x14:cfRule type="expression" priority="4697253" id="{5B0DB825-B7C2-40AC-B7EF-F267F054CFB9}">
            <xm:f>$U$4='Data entry'!$R45</xm:f>
            <x14:dxf>
              <fill>
                <patternFill>
                  <bgColor rgb="FFFF0000"/>
                </patternFill>
              </fill>
            </x14:dxf>
          </x14:cfRule>
          <xm:sqref>S123:AE123</xm:sqref>
        </x14:conditionalFormatting>
        <x14:conditionalFormatting xmlns:xm="http://schemas.microsoft.com/office/excel/2006/main">
          <x14:cfRule type="expression" priority="4697254" id="{18311200-E2BB-400F-B594-3B9A2C6068C2}">
            <xm:f>$V$4='Data entry'!$R45</xm:f>
            <x14:dxf>
              <fill>
                <patternFill>
                  <bgColor rgb="FFFF0000"/>
                </patternFill>
              </fill>
            </x14:dxf>
          </x14:cfRule>
          <xm:sqref>T123:AF123</xm:sqref>
        </x14:conditionalFormatting>
        <x14:conditionalFormatting xmlns:xm="http://schemas.microsoft.com/office/excel/2006/main">
          <x14:cfRule type="expression" priority="4697255" id="{D6DFB621-1A58-4C59-A987-ECAD0EB2D32B}">
            <xm:f>$V$4='Data entry'!$R45</xm:f>
            <x14:dxf>
              <fill>
                <patternFill>
                  <bgColor rgb="FFFFFF00"/>
                </patternFill>
              </fill>
            </x14:dxf>
          </x14:cfRule>
          <xm:sqref>H122:V122</xm:sqref>
        </x14:conditionalFormatting>
        <x14:conditionalFormatting xmlns:xm="http://schemas.microsoft.com/office/excel/2006/main">
          <x14:cfRule type="expression" priority="4697256" id="{5F87A680-DC5F-433D-A779-B7A534ACCDA9}">
            <xm:f>$W$4='Data entry'!$R45</xm:f>
            <x14:dxf>
              <fill>
                <patternFill>
                  <bgColor rgb="FFFF0000"/>
                </patternFill>
              </fill>
            </x14:dxf>
          </x14:cfRule>
          <xm:sqref>U123:AG123</xm:sqref>
        </x14:conditionalFormatting>
        <x14:conditionalFormatting xmlns:xm="http://schemas.microsoft.com/office/excel/2006/main">
          <x14:cfRule type="expression" priority="4697257" id="{964539FF-A92C-4F68-B268-B7157A32678C}">
            <xm:f>$W$4='Data entry'!$R45</xm:f>
            <x14:dxf>
              <fill>
                <patternFill>
                  <bgColor rgb="FFFFFF00"/>
                </patternFill>
              </fill>
            </x14:dxf>
          </x14:cfRule>
          <xm:sqref>I122:W122</xm:sqref>
        </x14:conditionalFormatting>
        <x14:conditionalFormatting xmlns:xm="http://schemas.microsoft.com/office/excel/2006/main">
          <x14:cfRule type="expression" priority="4697258" id="{46C1533A-F090-4A90-9309-3F59EC3FD3B0}">
            <xm:f>$X$4='Data entry'!$R45</xm:f>
            <x14:dxf>
              <fill>
                <patternFill>
                  <bgColor rgb="FFFF0000"/>
                </patternFill>
              </fill>
            </x14:dxf>
          </x14:cfRule>
          <xm:sqref>V123:AH123</xm:sqref>
        </x14:conditionalFormatting>
        <x14:conditionalFormatting xmlns:xm="http://schemas.microsoft.com/office/excel/2006/main">
          <x14:cfRule type="expression" priority="4697259" id="{7C70E81C-DDD4-4D75-933A-4F6A39893184}">
            <xm:f>$X$4='Data entry'!$R45</xm:f>
            <x14:dxf>
              <fill>
                <patternFill>
                  <bgColor rgb="FFFFFF00"/>
                </patternFill>
              </fill>
            </x14:dxf>
          </x14:cfRule>
          <xm:sqref>J122:X122</xm:sqref>
        </x14:conditionalFormatting>
        <x14:conditionalFormatting xmlns:xm="http://schemas.microsoft.com/office/excel/2006/main">
          <x14:cfRule type="expression" priority="4697260" id="{561AF073-0EF8-4B72-A119-40A639C4359D}">
            <xm:f>$Y$4='Data entry'!$R45</xm:f>
            <x14:dxf>
              <fill>
                <patternFill>
                  <bgColor rgb="FFFF0000"/>
                </patternFill>
              </fill>
            </x14:dxf>
          </x14:cfRule>
          <xm:sqref>W123:AI123</xm:sqref>
        </x14:conditionalFormatting>
        <x14:conditionalFormatting xmlns:xm="http://schemas.microsoft.com/office/excel/2006/main">
          <x14:cfRule type="expression" priority="4697261" id="{F242E808-8F07-4A89-9524-7D4C767CE357}">
            <xm:f>$Y$4='Data entry'!$R45</xm:f>
            <x14:dxf>
              <fill>
                <patternFill>
                  <bgColor rgb="FFFFFF00"/>
                </patternFill>
              </fill>
            </x14:dxf>
          </x14:cfRule>
          <xm:sqref>K122:Y122</xm:sqref>
        </x14:conditionalFormatting>
        <x14:conditionalFormatting xmlns:xm="http://schemas.microsoft.com/office/excel/2006/main">
          <x14:cfRule type="expression" priority="4697262" id="{DD601058-982B-4218-BD9D-64BB823C2633}">
            <xm:f>$Z$4='Data entry'!$R45</xm:f>
            <x14:dxf>
              <fill>
                <patternFill>
                  <bgColor rgb="FFFF0000"/>
                </patternFill>
              </fill>
            </x14:dxf>
          </x14:cfRule>
          <xm:sqref>X123:AJ123</xm:sqref>
        </x14:conditionalFormatting>
        <x14:conditionalFormatting xmlns:xm="http://schemas.microsoft.com/office/excel/2006/main">
          <x14:cfRule type="expression" priority="4697263" id="{C9DB141D-79F6-4093-92A3-7BF7A1622985}">
            <xm:f>$Z$4='Data entry'!$R45</xm:f>
            <x14:dxf>
              <fill>
                <patternFill>
                  <bgColor rgb="FFFFFF00"/>
                </patternFill>
              </fill>
            </x14:dxf>
          </x14:cfRule>
          <xm:sqref>L122:Z122</xm:sqref>
        </x14:conditionalFormatting>
        <x14:conditionalFormatting xmlns:xm="http://schemas.microsoft.com/office/excel/2006/main">
          <x14:cfRule type="expression" priority="4697264" id="{710EB8D3-F5C0-4E3C-8214-2D0C4E26F649}">
            <xm:f>$AA$4='Data entry'!$R45</xm:f>
            <x14:dxf>
              <fill>
                <patternFill>
                  <bgColor rgb="FFFF0000"/>
                </patternFill>
              </fill>
            </x14:dxf>
          </x14:cfRule>
          <xm:sqref>Y123:AK123</xm:sqref>
        </x14:conditionalFormatting>
        <x14:conditionalFormatting xmlns:xm="http://schemas.microsoft.com/office/excel/2006/main">
          <x14:cfRule type="expression" priority="4697265" id="{33825D69-C967-4D27-B395-5D44A3083802}">
            <xm:f>$AA$4='Data entry'!$R45</xm:f>
            <x14:dxf>
              <fill>
                <patternFill>
                  <bgColor rgb="FFFFFF00"/>
                </patternFill>
              </fill>
            </x14:dxf>
          </x14:cfRule>
          <xm:sqref>M122:AA122</xm:sqref>
        </x14:conditionalFormatting>
        <x14:conditionalFormatting xmlns:xm="http://schemas.microsoft.com/office/excel/2006/main">
          <x14:cfRule type="expression" priority="4697266" id="{9811A97D-351B-4D32-8754-AF433277E62B}">
            <xm:f>$AB$4='Data entry'!$R45</xm:f>
            <x14:dxf>
              <fill>
                <patternFill>
                  <bgColor rgb="FFFF0000"/>
                </patternFill>
              </fill>
            </x14:dxf>
          </x14:cfRule>
          <xm:sqref>Z123:AL123</xm:sqref>
        </x14:conditionalFormatting>
        <x14:conditionalFormatting xmlns:xm="http://schemas.microsoft.com/office/excel/2006/main">
          <x14:cfRule type="expression" priority="4697267" id="{6DD3E556-C72E-438B-92DA-3096ED1E4178}">
            <xm:f>$AB$4='Data entry'!$R45</xm:f>
            <x14:dxf>
              <fill>
                <patternFill>
                  <bgColor rgb="FFFFFF00"/>
                </patternFill>
              </fill>
            </x14:dxf>
          </x14:cfRule>
          <xm:sqref>N122:AB122</xm:sqref>
        </x14:conditionalFormatting>
        <x14:conditionalFormatting xmlns:xm="http://schemas.microsoft.com/office/excel/2006/main">
          <x14:cfRule type="expression" priority="4697268" id="{C0DF7A1B-D6BC-4371-BD3A-F0708147FA1C}">
            <xm:f>$AC$4='Data entry'!$R45</xm:f>
            <x14:dxf>
              <fill>
                <patternFill>
                  <bgColor rgb="FFFF0000"/>
                </patternFill>
              </fill>
            </x14:dxf>
          </x14:cfRule>
          <xm:sqref>AA123:AM123</xm:sqref>
        </x14:conditionalFormatting>
        <x14:conditionalFormatting xmlns:xm="http://schemas.microsoft.com/office/excel/2006/main">
          <x14:cfRule type="expression" priority="4697269" id="{DB2E1F48-AF0E-41F9-A976-6B1963CA5711}">
            <xm:f>$AC$4='Data entry'!$R45</xm:f>
            <x14:dxf>
              <fill>
                <patternFill>
                  <bgColor rgb="FFFFFF00"/>
                </patternFill>
              </fill>
            </x14:dxf>
          </x14:cfRule>
          <xm:sqref>O122:AC122</xm:sqref>
        </x14:conditionalFormatting>
        <x14:conditionalFormatting xmlns:xm="http://schemas.microsoft.com/office/excel/2006/main">
          <x14:cfRule type="expression" priority="4697270" id="{89909907-F9A9-4AF9-BC1D-304710A43F50}">
            <xm:f>$AD$4='Data entry'!$R45</xm:f>
            <x14:dxf>
              <fill>
                <patternFill>
                  <bgColor rgb="FFFF0000"/>
                </patternFill>
              </fill>
            </x14:dxf>
          </x14:cfRule>
          <xm:sqref>AB123:AN123</xm:sqref>
        </x14:conditionalFormatting>
        <x14:conditionalFormatting xmlns:xm="http://schemas.microsoft.com/office/excel/2006/main">
          <x14:cfRule type="expression" priority="4697271" id="{729676B7-E331-43A4-ACC9-850DCEE76A0E}">
            <xm:f>$AD$4='Data entry'!$R45</xm:f>
            <x14:dxf>
              <fill>
                <patternFill>
                  <bgColor rgb="FFFFFF00"/>
                </patternFill>
              </fill>
            </x14:dxf>
          </x14:cfRule>
          <xm:sqref>P122:AD122</xm:sqref>
        </x14:conditionalFormatting>
        <x14:conditionalFormatting xmlns:xm="http://schemas.microsoft.com/office/excel/2006/main">
          <x14:cfRule type="expression" priority="4697272" id="{00DA2C55-350E-44AA-ABEA-808FABFDA737}">
            <xm:f>$AE$4='Data entry'!$R45</xm:f>
            <x14:dxf>
              <fill>
                <patternFill>
                  <bgColor rgb="FFFF0000"/>
                </patternFill>
              </fill>
            </x14:dxf>
          </x14:cfRule>
          <xm:sqref>AC123:AO123</xm:sqref>
        </x14:conditionalFormatting>
        <x14:conditionalFormatting xmlns:xm="http://schemas.microsoft.com/office/excel/2006/main">
          <x14:cfRule type="expression" priority="4697273" id="{373C95F1-00C1-45E9-B561-5224945BA4A4}">
            <xm:f>$AE$4='Data entry'!$R45</xm:f>
            <x14:dxf>
              <fill>
                <patternFill>
                  <bgColor rgb="FFFFFF00"/>
                </patternFill>
              </fill>
            </x14:dxf>
          </x14:cfRule>
          <xm:sqref>Q122:AE122</xm:sqref>
        </x14:conditionalFormatting>
        <x14:conditionalFormatting xmlns:xm="http://schemas.microsoft.com/office/excel/2006/main">
          <x14:cfRule type="expression" priority="4697274" id="{65E90E74-6BEF-4B00-BD5E-ECACFEBC225A}">
            <xm:f>$AF$4='Data entry'!$R45</xm:f>
            <x14:dxf>
              <fill>
                <patternFill>
                  <bgColor rgb="FFFF0000"/>
                </patternFill>
              </fill>
            </x14:dxf>
          </x14:cfRule>
          <xm:sqref>AD123:AP123</xm:sqref>
        </x14:conditionalFormatting>
        <x14:conditionalFormatting xmlns:xm="http://schemas.microsoft.com/office/excel/2006/main">
          <x14:cfRule type="expression" priority="4697275" id="{56B519D7-E083-4811-B42B-D6CB10D44BB3}">
            <xm:f>$AF$4='Data entry'!$R45</xm:f>
            <x14:dxf>
              <fill>
                <patternFill>
                  <bgColor rgb="FFFFFF00"/>
                </patternFill>
              </fill>
            </x14:dxf>
          </x14:cfRule>
          <xm:sqref>R122:AF122</xm:sqref>
        </x14:conditionalFormatting>
        <x14:conditionalFormatting xmlns:xm="http://schemas.microsoft.com/office/excel/2006/main">
          <x14:cfRule type="expression" priority="4697276" id="{889682B6-BF9B-414B-86B7-1C802156B058}">
            <xm:f>$AG$4='Data entry'!$R45</xm:f>
            <x14:dxf>
              <fill>
                <patternFill>
                  <bgColor rgb="FFFF0000"/>
                </patternFill>
              </fill>
            </x14:dxf>
          </x14:cfRule>
          <xm:sqref>AE123:AQ123</xm:sqref>
        </x14:conditionalFormatting>
        <x14:conditionalFormatting xmlns:xm="http://schemas.microsoft.com/office/excel/2006/main">
          <x14:cfRule type="expression" priority="4697277" id="{19913D88-1940-4CB0-B29C-D46D60833BD5}">
            <xm:f>$AG$4='Data entry'!$R45</xm:f>
            <x14:dxf>
              <fill>
                <patternFill>
                  <bgColor rgb="FFFFFF00"/>
                </patternFill>
              </fill>
            </x14:dxf>
          </x14:cfRule>
          <xm:sqref>S122:AG122</xm:sqref>
        </x14:conditionalFormatting>
        <x14:conditionalFormatting xmlns:xm="http://schemas.microsoft.com/office/excel/2006/main">
          <x14:cfRule type="expression" priority="4697278" id="{3DD7B9A5-18A3-463F-BAD5-9796FC487328}">
            <xm:f>$AH$4='Data entry'!$R45</xm:f>
            <x14:dxf>
              <fill>
                <patternFill>
                  <bgColor rgb="FFFF0000"/>
                </patternFill>
              </fill>
            </x14:dxf>
          </x14:cfRule>
          <xm:sqref>AF123:AR123</xm:sqref>
        </x14:conditionalFormatting>
        <x14:conditionalFormatting xmlns:xm="http://schemas.microsoft.com/office/excel/2006/main">
          <x14:cfRule type="expression" priority="4697279" id="{31005CF4-5608-496E-91EB-F7F505046C80}">
            <xm:f>$AH$4='Data entry'!$R45</xm:f>
            <x14:dxf>
              <fill>
                <patternFill>
                  <bgColor rgb="FFFFFF00"/>
                </patternFill>
              </fill>
            </x14:dxf>
          </x14:cfRule>
          <xm:sqref>T122:AH122</xm:sqref>
        </x14:conditionalFormatting>
        <x14:conditionalFormatting xmlns:xm="http://schemas.microsoft.com/office/excel/2006/main">
          <x14:cfRule type="expression" priority="4697280" id="{CD14F654-5B7A-444F-8FC1-7DD71E76E475}">
            <xm:f>$AI$4='Data entry'!$R45</xm:f>
            <x14:dxf>
              <fill>
                <patternFill>
                  <bgColor rgb="FFFF0000"/>
                </patternFill>
              </fill>
            </x14:dxf>
          </x14:cfRule>
          <xm:sqref>AG123:AS123</xm:sqref>
        </x14:conditionalFormatting>
        <x14:conditionalFormatting xmlns:xm="http://schemas.microsoft.com/office/excel/2006/main">
          <x14:cfRule type="expression" priority="4697281" id="{0E4E448C-6C46-4285-B877-A61A90294385}">
            <xm:f>$AI$4='Data entry'!$R45</xm:f>
            <x14:dxf>
              <fill>
                <patternFill>
                  <bgColor rgb="FFFFFF00"/>
                </patternFill>
              </fill>
            </x14:dxf>
          </x14:cfRule>
          <xm:sqref>U122:AI122</xm:sqref>
        </x14:conditionalFormatting>
        <x14:conditionalFormatting xmlns:xm="http://schemas.microsoft.com/office/excel/2006/main">
          <x14:cfRule type="expression" priority="4697282" id="{B1C1818F-791C-403D-BE73-6F6E9DC6A16D}">
            <xm:f>$AJ$4='Data entry'!$R45</xm:f>
            <x14:dxf>
              <fill>
                <patternFill>
                  <bgColor rgb="FFFF0000"/>
                </patternFill>
              </fill>
            </x14:dxf>
          </x14:cfRule>
          <xm:sqref>AH123:AT123</xm:sqref>
        </x14:conditionalFormatting>
        <x14:conditionalFormatting xmlns:xm="http://schemas.microsoft.com/office/excel/2006/main">
          <x14:cfRule type="expression" priority="4697283" id="{A1237792-221B-431B-B8A7-E9A64DA46D93}">
            <xm:f>$AJ$4='Data entry'!$R45</xm:f>
            <x14:dxf>
              <fill>
                <patternFill>
                  <bgColor rgb="FFFFFF00"/>
                </patternFill>
              </fill>
            </x14:dxf>
          </x14:cfRule>
          <xm:sqref>V122:AJ122</xm:sqref>
        </x14:conditionalFormatting>
        <x14:conditionalFormatting xmlns:xm="http://schemas.microsoft.com/office/excel/2006/main">
          <x14:cfRule type="expression" priority="4697284" id="{617DC2AF-C7A3-4724-8EA3-17DEFEDC8949}">
            <xm:f>$AK$4='Data entry'!$R45</xm:f>
            <x14:dxf>
              <fill>
                <patternFill>
                  <bgColor rgb="FFFF0000"/>
                </patternFill>
              </fill>
            </x14:dxf>
          </x14:cfRule>
          <xm:sqref>AI123:AU123</xm:sqref>
        </x14:conditionalFormatting>
        <x14:conditionalFormatting xmlns:xm="http://schemas.microsoft.com/office/excel/2006/main">
          <x14:cfRule type="expression" priority="4697285" id="{AA72317D-37B1-48EB-A28B-BF2AC8DC4519}">
            <xm:f>$AK$4='Data entry'!$R45</xm:f>
            <x14:dxf>
              <fill>
                <patternFill>
                  <bgColor rgb="FFFFFF00"/>
                </patternFill>
              </fill>
            </x14:dxf>
          </x14:cfRule>
          <xm:sqref>W122:AK122</xm:sqref>
        </x14:conditionalFormatting>
        <x14:conditionalFormatting xmlns:xm="http://schemas.microsoft.com/office/excel/2006/main">
          <x14:cfRule type="expression" priority="4697286" id="{6CA9FB7A-20EA-4D3A-B74C-A001F4BE810D}">
            <xm:f>$AL$4='Data entry'!$R45</xm:f>
            <x14:dxf>
              <fill>
                <patternFill>
                  <bgColor rgb="FFFF0000"/>
                </patternFill>
              </fill>
            </x14:dxf>
          </x14:cfRule>
          <xm:sqref>AJ123:AV123</xm:sqref>
        </x14:conditionalFormatting>
        <x14:conditionalFormatting xmlns:xm="http://schemas.microsoft.com/office/excel/2006/main">
          <x14:cfRule type="expression" priority="4697287" id="{81A75DAA-573F-4EF3-A640-1B992C18BEA0}">
            <xm:f>$AL$4='Data entry'!$R45</xm:f>
            <x14:dxf>
              <fill>
                <patternFill>
                  <bgColor rgb="FFFFFF00"/>
                </patternFill>
              </fill>
            </x14:dxf>
          </x14:cfRule>
          <xm:sqref>X122:AL122</xm:sqref>
        </x14:conditionalFormatting>
        <x14:conditionalFormatting xmlns:xm="http://schemas.microsoft.com/office/excel/2006/main">
          <x14:cfRule type="expression" priority="4697288" id="{3D44713E-4ABA-4CCD-9DF4-5513A9FB5E1E}">
            <xm:f>$AM$4='Data entry'!$R45</xm:f>
            <x14:dxf>
              <fill>
                <patternFill>
                  <bgColor rgb="FFFF0000"/>
                </patternFill>
              </fill>
            </x14:dxf>
          </x14:cfRule>
          <xm:sqref>AK123:AW123</xm:sqref>
        </x14:conditionalFormatting>
        <x14:conditionalFormatting xmlns:xm="http://schemas.microsoft.com/office/excel/2006/main">
          <x14:cfRule type="expression" priority="4697289" id="{05A26B51-72A7-4423-822F-2BDBC28275D0}">
            <xm:f>$AM$4='Data entry'!$R45</xm:f>
            <x14:dxf>
              <fill>
                <patternFill>
                  <bgColor rgb="FFFFFF00"/>
                </patternFill>
              </fill>
            </x14:dxf>
          </x14:cfRule>
          <xm:sqref>Y122:AM122</xm:sqref>
        </x14:conditionalFormatting>
        <x14:conditionalFormatting xmlns:xm="http://schemas.microsoft.com/office/excel/2006/main">
          <x14:cfRule type="expression" priority="4697290" id="{B8A20675-6230-4694-A7F6-6B3DC7142773}">
            <xm:f>$AN$4='Data entry'!$R45</xm:f>
            <x14:dxf>
              <fill>
                <patternFill>
                  <bgColor rgb="FFFF0000"/>
                </patternFill>
              </fill>
            </x14:dxf>
          </x14:cfRule>
          <xm:sqref>AL123:AX123</xm:sqref>
        </x14:conditionalFormatting>
        <x14:conditionalFormatting xmlns:xm="http://schemas.microsoft.com/office/excel/2006/main">
          <x14:cfRule type="expression" priority="4697291" id="{8421181C-7450-42E9-BC1D-065CCFCA960E}">
            <xm:f>$AN$4='Data entry'!$R45</xm:f>
            <x14:dxf>
              <fill>
                <patternFill>
                  <bgColor rgb="FFFFFF00"/>
                </patternFill>
              </fill>
            </x14:dxf>
          </x14:cfRule>
          <xm:sqref>Z122:AN122</xm:sqref>
        </x14:conditionalFormatting>
        <x14:conditionalFormatting xmlns:xm="http://schemas.microsoft.com/office/excel/2006/main">
          <x14:cfRule type="expression" priority="4697292" id="{067FE4BD-6EF4-4684-B6E0-35AB2F267EE7}">
            <xm:f>$AO$4='Data entry'!$R45</xm:f>
            <x14:dxf>
              <fill>
                <patternFill>
                  <bgColor rgb="FFFF0000"/>
                </patternFill>
              </fill>
            </x14:dxf>
          </x14:cfRule>
          <xm:sqref>AM123:AY123</xm:sqref>
        </x14:conditionalFormatting>
        <x14:conditionalFormatting xmlns:xm="http://schemas.microsoft.com/office/excel/2006/main">
          <x14:cfRule type="expression" priority="4697293" id="{F7653492-88D1-47AC-8BA3-0CCE65C3C2AB}">
            <xm:f>$AO$4='Data entry'!$R45</xm:f>
            <x14:dxf>
              <fill>
                <patternFill>
                  <bgColor rgb="FFFFFF00"/>
                </patternFill>
              </fill>
            </x14:dxf>
          </x14:cfRule>
          <xm:sqref>AA122:AO122</xm:sqref>
        </x14:conditionalFormatting>
        <x14:conditionalFormatting xmlns:xm="http://schemas.microsoft.com/office/excel/2006/main">
          <x14:cfRule type="expression" priority="4697294" id="{207A5E5D-B322-482E-9193-1D7318138358}">
            <xm:f>$AP$4='Data entry'!$R45</xm:f>
            <x14:dxf>
              <fill>
                <patternFill>
                  <bgColor rgb="FFFF0000"/>
                </patternFill>
              </fill>
            </x14:dxf>
          </x14:cfRule>
          <xm:sqref>AN123:AZ123</xm:sqref>
        </x14:conditionalFormatting>
        <x14:conditionalFormatting xmlns:xm="http://schemas.microsoft.com/office/excel/2006/main">
          <x14:cfRule type="expression" priority="4697295" id="{21DA638D-4CA0-4067-BFF1-240CE1A0261B}">
            <xm:f>$AP$4='Data entry'!$R45</xm:f>
            <x14:dxf>
              <fill>
                <patternFill>
                  <bgColor rgb="FFFFFF00"/>
                </patternFill>
              </fill>
            </x14:dxf>
          </x14:cfRule>
          <xm:sqref>AB122:AP122</xm:sqref>
        </x14:conditionalFormatting>
        <x14:conditionalFormatting xmlns:xm="http://schemas.microsoft.com/office/excel/2006/main">
          <x14:cfRule type="expression" priority="4697296" id="{71963D96-A42A-4B90-BFC7-6D83D37766EF}">
            <xm:f>$AQ$4='Data entry'!$R45</xm:f>
            <x14:dxf>
              <fill>
                <patternFill>
                  <bgColor rgb="FFFF0000"/>
                </patternFill>
              </fill>
            </x14:dxf>
          </x14:cfRule>
          <xm:sqref>AO123:BA123</xm:sqref>
        </x14:conditionalFormatting>
        <x14:conditionalFormatting xmlns:xm="http://schemas.microsoft.com/office/excel/2006/main">
          <x14:cfRule type="expression" priority="4697297" id="{74952595-84B6-484F-8FF6-FCC1F337DF4D}">
            <xm:f>$AQ$4='Data entry'!$R45</xm:f>
            <x14:dxf>
              <fill>
                <patternFill>
                  <bgColor rgb="FFFFFF00"/>
                </patternFill>
              </fill>
            </x14:dxf>
          </x14:cfRule>
          <xm:sqref>AC122:AQ122</xm:sqref>
        </x14:conditionalFormatting>
        <x14:conditionalFormatting xmlns:xm="http://schemas.microsoft.com/office/excel/2006/main">
          <x14:cfRule type="expression" priority="4697298" id="{8AC9C4B9-0A34-4BC0-B0F7-CA89434C4911}">
            <xm:f>$P$4='Data entry'!$R45</xm:f>
            <x14:dxf>
              <fill>
                <patternFill>
                  <bgColor rgb="FFFFFF00"/>
                </patternFill>
              </fill>
            </x14:dxf>
          </x14:cfRule>
          <xm:sqref>C122:P122</xm:sqref>
        </x14:conditionalFormatting>
        <x14:conditionalFormatting xmlns:xm="http://schemas.microsoft.com/office/excel/2006/main">
          <x14:cfRule type="expression" priority="4697299" id="{0A726775-ABFD-4F22-967C-1A4D87BA3751}">
            <xm:f>$Q$4='Data entry'!$R45</xm:f>
            <x14:dxf>
              <fill>
                <patternFill>
                  <bgColor rgb="FFFFFF00"/>
                </patternFill>
              </fill>
            </x14:dxf>
          </x14:cfRule>
          <xm:sqref>C122:Q122</xm:sqref>
        </x14:conditionalFormatting>
        <x14:conditionalFormatting xmlns:xm="http://schemas.microsoft.com/office/excel/2006/main">
          <x14:cfRule type="expression" priority="4697300" id="{3A8414BD-262C-43B5-86EE-FA6901D00453}">
            <xm:f>$Q$4='Data entry'!$R45</xm:f>
            <x14:dxf>
              <fill>
                <patternFill>
                  <bgColor rgb="FFFF0000"/>
                </patternFill>
              </fill>
            </x14:dxf>
          </x14:cfRule>
          <xm:sqref>O123:AA123</xm:sqref>
        </x14:conditionalFormatting>
        <x14:conditionalFormatting xmlns:xm="http://schemas.microsoft.com/office/excel/2006/main">
          <x14:cfRule type="expression" priority="4697301" id="{B8B5501D-F3EF-4449-9306-F652960C65F4}">
            <xm:f>$R$4='Data entry'!$R45</xm:f>
            <x14:dxf>
              <fill>
                <patternFill>
                  <bgColor rgb="FFFF0000"/>
                </patternFill>
              </fill>
            </x14:dxf>
          </x14:cfRule>
          <xm:sqref>P123:AB123</xm:sqref>
        </x14:conditionalFormatting>
        <x14:conditionalFormatting xmlns:xm="http://schemas.microsoft.com/office/excel/2006/main">
          <x14:cfRule type="expression" priority="4697302" id="{5D070DEC-B82E-4D87-B907-A3E5AB836991}">
            <xm:f>$R$4='Data entry'!$R45</xm:f>
            <x14:dxf>
              <fill>
                <patternFill>
                  <bgColor rgb="FFFFFF00"/>
                </patternFill>
              </fill>
            </x14:dxf>
          </x14:cfRule>
          <xm:sqref>D122:R122</xm:sqref>
        </x14:conditionalFormatting>
        <x14:conditionalFormatting xmlns:xm="http://schemas.microsoft.com/office/excel/2006/main">
          <x14:cfRule type="expression" priority="4697303" id="{E4D16A10-F818-4664-9FB2-F0E839824D4B}">
            <xm:f>$S$4='Data entry'!$R45</xm:f>
            <x14:dxf>
              <fill>
                <patternFill>
                  <bgColor rgb="FFFF0000"/>
                </patternFill>
              </fill>
            </x14:dxf>
          </x14:cfRule>
          <xm:sqref>Q123:AC123</xm:sqref>
        </x14:conditionalFormatting>
        <x14:conditionalFormatting xmlns:xm="http://schemas.microsoft.com/office/excel/2006/main">
          <x14:cfRule type="expression" priority="4697304" id="{1A9F9911-A3E9-4730-AFBE-AB8C596545CA}">
            <xm:f>$S$4='Data entry'!$R45</xm:f>
            <x14:dxf>
              <fill>
                <patternFill>
                  <bgColor rgb="FFFFFF00"/>
                </patternFill>
              </fill>
            </x14:dxf>
          </x14:cfRule>
          <xm:sqref>E122:S122</xm:sqref>
        </x14:conditionalFormatting>
        <x14:conditionalFormatting xmlns:xm="http://schemas.microsoft.com/office/excel/2006/main">
          <x14:cfRule type="expression" priority="4697305" id="{8BB5CD1B-B2AC-442A-9550-26DE19A62D22}">
            <xm:f>$T$4='Data entry'!$R45</xm:f>
            <x14:dxf>
              <fill>
                <patternFill>
                  <bgColor rgb="FFFF0000"/>
                </patternFill>
              </fill>
            </x14:dxf>
          </x14:cfRule>
          <xm:sqref>R123:AD123</xm:sqref>
        </x14:conditionalFormatting>
        <x14:conditionalFormatting xmlns:xm="http://schemas.microsoft.com/office/excel/2006/main">
          <x14:cfRule type="expression" priority="4697306" id="{E7B59C69-7921-4049-84A1-8B3E5F7B0598}">
            <xm:f>$T$4='Data entry'!$R45</xm:f>
            <x14:dxf>
              <fill>
                <patternFill>
                  <bgColor rgb="FFFFFF00"/>
                </patternFill>
              </fill>
            </x14:dxf>
          </x14:cfRule>
          <xm:sqref>F122:T122</xm:sqref>
        </x14:conditionalFormatting>
        <x14:conditionalFormatting xmlns:xm="http://schemas.microsoft.com/office/excel/2006/main">
          <x14:cfRule type="expression" priority="4697307" id="{238C09E5-7A3D-439D-949F-A7733073F9A2}">
            <xm:f>$U$4='Data entry'!$R45</xm:f>
            <x14:dxf>
              <fill>
                <patternFill>
                  <bgColor rgb="FFFFFF00"/>
                </patternFill>
              </fill>
            </x14:dxf>
          </x14:cfRule>
          <xm:sqref>G122:U122</xm:sqref>
        </x14:conditionalFormatting>
        <x14:conditionalFormatting xmlns:xm="http://schemas.microsoft.com/office/excel/2006/main">
          <x14:cfRule type="expression" priority="4697308" id="{DE4D4432-0A19-452A-AF14-2873FE4DF411}">
            <xm:f>$AR$4='Data entry'!$R45</xm:f>
            <x14:dxf>
              <fill>
                <patternFill>
                  <bgColor rgb="FFFF0000"/>
                </patternFill>
              </fill>
            </x14:dxf>
          </x14:cfRule>
          <xm:sqref>AP123:BB123</xm:sqref>
        </x14:conditionalFormatting>
        <x14:conditionalFormatting xmlns:xm="http://schemas.microsoft.com/office/excel/2006/main">
          <x14:cfRule type="expression" priority="4697309" id="{90D7E1FF-542D-40C8-9BD5-DFEB4CDD256F}">
            <xm:f>$AR$4='Data entry'!$R45</xm:f>
            <x14:dxf>
              <fill>
                <patternFill>
                  <bgColor rgb="FFFFFF00"/>
                </patternFill>
              </fill>
            </x14:dxf>
          </x14:cfRule>
          <xm:sqref>AD122:AR122</xm:sqref>
        </x14:conditionalFormatting>
        <x14:conditionalFormatting xmlns:xm="http://schemas.microsoft.com/office/excel/2006/main">
          <x14:cfRule type="expression" priority="4697310" id="{0EBB5305-4A4A-4205-A1FF-11160070CBC3}">
            <xm:f>$AS$4='Data entry'!$R45</xm:f>
            <x14:dxf>
              <fill>
                <patternFill>
                  <bgColor rgb="FFFF0000"/>
                </patternFill>
              </fill>
            </x14:dxf>
          </x14:cfRule>
          <xm:sqref>AQ123:BC123</xm:sqref>
        </x14:conditionalFormatting>
        <x14:conditionalFormatting xmlns:xm="http://schemas.microsoft.com/office/excel/2006/main">
          <x14:cfRule type="expression" priority="4697311" id="{AC8EB30C-4253-4CE1-820E-1801F6D8D35B}">
            <xm:f>$AS$4='Data entry'!$R45</xm:f>
            <x14:dxf>
              <fill>
                <patternFill>
                  <bgColor rgb="FFFFFF00"/>
                </patternFill>
              </fill>
            </x14:dxf>
          </x14:cfRule>
          <xm:sqref>AE122:AS122</xm:sqref>
        </x14:conditionalFormatting>
        <x14:conditionalFormatting xmlns:xm="http://schemas.microsoft.com/office/excel/2006/main">
          <x14:cfRule type="expression" priority="4697312" id="{E11744C1-7201-4272-A1B0-945490B42425}">
            <xm:f>$AT$4='Data entry'!$R45</xm:f>
            <x14:dxf>
              <fill>
                <patternFill>
                  <bgColor rgb="FFFF0000"/>
                </patternFill>
              </fill>
            </x14:dxf>
          </x14:cfRule>
          <xm:sqref>AR123:BD123</xm:sqref>
        </x14:conditionalFormatting>
        <x14:conditionalFormatting xmlns:xm="http://schemas.microsoft.com/office/excel/2006/main">
          <x14:cfRule type="expression" priority="4697313" id="{5EE2823B-E955-4EA7-B99C-0B1F77B57A69}">
            <xm:f>$AT$4='Data entry'!$R45</xm:f>
            <x14:dxf>
              <fill>
                <patternFill>
                  <bgColor rgb="FFFFFF00"/>
                </patternFill>
              </fill>
            </x14:dxf>
          </x14:cfRule>
          <xm:sqref>AF122:AT122</xm:sqref>
        </x14:conditionalFormatting>
        <x14:conditionalFormatting xmlns:xm="http://schemas.microsoft.com/office/excel/2006/main">
          <x14:cfRule type="expression" priority="4697314" id="{5737DC63-3262-4B34-900C-2AAEB255FCBA}">
            <xm:f>$AU$4='Data entry'!$R45</xm:f>
            <x14:dxf>
              <fill>
                <patternFill>
                  <bgColor rgb="FFFF0000"/>
                </patternFill>
              </fill>
            </x14:dxf>
          </x14:cfRule>
          <xm:sqref>AS123:BE123</xm:sqref>
        </x14:conditionalFormatting>
        <x14:conditionalFormatting xmlns:xm="http://schemas.microsoft.com/office/excel/2006/main">
          <x14:cfRule type="expression" priority="4697315" id="{2B5C1F1B-3C3D-4CA3-BC64-0E98422075B6}">
            <xm:f>$AU$4='Data entry'!$R45</xm:f>
            <x14:dxf>
              <fill>
                <patternFill>
                  <bgColor rgb="FFFFFF00"/>
                </patternFill>
              </fill>
            </x14:dxf>
          </x14:cfRule>
          <xm:sqref>AG122:AU122</xm:sqref>
        </x14:conditionalFormatting>
        <x14:conditionalFormatting xmlns:xm="http://schemas.microsoft.com/office/excel/2006/main">
          <x14:cfRule type="expression" priority="4697316" id="{B87A1285-B003-4855-8F4B-53C391BA10E6}">
            <xm:f>$AV$4='Data entry'!$R45</xm:f>
            <x14:dxf>
              <fill>
                <patternFill>
                  <bgColor rgb="FFFF0000"/>
                </patternFill>
              </fill>
            </x14:dxf>
          </x14:cfRule>
          <xm:sqref>AT123:BF123</xm:sqref>
        </x14:conditionalFormatting>
        <x14:conditionalFormatting xmlns:xm="http://schemas.microsoft.com/office/excel/2006/main">
          <x14:cfRule type="expression" priority="4697317" id="{338EE31C-78DB-4818-B837-0380F9E457FA}">
            <xm:f>$AV$4='Data entry'!$R45</xm:f>
            <x14:dxf>
              <fill>
                <patternFill>
                  <bgColor rgb="FFFFFF00"/>
                </patternFill>
              </fill>
            </x14:dxf>
          </x14:cfRule>
          <xm:sqref>AH122:AV122</xm:sqref>
        </x14:conditionalFormatting>
        <x14:conditionalFormatting xmlns:xm="http://schemas.microsoft.com/office/excel/2006/main">
          <x14:cfRule type="expression" priority="4697318" id="{5C40EA66-2801-4C91-B885-BF6A1ECFC35C}">
            <xm:f>$AW$4='Data entry'!$R45</xm:f>
            <x14:dxf>
              <fill>
                <patternFill>
                  <bgColor rgb="FFFF0000"/>
                </patternFill>
              </fill>
            </x14:dxf>
          </x14:cfRule>
          <xm:sqref>AU123:BG123</xm:sqref>
        </x14:conditionalFormatting>
        <x14:conditionalFormatting xmlns:xm="http://schemas.microsoft.com/office/excel/2006/main">
          <x14:cfRule type="expression" priority="4697319" id="{51BCD5CE-DF86-4C2F-8A81-DDA1EFD6C8F7}">
            <xm:f>$AW$4='Data entry'!$R45</xm:f>
            <x14:dxf>
              <fill>
                <patternFill>
                  <bgColor rgb="FFFFFF00"/>
                </patternFill>
              </fill>
            </x14:dxf>
          </x14:cfRule>
          <xm:sqref>AI122:AW122</xm:sqref>
        </x14:conditionalFormatting>
        <x14:conditionalFormatting xmlns:xm="http://schemas.microsoft.com/office/excel/2006/main">
          <x14:cfRule type="expression" priority="4697320" id="{DC2ED5A0-8917-4877-8CD3-9DF9BE5993C9}">
            <xm:f>$AX$4='Data entry'!$R45</xm:f>
            <x14:dxf>
              <fill>
                <patternFill>
                  <bgColor rgb="FFFF0000"/>
                </patternFill>
              </fill>
            </x14:dxf>
          </x14:cfRule>
          <xm:sqref>AV123:BH123</xm:sqref>
        </x14:conditionalFormatting>
        <x14:conditionalFormatting xmlns:xm="http://schemas.microsoft.com/office/excel/2006/main">
          <x14:cfRule type="expression" priority="4697321" id="{59B31869-20F9-45BD-BC80-0A6C8945CE2C}">
            <xm:f>$AX$4='Data entry'!$R45</xm:f>
            <x14:dxf>
              <fill>
                <patternFill>
                  <bgColor rgb="FFFFFF00"/>
                </patternFill>
              </fill>
            </x14:dxf>
          </x14:cfRule>
          <xm:sqref>AJ122:AX122</xm:sqref>
        </x14:conditionalFormatting>
        <x14:conditionalFormatting xmlns:xm="http://schemas.microsoft.com/office/excel/2006/main">
          <x14:cfRule type="expression" priority="4697322" id="{D4208FA0-4262-4037-934C-6D0742B2AD8E}">
            <xm:f>$AY$4='Data entry'!$R45</xm:f>
            <x14:dxf>
              <fill>
                <patternFill>
                  <bgColor rgb="FFFF0000"/>
                </patternFill>
              </fill>
            </x14:dxf>
          </x14:cfRule>
          <xm:sqref>AW123:BI123</xm:sqref>
        </x14:conditionalFormatting>
        <x14:conditionalFormatting xmlns:xm="http://schemas.microsoft.com/office/excel/2006/main">
          <x14:cfRule type="expression" priority="4697323" id="{04D6E423-18C7-42B2-A67D-F49D8E62B571}">
            <xm:f>$AY$4='Data entry'!$R45</xm:f>
            <x14:dxf>
              <fill>
                <patternFill>
                  <bgColor rgb="FFFFFF00"/>
                </patternFill>
              </fill>
            </x14:dxf>
          </x14:cfRule>
          <xm:sqref>AK122:AY122</xm:sqref>
        </x14:conditionalFormatting>
        <x14:conditionalFormatting xmlns:xm="http://schemas.microsoft.com/office/excel/2006/main">
          <x14:cfRule type="expression" priority="4697324" id="{A931C203-6E4B-4EBD-A2F4-1876881F48D4}">
            <xm:f>$AZ$4='Data entry'!$R45</xm:f>
            <x14:dxf>
              <fill>
                <patternFill>
                  <bgColor rgb="FFFF0000"/>
                </patternFill>
              </fill>
            </x14:dxf>
          </x14:cfRule>
          <xm:sqref>AX123:BJ123</xm:sqref>
        </x14:conditionalFormatting>
        <x14:conditionalFormatting xmlns:xm="http://schemas.microsoft.com/office/excel/2006/main">
          <x14:cfRule type="expression" priority="4697325" id="{092D9100-E652-40FE-8CAA-720DC0681250}">
            <xm:f>$AZ$4='Data entry'!$R45</xm:f>
            <x14:dxf>
              <fill>
                <patternFill>
                  <bgColor rgb="FFFFFF00"/>
                </patternFill>
              </fill>
            </x14:dxf>
          </x14:cfRule>
          <xm:sqref>AL122:AZ122</xm:sqref>
        </x14:conditionalFormatting>
        <x14:conditionalFormatting xmlns:xm="http://schemas.microsoft.com/office/excel/2006/main">
          <x14:cfRule type="expression" priority="4697326" id="{A3C7E6BE-A225-483C-A983-A915DB662C52}">
            <xm:f>$BA$4='Data entry'!$R45</xm:f>
            <x14:dxf>
              <fill>
                <patternFill>
                  <bgColor rgb="FFFF0000"/>
                </patternFill>
              </fill>
            </x14:dxf>
          </x14:cfRule>
          <xm:sqref>AY123:BK123</xm:sqref>
        </x14:conditionalFormatting>
        <x14:conditionalFormatting xmlns:xm="http://schemas.microsoft.com/office/excel/2006/main">
          <x14:cfRule type="expression" priority="4697327" id="{F5CF569A-8AFA-4CFF-8BD3-F04D8927A99F}">
            <xm:f>$BA$4='Data entry'!$R45</xm:f>
            <x14:dxf>
              <fill>
                <patternFill>
                  <bgColor rgb="FFFFFF00"/>
                </patternFill>
              </fill>
            </x14:dxf>
          </x14:cfRule>
          <xm:sqref>AM122:BA122</xm:sqref>
        </x14:conditionalFormatting>
        <x14:conditionalFormatting xmlns:xm="http://schemas.microsoft.com/office/excel/2006/main">
          <x14:cfRule type="expression" priority="4697328" id="{E4DAC94A-7983-4BFB-A87B-45B58561841A}">
            <xm:f>$BB$4='Data entry'!$R45</xm:f>
            <x14:dxf>
              <fill>
                <patternFill>
                  <bgColor rgb="FFFF0000"/>
                </patternFill>
              </fill>
            </x14:dxf>
          </x14:cfRule>
          <xm:sqref>AZ123:BL123</xm:sqref>
        </x14:conditionalFormatting>
        <x14:conditionalFormatting xmlns:xm="http://schemas.microsoft.com/office/excel/2006/main">
          <x14:cfRule type="expression" priority="4697329" id="{E63849C5-F39B-4B0E-8F8A-B532EDF2CBAE}">
            <xm:f>$BB$4='Data entry'!$R45</xm:f>
            <x14:dxf>
              <fill>
                <patternFill>
                  <bgColor rgb="FFFFFF00"/>
                </patternFill>
              </fill>
            </x14:dxf>
          </x14:cfRule>
          <xm:sqref>AN122:BB122</xm:sqref>
        </x14:conditionalFormatting>
        <x14:conditionalFormatting xmlns:xm="http://schemas.microsoft.com/office/excel/2006/main">
          <x14:cfRule type="expression" priority="4697330" id="{4FDC32D3-C1F5-455D-9AA4-A03359B72526}">
            <xm:f>$BC$4='Data entry'!$R45</xm:f>
            <x14:dxf>
              <fill>
                <patternFill>
                  <bgColor rgb="FFFF0000"/>
                </patternFill>
              </fill>
            </x14:dxf>
          </x14:cfRule>
          <xm:sqref>BA123:BM123</xm:sqref>
        </x14:conditionalFormatting>
        <x14:conditionalFormatting xmlns:xm="http://schemas.microsoft.com/office/excel/2006/main">
          <x14:cfRule type="expression" priority="4697331" id="{5F0D0C60-B233-4C56-B05D-98C99990877F}">
            <xm:f>$BC$4='Data entry'!$R45</xm:f>
            <x14:dxf>
              <fill>
                <patternFill>
                  <bgColor rgb="FFFFFF00"/>
                </patternFill>
              </fill>
            </x14:dxf>
          </x14:cfRule>
          <xm:sqref>AO122:BC122</xm:sqref>
        </x14:conditionalFormatting>
        <x14:conditionalFormatting xmlns:xm="http://schemas.microsoft.com/office/excel/2006/main">
          <x14:cfRule type="expression" priority="4697332" id="{9EBCB60F-8135-43B6-A0F3-548D4092CC98}">
            <xm:f>$BD$4='Data entry'!$R45</xm:f>
            <x14:dxf>
              <fill>
                <patternFill>
                  <bgColor rgb="FFFF0000"/>
                </patternFill>
              </fill>
            </x14:dxf>
          </x14:cfRule>
          <xm:sqref>BB123:BN123</xm:sqref>
        </x14:conditionalFormatting>
        <x14:conditionalFormatting xmlns:xm="http://schemas.microsoft.com/office/excel/2006/main">
          <x14:cfRule type="expression" priority="4697333" id="{961AF346-4A73-41ED-9A8D-27D431B09C05}">
            <xm:f>$BD$4='Data entry'!$R45</xm:f>
            <x14:dxf>
              <fill>
                <patternFill>
                  <bgColor rgb="FFFFFF00"/>
                </patternFill>
              </fill>
            </x14:dxf>
          </x14:cfRule>
          <xm:sqref>AP122:BD122</xm:sqref>
        </x14:conditionalFormatting>
        <x14:conditionalFormatting xmlns:xm="http://schemas.microsoft.com/office/excel/2006/main">
          <x14:cfRule type="expression" priority="4697334" id="{5A887026-27CD-4F8C-8BA6-1E92704C1CA6}">
            <xm:f>$BE$4='Data entry'!$R45</xm:f>
            <x14:dxf>
              <fill>
                <patternFill>
                  <bgColor rgb="FFFF0000"/>
                </patternFill>
              </fill>
            </x14:dxf>
          </x14:cfRule>
          <xm:sqref>BC123:BO123</xm:sqref>
        </x14:conditionalFormatting>
        <x14:conditionalFormatting xmlns:xm="http://schemas.microsoft.com/office/excel/2006/main">
          <x14:cfRule type="expression" priority="4697335" id="{7F46217B-A1E9-4515-B31E-E756FCD7C6D9}">
            <xm:f>$BE$4='Data entry'!$R45</xm:f>
            <x14:dxf>
              <fill>
                <patternFill>
                  <bgColor rgb="FFFFFF00"/>
                </patternFill>
              </fill>
            </x14:dxf>
          </x14:cfRule>
          <xm:sqref>AP122:BE122</xm:sqref>
        </x14:conditionalFormatting>
        <x14:conditionalFormatting xmlns:xm="http://schemas.microsoft.com/office/excel/2006/main">
          <x14:cfRule type="expression" priority="4697336" id="{F4D9285C-8CA0-4EF1-943E-6A462D47CC77}">
            <xm:f>$BF$4='Data entry'!$R45</xm:f>
            <x14:dxf>
              <fill>
                <patternFill>
                  <bgColor rgb="FFFF0000"/>
                </patternFill>
              </fill>
            </x14:dxf>
          </x14:cfRule>
          <xm:sqref>BD123:BP123</xm:sqref>
        </x14:conditionalFormatting>
        <x14:conditionalFormatting xmlns:xm="http://schemas.microsoft.com/office/excel/2006/main">
          <x14:cfRule type="expression" priority="4697337" id="{B9E4407D-651D-4DC0-9D61-3271D62A65E9}">
            <xm:f>$BF$4='Data entry'!$R45</xm:f>
            <x14:dxf>
              <fill>
                <patternFill>
                  <bgColor rgb="FFFFFF00"/>
                </patternFill>
              </fill>
            </x14:dxf>
          </x14:cfRule>
          <xm:sqref>AR122:BF122</xm:sqref>
        </x14:conditionalFormatting>
        <x14:conditionalFormatting xmlns:xm="http://schemas.microsoft.com/office/excel/2006/main">
          <x14:cfRule type="expression" priority="4697338" id="{4CDC062F-DDFF-4556-B941-08F919727F69}">
            <xm:f>$BG$4='Data entry'!$R45</xm:f>
            <x14:dxf>
              <fill>
                <patternFill>
                  <bgColor rgb="FFFF0000"/>
                </patternFill>
              </fill>
            </x14:dxf>
          </x14:cfRule>
          <xm:sqref>BE123:BQ123</xm:sqref>
        </x14:conditionalFormatting>
        <x14:conditionalFormatting xmlns:xm="http://schemas.microsoft.com/office/excel/2006/main">
          <x14:cfRule type="expression" priority="4697339" id="{789184FA-9055-433B-8A1B-92C7ED59E81F}">
            <xm:f>$BG$4='Data entry'!$R45</xm:f>
            <x14:dxf>
              <fill>
                <patternFill>
                  <bgColor rgb="FFFFFF00"/>
                </patternFill>
              </fill>
            </x14:dxf>
          </x14:cfRule>
          <xm:sqref>AS122:BG122</xm:sqref>
        </x14:conditionalFormatting>
        <x14:conditionalFormatting xmlns:xm="http://schemas.microsoft.com/office/excel/2006/main">
          <x14:cfRule type="expression" priority="4697340" id="{58651E5C-09C9-46C1-B95C-E8A578A49E15}">
            <xm:f>$BH$4='Data entry'!$R45</xm:f>
            <x14:dxf>
              <fill>
                <patternFill>
                  <bgColor rgb="FFFFFF00"/>
                </patternFill>
              </fill>
            </x14:dxf>
          </x14:cfRule>
          <xm:sqref>AT122:BH122</xm:sqref>
        </x14:conditionalFormatting>
        <x14:conditionalFormatting xmlns:xm="http://schemas.microsoft.com/office/excel/2006/main">
          <x14:cfRule type="expression" priority="4697341" id="{97B30B86-8311-4DC0-A533-8C0D53F37839}">
            <xm:f>$BH$4='Data entry'!$R45</xm:f>
            <x14:dxf>
              <fill>
                <patternFill>
                  <bgColor rgb="FFFF0000"/>
                </patternFill>
              </fill>
            </x14:dxf>
          </x14:cfRule>
          <xm:sqref>BF123:BR123</xm:sqref>
        </x14:conditionalFormatting>
        <x14:conditionalFormatting xmlns:xm="http://schemas.microsoft.com/office/excel/2006/main">
          <x14:cfRule type="expression" priority="4697342" id="{78344C0C-5AEA-40B1-A20C-6D77DF58E1F5}">
            <xm:f>$BI$4='Data entry'!$R45</xm:f>
            <x14:dxf>
              <fill>
                <patternFill>
                  <bgColor rgb="FFFFFF00"/>
                </patternFill>
              </fill>
            </x14:dxf>
          </x14:cfRule>
          <xm:sqref>AU122:BI122</xm:sqref>
        </x14:conditionalFormatting>
        <x14:conditionalFormatting xmlns:xm="http://schemas.microsoft.com/office/excel/2006/main">
          <x14:cfRule type="expression" priority="4697343" id="{A9CE044F-482E-4F25-B28F-89ACC58502B1}">
            <xm:f>$BI$4='Data entry'!$R45</xm:f>
            <x14:dxf>
              <fill>
                <patternFill>
                  <bgColor rgb="FFFF0000"/>
                </patternFill>
              </fill>
            </x14:dxf>
          </x14:cfRule>
          <xm:sqref>BG123:BS123</xm:sqref>
        </x14:conditionalFormatting>
        <x14:conditionalFormatting xmlns:xm="http://schemas.microsoft.com/office/excel/2006/main">
          <x14:cfRule type="expression" priority="4697344" id="{F63BE0EB-3C71-4456-BEF0-11180AB7A8BB}">
            <xm:f>$BJ$4='Data entry'!$R45</xm:f>
            <x14:dxf>
              <fill>
                <patternFill>
                  <bgColor rgb="FFFFFF00"/>
                </patternFill>
              </fill>
            </x14:dxf>
          </x14:cfRule>
          <xm:sqref>AV122:BJ122</xm:sqref>
        </x14:conditionalFormatting>
        <x14:conditionalFormatting xmlns:xm="http://schemas.microsoft.com/office/excel/2006/main">
          <x14:cfRule type="expression" priority="4697345" id="{478A5DCB-1DAA-4497-A6CC-B4F01FB96D10}">
            <xm:f>$BJ$4='Data entry'!$R45</xm:f>
            <x14:dxf>
              <fill>
                <patternFill>
                  <bgColor rgb="FFFF0000"/>
                </patternFill>
              </fill>
            </x14:dxf>
          </x14:cfRule>
          <xm:sqref>BH123:BT123</xm:sqref>
        </x14:conditionalFormatting>
        <x14:conditionalFormatting xmlns:xm="http://schemas.microsoft.com/office/excel/2006/main">
          <x14:cfRule type="expression" priority="4697346" id="{CDE4AD5B-65A6-4FA4-9EC0-8D05F22312A9}">
            <xm:f>$BK$4='Data entry'!$R45</xm:f>
            <x14:dxf>
              <fill>
                <patternFill>
                  <bgColor rgb="FFFF0000"/>
                </patternFill>
              </fill>
            </x14:dxf>
          </x14:cfRule>
          <xm:sqref>BI123:BU123</xm:sqref>
        </x14:conditionalFormatting>
        <x14:conditionalFormatting xmlns:xm="http://schemas.microsoft.com/office/excel/2006/main">
          <x14:cfRule type="expression" priority="4697347" id="{AB32E790-6CD8-4D11-9A69-57D785FE4BBC}">
            <xm:f>$BK$4='Data entry'!$R45</xm:f>
            <x14:dxf>
              <fill>
                <patternFill>
                  <bgColor rgb="FFFFFF00"/>
                </patternFill>
              </fill>
            </x14:dxf>
          </x14:cfRule>
          <xm:sqref>AW122:BK122</xm:sqref>
        </x14:conditionalFormatting>
        <x14:conditionalFormatting xmlns:xm="http://schemas.microsoft.com/office/excel/2006/main">
          <x14:cfRule type="expression" priority="4697348" id="{99810EB9-805C-43D8-852A-EEECE7874CDB}">
            <xm:f>$BL$4='Data entry'!$R45</xm:f>
            <x14:dxf>
              <fill>
                <patternFill>
                  <bgColor rgb="FFFF0000"/>
                </patternFill>
              </fill>
            </x14:dxf>
          </x14:cfRule>
          <xm:sqref>BJ123:BV123</xm:sqref>
        </x14:conditionalFormatting>
        <x14:conditionalFormatting xmlns:xm="http://schemas.microsoft.com/office/excel/2006/main">
          <x14:cfRule type="expression" priority="4697349" id="{BF5F5475-4E46-479C-97A6-D5175F5D1803}">
            <xm:f>$BL$4='Data entry'!$R45</xm:f>
            <x14:dxf>
              <fill>
                <patternFill>
                  <bgColor rgb="FFFFFF00"/>
                </patternFill>
              </fill>
            </x14:dxf>
          </x14:cfRule>
          <xm:sqref>AX122:BL122</xm:sqref>
        </x14:conditionalFormatting>
        <x14:conditionalFormatting xmlns:xm="http://schemas.microsoft.com/office/excel/2006/main">
          <x14:cfRule type="expression" priority="4697350" id="{B86FDF2F-16C9-46B1-847E-7EA1A8A34B9D}">
            <xm:f>$BM$4='Data entry'!$R45</xm:f>
            <x14:dxf>
              <fill>
                <patternFill>
                  <bgColor rgb="FFFF0000"/>
                </patternFill>
              </fill>
            </x14:dxf>
          </x14:cfRule>
          <xm:sqref>BK123:BW123</xm:sqref>
        </x14:conditionalFormatting>
        <x14:conditionalFormatting xmlns:xm="http://schemas.microsoft.com/office/excel/2006/main">
          <x14:cfRule type="expression" priority="4697351" id="{72FD189F-4CED-400D-9FEF-21A328970A4D}">
            <xm:f>$BM$4='Data entry'!$R45</xm:f>
            <x14:dxf>
              <fill>
                <patternFill>
                  <bgColor rgb="FFFFFF00"/>
                </patternFill>
              </fill>
            </x14:dxf>
          </x14:cfRule>
          <xm:sqref>AY122:BM122</xm:sqref>
        </x14:conditionalFormatting>
        <x14:conditionalFormatting xmlns:xm="http://schemas.microsoft.com/office/excel/2006/main">
          <x14:cfRule type="expression" priority="4697352" id="{BBBBF859-D5A7-4F55-BFBF-8A77E3357590}">
            <xm:f>$BN$4='Data entry'!$R45</xm:f>
            <x14:dxf>
              <fill>
                <patternFill>
                  <bgColor rgb="FFFF0000"/>
                </patternFill>
              </fill>
            </x14:dxf>
          </x14:cfRule>
          <xm:sqref>BL123:BX123</xm:sqref>
        </x14:conditionalFormatting>
        <x14:conditionalFormatting xmlns:xm="http://schemas.microsoft.com/office/excel/2006/main">
          <x14:cfRule type="expression" priority="4697353" id="{50CB1D75-0FD5-4D24-92B1-E8A41DC6575C}">
            <xm:f>$BN$4='Data entry'!$R45</xm:f>
            <x14:dxf>
              <fill>
                <patternFill>
                  <bgColor rgb="FFFFFF00"/>
                </patternFill>
              </fill>
            </x14:dxf>
          </x14:cfRule>
          <xm:sqref>AZ122:BN122</xm:sqref>
        </x14:conditionalFormatting>
        <x14:conditionalFormatting xmlns:xm="http://schemas.microsoft.com/office/excel/2006/main">
          <x14:cfRule type="expression" priority="4697354" id="{9EF3226D-E8FC-496B-A6FF-71776AEA54D1}">
            <xm:f>$BO$4='Data entry'!$R45</xm:f>
            <x14:dxf>
              <fill>
                <patternFill>
                  <bgColor rgb="FFFF0000"/>
                </patternFill>
              </fill>
            </x14:dxf>
          </x14:cfRule>
          <xm:sqref>BM123:BY123</xm:sqref>
        </x14:conditionalFormatting>
        <x14:conditionalFormatting xmlns:xm="http://schemas.microsoft.com/office/excel/2006/main">
          <x14:cfRule type="expression" priority="4697355" id="{3B86C801-ECFE-4D05-8AA5-1581116BAFBC}">
            <xm:f>$BO$4='Data entry'!$R45</xm:f>
            <x14:dxf>
              <fill>
                <patternFill>
                  <bgColor rgb="FFFFFF00"/>
                </patternFill>
              </fill>
            </x14:dxf>
          </x14:cfRule>
          <xm:sqref>BA122:BO122</xm:sqref>
        </x14:conditionalFormatting>
        <x14:conditionalFormatting xmlns:xm="http://schemas.microsoft.com/office/excel/2006/main">
          <x14:cfRule type="expression" priority="4697356" id="{058A23EC-3371-4A02-9F20-1ECA603AC6BC}">
            <xm:f>$BP$4='Data entry'!$R45</xm:f>
            <x14:dxf>
              <fill>
                <patternFill>
                  <bgColor rgb="FFFF0000"/>
                </patternFill>
              </fill>
            </x14:dxf>
          </x14:cfRule>
          <xm:sqref>BN123:BZ123</xm:sqref>
        </x14:conditionalFormatting>
        <x14:conditionalFormatting xmlns:xm="http://schemas.microsoft.com/office/excel/2006/main">
          <x14:cfRule type="expression" priority="4697357" id="{3E711E31-3992-4555-AB22-87133D60CD15}">
            <xm:f>$BP$4='Data entry'!$R45</xm:f>
            <x14:dxf>
              <fill>
                <patternFill>
                  <bgColor rgb="FFFFFF00"/>
                </patternFill>
              </fill>
            </x14:dxf>
          </x14:cfRule>
          <xm:sqref>BB122:BP122</xm:sqref>
        </x14:conditionalFormatting>
        <x14:conditionalFormatting xmlns:xm="http://schemas.microsoft.com/office/excel/2006/main">
          <x14:cfRule type="expression" priority="4697358" id="{23E9F8B9-37D5-4730-9453-6F23E8ECBBE3}">
            <xm:f>$BQ$4='Data entry'!$R45</xm:f>
            <x14:dxf>
              <fill>
                <patternFill>
                  <bgColor rgb="FFFFFF00"/>
                </patternFill>
              </fill>
            </x14:dxf>
          </x14:cfRule>
          <xm:sqref>BC122:BQ122</xm:sqref>
        </x14:conditionalFormatting>
        <x14:conditionalFormatting xmlns:xm="http://schemas.microsoft.com/office/excel/2006/main">
          <x14:cfRule type="expression" priority="4697359" id="{BCFD92F6-AAD3-44FD-BC61-A292A81B883E}">
            <xm:f>$BQ$4='Data entry'!$R45</xm:f>
            <x14:dxf>
              <fill>
                <patternFill>
                  <bgColor rgb="FFFF0000"/>
                </patternFill>
              </fill>
            </x14:dxf>
          </x14:cfRule>
          <xm:sqref>BO123:CA123</xm:sqref>
        </x14:conditionalFormatting>
        <x14:conditionalFormatting xmlns:xm="http://schemas.microsoft.com/office/excel/2006/main">
          <x14:cfRule type="expression" priority="4697360" id="{357D60E5-F356-477E-8020-A18F42C02832}">
            <xm:f>$BR$4='Data entry'!$R45</xm:f>
            <x14:dxf>
              <fill>
                <patternFill>
                  <bgColor rgb="FFFFFF00"/>
                </patternFill>
              </fill>
            </x14:dxf>
          </x14:cfRule>
          <xm:sqref>BD122:BR122</xm:sqref>
        </x14:conditionalFormatting>
        <x14:conditionalFormatting xmlns:xm="http://schemas.microsoft.com/office/excel/2006/main">
          <x14:cfRule type="expression" priority="4697361" id="{DA2B6511-43B3-432D-B6AA-1DB1188B90A6}">
            <xm:f>$BR$4='Data entry'!$R45</xm:f>
            <x14:dxf>
              <fill>
                <patternFill>
                  <bgColor rgb="FFFF0000"/>
                </patternFill>
              </fill>
            </x14:dxf>
          </x14:cfRule>
          <xm:sqref>BP123:CB123</xm:sqref>
        </x14:conditionalFormatting>
        <x14:conditionalFormatting xmlns:xm="http://schemas.microsoft.com/office/excel/2006/main">
          <x14:cfRule type="expression" priority="4697362" id="{0D5F64E4-4136-4BFA-B833-CC8578525D9C}">
            <xm:f>$BS$4='Data entry'!$R45</xm:f>
            <x14:dxf>
              <fill>
                <patternFill>
                  <bgColor rgb="FFFFFF00"/>
                </patternFill>
              </fill>
            </x14:dxf>
          </x14:cfRule>
          <xm:sqref>BE122:BS122</xm:sqref>
        </x14:conditionalFormatting>
        <x14:conditionalFormatting xmlns:xm="http://schemas.microsoft.com/office/excel/2006/main">
          <x14:cfRule type="expression" priority="4697363" id="{AC94D468-F078-4AE2-8771-102996E07B09}">
            <xm:f>$BS$4='Data entry'!$R45</xm:f>
            <x14:dxf>
              <fill>
                <patternFill>
                  <bgColor rgb="FFFF0000"/>
                </patternFill>
              </fill>
            </x14:dxf>
          </x14:cfRule>
          <xm:sqref>BQ123:CC123</xm:sqref>
        </x14:conditionalFormatting>
        <x14:conditionalFormatting xmlns:xm="http://schemas.microsoft.com/office/excel/2006/main">
          <x14:cfRule type="expression" priority="4697364" id="{10E78F76-181E-4F19-9F89-7DD36D3EFE30}">
            <xm:f>$BT$4='Data entry'!$R45</xm:f>
            <x14:dxf>
              <fill>
                <patternFill>
                  <bgColor rgb="FFFFFF00"/>
                </patternFill>
              </fill>
            </x14:dxf>
          </x14:cfRule>
          <xm:sqref>BF122:BT122</xm:sqref>
        </x14:conditionalFormatting>
        <x14:conditionalFormatting xmlns:xm="http://schemas.microsoft.com/office/excel/2006/main">
          <x14:cfRule type="expression" priority="4697365" id="{6A5FADC6-9512-4EFB-90A5-7B5244D10D1F}">
            <xm:f>$BT$4='Data entry'!$R45</xm:f>
            <x14:dxf>
              <fill>
                <patternFill>
                  <bgColor rgb="FFFF0000"/>
                </patternFill>
              </fill>
            </x14:dxf>
          </x14:cfRule>
          <xm:sqref>BR123:CC123</xm:sqref>
        </x14:conditionalFormatting>
        <x14:conditionalFormatting xmlns:xm="http://schemas.microsoft.com/office/excel/2006/main">
          <x14:cfRule type="expression" priority="4697366" id="{A51139D1-8841-4B96-B8CB-DFE3808765CF}">
            <xm:f>$BU$4='Data entry'!$R45</xm:f>
            <x14:dxf>
              <fill>
                <patternFill>
                  <bgColor rgb="FFFFFF00"/>
                </patternFill>
              </fill>
            </x14:dxf>
          </x14:cfRule>
          <xm:sqref>BG122:BU122</xm:sqref>
        </x14:conditionalFormatting>
        <x14:conditionalFormatting xmlns:xm="http://schemas.microsoft.com/office/excel/2006/main">
          <x14:cfRule type="expression" priority="4697367" id="{55CA7258-760F-4BFF-ACB5-A70FEB3E7981}">
            <xm:f>$BU$4='Data entry'!$R45</xm:f>
            <x14:dxf>
              <fill>
                <patternFill>
                  <bgColor rgb="FFFF0000"/>
                </patternFill>
              </fill>
            </x14:dxf>
          </x14:cfRule>
          <xm:sqref>BS123:CC123</xm:sqref>
        </x14:conditionalFormatting>
        <x14:conditionalFormatting xmlns:xm="http://schemas.microsoft.com/office/excel/2006/main">
          <x14:cfRule type="expression" priority="4697368" id="{A922B218-64DB-4CBB-9AB8-FE0EBB44E09E}">
            <xm:f>$BV$4='Data entry'!$R45</xm:f>
            <x14:dxf>
              <fill>
                <patternFill>
                  <bgColor rgb="FFFFFF00"/>
                </patternFill>
              </fill>
            </x14:dxf>
          </x14:cfRule>
          <xm:sqref>BH122:BV122</xm:sqref>
        </x14:conditionalFormatting>
        <x14:conditionalFormatting xmlns:xm="http://schemas.microsoft.com/office/excel/2006/main">
          <x14:cfRule type="expression" priority="4697369" id="{C98E908A-CD31-4778-B41C-7AFB9DBE639A}">
            <xm:f>$BV$4='Data entry'!$R45</xm:f>
            <x14:dxf>
              <fill>
                <patternFill>
                  <bgColor rgb="FFFF0000"/>
                </patternFill>
              </fill>
            </x14:dxf>
          </x14:cfRule>
          <xm:sqref>BT123:CC123</xm:sqref>
        </x14:conditionalFormatting>
        <x14:conditionalFormatting xmlns:xm="http://schemas.microsoft.com/office/excel/2006/main">
          <x14:cfRule type="expression" priority="4697370" id="{465CCCA3-B4DB-4B61-8AC7-8A5E4CEC9E3F}">
            <xm:f>$BW$4='Data entry'!$R45</xm:f>
            <x14:dxf>
              <fill>
                <patternFill>
                  <bgColor rgb="FFFFFF00"/>
                </patternFill>
              </fill>
            </x14:dxf>
          </x14:cfRule>
          <xm:sqref>BI122:BW122</xm:sqref>
        </x14:conditionalFormatting>
        <x14:conditionalFormatting xmlns:xm="http://schemas.microsoft.com/office/excel/2006/main">
          <x14:cfRule type="expression" priority="4697371" id="{37566F97-6D06-400B-A709-FE657B07687F}">
            <xm:f>$BW$4='Data entry'!$R45</xm:f>
            <x14:dxf>
              <fill>
                <patternFill>
                  <bgColor rgb="FFFF0000"/>
                </patternFill>
              </fill>
            </x14:dxf>
          </x14:cfRule>
          <xm:sqref>BU123:CC123</xm:sqref>
        </x14:conditionalFormatting>
        <x14:conditionalFormatting xmlns:xm="http://schemas.microsoft.com/office/excel/2006/main">
          <x14:cfRule type="expression" priority="4697372" id="{D8FBA3AC-5CF0-4E45-97CA-1D4DEE729ADA}">
            <xm:f>$BX$4='Data entry'!$R45</xm:f>
            <x14:dxf>
              <fill>
                <patternFill>
                  <bgColor rgb="FFFFFF00"/>
                </patternFill>
              </fill>
            </x14:dxf>
          </x14:cfRule>
          <xm:sqref>BJ122:BX122</xm:sqref>
        </x14:conditionalFormatting>
        <x14:conditionalFormatting xmlns:xm="http://schemas.microsoft.com/office/excel/2006/main">
          <x14:cfRule type="expression" priority="4697373" id="{E077C84B-A94F-431D-B232-4AFCC7C64F54}">
            <xm:f>$BX$4='Data entry'!$R45</xm:f>
            <x14:dxf>
              <fill>
                <patternFill>
                  <bgColor rgb="FFFF0000"/>
                </patternFill>
              </fill>
            </x14:dxf>
          </x14:cfRule>
          <xm:sqref>BV123:CC123</xm:sqref>
        </x14:conditionalFormatting>
        <x14:conditionalFormatting xmlns:xm="http://schemas.microsoft.com/office/excel/2006/main">
          <x14:cfRule type="expression" priority="4697374" id="{63783BA8-0C97-4A44-86FD-7A2BCF1B9957}">
            <xm:f>$BY$4='Data entry'!$R45</xm:f>
            <x14:dxf>
              <fill>
                <patternFill>
                  <bgColor rgb="FFFFFF00"/>
                </patternFill>
              </fill>
            </x14:dxf>
          </x14:cfRule>
          <xm:sqref>BK122:BY122</xm:sqref>
        </x14:conditionalFormatting>
        <x14:conditionalFormatting xmlns:xm="http://schemas.microsoft.com/office/excel/2006/main">
          <x14:cfRule type="expression" priority="4697375" id="{BB8DB8B4-B71B-46D2-AEE7-346F16103F74}">
            <xm:f>$BY$4='Data entry'!$R45</xm:f>
            <x14:dxf>
              <fill>
                <patternFill>
                  <bgColor rgb="FFFF0000"/>
                </patternFill>
              </fill>
            </x14:dxf>
          </x14:cfRule>
          <xm:sqref>BW123:CC123</xm:sqref>
        </x14:conditionalFormatting>
        <x14:conditionalFormatting xmlns:xm="http://schemas.microsoft.com/office/excel/2006/main">
          <x14:cfRule type="expression" priority="4697376" id="{1B638B98-2B06-4FEB-90C1-446A3E0A3979}">
            <xm:f>$BZ$4='Data entry'!$R45</xm:f>
            <x14:dxf>
              <fill>
                <patternFill>
                  <bgColor rgb="FFFFFF00"/>
                </patternFill>
              </fill>
            </x14:dxf>
          </x14:cfRule>
          <xm:sqref>BL122:BZ122</xm:sqref>
        </x14:conditionalFormatting>
        <x14:conditionalFormatting xmlns:xm="http://schemas.microsoft.com/office/excel/2006/main">
          <x14:cfRule type="expression" priority="4697377" id="{D3A0A2F8-D1B2-4DC5-B2A9-0EF53074E685}">
            <xm:f>$BZ$4='Data entry'!$R45</xm:f>
            <x14:dxf>
              <fill>
                <patternFill>
                  <bgColor rgb="FFFF0000"/>
                </patternFill>
              </fill>
            </x14:dxf>
          </x14:cfRule>
          <xm:sqref>BX123:CC123</xm:sqref>
        </x14:conditionalFormatting>
        <x14:conditionalFormatting xmlns:xm="http://schemas.microsoft.com/office/excel/2006/main">
          <x14:cfRule type="expression" priority="4697378" id="{83F6D018-7D3B-4D33-9998-11572F2F2FF5}">
            <xm:f>$CA$4='Data entry'!$R45</xm:f>
            <x14:dxf>
              <fill>
                <patternFill>
                  <bgColor rgb="FFFFFF00"/>
                </patternFill>
              </fill>
            </x14:dxf>
          </x14:cfRule>
          <xm:sqref>BM122:CA122</xm:sqref>
        </x14:conditionalFormatting>
        <x14:conditionalFormatting xmlns:xm="http://schemas.microsoft.com/office/excel/2006/main">
          <x14:cfRule type="expression" priority="4697379" id="{8E6D0B51-5626-4ED9-9072-C7A2C139704F}">
            <xm:f>$CA$4='Data entry'!$R45</xm:f>
            <x14:dxf>
              <fill>
                <patternFill>
                  <bgColor rgb="FFFF0000"/>
                </patternFill>
              </fill>
            </x14:dxf>
          </x14:cfRule>
          <xm:sqref>BY123:CC123</xm:sqref>
        </x14:conditionalFormatting>
        <x14:conditionalFormatting xmlns:xm="http://schemas.microsoft.com/office/excel/2006/main">
          <x14:cfRule type="expression" priority="4697380" id="{E1886EE4-3BDE-43A9-9F4B-79377FEC37FE}">
            <xm:f>$CB$4='Data entry'!$R45</xm:f>
            <x14:dxf>
              <fill>
                <patternFill>
                  <bgColor rgb="FFFFFF00"/>
                </patternFill>
              </fill>
            </x14:dxf>
          </x14:cfRule>
          <xm:sqref>BN122:CB122</xm:sqref>
        </x14:conditionalFormatting>
        <x14:conditionalFormatting xmlns:xm="http://schemas.microsoft.com/office/excel/2006/main">
          <x14:cfRule type="expression" priority="4697381" id="{ADEF572A-6C18-4602-BB86-01C96D36E07E}">
            <xm:f>$CB$4='Data entry'!$R45</xm:f>
            <x14:dxf>
              <fill>
                <patternFill>
                  <bgColor rgb="FFFF0000"/>
                </patternFill>
              </fill>
            </x14:dxf>
          </x14:cfRule>
          <xm:sqref>BZ123:CC123</xm:sqref>
        </x14:conditionalFormatting>
        <x14:conditionalFormatting xmlns:xm="http://schemas.microsoft.com/office/excel/2006/main">
          <x14:cfRule type="expression" priority="4697382" id="{7984E1C9-E073-4955-8543-62145CB6D008}">
            <xm:f>$CC$4='Data entry'!$R45</xm:f>
            <x14:dxf>
              <fill>
                <patternFill>
                  <bgColor rgb="FFFFFF00"/>
                </patternFill>
              </fill>
            </x14:dxf>
          </x14:cfRule>
          <xm:sqref>BO122:CC122</xm:sqref>
        </x14:conditionalFormatting>
        <x14:conditionalFormatting xmlns:xm="http://schemas.microsoft.com/office/excel/2006/main">
          <x14:cfRule type="expression" priority="4697383" id="{18A957B3-59FA-4698-BA92-2A208FF18E2F}">
            <xm:f>$CC$4='Data entry'!$R45</xm:f>
            <x14:dxf>
              <fill>
                <patternFill>
                  <bgColor rgb="FFFF0000"/>
                </patternFill>
              </fill>
            </x14:dxf>
          </x14:cfRule>
          <xm:sqref>CA123:CC123</xm:sqref>
        </x14:conditionalFormatting>
        <x14:conditionalFormatting xmlns:xm="http://schemas.microsoft.com/office/excel/2006/main">
          <x14:cfRule type="expression" priority="4697469" id="{5B0DB825-B7C2-40AC-B7EF-F267F054CFB9}">
            <xm:f>$U$4='Data entry'!$R46</xm:f>
            <x14:dxf>
              <fill>
                <patternFill>
                  <bgColor rgb="FFFF0000"/>
                </patternFill>
              </fill>
            </x14:dxf>
          </x14:cfRule>
          <xm:sqref>S126:AE126</xm:sqref>
        </x14:conditionalFormatting>
        <x14:conditionalFormatting xmlns:xm="http://schemas.microsoft.com/office/excel/2006/main">
          <x14:cfRule type="expression" priority="4697470" id="{18311200-E2BB-400F-B594-3B9A2C6068C2}">
            <xm:f>$V$4='Data entry'!$R46</xm:f>
            <x14:dxf>
              <fill>
                <patternFill>
                  <bgColor rgb="FFFF0000"/>
                </patternFill>
              </fill>
            </x14:dxf>
          </x14:cfRule>
          <xm:sqref>T126:AF126</xm:sqref>
        </x14:conditionalFormatting>
        <x14:conditionalFormatting xmlns:xm="http://schemas.microsoft.com/office/excel/2006/main">
          <x14:cfRule type="expression" priority="4697471" id="{D6DFB621-1A58-4C59-A987-ECAD0EB2D32B}">
            <xm:f>$V$4='Data entry'!$R46</xm:f>
            <x14:dxf>
              <fill>
                <patternFill>
                  <bgColor rgb="FFFFFF00"/>
                </patternFill>
              </fill>
            </x14:dxf>
          </x14:cfRule>
          <xm:sqref>H125:V125</xm:sqref>
        </x14:conditionalFormatting>
        <x14:conditionalFormatting xmlns:xm="http://schemas.microsoft.com/office/excel/2006/main">
          <x14:cfRule type="expression" priority="4697472" id="{5F87A680-DC5F-433D-A779-B7A534ACCDA9}">
            <xm:f>$W$4='Data entry'!$R46</xm:f>
            <x14:dxf>
              <fill>
                <patternFill>
                  <bgColor rgb="FFFF0000"/>
                </patternFill>
              </fill>
            </x14:dxf>
          </x14:cfRule>
          <xm:sqref>U126:AG126</xm:sqref>
        </x14:conditionalFormatting>
        <x14:conditionalFormatting xmlns:xm="http://schemas.microsoft.com/office/excel/2006/main">
          <x14:cfRule type="expression" priority="4697473" id="{964539FF-A92C-4F68-B268-B7157A32678C}">
            <xm:f>$W$4='Data entry'!$R46</xm:f>
            <x14:dxf>
              <fill>
                <patternFill>
                  <bgColor rgb="FFFFFF00"/>
                </patternFill>
              </fill>
            </x14:dxf>
          </x14:cfRule>
          <xm:sqref>I125:W125</xm:sqref>
        </x14:conditionalFormatting>
        <x14:conditionalFormatting xmlns:xm="http://schemas.microsoft.com/office/excel/2006/main">
          <x14:cfRule type="expression" priority="4697474" id="{46C1533A-F090-4A90-9309-3F59EC3FD3B0}">
            <xm:f>$X$4='Data entry'!$R46</xm:f>
            <x14:dxf>
              <fill>
                <patternFill>
                  <bgColor rgb="FFFF0000"/>
                </patternFill>
              </fill>
            </x14:dxf>
          </x14:cfRule>
          <xm:sqref>V126:AH126</xm:sqref>
        </x14:conditionalFormatting>
        <x14:conditionalFormatting xmlns:xm="http://schemas.microsoft.com/office/excel/2006/main">
          <x14:cfRule type="expression" priority="4697475" id="{7C70E81C-DDD4-4D75-933A-4F6A39893184}">
            <xm:f>$X$4='Data entry'!$R46</xm:f>
            <x14:dxf>
              <fill>
                <patternFill>
                  <bgColor rgb="FFFFFF00"/>
                </patternFill>
              </fill>
            </x14:dxf>
          </x14:cfRule>
          <xm:sqref>J125:X125</xm:sqref>
        </x14:conditionalFormatting>
        <x14:conditionalFormatting xmlns:xm="http://schemas.microsoft.com/office/excel/2006/main">
          <x14:cfRule type="expression" priority="4697476" id="{561AF073-0EF8-4B72-A119-40A639C4359D}">
            <xm:f>$Y$4='Data entry'!$R46</xm:f>
            <x14:dxf>
              <fill>
                <patternFill>
                  <bgColor rgb="FFFF0000"/>
                </patternFill>
              </fill>
            </x14:dxf>
          </x14:cfRule>
          <xm:sqref>W126:AI126</xm:sqref>
        </x14:conditionalFormatting>
        <x14:conditionalFormatting xmlns:xm="http://schemas.microsoft.com/office/excel/2006/main">
          <x14:cfRule type="expression" priority="4697477" id="{F242E808-8F07-4A89-9524-7D4C767CE357}">
            <xm:f>$Y$4='Data entry'!$R46</xm:f>
            <x14:dxf>
              <fill>
                <patternFill>
                  <bgColor rgb="FFFFFF00"/>
                </patternFill>
              </fill>
            </x14:dxf>
          </x14:cfRule>
          <xm:sqref>K125:Y125</xm:sqref>
        </x14:conditionalFormatting>
        <x14:conditionalFormatting xmlns:xm="http://schemas.microsoft.com/office/excel/2006/main">
          <x14:cfRule type="expression" priority="4697478" id="{DD601058-982B-4218-BD9D-64BB823C2633}">
            <xm:f>$Z$4='Data entry'!$R46</xm:f>
            <x14:dxf>
              <fill>
                <patternFill>
                  <bgColor rgb="FFFF0000"/>
                </patternFill>
              </fill>
            </x14:dxf>
          </x14:cfRule>
          <xm:sqref>X126:AJ126</xm:sqref>
        </x14:conditionalFormatting>
        <x14:conditionalFormatting xmlns:xm="http://schemas.microsoft.com/office/excel/2006/main">
          <x14:cfRule type="expression" priority="4697479" id="{C9DB141D-79F6-4093-92A3-7BF7A1622985}">
            <xm:f>$Z$4='Data entry'!$R46</xm:f>
            <x14:dxf>
              <fill>
                <patternFill>
                  <bgColor rgb="FFFFFF00"/>
                </patternFill>
              </fill>
            </x14:dxf>
          </x14:cfRule>
          <xm:sqref>L125:Z125</xm:sqref>
        </x14:conditionalFormatting>
        <x14:conditionalFormatting xmlns:xm="http://schemas.microsoft.com/office/excel/2006/main">
          <x14:cfRule type="expression" priority="4697480" id="{710EB8D3-F5C0-4E3C-8214-2D0C4E26F649}">
            <xm:f>$AA$4='Data entry'!$R46</xm:f>
            <x14:dxf>
              <fill>
                <patternFill>
                  <bgColor rgb="FFFF0000"/>
                </patternFill>
              </fill>
            </x14:dxf>
          </x14:cfRule>
          <xm:sqref>Y126:AK126</xm:sqref>
        </x14:conditionalFormatting>
        <x14:conditionalFormatting xmlns:xm="http://schemas.microsoft.com/office/excel/2006/main">
          <x14:cfRule type="expression" priority="4697481" id="{33825D69-C967-4D27-B395-5D44A3083802}">
            <xm:f>$AA$4='Data entry'!$R46</xm:f>
            <x14:dxf>
              <fill>
                <patternFill>
                  <bgColor rgb="FFFFFF00"/>
                </patternFill>
              </fill>
            </x14:dxf>
          </x14:cfRule>
          <xm:sqref>M125:AA125</xm:sqref>
        </x14:conditionalFormatting>
        <x14:conditionalFormatting xmlns:xm="http://schemas.microsoft.com/office/excel/2006/main">
          <x14:cfRule type="expression" priority="4697482" id="{9811A97D-351B-4D32-8754-AF433277E62B}">
            <xm:f>$AB$4='Data entry'!$R46</xm:f>
            <x14:dxf>
              <fill>
                <patternFill>
                  <bgColor rgb="FFFF0000"/>
                </patternFill>
              </fill>
            </x14:dxf>
          </x14:cfRule>
          <xm:sqref>Z126:AL126</xm:sqref>
        </x14:conditionalFormatting>
        <x14:conditionalFormatting xmlns:xm="http://schemas.microsoft.com/office/excel/2006/main">
          <x14:cfRule type="expression" priority="4697483" id="{6DD3E556-C72E-438B-92DA-3096ED1E4178}">
            <xm:f>$AB$4='Data entry'!$R46</xm:f>
            <x14:dxf>
              <fill>
                <patternFill>
                  <bgColor rgb="FFFFFF00"/>
                </patternFill>
              </fill>
            </x14:dxf>
          </x14:cfRule>
          <xm:sqref>N125:AB125</xm:sqref>
        </x14:conditionalFormatting>
        <x14:conditionalFormatting xmlns:xm="http://schemas.microsoft.com/office/excel/2006/main">
          <x14:cfRule type="expression" priority="4697484" id="{C0DF7A1B-D6BC-4371-BD3A-F0708147FA1C}">
            <xm:f>$AC$4='Data entry'!$R46</xm:f>
            <x14:dxf>
              <fill>
                <patternFill>
                  <bgColor rgb="FFFF0000"/>
                </patternFill>
              </fill>
            </x14:dxf>
          </x14:cfRule>
          <xm:sqref>AA126:AM126</xm:sqref>
        </x14:conditionalFormatting>
        <x14:conditionalFormatting xmlns:xm="http://schemas.microsoft.com/office/excel/2006/main">
          <x14:cfRule type="expression" priority="4697485" id="{DB2E1F48-AF0E-41F9-A976-6B1963CA5711}">
            <xm:f>$AC$4='Data entry'!$R46</xm:f>
            <x14:dxf>
              <fill>
                <patternFill>
                  <bgColor rgb="FFFFFF00"/>
                </patternFill>
              </fill>
            </x14:dxf>
          </x14:cfRule>
          <xm:sqref>O125:AC125</xm:sqref>
        </x14:conditionalFormatting>
        <x14:conditionalFormatting xmlns:xm="http://schemas.microsoft.com/office/excel/2006/main">
          <x14:cfRule type="expression" priority="4697486" id="{89909907-F9A9-4AF9-BC1D-304710A43F50}">
            <xm:f>$AD$4='Data entry'!$R46</xm:f>
            <x14:dxf>
              <fill>
                <patternFill>
                  <bgColor rgb="FFFF0000"/>
                </patternFill>
              </fill>
            </x14:dxf>
          </x14:cfRule>
          <xm:sqref>AB126:AN126</xm:sqref>
        </x14:conditionalFormatting>
        <x14:conditionalFormatting xmlns:xm="http://schemas.microsoft.com/office/excel/2006/main">
          <x14:cfRule type="expression" priority="4697487" id="{729676B7-E331-43A4-ACC9-850DCEE76A0E}">
            <xm:f>$AD$4='Data entry'!$R46</xm:f>
            <x14:dxf>
              <fill>
                <patternFill>
                  <bgColor rgb="FFFFFF00"/>
                </patternFill>
              </fill>
            </x14:dxf>
          </x14:cfRule>
          <xm:sqref>P125:AD125</xm:sqref>
        </x14:conditionalFormatting>
        <x14:conditionalFormatting xmlns:xm="http://schemas.microsoft.com/office/excel/2006/main">
          <x14:cfRule type="expression" priority="4697488" id="{00DA2C55-350E-44AA-ABEA-808FABFDA737}">
            <xm:f>$AE$4='Data entry'!$R46</xm:f>
            <x14:dxf>
              <fill>
                <patternFill>
                  <bgColor rgb="FFFF0000"/>
                </patternFill>
              </fill>
            </x14:dxf>
          </x14:cfRule>
          <xm:sqref>AC126:AO126</xm:sqref>
        </x14:conditionalFormatting>
        <x14:conditionalFormatting xmlns:xm="http://schemas.microsoft.com/office/excel/2006/main">
          <x14:cfRule type="expression" priority="4697489" id="{373C95F1-00C1-45E9-B561-5224945BA4A4}">
            <xm:f>$AE$4='Data entry'!$R46</xm:f>
            <x14:dxf>
              <fill>
                <patternFill>
                  <bgColor rgb="FFFFFF00"/>
                </patternFill>
              </fill>
            </x14:dxf>
          </x14:cfRule>
          <xm:sqref>Q125:AE125</xm:sqref>
        </x14:conditionalFormatting>
        <x14:conditionalFormatting xmlns:xm="http://schemas.microsoft.com/office/excel/2006/main">
          <x14:cfRule type="expression" priority="4697490" id="{65E90E74-6BEF-4B00-BD5E-ECACFEBC225A}">
            <xm:f>$AF$4='Data entry'!$R46</xm:f>
            <x14:dxf>
              <fill>
                <patternFill>
                  <bgColor rgb="FFFF0000"/>
                </patternFill>
              </fill>
            </x14:dxf>
          </x14:cfRule>
          <xm:sqref>AD126:AP126</xm:sqref>
        </x14:conditionalFormatting>
        <x14:conditionalFormatting xmlns:xm="http://schemas.microsoft.com/office/excel/2006/main">
          <x14:cfRule type="expression" priority="4697491" id="{56B519D7-E083-4811-B42B-D6CB10D44BB3}">
            <xm:f>$AF$4='Data entry'!$R46</xm:f>
            <x14:dxf>
              <fill>
                <patternFill>
                  <bgColor rgb="FFFFFF00"/>
                </patternFill>
              </fill>
            </x14:dxf>
          </x14:cfRule>
          <xm:sqref>R125:AF125</xm:sqref>
        </x14:conditionalFormatting>
        <x14:conditionalFormatting xmlns:xm="http://schemas.microsoft.com/office/excel/2006/main">
          <x14:cfRule type="expression" priority="4697492" id="{889682B6-BF9B-414B-86B7-1C802156B058}">
            <xm:f>$AG$4='Data entry'!$R46</xm:f>
            <x14:dxf>
              <fill>
                <patternFill>
                  <bgColor rgb="FFFF0000"/>
                </patternFill>
              </fill>
            </x14:dxf>
          </x14:cfRule>
          <xm:sqref>AE126:AQ126</xm:sqref>
        </x14:conditionalFormatting>
        <x14:conditionalFormatting xmlns:xm="http://schemas.microsoft.com/office/excel/2006/main">
          <x14:cfRule type="expression" priority="4697493" id="{19913D88-1940-4CB0-B29C-D46D60833BD5}">
            <xm:f>$AG$4='Data entry'!$R46</xm:f>
            <x14:dxf>
              <fill>
                <patternFill>
                  <bgColor rgb="FFFFFF00"/>
                </patternFill>
              </fill>
            </x14:dxf>
          </x14:cfRule>
          <xm:sqref>S125:AG125</xm:sqref>
        </x14:conditionalFormatting>
        <x14:conditionalFormatting xmlns:xm="http://schemas.microsoft.com/office/excel/2006/main">
          <x14:cfRule type="expression" priority="4697494" id="{3DD7B9A5-18A3-463F-BAD5-9796FC487328}">
            <xm:f>$AH$4='Data entry'!$R46</xm:f>
            <x14:dxf>
              <fill>
                <patternFill>
                  <bgColor rgb="FFFF0000"/>
                </patternFill>
              </fill>
            </x14:dxf>
          </x14:cfRule>
          <xm:sqref>AF126:AR126</xm:sqref>
        </x14:conditionalFormatting>
        <x14:conditionalFormatting xmlns:xm="http://schemas.microsoft.com/office/excel/2006/main">
          <x14:cfRule type="expression" priority="4697495" id="{31005CF4-5608-496E-91EB-F7F505046C80}">
            <xm:f>$AH$4='Data entry'!$R46</xm:f>
            <x14:dxf>
              <fill>
                <patternFill>
                  <bgColor rgb="FFFFFF00"/>
                </patternFill>
              </fill>
            </x14:dxf>
          </x14:cfRule>
          <xm:sqref>T125:AH125</xm:sqref>
        </x14:conditionalFormatting>
        <x14:conditionalFormatting xmlns:xm="http://schemas.microsoft.com/office/excel/2006/main">
          <x14:cfRule type="expression" priority="4697496" id="{CD14F654-5B7A-444F-8FC1-7DD71E76E475}">
            <xm:f>$AI$4='Data entry'!$R46</xm:f>
            <x14:dxf>
              <fill>
                <patternFill>
                  <bgColor rgb="FFFF0000"/>
                </patternFill>
              </fill>
            </x14:dxf>
          </x14:cfRule>
          <xm:sqref>AG126:AS126</xm:sqref>
        </x14:conditionalFormatting>
        <x14:conditionalFormatting xmlns:xm="http://schemas.microsoft.com/office/excel/2006/main">
          <x14:cfRule type="expression" priority="4697497" id="{0E4E448C-6C46-4285-B877-A61A90294385}">
            <xm:f>$AI$4='Data entry'!$R46</xm:f>
            <x14:dxf>
              <fill>
                <patternFill>
                  <bgColor rgb="FFFFFF00"/>
                </patternFill>
              </fill>
            </x14:dxf>
          </x14:cfRule>
          <xm:sqref>U125:AI125</xm:sqref>
        </x14:conditionalFormatting>
        <x14:conditionalFormatting xmlns:xm="http://schemas.microsoft.com/office/excel/2006/main">
          <x14:cfRule type="expression" priority="4697498" id="{B1C1818F-791C-403D-BE73-6F6E9DC6A16D}">
            <xm:f>$AJ$4='Data entry'!$R46</xm:f>
            <x14:dxf>
              <fill>
                <patternFill>
                  <bgColor rgb="FFFF0000"/>
                </patternFill>
              </fill>
            </x14:dxf>
          </x14:cfRule>
          <xm:sqref>AH126:AT126</xm:sqref>
        </x14:conditionalFormatting>
        <x14:conditionalFormatting xmlns:xm="http://schemas.microsoft.com/office/excel/2006/main">
          <x14:cfRule type="expression" priority="4697499" id="{A1237792-221B-431B-B8A7-E9A64DA46D93}">
            <xm:f>$AJ$4='Data entry'!$R46</xm:f>
            <x14:dxf>
              <fill>
                <patternFill>
                  <bgColor rgb="FFFFFF00"/>
                </patternFill>
              </fill>
            </x14:dxf>
          </x14:cfRule>
          <xm:sqref>V125:AJ125</xm:sqref>
        </x14:conditionalFormatting>
        <x14:conditionalFormatting xmlns:xm="http://schemas.microsoft.com/office/excel/2006/main">
          <x14:cfRule type="expression" priority="4697500" id="{617DC2AF-C7A3-4724-8EA3-17DEFEDC8949}">
            <xm:f>$AK$4='Data entry'!$R46</xm:f>
            <x14:dxf>
              <fill>
                <patternFill>
                  <bgColor rgb="FFFF0000"/>
                </patternFill>
              </fill>
            </x14:dxf>
          </x14:cfRule>
          <xm:sqref>AI126:AU126</xm:sqref>
        </x14:conditionalFormatting>
        <x14:conditionalFormatting xmlns:xm="http://schemas.microsoft.com/office/excel/2006/main">
          <x14:cfRule type="expression" priority="4697501" id="{AA72317D-37B1-48EB-A28B-BF2AC8DC4519}">
            <xm:f>$AK$4='Data entry'!$R46</xm:f>
            <x14:dxf>
              <fill>
                <patternFill>
                  <bgColor rgb="FFFFFF00"/>
                </patternFill>
              </fill>
            </x14:dxf>
          </x14:cfRule>
          <xm:sqref>W125:AK125</xm:sqref>
        </x14:conditionalFormatting>
        <x14:conditionalFormatting xmlns:xm="http://schemas.microsoft.com/office/excel/2006/main">
          <x14:cfRule type="expression" priority="4697502" id="{6CA9FB7A-20EA-4D3A-B74C-A001F4BE810D}">
            <xm:f>$AL$4='Data entry'!$R46</xm:f>
            <x14:dxf>
              <fill>
                <patternFill>
                  <bgColor rgb="FFFF0000"/>
                </patternFill>
              </fill>
            </x14:dxf>
          </x14:cfRule>
          <xm:sqref>AJ126:AV126</xm:sqref>
        </x14:conditionalFormatting>
        <x14:conditionalFormatting xmlns:xm="http://schemas.microsoft.com/office/excel/2006/main">
          <x14:cfRule type="expression" priority="4697503" id="{81A75DAA-573F-4EF3-A640-1B992C18BEA0}">
            <xm:f>$AL$4='Data entry'!$R46</xm:f>
            <x14:dxf>
              <fill>
                <patternFill>
                  <bgColor rgb="FFFFFF00"/>
                </patternFill>
              </fill>
            </x14:dxf>
          </x14:cfRule>
          <xm:sqref>X125:AL125</xm:sqref>
        </x14:conditionalFormatting>
        <x14:conditionalFormatting xmlns:xm="http://schemas.microsoft.com/office/excel/2006/main">
          <x14:cfRule type="expression" priority="4697504" id="{3D44713E-4ABA-4CCD-9DF4-5513A9FB5E1E}">
            <xm:f>$AM$4='Data entry'!$R46</xm:f>
            <x14:dxf>
              <fill>
                <patternFill>
                  <bgColor rgb="FFFF0000"/>
                </patternFill>
              </fill>
            </x14:dxf>
          </x14:cfRule>
          <xm:sqref>AK126:AW126</xm:sqref>
        </x14:conditionalFormatting>
        <x14:conditionalFormatting xmlns:xm="http://schemas.microsoft.com/office/excel/2006/main">
          <x14:cfRule type="expression" priority="4697505" id="{05A26B51-72A7-4423-822F-2BDBC28275D0}">
            <xm:f>$AM$4='Data entry'!$R46</xm:f>
            <x14:dxf>
              <fill>
                <patternFill>
                  <bgColor rgb="FFFFFF00"/>
                </patternFill>
              </fill>
            </x14:dxf>
          </x14:cfRule>
          <xm:sqref>Y125:AM125</xm:sqref>
        </x14:conditionalFormatting>
        <x14:conditionalFormatting xmlns:xm="http://schemas.microsoft.com/office/excel/2006/main">
          <x14:cfRule type="expression" priority="4697506" id="{B8A20675-6230-4694-A7F6-6B3DC7142773}">
            <xm:f>$AN$4='Data entry'!$R46</xm:f>
            <x14:dxf>
              <fill>
                <patternFill>
                  <bgColor rgb="FFFF0000"/>
                </patternFill>
              </fill>
            </x14:dxf>
          </x14:cfRule>
          <xm:sqref>AL126:AX126</xm:sqref>
        </x14:conditionalFormatting>
        <x14:conditionalFormatting xmlns:xm="http://schemas.microsoft.com/office/excel/2006/main">
          <x14:cfRule type="expression" priority="4697507" id="{8421181C-7450-42E9-BC1D-065CCFCA960E}">
            <xm:f>$AN$4='Data entry'!$R46</xm:f>
            <x14:dxf>
              <fill>
                <patternFill>
                  <bgColor rgb="FFFFFF00"/>
                </patternFill>
              </fill>
            </x14:dxf>
          </x14:cfRule>
          <xm:sqref>Z125:AN125</xm:sqref>
        </x14:conditionalFormatting>
        <x14:conditionalFormatting xmlns:xm="http://schemas.microsoft.com/office/excel/2006/main">
          <x14:cfRule type="expression" priority="4697508" id="{067FE4BD-6EF4-4684-B6E0-35AB2F267EE7}">
            <xm:f>$AO$4='Data entry'!$R46</xm:f>
            <x14:dxf>
              <fill>
                <patternFill>
                  <bgColor rgb="FFFF0000"/>
                </patternFill>
              </fill>
            </x14:dxf>
          </x14:cfRule>
          <xm:sqref>AM126:AY126</xm:sqref>
        </x14:conditionalFormatting>
        <x14:conditionalFormatting xmlns:xm="http://schemas.microsoft.com/office/excel/2006/main">
          <x14:cfRule type="expression" priority="4697509" id="{F7653492-88D1-47AC-8BA3-0CCE65C3C2AB}">
            <xm:f>$AO$4='Data entry'!$R46</xm:f>
            <x14:dxf>
              <fill>
                <patternFill>
                  <bgColor rgb="FFFFFF00"/>
                </patternFill>
              </fill>
            </x14:dxf>
          </x14:cfRule>
          <xm:sqref>AA125:AO125</xm:sqref>
        </x14:conditionalFormatting>
        <x14:conditionalFormatting xmlns:xm="http://schemas.microsoft.com/office/excel/2006/main">
          <x14:cfRule type="expression" priority="4697510" id="{207A5E5D-B322-482E-9193-1D7318138358}">
            <xm:f>$AP$4='Data entry'!$R46</xm:f>
            <x14:dxf>
              <fill>
                <patternFill>
                  <bgColor rgb="FFFF0000"/>
                </patternFill>
              </fill>
            </x14:dxf>
          </x14:cfRule>
          <xm:sqref>AN126:AZ126</xm:sqref>
        </x14:conditionalFormatting>
        <x14:conditionalFormatting xmlns:xm="http://schemas.microsoft.com/office/excel/2006/main">
          <x14:cfRule type="expression" priority="4697511" id="{21DA638D-4CA0-4067-BFF1-240CE1A0261B}">
            <xm:f>$AP$4='Data entry'!$R46</xm:f>
            <x14:dxf>
              <fill>
                <patternFill>
                  <bgColor rgb="FFFFFF00"/>
                </patternFill>
              </fill>
            </x14:dxf>
          </x14:cfRule>
          <xm:sqref>AB125:AP125</xm:sqref>
        </x14:conditionalFormatting>
        <x14:conditionalFormatting xmlns:xm="http://schemas.microsoft.com/office/excel/2006/main">
          <x14:cfRule type="expression" priority="4697512" id="{71963D96-A42A-4B90-BFC7-6D83D37766EF}">
            <xm:f>$AQ$4='Data entry'!$R46</xm:f>
            <x14:dxf>
              <fill>
                <patternFill>
                  <bgColor rgb="FFFF0000"/>
                </patternFill>
              </fill>
            </x14:dxf>
          </x14:cfRule>
          <xm:sqref>AO126:BA126</xm:sqref>
        </x14:conditionalFormatting>
        <x14:conditionalFormatting xmlns:xm="http://schemas.microsoft.com/office/excel/2006/main">
          <x14:cfRule type="expression" priority="4697513" id="{74952595-84B6-484F-8FF6-FCC1F337DF4D}">
            <xm:f>$AQ$4='Data entry'!$R46</xm:f>
            <x14:dxf>
              <fill>
                <patternFill>
                  <bgColor rgb="FFFFFF00"/>
                </patternFill>
              </fill>
            </x14:dxf>
          </x14:cfRule>
          <xm:sqref>AC125:AQ125</xm:sqref>
        </x14:conditionalFormatting>
        <x14:conditionalFormatting xmlns:xm="http://schemas.microsoft.com/office/excel/2006/main">
          <x14:cfRule type="expression" priority="4697514" id="{8AC9C4B9-0A34-4BC0-B0F7-CA89434C4911}">
            <xm:f>$P$4='Data entry'!$R46</xm:f>
            <x14:dxf>
              <fill>
                <patternFill>
                  <bgColor rgb="FFFFFF00"/>
                </patternFill>
              </fill>
            </x14:dxf>
          </x14:cfRule>
          <xm:sqref>C125:P125</xm:sqref>
        </x14:conditionalFormatting>
        <x14:conditionalFormatting xmlns:xm="http://schemas.microsoft.com/office/excel/2006/main">
          <x14:cfRule type="expression" priority="4697515" id="{0A726775-ABFD-4F22-967C-1A4D87BA3751}">
            <xm:f>$Q$4='Data entry'!$R46</xm:f>
            <x14:dxf>
              <fill>
                <patternFill>
                  <bgColor rgb="FFFFFF00"/>
                </patternFill>
              </fill>
            </x14:dxf>
          </x14:cfRule>
          <xm:sqref>C125:Q125</xm:sqref>
        </x14:conditionalFormatting>
        <x14:conditionalFormatting xmlns:xm="http://schemas.microsoft.com/office/excel/2006/main">
          <x14:cfRule type="expression" priority="4697516" id="{3A8414BD-262C-43B5-86EE-FA6901D00453}">
            <xm:f>$Q$4='Data entry'!$R46</xm:f>
            <x14:dxf>
              <fill>
                <patternFill>
                  <bgColor rgb="FFFF0000"/>
                </patternFill>
              </fill>
            </x14:dxf>
          </x14:cfRule>
          <xm:sqref>O126:AA126</xm:sqref>
        </x14:conditionalFormatting>
        <x14:conditionalFormatting xmlns:xm="http://schemas.microsoft.com/office/excel/2006/main">
          <x14:cfRule type="expression" priority="4697517" id="{B8B5501D-F3EF-4449-9306-F652960C65F4}">
            <xm:f>$R$4='Data entry'!$R46</xm:f>
            <x14:dxf>
              <fill>
                <patternFill>
                  <bgColor rgb="FFFF0000"/>
                </patternFill>
              </fill>
            </x14:dxf>
          </x14:cfRule>
          <xm:sqref>P126:AB126</xm:sqref>
        </x14:conditionalFormatting>
        <x14:conditionalFormatting xmlns:xm="http://schemas.microsoft.com/office/excel/2006/main">
          <x14:cfRule type="expression" priority="4697518" id="{5D070DEC-B82E-4D87-B907-A3E5AB836991}">
            <xm:f>$R$4='Data entry'!$R46</xm:f>
            <x14:dxf>
              <fill>
                <patternFill>
                  <bgColor rgb="FFFFFF00"/>
                </patternFill>
              </fill>
            </x14:dxf>
          </x14:cfRule>
          <xm:sqref>D125:R125</xm:sqref>
        </x14:conditionalFormatting>
        <x14:conditionalFormatting xmlns:xm="http://schemas.microsoft.com/office/excel/2006/main">
          <x14:cfRule type="expression" priority="4697519" id="{E4D16A10-F818-4664-9FB2-F0E839824D4B}">
            <xm:f>$S$4='Data entry'!$R46</xm:f>
            <x14:dxf>
              <fill>
                <patternFill>
                  <bgColor rgb="FFFF0000"/>
                </patternFill>
              </fill>
            </x14:dxf>
          </x14:cfRule>
          <xm:sqref>Q126:AC126</xm:sqref>
        </x14:conditionalFormatting>
        <x14:conditionalFormatting xmlns:xm="http://schemas.microsoft.com/office/excel/2006/main">
          <x14:cfRule type="expression" priority="4697520" id="{1A9F9911-A3E9-4730-AFBE-AB8C596545CA}">
            <xm:f>$S$4='Data entry'!$R46</xm:f>
            <x14:dxf>
              <fill>
                <patternFill>
                  <bgColor rgb="FFFFFF00"/>
                </patternFill>
              </fill>
            </x14:dxf>
          </x14:cfRule>
          <xm:sqref>E125:S125</xm:sqref>
        </x14:conditionalFormatting>
        <x14:conditionalFormatting xmlns:xm="http://schemas.microsoft.com/office/excel/2006/main">
          <x14:cfRule type="expression" priority="4697521" id="{8BB5CD1B-B2AC-442A-9550-26DE19A62D22}">
            <xm:f>$T$4='Data entry'!$R46</xm:f>
            <x14:dxf>
              <fill>
                <patternFill>
                  <bgColor rgb="FFFF0000"/>
                </patternFill>
              </fill>
            </x14:dxf>
          </x14:cfRule>
          <xm:sqref>R126:AD126</xm:sqref>
        </x14:conditionalFormatting>
        <x14:conditionalFormatting xmlns:xm="http://schemas.microsoft.com/office/excel/2006/main">
          <x14:cfRule type="expression" priority="4697522" id="{E7B59C69-7921-4049-84A1-8B3E5F7B0598}">
            <xm:f>$T$4='Data entry'!$R46</xm:f>
            <x14:dxf>
              <fill>
                <patternFill>
                  <bgColor rgb="FFFFFF00"/>
                </patternFill>
              </fill>
            </x14:dxf>
          </x14:cfRule>
          <xm:sqref>F125:T125</xm:sqref>
        </x14:conditionalFormatting>
        <x14:conditionalFormatting xmlns:xm="http://schemas.microsoft.com/office/excel/2006/main">
          <x14:cfRule type="expression" priority="4697523" id="{238C09E5-7A3D-439D-949F-A7733073F9A2}">
            <xm:f>$U$4='Data entry'!$R46</xm:f>
            <x14:dxf>
              <fill>
                <patternFill>
                  <bgColor rgb="FFFFFF00"/>
                </patternFill>
              </fill>
            </x14:dxf>
          </x14:cfRule>
          <xm:sqref>G125:U125</xm:sqref>
        </x14:conditionalFormatting>
        <x14:conditionalFormatting xmlns:xm="http://schemas.microsoft.com/office/excel/2006/main">
          <x14:cfRule type="expression" priority="4697524" id="{DE4D4432-0A19-452A-AF14-2873FE4DF411}">
            <xm:f>$AR$4='Data entry'!$R46</xm:f>
            <x14:dxf>
              <fill>
                <patternFill>
                  <bgColor rgb="FFFF0000"/>
                </patternFill>
              </fill>
            </x14:dxf>
          </x14:cfRule>
          <xm:sqref>AP126:BB126</xm:sqref>
        </x14:conditionalFormatting>
        <x14:conditionalFormatting xmlns:xm="http://schemas.microsoft.com/office/excel/2006/main">
          <x14:cfRule type="expression" priority="4697525" id="{90D7E1FF-542D-40C8-9BD5-DFEB4CDD256F}">
            <xm:f>$AR$4='Data entry'!$R46</xm:f>
            <x14:dxf>
              <fill>
                <patternFill>
                  <bgColor rgb="FFFFFF00"/>
                </patternFill>
              </fill>
            </x14:dxf>
          </x14:cfRule>
          <xm:sqref>AD125:AR125</xm:sqref>
        </x14:conditionalFormatting>
        <x14:conditionalFormatting xmlns:xm="http://schemas.microsoft.com/office/excel/2006/main">
          <x14:cfRule type="expression" priority="4697526" id="{0EBB5305-4A4A-4205-A1FF-11160070CBC3}">
            <xm:f>$AS$4='Data entry'!$R46</xm:f>
            <x14:dxf>
              <fill>
                <patternFill>
                  <bgColor rgb="FFFF0000"/>
                </patternFill>
              </fill>
            </x14:dxf>
          </x14:cfRule>
          <xm:sqref>AQ126:BC126</xm:sqref>
        </x14:conditionalFormatting>
        <x14:conditionalFormatting xmlns:xm="http://schemas.microsoft.com/office/excel/2006/main">
          <x14:cfRule type="expression" priority="4697527" id="{AC8EB30C-4253-4CE1-820E-1801F6D8D35B}">
            <xm:f>$AS$4='Data entry'!$R46</xm:f>
            <x14:dxf>
              <fill>
                <patternFill>
                  <bgColor rgb="FFFFFF00"/>
                </patternFill>
              </fill>
            </x14:dxf>
          </x14:cfRule>
          <xm:sqref>AE125:AS125</xm:sqref>
        </x14:conditionalFormatting>
        <x14:conditionalFormatting xmlns:xm="http://schemas.microsoft.com/office/excel/2006/main">
          <x14:cfRule type="expression" priority="4697528" id="{E11744C1-7201-4272-A1B0-945490B42425}">
            <xm:f>$AT$4='Data entry'!$R46</xm:f>
            <x14:dxf>
              <fill>
                <patternFill>
                  <bgColor rgb="FFFF0000"/>
                </patternFill>
              </fill>
            </x14:dxf>
          </x14:cfRule>
          <xm:sqref>AR126:BD126</xm:sqref>
        </x14:conditionalFormatting>
        <x14:conditionalFormatting xmlns:xm="http://schemas.microsoft.com/office/excel/2006/main">
          <x14:cfRule type="expression" priority="4697529" id="{5EE2823B-E955-4EA7-B99C-0B1F77B57A69}">
            <xm:f>$AT$4='Data entry'!$R46</xm:f>
            <x14:dxf>
              <fill>
                <patternFill>
                  <bgColor rgb="FFFFFF00"/>
                </patternFill>
              </fill>
            </x14:dxf>
          </x14:cfRule>
          <xm:sqref>AF125:AT125</xm:sqref>
        </x14:conditionalFormatting>
        <x14:conditionalFormatting xmlns:xm="http://schemas.microsoft.com/office/excel/2006/main">
          <x14:cfRule type="expression" priority="4697530" id="{5737DC63-3262-4B34-900C-2AAEB255FCBA}">
            <xm:f>$AU$4='Data entry'!$R46</xm:f>
            <x14:dxf>
              <fill>
                <patternFill>
                  <bgColor rgb="FFFF0000"/>
                </patternFill>
              </fill>
            </x14:dxf>
          </x14:cfRule>
          <xm:sqref>AS126:BE126</xm:sqref>
        </x14:conditionalFormatting>
        <x14:conditionalFormatting xmlns:xm="http://schemas.microsoft.com/office/excel/2006/main">
          <x14:cfRule type="expression" priority="4697531" id="{2B5C1F1B-3C3D-4CA3-BC64-0E98422075B6}">
            <xm:f>$AU$4='Data entry'!$R46</xm:f>
            <x14:dxf>
              <fill>
                <patternFill>
                  <bgColor rgb="FFFFFF00"/>
                </patternFill>
              </fill>
            </x14:dxf>
          </x14:cfRule>
          <xm:sqref>AG125:AU125</xm:sqref>
        </x14:conditionalFormatting>
        <x14:conditionalFormatting xmlns:xm="http://schemas.microsoft.com/office/excel/2006/main">
          <x14:cfRule type="expression" priority="4697532" id="{B87A1285-B003-4855-8F4B-53C391BA10E6}">
            <xm:f>$AV$4='Data entry'!$R46</xm:f>
            <x14:dxf>
              <fill>
                <patternFill>
                  <bgColor rgb="FFFF0000"/>
                </patternFill>
              </fill>
            </x14:dxf>
          </x14:cfRule>
          <xm:sqref>AT126:BF126</xm:sqref>
        </x14:conditionalFormatting>
        <x14:conditionalFormatting xmlns:xm="http://schemas.microsoft.com/office/excel/2006/main">
          <x14:cfRule type="expression" priority="4697533" id="{338EE31C-78DB-4818-B837-0380F9E457FA}">
            <xm:f>$AV$4='Data entry'!$R46</xm:f>
            <x14:dxf>
              <fill>
                <patternFill>
                  <bgColor rgb="FFFFFF00"/>
                </patternFill>
              </fill>
            </x14:dxf>
          </x14:cfRule>
          <xm:sqref>AH125:AV125</xm:sqref>
        </x14:conditionalFormatting>
        <x14:conditionalFormatting xmlns:xm="http://schemas.microsoft.com/office/excel/2006/main">
          <x14:cfRule type="expression" priority="4697534" id="{5C40EA66-2801-4C91-B885-BF6A1ECFC35C}">
            <xm:f>$AW$4='Data entry'!$R46</xm:f>
            <x14:dxf>
              <fill>
                <patternFill>
                  <bgColor rgb="FFFF0000"/>
                </patternFill>
              </fill>
            </x14:dxf>
          </x14:cfRule>
          <xm:sqref>AU126:BG126</xm:sqref>
        </x14:conditionalFormatting>
        <x14:conditionalFormatting xmlns:xm="http://schemas.microsoft.com/office/excel/2006/main">
          <x14:cfRule type="expression" priority="4697535" id="{51BCD5CE-DF86-4C2F-8A81-DDA1EFD6C8F7}">
            <xm:f>$AW$4='Data entry'!$R46</xm:f>
            <x14:dxf>
              <fill>
                <patternFill>
                  <bgColor rgb="FFFFFF00"/>
                </patternFill>
              </fill>
            </x14:dxf>
          </x14:cfRule>
          <xm:sqref>AI125:AW125</xm:sqref>
        </x14:conditionalFormatting>
        <x14:conditionalFormatting xmlns:xm="http://schemas.microsoft.com/office/excel/2006/main">
          <x14:cfRule type="expression" priority="4697536" id="{DC2ED5A0-8917-4877-8CD3-9DF9BE5993C9}">
            <xm:f>$AX$4='Data entry'!$R46</xm:f>
            <x14:dxf>
              <fill>
                <patternFill>
                  <bgColor rgb="FFFF0000"/>
                </patternFill>
              </fill>
            </x14:dxf>
          </x14:cfRule>
          <xm:sqref>AV126:BH126</xm:sqref>
        </x14:conditionalFormatting>
        <x14:conditionalFormatting xmlns:xm="http://schemas.microsoft.com/office/excel/2006/main">
          <x14:cfRule type="expression" priority="4697537" id="{59B31869-20F9-45BD-BC80-0A6C8945CE2C}">
            <xm:f>$AX$4='Data entry'!$R46</xm:f>
            <x14:dxf>
              <fill>
                <patternFill>
                  <bgColor rgb="FFFFFF00"/>
                </patternFill>
              </fill>
            </x14:dxf>
          </x14:cfRule>
          <xm:sqref>AJ125:AX125</xm:sqref>
        </x14:conditionalFormatting>
        <x14:conditionalFormatting xmlns:xm="http://schemas.microsoft.com/office/excel/2006/main">
          <x14:cfRule type="expression" priority="4697538" id="{D4208FA0-4262-4037-934C-6D0742B2AD8E}">
            <xm:f>$AY$4='Data entry'!$R46</xm:f>
            <x14:dxf>
              <fill>
                <patternFill>
                  <bgColor rgb="FFFF0000"/>
                </patternFill>
              </fill>
            </x14:dxf>
          </x14:cfRule>
          <xm:sqref>AW126:BI126</xm:sqref>
        </x14:conditionalFormatting>
        <x14:conditionalFormatting xmlns:xm="http://schemas.microsoft.com/office/excel/2006/main">
          <x14:cfRule type="expression" priority="4697539" id="{04D6E423-18C7-42B2-A67D-F49D8E62B571}">
            <xm:f>$AY$4='Data entry'!$R46</xm:f>
            <x14:dxf>
              <fill>
                <patternFill>
                  <bgColor rgb="FFFFFF00"/>
                </patternFill>
              </fill>
            </x14:dxf>
          </x14:cfRule>
          <xm:sqref>AK125:AY125</xm:sqref>
        </x14:conditionalFormatting>
        <x14:conditionalFormatting xmlns:xm="http://schemas.microsoft.com/office/excel/2006/main">
          <x14:cfRule type="expression" priority="4697540" id="{A931C203-6E4B-4EBD-A2F4-1876881F48D4}">
            <xm:f>$AZ$4='Data entry'!$R46</xm:f>
            <x14:dxf>
              <fill>
                <patternFill>
                  <bgColor rgb="FFFF0000"/>
                </patternFill>
              </fill>
            </x14:dxf>
          </x14:cfRule>
          <xm:sqref>AX126:BJ126</xm:sqref>
        </x14:conditionalFormatting>
        <x14:conditionalFormatting xmlns:xm="http://schemas.microsoft.com/office/excel/2006/main">
          <x14:cfRule type="expression" priority="4697541" id="{092D9100-E652-40FE-8CAA-720DC0681250}">
            <xm:f>$AZ$4='Data entry'!$R46</xm:f>
            <x14:dxf>
              <fill>
                <patternFill>
                  <bgColor rgb="FFFFFF00"/>
                </patternFill>
              </fill>
            </x14:dxf>
          </x14:cfRule>
          <xm:sqref>AL125:AZ125</xm:sqref>
        </x14:conditionalFormatting>
        <x14:conditionalFormatting xmlns:xm="http://schemas.microsoft.com/office/excel/2006/main">
          <x14:cfRule type="expression" priority="4697542" id="{A3C7E6BE-A225-483C-A983-A915DB662C52}">
            <xm:f>$BA$4='Data entry'!$R46</xm:f>
            <x14:dxf>
              <fill>
                <patternFill>
                  <bgColor rgb="FFFF0000"/>
                </patternFill>
              </fill>
            </x14:dxf>
          </x14:cfRule>
          <xm:sqref>AY126:BK126</xm:sqref>
        </x14:conditionalFormatting>
        <x14:conditionalFormatting xmlns:xm="http://schemas.microsoft.com/office/excel/2006/main">
          <x14:cfRule type="expression" priority="4697543" id="{F5CF569A-8AFA-4CFF-8BD3-F04D8927A99F}">
            <xm:f>$BA$4='Data entry'!$R46</xm:f>
            <x14:dxf>
              <fill>
                <patternFill>
                  <bgColor rgb="FFFFFF00"/>
                </patternFill>
              </fill>
            </x14:dxf>
          </x14:cfRule>
          <xm:sqref>AM125:BA125</xm:sqref>
        </x14:conditionalFormatting>
        <x14:conditionalFormatting xmlns:xm="http://schemas.microsoft.com/office/excel/2006/main">
          <x14:cfRule type="expression" priority="4697544" id="{E4DAC94A-7983-4BFB-A87B-45B58561841A}">
            <xm:f>$BB$4='Data entry'!$R46</xm:f>
            <x14:dxf>
              <fill>
                <patternFill>
                  <bgColor rgb="FFFF0000"/>
                </patternFill>
              </fill>
            </x14:dxf>
          </x14:cfRule>
          <xm:sqref>AZ126:BL126</xm:sqref>
        </x14:conditionalFormatting>
        <x14:conditionalFormatting xmlns:xm="http://schemas.microsoft.com/office/excel/2006/main">
          <x14:cfRule type="expression" priority="4697545" id="{E63849C5-F39B-4B0E-8F8A-B532EDF2CBAE}">
            <xm:f>$BB$4='Data entry'!$R46</xm:f>
            <x14:dxf>
              <fill>
                <patternFill>
                  <bgColor rgb="FFFFFF00"/>
                </patternFill>
              </fill>
            </x14:dxf>
          </x14:cfRule>
          <xm:sqref>AN125:BB125</xm:sqref>
        </x14:conditionalFormatting>
        <x14:conditionalFormatting xmlns:xm="http://schemas.microsoft.com/office/excel/2006/main">
          <x14:cfRule type="expression" priority="4697546" id="{4FDC32D3-C1F5-455D-9AA4-A03359B72526}">
            <xm:f>$BC$4='Data entry'!$R46</xm:f>
            <x14:dxf>
              <fill>
                <patternFill>
                  <bgColor rgb="FFFF0000"/>
                </patternFill>
              </fill>
            </x14:dxf>
          </x14:cfRule>
          <xm:sqref>BA126:BM126</xm:sqref>
        </x14:conditionalFormatting>
        <x14:conditionalFormatting xmlns:xm="http://schemas.microsoft.com/office/excel/2006/main">
          <x14:cfRule type="expression" priority="4697547" id="{5F0D0C60-B233-4C56-B05D-98C99990877F}">
            <xm:f>$BC$4='Data entry'!$R46</xm:f>
            <x14:dxf>
              <fill>
                <patternFill>
                  <bgColor rgb="FFFFFF00"/>
                </patternFill>
              </fill>
            </x14:dxf>
          </x14:cfRule>
          <xm:sqref>AO125:BC125</xm:sqref>
        </x14:conditionalFormatting>
        <x14:conditionalFormatting xmlns:xm="http://schemas.microsoft.com/office/excel/2006/main">
          <x14:cfRule type="expression" priority="4697548" id="{9EBCB60F-8135-43B6-A0F3-548D4092CC98}">
            <xm:f>$BD$4='Data entry'!$R46</xm:f>
            <x14:dxf>
              <fill>
                <patternFill>
                  <bgColor rgb="FFFF0000"/>
                </patternFill>
              </fill>
            </x14:dxf>
          </x14:cfRule>
          <xm:sqref>BB126:BN126</xm:sqref>
        </x14:conditionalFormatting>
        <x14:conditionalFormatting xmlns:xm="http://schemas.microsoft.com/office/excel/2006/main">
          <x14:cfRule type="expression" priority="4697549" id="{961AF346-4A73-41ED-9A8D-27D431B09C05}">
            <xm:f>$BD$4='Data entry'!$R46</xm:f>
            <x14:dxf>
              <fill>
                <patternFill>
                  <bgColor rgb="FFFFFF00"/>
                </patternFill>
              </fill>
            </x14:dxf>
          </x14:cfRule>
          <xm:sqref>AP125:BD125</xm:sqref>
        </x14:conditionalFormatting>
        <x14:conditionalFormatting xmlns:xm="http://schemas.microsoft.com/office/excel/2006/main">
          <x14:cfRule type="expression" priority="4697550" id="{5A887026-27CD-4F8C-8BA6-1E92704C1CA6}">
            <xm:f>$BE$4='Data entry'!$R46</xm:f>
            <x14:dxf>
              <fill>
                <patternFill>
                  <bgColor rgb="FFFF0000"/>
                </patternFill>
              </fill>
            </x14:dxf>
          </x14:cfRule>
          <xm:sqref>BC126:BO126</xm:sqref>
        </x14:conditionalFormatting>
        <x14:conditionalFormatting xmlns:xm="http://schemas.microsoft.com/office/excel/2006/main">
          <x14:cfRule type="expression" priority="4697551" id="{7F46217B-A1E9-4515-B31E-E756FCD7C6D9}">
            <xm:f>$BE$4='Data entry'!$R46</xm:f>
            <x14:dxf>
              <fill>
                <patternFill>
                  <bgColor rgb="FFFFFF00"/>
                </patternFill>
              </fill>
            </x14:dxf>
          </x14:cfRule>
          <xm:sqref>AP125:BE125</xm:sqref>
        </x14:conditionalFormatting>
        <x14:conditionalFormatting xmlns:xm="http://schemas.microsoft.com/office/excel/2006/main">
          <x14:cfRule type="expression" priority="4697552" id="{F4D9285C-8CA0-4EF1-943E-6A462D47CC77}">
            <xm:f>$BF$4='Data entry'!$R46</xm:f>
            <x14:dxf>
              <fill>
                <patternFill>
                  <bgColor rgb="FFFF0000"/>
                </patternFill>
              </fill>
            </x14:dxf>
          </x14:cfRule>
          <xm:sqref>BD126:BP126</xm:sqref>
        </x14:conditionalFormatting>
        <x14:conditionalFormatting xmlns:xm="http://schemas.microsoft.com/office/excel/2006/main">
          <x14:cfRule type="expression" priority="4697553" id="{B9E4407D-651D-4DC0-9D61-3271D62A65E9}">
            <xm:f>$BF$4='Data entry'!$R46</xm:f>
            <x14:dxf>
              <fill>
                <patternFill>
                  <bgColor rgb="FFFFFF00"/>
                </patternFill>
              </fill>
            </x14:dxf>
          </x14:cfRule>
          <xm:sqref>AR125:BF125</xm:sqref>
        </x14:conditionalFormatting>
        <x14:conditionalFormatting xmlns:xm="http://schemas.microsoft.com/office/excel/2006/main">
          <x14:cfRule type="expression" priority="4697554" id="{4CDC062F-DDFF-4556-B941-08F919727F69}">
            <xm:f>$BG$4='Data entry'!$R46</xm:f>
            <x14:dxf>
              <fill>
                <patternFill>
                  <bgColor rgb="FFFF0000"/>
                </patternFill>
              </fill>
            </x14:dxf>
          </x14:cfRule>
          <xm:sqref>BE126:BQ126</xm:sqref>
        </x14:conditionalFormatting>
        <x14:conditionalFormatting xmlns:xm="http://schemas.microsoft.com/office/excel/2006/main">
          <x14:cfRule type="expression" priority="4697555" id="{789184FA-9055-433B-8A1B-92C7ED59E81F}">
            <xm:f>$BG$4='Data entry'!$R46</xm:f>
            <x14:dxf>
              <fill>
                <patternFill>
                  <bgColor rgb="FFFFFF00"/>
                </patternFill>
              </fill>
            </x14:dxf>
          </x14:cfRule>
          <xm:sqref>AS125:BG125</xm:sqref>
        </x14:conditionalFormatting>
        <x14:conditionalFormatting xmlns:xm="http://schemas.microsoft.com/office/excel/2006/main">
          <x14:cfRule type="expression" priority="4697556" id="{58651E5C-09C9-46C1-B95C-E8A578A49E15}">
            <xm:f>$BH$4='Data entry'!$R46</xm:f>
            <x14:dxf>
              <fill>
                <patternFill>
                  <bgColor rgb="FFFFFF00"/>
                </patternFill>
              </fill>
            </x14:dxf>
          </x14:cfRule>
          <xm:sqref>AT125:BH125</xm:sqref>
        </x14:conditionalFormatting>
        <x14:conditionalFormatting xmlns:xm="http://schemas.microsoft.com/office/excel/2006/main">
          <x14:cfRule type="expression" priority="4697557" id="{97B30B86-8311-4DC0-A533-8C0D53F37839}">
            <xm:f>$BH$4='Data entry'!$R46</xm:f>
            <x14:dxf>
              <fill>
                <patternFill>
                  <bgColor rgb="FFFF0000"/>
                </patternFill>
              </fill>
            </x14:dxf>
          </x14:cfRule>
          <xm:sqref>BF126:BR126</xm:sqref>
        </x14:conditionalFormatting>
        <x14:conditionalFormatting xmlns:xm="http://schemas.microsoft.com/office/excel/2006/main">
          <x14:cfRule type="expression" priority="4697558" id="{78344C0C-5AEA-40B1-A20C-6D77DF58E1F5}">
            <xm:f>$BI$4='Data entry'!$R46</xm:f>
            <x14:dxf>
              <fill>
                <patternFill>
                  <bgColor rgb="FFFFFF00"/>
                </patternFill>
              </fill>
            </x14:dxf>
          </x14:cfRule>
          <xm:sqref>AU125:BI125</xm:sqref>
        </x14:conditionalFormatting>
        <x14:conditionalFormatting xmlns:xm="http://schemas.microsoft.com/office/excel/2006/main">
          <x14:cfRule type="expression" priority="4697559" id="{A9CE044F-482E-4F25-B28F-89ACC58502B1}">
            <xm:f>$BI$4='Data entry'!$R46</xm:f>
            <x14:dxf>
              <fill>
                <patternFill>
                  <bgColor rgb="FFFF0000"/>
                </patternFill>
              </fill>
            </x14:dxf>
          </x14:cfRule>
          <xm:sqref>BG126:BS126</xm:sqref>
        </x14:conditionalFormatting>
        <x14:conditionalFormatting xmlns:xm="http://schemas.microsoft.com/office/excel/2006/main">
          <x14:cfRule type="expression" priority="4697560" id="{F63BE0EB-3C71-4456-BEF0-11180AB7A8BB}">
            <xm:f>$BJ$4='Data entry'!$R46</xm:f>
            <x14:dxf>
              <fill>
                <patternFill>
                  <bgColor rgb="FFFFFF00"/>
                </patternFill>
              </fill>
            </x14:dxf>
          </x14:cfRule>
          <xm:sqref>AV125:BJ125</xm:sqref>
        </x14:conditionalFormatting>
        <x14:conditionalFormatting xmlns:xm="http://schemas.microsoft.com/office/excel/2006/main">
          <x14:cfRule type="expression" priority="4697561" id="{478A5DCB-1DAA-4497-A6CC-B4F01FB96D10}">
            <xm:f>$BJ$4='Data entry'!$R46</xm:f>
            <x14:dxf>
              <fill>
                <patternFill>
                  <bgColor rgb="FFFF0000"/>
                </patternFill>
              </fill>
            </x14:dxf>
          </x14:cfRule>
          <xm:sqref>BH126:BT126</xm:sqref>
        </x14:conditionalFormatting>
        <x14:conditionalFormatting xmlns:xm="http://schemas.microsoft.com/office/excel/2006/main">
          <x14:cfRule type="expression" priority="4697562" id="{CDE4AD5B-65A6-4FA4-9EC0-8D05F22312A9}">
            <xm:f>$BK$4='Data entry'!$R46</xm:f>
            <x14:dxf>
              <fill>
                <patternFill>
                  <bgColor rgb="FFFF0000"/>
                </patternFill>
              </fill>
            </x14:dxf>
          </x14:cfRule>
          <xm:sqref>BI126:BU126</xm:sqref>
        </x14:conditionalFormatting>
        <x14:conditionalFormatting xmlns:xm="http://schemas.microsoft.com/office/excel/2006/main">
          <x14:cfRule type="expression" priority="4697563" id="{AB32E790-6CD8-4D11-9A69-57D785FE4BBC}">
            <xm:f>$BK$4='Data entry'!$R46</xm:f>
            <x14:dxf>
              <fill>
                <patternFill>
                  <bgColor rgb="FFFFFF00"/>
                </patternFill>
              </fill>
            </x14:dxf>
          </x14:cfRule>
          <xm:sqref>AW125:BK125</xm:sqref>
        </x14:conditionalFormatting>
        <x14:conditionalFormatting xmlns:xm="http://schemas.microsoft.com/office/excel/2006/main">
          <x14:cfRule type="expression" priority="4697564" id="{99810EB9-805C-43D8-852A-EEECE7874CDB}">
            <xm:f>$BL$4='Data entry'!$R46</xm:f>
            <x14:dxf>
              <fill>
                <patternFill>
                  <bgColor rgb="FFFF0000"/>
                </patternFill>
              </fill>
            </x14:dxf>
          </x14:cfRule>
          <xm:sqref>BJ126:BV126</xm:sqref>
        </x14:conditionalFormatting>
        <x14:conditionalFormatting xmlns:xm="http://schemas.microsoft.com/office/excel/2006/main">
          <x14:cfRule type="expression" priority="4697565" id="{BF5F5475-4E46-479C-97A6-D5175F5D1803}">
            <xm:f>$BL$4='Data entry'!$R46</xm:f>
            <x14:dxf>
              <fill>
                <patternFill>
                  <bgColor rgb="FFFFFF00"/>
                </patternFill>
              </fill>
            </x14:dxf>
          </x14:cfRule>
          <xm:sqref>AX125:BL125</xm:sqref>
        </x14:conditionalFormatting>
        <x14:conditionalFormatting xmlns:xm="http://schemas.microsoft.com/office/excel/2006/main">
          <x14:cfRule type="expression" priority="4697566" id="{B86FDF2F-16C9-46B1-847E-7EA1A8A34B9D}">
            <xm:f>$BM$4='Data entry'!$R46</xm:f>
            <x14:dxf>
              <fill>
                <patternFill>
                  <bgColor rgb="FFFF0000"/>
                </patternFill>
              </fill>
            </x14:dxf>
          </x14:cfRule>
          <xm:sqref>BK126:BW126</xm:sqref>
        </x14:conditionalFormatting>
        <x14:conditionalFormatting xmlns:xm="http://schemas.microsoft.com/office/excel/2006/main">
          <x14:cfRule type="expression" priority="4697567" id="{72FD189F-4CED-400D-9FEF-21A328970A4D}">
            <xm:f>$BM$4='Data entry'!$R46</xm:f>
            <x14:dxf>
              <fill>
                <patternFill>
                  <bgColor rgb="FFFFFF00"/>
                </patternFill>
              </fill>
            </x14:dxf>
          </x14:cfRule>
          <xm:sqref>AY125:BM125</xm:sqref>
        </x14:conditionalFormatting>
        <x14:conditionalFormatting xmlns:xm="http://schemas.microsoft.com/office/excel/2006/main">
          <x14:cfRule type="expression" priority="4697568" id="{BBBBF859-D5A7-4F55-BFBF-8A77E3357590}">
            <xm:f>$BN$4='Data entry'!$R46</xm:f>
            <x14:dxf>
              <fill>
                <patternFill>
                  <bgColor rgb="FFFF0000"/>
                </patternFill>
              </fill>
            </x14:dxf>
          </x14:cfRule>
          <xm:sqref>BL126:BX126</xm:sqref>
        </x14:conditionalFormatting>
        <x14:conditionalFormatting xmlns:xm="http://schemas.microsoft.com/office/excel/2006/main">
          <x14:cfRule type="expression" priority="4697569" id="{50CB1D75-0FD5-4D24-92B1-E8A41DC6575C}">
            <xm:f>$BN$4='Data entry'!$R46</xm:f>
            <x14:dxf>
              <fill>
                <patternFill>
                  <bgColor rgb="FFFFFF00"/>
                </patternFill>
              </fill>
            </x14:dxf>
          </x14:cfRule>
          <xm:sqref>AZ125:BN125</xm:sqref>
        </x14:conditionalFormatting>
        <x14:conditionalFormatting xmlns:xm="http://schemas.microsoft.com/office/excel/2006/main">
          <x14:cfRule type="expression" priority="4697570" id="{9EF3226D-E8FC-496B-A6FF-71776AEA54D1}">
            <xm:f>$BO$4='Data entry'!$R46</xm:f>
            <x14:dxf>
              <fill>
                <patternFill>
                  <bgColor rgb="FFFF0000"/>
                </patternFill>
              </fill>
            </x14:dxf>
          </x14:cfRule>
          <xm:sqref>BM126:BY126</xm:sqref>
        </x14:conditionalFormatting>
        <x14:conditionalFormatting xmlns:xm="http://schemas.microsoft.com/office/excel/2006/main">
          <x14:cfRule type="expression" priority="4697571" id="{3B86C801-ECFE-4D05-8AA5-1581116BAFBC}">
            <xm:f>$BO$4='Data entry'!$R46</xm:f>
            <x14:dxf>
              <fill>
                <patternFill>
                  <bgColor rgb="FFFFFF00"/>
                </patternFill>
              </fill>
            </x14:dxf>
          </x14:cfRule>
          <xm:sqref>BA125:BO125</xm:sqref>
        </x14:conditionalFormatting>
        <x14:conditionalFormatting xmlns:xm="http://schemas.microsoft.com/office/excel/2006/main">
          <x14:cfRule type="expression" priority="4697572" id="{058A23EC-3371-4A02-9F20-1ECA603AC6BC}">
            <xm:f>$BP$4='Data entry'!$R46</xm:f>
            <x14:dxf>
              <fill>
                <patternFill>
                  <bgColor rgb="FFFF0000"/>
                </patternFill>
              </fill>
            </x14:dxf>
          </x14:cfRule>
          <xm:sqref>BN126:BZ126</xm:sqref>
        </x14:conditionalFormatting>
        <x14:conditionalFormatting xmlns:xm="http://schemas.microsoft.com/office/excel/2006/main">
          <x14:cfRule type="expression" priority="4697573" id="{3E711E31-3992-4555-AB22-87133D60CD15}">
            <xm:f>$BP$4='Data entry'!$R46</xm:f>
            <x14:dxf>
              <fill>
                <patternFill>
                  <bgColor rgb="FFFFFF00"/>
                </patternFill>
              </fill>
            </x14:dxf>
          </x14:cfRule>
          <xm:sqref>BB125:BP125</xm:sqref>
        </x14:conditionalFormatting>
        <x14:conditionalFormatting xmlns:xm="http://schemas.microsoft.com/office/excel/2006/main">
          <x14:cfRule type="expression" priority="4697574" id="{23E9F8B9-37D5-4730-9453-6F23E8ECBBE3}">
            <xm:f>$BQ$4='Data entry'!$R46</xm:f>
            <x14:dxf>
              <fill>
                <patternFill>
                  <bgColor rgb="FFFFFF00"/>
                </patternFill>
              </fill>
            </x14:dxf>
          </x14:cfRule>
          <xm:sqref>BC125:BQ125</xm:sqref>
        </x14:conditionalFormatting>
        <x14:conditionalFormatting xmlns:xm="http://schemas.microsoft.com/office/excel/2006/main">
          <x14:cfRule type="expression" priority="4697575" id="{BCFD92F6-AAD3-44FD-BC61-A292A81B883E}">
            <xm:f>$BQ$4='Data entry'!$R46</xm:f>
            <x14:dxf>
              <fill>
                <patternFill>
                  <bgColor rgb="FFFF0000"/>
                </patternFill>
              </fill>
            </x14:dxf>
          </x14:cfRule>
          <xm:sqref>BO126:CA126</xm:sqref>
        </x14:conditionalFormatting>
        <x14:conditionalFormatting xmlns:xm="http://schemas.microsoft.com/office/excel/2006/main">
          <x14:cfRule type="expression" priority="4697576" id="{357D60E5-F356-477E-8020-A18F42C02832}">
            <xm:f>$BR$4='Data entry'!$R46</xm:f>
            <x14:dxf>
              <fill>
                <patternFill>
                  <bgColor rgb="FFFFFF00"/>
                </patternFill>
              </fill>
            </x14:dxf>
          </x14:cfRule>
          <xm:sqref>BD125:BR125</xm:sqref>
        </x14:conditionalFormatting>
        <x14:conditionalFormatting xmlns:xm="http://schemas.microsoft.com/office/excel/2006/main">
          <x14:cfRule type="expression" priority="4697577" id="{DA2B6511-43B3-432D-B6AA-1DB1188B90A6}">
            <xm:f>$BR$4='Data entry'!$R46</xm:f>
            <x14:dxf>
              <fill>
                <patternFill>
                  <bgColor rgb="FFFF0000"/>
                </patternFill>
              </fill>
            </x14:dxf>
          </x14:cfRule>
          <xm:sqref>BP126:CB126</xm:sqref>
        </x14:conditionalFormatting>
        <x14:conditionalFormatting xmlns:xm="http://schemas.microsoft.com/office/excel/2006/main">
          <x14:cfRule type="expression" priority="4697578" id="{0D5F64E4-4136-4BFA-B833-CC8578525D9C}">
            <xm:f>$BS$4='Data entry'!$R46</xm:f>
            <x14:dxf>
              <fill>
                <patternFill>
                  <bgColor rgb="FFFFFF00"/>
                </patternFill>
              </fill>
            </x14:dxf>
          </x14:cfRule>
          <xm:sqref>BE125:BS125</xm:sqref>
        </x14:conditionalFormatting>
        <x14:conditionalFormatting xmlns:xm="http://schemas.microsoft.com/office/excel/2006/main">
          <x14:cfRule type="expression" priority="4697579" id="{AC94D468-F078-4AE2-8771-102996E07B09}">
            <xm:f>$BS$4='Data entry'!$R46</xm:f>
            <x14:dxf>
              <fill>
                <patternFill>
                  <bgColor rgb="FFFF0000"/>
                </patternFill>
              </fill>
            </x14:dxf>
          </x14:cfRule>
          <xm:sqref>BQ126:CC126</xm:sqref>
        </x14:conditionalFormatting>
        <x14:conditionalFormatting xmlns:xm="http://schemas.microsoft.com/office/excel/2006/main">
          <x14:cfRule type="expression" priority="4697580" id="{10E78F76-181E-4F19-9F89-7DD36D3EFE30}">
            <xm:f>$BT$4='Data entry'!$R46</xm:f>
            <x14:dxf>
              <fill>
                <patternFill>
                  <bgColor rgb="FFFFFF00"/>
                </patternFill>
              </fill>
            </x14:dxf>
          </x14:cfRule>
          <xm:sqref>BF125:BT125</xm:sqref>
        </x14:conditionalFormatting>
        <x14:conditionalFormatting xmlns:xm="http://schemas.microsoft.com/office/excel/2006/main">
          <x14:cfRule type="expression" priority="4697581" id="{6A5FADC6-9512-4EFB-90A5-7B5244D10D1F}">
            <xm:f>$BT$4='Data entry'!$R46</xm:f>
            <x14:dxf>
              <fill>
                <patternFill>
                  <bgColor rgb="FFFF0000"/>
                </patternFill>
              </fill>
            </x14:dxf>
          </x14:cfRule>
          <xm:sqref>BR126:CC126</xm:sqref>
        </x14:conditionalFormatting>
        <x14:conditionalFormatting xmlns:xm="http://schemas.microsoft.com/office/excel/2006/main">
          <x14:cfRule type="expression" priority="4697582" id="{A51139D1-8841-4B96-B8CB-DFE3808765CF}">
            <xm:f>$BU$4='Data entry'!$R46</xm:f>
            <x14:dxf>
              <fill>
                <patternFill>
                  <bgColor rgb="FFFFFF00"/>
                </patternFill>
              </fill>
            </x14:dxf>
          </x14:cfRule>
          <xm:sqref>BG125:BU125</xm:sqref>
        </x14:conditionalFormatting>
        <x14:conditionalFormatting xmlns:xm="http://schemas.microsoft.com/office/excel/2006/main">
          <x14:cfRule type="expression" priority="4697583" id="{55CA7258-760F-4BFF-ACB5-A70FEB3E7981}">
            <xm:f>$BU$4='Data entry'!$R46</xm:f>
            <x14:dxf>
              <fill>
                <patternFill>
                  <bgColor rgb="FFFF0000"/>
                </patternFill>
              </fill>
            </x14:dxf>
          </x14:cfRule>
          <xm:sqref>BS126:CC126</xm:sqref>
        </x14:conditionalFormatting>
        <x14:conditionalFormatting xmlns:xm="http://schemas.microsoft.com/office/excel/2006/main">
          <x14:cfRule type="expression" priority="4697584" id="{A922B218-64DB-4CBB-9AB8-FE0EBB44E09E}">
            <xm:f>$BV$4='Data entry'!$R46</xm:f>
            <x14:dxf>
              <fill>
                <patternFill>
                  <bgColor rgb="FFFFFF00"/>
                </patternFill>
              </fill>
            </x14:dxf>
          </x14:cfRule>
          <xm:sqref>BH125:BV125</xm:sqref>
        </x14:conditionalFormatting>
        <x14:conditionalFormatting xmlns:xm="http://schemas.microsoft.com/office/excel/2006/main">
          <x14:cfRule type="expression" priority="4697585" id="{C98E908A-CD31-4778-B41C-7AFB9DBE639A}">
            <xm:f>$BV$4='Data entry'!$R46</xm:f>
            <x14:dxf>
              <fill>
                <patternFill>
                  <bgColor rgb="FFFF0000"/>
                </patternFill>
              </fill>
            </x14:dxf>
          </x14:cfRule>
          <xm:sqref>BT126:CC126</xm:sqref>
        </x14:conditionalFormatting>
        <x14:conditionalFormatting xmlns:xm="http://schemas.microsoft.com/office/excel/2006/main">
          <x14:cfRule type="expression" priority="4697586" id="{465CCCA3-B4DB-4B61-8AC7-8A5E4CEC9E3F}">
            <xm:f>$BW$4='Data entry'!$R46</xm:f>
            <x14:dxf>
              <fill>
                <patternFill>
                  <bgColor rgb="FFFFFF00"/>
                </patternFill>
              </fill>
            </x14:dxf>
          </x14:cfRule>
          <xm:sqref>BI125:BW125</xm:sqref>
        </x14:conditionalFormatting>
        <x14:conditionalFormatting xmlns:xm="http://schemas.microsoft.com/office/excel/2006/main">
          <x14:cfRule type="expression" priority="4697587" id="{37566F97-6D06-400B-A709-FE657B07687F}">
            <xm:f>$BW$4='Data entry'!$R46</xm:f>
            <x14:dxf>
              <fill>
                <patternFill>
                  <bgColor rgb="FFFF0000"/>
                </patternFill>
              </fill>
            </x14:dxf>
          </x14:cfRule>
          <xm:sqref>BU126:CC126</xm:sqref>
        </x14:conditionalFormatting>
        <x14:conditionalFormatting xmlns:xm="http://schemas.microsoft.com/office/excel/2006/main">
          <x14:cfRule type="expression" priority="4697588" id="{D8FBA3AC-5CF0-4E45-97CA-1D4DEE729ADA}">
            <xm:f>$BX$4='Data entry'!$R46</xm:f>
            <x14:dxf>
              <fill>
                <patternFill>
                  <bgColor rgb="FFFFFF00"/>
                </patternFill>
              </fill>
            </x14:dxf>
          </x14:cfRule>
          <xm:sqref>BJ125:BX125</xm:sqref>
        </x14:conditionalFormatting>
        <x14:conditionalFormatting xmlns:xm="http://schemas.microsoft.com/office/excel/2006/main">
          <x14:cfRule type="expression" priority="4697589" id="{E077C84B-A94F-431D-B232-4AFCC7C64F54}">
            <xm:f>$BX$4='Data entry'!$R46</xm:f>
            <x14:dxf>
              <fill>
                <patternFill>
                  <bgColor rgb="FFFF0000"/>
                </patternFill>
              </fill>
            </x14:dxf>
          </x14:cfRule>
          <xm:sqref>BV126:CC126</xm:sqref>
        </x14:conditionalFormatting>
        <x14:conditionalFormatting xmlns:xm="http://schemas.microsoft.com/office/excel/2006/main">
          <x14:cfRule type="expression" priority="4697590" id="{63783BA8-0C97-4A44-86FD-7A2BCF1B9957}">
            <xm:f>$BY$4='Data entry'!$R46</xm:f>
            <x14:dxf>
              <fill>
                <patternFill>
                  <bgColor rgb="FFFFFF00"/>
                </patternFill>
              </fill>
            </x14:dxf>
          </x14:cfRule>
          <xm:sqref>BK125:BY125</xm:sqref>
        </x14:conditionalFormatting>
        <x14:conditionalFormatting xmlns:xm="http://schemas.microsoft.com/office/excel/2006/main">
          <x14:cfRule type="expression" priority="4697591" id="{BB8DB8B4-B71B-46D2-AEE7-346F16103F74}">
            <xm:f>$BY$4='Data entry'!$R46</xm:f>
            <x14:dxf>
              <fill>
                <patternFill>
                  <bgColor rgb="FFFF0000"/>
                </patternFill>
              </fill>
            </x14:dxf>
          </x14:cfRule>
          <xm:sqref>BW126:CC126</xm:sqref>
        </x14:conditionalFormatting>
        <x14:conditionalFormatting xmlns:xm="http://schemas.microsoft.com/office/excel/2006/main">
          <x14:cfRule type="expression" priority="4697592" id="{1B638B98-2B06-4FEB-90C1-446A3E0A3979}">
            <xm:f>$BZ$4='Data entry'!$R46</xm:f>
            <x14:dxf>
              <fill>
                <patternFill>
                  <bgColor rgb="FFFFFF00"/>
                </patternFill>
              </fill>
            </x14:dxf>
          </x14:cfRule>
          <xm:sqref>BL125:BZ125</xm:sqref>
        </x14:conditionalFormatting>
        <x14:conditionalFormatting xmlns:xm="http://schemas.microsoft.com/office/excel/2006/main">
          <x14:cfRule type="expression" priority="4697593" id="{D3A0A2F8-D1B2-4DC5-B2A9-0EF53074E685}">
            <xm:f>$BZ$4='Data entry'!$R46</xm:f>
            <x14:dxf>
              <fill>
                <patternFill>
                  <bgColor rgb="FFFF0000"/>
                </patternFill>
              </fill>
            </x14:dxf>
          </x14:cfRule>
          <xm:sqref>BX126:CC126</xm:sqref>
        </x14:conditionalFormatting>
        <x14:conditionalFormatting xmlns:xm="http://schemas.microsoft.com/office/excel/2006/main">
          <x14:cfRule type="expression" priority="4697594" id="{83F6D018-7D3B-4D33-9998-11572F2F2FF5}">
            <xm:f>$CA$4='Data entry'!$R46</xm:f>
            <x14:dxf>
              <fill>
                <patternFill>
                  <bgColor rgb="FFFFFF00"/>
                </patternFill>
              </fill>
            </x14:dxf>
          </x14:cfRule>
          <xm:sqref>BM125:CA125</xm:sqref>
        </x14:conditionalFormatting>
        <x14:conditionalFormatting xmlns:xm="http://schemas.microsoft.com/office/excel/2006/main">
          <x14:cfRule type="expression" priority="4697595" id="{8E6D0B51-5626-4ED9-9072-C7A2C139704F}">
            <xm:f>$CA$4='Data entry'!$R46</xm:f>
            <x14:dxf>
              <fill>
                <patternFill>
                  <bgColor rgb="FFFF0000"/>
                </patternFill>
              </fill>
            </x14:dxf>
          </x14:cfRule>
          <xm:sqref>BY126:CC126</xm:sqref>
        </x14:conditionalFormatting>
        <x14:conditionalFormatting xmlns:xm="http://schemas.microsoft.com/office/excel/2006/main">
          <x14:cfRule type="expression" priority="4697596" id="{E1886EE4-3BDE-43A9-9F4B-79377FEC37FE}">
            <xm:f>$CB$4='Data entry'!$R46</xm:f>
            <x14:dxf>
              <fill>
                <patternFill>
                  <bgColor rgb="FFFFFF00"/>
                </patternFill>
              </fill>
            </x14:dxf>
          </x14:cfRule>
          <xm:sqref>BN125:CB125</xm:sqref>
        </x14:conditionalFormatting>
        <x14:conditionalFormatting xmlns:xm="http://schemas.microsoft.com/office/excel/2006/main">
          <x14:cfRule type="expression" priority="4697597" id="{ADEF572A-6C18-4602-BB86-01C96D36E07E}">
            <xm:f>$CB$4='Data entry'!$R46</xm:f>
            <x14:dxf>
              <fill>
                <patternFill>
                  <bgColor rgb="FFFF0000"/>
                </patternFill>
              </fill>
            </x14:dxf>
          </x14:cfRule>
          <xm:sqref>BZ126:CC126</xm:sqref>
        </x14:conditionalFormatting>
        <x14:conditionalFormatting xmlns:xm="http://schemas.microsoft.com/office/excel/2006/main">
          <x14:cfRule type="expression" priority="4697598" id="{7984E1C9-E073-4955-8543-62145CB6D008}">
            <xm:f>$CC$4='Data entry'!$R46</xm:f>
            <x14:dxf>
              <fill>
                <patternFill>
                  <bgColor rgb="FFFFFF00"/>
                </patternFill>
              </fill>
            </x14:dxf>
          </x14:cfRule>
          <xm:sqref>BO125:CC125</xm:sqref>
        </x14:conditionalFormatting>
        <x14:conditionalFormatting xmlns:xm="http://schemas.microsoft.com/office/excel/2006/main">
          <x14:cfRule type="expression" priority="4697599" id="{18A957B3-59FA-4698-BA92-2A208FF18E2F}">
            <xm:f>$CC$4='Data entry'!$R46</xm:f>
            <x14:dxf>
              <fill>
                <patternFill>
                  <bgColor rgb="FFFF0000"/>
                </patternFill>
              </fill>
            </x14:dxf>
          </x14:cfRule>
          <xm:sqref>CA126:CC126</xm:sqref>
        </x14:conditionalFormatting>
        <x14:conditionalFormatting xmlns:xm="http://schemas.microsoft.com/office/excel/2006/main">
          <x14:cfRule type="expression" priority="4697686" id="{5B0DB825-B7C2-40AC-B7EF-F267F054CFB9}">
            <xm:f>$U$4='Data entry'!$R47</xm:f>
            <x14:dxf>
              <fill>
                <patternFill>
                  <bgColor rgb="FFFF0000"/>
                </patternFill>
              </fill>
            </x14:dxf>
          </x14:cfRule>
          <xm:sqref>S129:AE129</xm:sqref>
        </x14:conditionalFormatting>
        <x14:conditionalFormatting xmlns:xm="http://schemas.microsoft.com/office/excel/2006/main">
          <x14:cfRule type="expression" priority="4697687" id="{18311200-E2BB-400F-B594-3B9A2C6068C2}">
            <xm:f>$V$4='Data entry'!$R47</xm:f>
            <x14:dxf>
              <fill>
                <patternFill>
                  <bgColor rgb="FFFF0000"/>
                </patternFill>
              </fill>
            </x14:dxf>
          </x14:cfRule>
          <xm:sqref>T129:AF129</xm:sqref>
        </x14:conditionalFormatting>
        <x14:conditionalFormatting xmlns:xm="http://schemas.microsoft.com/office/excel/2006/main">
          <x14:cfRule type="expression" priority="4697688" id="{D6DFB621-1A58-4C59-A987-ECAD0EB2D32B}">
            <xm:f>$V$4='Data entry'!$R47</xm:f>
            <x14:dxf>
              <fill>
                <patternFill>
                  <bgColor rgb="FFFFFF00"/>
                </patternFill>
              </fill>
            </x14:dxf>
          </x14:cfRule>
          <xm:sqref>H128:V128</xm:sqref>
        </x14:conditionalFormatting>
        <x14:conditionalFormatting xmlns:xm="http://schemas.microsoft.com/office/excel/2006/main">
          <x14:cfRule type="expression" priority="4697689" id="{5F87A680-DC5F-433D-A779-B7A534ACCDA9}">
            <xm:f>$W$4='Data entry'!$R47</xm:f>
            <x14:dxf>
              <fill>
                <patternFill>
                  <bgColor rgb="FFFF0000"/>
                </patternFill>
              </fill>
            </x14:dxf>
          </x14:cfRule>
          <xm:sqref>U129:AG129</xm:sqref>
        </x14:conditionalFormatting>
        <x14:conditionalFormatting xmlns:xm="http://schemas.microsoft.com/office/excel/2006/main">
          <x14:cfRule type="expression" priority="4697690" id="{964539FF-A92C-4F68-B268-B7157A32678C}">
            <xm:f>$W$4='Data entry'!$R47</xm:f>
            <x14:dxf>
              <fill>
                <patternFill>
                  <bgColor rgb="FFFFFF00"/>
                </patternFill>
              </fill>
            </x14:dxf>
          </x14:cfRule>
          <xm:sqref>I128:W128</xm:sqref>
        </x14:conditionalFormatting>
        <x14:conditionalFormatting xmlns:xm="http://schemas.microsoft.com/office/excel/2006/main">
          <x14:cfRule type="expression" priority="4697691" id="{46C1533A-F090-4A90-9309-3F59EC3FD3B0}">
            <xm:f>$X$4='Data entry'!$R47</xm:f>
            <x14:dxf>
              <fill>
                <patternFill>
                  <bgColor rgb="FFFF0000"/>
                </patternFill>
              </fill>
            </x14:dxf>
          </x14:cfRule>
          <xm:sqref>V129:AH129</xm:sqref>
        </x14:conditionalFormatting>
        <x14:conditionalFormatting xmlns:xm="http://schemas.microsoft.com/office/excel/2006/main">
          <x14:cfRule type="expression" priority="4697692" id="{7C70E81C-DDD4-4D75-933A-4F6A39893184}">
            <xm:f>$X$4='Data entry'!$R47</xm:f>
            <x14:dxf>
              <fill>
                <patternFill>
                  <bgColor rgb="FFFFFF00"/>
                </patternFill>
              </fill>
            </x14:dxf>
          </x14:cfRule>
          <xm:sqref>J128:X128</xm:sqref>
        </x14:conditionalFormatting>
        <x14:conditionalFormatting xmlns:xm="http://schemas.microsoft.com/office/excel/2006/main">
          <x14:cfRule type="expression" priority="4697693" id="{561AF073-0EF8-4B72-A119-40A639C4359D}">
            <xm:f>$Y$4='Data entry'!$R47</xm:f>
            <x14:dxf>
              <fill>
                <patternFill>
                  <bgColor rgb="FFFF0000"/>
                </patternFill>
              </fill>
            </x14:dxf>
          </x14:cfRule>
          <xm:sqref>W129:AI129</xm:sqref>
        </x14:conditionalFormatting>
        <x14:conditionalFormatting xmlns:xm="http://schemas.microsoft.com/office/excel/2006/main">
          <x14:cfRule type="expression" priority="4697694" id="{F242E808-8F07-4A89-9524-7D4C767CE357}">
            <xm:f>$Y$4='Data entry'!$R47</xm:f>
            <x14:dxf>
              <fill>
                <patternFill>
                  <bgColor rgb="FFFFFF00"/>
                </patternFill>
              </fill>
            </x14:dxf>
          </x14:cfRule>
          <xm:sqref>K128:Y128</xm:sqref>
        </x14:conditionalFormatting>
        <x14:conditionalFormatting xmlns:xm="http://schemas.microsoft.com/office/excel/2006/main">
          <x14:cfRule type="expression" priority="4697695" id="{DD601058-982B-4218-BD9D-64BB823C2633}">
            <xm:f>$Z$4='Data entry'!$R47</xm:f>
            <x14:dxf>
              <fill>
                <patternFill>
                  <bgColor rgb="FFFF0000"/>
                </patternFill>
              </fill>
            </x14:dxf>
          </x14:cfRule>
          <xm:sqref>X129:AJ129</xm:sqref>
        </x14:conditionalFormatting>
        <x14:conditionalFormatting xmlns:xm="http://schemas.microsoft.com/office/excel/2006/main">
          <x14:cfRule type="expression" priority="4697696" id="{C9DB141D-79F6-4093-92A3-7BF7A1622985}">
            <xm:f>$Z$4='Data entry'!$R47</xm:f>
            <x14:dxf>
              <fill>
                <patternFill>
                  <bgColor rgb="FFFFFF00"/>
                </patternFill>
              </fill>
            </x14:dxf>
          </x14:cfRule>
          <xm:sqref>L128:Z128</xm:sqref>
        </x14:conditionalFormatting>
        <x14:conditionalFormatting xmlns:xm="http://schemas.microsoft.com/office/excel/2006/main">
          <x14:cfRule type="expression" priority="4697697" id="{710EB8D3-F5C0-4E3C-8214-2D0C4E26F649}">
            <xm:f>$AA$4='Data entry'!$R47</xm:f>
            <x14:dxf>
              <fill>
                <patternFill>
                  <bgColor rgb="FFFF0000"/>
                </patternFill>
              </fill>
            </x14:dxf>
          </x14:cfRule>
          <xm:sqref>Y129:AK129</xm:sqref>
        </x14:conditionalFormatting>
        <x14:conditionalFormatting xmlns:xm="http://schemas.microsoft.com/office/excel/2006/main">
          <x14:cfRule type="expression" priority="4697698" id="{33825D69-C967-4D27-B395-5D44A3083802}">
            <xm:f>$AA$4='Data entry'!$R47</xm:f>
            <x14:dxf>
              <fill>
                <patternFill>
                  <bgColor rgb="FFFFFF00"/>
                </patternFill>
              </fill>
            </x14:dxf>
          </x14:cfRule>
          <xm:sqref>M128:AA128</xm:sqref>
        </x14:conditionalFormatting>
        <x14:conditionalFormatting xmlns:xm="http://schemas.microsoft.com/office/excel/2006/main">
          <x14:cfRule type="expression" priority="4697699" id="{9811A97D-351B-4D32-8754-AF433277E62B}">
            <xm:f>$AB$4='Data entry'!$R47</xm:f>
            <x14:dxf>
              <fill>
                <patternFill>
                  <bgColor rgb="FFFF0000"/>
                </patternFill>
              </fill>
            </x14:dxf>
          </x14:cfRule>
          <xm:sqref>Z129:AL129</xm:sqref>
        </x14:conditionalFormatting>
        <x14:conditionalFormatting xmlns:xm="http://schemas.microsoft.com/office/excel/2006/main">
          <x14:cfRule type="expression" priority="4697700" id="{6DD3E556-C72E-438B-92DA-3096ED1E4178}">
            <xm:f>$AB$4='Data entry'!$R47</xm:f>
            <x14:dxf>
              <fill>
                <patternFill>
                  <bgColor rgb="FFFFFF00"/>
                </patternFill>
              </fill>
            </x14:dxf>
          </x14:cfRule>
          <xm:sqref>N128:AB128</xm:sqref>
        </x14:conditionalFormatting>
        <x14:conditionalFormatting xmlns:xm="http://schemas.microsoft.com/office/excel/2006/main">
          <x14:cfRule type="expression" priority="4697701" id="{C0DF7A1B-D6BC-4371-BD3A-F0708147FA1C}">
            <xm:f>$AC$4='Data entry'!$R47</xm:f>
            <x14:dxf>
              <fill>
                <patternFill>
                  <bgColor rgb="FFFF0000"/>
                </patternFill>
              </fill>
            </x14:dxf>
          </x14:cfRule>
          <xm:sqref>AA129:AM129</xm:sqref>
        </x14:conditionalFormatting>
        <x14:conditionalFormatting xmlns:xm="http://schemas.microsoft.com/office/excel/2006/main">
          <x14:cfRule type="expression" priority="4697702" id="{DB2E1F48-AF0E-41F9-A976-6B1963CA5711}">
            <xm:f>$AC$4='Data entry'!$R47</xm:f>
            <x14:dxf>
              <fill>
                <patternFill>
                  <bgColor rgb="FFFFFF00"/>
                </patternFill>
              </fill>
            </x14:dxf>
          </x14:cfRule>
          <xm:sqref>O128:AC128</xm:sqref>
        </x14:conditionalFormatting>
        <x14:conditionalFormatting xmlns:xm="http://schemas.microsoft.com/office/excel/2006/main">
          <x14:cfRule type="expression" priority="4697703" id="{89909907-F9A9-4AF9-BC1D-304710A43F50}">
            <xm:f>$AD$4='Data entry'!$R47</xm:f>
            <x14:dxf>
              <fill>
                <patternFill>
                  <bgColor rgb="FFFF0000"/>
                </patternFill>
              </fill>
            </x14:dxf>
          </x14:cfRule>
          <xm:sqref>AB129:AN129</xm:sqref>
        </x14:conditionalFormatting>
        <x14:conditionalFormatting xmlns:xm="http://schemas.microsoft.com/office/excel/2006/main">
          <x14:cfRule type="expression" priority="4697704" id="{729676B7-E331-43A4-ACC9-850DCEE76A0E}">
            <xm:f>$AD$4='Data entry'!$R47</xm:f>
            <x14:dxf>
              <fill>
                <patternFill>
                  <bgColor rgb="FFFFFF00"/>
                </patternFill>
              </fill>
            </x14:dxf>
          </x14:cfRule>
          <xm:sqref>P128:AD128</xm:sqref>
        </x14:conditionalFormatting>
        <x14:conditionalFormatting xmlns:xm="http://schemas.microsoft.com/office/excel/2006/main">
          <x14:cfRule type="expression" priority="4697705" id="{00DA2C55-350E-44AA-ABEA-808FABFDA737}">
            <xm:f>$AE$4='Data entry'!$R47</xm:f>
            <x14:dxf>
              <fill>
                <patternFill>
                  <bgColor rgb="FFFF0000"/>
                </patternFill>
              </fill>
            </x14:dxf>
          </x14:cfRule>
          <xm:sqref>AC129:AO129</xm:sqref>
        </x14:conditionalFormatting>
        <x14:conditionalFormatting xmlns:xm="http://schemas.microsoft.com/office/excel/2006/main">
          <x14:cfRule type="expression" priority="4697706" id="{373C95F1-00C1-45E9-B561-5224945BA4A4}">
            <xm:f>$AE$4='Data entry'!$R47</xm:f>
            <x14:dxf>
              <fill>
                <patternFill>
                  <bgColor rgb="FFFFFF00"/>
                </patternFill>
              </fill>
            </x14:dxf>
          </x14:cfRule>
          <xm:sqref>Q128:AE128</xm:sqref>
        </x14:conditionalFormatting>
        <x14:conditionalFormatting xmlns:xm="http://schemas.microsoft.com/office/excel/2006/main">
          <x14:cfRule type="expression" priority="4697707" id="{65E90E74-6BEF-4B00-BD5E-ECACFEBC225A}">
            <xm:f>$AF$4='Data entry'!$R47</xm:f>
            <x14:dxf>
              <fill>
                <patternFill>
                  <bgColor rgb="FFFF0000"/>
                </patternFill>
              </fill>
            </x14:dxf>
          </x14:cfRule>
          <xm:sqref>AD129:AP129</xm:sqref>
        </x14:conditionalFormatting>
        <x14:conditionalFormatting xmlns:xm="http://schemas.microsoft.com/office/excel/2006/main">
          <x14:cfRule type="expression" priority="4697708" id="{56B519D7-E083-4811-B42B-D6CB10D44BB3}">
            <xm:f>$AF$4='Data entry'!$R47</xm:f>
            <x14:dxf>
              <fill>
                <patternFill>
                  <bgColor rgb="FFFFFF00"/>
                </patternFill>
              </fill>
            </x14:dxf>
          </x14:cfRule>
          <xm:sqref>R128:AF128</xm:sqref>
        </x14:conditionalFormatting>
        <x14:conditionalFormatting xmlns:xm="http://schemas.microsoft.com/office/excel/2006/main">
          <x14:cfRule type="expression" priority="4697709" id="{889682B6-BF9B-414B-86B7-1C802156B058}">
            <xm:f>$AG$4='Data entry'!$R47</xm:f>
            <x14:dxf>
              <fill>
                <patternFill>
                  <bgColor rgb="FFFF0000"/>
                </patternFill>
              </fill>
            </x14:dxf>
          </x14:cfRule>
          <xm:sqref>AE129:AQ129</xm:sqref>
        </x14:conditionalFormatting>
        <x14:conditionalFormatting xmlns:xm="http://schemas.microsoft.com/office/excel/2006/main">
          <x14:cfRule type="expression" priority="4697710" id="{19913D88-1940-4CB0-B29C-D46D60833BD5}">
            <xm:f>$AG$4='Data entry'!$R47</xm:f>
            <x14:dxf>
              <fill>
                <patternFill>
                  <bgColor rgb="FFFFFF00"/>
                </patternFill>
              </fill>
            </x14:dxf>
          </x14:cfRule>
          <xm:sqref>S128:AG128</xm:sqref>
        </x14:conditionalFormatting>
        <x14:conditionalFormatting xmlns:xm="http://schemas.microsoft.com/office/excel/2006/main">
          <x14:cfRule type="expression" priority="4697711" id="{3DD7B9A5-18A3-463F-BAD5-9796FC487328}">
            <xm:f>$AH$4='Data entry'!$R47</xm:f>
            <x14:dxf>
              <fill>
                <patternFill>
                  <bgColor rgb="FFFF0000"/>
                </patternFill>
              </fill>
            </x14:dxf>
          </x14:cfRule>
          <xm:sqref>AF129:AR129</xm:sqref>
        </x14:conditionalFormatting>
        <x14:conditionalFormatting xmlns:xm="http://schemas.microsoft.com/office/excel/2006/main">
          <x14:cfRule type="expression" priority="4697712" id="{31005CF4-5608-496E-91EB-F7F505046C80}">
            <xm:f>$AH$4='Data entry'!$R47</xm:f>
            <x14:dxf>
              <fill>
                <patternFill>
                  <bgColor rgb="FFFFFF00"/>
                </patternFill>
              </fill>
            </x14:dxf>
          </x14:cfRule>
          <xm:sqref>T128:AH128</xm:sqref>
        </x14:conditionalFormatting>
        <x14:conditionalFormatting xmlns:xm="http://schemas.microsoft.com/office/excel/2006/main">
          <x14:cfRule type="expression" priority="4697713" id="{CD14F654-5B7A-444F-8FC1-7DD71E76E475}">
            <xm:f>$AI$4='Data entry'!$R47</xm:f>
            <x14:dxf>
              <fill>
                <patternFill>
                  <bgColor rgb="FFFF0000"/>
                </patternFill>
              </fill>
            </x14:dxf>
          </x14:cfRule>
          <xm:sqref>AG129:AS129</xm:sqref>
        </x14:conditionalFormatting>
        <x14:conditionalFormatting xmlns:xm="http://schemas.microsoft.com/office/excel/2006/main">
          <x14:cfRule type="expression" priority="4697714" id="{0E4E448C-6C46-4285-B877-A61A90294385}">
            <xm:f>$AI$4='Data entry'!$R47</xm:f>
            <x14:dxf>
              <fill>
                <patternFill>
                  <bgColor rgb="FFFFFF00"/>
                </patternFill>
              </fill>
            </x14:dxf>
          </x14:cfRule>
          <xm:sqref>U128:AI128</xm:sqref>
        </x14:conditionalFormatting>
        <x14:conditionalFormatting xmlns:xm="http://schemas.microsoft.com/office/excel/2006/main">
          <x14:cfRule type="expression" priority="4697715" id="{B1C1818F-791C-403D-BE73-6F6E9DC6A16D}">
            <xm:f>$AJ$4='Data entry'!$R47</xm:f>
            <x14:dxf>
              <fill>
                <patternFill>
                  <bgColor rgb="FFFF0000"/>
                </patternFill>
              </fill>
            </x14:dxf>
          </x14:cfRule>
          <xm:sqref>AH129:AT129</xm:sqref>
        </x14:conditionalFormatting>
        <x14:conditionalFormatting xmlns:xm="http://schemas.microsoft.com/office/excel/2006/main">
          <x14:cfRule type="expression" priority="4697716" id="{A1237792-221B-431B-B8A7-E9A64DA46D93}">
            <xm:f>$AJ$4='Data entry'!$R47</xm:f>
            <x14:dxf>
              <fill>
                <patternFill>
                  <bgColor rgb="FFFFFF00"/>
                </patternFill>
              </fill>
            </x14:dxf>
          </x14:cfRule>
          <xm:sqref>V128:AJ128</xm:sqref>
        </x14:conditionalFormatting>
        <x14:conditionalFormatting xmlns:xm="http://schemas.microsoft.com/office/excel/2006/main">
          <x14:cfRule type="expression" priority="4697717" id="{617DC2AF-C7A3-4724-8EA3-17DEFEDC8949}">
            <xm:f>$AK$4='Data entry'!$R47</xm:f>
            <x14:dxf>
              <fill>
                <patternFill>
                  <bgColor rgb="FFFF0000"/>
                </patternFill>
              </fill>
            </x14:dxf>
          </x14:cfRule>
          <xm:sqref>AI129:AU129</xm:sqref>
        </x14:conditionalFormatting>
        <x14:conditionalFormatting xmlns:xm="http://schemas.microsoft.com/office/excel/2006/main">
          <x14:cfRule type="expression" priority="4697718" id="{AA72317D-37B1-48EB-A28B-BF2AC8DC4519}">
            <xm:f>$AK$4='Data entry'!$R47</xm:f>
            <x14:dxf>
              <fill>
                <patternFill>
                  <bgColor rgb="FFFFFF00"/>
                </patternFill>
              </fill>
            </x14:dxf>
          </x14:cfRule>
          <xm:sqref>W128:AK128</xm:sqref>
        </x14:conditionalFormatting>
        <x14:conditionalFormatting xmlns:xm="http://schemas.microsoft.com/office/excel/2006/main">
          <x14:cfRule type="expression" priority="4697719" id="{6CA9FB7A-20EA-4D3A-B74C-A001F4BE810D}">
            <xm:f>$AL$4='Data entry'!$R47</xm:f>
            <x14:dxf>
              <fill>
                <patternFill>
                  <bgColor rgb="FFFF0000"/>
                </patternFill>
              </fill>
            </x14:dxf>
          </x14:cfRule>
          <xm:sqref>AJ129:AV129</xm:sqref>
        </x14:conditionalFormatting>
        <x14:conditionalFormatting xmlns:xm="http://schemas.microsoft.com/office/excel/2006/main">
          <x14:cfRule type="expression" priority="4697720" id="{81A75DAA-573F-4EF3-A640-1B992C18BEA0}">
            <xm:f>$AL$4='Data entry'!$R47</xm:f>
            <x14:dxf>
              <fill>
                <patternFill>
                  <bgColor rgb="FFFFFF00"/>
                </patternFill>
              </fill>
            </x14:dxf>
          </x14:cfRule>
          <xm:sqref>X128:AL128</xm:sqref>
        </x14:conditionalFormatting>
        <x14:conditionalFormatting xmlns:xm="http://schemas.microsoft.com/office/excel/2006/main">
          <x14:cfRule type="expression" priority="4697721" id="{3D44713E-4ABA-4CCD-9DF4-5513A9FB5E1E}">
            <xm:f>$AM$4='Data entry'!$R47</xm:f>
            <x14:dxf>
              <fill>
                <patternFill>
                  <bgColor rgb="FFFF0000"/>
                </patternFill>
              </fill>
            </x14:dxf>
          </x14:cfRule>
          <xm:sqref>AK129:AW129</xm:sqref>
        </x14:conditionalFormatting>
        <x14:conditionalFormatting xmlns:xm="http://schemas.microsoft.com/office/excel/2006/main">
          <x14:cfRule type="expression" priority="4697722" id="{05A26B51-72A7-4423-822F-2BDBC28275D0}">
            <xm:f>$AM$4='Data entry'!$R47</xm:f>
            <x14:dxf>
              <fill>
                <patternFill>
                  <bgColor rgb="FFFFFF00"/>
                </patternFill>
              </fill>
            </x14:dxf>
          </x14:cfRule>
          <xm:sqref>Y128:AM128</xm:sqref>
        </x14:conditionalFormatting>
        <x14:conditionalFormatting xmlns:xm="http://schemas.microsoft.com/office/excel/2006/main">
          <x14:cfRule type="expression" priority="4697723" id="{B8A20675-6230-4694-A7F6-6B3DC7142773}">
            <xm:f>$AN$4='Data entry'!$R47</xm:f>
            <x14:dxf>
              <fill>
                <patternFill>
                  <bgColor rgb="FFFF0000"/>
                </patternFill>
              </fill>
            </x14:dxf>
          </x14:cfRule>
          <xm:sqref>AL129:AX129</xm:sqref>
        </x14:conditionalFormatting>
        <x14:conditionalFormatting xmlns:xm="http://schemas.microsoft.com/office/excel/2006/main">
          <x14:cfRule type="expression" priority="4697724" id="{8421181C-7450-42E9-BC1D-065CCFCA960E}">
            <xm:f>$AN$4='Data entry'!$R47</xm:f>
            <x14:dxf>
              <fill>
                <patternFill>
                  <bgColor rgb="FFFFFF00"/>
                </patternFill>
              </fill>
            </x14:dxf>
          </x14:cfRule>
          <xm:sqref>Z128:AN128</xm:sqref>
        </x14:conditionalFormatting>
        <x14:conditionalFormatting xmlns:xm="http://schemas.microsoft.com/office/excel/2006/main">
          <x14:cfRule type="expression" priority="4697725" id="{067FE4BD-6EF4-4684-B6E0-35AB2F267EE7}">
            <xm:f>$AO$4='Data entry'!$R47</xm:f>
            <x14:dxf>
              <fill>
                <patternFill>
                  <bgColor rgb="FFFF0000"/>
                </patternFill>
              </fill>
            </x14:dxf>
          </x14:cfRule>
          <xm:sqref>AM129:AY129</xm:sqref>
        </x14:conditionalFormatting>
        <x14:conditionalFormatting xmlns:xm="http://schemas.microsoft.com/office/excel/2006/main">
          <x14:cfRule type="expression" priority="4697726" id="{F7653492-88D1-47AC-8BA3-0CCE65C3C2AB}">
            <xm:f>$AO$4='Data entry'!$R47</xm:f>
            <x14:dxf>
              <fill>
                <patternFill>
                  <bgColor rgb="FFFFFF00"/>
                </patternFill>
              </fill>
            </x14:dxf>
          </x14:cfRule>
          <xm:sqref>AA128:AO128</xm:sqref>
        </x14:conditionalFormatting>
        <x14:conditionalFormatting xmlns:xm="http://schemas.microsoft.com/office/excel/2006/main">
          <x14:cfRule type="expression" priority="4697727" id="{207A5E5D-B322-482E-9193-1D7318138358}">
            <xm:f>$AP$4='Data entry'!$R47</xm:f>
            <x14:dxf>
              <fill>
                <patternFill>
                  <bgColor rgb="FFFF0000"/>
                </patternFill>
              </fill>
            </x14:dxf>
          </x14:cfRule>
          <xm:sqref>AN129:AZ129</xm:sqref>
        </x14:conditionalFormatting>
        <x14:conditionalFormatting xmlns:xm="http://schemas.microsoft.com/office/excel/2006/main">
          <x14:cfRule type="expression" priority="4697728" id="{21DA638D-4CA0-4067-BFF1-240CE1A0261B}">
            <xm:f>$AP$4='Data entry'!$R47</xm:f>
            <x14:dxf>
              <fill>
                <patternFill>
                  <bgColor rgb="FFFFFF00"/>
                </patternFill>
              </fill>
            </x14:dxf>
          </x14:cfRule>
          <xm:sqref>AB128:AP128</xm:sqref>
        </x14:conditionalFormatting>
        <x14:conditionalFormatting xmlns:xm="http://schemas.microsoft.com/office/excel/2006/main">
          <x14:cfRule type="expression" priority="4697729" id="{71963D96-A42A-4B90-BFC7-6D83D37766EF}">
            <xm:f>$AQ$4='Data entry'!$R47</xm:f>
            <x14:dxf>
              <fill>
                <patternFill>
                  <bgColor rgb="FFFF0000"/>
                </patternFill>
              </fill>
            </x14:dxf>
          </x14:cfRule>
          <xm:sqref>AO129:BA129</xm:sqref>
        </x14:conditionalFormatting>
        <x14:conditionalFormatting xmlns:xm="http://schemas.microsoft.com/office/excel/2006/main">
          <x14:cfRule type="expression" priority="4697730" id="{74952595-84B6-484F-8FF6-FCC1F337DF4D}">
            <xm:f>$AQ$4='Data entry'!$R47</xm:f>
            <x14:dxf>
              <fill>
                <patternFill>
                  <bgColor rgb="FFFFFF00"/>
                </patternFill>
              </fill>
            </x14:dxf>
          </x14:cfRule>
          <xm:sqref>AC128:AQ128</xm:sqref>
        </x14:conditionalFormatting>
        <x14:conditionalFormatting xmlns:xm="http://schemas.microsoft.com/office/excel/2006/main">
          <x14:cfRule type="expression" priority="4697731" id="{8AC9C4B9-0A34-4BC0-B0F7-CA89434C4911}">
            <xm:f>$P$4='Data entry'!$R47</xm:f>
            <x14:dxf>
              <fill>
                <patternFill>
                  <bgColor rgb="FFFFFF00"/>
                </patternFill>
              </fill>
            </x14:dxf>
          </x14:cfRule>
          <xm:sqref>C128:P128</xm:sqref>
        </x14:conditionalFormatting>
        <x14:conditionalFormatting xmlns:xm="http://schemas.microsoft.com/office/excel/2006/main">
          <x14:cfRule type="expression" priority="4697732" id="{0A726775-ABFD-4F22-967C-1A4D87BA3751}">
            <xm:f>$Q$4='Data entry'!$R47</xm:f>
            <x14:dxf>
              <fill>
                <patternFill>
                  <bgColor rgb="FFFFFF00"/>
                </patternFill>
              </fill>
            </x14:dxf>
          </x14:cfRule>
          <xm:sqref>C128:Q128</xm:sqref>
        </x14:conditionalFormatting>
        <x14:conditionalFormatting xmlns:xm="http://schemas.microsoft.com/office/excel/2006/main">
          <x14:cfRule type="expression" priority="4697733" id="{3A8414BD-262C-43B5-86EE-FA6901D00453}">
            <xm:f>$Q$4='Data entry'!$R47</xm:f>
            <x14:dxf>
              <fill>
                <patternFill>
                  <bgColor rgb="FFFF0000"/>
                </patternFill>
              </fill>
            </x14:dxf>
          </x14:cfRule>
          <xm:sqref>O129:AA129</xm:sqref>
        </x14:conditionalFormatting>
        <x14:conditionalFormatting xmlns:xm="http://schemas.microsoft.com/office/excel/2006/main">
          <x14:cfRule type="expression" priority="4697734" id="{B8B5501D-F3EF-4449-9306-F652960C65F4}">
            <xm:f>$R$4='Data entry'!$R47</xm:f>
            <x14:dxf>
              <fill>
                <patternFill>
                  <bgColor rgb="FFFF0000"/>
                </patternFill>
              </fill>
            </x14:dxf>
          </x14:cfRule>
          <xm:sqref>P129:AB129</xm:sqref>
        </x14:conditionalFormatting>
        <x14:conditionalFormatting xmlns:xm="http://schemas.microsoft.com/office/excel/2006/main">
          <x14:cfRule type="expression" priority="4697735" id="{5D070DEC-B82E-4D87-B907-A3E5AB836991}">
            <xm:f>$R$4='Data entry'!$R47</xm:f>
            <x14:dxf>
              <fill>
                <patternFill>
                  <bgColor rgb="FFFFFF00"/>
                </patternFill>
              </fill>
            </x14:dxf>
          </x14:cfRule>
          <xm:sqref>D128:R128</xm:sqref>
        </x14:conditionalFormatting>
        <x14:conditionalFormatting xmlns:xm="http://schemas.microsoft.com/office/excel/2006/main">
          <x14:cfRule type="expression" priority="4697736" id="{E4D16A10-F818-4664-9FB2-F0E839824D4B}">
            <xm:f>$S$4='Data entry'!$R47</xm:f>
            <x14:dxf>
              <fill>
                <patternFill>
                  <bgColor rgb="FFFF0000"/>
                </patternFill>
              </fill>
            </x14:dxf>
          </x14:cfRule>
          <xm:sqref>Q129:AC129</xm:sqref>
        </x14:conditionalFormatting>
        <x14:conditionalFormatting xmlns:xm="http://schemas.microsoft.com/office/excel/2006/main">
          <x14:cfRule type="expression" priority="4697737" id="{1A9F9911-A3E9-4730-AFBE-AB8C596545CA}">
            <xm:f>$S$4='Data entry'!$R47</xm:f>
            <x14:dxf>
              <fill>
                <patternFill>
                  <bgColor rgb="FFFFFF00"/>
                </patternFill>
              </fill>
            </x14:dxf>
          </x14:cfRule>
          <xm:sqref>E128:S128</xm:sqref>
        </x14:conditionalFormatting>
        <x14:conditionalFormatting xmlns:xm="http://schemas.microsoft.com/office/excel/2006/main">
          <x14:cfRule type="expression" priority="4697738" id="{8BB5CD1B-B2AC-442A-9550-26DE19A62D22}">
            <xm:f>$T$4='Data entry'!$R47</xm:f>
            <x14:dxf>
              <fill>
                <patternFill>
                  <bgColor rgb="FFFF0000"/>
                </patternFill>
              </fill>
            </x14:dxf>
          </x14:cfRule>
          <xm:sqref>R129:AD129</xm:sqref>
        </x14:conditionalFormatting>
        <x14:conditionalFormatting xmlns:xm="http://schemas.microsoft.com/office/excel/2006/main">
          <x14:cfRule type="expression" priority="4697739" id="{E7B59C69-7921-4049-84A1-8B3E5F7B0598}">
            <xm:f>$T$4='Data entry'!$R47</xm:f>
            <x14:dxf>
              <fill>
                <patternFill>
                  <bgColor rgb="FFFFFF00"/>
                </patternFill>
              </fill>
            </x14:dxf>
          </x14:cfRule>
          <xm:sqref>F128:T128</xm:sqref>
        </x14:conditionalFormatting>
        <x14:conditionalFormatting xmlns:xm="http://schemas.microsoft.com/office/excel/2006/main">
          <x14:cfRule type="expression" priority="4697740" id="{238C09E5-7A3D-439D-949F-A7733073F9A2}">
            <xm:f>$U$4='Data entry'!$R47</xm:f>
            <x14:dxf>
              <fill>
                <patternFill>
                  <bgColor rgb="FFFFFF00"/>
                </patternFill>
              </fill>
            </x14:dxf>
          </x14:cfRule>
          <xm:sqref>G128:U128</xm:sqref>
        </x14:conditionalFormatting>
        <x14:conditionalFormatting xmlns:xm="http://schemas.microsoft.com/office/excel/2006/main">
          <x14:cfRule type="expression" priority="4697741" id="{DE4D4432-0A19-452A-AF14-2873FE4DF411}">
            <xm:f>$AR$4='Data entry'!$R47</xm:f>
            <x14:dxf>
              <fill>
                <patternFill>
                  <bgColor rgb="FFFF0000"/>
                </patternFill>
              </fill>
            </x14:dxf>
          </x14:cfRule>
          <xm:sqref>AP129:BB129</xm:sqref>
        </x14:conditionalFormatting>
        <x14:conditionalFormatting xmlns:xm="http://schemas.microsoft.com/office/excel/2006/main">
          <x14:cfRule type="expression" priority="4697742" id="{90D7E1FF-542D-40C8-9BD5-DFEB4CDD256F}">
            <xm:f>$AR$4='Data entry'!$R47</xm:f>
            <x14:dxf>
              <fill>
                <patternFill>
                  <bgColor rgb="FFFFFF00"/>
                </patternFill>
              </fill>
            </x14:dxf>
          </x14:cfRule>
          <xm:sqref>AD128:AR128</xm:sqref>
        </x14:conditionalFormatting>
        <x14:conditionalFormatting xmlns:xm="http://schemas.microsoft.com/office/excel/2006/main">
          <x14:cfRule type="expression" priority="4697743" id="{0EBB5305-4A4A-4205-A1FF-11160070CBC3}">
            <xm:f>$AS$4='Data entry'!$R47</xm:f>
            <x14:dxf>
              <fill>
                <patternFill>
                  <bgColor rgb="FFFF0000"/>
                </patternFill>
              </fill>
            </x14:dxf>
          </x14:cfRule>
          <xm:sqref>AQ129:BC129</xm:sqref>
        </x14:conditionalFormatting>
        <x14:conditionalFormatting xmlns:xm="http://schemas.microsoft.com/office/excel/2006/main">
          <x14:cfRule type="expression" priority="4697744" id="{AC8EB30C-4253-4CE1-820E-1801F6D8D35B}">
            <xm:f>$AS$4='Data entry'!$R47</xm:f>
            <x14:dxf>
              <fill>
                <patternFill>
                  <bgColor rgb="FFFFFF00"/>
                </patternFill>
              </fill>
            </x14:dxf>
          </x14:cfRule>
          <xm:sqref>AE128:AS128</xm:sqref>
        </x14:conditionalFormatting>
        <x14:conditionalFormatting xmlns:xm="http://schemas.microsoft.com/office/excel/2006/main">
          <x14:cfRule type="expression" priority="4697745" id="{E11744C1-7201-4272-A1B0-945490B42425}">
            <xm:f>$AT$4='Data entry'!$R47</xm:f>
            <x14:dxf>
              <fill>
                <patternFill>
                  <bgColor rgb="FFFF0000"/>
                </patternFill>
              </fill>
            </x14:dxf>
          </x14:cfRule>
          <xm:sqref>AR129:BD129</xm:sqref>
        </x14:conditionalFormatting>
        <x14:conditionalFormatting xmlns:xm="http://schemas.microsoft.com/office/excel/2006/main">
          <x14:cfRule type="expression" priority="4697746" id="{5EE2823B-E955-4EA7-B99C-0B1F77B57A69}">
            <xm:f>$AT$4='Data entry'!$R47</xm:f>
            <x14:dxf>
              <fill>
                <patternFill>
                  <bgColor rgb="FFFFFF00"/>
                </patternFill>
              </fill>
            </x14:dxf>
          </x14:cfRule>
          <xm:sqref>AF128:AT128</xm:sqref>
        </x14:conditionalFormatting>
        <x14:conditionalFormatting xmlns:xm="http://schemas.microsoft.com/office/excel/2006/main">
          <x14:cfRule type="expression" priority="4697747" id="{5737DC63-3262-4B34-900C-2AAEB255FCBA}">
            <xm:f>$AU$4='Data entry'!$R47</xm:f>
            <x14:dxf>
              <fill>
                <patternFill>
                  <bgColor rgb="FFFF0000"/>
                </patternFill>
              </fill>
            </x14:dxf>
          </x14:cfRule>
          <xm:sqref>AS129:BE129</xm:sqref>
        </x14:conditionalFormatting>
        <x14:conditionalFormatting xmlns:xm="http://schemas.microsoft.com/office/excel/2006/main">
          <x14:cfRule type="expression" priority="4697748" id="{2B5C1F1B-3C3D-4CA3-BC64-0E98422075B6}">
            <xm:f>$AU$4='Data entry'!$R47</xm:f>
            <x14:dxf>
              <fill>
                <patternFill>
                  <bgColor rgb="FFFFFF00"/>
                </patternFill>
              </fill>
            </x14:dxf>
          </x14:cfRule>
          <xm:sqref>AG128:AU128</xm:sqref>
        </x14:conditionalFormatting>
        <x14:conditionalFormatting xmlns:xm="http://schemas.microsoft.com/office/excel/2006/main">
          <x14:cfRule type="expression" priority="4697749" id="{B87A1285-B003-4855-8F4B-53C391BA10E6}">
            <xm:f>$AV$4='Data entry'!$R47</xm:f>
            <x14:dxf>
              <fill>
                <patternFill>
                  <bgColor rgb="FFFF0000"/>
                </patternFill>
              </fill>
            </x14:dxf>
          </x14:cfRule>
          <xm:sqref>AT129:BF129</xm:sqref>
        </x14:conditionalFormatting>
        <x14:conditionalFormatting xmlns:xm="http://schemas.microsoft.com/office/excel/2006/main">
          <x14:cfRule type="expression" priority="4697750" id="{338EE31C-78DB-4818-B837-0380F9E457FA}">
            <xm:f>$AV$4='Data entry'!$R47</xm:f>
            <x14:dxf>
              <fill>
                <patternFill>
                  <bgColor rgb="FFFFFF00"/>
                </patternFill>
              </fill>
            </x14:dxf>
          </x14:cfRule>
          <xm:sqref>AH128:AV128</xm:sqref>
        </x14:conditionalFormatting>
        <x14:conditionalFormatting xmlns:xm="http://schemas.microsoft.com/office/excel/2006/main">
          <x14:cfRule type="expression" priority="4697751" id="{5C40EA66-2801-4C91-B885-BF6A1ECFC35C}">
            <xm:f>$AW$4='Data entry'!$R47</xm:f>
            <x14:dxf>
              <fill>
                <patternFill>
                  <bgColor rgb="FFFF0000"/>
                </patternFill>
              </fill>
            </x14:dxf>
          </x14:cfRule>
          <xm:sqref>AU129:BG129</xm:sqref>
        </x14:conditionalFormatting>
        <x14:conditionalFormatting xmlns:xm="http://schemas.microsoft.com/office/excel/2006/main">
          <x14:cfRule type="expression" priority="4697752" id="{51BCD5CE-DF86-4C2F-8A81-DDA1EFD6C8F7}">
            <xm:f>$AW$4='Data entry'!$R47</xm:f>
            <x14:dxf>
              <fill>
                <patternFill>
                  <bgColor rgb="FFFFFF00"/>
                </patternFill>
              </fill>
            </x14:dxf>
          </x14:cfRule>
          <xm:sqref>AI128:AW128</xm:sqref>
        </x14:conditionalFormatting>
        <x14:conditionalFormatting xmlns:xm="http://schemas.microsoft.com/office/excel/2006/main">
          <x14:cfRule type="expression" priority="4697753" id="{DC2ED5A0-8917-4877-8CD3-9DF9BE5993C9}">
            <xm:f>$AX$4='Data entry'!$R47</xm:f>
            <x14:dxf>
              <fill>
                <patternFill>
                  <bgColor rgb="FFFF0000"/>
                </patternFill>
              </fill>
            </x14:dxf>
          </x14:cfRule>
          <xm:sqref>AV129:BH129</xm:sqref>
        </x14:conditionalFormatting>
        <x14:conditionalFormatting xmlns:xm="http://schemas.microsoft.com/office/excel/2006/main">
          <x14:cfRule type="expression" priority="4697754" id="{59B31869-20F9-45BD-BC80-0A6C8945CE2C}">
            <xm:f>$AX$4='Data entry'!$R47</xm:f>
            <x14:dxf>
              <fill>
                <patternFill>
                  <bgColor rgb="FFFFFF00"/>
                </patternFill>
              </fill>
            </x14:dxf>
          </x14:cfRule>
          <xm:sqref>AJ128:AX128</xm:sqref>
        </x14:conditionalFormatting>
        <x14:conditionalFormatting xmlns:xm="http://schemas.microsoft.com/office/excel/2006/main">
          <x14:cfRule type="expression" priority="4697755" id="{D4208FA0-4262-4037-934C-6D0742B2AD8E}">
            <xm:f>$AY$4='Data entry'!$R47</xm:f>
            <x14:dxf>
              <fill>
                <patternFill>
                  <bgColor rgb="FFFF0000"/>
                </patternFill>
              </fill>
            </x14:dxf>
          </x14:cfRule>
          <xm:sqref>AW129:BI129</xm:sqref>
        </x14:conditionalFormatting>
        <x14:conditionalFormatting xmlns:xm="http://schemas.microsoft.com/office/excel/2006/main">
          <x14:cfRule type="expression" priority="4697756" id="{04D6E423-18C7-42B2-A67D-F49D8E62B571}">
            <xm:f>$AY$4='Data entry'!$R47</xm:f>
            <x14:dxf>
              <fill>
                <patternFill>
                  <bgColor rgb="FFFFFF00"/>
                </patternFill>
              </fill>
            </x14:dxf>
          </x14:cfRule>
          <xm:sqref>AK128:AY128</xm:sqref>
        </x14:conditionalFormatting>
        <x14:conditionalFormatting xmlns:xm="http://schemas.microsoft.com/office/excel/2006/main">
          <x14:cfRule type="expression" priority="4697757" id="{A931C203-6E4B-4EBD-A2F4-1876881F48D4}">
            <xm:f>$AZ$4='Data entry'!$R47</xm:f>
            <x14:dxf>
              <fill>
                <patternFill>
                  <bgColor rgb="FFFF0000"/>
                </patternFill>
              </fill>
            </x14:dxf>
          </x14:cfRule>
          <xm:sqref>AX129:BJ129</xm:sqref>
        </x14:conditionalFormatting>
        <x14:conditionalFormatting xmlns:xm="http://schemas.microsoft.com/office/excel/2006/main">
          <x14:cfRule type="expression" priority="4697758" id="{092D9100-E652-40FE-8CAA-720DC0681250}">
            <xm:f>$AZ$4='Data entry'!$R47</xm:f>
            <x14:dxf>
              <fill>
                <patternFill>
                  <bgColor rgb="FFFFFF00"/>
                </patternFill>
              </fill>
            </x14:dxf>
          </x14:cfRule>
          <xm:sqref>AL128:AZ128</xm:sqref>
        </x14:conditionalFormatting>
        <x14:conditionalFormatting xmlns:xm="http://schemas.microsoft.com/office/excel/2006/main">
          <x14:cfRule type="expression" priority="4697759" id="{A3C7E6BE-A225-483C-A983-A915DB662C52}">
            <xm:f>$BA$4='Data entry'!$R47</xm:f>
            <x14:dxf>
              <fill>
                <patternFill>
                  <bgColor rgb="FFFF0000"/>
                </patternFill>
              </fill>
            </x14:dxf>
          </x14:cfRule>
          <xm:sqref>AY129:BK129</xm:sqref>
        </x14:conditionalFormatting>
        <x14:conditionalFormatting xmlns:xm="http://schemas.microsoft.com/office/excel/2006/main">
          <x14:cfRule type="expression" priority="4697760" id="{F5CF569A-8AFA-4CFF-8BD3-F04D8927A99F}">
            <xm:f>$BA$4='Data entry'!$R47</xm:f>
            <x14:dxf>
              <fill>
                <patternFill>
                  <bgColor rgb="FFFFFF00"/>
                </patternFill>
              </fill>
            </x14:dxf>
          </x14:cfRule>
          <xm:sqref>AM128:BA128</xm:sqref>
        </x14:conditionalFormatting>
        <x14:conditionalFormatting xmlns:xm="http://schemas.microsoft.com/office/excel/2006/main">
          <x14:cfRule type="expression" priority="4697761" id="{E4DAC94A-7983-4BFB-A87B-45B58561841A}">
            <xm:f>$BB$4='Data entry'!$R47</xm:f>
            <x14:dxf>
              <fill>
                <patternFill>
                  <bgColor rgb="FFFF0000"/>
                </patternFill>
              </fill>
            </x14:dxf>
          </x14:cfRule>
          <xm:sqref>AZ129:BL129</xm:sqref>
        </x14:conditionalFormatting>
        <x14:conditionalFormatting xmlns:xm="http://schemas.microsoft.com/office/excel/2006/main">
          <x14:cfRule type="expression" priority="4697762" id="{E63849C5-F39B-4B0E-8F8A-B532EDF2CBAE}">
            <xm:f>$BB$4='Data entry'!$R47</xm:f>
            <x14:dxf>
              <fill>
                <patternFill>
                  <bgColor rgb="FFFFFF00"/>
                </patternFill>
              </fill>
            </x14:dxf>
          </x14:cfRule>
          <xm:sqref>AN128:BB128</xm:sqref>
        </x14:conditionalFormatting>
        <x14:conditionalFormatting xmlns:xm="http://schemas.microsoft.com/office/excel/2006/main">
          <x14:cfRule type="expression" priority="4697763" id="{4FDC32D3-C1F5-455D-9AA4-A03359B72526}">
            <xm:f>$BC$4='Data entry'!$R47</xm:f>
            <x14:dxf>
              <fill>
                <patternFill>
                  <bgColor rgb="FFFF0000"/>
                </patternFill>
              </fill>
            </x14:dxf>
          </x14:cfRule>
          <xm:sqref>BA129:BM129</xm:sqref>
        </x14:conditionalFormatting>
        <x14:conditionalFormatting xmlns:xm="http://schemas.microsoft.com/office/excel/2006/main">
          <x14:cfRule type="expression" priority="4697764" id="{5F0D0C60-B233-4C56-B05D-98C99990877F}">
            <xm:f>$BC$4='Data entry'!$R47</xm:f>
            <x14:dxf>
              <fill>
                <patternFill>
                  <bgColor rgb="FFFFFF00"/>
                </patternFill>
              </fill>
            </x14:dxf>
          </x14:cfRule>
          <xm:sqref>AO128:BC128</xm:sqref>
        </x14:conditionalFormatting>
        <x14:conditionalFormatting xmlns:xm="http://schemas.microsoft.com/office/excel/2006/main">
          <x14:cfRule type="expression" priority="4697765" id="{9EBCB60F-8135-43B6-A0F3-548D4092CC98}">
            <xm:f>$BD$4='Data entry'!$R47</xm:f>
            <x14:dxf>
              <fill>
                <patternFill>
                  <bgColor rgb="FFFF0000"/>
                </patternFill>
              </fill>
            </x14:dxf>
          </x14:cfRule>
          <xm:sqref>BB129:BN129</xm:sqref>
        </x14:conditionalFormatting>
        <x14:conditionalFormatting xmlns:xm="http://schemas.microsoft.com/office/excel/2006/main">
          <x14:cfRule type="expression" priority="4697766" id="{961AF346-4A73-41ED-9A8D-27D431B09C05}">
            <xm:f>$BD$4='Data entry'!$R47</xm:f>
            <x14:dxf>
              <fill>
                <patternFill>
                  <bgColor rgb="FFFFFF00"/>
                </patternFill>
              </fill>
            </x14:dxf>
          </x14:cfRule>
          <xm:sqref>AP128:BD128</xm:sqref>
        </x14:conditionalFormatting>
        <x14:conditionalFormatting xmlns:xm="http://schemas.microsoft.com/office/excel/2006/main">
          <x14:cfRule type="expression" priority="4697767" id="{5A887026-27CD-4F8C-8BA6-1E92704C1CA6}">
            <xm:f>$BE$4='Data entry'!$R47</xm:f>
            <x14:dxf>
              <fill>
                <patternFill>
                  <bgColor rgb="FFFF0000"/>
                </patternFill>
              </fill>
            </x14:dxf>
          </x14:cfRule>
          <xm:sqref>BC129:BO129</xm:sqref>
        </x14:conditionalFormatting>
        <x14:conditionalFormatting xmlns:xm="http://schemas.microsoft.com/office/excel/2006/main">
          <x14:cfRule type="expression" priority="4697768" id="{7F46217B-A1E9-4515-B31E-E756FCD7C6D9}">
            <xm:f>$BE$4='Data entry'!$R47</xm:f>
            <x14:dxf>
              <fill>
                <patternFill>
                  <bgColor rgb="FFFFFF00"/>
                </patternFill>
              </fill>
            </x14:dxf>
          </x14:cfRule>
          <xm:sqref>AP128:BE128</xm:sqref>
        </x14:conditionalFormatting>
        <x14:conditionalFormatting xmlns:xm="http://schemas.microsoft.com/office/excel/2006/main">
          <x14:cfRule type="expression" priority="4697769" id="{F4D9285C-8CA0-4EF1-943E-6A462D47CC77}">
            <xm:f>$BF$4='Data entry'!$R47</xm:f>
            <x14:dxf>
              <fill>
                <patternFill>
                  <bgColor rgb="FFFF0000"/>
                </patternFill>
              </fill>
            </x14:dxf>
          </x14:cfRule>
          <xm:sqref>BD129:BP129</xm:sqref>
        </x14:conditionalFormatting>
        <x14:conditionalFormatting xmlns:xm="http://schemas.microsoft.com/office/excel/2006/main">
          <x14:cfRule type="expression" priority="4697770" id="{B9E4407D-651D-4DC0-9D61-3271D62A65E9}">
            <xm:f>$BF$4='Data entry'!$R47</xm:f>
            <x14:dxf>
              <fill>
                <patternFill>
                  <bgColor rgb="FFFFFF00"/>
                </patternFill>
              </fill>
            </x14:dxf>
          </x14:cfRule>
          <xm:sqref>AR128:BF128</xm:sqref>
        </x14:conditionalFormatting>
        <x14:conditionalFormatting xmlns:xm="http://schemas.microsoft.com/office/excel/2006/main">
          <x14:cfRule type="expression" priority="4697771" id="{4CDC062F-DDFF-4556-B941-08F919727F69}">
            <xm:f>$BG$4='Data entry'!$R47</xm:f>
            <x14:dxf>
              <fill>
                <patternFill>
                  <bgColor rgb="FFFF0000"/>
                </patternFill>
              </fill>
            </x14:dxf>
          </x14:cfRule>
          <xm:sqref>BE129:BQ129</xm:sqref>
        </x14:conditionalFormatting>
        <x14:conditionalFormatting xmlns:xm="http://schemas.microsoft.com/office/excel/2006/main">
          <x14:cfRule type="expression" priority="4697772" id="{789184FA-9055-433B-8A1B-92C7ED59E81F}">
            <xm:f>$BG$4='Data entry'!$R47</xm:f>
            <x14:dxf>
              <fill>
                <patternFill>
                  <bgColor rgb="FFFFFF00"/>
                </patternFill>
              </fill>
            </x14:dxf>
          </x14:cfRule>
          <xm:sqref>AS128:BG128</xm:sqref>
        </x14:conditionalFormatting>
        <x14:conditionalFormatting xmlns:xm="http://schemas.microsoft.com/office/excel/2006/main">
          <x14:cfRule type="expression" priority="4697773" id="{58651E5C-09C9-46C1-B95C-E8A578A49E15}">
            <xm:f>$BH$4='Data entry'!$R47</xm:f>
            <x14:dxf>
              <fill>
                <patternFill>
                  <bgColor rgb="FFFFFF00"/>
                </patternFill>
              </fill>
            </x14:dxf>
          </x14:cfRule>
          <xm:sqref>AT128:BH128</xm:sqref>
        </x14:conditionalFormatting>
        <x14:conditionalFormatting xmlns:xm="http://schemas.microsoft.com/office/excel/2006/main">
          <x14:cfRule type="expression" priority="4697774" id="{97B30B86-8311-4DC0-A533-8C0D53F37839}">
            <xm:f>$BH$4='Data entry'!$R47</xm:f>
            <x14:dxf>
              <fill>
                <patternFill>
                  <bgColor rgb="FFFF0000"/>
                </patternFill>
              </fill>
            </x14:dxf>
          </x14:cfRule>
          <xm:sqref>BF129:BR129</xm:sqref>
        </x14:conditionalFormatting>
        <x14:conditionalFormatting xmlns:xm="http://schemas.microsoft.com/office/excel/2006/main">
          <x14:cfRule type="expression" priority="4697775" id="{78344C0C-5AEA-40B1-A20C-6D77DF58E1F5}">
            <xm:f>$BI$4='Data entry'!$R47</xm:f>
            <x14:dxf>
              <fill>
                <patternFill>
                  <bgColor rgb="FFFFFF00"/>
                </patternFill>
              </fill>
            </x14:dxf>
          </x14:cfRule>
          <xm:sqref>AU128:BI128</xm:sqref>
        </x14:conditionalFormatting>
        <x14:conditionalFormatting xmlns:xm="http://schemas.microsoft.com/office/excel/2006/main">
          <x14:cfRule type="expression" priority="4697776" id="{A9CE044F-482E-4F25-B28F-89ACC58502B1}">
            <xm:f>$BI$4='Data entry'!$R47</xm:f>
            <x14:dxf>
              <fill>
                <patternFill>
                  <bgColor rgb="FFFF0000"/>
                </patternFill>
              </fill>
            </x14:dxf>
          </x14:cfRule>
          <xm:sqref>BG129:BS129</xm:sqref>
        </x14:conditionalFormatting>
        <x14:conditionalFormatting xmlns:xm="http://schemas.microsoft.com/office/excel/2006/main">
          <x14:cfRule type="expression" priority="4697777" id="{F63BE0EB-3C71-4456-BEF0-11180AB7A8BB}">
            <xm:f>$BJ$4='Data entry'!$R47</xm:f>
            <x14:dxf>
              <fill>
                <patternFill>
                  <bgColor rgb="FFFFFF00"/>
                </patternFill>
              </fill>
            </x14:dxf>
          </x14:cfRule>
          <xm:sqref>AV128:BJ128</xm:sqref>
        </x14:conditionalFormatting>
        <x14:conditionalFormatting xmlns:xm="http://schemas.microsoft.com/office/excel/2006/main">
          <x14:cfRule type="expression" priority="4697778" id="{478A5DCB-1DAA-4497-A6CC-B4F01FB96D10}">
            <xm:f>$BJ$4='Data entry'!$R47</xm:f>
            <x14:dxf>
              <fill>
                <patternFill>
                  <bgColor rgb="FFFF0000"/>
                </patternFill>
              </fill>
            </x14:dxf>
          </x14:cfRule>
          <xm:sqref>BH129:BT129</xm:sqref>
        </x14:conditionalFormatting>
        <x14:conditionalFormatting xmlns:xm="http://schemas.microsoft.com/office/excel/2006/main">
          <x14:cfRule type="expression" priority="4697779" id="{CDE4AD5B-65A6-4FA4-9EC0-8D05F22312A9}">
            <xm:f>$BK$4='Data entry'!$R47</xm:f>
            <x14:dxf>
              <fill>
                <patternFill>
                  <bgColor rgb="FFFF0000"/>
                </patternFill>
              </fill>
            </x14:dxf>
          </x14:cfRule>
          <xm:sqref>BI129:BU129</xm:sqref>
        </x14:conditionalFormatting>
        <x14:conditionalFormatting xmlns:xm="http://schemas.microsoft.com/office/excel/2006/main">
          <x14:cfRule type="expression" priority="4697780" id="{AB32E790-6CD8-4D11-9A69-57D785FE4BBC}">
            <xm:f>$BK$4='Data entry'!$R47</xm:f>
            <x14:dxf>
              <fill>
                <patternFill>
                  <bgColor rgb="FFFFFF00"/>
                </patternFill>
              </fill>
            </x14:dxf>
          </x14:cfRule>
          <xm:sqref>AW128:BK128</xm:sqref>
        </x14:conditionalFormatting>
        <x14:conditionalFormatting xmlns:xm="http://schemas.microsoft.com/office/excel/2006/main">
          <x14:cfRule type="expression" priority="4697781" id="{99810EB9-805C-43D8-852A-EEECE7874CDB}">
            <xm:f>$BL$4='Data entry'!$R47</xm:f>
            <x14:dxf>
              <fill>
                <patternFill>
                  <bgColor rgb="FFFF0000"/>
                </patternFill>
              </fill>
            </x14:dxf>
          </x14:cfRule>
          <xm:sqref>BJ129:BV129</xm:sqref>
        </x14:conditionalFormatting>
        <x14:conditionalFormatting xmlns:xm="http://schemas.microsoft.com/office/excel/2006/main">
          <x14:cfRule type="expression" priority="4697782" id="{BF5F5475-4E46-479C-97A6-D5175F5D1803}">
            <xm:f>$BL$4='Data entry'!$R47</xm:f>
            <x14:dxf>
              <fill>
                <patternFill>
                  <bgColor rgb="FFFFFF00"/>
                </patternFill>
              </fill>
            </x14:dxf>
          </x14:cfRule>
          <xm:sqref>AX128:BL128</xm:sqref>
        </x14:conditionalFormatting>
        <x14:conditionalFormatting xmlns:xm="http://schemas.microsoft.com/office/excel/2006/main">
          <x14:cfRule type="expression" priority="4697783" id="{B86FDF2F-16C9-46B1-847E-7EA1A8A34B9D}">
            <xm:f>$BM$4='Data entry'!$R47</xm:f>
            <x14:dxf>
              <fill>
                <patternFill>
                  <bgColor rgb="FFFF0000"/>
                </patternFill>
              </fill>
            </x14:dxf>
          </x14:cfRule>
          <xm:sqref>BK129:BW129</xm:sqref>
        </x14:conditionalFormatting>
        <x14:conditionalFormatting xmlns:xm="http://schemas.microsoft.com/office/excel/2006/main">
          <x14:cfRule type="expression" priority="4697784" id="{72FD189F-4CED-400D-9FEF-21A328970A4D}">
            <xm:f>$BM$4='Data entry'!$R47</xm:f>
            <x14:dxf>
              <fill>
                <patternFill>
                  <bgColor rgb="FFFFFF00"/>
                </patternFill>
              </fill>
            </x14:dxf>
          </x14:cfRule>
          <xm:sqref>AY128:BM128</xm:sqref>
        </x14:conditionalFormatting>
        <x14:conditionalFormatting xmlns:xm="http://schemas.microsoft.com/office/excel/2006/main">
          <x14:cfRule type="expression" priority="4697785" id="{BBBBF859-D5A7-4F55-BFBF-8A77E3357590}">
            <xm:f>$BN$4='Data entry'!$R47</xm:f>
            <x14:dxf>
              <fill>
                <patternFill>
                  <bgColor rgb="FFFF0000"/>
                </patternFill>
              </fill>
            </x14:dxf>
          </x14:cfRule>
          <xm:sqref>BL129:BX129</xm:sqref>
        </x14:conditionalFormatting>
        <x14:conditionalFormatting xmlns:xm="http://schemas.microsoft.com/office/excel/2006/main">
          <x14:cfRule type="expression" priority="4697786" id="{50CB1D75-0FD5-4D24-92B1-E8A41DC6575C}">
            <xm:f>$BN$4='Data entry'!$R47</xm:f>
            <x14:dxf>
              <fill>
                <patternFill>
                  <bgColor rgb="FFFFFF00"/>
                </patternFill>
              </fill>
            </x14:dxf>
          </x14:cfRule>
          <xm:sqref>AZ128:BN128</xm:sqref>
        </x14:conditionalFormatting>
        <x14:conditionalFormatting xmlns:xm="http://schemas.microsoft.com/office/excel/2006/main">
          <x14:cfRule type="expression" priority="4697787" id="{9EF3226D-E8FC-496B-A6FF-71776AEA54D1}">
            <xm:f>$BO$4='Data entry'!$R47</xm:f>
            <x14:dxf>
              <fill>
                <patternFill>
                  <bgColor rgb="FFFF0000"/>
                </patternFill>
              </fill>
            </x14:dxf>
          </x14:cfRule>
          <xm:sqref>BM129:BY129</xm:sqref>
        </x14:conditionalFormatting>
        <x14:conditionalFormatting xmlns:xm="http://schemas.microsoft.com/office/excel/2006/main">
          <x14:cfRule type="expression" priority="4697788" id="{3B86C801-ECFE-4D05-8AA5-1581116BAFBC}">
            <xm:f>$BO$4='Data entry'!$R47</xm:f>
            <x14:dxf>
              <fill>
                <patternFill>
                  <bgColor rgb="FFFFFF00"/>
                </patternFill>
              </fill>
            </x14:dxf>
          </x14:cfRule>
          <xm:sqref>BA128:BO128</xm:sqref>
        </x14:conditionalFormatting>
        <x14:conditionalFormatting xmlns:xm="http://schemas.microsoft.com/office/excel/2006/main">
          <x14:cfRule type="expression" priority="4697789" id="{058A23EC-3371-4A02-9F20-1ECA603AC6BC}">
            <xm:f>$BP$4='Data entry'!$R47</xm:f>
            <x14:dxf>
              <fill>
                <patternFill>
                  <bgColor rgb="FFFF0000"/>
                </patternFill>
              </fill>
            </x14:dxf>
          </x14:cfRule>
          <xm:sqref>BN129:BZ129</xm:sqref>
        </x14:conditionalFormatting>
        <x14:conditionalFormatting xmlns:xm="http://schemas.microsoft.com/office/excel/2006/main">
          <x14:cfRule type="expression" priority="4697790" id="{3E711E31-3992-4555-AB22-87133D60CD15}">
            <xm:f>$BP$4='Data entry'!$R47</xm:f>
            <x14:dxf>
              <fill>
                <patternFill>
                  <bgColor rgb="FFFFFF00"/>
                </patternFill>
              </fill>
            </x14:dxf>
          </x14:cfRule>
          <xm:sqref>BB128:BP128</xm:sqref>
        </x14:conditionalFormatting>
        <x14:conditionalFormatting xmlns:xm="http://schemas.microsoft.com/office/excel/2006/main">
          <x14:cfRule type="expression" priority="4697791" id="{23E9F8B9-37D5-4730-9453-6F23E8ECBBE3}">
            <xm:f>$BQ$4='Data entry'!$R47</xm:f>
            <x14:dxf>
              <fill>
                <patternFill>
                  <bgColor rgb="FFFFFF00"/>
                </patternFill>
              </fill>
            </x14:dxf>
          </x14:cfRule>
          <xm:sqref>BC128:BQ128</xm:sqref>
        </x14:conditionalFormatting>
        <x14:conditionalFormatting xmlns:xm="http://schemas.microsoft.com/office/excel/2006/main">
          <x14:cfRule type="expression" priority="4697792" id="{BCFD92F6-AAD3-44FD-BC61-A292A81B883E}">
            <xm:f>$BQ$4='Data entry'!$R47</xm:f>
            <x14:dxf>
              <fill>
                <patternFill>
                  <bgColor rgb="FFFF0000"/>
                </patternFill>
              </fill>
            </x14:dxf>
          </x14:cfRule>
          <xm:sqref>BO129:CA129</xm:sqref>
        </x14:conditionalFormatting>
        <x14:conditionalFormatting xmlns:xm="http://schemas.microsoft.com/office/excel/2006/main">
          <x14:cfRule type="expression" priority="4697793" id="{357D60E5-F356-477E-8020-A18F42C02832}">
            <xm:f>$BR$4='Data entry'!$R47</xm:f>
            <x14:dxf>
              <fill>
                <patternFill>
                  <bgColor rgb="FFFFFF00"/>
                </patternFill>
              </fill>
            </x14:dxf>
          </x14:cfRule>
          <xm:sqref>BD128:BR128</xm:sqref>
        </x14:conditionalFormatting>
        <x14:conditionalFormatting xmlns:xm="http://schemas.microsoft.com/office/excel/2006/main">
          <x14:cfRule type="expression" priority="4697794" id="{DA2B6511-43B3-432D-B6AA-1DB1188B90A6}">
            <xm:f>$BR$4='Data entry'!$R47</xm:f>
            <x14:dxf>
              <fill>
                <patternFill>
                  <bgColor rgb="FFFF0000"/>
                </patternFill>
              </fill>
            </x14:dxf>
          </x14:cfRule>
          <xm:sqref>BP129:CB129</xm:sqref>
        </x14:conditionalFormatting>
        <x14:conditionalFormatting xmlns:xm="http://schemas.microsoft.com/office/excel/2006/main">
          <x14:cfRule type="expression" priority="4697795" id="{0D5F64E4-4136-4BFA-B833-CC8578525D9C}">
            <xm:f>$BS$4='Data entry'!$R47</xm:f>
            <x14:dxf>
              <fill>
                <patternFill>
                  <bgColor rgb="FFFFFF00"/>
                </patternFill>
              </fill>
            </x14:dxf>
          </x14:cfRule>
          <xm:sqref>BE128:BS128</xm:sqref>
        </x14:conditionalFormatting>
        <x14:conditionalFormatting xmlns:xm="http://schemas.microsoft.com/office/excel/2006/main">
          <x14:cfRule type="expression" priority="4697796" id="{AC94D468-F078-4AE2-8771-102996E07B09}">
            <xm:f>$BS$4='Data entry'!$R47</xm:f>
            <x14:dxf>
              <fill>
                <patternFill>
                  <bgColor rgb="FFFF0000"/>
                </patternFill>
              </fill>
            </x14:dxf>
          </x14:cfRule>
          <xm:sqref>BQ129:CC129</xm:sqref>
        </x14:conditionalFormatting>
        <x14:conditionalFormatting xmlns:xm="http://schemas.microsoft.com/office/excel/2006/main">
          <x14:cfRule type="expression" priority="4697797" id="{10E78F76-181E-4F19-9F89-7DD36D3EFE30}">
            <xm:f>$BT$4='Data entry'!$R47</xm:f>
            <x14:dxf>
              <fill>
                <patternFill>
                  <bgColor rgb="FFFFFF00"/>
                </patternFill>
              </fill>
            </x14:dxf>
          </x14:cfRule>
          <xm:sqref>BF128:BT128</xm:sqref>
        </x14:conditionalFormatting>
        <x14:conditionalFormatting xmlns:xm="http://schemas.microsoft.com/office/excel/2006/main">
          <x14:cfRule type="expression" priority="4697798" id="{6A5FADC6-9512-4EFB-90A5-7B5244D10D1F}">
            <xm:f>$BT$4='Data entry'!$R47</xm:f>
            <x14:dxf>
              <fill>
                <patternFill>
                  <bgColor rgb="FFFF0000"/>
                </patternFill>
              </fill>
            </x14:dxf>
          </x14:cfRule>
          <xm:sqref>BR129:CC129</xm:sqref>
        </x14:conditionalFormatting>
        <x14:conditionalFormatting xmlns:xm="http://schemas.microsoft.com/office/excel/2006/main">
          <x14:cfRule type="expression" priority="4697799" id="{A51139D1-8841-4B96-B8CB-DFE3808765CF}">
            <xm:f>$BU$4='Data entry'!$R47</xm:f>
            <x14:dxf>
              <fill>
                <patternFill>
                  <bgColor rgb="FFFFFF00"/>
                </patternFill>
              </fill>
            </x14:dxf>
          </x14:cfRule>
          <xm:sqref>BG128:BU128</xm:sqref>
        </x14:conditionalFormatting>
        <x14:conditionalFormatting xmlns:xm="http://schemas.microsoft.com/office/excel/2006/main">
          <x14:cfRule type="expression" priority="4697800" id="{55CA7258-760F-4BFF-ACB5-A70FEB3E7981}">
            <xm:f>$BU$4='Data entry'!$R47</xm:f>
            <x14:dxf>
              <fill>
                <patternFill>
                  <bgColor rgb="FFFF0000"/>
                </patternFill>
              </fill>
            </x14:dxf>
          </x14:cfRule>
          <xm:sqref>BS129:CC129</xm:sqref>
        </x14:conditionalFormatting>
        <x14:conditionalFormatting xmlns:xm="http://schemas.microsoft.com/office/excel/2006/main">
          <x14:cfRule type="expression" priority="4697801" id="{A922B218-64DB-4CBB-9AB8-FE0EBB44E09E}">
            <xm:f>$BV$4='Data entry'!$R47</xm:f>
            <x14:dxf>
              <fill>
                <patternFill>
                  <bgColor rgb="FFFFFF00"/>
                </patternFill>
              </fill>
            </x14:dxf>
          </x14:cfRule>
          <xm:sqref>BH128:BV128</xm:sqref>
        </x14:conditionalFormatting>
        <x14:conditionalFormatting xmlns:xm="http://schemas.microsoft.com/office/excel/2006/main">
          <x14:cfRule type="expression" priority="4697802" id="{C98E908A-CD31-4778-B41C-7AFB9DBE639A}">
            <xm:f>$BV$4='Data entry'!$R47</xm:f>
            <x14:dxf>
              <fill>
                <patternFill>
                  <bgColor rgb="FFFF0000"/>
                </patternFill>
              </fill>
            </x14:dxf>
          </x14:cfRule>
          <xm:sqref>BT129:CC129</xm:sqref>
        </x14:conditionalFormatting>
        <x14:conditionalFormatting xmlns:xm="http://schemas.microsoft.com/office/excel/2006/main">
          <x14:cfRule type="expression" priority="4697803" id="{465CCCA3-B4DB-4B61-8AC7-8A5E4CEC9E3F}">
            <xm:f>$BW$4='Data entry'!$R47</xm:f>
            <x14:dxf>
              <fill>
                <patternFill>
                  <bgColor rgb="FFFFFF00"/>
                </patternFill>
              </fill>
            </x14:dxf>
          </x14:cfRule>
          <xm:sqref>BI128:BW128</xm:sqref>
        </x14:conditionalFormatting>
        <x14:conditionalFormatting xmlns:xm="http://schemas.microsoft.com/office/excel/2006/main">
          <x14:cfRule type="expression" priority="4697804" id="{37566F97-6D06-400B-A709-FE657B07687F}">
            <xm:f>$BW$4='Data entry'!$R47</xm:f>
            <x14:dxf>
              <fill>
                <patternFill>
                  <bgColor rgb="FFFF0000"/>
                </patternFill>
              </fill>
            </x14:dxf>
          </x14:cfRule>
          <xm:sqref>BU129:CC129</xm:sqref>
        </x14:conditionalFormatting>
        <x14:conditionalFormatting xmlns:xm="http://schemas.microsoft.com/office/excel/2006/main">
          <x14:cfRule type="expression" priority="4697805" id="{D8FBA3AC-5CF0-4E45-97CA-1D4DEE729ADA}">
            <xm:f>$BX$4='Data entry'!$R47</xm:f>
            <x14:dxf>
              <fill>
                <patternFill>
                  <bgColor rgb="FFFFFF00"/>
                </patternFill>
              </fill>
            </x14:dxf>
          </x14:cfRule>
          <xm:sqref>BJ128:BX128</xm:sqref>
        </x14:conditionalFormatting>
        <x14:conditionalFormatting xmlns:xm="http://schemas.microsoft.com/office/excel/2006/main">
          <x14:cfRule type="expression" priority="4697806" id="{E077C84B-A94F-431D-B232-4AFCC7C64F54}">
            <xm:f>$BX$4='Data entry'!$R47</xm:f>
            <x14:dxf>
              <fill>
                <patternFill>
                  <bgColor rgb="FFFF0000"/>
                </patternFill>
              </fill>
            </x14:dxf>
          </x14:cfRule>
          <xm:sqref>BV129:CC129</xm:sqref>
        </x14:conditionalFormatting>
        <x14:conditionalFormatting xmlns:xm="http://schemas.microsoft.com/office/excel/2006/main">
          <x14:cfRule type="expression" priority="4697807" id="{63783BA8-0C97-4A44-86FD-7A2BCF1B9957}">
            <xm:f>$BY$4='Data entry'!$R47</xm:f>
            <x14:dxf>
              <fill>
                <patternFill>
                  <bgColor rgb="FFFFFF00"/>
                </patternFill>
              </fill>
            </x14:dxf>
          </x14:cfRule>
          <xm:sqref>BK128:BY128</xm:sqref>
        </x14:conditionalFormatting>
        <x14:conditionalFormatting xmlns:xm="http://schemas.microsoft.com/office/excel/2006/main">
          <x14:cfRule type="expression" priority="4697808" id="{BB8DB8B4-B71B-46D2-AEE7-346F16103F74}">
            <xm:f>$BY$4='Data entry'!$R47</xm:f>
            <x14:dxf>
              <fill>
                <patternFill>
                  <bgColor rgb="FFFF0000"/>
                </patternFill>
              </fill>
            </x14:dxf>
          </x14:cfRule>
          <xm:sqref>BW129:CC129</xm:sqref>
        </x14:conditionalFormatting>
        <x14:conditionalFormatting xmlns:xm="http://schemas.microsoft.com/office/excel/2006/main">
          <x14:cfRule type="expression" priority="4697809" id="{1B638B98-2B06-4FEB-90C1-446A3E0A3979}">
            <xm:f>$BZ$4='Data entry'!$R47</xm:f>
            <x14:dxf>
              <fill>
                <patternFill>
                  <bgColor rgb="FFFFFF00"/>
                </patternFill>
              </fill>
            </x14:dxf>
          </x14:cfRule>
          <xm:sqref>BL128:BZ128</xm:sqref>
        </x14:conditionalFormatting>
        <x14:conditionalFormatting xmlns:xm="http://schemas.microsoft.com/office/excel/2006/main">
          <x14:cfRule type="expression" priority="4697810" id="{D3A0A2F8-D1B2-4DC5-B2A9-0EF53074E685}">
            <xm:f>$BZ$4='Data entry'!$R47</xm:f>
            <x14:dxf>
              <fill>
                <patternFill>
                  <bgColor rgb="FFFF0000"/>
                </patternFill>
              </fill>
            </x14:dxf>
          </x14:cfRule>
          <xm:sqref>BX129:CC129</xm:sqref>
        </x14:conditionalFormatting>
        <x14:conditionalFormatting xmlns:xm="http://schemas.microsoft.com/office/excel/2006/main">
          <x14:cfRule type="expression" priority="4697811" id="{83F6D018-7D3B-4D33-9998-11572F2F2FF5}">
            <xm:f>$CA$4='Data entry'!$R47</xm:f>
            <x14:dxf>
              <fill>
                <patternFill>
                  <bgColor rgb="FFFFFF00"/>
                </patternFill>
              </fill>
            </x14:dxf>
          </x14:cfRule>
          <xm:sqref>BM128:CA128</xm:sqref>
        </x14:conditionalFormatting>
        <x14:conditionalFormatting xmlns:xm="http://schemas.microsoft.com/office/excel/2006/main">
          <x14:cfRule type="expression" priority="4697812" id="{8E6D0B51-5626-4ED9-9072-C7A2C139704F}">
            <xm:f>$CA$4='Data entry'!$R47</xm:f>
            <x14:dxf>
              <fill>
                <patternFill>
                  <bgColor rgb="FFFF0000"/>
                </patternFill>
              </fill>
            </x14:dxf>
          </x14:cfRule>
          <xm:sqref>BY129:CC129</xm:sqref>
        </x14:conditionalFormatting>
        <x14:conditionalFormatting xmlns:xm="http://schemas.microsoft.com/office/excel/2006/main">
          <x14:cfRule type="expression" priority="4697813" id="{E1886EE4-3BDE-43A9-9F4B-79377FEC37FE}">
            <xm:f>$CB$4='Data entry'!$R47</xm:f>
            <x14:dxf>
              <fill>
                <patternFill>
                  <bgColor rgb="FFFFFF00"/>
                </patternFill>
              </fill>
            </x14:dxf>
          </x14:cfRule>
          <xm:sqref>BN128:CB128</xm:sqref>
        </x14:conditionalFormatting>
        <x14:conditionalFormatting xmlns:xm="http://schemas.microsoft.com/office/excel/2006/main">
          <x14:cfRule type="expression" priority="4697814" id="{ADEF572A-6C18-4602-BB86-01C96D36E07E}">
            <xm:f>$CB$4='Data entry'!$R47</xm:f>
            <x14:dxf>
              <fill>
                <patternFill>
                  <bgColor rgb="FFFF0000"/>
                </patternFill>
              </fill>
            </x14:dxf>
          </x14:cfRule>
          <xm:sqref>BZ129:CC129</xm:sqref>
        </x14:conditionalFormatting>
        <x14:conditionalFormatting xmlns:xm="http://schemas.microsoft.com/office/excel/2006/main">
          <x14:cfRule type="expression" priority="4697815" id="{7984E1C9-E073-4955-8543-62145CB6D008}">
            <xm:f>$CC$4='Data entry'!$R47</xm:f>
            <x14:dxf>
              <fill>
                <patternFill>
                  <bgColor rgb="FFFFFF00"/>
                </patternFill>
              </fill>
            </x14:dxf>
          </x14:cfRule>
          <xm:sqref>BO128:CC128</xm:sqref>
        </x14:conditionalFormatting>
        <x14:conditionalFormatting xmlns:xm="http://schemas.microsoft.com/office/excel/2006/main">
          <x14:cfRule type="expression" priority="4697816" id="{18A957B3-59FA-4698-BA92-2A208FF18E2F}">
            <xm:f>$CC$4='Data entry'!$R47</xm:f>
            <x14:dxf>
              <fill>
                <patternFill>
                  <bgColor rgb="FFFF0000"/>
                </patternFill>
              </fill>
            </x14:dxf>
          </x14:cfRule>
          <xm:sqref>CA129:CC129</xm:sqref>
        </x14:conditionalFormatting>
        <x14:conditionalFormatting xmlns:xm="http://schemas.microsoft.com/office/excel/2006/main">
          <x14:cfRule type="expression" priority="4697903" id="{5B0DB825-B7C2-40AC-B7EF-F267F054CFB9}">
            <xm:f>$U$4='Data entry'!$R48</xm:f>
            <x14:dxf>
              <fill>
                <patternFill>
                  <bgColor rgb="FFFF0000"/>
                </patternFill>
              </fill>
            </x14:dxf>
          </x14:cfRule>
          <xm:sqref>S132:AE132</xm:sqref>
        </x14:conditionalFormatting>
        <x14:conditionalFormatting xmlns:xm="http://schemas.microsoft.com/office/excel/2006/main">
          <x14:cfRule type="expression" priority="4697904" id="{18311200-E2BB-400F-B594-3B9A2C6068C2}">
            <xm:f>$V$4='Data entry'!$R48</xm:f>
            <x14:dxf>
              <fill>
                <patternFill>
                  <bgColor rgb="FFFF0000"/>
                </patternFill>
              </fill>
            </x14:dxf>
          </x14:cfRule>
          <xm:sqref>T132:AF132</xm:sqref>
        </x14:conditionalFormatting>
        <x14:conditionalFormatting xmlns:xm="http://schemas.microsoft.com/office/excel/2006/main">
          <x14:cfRule type="expression" priority="4697905" id="{D6DFB621-1A58-4C59-A987-ECAD0EB2D32B}">
            <xm:f>$V$4='Data entry'!$R48</xm:f>
            <x14:dxf>
              <fill>
                <patternFill>
                  <bgColor rgb="FFFFFF00"/>
                </patternFill>
              </fill>
            </x14:dxf>
          </x14:cfRule>
          <xm:sqref>H131:V131</xm:sqref>
        </x14:conditionalFormatting>
        <x14:conditionalFormatting xmlns:xm="http://schemas.microsoft.com/office/excel/2006/main">
          <x14:cfRule type="expression" priority="4697906" id="{5F87A680-DC5F-433D-A779-B7A534ACCDA9}">
            <xm:f>$W$4='Data entry'!$R48</xm:f>
            <x14:dxf>
              <fill>
                <patternFill>
                  <bgColor rgb="FFFF0000"/>
                </patternFill>
              </fill>
            </x14:dxf>
          </x14:cfRule>
          <xm:sqref>U132:AG132</xm:sqref>
        </x14:conditionalFormatting>
        <x14:conditionalFormatting xmlns:xm="http://schemas.microsoft.com/office/excel/2006/main">
          <x14:cfRule type="expression" priority="4697907" id="{964539FF-A92C-4F68-B268-B7157A32678C}">
            <xm:f>$W$4='Data entry'!$R48</xm:f>
            <x14:dxf>
              <fill>
                <patternFill>
                  <bgColor rgb="FFFFFF00"/>
                </patternFill>
              </fill>
            </x14:dxf>
          </x14:cfRule>
          <xm:sqref>I131:W131</xm:sqref>
        </x14:conditionalFormatting>
        <x14:conditionalFormatting xmlns:xm="http://schemas.microsoft.com/office/excel/2006/main">
          <x14:cfRule type="expression" priority="4697908" id="{46C1533A-F090-4A90-9309-3F59EC3FD3B0}">
            <xm:f>$X$4='Data entry'!$R48</xm:f>
            <x14:dxf>
              <fill>
                <patternFill>
                  <bgColor rgb="FFFF0000"/>
                </patternFill>
              </fill>
            </x14:dxf>
          </x14:cfRule>
          <xm:sqref>V132:AH132</xm:sqref>
        </x14:conditionalFormatting>
        <x14:conditionalFormatting xmlns:xm="http://schemas.microsoft.com/office/excel/2006/main">
          <x14:cfRule type="expression" priority="4697909" id="{7C70E81C-DDD4-4D75-933A-4F6A39893184}">
            <xm:f>$X$4='Data entry'!$R48</xm:f>
            <x14:dxf>
              <fill>
                <patternFill>
                  <bgColor rgb="FFFFFF00"/>
                </patternFill>
              </fill>
            </x14:dxf>
          </x14:cfRule>
          <xm:sqref>J131:X131</xm:sqref>
        </x14:conditionalFormatting>
        <x14:conditionalFormatting xmlns:xm="http://schemas.microsoft.com/office/excel/2006/main">
          <x14:cfRule type="expression" priority="4697910" id="{561AF073-0EF8-4B72-A119-40A639C4359D}">
            <xm:f>$Y$4='Data entry'!$R48</xm:f>
            <x14:dxf>
              <fill>
                <patternFill>
                  <bgColor rgb="FFFF0000"/>
                </patternFill>
              </fill>
            </x14:dxf>
          </x14:cfRule>
          <xm:sqref>W132:AI132</xm:sqref>
        </x14:conditionalFormatting>
        <x14:conditionalFormatting xmlns:xm="http://schemas.microsoft.com/office/excel/2006/main">
          <x14:cfRule type="expression" priority="4697911" id="{F242E808-8F07-4A89-9524-7D4C767CE357}">
            <xm:f>$Y$4='Data entry'!$R48</xm:f>
            <x14:dxf>
              <fill>
                <patternFill>
                  <bgColor rgb="FFFFFF00"/>
                </patternFill>
              </fill>
            </x14:dxf>
          </x14:cfRule>
          <xm:sqref>K131:Y131</xm:sqref>
        </x14:conditionalFormatting>
        <x14:conditionalFormatting xmlns:xm="http://schemas.microsoft.com/office/excel/2006/main">
          <x14:cfRule type="expression" priority="4697912" id="{DD601058-982B-4218-BD9D-64BB823C2633}">
            <xm:f>$Z$4='Data entry'!$R48</xm:f>
            <x14:dxf>
              <fill>
                <patternFill>
                  <bgColor rgb="FFFF0000"/>
                </patternFill>
              </fill>
            </x14:dxf>
          </x14:cfRule>
          <xm:sqref>X132:AJ132</xm:sqref>
        </x14:conditionalFormatting>
        <x14:conditionalFormatting xmlns:xm="http://schemas.microsoft.com/office/excel/2006/main">
          <x14:cfRule type="expression" priority="4697913" id="{C9DB141D-79F6-4093-92A3-7BF7A1622985}">
            <xm:f>$Z$4='Data entry'!$R48</xm:f>
            <x14:dxf>
              <fill>
                <patternFill>
                  <bgColor rgb="FFFFFF00"/>
                </patternFill>
              </fill>
            </x14:dxf>
          </x14:cfRule>
          <xm:sqref>L131:Z131</xm:sqref>
        </x14:conditionalFormatting>
        <x14:conditionalFormatting xmlns:xm="http://schemas.microsoft.com/office/excel/2006/main">
          <x14:cfRule type="expression" priority="4697914" id="{710EB8D3-F5C0-4E3C-8214-2D0C4E26F649}">
            <xm:f>$AA$4='Data entry'!$R48</xm:f>
            <x14:dxf>
              <fill>
                <patternFill>
                  <bgColor rgb="FFFF0000"/>
                </patternFill>
              </fill>
            </x14:dxf>
          </x14:cfRule>
          <xm:sqref>Y132:AK132</xm:sqref>
        </x14:conditionalFormatting>
        <x14:conditionalFormatting xmlns:xm="http://schemas.microsoft.com/office/excel/2006/main">
          <x14:cfRule type="expression" priority="4697915" id="{33825D69-C967-4D27-B395-5D44A3083802}">
            <xm:f>$AA$4='Data entry'!$R48</xm:f>
            <x14:dxf>
              <fill>
                <patternFill>
                  <bgColor rgb="FFFFFF00"/>
                </patternFill>
              </fill>
            </x14:dxf>
          </x14:cfRule>
          <xm:sqref>M131:AA131</xm:sqref>
        </x14:conditionalFormatting>
        <x14:conditionalFormatting xmlns:xm="http://schemas.microsoft.com/office/excel/2006/main">
          <x14:cfRule type="expression" priority="4697916" id="{9811A97D-351B-4D32-8754-AF433277E62B}">
            <xm:f>$AB$4='Data entry'!$R48</xm:f>
            <x14:dxf>
              <fill>
                <patternFill>
                  <bgColor rgb="FFFF0000"/>
                </patternFill>
              </fill>
            </x14:dxf>
          </x14:cfRule>
          <xm:sqref>Z132:AL132</xm:sqref>
        </x14:conditionalFormatting>
        <x14:conditionalFormatting xmlns:xm="http://schemas.microsoft.com/office/excel/2006/main">
          <x14:cfRule type="expression" priority="4697917" id="{6DD3E556-C72E-438B-92DA-3096ED1E4178}">
            <xm:f>$AB$4='Data entry'!$R48</xm:f>
            <x14:dxf>
              <fill>
                <patternFill>
                  <bgColor rgb="FFFFFF00"/>
                </patternFill>
              </fill>
            </x14:dxf>
          </x14:cfRule>
          <xm:sqref>N131:AB131</xm:sqref>
        </x14:conditionalFormatting>
        <x14:conditionalFormatting xmlns:xm="http://schemas.microsoft.com/office/excel/2006/main">
          <x14:cfRule type="expression" priority="4697918" id="{C0DF7A1B-D6BC-4371-BD3A-F0708147FA1C}">
            <xm:f>$AC$4='Data entry'!$R48</xm:f>
            <x14:dxf>
              <fill>
                <patternFill>
                  <bgColor rgb="FFFF0000"/>
                </patternFill>
              </fill>
            </x14:dxf>
          </x14:cfRule>
          <xm:sqref>AA132:AM132</xm:sqref>
        </x14:conditionalFormatting>
        <x14:conditionalFormatting xmlns:xm="http://schemas.microsoft.com/office/excel/2006/main">
          <x14:cfRule type="expression" priority="4697919" id="{DB2E1F48-AF0E-41F9-A976-6B1963CA5711}">
            <xm:f>$AC$4='Data entry'!$R48</xm:f>
            <x14:dxf>
              <fill>
                <patternFill>
                  <bgColor rgb="FFFFFF00"/>
                </patternFill>
              </fill>
            </x14:dxf>
          </x14:cfRule>
          <xm:sqref>O131:AC131</xm:sqref>
        </x14:conditionalFormatting>
        <x14:conditionalFormatting xmlns:xm="http://schemas.microsoft.com/office/excel/2006/main">
          <x14:cfRule type="expression" priority="4697920" id="{89909907-F9A9-4AF9-BC1D-304710A43F50}">
            <xm:f>$AD$4='Data entry'!$R48</xm:f>
            <x14:dxf>
              <fill>
                <patternFill>
                  <bgColor rgb="FFFF0000"/>
                </patternFill>
              </fill>
            </x14:dxf>
          </x14:cfRule>
          <xm:sqref>AB132:AN132</xm:sqref>
        </x14:conditionalFormatting>
        <x14:conditionalFormatting xmlns:xm="http://schemas.microsoft.com/office/excel/2006/main">
          <x14:cfRule type="expression" priority="4697921" id="{729676B7-E331-43A4-ACC9-850DCEE76A0E}">
            <xm:f>$AD$4='Data entry'!$R48</xm:f>
            <x14:dxf>
              <fill>
                <patternFill>
                  <bgColor rgb="FFFFFF00"/>
                </patternFill>
              </fill>
            </x14:dxf>
          </x14:cfRule>
          <xm:sqref>P131:AD131</xm:sqref>
        </x14:conditionalFormatting>
        <x14:conditionalFormatting xmlns:xm="http://schemas.microsoft.com/office/excel/2006/main">
          <x14:cfRule type="expression" priority="4697922" id="{00DA2C55-350E-44AA-ABEA-808FABFDA737}">
            <xm:f>$AE$4='Data entry'!$R48</xm:f>
            <x14:dxf>
              <fill>
                <patternFill>
                  <bgColor rgb="FFFF0000"/>
                </patternFill>
              </fill>
            </x14:dxf>
          </x14:cfRule>
          <xm:sqref>AC132:AO132</xm:sqref>
        </x14:conditionalFormatting>
        <x14:conditionalFormatting xmlns:xm="http://schemas.microsoft.com/office/excel/2006/main">
          <x14:cfRule type="expression" priority="4697923" id="{373C95F1-00C1-45E9-B561-5224945BA4A4}">
            <xm:f>$AE$4='Data entry'!$R48</xm:f>
            <x14:dxf>
              <fill>
                <patternFill>
                  <bgColor rgb="FFFFFF00"/>
                </patternFill>
              </fill>
            </x14:dxf>
          </x14:cfRule>
          <xm:sqref>Q131:AE131</xm:sqref>
        </x14:conditionalFormatting>
        <x14:conditionalFormatting xmlns:xm="http://schemas.microsoft.com/office/excel/2006/main">
          <x14:cfRule type="expression" priority="4697924" id="{65E90E74-6BEF-4B00-BD5E-ECACFEBC225A}">
            <xm:f>$AF$4='Data entry'!$R48</xm:f>
            <x14:dxf>
              <fill>
                <patternFill>
                  <bgColor rgb="FFFF0000"/>
                </patternFill>
              </fill>
            </x14:dxf>
          </x14:cfRule>
          <xm:sqref>AD132:AP132</xm:sqref>
        </x14:conditionalFormatting>
        <x14:conditionalFormatting xmlns:xm="http://schemas.microsoft.com/office/excel/2006/main">
          <x14:cfRule type="expression" priority="4697925" id="{56B519D7-E083-4811-B42B-D6CB10D44BB3}">
            <xm:f>$AF$4='Data entry'!$R48</xm:f>
            <x14:dxf>
              <fill>
                <patternFill>
                  <bgColor rgb="FFFFFF00"/>
                </patternFill>
              </fill>
            </x14:dxf>
          </x14:cfRule>
          <xm:sqref>R131:AF131</xm:sqref>
        </x14:conditionalFormatting>
        <x14:conditionalFormatting xmlns:xm="http://schemas.microsoft.com/office/excel/2006/main">
          <x14:cfRule type="expression" priority="4697926" id="{889682B6-BF9B-414B-86B7-1C802156B058}">
            <xm:f>$AG$4='Data entry'!$R48</xm:f>
            <x14:dxf>
              <fill>
                <patternFill>
                  <bgColor rgb="FFFF0000"/>
                </patternFill>
              </fill>
            </x14:dxf>
          </x14:cfRule>
          <xm:sqref>AE132:AQ132</xm:sqref>
        </x14:conditionalFormatting>
        <x14:conditionalFormatting xmlns:xm="http://schemas.microsoft.com/office/excel/2006/main">
          <x14:cfRule type="expression" priority="4697927" id="{19913D88-1940-4CB0-B29C-D46D60833BD5}">
            <xm:f>$AG$4='Data entry'!$R48</xm:f>
            <x14:dxf>
              <fill>
                <patternFill>
                  <bgColor rgb="FFFFFF00"/>
                </patternFill>
              </fill>
            </x14:dxf>
          </x14:cfRule>
          <xm:sqref>S131:AG131</xm:sqref>
        </x14:conditionalFormatting>
        <x14:conditionalFormatting xmlns:xm="http://schemas.microsoft.com/office/excel/2006/main">
          <x14:cfRule type="expression" priority="4697928" id="{3DD7B9A5-18A3-463F-BAD5-9796FC487328}">
            <xm:f>$AH$4='Data entry'!$R48</xm:f>
            <x14:dxf>
              <fill>
                <patternFill>
                  <bgColor rgb="FFFF0000"/>
                </patternFill>
              </fill>
            </x14:dxf>
          </x14:cfRule>
          <xm:sqref>AF132:AR132</xm:sqref>
        </x14:conditionalFormatting>
        <x14:conditionalFormatting xmlns:xm="http://schemas.microsoft.com/office/excel/2006/main">
          <x14:cfRule type="expression" priority="4697929" id="{31005CF4-5608-496E-91EB-F7F505046C80}">
            <xm:f>$AH$4='Data entry'!$R48</xm:f>
            <x14:dxf>
              <fill>
                <patternFill>
                  <bgColor rgb="FFFFFF00"/>
                </patternFill>
              </fill>
            </x14:dxf>
          </x14:cfRule>
          <xm:sqref>T131:AH131</xm:sqref>
        </x14:conditionalFormatting>
        <x14:conditionalFormatting xmlns:xm="http://schemas.microsoft.com/office/excel/2006/main">
          <x14:cfRule type="expression" priority="4697930" id="{CD14F654-5B7A-444F-8FC1-7DD71E76E475}">
            <xm:f>$AI$4='Data entry'!$R48</xm:f>
            <x14:dxf>
              <fill>
                <patternFill>
                  <bgColor rgb="FFFF0000"/>
                </patternFill>
              </fill>
            </x14:dxf>
          </x14:cfRule>
          <xm:sqref>AG132:AS132</xm:sqref>
        </x14:conditionalFormatting>
        <x14:conditionalFormatting xmlns:xm="http://schemas.microsoft.com/office/excel/2006/main">
          <x14:cfRule type="expression" priority="4697931" id="{0E4E448C-6C46-4285-B877-A61A90294385}">
            <xm:f>$AI$4='Data entry'!$R48</xm:f>
            <x14:dxf>
              <fill>
                <patternFill>
                  <bgColor rgb="FFFFFF00"/>
                </patternFill>
              </fill>
            </x14:dxf>
          </x14:cfRule>
          <xm:sqref>U131:AI131</xm:sqref>
        </x14:conditionalFormatting>
        <x14:conditionalFormatting xmlns:xm="http://schemas.microsoft.com/office/excel/2006/main">
          <x14:cfRule type="expression" priority="4697932" id="{B1C1818F-791C-403D-BE73-6F6E9DC6A16D}">
            <xm:f>$AJ$4='Data entry'!$R48</xm:f>
            <x14:dxf>
              <fill>
                <patternFill>
                  <bgColor rgb="FFFF0000"/>
                </patternFill>
              </fill>
            </x14:dxf>
          </x14:cfRule>
          <xm:sqref>AH132:AT132</xm:sqref>
        </x14:conditionalFormatting>
        <x14:conditionalFormatting xmlns:xm="http://schemas.microsoft.com/office/excel/2006/main">
          <x14:cfRule type="expression" priority="4697933" id="{A1237792-221B-431B-B8A7-E9A64DA46D93}">
            <xm:f>$AJ$4='Data entry'!$R48</xm:f>
            <x14:dxf>
              <fill>
                <patternFill>
                  <bgColor rgb="FFFFFF00"/>
                </patternFill>
              </fill>
            </x14:dxf>
          </x14:cfRule>
          <xm:sqref>V131:AJ131</xm:sqref>
        </x14:conditionalFormatting>
        <x14:conditionalFormatting xmlns:xm="http://schemas.microsoft.com/office/excel/2006/main">
          <x14:cfRule type="expression" priority="4697934" id="{617DC2AF-C7A3-4724-8EA3-17DEFEDC8949}">
            <xm:f>$AK$4='Data entry'!$R48</xm:f>
            <x14:dxf>
              <fill>
                <patternFill>
                  <bgColor rgb="FFFF0000"/>
                </patternFill>
              </fill>
            </x14:dxf>
          </x14:cfRule>
          <xm:sqref>AI132:AU132</xm:sqref>
        </x14:conditionalFormatting>
        <x14:conditionalFormatting xmlns:xm="http://schemas.microsoft.com/office/excel/2006/main">
          <x14:cfRule type="expression" priority="4697935" id="{AA72317D-37B1-48EB-A28B-BF2AC8DC4519}">
            <xm:f>$AK$4='Data entry'!$R48</xm:f>
            <x14:dxf>
              <fill>
                <patternFill>
                  <bgColor rgb="FFFFFF00"/>
                </patternFill>
              </fill>
            </x14:dxf>
          </x14:cfRule>
          <xm:sqref>W131:AK131</xm:sqref>
        </x14:conditionalFormatting>
        <x14:conditionalFormatting xmlns:xm="http://schemas.microsoft.com/office/excel/2006/main">
          <x14:cfRule type="expression" priority="4697936" id="{6CA9FB7A-20EA-4D3A-B74C-A001F4BE810D}">
            <xm:f>$AL$4='Data entry'!$R48</xm:f>
            <x14:dxf>
              <fill>
                <patternFill>
                  <bgColor rgb="FFFF0000"/>
                </patternFill>
              </fill>
            </x14:dxf>
          </x14:cfRule>
          <xm:sqref>AJ132:AV132</xm:sqref>
        </x14:conditionalFormatting>
        <x14:conditionalFormatting xmlns:xm="http://schemas.microsoft.com/office/excel/2006/main">
          <x14:cfRule type="expression" priority="4697937" id="{81A75DAA-573F-4EF3-A640-1B992C18BEA0}">
            <xm:f>$AL$4='Data entry'!$R48</xm:f>
            <x14:dxf>
              <fill>
                <patternFill>
                  <bgColor rgb="FFFFFF00"/>
                </patternFill>
              </fill>
            </x14:dxf>
          </x14:cfRule>
          <xm:sqref>X131:AL131</xm:sqref>
        </x14:conditionalFormatting>
        <x14:conditionalFormatting xmlns:xm="http://schemas.microsoft.com/office/excel/2006/main">
          <x14:cfRule type="expression" priority="4697938" id="{3D44713E-4ABA-4CCD-9DF4-5513A9FB5E1E}">
            <xm:f>$AM$4='Data entry'!$R48</xm:f>
            <x14:dxf>
              <fill>
                <patternFill>
                  <bgColor rgb="FFFF0000"/>
                </patternFill>
              </fill>
            </x14:dxf>
          </x14:cfRule>
          <xm:sqref>AK132:AW132</xm:sqref>
        </x14:conditionalFormatting>
        <x14:conditionalFormatting xmlns:xm="http://schemas.microsoft.com/office/excel/2006/main">
          <x14:cfRule type="expression" priority="4697939" id="{05A26B51-72A7-4423-822F-2BDBC28275D0}">
            <xm:f>$AM$4='Data entry'!$R48</xm:f>
            <x14:dxf>
              <fill>
                <patternFill>
                  <bgColor rgb="FFFFFF00"/>
                </patternFill>
              </fill>
            </x14:dxf>
          </x14:cfRule>
          <xm:sqref>Y131:AM131</xm:sqref>
        </x14:conditionalFormatting>
        <x14:conditionalFormatting xmlns:xm="http://schemas.microsoft.com/office/excel/2006/main">
          <x14:cfRule type="expression" priority="4697940" id="{B8A20675-6230-4694-A7F6-6B3DC7142773}">
            <xm:f>$AN$4='Data entry'!$R48</xm:f>
            <x14:dxf>
              <fill>
                <patternFill>
                  <bgColor rgb="FFFF0000"/>
                </patternFill>
              </fill>
            </x14:dxf>
          </x14:cfRule>
          <xm:sqref>AL132:AX132</xm:sqref>
        </x14:conditionalFormatting>
        <x14:conditionalFormatting xmlns:xm="http://schemas.microsoft.com/office/excel/2006/main">
          <x14:cfRule type="expression" priority="4697941" id="{8421181C-7450-42E9-BC1D-065CCFCA960E}">
            <xm:f>$AN$4='Data entry'!$R48</xm:f>
            <x14:dxf>
              <fill>
                <patternFill>
                  <bgColor rgb="FFFFFF00"/>
                </patternFill>
              </fill>
            </x14:dxf>
          </x14:cfRule>
          <xm:sqref>Z131:AN131</xm:sqref>
        </x14:conditionalFormatting>
        <x14:conditionalFormatting xmlns:xm="http://schemas.microsoft.com/office/excel/2006/main">
          <x14:cfRule type="expression" priority="4697942" id="{067FE4BD-6EF4-4684-B6E0-35AB2F267EE7}">
            <xm:f>$AO$4='Data entry'!$R48</xm:f>
            <x14:dxf>
              <fill>
                <patternFill>
                  <bgColor rgb="FFFF0000"/>
                </patternFill>
              </fill>
            </x14:dxf>
          </x14:cfRule>
          <xm:sqref>AM132:AY132</xm:sqref>
        </x14:conditionalFormatting>
        <x14:conditionalFormatting xmlns:xm="http://schemas.microsoft.com/office/excel/2006/main">
          <x14:cfRule type="expression" priority="4697943" id="{F7653492-88D1-47AC-8BA3-0CCE65C3C2AB}">
            <xm:f>$AO$4='Data entry'!$R48</xm:f>
            <x14:dxf>
              <fill>
                <patternFill>
                  <bgColor rgb="FFFFFF00"/>
                </patternFill>
              </fill>
            </x14:dxf>
          </x14:cfRule>
          <xm:sqref>AA131:AO131</xm:sqref>
        </x14:conditionalFormatting>
        <x14:conditionalFormatting xmlns:xm="http://schemas.microsoft.com/office/excel/2006/main">
          <x14:cfRule type="expression" priority="4697944" id="{207A5E5D-B322-482E-9193-1D7318138358}">
            <xm:f>$AP$4='Data entry'!$R48</xm:f>
            <x14:dxf>
              <fill>
                <patternFill>
                  <bgColor rgb="FFFF0000"/>
                </patternFill>
              </fill>
            </x14:dxf>
          </x14:cfRule>
          <xm:sqref>AN132:AZ132</xm:sqref>
        </x14:conditionalFormatting>
        <x14:conditionalFormatting xmlns:xm="http://schemas.microsoft.com/office/excel/2006/main">
          <x14:cfRule type="expression" priority="4697945" id="{21DA638D-4CA0-4067-BFF1-240CE1A0261B}">
            <xm:f>$AP$4='Data entry'!$R48</xm:f>
            <x14:dxf>
              <fill>
                <patternFill>
                  <bgColor rgb="FFFFFF00"/>
                </patternFill>
              </fill>
            </x14:dxf>
          </x14:cfRule>
          <xm:sqref>AB131:AP131</xm:sqref>
        </x14:conditionalFormatting>
        <x14:conditionalFormatting xmlns:xm="http://schemas.microsoft.com/office/excel/2006/main">
          <x14:cfRule type="expression" priority="4697946" id="{71963D96-A42A-4B90-BFC7-6D83D37766EF}">
            <xm:f>$AQ$4='Data entry'!$R48</xm:f>
            <x14:dxf>
              <fill>
                <patternFill>
                  <bgColor rgb="FFFF0000"/>
                </patternFill>
              </fill>
            </x14:dxf>
          </x14:cfRule>
          <xm:sqref>AO132:BA132</xm:sqref>
        </x14:conditionalFormatting>
        <x14:conditionalFormatting xmlns:xm="http://schemas.microsoft.com/office/excel/2006/main">
          <x14:cfRule type="expression" priority="4697947" id="{74952595-84B6-484F-8FF6-FCC1F337DF4D}">
            <xm:f>$AQ$4='Data entry'!$R48</xm:f>
            <x14:dxf>
              <fill>
                <patternFill>
                  <bgColor rgb="FFFFFF00"/>
                </patternFill>
              </fill>
            </x14:dxf>
          </x14:cfRule>
          <xm:sqref>AC131:AQ131</xm:sqref>
        </x14:conditionalFormatting>
        <x14:conditionalFormatting xmlns:xm="http://schemas.microsoft.com/office/excel/2006/main">
          <x14:cfRule type="expression" priority="4697948" id="{8AC9C4B9-0A34-4BC0-B0F7-CA89434C4911}">
            <xm:f>$P$4='Data entry'!$R48</xm:f>
            <x14:dxf>
              <fill>
                <patternFill>
                  <bgColor rgb="FFFFFF00"/>
                </patternFill>
              </fill>
            </x14:dxf>
          </x14:cfRule>
          <xm:sqref>C131:P131</xm:sqref>
        </x14:conditionalFormatting>
        <x14:conditionalFormatting xmlns:xm="http://schemas.microsoft.com/office/excel/2006/main">
          <x14:cfRule type="expression" priority="4697949" id="{0A726775-ABFD-4F22-967C-1A4D87BA3751}">
            <xm:f>$Q$4='Data entry'!$R48</xm:f>
            <x14:dxf>
              <fill>
                <patternFill>
                  <bgColor rgb="FFFFFF00"/>
                </patternFill>
              </fill>
            </x14:dxf>
          </x14:cfRule>
          <xm:sqref>C131:Q131</xm:sqref>
        </x14:conditionalFormatting>
        <x14:conditionalFormatting xmlns:xm="http://schemas.microsoft.com/office/excel/2006/main">
          <x14:cfRule type="expression" priority="4697950" id="{3A8414BD-262C-43B5-86EE-FA6901D00453}">
            <xm:f>$Q$4='Data entry'!$R48</xm:f>
            <x14:dxf>
              <fill>
                <patternFill>
                  <bgColor rgb="FFFF0000"/>
                </patternFill>
              </fill>
            </x14:dxf>
          </x14:cfRule>
          <xm:sqref>O132:AA132</xm:sqref>
        </x14:conditionalFormatting>
        <x14:conditionalFormatting xmlns:xm="http://schemas.microsoft.com/office/excel/2006/main">
          <x14:cfRule type="expression" priority="4697951" id="{B8B5501D-F3EF-4449-9306-F652960C65F4}">
            <xm:f>$R$4='Data entry'!$R48</xm:f>
            <x14:dxf>
              <fill>
                <patternFill>
                  <bgColor rgb="FFFF0000"/>
                </patternFill>
              </fill>
            </x14:dxf>
          </x14:cfRule>
          <xm:sqref>P132:AB132</xm:sqref>
        </x14:conditionalFormatting>
        <x14:conditionalFormatting xmlns:xm="http://schemas.microsoft.com/office/excel/2006/main">
          <x14:cfRule type="expression" priority="4697952" id="{5D070DEC-B82E-4D87-B907-A3E5AB836991}">
            <xm:f>$R$4='Data entry'!$R48</xm:f>
            <x14:dxf>
              <fill>
                <patternFill>
                  <bgColor rgb="FFFFFF00"/>
                </patternFill>
              </fill>
            </x14:dxf>
          </x14:cfRule>
          <xm:sqref>D131:R131</xm:sqref>
        </x14:conditionalFormatting>
        <x14:conditionalFormatting xmlns:xm="http://schemas.microsoft.com/office/excel/2006/main">
          <x14:cfRule type="expression" priority="4697953" id="{E4D16A10-F818-4664-9FB2-F0E839824D4B}">
            <xm:f>$S$4='Data entry'!$R48</xm:f>
            <x14:dxf>
              <fill>
                <patternFill>
                  <bgColor rgb="FFFF0000"/>
                </patternFill>
              </fill>
            </x14:dxf>
          </x14:cfRule>
          <xm:sqref>Q132:AC132</xm:sqref>
        </x14:conditionalFormatting>
        <x14:conditionalFormatting xmlns:xm="http://schemas.microsoft.com/office/excel/2006/main">
          <x14:cfRule type="expression" priority="4697954" id="{1A9F9911-A3E9-4730-AFBE-AB8C596545CA}">
            <xm:f>$S$4='Data entry'!$R48</xm:f>
            <x14:dxf>
              <fill>
                <patternFill>
                  <bgColor rgb="FFFFFF00"/>
                </patternFill>
              </fill>
            </x14:dxf>
          </x14:cfRule>
          <xm:sqref>E131:S131</xm:sqref>
        </x14:conditionalFormatting>
        <x14:conditionalFormatting xmlns:xm="http://schemas.microsoft.com/office/excel/2006/main">
          <x14:cfRule type="expression" priority="4697955" id="{8BB5CD1B-B2AC-442A-9550-26DE19A62D22}">
            <xm:f>$T$4='Data entry'!$R48</xm:f>
            <x14:dxf>
              <fill>
                <patternFill>
                  <bgColor rgb="FFFF0000"/>
                </patternFill>
              </fill>
            </x14:dxf>
          </x14:cfRule>
          <xm:sqref>R132:AD132</xm:sqref>
        </x14:conditionalFormatting>
        <x14:conditionalFormatting xmlns:xm="http://schemas.microsoft.com/office/excel/2006/main">
          <x14:cfRule type="expression" priority="4697956" id="{E7B59C69-7921-4049-84A1-8B3E5F7B0598}">
            <xm:f>$T$4='Data entry'!$R48</xm:f>
            <x14:dxf>
              <fill>
                <patternFill>
                  <bgColor rgb="FFFFFF00"/>
                </patternFill>
              </fill>
            </x14:dxf>
          </x14:cfRule>
          <xm:sqref>F131:T131</xm:sqref>
        </x14:conditionalFormatting>
        <x14:conditionalFormatting xmlns:xm="http://schemas.microsoft.com/office/excel/2006/main">
          <x14:cfRule type="expression" priority="4697957" id="{238C09E5-7A3D-439D-949F-A7733073F9A2}">
            <xm:f>$U$4='Data entry'!$R48</xm:f>
            <x14:dxf>
              <fill>
                <patternFill>
                  <bgColor rgb="FFFFFF00"/>
                </patternFill>
              </fill>
            </x14:dxf>
          </x14:cfRule>
          <xm:sqref>G131:U131</xm:sqref>
        </x14:conditionalFormatting>
        <x14:conditionalFormatting xmlns:xm="http://schemas.microsoft.com/office/excel/2006/main">
          <x14:cfRule type="expression" priority="4697958" id="{DE4D4432-0A19-452A-AF14-2873FE4DF411}">
            <xm:f>$AR$4='Data entry'!$R48</xm:f>
            <x14:dxf>
              <fill>
                <patternFill>
                  <bgColor rgb="FFFF0000"/>
                </patternFill>
              </fill>
            </x14:dxf>
          </x14:cfRule>
          <xm:sqref>AP132:BB132</xm:sqref>
        </x14:conditionalFormatting>
        <x14:conditionalFormatting xmlns:xm="http://schemas.microsoft.com/office/excel/2006/main">
          <x14:cfRule type="expression" priority="4697959" id="{90D7E1FF-542D-40C8-9BD5-DFEB4CDD256F}">
            <xm:f>$AR$4='Data entry'!$R48</xm:f>
            <x14:dxf>
              <fill>
                <patternFill>
                  <bgColor rgb="FFFFFF00"/>
                </patternFill>
              </fill>
            </x14:dxf>
          </x14:cfRule>
          <xm:sqref>AD131:AR131</xm:sqref>
        </x14:conditionalFormatting>
        <x14:conditionalFormatting xmlns:xm="http://schemas.microsoft.com/office/excel/2006/main">
          <x14:cfRule type="expression" priority="4697960" id="{0EBB5305-4A4A-4205-A1FF-11160070CBC3}">
            <xm:f>$AS$4='Data entry'!$R48</xm:f>
            <x14:dxf>
              <fill>
                <patternFill>
                  <bgColor rgb="FFFF0000"/>
                </patternFill>
              </fill>
            </x14:dxf>
          </x14:cfRule>
          <xm:sqref>AQ132:BC132</xm:sqref>
        </x14:conditionalFormatting>
        <x14:conditionalFormatting xmlns:xm="http://schemas.microsoft.com/office/excel/2006/main">
          <x14:cfRule type="expression" priority="4697961" id="{AC8EB30C-4253-4CE1-820E-1801F6D8D35B}">
            <xm:f>$AS$4='Data entry'!$R48</xm:f>
            <x14:dxf>
              <fill>
                <patternFill>
                  <bgColor rgb="FFFFFF00"/>
                </patternFill>
              </fill>
            </x14:dxf>
          </x14:cfRule>
          <xm:sqref>AE131:AS131</xm:sqref>
        </x14:conditionalFormatting>
        <x14:conditionalFormatting xmlns:xm="http://schemas.microsoft.com/office/excel/2006/main">
          <x14:cfRule type="expression" priority="4697962" id="{E11744C1-7201-4272-A1B0-945490B42425}">
            <xm:f>$AT$4='Data entry'!$R48</xm:f>
            <x14:dxf>
              <fill>
                <patternFill>
                  <bgColor rgb="FFFF0000"/>
                </patternFill>
              </fill>
            </x14:dxf>
          </x14:cfRule>
          <xm:sqref>AR132:BD132</xm:sqref>
        </x14:conditionalFormatting>
        <x14:conditionalFormatting xmlns:xm="http://schemas.microsoft.com/office/excel/2006/main">
          <x14:cfRule type="expression" priority="4697963" id="{5EE2823B-E955-4EA7-B99C-0B1F77B57A69}">
            <xm:f>$AT$4='Data entry'!$R48</xm:f>
            <x14:dxf>
              <fill>
                <patternFill>
                  <bgColor rgb="FFFFFF00"/>
                </patternFill>
              </fill>
            </x14:dxf>
          </x14:cfRule>
          <xm:sqref>AF131:AT131</xm:sqref>
        </x14:conditionalFormatting>
        <x14:conditionalFormatting xmlns:xm="http://schemas.microsoft.com/office/excel/2006/main">
          <x14:cfRule type="expression" priority="4697964" id="{5737DC63-3262-4B34-900C-2AAEB255FCBA}">
            <xm:f>$AU$4='Data entry'!$R48</xm:f>
            <x14:dxf>
              <fill>
                <patternFill>
                  <bgColor rgb="FFFF0000"/>
                </patternFill>
              </fill>
            </x14:dxf>
          </x14:cfRule>
          <xm:sqref>AS132:BE132</xm:sqref>
        </x14:conditionalFormatting>
        <x14:conditionalFormatting xmlns:xm="http://schemas.microsoft.com/office/excel/2006/main">
          <x14:cfRule type="expression" priority="4697965" id="{2B5C1F1B-3C3D-4CA3-BC64-0E98422075B6}">
            <xm:f>$AU$4='Data entry'!$R48</xm:f>
            <x14:dxf>
              <fill>
                <patternFill>
                  <bgColor rgb="FFFFFF00"/>
                </patternFill>
              </fill>
            </x14:dxf>
          </x14:cfRule>
          <xm:sqref>AG131:AU131</xm:sqref>
        </x14:conditionalFormatting>
        <x14:conditionalFormatting xmlns:xm="http://schemas.microsoft.com/office/excel/2006/main">
          <x14:cfRule type="expression" priority="4697966" id="{B87A1285-B003-4855-8F4B-53C391BA10E6}">
            <xm:f>$AV$4='Data entry'!$R48</xm:f>
            <x14:dxf>
              <fill>
                <patternFill>
                  <bgColor rgb="FFFF0000"/>
                </patternFill>
              </fill>
            </x14:dxf>
          </x14:cfRule>
          <xm:sqref>AT132:BF132</xm:sqref>
        </x14:conditionalFormatting>
        <x14:conditionalFormatting xmlns:xm="http://schemas.microsoft.com/office/excel/2006/main">
          <x14:cfRule type="expression" priority="4697967" id="{338EE31C-78DB-4818-B837-0380F9E457FA}">
            <xm:f>$AV$4='Data entry'!$R48</xm:f>
            <x14:dxf>
              <fill>
                <patternFill>
                  <bgColor rgb="FFFFFF00"/>
                </patternFill>
              </fill>
            </x14:dxf>
          </x14:cfRule>
          <xm:sqref>AH131:AV131</xm:sqref>
        </x14:conditionalFormatting>
        <x14:conditionalFormatting xmlns:xm="http://schemas.microsoft.com/office/excel/2006/main">
          <x14:cfRule type="expression" priority="4697968" id="{5C40EA66-2801-4C91-B885-BF6A1ECFC35C}">
            <xm:f>$AW$4='Data entry'!$R48</xm:f>
            <x14:dxf>
              <fill>
                <patternFill>
                  <bgColor rgb="FFFF0000"/>
                </patternFill>
              </fill>
            </x14:dxf>
          </x14:cfRule>
          <xm:sqref>AU132:BG132</xm:sqref>
        </x14:conditionalFormatting>
        <x14:conditionalFormatting xmlns:xm="http://schemas.microsoft.com/office/excel/2006/main">
          <x14:cfRule type="expression" priority="4697969" id="{51BCD5CE-DF86-4C2F-8A81-DDA1EFD6C8F7}">
            <xm:f>$AW$4='Data entry'!$R48</xm:f>
            <x14:dxf>
              <fill>
                <patternFill>
                  <bgColor rgb="FFFFFF00"/>
                </patternFill>
              </fill>
            </x14:dxf>
          </x14:cfRule>
          <xm:sqref>AI131:AW131</xm:sqref>
        </x14:conditionalFormatting>
        <x14:conditionalFormatting xmlns:xm="http://schemas.microsoft.com/office/excel/2006/main">
          <x14:cfRule type="expression" priority="4697970" id="{DC2ED5A0-8917-4877-8CD3-9DF9BE5993C9}">
            <xm:f>$AX$4='Data entry'!$R48</xm:f>
            <x14:dxf>
              <fill>
                <patternFill>
                  <bgColor rgb="FFFF0000"/>
                </patternFill>
              </fill>
            </x14:dxf>
          </x14:cfRule>
          <xm:sqref>AV132:BH132</xm:sqref>
        </x14:conditionalFormatting>
        <x14:conditionalFormatting xmlns:xm="http://schemas.microsoft.com/office/excel/2006/main">
          <x14:cfRule type="expression" priority="4697971" id="{59B31869-20F9-45BD-BC80-0A6C8945CE2C}">
            <xm:f>$AX$4='Data entry'!$R48</xm:f>
            <x14:dxf>
              <fill>
                <patternFill>
                  <bgColor rgb="FFFFFF00"/>
                </patternFill>
              </fill>
            </x14:dxf>
          </x14:cfRule>
          <xm:sqref>AJ131:AX131</xm:sqref>
        </x14:conditionalFormatting>
        <x14:conditionalFormatting xmlns:xm="http://schemas.microsoft.com/office/excel/2006/main">
          <x14:cfRule type="expression" priority="4697972" id="{D4208FA0-4262-4037-934C-6D0742B2AD8E}">
            <xm:f>$AY$4='Data entry'!$R48</xm:f>
            <x14:dxf>
              <fill>
                <patternFill>
                  <bgColor rgb="FFFF0000"/>
                </patternFill>
              </fill>
            </x14:dxf>
          </x14:cfRule>
          <xm:sqref>AW132:BI132</xm:sqref>
        </x14:conditionalFormatting>
        <x14:conditionalFormatting xmlns:xm="http://schemas.microsoft.com/office/excel/2006/main">
          <x14:cfRule type="expression" priority="4697973" id="{04D6E423-18C7-42B2-A67D-F49D8E62B571}">
            <xm:f>$AY$4='Data entry'!$R48</xm:f>
            <x14:dxf>
              <fill>
                <patternFill>
                  <bgColor rgb="FFFFFF00"/>
                </patternFill>
              </fill>
            </x14:dxf>
          </x14:cfRule>
          <xm:sqref>AK131:AY131</xm:sqref>
        </x14:conditionalFormatting>
        <x14:conditionalFormatting xmlns:xm="http://schemas.microsoft.com/office/excel/2006/main">
          <x14:cfRule type="expression" priority="4697974" id="{A931C203-6E4B-4EBD-A2F4-1876881F48D4}">
            <xm:f>$AZ$4='Data entry'!$R48</xm:f>
            <x14:dxf>
              <fill>
                <patternFill>
                  <bgColor rgb="FFFF0000"/>
                </patternFill>
              </fill>
            </x14:dxf>
          </x14:cfRule>
          <xm:sqref>AX132:BJ132</xm:sqref>
        </x14:conditionalFormatting>
        <x14:conditionalFormatting xmlns:xm="http://schemas.microsoft.com/office/excel/2006/main">
          <x14:cfRule type="expression" priority="4697975" id="{092D9100-E652-40FE-8CAA-720DC0681250}">
            <xm:f>$AZ$4='Data entry'!$R48</xm:f>
            <x14:dxf>
              <fill>
                <patternFill>
                  <bgColor rgb="FFFFFF00"/>
                </patternFill>
              </fill>
            </x14:dxf>
          </x14:cfRule>
          <xm:sqref>AL131:AZ131</xm:sqref>
        </x14:conditionalFormatting>
        <x14:conditionalFormatting xmlns:xm="http://schemas.microsoft.com/office/excel/2006/main">
          <x14:cfRule type="expression" priority="4697976" id="{A3C7E6BE-A225-483C-A983-A915DB662C52}">
            <xm:f>$BA$4='Data entry'!$R48</xm:f>
            <x14:dxf>
              <fill>
                <patternFill>
                  <bgColor rgb="FFFF0000"/>
                </patternFill>
              </fill>
            </x14:dxf>
          </x14:cfRule>
          <xm:sqref>AY132:BK132</xm:sqref>
        </x14:conditionalFormatting>
        <x14:conditionalFormatting xmlns:xm="http://schemas.microsoft.com/office/excel/2006/main">
          <x14:cfRule type="expression" priority="4697977" id="{F5CF569A-8AFA-4CFF-8BD3-F04D8927A99F}">
            <xm:f>$BA$4='Data entry'!$R48</xm:f>
            <x14:dxf>
              <fill>
                <patternFill>
                  <bgColor rgb="FFFFFF00"/>
                </patternFill>
              </fill>
            </x14:dxf>
          </x14:cfRule>
          <xm:sqref>AM131:BA131</xm:sqref>
        </x14:conditionalFormatting>
        <x14:conditionalFormatting xmlns:xm="http://schemas.microsoft.com/office/excel/2006/main">
          <x14:cfRule type="expression" priority="4697978" id="{E4DAC94A-7983-4BFB-A87B-45B58561841A}">
            <xm:f>$BB$4='Data entry'!$R48</xm:f>
            <x14:dxf>
              <fill>
                <patternFill>
                  <bgColor rgb="FFFF0000"/>
                </patternFill>
              </fill>
            </x14:dxf>
          </x14:cfRule>
          <xm:sqref>AZ132:BL132</xm:sqref>
        </x14:conditionalFormatting>
        <x14:conditionalFormatting xmlns:xm="http://schemas.microsoft.com/office/excel/2006/main">
          <x14:cfRule type="expression" priority="4697979" id="{E63849C5-F39B-4B0E-8F8A-B532EDF2CBAE}">
            <xm:f>$BB$4='Data entry'!$R48</xm:f>
            <x14:dxf>
              <fill>
                <patternFill>
                  <bgColor rgb="FFFFFF00"/>
                </patternFill>
              </fill>
            </x14:dxf>
          </x14:cfRule>
          <xm:sqref>AN131:BB131</xm:sqref>
        </x14:conditionalFormatting>
        <x14:conditionalFormatting xmlns:xm="http://schemas.microsoft.com/office/excel/2006/main">
          <x14:cfRule type="expression" priority="4697980" id="{4FDC32D3-C1F5-455D-9AA4-A03359B72526}">
            <xm:f>$BC$4='Data entry'!$R48</xm:f>
            <x14:dxf>
              <fill>
                <patternFill>
                  <bgColor rgb="FFFF0000"/>
                </patternFill>
              </fill>
            </x14:dxf>
          </x14:cfRule>
          <xm:sqref>BA132:BM132</xm:sqref>
        </x14:conditionalFormatting>
        <x14:conditionalFormatting xmlns:xm="http://schemas.microsoft.com/office/excel/2006/main">
          <x14:cfRule type="expression" priority="4697981" id="{5F0D0C60-B233-4C56-B05D-98C99990877F}">
            <xm:f>$BC$4='Data entry'!$R48</xm:f>
            <x14:dxf>
              <fill>
                <patternFill>
                  <bgColor rgb="FFFFFF00"/>
                </patternFill>
              </fill>
            </x14:dxf>
          </x14:cfRule>
          <xm:sqref>AO131:BC131</xm:sqref>
        </x14:conditionalFormatting>
        <x14:conditionalFormatting xmlns:xm="http://schemas.microsoft.com/office/excel/2006/main">
          <x14:cfRule type="expression" priority="4697982" id="{9EBCB60F-8135-43B6-A0F3-548D4092CC98}">
            <xm:f>$BD$4='Data entry'!$R48</xm:f>
            <x14:dxf>
              <fill>
                <patternFill>
                  <bgColor rgb="FFFF0000"/>
                </patternFill>
              </fill>
            </x14:dxf>
          </x14:cfRule>
          <xm:sqref>BB132:BN132</xm:sqref>
        </x14:conditionalFormatting>
        <x14:conditionalFormatting xmlns:xm="http://schemas.microsoft.com/office/excel/2006/main">
          <x14:cfRule type="expression" priority="4697983" id="{961AF346-4A73-41ED-9A8D-27D431B09C05}">
            <xm:f>$BD$4='Data entry'!$R48</xm:f>
            <x14:dxf>
              <fill>
                <patternFill>
                  <bgColor rgb="FFFFFF00"/>
                </patternFill>
              </fill>
            </x14:dxf>
          </x14:cfRule>
          <xm:sqref>AP131:BD131</xm:sqref>
        </x14:conditionalFormatting>
        <x14:conditionalFormatting xmlns:xm="http://schemas.microsoft.com/office/excel/2006/main">
          <x14:cfRule type="expression" priority="4697984" id="{5A887026-27CD-4F8C-8BA6-1E92704C1CA6}">
            <xm:f>$BE$4='Data entry'!$R48</xm:f>
            <x14:dxf>
              <fill>
                <patternFill>
                  <bgColor rgb="FFFF0000"/>
                </patternFill>
              </fill>
            </x14:dxf>
          </x14:cfRule>
          <xm:sqref>BC132:BO132</xm:sqref>
        </x14:conditionalFormatting>
        <x14:conditionalFormatting xmlns:xm="http://schemas.microsoft.com/office/excel/2006/main">
          <x14:cfRule type="expression" priority="4697985" id="{7F46217B-A1E9-4515-B31E-E756FCD7C6D9}">
            <xm:f>$BE$4='Data entry'!$R48</xm:f>
            <x14:dxf>
              <fill>
                <patternFill>
                  <bgColor rgb="FFFFFF00"/>
                </patternFill>
              </fill>
            </x14:dxf>
          </x14:cfRule>
          <xm:sqref>AP131:BE131</xm:sqref>
        </x14:conditionalFormatting>
        <x14:conditionalFormatting xmlns:xm="http://schemas.microsoft.com/office/excel/2006/main">
          <x14:cfRule type="expression" priority="4697986" id="{F4D9285C-8CA0-4EF1-943E-6A462D47CC77}">
            <xm:f>$BF$4='Data entry'!$R48</xm:f>
            <x14:dxf>
              <fill>
                <patternFill>
                  <bgColor rgb="FFFF0000"/>
                </patternFill>
              </fill>
            </x14:dxf>
          </x14:cfRule>
          <xm:sqref>BD132:BP132</xm:sqref>
        </x14:conditionalFormatting>
        <x14:conditionalFormatting xmlns:xm="http://schemas.microsoft.com/office/excel/2006/main">
          <x14:cfRule type="expression" priority="4697987" id="{B9E4407D-651D-4DC0-9D61-3271D62A65E9}">
            <xm:f>$BF$4='Data entry'!$R48</xm:f>
            <x14:dxf>
              <fill>
                <patternFill>
                  <bgColor rgb="FFFFFF00"/>
                </patternFill>
              </fill>
            </x14:dxf>
          </x14:cfRule>
          <xm:sqref>AR131:BF131</xm:sqref>
        </x14:conditionalFormatting>
        <x14:conditionalFormatting xmlns:xm="http://schemas.microsoft.com/office/excel/2006/main">
          <x14:cfRule type="expression" priority="4697988" id="{4CDC062F-DDFF-4556-B941-08F919727F69}">
            <xm:f>$BG$4='Data entry'!$R48</xm:f>
            <x14:dxf>
              <fill>
                <patternFill>
                  <bgColor rgb="FFFF0000"/>
                </patternFill>
              </fill>
            </x14:dxf>
          </x14:cfRule>
          <xm:sqref>BE132:BQ132</xm:sqref>
        </x14:conditionalFormatting>
        <x14:conditionalFormatting xmlns:xm="http://schemas.microsoft.com/office/excel/2006/main">
          <x14:cfRule type="expression" priority="4697989" id="{789184FA-9055-433B-8A1B-92C7ED59E81F}">
            <xm:f>$BG$4='Data entry'!$R48</xm:f>
            <x14:dxf>
              <fill>
                <patternFill>
                  <bgColor rgb="FFFFFF00"/>
                </patternFill>
              </fill>
            </x14:dxf>
          </x14:cfRule>
          <xm:sqref>AS131:BG131</xm:sqref>
        </x14:conditionalFormatting>
        <x14:conditionalFormatting xmlns:xm="http://schemas.microsoft.com/office/excel/2006/main">
          <x14:cfRule type="expression" priority="4697990" id="{58651E5C-09C9-46C1-B95C-E8A578A49E15}">
            <xm:f>$BH$4='Data entry'!$R48</xm:f>
            <x14:dxf>
              <fill>
                <patternFill>
                  <bgColor rgb="FFFFFF00"/>
                </patternFill>
              </fill>
            </x14:dxf>
          </x14:cfRule>
          <xm:sqref>AT131:BH131</xm:sqref>
        </x14:conditionalFormatting>
        <x14:conditionalFormatting xmlns:xm="http://schemas.microsoft.com/office/excel/2006/main">
          <x14:cfRule type="expression" priority="4697991" id="{97B30B86-8311-4DC0-A533-8C0D53F37839}">
            <xm:f>$BH$4='Data entry'!$R48</xm:f>
            <x14:dxf>
              <fill>
                <patternFill>
                  <bgColor rgb="FFFF0000"/>
                </patternFill>
              </fill>
            </x14:dxf>
          </x14:cfRule>
          <xm:sqref>BF132:BR132</xm:sqref>
        </x14:conditionalFormatting>
        <x14:conditionalFormatting xmlns:xm="http://schemas.microsoft.com/office/excel/2006/main">
          <x14:cfRule type="expression" priority="4697992" id="{78344C0C-5AEA-40B1-A20C-6D77DF58E1F5}">
            <xm:f>$BI$4='Data entry'!$R48</xm:f>
            <x14:dxf>
              <fill>
                <patternFill>
                  <bgColor rgb="FFFFFF00"/>
                </patternFill>
              </fill>
            </x14:dxf>
          </x14:cfRule>
          <xm:sqref>AU131:BI131</xm:sqref>
        </x14:conditionalFormatting>
        <x14:conditionalFormatting xmlns:xm="http://schemas.microsoft.com/office/excel/2006/main">
          <x14:cfRule type="expression" priority="4697993" id="{A9CE044F-482E-4F25-B28F-89ACC58502B1}">
            <xm:f>$BI$4='Data entry'!$R48</xm:f>
            <x14:dxf>
              <fill>
                <patternFill>
                  <bgColor rgb="FFFF0000"/>
                </patternFill>
              </fill>
            </x14:dxf>
          </x14:cfRule>
          <xm:sqref>BG132:BS132</xm:sqref>
        </x14:conditionalFormatting>
        <x14:conditionalFormatting xmlns:xm="http://schemas.microsoft.com/office/excel/2006/main">
          <x14:cfRule type="expression" priority="4697994" id="{F63BE0EB-3C71-4456-BEF0-11180AB7A8BB}">
            <xm:f>$BJ$4='Data entry'!$R48</xm:f>
            <x14:dxf>
              <fill>
                <patternFill>
                  <bgColor rgb="FFFFFF00"/>
                </patternFill>
              </fill>
            </x14:dxf>
          </x14:cfRule>
          <xm:sqref>AV131:BJ131</xm:sqref>
        </x14:conditionalFormatting>
        <x14:conditionalFormatting xmlns:xm="http://schemas.microsoft.com/office/excel/2006/main">
          <x14:cfRule type="expression" priority="4697995" id="{478A5DCB-1DAA-4497-A6CC-B4F01FB96D10}">
            <xm:f>$BJ$4='Data entry'!$R48</xm:f>
            <x14:dxf>
              <fill>
                <patternFill>
                  <bgColor rgb="FFFF0000"/>
                </patternFill>
              </fill>
            </x14:dxf>
          </x14:cfRule>
          <xm:sqref>BH132:BT132</xm:sqref>
        </x14:conditionalFormatting>
        <x14:conditionalFormatting xmlns:xm="http://schemas.microsoft.com/office/excel/2006/main">
          <x14:cfRule type="expression" priority="4697996" id="{CDE4AD5B-65A6-4FA4-9EC0-8D05F22312A9}">
            <xm:f>$BK$4='Data entry'!$R48</xm:f>
            <x14:dxf>
              <fill>
                <patternFill>
                  <bgColor rgb="FFFF0000"/>
                </patternFill>
              </fill>
            </x14:dxf>
          </x14:cfRule>
          <xm:sqref>BI132:BU132</xm:sqref>
        </x14:conditionalFormatting>
        <x14:conditionalFormatting xmlns:xm="http://schemas.microsoft.com/office/excel/2006/main">
          <x14:cfRule type="expression" priority="4697997" id="{AB32E790-6CD8-4D11-9A69-57D785FE4BBC}">
            <xm:f>$BK$4='Data entry'!$R48</xm:f>
            <x14:dxf>
              <fill>
                <patternFill>
                  <bgColor rgb="FFFFFF00"/>
                </patternFill>
              </fill>
            </x14:dxf>
          </x14:cfRule>
          <xm:sqref>AW131:BK131</xm:sqref>
        </x14:conditionalFormatting>
        <x14:conditionalFormatting xmlns:xm="http://schemas.microsoft.com/office/excel/2006/main">
          <x14:cfRule type="expression" priority="4697998" id="{99810EB9-805C-43D8-852A-EEECE7874CDB}">
            <xm:f>$BL$4='Data entry'!$R48</xm:f>
            <x14:dxf>
              <fill>
                <patternFill>
                  <bgColor rgb="FFFF0000"/>
                </patternFill>
              </fill>
            </x14:dxf>
          </x14:cfRule>
          <xm:sqref>BJ132:BV132</xm:sqref>
        </x14:conditionalFormatting>
        <x14:conditionalFormatting xmlns:xm="http://schemas.microsoft.com/office/excel/2006/main">
          <x14:cfRule type="expression" priority="4697999" id="{BF5F5475-4E46-479C-97A6-D5175F5D1803}">
            <xm:f>$BL$4='Data entry'!$R48</xm:f>
            <x14:dxf>
              <fill>
                <patternFill>
                  <bgColor rgb="FFFFFF00"/>
                </patternFill>
              </fill>
            </x14:dxf>
          </x14:cfRule>
          <xm:sqref>AX131:BL131</xm:sqref>
        </x14:conditionalFormatting>
        <x14:conditionalFormatting xmlns:xm="http://schemas.microsoft.com/office/excel/2006/main">
          <x14:cfRule type="expression" priority="4698000" id="{B86FDF2F-16C9-46B1-847E-7EA1A8A34B9D}">
            <xm:f>$BM$4='Data entry'!$R48</xm:f>
            <x14:dxf>
              <fill>
                <patternFill>
                  <bgColor rgb="FFFF0000"/>
                </patternFill>
              </fill>
            </x14:dxf>
          </x14:cfRule>
          <xm:sqref>BK132:BW132</xm:sqref>
        </x14:conditionalFormatting>
        <x14:conditionalFormatting xmlns:xm="http://schemas.microsoft.com/office/excel/2006/main">
          <x14:cfRule type="expression" priority="4698001" id="{72FD189F-4CED-400D-9FEF-21A328970A4D}">
            <xm:f>$BM$4='Data entry'!$R48</xm:f>
            <x14:dxf>
              <fill>
                <patternFill>
                  <bgColor rgb="FFFFFF00"/>
                </patternFill>
              </fill>
            </x14:dxf>
          </x14:cfRule>
          <xm:sqref>AY131:BM131</xm:sqref>
        </x14:conditionalFormatting>
        <x14:conditionalFormatting xmlns:xm="http://schemas.microsoft.com/office/excel/2006/main">
          <x14:cfRule type="expression" priority="4698002" id="{BBBBF859-D5A7-4F55-BFBF-8A77E3357590}">
            <xm:f>$BN$4='Data entry'!$R48</xm:f>
            <x14:dxf>
              <fill>
                <patternFill>
                  <bgColor rgb="FFFF0000"/>
                </patternFill>
              </fill>
            </x14:dxf>
          </x14:cfRule>
          <xm:sqref>BL132:BX132</xm:sqref>
        </x14:conditionalFormatting>
        <x14:conditionalFormatting xmlns:xm="http://schemas.microsoft.com/office/excel/2006/main">
          <x14:cfRule type="expression" priority="4698003" id="{50CB1D75-0FD5-4D24-92B1-E8A41DC6575C}">
            <xm:f>$BN$4='Data entry'!$R48</xm:f>
            <x14:dxf>
              <fill>
                <patternFill>
                  <bgColor rgb="FFFFFF00"/>
                </patternFill>
              </fill>
            </x14:dxf>
          </x14:cfRule>
          <xm:sqref>AZ131:BN131</xm:sqref>
        </x14:conditionalFormatting>
        <x14:conditionalFormatting xmlns:xm="http://schemas.microsoft.com/office/excel/2006/main">
          <x14:cfRule type="expression" priority="4698004" id="{9EF3226D-E8FC-496B-A6FF-71776AEA54D1}">
            <xm:f>$BO$4='Data entry'!$R48</xm:f>
            <x14:dxf>
              <fill>
                <patternFill>
                  <bgColor rgb="FFFF0000"/>
                </patternFill>
              </fill>
            </x14:dxf>
          </x14:cfRule>
          <xm:sqref>BM132:BY132</xm:sqref>
        </x14:conditionalFormatting>
        <x14:conditionalFormatting xmlns:xm="http://schemas.microsoft.com/office/excel/2006/main">
          <x14:cfRule type="expression" priority="4698005" id="{3B86C801-ECFE-4D05-8AA5-1581116BAFBC}">
            <xm:f>$BO$4='Data entry'!$R48</xm:f>
            <x14:dxf>
              <fill>
                <patternFill>
                  <bgColor rgb="FFFFFF00"/>
                </patternFill>
              </fill>
            </x14:dxf>
          </x14:cfRule>
          <xm:sqref>BA131:BO131</xm:sqref>
        </x14:conditionalFormatting>
        <x14:conditionalFormatting xmlns:xm="http://schemas.microsoft.com/office/excel/2006/main">
          <x14:cfRule type="expression" priority="4698006" id="{058A23EC-3371-4A02-9F20-1ECA603AC6BC}">
            <xm:f>$BP$4='Data entry'!$R48</xm:f>
            <x14:dxf>
              <fill>
                <patternFill>
                  <bgColor rgb="FFFF0000"/>
                </patternFill>
              </fill>
            </x14:dxf>
          </x14:cfRule>
          <xm:sqref>BN132:BZ132</xm:sqref>
        </x14:conditionalFormatting>
        <x14:conditionalFormatting xmlns:xm="http://schemas.microsoft.com/office/excel/2006/main">
          <x14:cfRule type="expression" priority="4698007" id="{3E711E31-3992-4555-AB22-87133D60CD15}">
            <xm:f>$BP$4='Data entry'!$R48</xm:f>
            <x14:dxf>
              <fill>
                <patternFill>
                  <bgColor rgb="FFFFFF00"/>
                </patternFill>
              </fill>
            </x14:dxf>
          </x14:cfRule>
          <xm:sqref>BB131:BP131</xm:sqref>
        </x14:conditionalFormatting>
        <x14:conditionalFormatting xmlns:xm="http://schemas.microsoft.com/office/excel/2006/main">
          <x14:cfRule type="expression" priority="4698008" id="{23E9F8B9-37D5-4730-9453-6F23E8ECBBE3}">
            <xm:f>$BQ$4='Data entry'!$R48</xm:f>
            <x14:dxf>
              <fill>
                <patternFill>
                  <bgColor rgb="FFFFFF00"/>
                </patternFill>
              </fill>
            </x14:dxf>
          </x14:cfRule>
          <xm:sqref>BC131:BQ131</xm:sqref>
        </x14:conditionalFormatting>
        <x14:conditionalFormatting xmlns:xm="http://schemas.microsoft.com/office/excel/2006/main">
          <x14:cfRule type="expression" priority="4698009" id="{BCFD92F6-AAD3-44FD-BC61-A292A81B883E}">
            <xm:f>$BQ$4='Data entry'!$R48</xm:f>
            <x14:dxf>
              <fill>
                <patternFill>
                  <bgColor rgb="FFFF0000"/>
                </patternFill>
              </fill>
            </x14:dxf>
          </x14:cfRule>
          <xm:sqref>BO132:CA132</xm:sqref>
        </x14:conditionalFormatting>
        <x14:conditionalFormatting xmlns:xm="http://schemas.microsoft.com/office/excel/2006/main">
          <x14:cfRule type="expression" priority="4698010" id="{357D60E5-F356-477E-8020-A18F42C02832}">
            <xm:f>$BR$4='Data entry'!$R48</xm:f>
            <x14:dxf>
              <fill>
                <patternFill>
                  <bgColor rgb="FFFFFF00"/>
                </patternFill>
              </fill>
            </x14:dxf>
          </x14:cfRule>
          <xm:sqref>BD131:BR131</xm:sqref>
        </x14:conditionalFormatting>
        <x14:conditionalFormatting xmlns:xm="http://schemas.microsoft.com/office/excel/2006/main">
          <x14:cfRule type="expression" priority="4698011" id="{DA2B6511-43B3-432D-B6AA-1DB1188B90A6}">
            <xm:f>$BR$4='Data entry'!$R48</xm:f>
            <x14:dxf>
              <fill>
                <patternFill>
                  <bgColor rgb="FFFF0000"/>
                </patternFill>
              </fill>
            </x14:dxf>
          </x14:cfRule>
          <xm:sqref>BP132:CB132</xm:sqref>
        </x14:conditionalFormatting>
        <x14:conditionalFormatting xmlns:xm="http://schemas.microsoft.com/office/excel/2006/main">
          <x14:cfRule type="expression" priority="4698012" id="{0D5F64E4-4136-4BFA-B833-CC8578525D9C}">
            <xm:f>$BS$4='Data entry'!$R48</xm:f>
            <x14:dxf>
              <fill>
                <patternFill>
                  <bgColor rgb="FFFFFF00"/>
                </patternFill>
              </fill>
            </x14:dxf>
          </x14:cfRule>
          <xm:sqref>BE131:BS131</xm:sqref>
        </x14:conditionalFormatting>
        <x14:conditionalFormatting xmlns:xm="http://schemas.microsoft.com/office/excel/2006/main">
          <x14:cfRule type="expression" priority="4698013" id="{AC94D468-F078-4AE2-8771-102996E07B09}">
            <xm:f>$BS$4='Data entry'!$R48</xm:f>
            <x14:dxf>
              <fill>
                <patternFill>
                  <bgColor rgb="FFFF0000"/>
                </patternFill>
              </fill>
            </x14:dxf>
          </x14:cfRule>
          <xm:sqref>BQ132:CC132</xm:sqref>
        </x14:conditionalFormatting>
        <x14:conditionalFormatting xmlns:xm="http://schemas.microsoft.com/office/excel/2006/main">
          <x14:cfRule type="expression" priority="4698014" id="{10E78F76-181E-4F19-9F89-7DD36D3EFE30}">
            <xm:f>$BT$4='Data entry'!$R48</xm:f>
            <x14:dxf>
              <fill>
                <patternFill>
                  <bgColor rgb="FFFFFF00"/>
                </patternFill>
              </fill>
            </x14:dxf>
          </x14:cfRule>
          <xm:sqref>BF131:BT131</xm:sqref>
        </x14:conditionalFormatting>
        <x14:conditionalFormatting xmlns:xm="http://schemas.microsoft.com/office/excel/2006/main">
          <x14:cfRule type="expression" priority="4698015" id="{6A5FADC6-9512-4EFB-90A5-7B5244D10D1F}">
            <xm:f>$BT$4='Data entry'!$R48</xm:f>
            <x14:dxf>
              <fill>
                <patternFill>
                  <bgColor rgb="FFFF0000"/>
                </patternFill>
              </fill>
            </x14:dxf>
          </x14:cfRule>
          <xm:sqref>BR132:CC132</xm:sqref>
        </x14:conditionalFormatting>
        <x14:conditionalFormatting xmlns:xm="http://schemas.microsoft.com/office/excel/2006/main">
          <x14:cfRule type="expression" priority="4698016" id="{A51139D1-8841-4B96-B8CB-DFE3808765CF}">
            <xm:f>$BU$4='Data entry'!$R48</xm:f>
            <x14:dxf>
              <fill>
                <patternFill>
                  <bgColor rgb="FFFFFF00"/>
                </patternFill>
              </fill>
            </x14:dxf>
          </x14:cfRule>
          <xm:sqref>BG131:BU131</xm:sqref>
        </x14:conditionalFormatting>
        <x14:conditionalFormatting xmlns:xm="http://schemas.microsoft.com/office/excel/2006/main">
          <x14:cfRule type="expression" priority="4698017" id="{55CA7258-760F-4BFF-ACB5-A70FEB3E7981}">
            <xm:f>$BU$4='Data entry'!$R48</xm:f>
            <x14:dxf>
              <fill>
                <patternFill>
                  <bgColor rgb="FFFF0000"/>
                </patternFill>
              </fill>
            </x14:dxf>
          </x14:cfRule>
          <xm:sqref>BS132:CC132</xm:sqref>
        </x14:conditionalFormatting>
        <x14:conditionalFormatting xmlns:xm="http://schemas.microsoft.com/office/excel/2006/main">
          <x14:cfRule type="expression" priority="4698018" id="{A922B218-64DB-4CBB-9AB8-FE0EBB44E09E}">
            <xm:f>$BV$4='Data entry'!$R48</xm:f>
            <x14:dxf>
              <fill>
                <patternFill>
                  <bgColor rgb="FFFFFF00"/>
                </patternFill>
              </fill>
            </x14:dxf>
          </x14:cfRule>
          <xm:sqref>BH131:BV131</xm:sqref>
        </x14:conditionalFormatting>
        <x14:conditionalFormatting xmlns:xm="http://schemas.microsoft.com/office/excel/2006/main">
          <x14:cfRule type="expression" priority="4698019" id="{C98E908A-CD31-4778-B41C-7AFB9DBE639A}">
            <xm:f>$BV$4='Data entry'!$R48</xm:f>
            <x14:dxf>
              <fill>
                <patternFill>
                  <bgColor rgb="FFFF0000"/>
                </patternFill>
              </fill>
            </x14:dxf>
          </x14:cfRule>
          <xm:sqref>BT132:CC132</xm:sqref>
        </x14:conditionalFormatting>
        <x14:conditionalFormatting xmlns:xm="http://schemas.microsoft.com/office/excel/2006/main">
          <x14:cfRule type="expression" priority="4698020" id="{465CCCA3-B4DB-4B61-8AC7-8A5E4CEC9E3F}">
            <xm:f>$BW$4='Data entry'!$R48</xm:f>
            <x14:dxf>
              <fill>
                <patternFill>
                  <bgColor rgb="FFFFFF00"/>
                </patternFill>
              </fill>
            </x14:dxf>
          </x14:cfRule>
          <xm:sqref>BI131:BW131</xm:sqref>
        </x14:conditionalFormatting>
        <x14:conditionalFormatting xmlns:xm="http://schemas.microsoft.com/office/excel/2006/main">
          <x14:cfRule type="expression" priority="4698021" id="{37566F97-6D06-400B-A709-FE657B07687F}">
            <xm:f>$BW$4='Data entry'!$R48</xm:f>
            <x14:dxf>
              <fill>
                <patternFill>
                  <bgColor rgb="FFFF0000"/>
                </patternFill>
              </fill>
            </x14:dxf>
          </x14:cfRule>
          <xm:sqref>BU132:CC132</xm:sqref>
        </x14:conditionalFormatting>
        <x14:conditionalFormatting xmlns:xm="http://schemas.microsoft.com/office/excel/2006/main">
          <x14:cfRule type="expression" priority="4698022" id="{D8FBA3AC-5CF0-4E45-97CA-1D4DEE729ADA}">
            <xm:f>$BX$4='Data entry'!$R48</xm:f>
            <x14:dxf>
              <fill>
                <patternFill>
                  <bgColor rgb="FFFFFF00"/>
                </patternFill>
              </fill>
            </x14:dxf>
          </x14:cfRule>
          <xm:sqref>BJ131:BX131</xm:sqref>
        </x14:conditionalFormatting>
        <x14:conditionalFormatting xmlns:xm="http://schemas.microsoft.com/office/excel/2006/main">
          <x14:cfRule type="expression" priority="4698023" id="{E077C84B-A94F-431D-B232-4AFCC7C64F54}">
            <xm:f>$BX$4='Data entry'!$R48</xm:f>
            <x14:dxf>
              <fill>
                <patternFill>
                  <bgColor rgb="FFFF0000"/>
                </patternFill>
              </fill>
            </x14:dxf>
          </x14:cfRule>
          <xm:sqref>BV132:CC132</xm:sqref>
        </x14:conditionalFormatting>
        <x14:conditionalFormatting xmlns:xm="http://schemas.microsoft.com/office/excel/2006/main">
          <x14:cfRule type="expression" priority="4698024" id="{63783BA8-0C97-4A44-86FD-7A2BCF1B9957}">
            <xm:f>$BY$4='Data entry'!$R48</xm:f>
            <x14:dxf>
              <fill>
                <patternFill>
                  <bgColor rgb="FFFFFF00"/>
                </patternFill>
              </fill>
            </x14:dxf>
          </x14:cfRule>
          <xm:sqref>BK131:BY131</xm:sqref>
        </x14:conditionalFormatting>
        <x14:conditionalFormatting xmlns:xm="http://schemas.microsoft.com/office/excel/2006/main">
          <x14:cfRule type="expression" priority="4698025" id="{BB8DB8B4-B71B-46D2-AEE7-346F16103F74}">
            <xm:f>$BY$4='Data entry'!$R48</xm:f>
            <x14:dxf>
              <fill>
                <patternFill>
                  <bgColor rgb="FFFF0000"/>
                </patternFill>
              </fill>
            </x14:dxf>
          </x14:cfRule>
          <xm:sqref>BW132:CC132</xm:sqref>
        </x14:conditionalFormatting>
        <x14:conditionalFormatting xmlns:xm="http://schemas.microsoft.com/office/excel/2006/main">
          <x14:cfRule type="expression" priority="4698026" id="{1B638B98-2B06-4FEB-90C1-446A3E0A3979}">
            <xm:f>$BZ$4='Data entry'!$R48</xm:f>
            <x14:dxf>
              <fill>
                <patternFill>
                  <bgColor rgb="FFFFFF00"/>
                </patternFill>
              </fill>
            </x14:dxf>
          </x14:cfRule>
          <xm:sqref>BL131:BZ131</xm:sqref>
        </x14:conditionalFormatting>
        <x14:conditionalFormatting xmlns:xm="http://schemas.microsoft.com/office/excel/2006/main">
          <x14:cfRule type="expression" priority="4698027" id="{D3A0A2F8-D1B2-4DC5-B2A9-0EF53074E685}">
            <xm:f>$BZ$4='Data entry'!$R48</xm:f>
            <x14:dxf>
              <fill>
                <patternFill>
                  <bgColor rgb="FFFF0000"/>
                </patternFill>
              </fill>
            </x14:dxf>
          </x14:cfRule>
          <xm:sqref>BX132:CC132</xm:sqref>
        </x14:conditionalFormatting>
        <x14:conditionalFormatting xmlns:xm="http://schemas.microsoft.com/office/excel/2006/main">
          <x14:cfRule type="expression" priority="4698028" id="{83F6D018-7D3B-4D33-9998-11572F2F2FF5}">
            <xm:f>$CA$4='Data entry'!$R48</xm:f>
            <x14:dxf>
              <fill>
                <patternFill>
                  <bgColor rgb="FFFFFF00"/>
                </patternFill>
              </fill>
            </x14:dxf>
          </x14:cfRule>
          <xm:sqref>BM131:CA131</xm:sqref>
        </x14:conditionalFormatting>
        <x14:conditionalFormatting xmlns:xm="http://schemas.microsoft.com/office/excel/2006/main">
          <x14:cfRule type="expression" priority="4698029" id="{8E6D0B51-5626-4ED9-9072-C7A2C139704F}">
            <xm:f>$CA$4='Data entry'!$R48</xm:f>
            <x14:dxf>
              <fill>
                <patternFill>
                  <bgColor rgb="FFFF0000"/>
                </patternFill>
              </fill>
            </x14:dxf>
          </x14:cfRule>
          <xm:sqref>BY132:CC132</xm:sqref>
        </x14:conditionalFormatting>
        <x14:conditionalFormatting xmlns:xm="http://schemas.microsoft.com/office/excel/2006/main">
          <x14:cfRule type="expression" priority="4698030" id="{E1886EE4-3BDE-43A9-9F4B-79377FEC37FE}">
            <xm:f>$CB$4='Data entry'!$R48</xm:f>
            <x14:dxf>
              <fill>
                <patternFill>
                  <bgColor rgb="FFFFFF00"/>
                </patternFill>
              </fill>
            </x14:dxf>
          </x14:cfRule>
          <xm:sqref>BN131:CB131</xm:sqref>
        </x14:conditionalFormatting>
        <x14:conditionalFormatting xmlns:xm="http://schemas.microsoft.com/office/excel/2006/main">
          <x14:cfRule type="expression" priority="4698031" id="{ADEF572A-6C18-4602-BB86-01C96D36E07E}">
            <xm:f>$CB$4='Data entry'!$R48</xm:f>
            <x14:dxf>
              <fill>
                <patternFill>
                  <bgColor rgb="FFFF0000"/>
                </patternFill>
              </fill>
            </x14:dxf>
          </x14:cfRule>
          <xm:sqref>BZ132:CC132</xm:sqref>
        </x14:conditionalFormatting>
        <x14:conditionalFormatting xmlns:xm="http://schemas.microsoft.com/office/excel/2006/main">
          <x14:cfRule type="expression" priority="4698032" id="{7984E1C9-E073-4955-8543-62145CB6D008}">
            <xm:f>$CC$4='Data entry'!$R48</xm:f>
            <x14:dxf>
              <fill>
                <patternFill>
                  <bgColor rgb="FFFFFF00"/>
                </patternFill>
              </fill>
            </x14:dxf>
          </x14:cfRule>
          <xm:sqref>BO131:CC131</xm:sqref>
        </x14:conditionalFormatting>
        <x14:conditionalFormatting xmlns:xm="http://schemas.microsoft.com/office/excel/2006/main">
          <x14:cfRule type="expression" priority="4698033" id="{18A957B3-59FA-4698-BA92-2A208FF18E2F}">
            <xm:f>$CC$4='Data entry'!$R48</xm:f>
            <x14:dxf>
              <fill>
                <patternFill>
                  <bgColor rgb="FFFF0000"/>
                </patternFill>
              </fill>
            </x14:dxf>
          </x14:cfRule>
          <xm:sqref>CA132:CC132</xm:sqref>
        </x14:conditionalFormatting>
        <x14:conditionalFormatting xmlns:xm="http://schemas.microsoft.com/office/excel/2006/main">
          <x14:cfRule type="expression" priority="4698120" id="{5B0DB825-B7C2-40AC-B7EF-F267F054CFB9}">
            <xm:f>$U$4='Data entry'!$R49</xm:f>
            <x14:dxf>
              <fill>
                <patternFill>
                  <bgColor rgb="FFFF0000"/>
                </patternFill>
              </fill>
            </x14:dxf>
          </x14:cfRule>
          <xm:sqref>S135:AE135</xm:sqref>
        </x14:conditionalFormatting>
        <x14:conditionalFormatting xmlns:xm="http://schemas.microsoft.com/office/excel/2006/main">
          <x14:cfRule type="expression" priority="4698121" id="{18311200-E2BB-400F-B594-3B9A2C6068C2}">
            <xm:f>$V$4='Data entry'!$R49</xm:f>
            <x14:dxf>
              <fill>
                <patternFill>
                  <bgColor rgb="FFFF0000"/>
                </patternFill>
              </fill>
            </x14:dxf>
          </x14:cfRule>
          <xm:sqref>T135:AF135</xm:sqref>
        </x14:conditionalFormatting>
        <x14:conditionalFormatting xmlns:xm="http://schemas.microsoft.com/office/excel/2006/main">
          <x14:cfRule type="expression" priority="4698122" id="{D6DFB621-1A58-4C59-A987-ECAD0EB2D32B}">
            <xm:f>$V$4='Data entry'!$R49</xm:f>
            <x14:dxf>
              <fill>
                <patternFill>
                  <bgColor rgb="FFFFFF00"/>
                </patternFill>
              </fill>
            </x14:dxf>
          </x14:cfRule>
          <xm:sqref>H134:V134</xm:sqref>
        </x14:conditionalFormatting>
        <x14:conditionalFormatting xmlns:xm="http://schemas.microsoft.com/office/excel/2006/main">
          <x14:cfRule type="expression" priority="4698123" id="{5F87A680-DC5F-433D-A779-B7A534ACCDA9}">
            <xm:f>$W$4='Data entry'!$R49</xm:f>
            <x14:dxf>
              <fill>
                <patternFill>
                  <bgColor rgb="FFFF0000"/>
                </patternFill>
              </fill>
            </x14:dxf>
          </x14:cfRule>
          <xm:sqref>U135:AG135</xm:sqref>
        </x14:conditionalFormatting>
        <x14:conditionalFormatting xmlns:xm="http://schemas.microsoft.com/office/excel/2006/main">
          <x14:cfRule type="expression" priority="4698124" id="{964539FF-A92C-4F68-B268-B7157A32678C}">
            <xm:f>$W$4='Data entry'!$R49</xm:f>
            <x14:dxf>
              <fill>
                <patternFill>
                  <bgColor rgb="FFFFFF00"/>
                </patternFill>
              </fill>
            </x14:dxf>
          </x14:cfRule>
          <xm:sqref>I134:W134</xm:sqref>
        </x14:conditionalFormatting>
        <x14:conditionalFormatting xmlns:xm="http://schemas.microsoft.com/office/excel/2006/main">
          <x14:cfRule type="expression" priority="4698125" id="{46C1533A-F090-4A90-9309-3F59EC3FD3B0}">
            <xm:f>$X$4='Data entry'!$R49</xm:f>
            <x14:dxf>
              <fill>
                <patternFill>
                  <bgColor rgb="FFFF0000"/>
                </patternFill>
              </fill>
            </x14:dxf>
          </x14:cfRule>
          <xm:sqref>V135:AH135</xm:sqref>
        </x14:conditionalFormatting>
        <x14:conditionalFormatting xmlns:xm="http://schemas.microsoft.com/office/excel/2006/main">
          <x14:cfRule type="expression" priority="4698126" id="{7C70E81C-DDD4-4D75-933A-4F6A39893184}">
            <xm:f>$X$4='Data entry'!$R49</xm:f>
            <x14:dxf>
              <fill>
                <patternFill>
                  <bgColor rgb="FFFFFF00"/>
                </patternFill>
              </fill>
            </x14:dxf>
          </x14:cfRule>
          <xm:sqref>J134:X134</xm:sqref>
        </x14:conditionalFormatting>
        <x14:conditionalFormatting xmlns:xm="http://schemas.microsoft.com/office/excel/2006/main">
          <x14:cfRule type="expression" priority="4698127" id="{561AF073-0EF8-4B72-A119-40A639C4359D}">
            <xm:f>$Y$4='Data entry'!$R49</xm:f>
            <x14:dxf>
              <fill>
                <patternFill>
                  <bgColor rgb="FFFF0000"/>
                </patternFill>
              </fill>
            </x14:dxf>
          </x14:cfRule>
          <xm:sqref>W135:AI135</xm:sqref>
        </x14:conditionalFormatting>
        <x14:conditionalFormatting xmlns:xm="http://schemas.microsoft.com/office/excel/2006/main">
          <x14:cfRule type="expression" priority="4698128" id="{F242E808-8F07-4A89-9524-7D4C767CE357}">
            <xm:f>$Y$4='Data entry'!$R49</xm:f>
            <x14:dxf>
              <fill>
                <patternFill>
                  <bgColor rgb="FFFFFF00"/>
                </patternFill>
              </fill>
            </x14:dxf>
          </x14:cfRule>
          <xm:sqref>K134:Y134</xm:sqref>
        </x14:conditionalFormatting>
        <x14:conditionalFormatting xmlns:xm="http://schemas.microsoft.com/office/excel/2006/main">
          <x14:cfRule type="expression" priority="4698129" id="{DD601058-982B-4218-BD9D-64BB823C2633}">
            <xm:f>$Z$4='Data entry'!$R49</xm:f>
            <x14:dxf>
              <fill>
                <patternFill>
                  <bgColor rgb="FFFF0000"/>
                </patternFill>
              </fill>
            </x14:dxf>
          </x14:cfRule>
          <xm:sqref>X135:AJ135</xm:sqref>
        </x14:conditionalFormatting>
        <x14:conditionalFormatting xmlns:xm="http://schemas.microsoft.com/office/excel/2006/main">
          <x14:cfRule type="expression" priority="4698130" id="{C9DB141D-79F6-4093-92A3-7BF7A1622985}">
            <xm:f>$Z$4='Data entry'!$R49</xm:f>
            <x14:dxf>
              <fill>
                <patternFill>
                  <bgColor rgb="FFFFFF00"/>
                </patternFill>
              </fill>
            </x14:dxf>
          </x14:cfRule>
          <xm:sqref>L134:Z134</xm:sqref>
        </x14:conditionalFormatting>
        <x14:conditionalFormatting xmlns:xm="http://schemas.microsoft.com/office/excel/2006/main">
          <x14:cfRule type="expression" priority="4698131" id="{710EB8D3-F5C0-4E3C-8214-2D0C4E26F649}">
            <xm:f>$AA$4='Data entry'!$R49</xm:f>
            <x14:dxf>
              <fill>
                <patternFill>
                  <bgColor rgb="FFFF0000"/>
                </patternFill>
              </fill>
            </x14:dxf>
          </x14:cfRule>
          <xm:sqref>Y135:AK135</xm:sqref>
        </x14:conditionalFormatting>
        <x14:conditionalFormatting xmlns:xm="http://schemas.microsoft.com/office/excel/2006/main">
          <x14:cfRule type="expression" priority="4698132" id="{33825D69-C967-4D27-B395-5D44A3083802}">
            <xm:f>$AA$4='Data entry'!$R49</xm:f>
            <x14:dxf>
              <fill>
                <patternFill>
                  <bgColor rgb="FFFFFF00"/>
                </patternFill>
              </fill>
            </x14:dxf>
          </x14:cfRule>
          <xm:sqref>M134:AA134</xm:sqref>
        </x14:conditionalFormatting>
        <x14:conditionalFormatting xmlns:xm="http://schemas.microsoft.com/office/excel/2006/main">
          <x14:cfRule type="expression" priority="4698133" id="{9811A97D-351B-4D32-8754-AF433277E62B}">
            <xm:f>$AB$4='Data entry'!$R49</xm:f>
            <x14:dxf>
              <fill>
                <patternFill>
                  <bgColor rgb="FFFF0000"/>
                </patternFill>
              </fill>
            </x14:dxf>
          </x14:cfRule>
          <xm:sqref>Z135:AL135</xm:sqref>
        </x14:conditionalFormatting>
        <x14:conditionalFormatting xmlns:xm="http://schemas.microsoft.com/office/excel/2006/main">
          <x14:cfRule type="expression" priority="4698134" id="{6DD3E556-C72E-438B-92DA-3096ED1E4178}">
            <xm:f>$AB$4='Data entry'!$R49</xm:f>
            <x14:dxf>
              <fill>
                <patternFill>
                  <bgColor rgb="FFFFFF00"/>
                </patternFill>
              </fill>
            </x14:dxf>
          </x14:cfRule>
          <xm:sqref>N134:AB134</xm:sqref>
        </x14:conditionalFormatting>
        <x14:conditionalFormatting xmlns:xm="http://schemas.microsoft.com/office/excel/2006/main">
          <x14:cfRule type="expression" priority="4698135" id="{C0DF7A1B-D6BC-4371-BD3A-F0708147FA1C}">
            <xm:f>$AC$4='Data entry'!$R49</xm:f>
            <x14:dxf>
              <fill>
                <patternFill>
                  <bgColor rgb="FFFF0000"/>
                </patternFill>
              </fill>
            </x14:dxf>
          </x14:cfRule>
          <xm:sqref>AA135:AM135</xm:sqref>
        </x14:conditionalFormatting>
        <x14:conditionalFormatting xmlns:xm="http://schemas.microsoft.com/office/excel/2006/main">
          <x14:cfRule type="expression" priority="4698136" id="{DB2E1F48-AF0E-41F9-A976-6B1963CA5711}">
            <xm:f>$AC$4='Data entry'!$R49</xm:f>
            <x14:dxf>
              <fill>
                <patternFill>
                  <bgColor rgb="FFFFFF00"/>
                </patternFill>
              </fill>
            </x14:dxf>
          </x14:cfRule>
          <xm:sqref>O134:AC134</xm:sqref>
        </x14:conditionalFormatting>
        <x14:conditionalFormatting xmlns:xm="http://schemas.microsoft.com/office/excel/2006/main">
          <x14:cfRule type="expression" priority="4698137" id="{89909907-F9A9-4AF9-BC1D-304710A43F50}">
            <xm:f>$AD$4='Data entry'!$R49</xm:f>
            <x14:dxf>
              <fill>
                <patternFill>
                  <bgColor rgb="FFFF0000"/>
                </patternFill>
              </fill>
            </x14:dxf>
          </x14:cfRule>
          <xm:sqref>AB135:AN135</xm:sqref>
        </x14:conditionalFormatting>
        <x14:conditionalFormatting xmlns:xm="http://schemas.microsoft.com/office/excel/2006/main">
          <x14:cfRule type="expression" priority="4698138" id="{729676B7-E331-43A4-ACC9-850DCEE76A0E}">
            <xm:f>$AD$4='Data entry'!$R49</xm:f>
            <x14:dxf>
              <fill>
                <patternFill>
                  <bgColor rgb="FFFFFF00"/>
                </patternFill>
              </fill>
            </x14:dxf>
          </x14:cfRule>
          <xm:sqref>P134:AD134</xm:sqref>
        </x14:conditionalFormatting>
        <x14:conditionalFormatting xmlns:xm="http://schemas.microsoft.com/office/excel/2006/main">
          <x14:cfRule type="expression" priority="4698139" id="{00DA2C55-350E-44AA-ABEA-808FABFDA737}">
            <xm:f>$AE$4='Data entry'!$R49</xm:f>
            <x14:dxf>
              <fill>
                <patternFill>
                  <bgColor rgb="FFFF0000"/>
                </patternFill>
              </fill>
            </x14:dxf>
          </x14:cfRule>
          <xm:sqref>AC135:AO135</xm:sqref>
        </x14:conditionalFormatting>
        <x14:conditionalFormatting xmlns:xm="http://schemas.microsoft.com/office/excel/2006/main">
          <x14:cfRule type="expression" priority="4698140" id="{373C95F1-00C1-45E9-B561-5224945BA4A4}">
            <xm:f>$AE$4='Data entry'!$R49</xm:f>
            <x14:dxf>
              <fill>
                <patternFill>
                  <bgColor rgb="FFFFFF00"/>
                </patternFill>
              </fill>
            </x14:dxf>
          </x14:cfRule>
          <xm:sqref>Q134:AE134</xm:sqref>
        </x14:conditionalFormatting>
        <x14:conditionalFormatting xmlns:xm="http://schemas.microsoft.com/office/excel/2006/main">
          <x14:cfRule type="expression" priority="4698141" id="{65E90E74-6BEF-4B00-BD5E-ECACFEBC225A}">
            <xm:f>$AF$4='Data entry'!$R49</xm:f>
            <x14:dxf>
              <fill>
                <patternFill>
                  <bgColor rgb="FFFF0000"/>
                </patternFill>
              </fill>
            </x14:dxf>
          </x14:cfRule>
          <xm:sqref>AD135:AP135</xm:sqref>
        </x14:conditionalFormatting>
        <x14:conditionalFormatting xmlns:xm="http://schemas.microsoft.com/office/excel/2006/main">
          <x14:cfRule type="expression" priority="4698142" id="{56B519D7-E083-4811-B42B-D6CB10D44BB3}">
            <xm:f>$AF$4='Data entry'!$R49</xm:f>
            <x14:dxf>
              <fill>
                <patternFill>
                  <bgColor rgb="FFFFFF00"/>
                </patternFill>
              </fill>
            </x14:dxf>
          </x14:cfRule>
          <xm:sqref>R134:AF134</xm:sqref>
        </x14:conditionalFormatting>
        <x14:conditionalFormatting xmlns:xm="http://schemas.microsoft.com/office/excel/2006/main">
          <x14:cfRule type="expression" priority="4698143" id="{889682B6-BF9B-414B-86B7-1C802156B058}">
            <xm:f>$AG$4='Data entry'!$R49</xm:f>
            <x14:dxf>
              <fill>
                <patternFill>
                  <bgColor rgb="FFFF0000"/>
                </patternFill>
              </fill>
            </x14:dxf>
          </x14:cfRule>
          <xm:sqref>AE135:AQ135</xm:sqref>
        </x14:conditionalFormatting>
        <x14:conditionalFormatting xmlns:xm="http://schemas.microsoft.com/office/excel/2006/main">
          <x14:cfRule type="expression" priority="4698144" id="{19913D88-1940-4CB0-B29C-D46D60833BD5}">
            <xm:f>$AG$4='Data entry'!$R49</xm:f>
            <x14:dxf>
              <fill>
                <patternFill>
                  <bgColor rgb="FFFFFF00"/>
                </patternFill>
              </fill>
            </x14:dxf>
          </x14:cfRule>
          <xm:sqref>S134:AG134</xm:sqref>
        </x14:conditionalFormatting>
        <x14:conditionalFormatting xmlns:xm="http://schemas.microsoft.com/office/excel/2006/main">
          <x14:cfRule type="expression" priority="4698145" id="{3DD7B9A5-18A3-463F-BAD5-9796FC487328}">
            <xm:f>$AH$4='Data entry'!$R49</xm:f>
            <x14:dxf>
              <fill>
                <patternFill>
                  <bgColor rgb="FFFF0000"/>
                </patternFill>
              </fill>
            </x14:dxf>
          </x14:cfRule>
          <xm:sqref>AF135:AR135</xm:sqref>
        </x14:conditionalFormatting>
        <x14:conditionalFormatting xmlns:xm="http://schemas.microsoft.com/office/excel/2006/main">
          <x14:cfRule type="expression" priority="4698146" id="{31005CF4-5608-496E-91EB-F7F505046C80}">
            <xm:f>$AH$4='Data entry'!$R49</xm:f>
            <x14:dxf>
              <fill>
                <patternFill>
                  <bgColor rgb="FFFFFF00"/>
                </patternFill>
              </fill>
            </x14:dxf>
          </x14:cfRule>
          <xm:sqref>T134:AH134</xm:sqref>
        </x14:conditionalFormatting>
        <x14:conditionalFormatting xmlns:xm="http://schemas.microsoft.com/office/excel/2006/main">
          <x14:cfRule type="expression" priority="4698147" id="{CD14F654-5B7A-444F-8FC1-7DD71E76E475}">
            <xm:f>$AI$4='Data entry'!$R49</xm:f>
            <x14:dxf>
              <fill>
                <patternFill>
                  <bgColor rgb="FFFF0000"/>
                </patternFill>
              </fill>
            </x14:dxf>
          </x14:cfRule>
          <xm:sqref>AG135:AS135</xm:sqref>
        </x14:conditionalFormatting>
        <x14:conditionalFormatting xmlns:xm="http://schemas.microsoft.com/office/excel/2006/main">
          <x14:cfRule type="expression" priority="4698148" id="{0E4E448C-6C46-4285-B877-A61A90294385}">
            <xm:f>$AI$4='Data entry'!$R49</xm:f>
            <x14:dxf>
              <fill>
                <patternFill>
                  <bgColor rgb="FFFFFF00"/>
                </patternFill>
              </fill>
            </x14:dxf>
          </x14:cfRule>
          <xm:sqref>U134:AI134</xm:sqref>
        </x14:conditionalFormatting>
        <x14:conditionalFormatting xmlns:xm="http://schemas.microsoft.com/office/excel/2006/main">
          <x14:cfRule type="expression" priority="4698149" id="{B1C1818F-791C-403D-BE73-6F6E9DC6A16D}">
            <xm:f>$AJ$4='Data entry'!$R49</xm:f>
            <x14:dxf>
              <fill>
                <patternFill>
                  <bgColor rgb="FFFF0000"/>
                </patternFill>
              </fill>
            </x14:dxf>
          </x14:cfRule>
          <xm:sqref>AH135:AT135</xm:sqref>
        </x14:conditionalFormatting>
        <x14:conditionalFormatting xmlns:xm="http://schemas.microsoft.com/office/excel/2006/main">
          <x14:cfRule type="expression" priority="4698150" id="{A1237792-221B-431B-B8A7-E9A64DA46D93}">
            <xm:f>$AJ$4='Data entry'!$R49</xm:f>
            <x14:dxf>
              <fill>
                <patternFill>
                  <bgColor rgb="FFFFFF00"/>
                </patternFill>
              </fill>
            </x14:dxf>
          </x14:cfRule>
          <xm:sqref>V134:AJ134</xm:sqref>
        </x14:conditionalFormatting>
        <x14:conditionalFormatting xmlns:xm="http://schemas.microsoft.com/office/excel/2006/main">
          <x14:cfRule type="expression" priority="4698151" id="{617DC2AF-C7A3-4724-8EA3-17DEFEDC8949}">
            <xm:f>$AK$4='Data entry'!$R49</xm:f>
            <x14:dxf>
              <fill>
                <patternFill>
                  <bgColor rgb="FFFF0000"/>
                </patternFill>
              </fill>
            </x14:dxf>
          </x14:cfRule>
          <xm:sqref>AI135:AU135</xm:sqref>
        </x14:conditionalFormatting>
        <x14:conditionalFormatting xmlns:xm="http://schemas.microsoft.com/office/excel/2006/main">
          <x14:cfRule type="expression" priority="4698152" id="{AA72317D-37B1-48EB-A28B-BF2AC8DC4519}">
            <xm:f>$AK$4='Data entry'!$R49</xm:f>
            <x14:dxf>
              <fill>
                <patternFill>
                  <bgColor rgb="FFFFFF00"/>
                </patternFill>
              </fill>
            </x14:dxf>
          </x14:cfRule>
          <xm:sqref>W134:AK134</xm:sqref>
        </x14:conditionalFormatting>
        <x14:conditionalFormatting xmlns:xm="http://schemas.microsoft.com/office/excel/2006/main">
          <x14:cfRule type="expression" priority="4698153" id="{6CA9FB7A-20EA-4D3A-B74C-A001F4BE810D}">
            <xm:f>$AL$4='Data entry'!$R49</xm:f>
            <x14:dxf>
              <fill>
                <patternFill>
                  <bgColor rgb="FFFF0000"/>
                </patternFill>
              </fill>
            </x14:dxf>
          </x14:cfRule>
          <xm:sqref>AJ135:AV135</xm:sqref>
        </x14:conditionalFormatting>
        <x14:conditionalFormatting xmlns:xm="http://schemas.microsoft.com/office/excel/2006/main">
          <x14:cfRule type="expression" priority="4698154" id="{81A75DAA-573F-4EF3-A640-1B992C18BEA0}">
            <xm:f>$AL$4='Data entry'!$R49</xm:f>
            <x14:dxf>
              <fill>
                <patternFill>
                  <bgColor rgb="FFFFFF00"/>
                </patternFill>
              </fill>
            </x14:dxf>
          </x14:cfRule>
          <xm:sqref>X134:AL134</xm:sqref>
        </x14:conditionalFormatting>
        <x14:conditionalFormatting xmlns:xm="http://schemas.microsoft.com/office/excel/2006/main">
          <x14:cfRule type="expression" priority="4698155" id="{3D44713E-4ABA-4CCD-9DF4-5513A9FB5E1E}">
            <xm:f>$AM$4='Data entry'!$R49</xm:f>
            <x14:dxf>
              <fill>
                <patternFill>
                  <bgColor rgb="FFFF0000"/>
                </patternFill>
              </fill>
            </x14:dxf>
          </x14:cfRule>
          <xm:sqref>AK135:AW135</xm:sqref>
        </x14:conditionalFormatting>
        <x14:conditionalFormatting xmlns:xm="http://schemas.microsoft.com/office/excel/2006/main">
          <x14:cfRule type="expression" priority="4698156" id="{05A26B51-72A7-4423-822F-2BDBC28275D0}">
            <xm:f>$AM$4='Data entry'!$R49</xm:f>
            <x14:dxf>
              <fill>
                <patternFill>
                  <bgColor rgb="FFFFFF00"/>
                </patternFill>
              </fill>
            </x14:dxf>
          </x14:cfRule>
          <xm:sqref>Y134:AM134</xm:sqref>
        </x14:conditionalFormatting>
        <x14:conditionalFormatting xmlns:xm="http://schemas.microsoft.com/office/excel/2006/main">
          <x14:cfRule type="expression" priority="4698157" id="{B8A20675-6230-4694-A7F6-6B3DC7142773}">
            <xm:f>$AN$4='Data entry'!$R49</xm:f>
            <x14:dxf>
              <fill>
                <patternFill>
                  <bgColor rgb="FFFF0000"/>
                </patternFill>
              </fill>
            </x14:dxf>
          </x14:cfRule>
          <xm:sqref>AL135:AX135</xm:sqref>
        </x14:conditionalFormatting>
        <x14:conditionalFormatting xmlns:xm="http://schemas.microsoft.com/office/excel/2006/main">
          <x14:cfRule type="expression" priority="4698158" id="{8421181C-7450-42E9-BC1D-065CCFCA960E}">
            <xm:f>$AN$4='Data entry'!$R49</xm:f>
            <x14:dxf>
              <fill>
                <patternFill>
                  <bgColor rgb="FFFFFF00"/>
                </patternFill>
              </fill>
            </x14:dxf>
          </x14:cfRule>
          <xm:sqref>Z134:AN134</xm:sqref>
        </x14:conditionalFormatting>
        <x14:conditionalFormatting xmlns:xm="http://schemas.microsoft.com/office/excel/2006/main">
          <x14:cfRule type="expression" priority="4698159" id="{067FE4BD-6EF4-4684-B6E0-35AB2F267EE7}">
            <xm:f>$AO$4='Data entry'!$R49</xm:f>
            <x14:dxf>
              <fill>
                <patternFill>
                  <bgColor rgb="FFFF0000"/>
                </patternFill>
              </fill>
            </x14:dxf>
          </x14:cfRule>
          <xm:sqref>AM135:AY135</xm:sqref>
        </x14:conditionalFormatting>
        <x14:conditionalFormatting xmlns:xm="http://schemas.microsoft.com/office/excel/2006/main">
          <x14:cfRule type="expression" priority="4698160" id="{F7653492-88D1-47AC-8BA3-0CCE65C3C2AB}">
            <xm:f>$AO$4='Data entry'!$R49</xm:f>
            <x14:dxf>
              <fill>
                <patternFill>
                  <bgColor rgb="FFFFFF00"/>
                </patternFill>
              </fill>
            </x14:dxf>
          </x14:cfRule>
          <xm:sqref>AA134:AO134</xm:sqref>
        </x14:conditionalFormatting>
        <x14:conditionalFormatting xmlns:xm="http://schemas.microsoft.com/office/excel/2006/main">
          <x14:cfRule type="expression" priority="4698161" id="{207A5E5D-B322-482E-9193-1D7318138358}">
            <xm:f>$AP$4='Data entry'!$R49</xm:f>
            <x14:dxf>
              <fill>
                <patternFill>
                  <bgColor rgb="FFFF0000"/>
                </patternFill>
              </fill>
            </x14:dxf>
          </x14:cfRule>
          <xm:sqref>AN135:AZ135</xm:sqref>
        </x14:conditionalFormatting>
        <x14:conditionalFormatting xmlns:xm="http://schemas.microsoft.com/office/excel/2006/main">
          <x14:cfRule type="expression" priority="4698162" id="{21DA638D-4CA0-4067-BFF1-240CE1A0261B}">
            <xm:f>$AP$4='Data entry'!$R49</xm:f>
            <x14:dxf>
              <fill>
                <patternFill>
                  <bgColor rgb="FFFFFF00"/>
                </patternFill>
              </fill>
            </x14:dxf>
          </x14:cfRule>
          <xm:sqref>AB134:AP134</xm:sqref>
        </x14:conditionalFormatting>
        <x14:conditionalFormatting xmlns:xm="http://schemas.microsoft.com/office/excel/2006/main">
          <x14:cfRule type="expression" priority="4698163" id="{71963D96-A42A-4B90-BFC7-6D83D37766EF}">
            <xm:f>$AQ$4='Data entry'!$R49</xm:f>
            <x14:dxf>
              <fill>
                <patternFill>
                  <bgColor rgb="FFFF0000"/>
                </patternFill>
              </fill>
            </x14:dxf>
          </x14:cfRule>
          <xm:sqref>AO135:BA135</xm:sqref>
        </x14:conditionalFormatting>
        <x14:conditionalFormatting xmlns:xm="http://schemas.microsoft.com/office/excel/2006/main">
          <x14:cfRule type="expression" priority="4698164" id="{74952595-84B6-484F-8FF6-FCC1F337DF4D}">
            <xm:f>$AQ$4='Data entry'!$R49</xm:f>
            <x14:dxf>
              <fill>
                <patternFill>
                  <bgColor rgb="FFFFFF00"/>
                </patternFill>
              </fill>
            </x14:dxf>
          </x14:cfRule>
          <xm:sqref>AC134:AQ134</xm:sqref>
        </x14:conditionalFormatting>
        <x14:conditionalFormatting xmlns:xm="http://schemas.microsoft.com/office/excel/2006/main">
          <x14:cfRule type="expression" priority="4698165" id="{8AC9C4B9-0A34-4BC0-B0F7-CA89434C4911}">
            <xm:f>$P$4='Data entry'!$R49</xm:f>
            <x14:dxf>
              <fill>
                <patternFill>
                  <bgColor rgb="FFFFFF00"/>
                </patternFill>
              </fill>
            </x14:dxf>
          </x14:cfRule>
          <xm:sqref>C134:P134</xm:sqref>
        </x14:conditionalFormatting>
        <x14:conditionalFormatting xmlns:xm="http://schemas.microsoft.com/office/excel/2006/main">
          <x14:cfRule type="expression" priority="4698166" id="{0A726775-ABFD-4F22-967C-1A4D87BA3751}">
            <xm:f>$Q$4='Data entry'!$R49</xm:f>
            <x14:dxf>
              <fill>
                <patternFill>
                  <bgColor rgb="FFFFFF00"/>
                </patternFill>
              </fill>
            </x14:dxf>
          </x14:cfRule>
          <xm:sqref>C134:Q134</xm:sqref>
        </x14:conditionalFormatting>
        <x14:conditionalFormatting xmlns:xm="http://schemas.microsoft.com/office/excel/2006/main">
          <x14:cfRule type="expression" priority="4698167" id="{3A8414BD-262C-43B5-86EE-FA6901D00453}">
            <xm:f>$Q$4='Data entry'!$R49</xm:f>
            <x14:dxf>
              <fill>
                <patternFill>
                  <bgColor rgb="FFFF0000"/>
                </patternFill>
              </fill>
            </x14:dxf>
          </x14:cfRule>
          <xm:sqref>O135:AA135</xm:sqref>
        </x14:conditionalFormatting>
        <x14:conditionalFormatting xmlns:xm="http://schemas.microsoft.com/office/excel/2006/main">
          <x14:cfRule type="expression" priority="4698168" id="{B8B5501D-F3EF-4449-9306-F652960C65F4}">
            <xm:f>$R$4='Data entry'!$R49</xm:f>
            <x14:dxf>
              <fill>
                <patternFill>
                  <bgColor rgb="FFFF0000"/>
                </patternFill>
              </fill>
            </x14:dxf>
          </x14:cfRule>
          <xm:sqref>P135:AB135</xm:sqref>
        </x14:conditionalFormatting>
        <x14:conditionalFormatting xmlns:xm="http://schemas.microsoft.com/office/excel/2006/main">
          <x14:cfRule type="expression" priority="4698169" id="{5D070DEC-B82E-4D87-B907-A3E5AB836991}">
            <xm:f>$R$4='Data entry'!$R49</xm:f>
            <x14:dxf>
              <fill>
                <patternFill>
                  <bgColor rgb="FFFFFF00"/>
                </patternFill>
              </fill>
            </x14:dxf>
          </x14:cfRule>
          <xm:sqref>D134:R134</xm:sqref>
        </x14:conditionalFormatting>
        <x14:conditionalFormatting xmlns:xm="http://schemas.microsoft.com/office/excel/2006/main">
          <x14:cfRule type="expression" priority="4698170" id="{E4D16A10-F818-4664-9FB2-F0E839824D4B}">
            <xm:f>$S$4='Data entry'!$R49</xm:f>
            <x14:dxf>
              <fill>
                <patternFill>
                  <bgColor rgb="FFFF0000"/>
                </patternFill>
              </fill>
            </x14:dxf>
          </x14:cfRule>
          <xm:sqref>Q135:AC135</xm:sqref>
        </x14:conditionalFormatting>
        <x14:conditionalFormatting xmlns:xm="http://schemas.microsoft.com/office/excel/2006/main">
          <x14:cfRule type="expression" priority="4698171" id="{1A9F9911-A3E9-4730-AFBE-AB8C596545CA}">
            <xm:f>$S$4='Data entry'!$R49</xm:f>
            <x14:dxf>
              <fill>
                <patternFill>
                  <bgColor rgb="FFFFFF00"/>
                </patternFill>
              </fill>
            </x14:dxf>
          </x14:cfRule>
          <xm:sqref>E134:S134</xm:sqref>
        </x14:conditionalFormatting>
        <x14:conditionalFormatting xmlns:xm="http://schemas.microsoft.com/office/excel/2006/main">
          <x14:cfRule type="expression" priority="4698172" id="{8BB5CD1B-B2AC-442A-9550-26DE19A62D22}">
            <xm:f>$T$4='Data entry'!$R49</xm:f>
            <x14:dxf>
              <fill>
                <patternFill>
                  <bgColor rgb="FFFF0000"/>
                </patternFill>
              </fill>
            </x14:dxf>
          </x14:cfRule>
          <xm:sqref>R135:AD135</xm:sqref>
        </x14:conditionalFormatting>
        <x14:conditionalFormatting xmlns:xm="http://schemas.microsoft.com/office/excel/2006/main">
          <x14:cfRule type="expression" priority="4698173" id="{E7B59C69-7921-4049-84A1-8B3E5F7B0598}">
            <xm:f>$T$4='Data entry'!$R49</xm:f>
            <x14:dxf>
              <fill>
                <patternFill>
                  <bgColor rgb="FFFFFF00"/>
                </patternFill>
              </fill>
            </x14:dxf>
          </x14:cfRule>
          <xm:sqref>F134:T134</xm:sqref>
        </x14:conditionalFormatting>
        <x14:conditionalFormatting xmlns:xm="http://schemas.microsoft.com/office/excel/2006/main">
          <x14:cfRule type="expression" priority="4698174" id="{238C09E5-7A3D-439D-949F-A7733073F9A2}">
            <xm:f>$U$4='Data entry'!$R49</xm:f>
            <x14:dxf>
              <fill>
                <patternFill>
                  <bgColor rgb="FFFFFF00"/>
                </patternFill>
              </fill>
            </x14:dxf>
          </x14:cfRule>
          <xm:sqref>G134:U134</xm:sqref>
        </x14:conditionalFormatting>
        <x14:conditionalFormatting xmlns:xm="http://schemas.microsoft.com/office/excel/2006/main">
          <x14:cfRule type="expression" priority="4698175" id="{DE4D4432-0A19-452A-AF14-2873FE4DF411}">
            <xm:f>$AR$4='Data entry'!$R49</xm:f>
            <x14:dxf>
              <fill>
                <patternFill>
                  <bgColor rgb="FFFF0000"/>
                </patternFill>
              </fill>
            </x14:dxf>
          </x14:cfRule>
          <xm:sqref>AP135:BB135</xm:sqref>
        </x14:conditionalFormatting>
        <x14:conditionalFormatting xmlns:xm="http://schemas.microsoft.com/office/excel/2006/main">
          <x14:cfRule type="expression" priority="4698176" id="{90D7E1FF-542D-40C8-9BD5-DFEB4CDD256F}">
            <xm:f>$AR$4='Data entry'!$R49</xm:f>
            <x14:dxf>
              <fill>
                <patternFill>
                  <bgColor rgb="FFFFFF00"/>
                </patternFill>
              </fill>
            </x14:dxf>
          </x14:cfRule>
          <xm:sqref>AD134:AR134</xm:sqref>
        </x14:conditionalFormatting>
        <x14:conditionalFormatting xmlns:xm="http://schemas.microsoft.com/office/excel/2006/main">
          <x14:cfRule type="expression" priority="4698177" id="{0EBB5305-4A4A-4205-A1FF-11160070CBC3}">
            <xm:f>$AS$4='Data entry'!$R49</xm:f>
            <x14:dxf>
              <fill>
                <patternFill>
                  <bgColor rgb="FFFF0000"/>
                </patternFill>
              </fill>
            </x14:dxf>
          </x14:cfRule>
          <xm:sqref>AQ135:BC135</xm:sqref>
        </x14:conditionalFormatting>
        <x14:conditionalFormatting xmlns:xm="http://schemas.microsoft.com/office/excel/2006/main">
          <x14:cfRule type="expression" priority="4698178" id="{AC8EB30C-4253-4CE1-820E-1801F6D8D35B}">
            <xm:f>$AS$4='Data entry'!$R49</xm:f>
            <x14:dxf>
              <fill>
                <patternFill>
                  <bgColor rgb="FFFFFF00"/>
                </patternFill>
              </fill>
            </x14:dxf>
          </x14:cfRule>
          <xm:sqref>AE134:AS134</xm:sqref>
        </x14:conditionalFormatting>
        <x14:conditionalFormatting xmlns:xm="http://schemas.microsoft.com/office/excel/2006/main">
          <x14:cfRule type="expression" priority="4698179" id="{E11744C1-7201-4272-A1B0-945490B42425}">
            <xm:f>$AT$4='Data entry'!$R49</xm:f>
            <x14:dxf>
              <fill>
                <patternFill>
                  <bgColor rgb="FFFF0000"/>
                </patternFill>
              </fill>
            </x14:dxf>
          </x14:cfRule>
          <xm:sqref>AR135:BD135</xm:sqref>
        </x14:conditionalFormatting>
        <x14:conditionalFormatting xmlns:xm="http://schemas.microsoft.com/office/excel/2006/main">
          <x14:cfRule type="expression" priority="4698180" id="{5EE2823B-E955-4EA7-B99C-0B1F77B57A69}">
            <xm:f>$AT$4='Data entry'!$R49</xm:f>
            <x14:dxf>
              <fill>
                <patternFill>
                  <bgColor rgb="FFFFFF00"/>
                </patternFill>
              </fill>
            </x14:dxf>
          </x14:cfRule>
          <xm:sqref>AF134:AT134</xm:sqref>
        </x14:conditionalFormatting>
        <x14:conditionalFormatting xmlns:xm="http://schemas.microsoft.com/office/excel/2006/main">
          <x14:cfRule type="expression" priority="4698181" id="{5737DC63-3262-4B34-900C-2AAEB255FCBA}">
            <xm:f>$AU$4='Data entry'!$R49</xm:f>
            <x14:dxf>
              <fill>
                <patternFill>
                  <bgColor rgb="FFFF0000"/>
                </patternFill>
              </fill>
            </x14:dxf>
          </x14:cfRule>
          <xm:sqref>AS135:BE135</xm:sqref>
        </x14:conditionalFormatting>
        <x14:conditionalFormatting xmlns:xm="http://schemas.microsoft.com/office/excel/2006/main">
          <x14:cfRule type="expression" priority="4698182" id="{2B5C1F1B-3C3D-4CA3-BC64-0E98422075B6}">
            <xm:f>$AU$4='Data entry'!$R49</xm:f>
            <x14:dxf>
              <fill>
                <patternFill>
                  <bgColor rgb="FFFFFF00"/>
                </patternFill>
              </fill>
            </x14:dxf>
          </x14:cfRule>
          <xm:sqref>AG134:AU134</xm:sqref>
        </x14:conditionalFormatting>
        <x14:conditionalFormatting xmlns:xm="http://schemas.microsoft.com/office/excel/2006/main">
          <x14:cfRule type="expression" priority="4698183" id="{B87A1285-B003-4855-8F4B-53C391BA10E6}">
            <xm:f>$AV$4='Data entry'!$R49</xm:f>
            <x14:dxf>
              <fill>
                <patternFill>
                  <bgColor rgb="FFFF0000"/>
                </patternFill>
              </fill>
            </x14:dxf>
          </x14:cfRule>
          <xm:sqref>AT135:BF135</xm:sqref>
        </x14:conditionalFormatting>
        <x14:conditionalFormatting xmlns:xm="http://schemas.microsoft.com/office/excel/2006/main">
          <x14:cfRule type="expression" priority="4698184" id="{338EE31C-78DB-4818-B837-0380F9E457FA}">
            <xm:f>$AV$4='Data entry'!$R49</xm:f>
            <x14:dxf>
              <fill>
                <patternFill>
                  <bgColor rgb="FFFFFF00"/>
                </patternFill>
              </fill>
            </x14:dxf>
          </x14:cfRule>
          <xm:sqref>AH134:AV134</xm:sqref>
        </x14:conditionalFormatting>
        <x14:conditionalFormatting xmlns:xm="http://schemas.microsoft.com/office/excel/2006/main">
          <x14:cfRule type="expression" priority="4698185" id="{5C40EA66-2801-4C91-B885-BF6A1ECFC35C}">
            <xm:f>$AW$4='Data entry'!$R49</xm:f>
            <x14:dxf>
              <fill>
                <patternFill>
                  <bgColor rgb="FFFF0000"/>
                </patternFill>
              </fill>
            </x14:dxf>
          </x14:cfRule>
          <xm:sqref>AU135:BG135</xm:sqref>
        </x14:conditionalFormatting>
        <x14:conditionalFormatting xmlns:xm="http://schemas.microsoft.com/office/excel/2006/main">
          <x14:cfRule type="expression" priority="4698186" id="{51BCD5CE-DF86-4C2F-8A81-DDA1EFD6C8F7}">
            <xm:f>$AW$4='Data entry'!$R49</xm:f>
            <x14:dxf>
              <fill>
                <patternFill>
                  <bgColor rgb="FFFFFF00"/>
                </patternFill>
              </fill>
            </x14:dxf>
          </x14:cfRule>
          <xm:sqref>AI134:AW134</xm:sqref>
        </x14:conditionalFormatting>
        <x14:conditionalFormatting xmlns:xm="http://schemas.microsoft.com/office/excel/2006/main">
          <x14:cfRule type="expression" priority="4698187" id="{DC2ED5A0-8917-4877-8CD3-9DF9BE5993C9}">
            <xm:f>$AX$4='Data entry'!$R49</xm:f>
            <x14:dxf>
              <fill>
                <patternFill>
                  <bgColor rgb="FFFF0000"/>
                </patternFill>
              </fill>
            </x14:dxf>
          </x14:cfRule>
          <xm:sqref>AV135:BH135</xm:sqref>
        </x14:conditionalFormatting>
        <x14:conditionalFormatting xmlns:xm="http://schemas.microsoft.com/office/excel/2006/main">
          <x14:cfRule type="expression" priority="4698188" id="{59B31869-20F9-45BD-BC80-0A6C8945CE2C}">
            <xm:f>$AX$4='Data entry'!$R49</xm:f>
            <x14:dxf>
              <fill>
                <patternFill>
                  <bgColor rgb="FFFFFF00"/>
                </patternFill>
              </fill>
            </x14:dxf>
          </x14:cfRule>
          <xm:sqref>AJ134:AX134</xm:sqref>
        </x14:conditionalFormatting>
        <x14:conditionalFormatting xmlns:xm="http://schemas.microsoft.com/office/excel/2006/main">
          <x14:cfRule type="expression" priority="4698189" id="{D4208FA0-4262-4037-934C-6D0742B2AD8E}">
            <xm:f>$AY$4='Data entry'!$R49</xm:f>
            <x14:dxf>
              <fill>
                <patternFill>
                  <bgColor rgb="FFFF0000"/>
                </patternFill>
              </fill>
            </x14:dxf>
          </x14:cfRule>
          <xm:sqref>AW135:BI135</xm:sqref>
        </x14:conditionalFormatting>
        <x14:conditionalFormatting xmlns:xm="http://schemas.microsoft.com/office/excel/2006/main">
          <x14:cfRule type="expression" priority="4698190" id="{04D6E423-18C7-42B2-A67D-F49D8E62B571}">
            <xm:f>$AY$4='Data entry'!$R49</xm:f>
            <x14:dxf>
              <fill>
                <patternFill>
                  <bgColor rgb="FFFFFF00"/>
                </patternFill>
              </fill>
            </x14:dxf>
          </x14:cfRule>
          <xm:sqref>AK134:AY134</xm:sqref>
        </x14:conditionalFormatting>
        <x14:conditionalFormatting xmlns:xm="http://schemas.microsoft.com/office/excel/2006/main">
          <x14:cfRule type="expression" priority="4698191" id="{A931C203-6E4B-4EBD-A2F4-1876881F48D4}">
            <xm:f>$AZ$4='Data entry'!$R49</xm:f>
            <x14:dxf>
              <fill>
                <patternFill>
                  <bgColor rgb="FFFF0000"/>
                </patternFill>
              </fill>
            </x14:dxf>
          </x14:cfRule>
          <xm:sqref>AX135:BJ135</xm:sqref>
        </x14:conditionalFormatting>
        <x14:conditionalFormatting xmlns:xm="http://schemas.microsoft.com/office/excel/2006/main">
          <x14:cfRule type="expression" priority="4698192" id="{092D9100-E652-40FE-8CAA-720DC0681250}">
            <xm:f>$AZ$4='Data entry'!$R49</xm:f>
            <x14:dxf>
              <fill>
                <patternFill>
                  <bgColor rgb="FFFFFF00"/>
                </patternFill>
              </fill>
            </x14:dxf>
          </x14:cfRule>
          <xm:sqref>AL134:AZ134</xm:sqref>
        </x14:conditionalFormatting>
        <x14:conditionalFormatting xmlns:xm="http://schemas.microsoft.com/office/excel/2006/main">
          <x14:cfRule type="expression" priority="4698193" id="{A3C7E6BE-A225-483C-A983-A915DB662C52}">
            <xm:f>$BA$4='Data entry'!$R49</xm:f>
            <x14:dxf>
              <fill>
                <patternFill>
                  <bgColor rgb="FFFF0000"/>
                </patternFill>
              </fill>
            </x14:dxf>
          </x14:cfRule>
          <xm:sqref>AY135:BK135</xm:sqref>
        </x14:conditionalFormatting>
        <x14:conditionalFormatting xmlns:xm="http://schemas.microsoft.com/office/excel/2006/main">
          <x14:cfRule type="expression" priority="4698194" id="{F5CF569A-8AFA-4CFF-8BD3-F04D8927A99F}">
            <xm:f>$BA$4='Data entry'!$R49</xm:f>
            <x14:dxf>
              <fill>
                <patternFill>
                  <bgColor rgb="FFFFFF00"/>
                </patternFill>
              </fill>
            </x14:dxf>
          </x14:cfRule>
          <xm:sqref>AM134:BA134</xm:sqref>
        </x14:conditionalFormatting>
        <x14:conditionalFormatting xmlns:xm="http://schemas.microsoft.com/office/excel/2006/main">
          <x14:cfRule type="expression" priority="4698195" id="{E4DAC94A-7983-4BFB-A87B-45B58561841A}">
            <xm:f>$BB$4='Data entry'!$R49</xm:f>
            <x14:dxf>
              <fill>
                <patternFill>
                  <bgColor rgb="FFFF0000"/>
                </patternFill>
              </fill>
            </x14:dxf>
          </x14:cfRule>
          <xm:sqref>AZ135:BL135</xm:sqref>
        </x14:conditionalFormatting>
        <x14:conditionalFormatting xmlns:xm="http://schemas.microsoft.com/office/excel/2006/main">
          <x14:cfRule type="expression" priority="4698196" id="{E63849C5-F39B-4B0E-8F8A-B532EDF2CBAE}">
            <xm:f>$BB$4='Data entry'!$R49</xm:f>
            <x14:dxf>
              <fill>
                <patternFill>
                  <bgColor rgb="FFFFFF00"/>
                </patternFill>
              </fill>
            </x14:dxf>
          </x14:cfRule>
          <xm:sqref>AN134:BB134</xm:sqref>
        </x14:conditionalFormatting>
        <x14:conditionalFormatting xmlns:xm="http://schemas.microsoft.com/office/excel/2006/main">
          <x14:cfRule type="expression" priority="4698197" id="{4FDC32D3-C1F5-455D-9AA4-A03359B72526}">
            <xm:f>$BC$4='Data entry'!$R49</xm:f>
            <x14:dxf>
              <fill>
                <patternFill>
                  <bgColor rgb="FFFF0000"/>
                </patternFill>
              </fill>
            </x14:dxf>
          </x14:cfRule>
          <xm:sqref>BA135:BM135</xm:sqref>
        </x14:conditionalFormatting>
        <x14:conditionalFormatting xmlns:xm="http://schemas.microsoft.com/office/excel/2006/main">
          <x14:cfRule type="expression" priority="4698198" id="{5F0D0C60-B233-4C56-B05D-98C99990877F}">
            <xm:f>$BC$4='Data entry'!$R49</xm:f>
            <x14:dxf>
              <fill>
                <patternFill>
                  <bgColor rgb="FFFFFF00"/>
                </patternFill>
              </fill>
            </x14:dxf>
          </x14:cfRule>
          <xm:sqref>AO134:BC134</xm:sqref>
        </x14:conditionalFormatting>
        <x14:conditionalFormatting xmlns:xm="http://schemas.microsoft.com/office/excel/2006/main">
          <x14:cfRule type="expression" priority="4698199" id="{9EBCB60F-8135-43B6-A0F3-548D4092CC98}">
            <xm:f>$BD$4='Data entry'!$R49</xm:f>
            <x14:dxf>
              <fill>
                <patternFill>
                  <bgColor rgb="FFFF0000"/>
                </patternFill>
              </fill>
            </x14:dxf>
          </x14:cfRule>
          <xm:sqref>BB135:BN135</xm:sqref>
        </x14:conditionalFormatting>
        <x14:conditionalFormatting xmlns:xm="http://schemas.microsoft.com/office/excel/2006/main">
          <x14:cfRule type="expression" priority="4698200" id="{961AF346-4A73-41ED-9A8D-27D431B09C05}">
            <xm:f>$BD$4='Data entry'!$R49</xm:f>
            <x14:dxf>
              <fill>
                <patternFill>
                  <bgColor rgb="FFFFFF00"/>
                </patternFill>
              </fill>
            </x14:dxf>
          </x14:cfRule>
          <xm:sqref>AP134:BD134</xm:sqref>
        </x14:conditionalFormatting>
        <x14:conditionalFormatting xmlns:xm="http://schemas.microsoft.com/office/excel/2006/main">
          <x14:cfRule type="expression" priority="4698201" id="{5A887026-27CD-4F8C-8BA6-1E92704C1CA6}">
            <xm:f>$BE$4='Data entry'!$R49</xm:f>
            <x14:dxf>
              <fill>
                <patternFill>
                  <bgColor rgb="FFFF0000"/>
                </patternFill>
              </fill>
            </x14:dxf>
          </x14:cfRule>
          <xm:sqref>BC135:BO135</xm:sqref>
        </x14:conditionalFormatting>
        <x14:conditionalFormatting xmlns:xm="http://schemas.microsoft.com/office/excel/2006/main">
          <x14:cfRule type="expression" priority="4698202" id="{7F46217B-A1E9-4515-B31E-E756FCD7C6D9}">
            <xm:f>$BE$4='Data entry'!$R49</xm:f>
            <x14:dxf>
              <fill>
                <patternFill>
                  <bgColor rgb="FFFFFF00"/>
                </patternFill>
              </fill>
            </x14:dxf>
          </x14:cfRule>
          <xm:sqref>AP134:BE134</xm:sqref>
        </x14:conditionalFormatting>
        <x14:conditionalFormatting xmlns:xm="http://schemas.microsoft.com/office/excel/2006/main">
          <x14:cfRule type="expression" priority="4698203" id="{F4D9285C-8CA0-4EF1-943E-6A462D47CC77}">
            <xm:f>$BF$4='Data entry'!$R49</xm:f>
            <x14:dxf>
              <fill>
                <patternFill>
                  <bgColor rgb="FFFF0000"/>
                </patternFill>
              </fill>
            </x14:dxf>
          </x14:cfRule>
          <xm:sqref>BD135:BP135</xm:sqref>
        </x14:conditionalFormatting>
        <x14:conditionalFormatting xmlns:xm="http://schemas.microsoft.com/office/excel/2006/main">
          <x14:cfRule type="expression" priority="4698204" id="{B9E4407D-651D-4DC0-9D61-3271D62A65E9}">
            <xm:f>$BF$4='Data entry'!$R49</xm:f>
            <x14:dxf>
              <fill>
                <patternFill>
                  <bgColor rgb="FFFFFF00"/>
                </patternFill>
              </fill>
            </x14:dxf>
          </x14:cfRule>
          <xm:sqref>AR134:BF134</xm:sqref>
        </x14:conditionalFormatting>
        <x14:conditionalFormatting xmlns:xm="http://schemas.microsoft.com/office/excel/2006/main">
          <x14:cfRule type="expression" priority="4698205" id="{4CDC062F-DDFF-4556-B941-08F919727F69}">
            <xm:f>$BG$4='Data entry'!$R49</xm:f>
            <x14:dxf>
              <fill>
                <patternFill>
                  <bgColor rgb="FFFF0000"/>
                </patternFill>
              </fill>
            </x14:dxf>
          </x14:cfRule>
          <xm:sqref>BE135:BQ135</xm:sqref>
        </x14:conditionalFormatting>
        <x14:conditionalFormatting xmlns:xm="http://schemas.microsoft.com/office/excel/2006/main">
          <x14:cfRule type="expression" priority="4698206" id="{789184FA-9055-433B-8A1B-92C7ED59E81F}">
            <xm:f>$BG$4='Data entry'!$R49</xm:f>
            <x14:dxf>
              <fill>
                <patternFill>
                  <bgColor rgb="FFFFFF00"/>
                </patternFill>
              </fill>
            </x14:dxf>
          </x14:cfRule>
          <xm:sqref>AS134:BG134</xm:sqref>
        </x14:conditionalFormatting>
        <x14:conditionalFormatting xmlns:xm="http://schemas.microsoft.com/office/excel/2006/main">
          <x14:cfRule type="expression" priority="4698207" id="{58651E5C-09C9-46C1-B95C-E8A578A49E15}">
            <xm:f>$BH$4='Data entry'!$R49</xm:f>
            <x14:dxf>
              <fill>
                <patternFill>
                  <bgColor rgb="FFFFFF00"/>
                </patternFill>
              </fill>
            </x14:dxf>
          </x14:cfRule>
          <xm:sqref>AT134:BH134</xm:sqref>
        </x14:conditionalFormatting>
        <x14:conditionalFormatting xmlns:xm="http://schemas.microsoft.com/office/excel/2006/main">
          <x14:cfRule type="expression" priority="4698208" id="{97B30B86-8311-4DC0-A533-8C0D53F37839}">
            <xm:f>$BH$4='Data entry'!$R49</xm:f>
            <x14:dxf>
              <fill>
                <patternFill>
                  <bgColor rgb="FFFF0000"/>
                </patternFill>
              </fill>
            </x14:dxf>
          </x14:cfRule>
          <xm:sqref>BF135:BR135</xm:sqref>
        </x14:conditionalFormatting>
        <x14:conditionalFormatting xmlns:xm="http://schemas.microsoft.com/office/excel/2006/main">
          <x14:cfRule type="expression" priority="4698209" id="{78344C0C-5AEA-40B1-A20C-6D77DF58E1F5}">
            <xm:f>$BI$4='Data entry'!$R49</xm:f>
            <x14:dxf>
              <fill>
                <patternFill>
                  <bgColor rgb="FFFFFF00"/>
                </patternFill>
              </fill>
            </x14:dxf>
          </x14:cfRule>
          <xm:sqref>AU134:BI134</xm:sqref>
        </x14:conditionalFormatting>
        <x14:conditionalFormatting xmlns:xm="http://schemas.microsoft.com/office/excel/2006/main">
          <x14:cfRule type="expression" priority="4698210" id="{A9CE044F-482E-4F25-B28F-89ACC58502B1}">
            <xm:f>$BI$4='Data entry'!$R49</xm:f>
            <x14:dxf>
              <fill>
                <patternFill>
                  <bgColor rgb="FFFF0000"/>
                </patternFill>
              </fill>
            </x14:dxf>
          </x14:cfRule>
          <xm:sqref>BG135:BS135</xm:sqref>
        </x14:conditionalFormatting>
        <x14:conditionalFormatting xmlns:xm="http://schemas.microsoft.com/office/excel/2006/main">
          <x14:cfRule type="expression" priority="4698211" id="{F63BE0EB-3C71-4456-BEF0-11180AB7A8BB}">
            <xm:f>$BJ$4='Data entry'!$R49</xm:f>
            <x14:dxf>
              <fill>
                <patternFill>
                  <bgColor rgb="FFFFFF00"/>
                </patternFill>
              </fill>
            </x14:dxf>
          </x14:cfRule>
          <xm:sqref>AV134:BJ134</xm:sqref>
        </x14:conditionalFormatting>
        <x14:conditionalFormatting xmlns:xm="http://schemas.microsoft.com/office/excel/2006/main">
          <x14:cfRule type="expression" priority="4698212" id="{478A5DCB-1DAA-4497-A6CC-B4F01FB96D10}">
            <xm:f>$BJ$4='Data entry'!$R49</xm:f>
            <x14:dxf>
              <fill>
                <patternFill>
                  <bgColor rgb="FFFF0000"/>
                </patternFill>
              </fill>
            </x14:dxf>
          </x14:cfRule>
          <xm:sqref>BH135:BT135</xm:sqref>
        </x14:conditionalFormatting>
        <x14:conditionalFormatting xmlns:xm="http://schemas.microsoft.com/office/excel/2006/main">
          <x14:cfRule type="expression" priority="4698213" id="{CDE4AD5B-65A6-4FA4-9EC0-8D05F22312A9}">
            <xm:f>$BK$4='Data entry'!$R49</xm:f>
            <x14:dxf>
              <fill>
                <patternFill>
                  <bgColor rgb="FFFF0000"/>
                </patternFill>
              </fill>
            </x14:dxf>
          </x14:cfRule>
          <xm:sqref>BI135:BU135</xm:sqref>
        </x14:conditionalFormatting>
        <x14:conditionalFormatting xmlns:xm="http://schemas.microsoft.com/office/excel/2006/main">
          <x14:cfRule type="expression" priority="4698214" id="{AB32E790-6CD8-4D11-9A69-57D785FE4BBC}">
            <xm:f>$BK$4='Data entry'!$R49</xm:f>
            <x14:dxf>
              <fill>
                <patternFill>
                  <bgColor rgb="FFFFFF00"/>
                </patternFill>
              </fill>
            </x14:dxf>
          </x14:cfRule>
          <xm:sqref>AW134:BK134</xm:sqref>
        </x14:conditionalFormatting>
        <x14:conditionalFormatting xmlns:xm="http://schemas.microsoft.com/office/excel/2006/main">
          <x14:cfRule type="expression" priority="4698215" id="{99810EB9-805C-43D8-852A-EEECE7874CDB}">
            <xm:f>$BL$4='Data entry'!$R49</xm:f>
            <x14:dxf>
              <fill>
                <patternFill>
                  <bgColor rgb="FFFF0000"/>
                </patternFill>
              </fill>
            </x14:dxf>
          </x14:cfRule>
          <xm:sqref>BJ135:BV135</xm:sqref>
        </x14:conditionalFormatting>
        <x14:conditionalFormatting xmlns:xm="http://schemas.microsoft.com/office/excel/2006/main">
          <x14:cfRule type="expression" priority="4698216" id="{BF5F5475-4E46-479C-97A6-D5175F5D1803}">
            <xm:f>$BL$4='Data entry'!$R49</xm:f>
            <x14:dxf>
              <fill>
                <patternFill>
                  <bgColor rgb="FFFFFF00"/>
                </patternFill>
              </fill>
            </x14:dxf>
          </x14:cfRule>
          <xm:sqref>AX134:BL134</xm:sqref>
        </x14:conditionalFormatting>
        <x14:conditionalFormatting xmlns:xm="http://schemas.microsoft.com/office/excel/2006/main">
          <x14:cfRule type="expression" priority="4698217" id="{B86FDF2F-16C9-46B1-847E-7EA1A8A34B9D}">
            <xm:f>$BM$4='Data entry'!$R49</xm:f>
            <x14:dxf>
              <fill>
                <patternFill>
                  <bgColor rgb="FFFF0000"/>
                </patternFill>
              </fill>
            </x14:dxf>
          </x14:cfRule>
          <xm:sqref>BK135:BW135</xm:sqref>
        </x14:conditionalFormatting>
        <x14:conditionalFormatting xmlns:xm="http://schemas.microsoft.com/office/excel/2006/main">
          <x14:cfRule type="expression" priority="4698218" id="{72FD189F-4CED-400D-9FEF-21A328970A4D}">
            <xm:f>$BM$4='Data entry'!$R49</xm:f>
            <x14:dxf>
              <fill>
                <patternFill>
                  <bgColor rgb="FFFFFF00"/>
                </patternFill>
              </fill>
            </x14:dxf>
          </x14:cfRule>
          <xm:sqref>AY134:BM134</xm:sqref>
        </x14:conditionalFormatting>
        <x14:conditionalFormatting xmlns:xm="http://schemas.microsoft.com/office/excel/2006/main">
          <x14:cfRule type="expression" priority="4698219" id="{BBBBF859-D5A7-4F55-BFBF-8A77E3357590}">
            <xm:f>$BN$4='Data entry'!$R49</xm:f>
            <x14:dxf>
              <fill>
                <patternFill>
                  <bgColor rgb="FFFF0000"/>
                </patternFill>
              </fill>
            </x14:dxf>
          </x14:cfRule>
          <xm:sqref>BL135:BX135</xm:sqref>
        </x14:conditionalFormatting>
        <x14:conditionalFormatting xmlns:xm="http://schemas.microsoft.com/office/excel/2006/main">
          <x14:cfRule type="expression" priority="4698220" id="{50CB1D75-0FD5-4D24-92B1-E8A41DC6575C}">
            <xm:f>$BN$4='Data entry'!$R49</xm:f>
            <x14:dxf>
              <fill>
                <patternFill>
                  <bgColor rgb="FFFFFF00"/>
                </patternFill>
              </fill>
            </x14:dxf>
          </x14:cfRule>
          <xm:sqref>AZ134:BN134</xm:sqref>
        </x14:conditionalFormatting>
        <x14:conditionalFormatting xmlns:xm="http://schemas.microsoft.com/office/excel/2006/main">
          <x14:cfRule type="expression" priority="4698221" id="{9EF3226D-E8FC-496B-A6FF-71776AEA54D1}">
            <xm:f>$BO$4='Data entry'!$R49</xm:f>
            <x14:dxf>
              <fill>
                <patternFill>
                  <bgColor rgb="FFFF0000"/>
                </patternFill>
              </fill>
            </x14:dxf>
          </x14:cfRule>
          <xm:sqref>BM135:BY135</xm:sqref>
        </x14:conditionalFormatting>
        <x14:conditionalFormatting xmlns:xm="http://schemas.microsoft.com/office/excel/2006/main">
          <x14:cfRule type="expression" priority="4698222" id="{3B86C801-ECFE-4D05-8AA5-1581116BAFBC}">
            <xm:f>$BO$4='Data entry'!$R49</xm:f>
            <x14:dxf>
              <fill>
                <patternFill>
                  <bgColor rgb="FFFFFF00"/>
                </patternFill>
              </fill>
            </x14:dxf>
          </x14:cfRule>
          <xm:sqref>BA134:BO134</xm:sqref>
        </x14:conditionalFormatting>
        <x14:conditionalFormatting xmlns:xm="http://schemas.microsoft.com/office/excel/2006/main">
          <x14:cfRule type="expression" priority="4698223" id="{058A23EC-3371-4A02-9F20-1ECA603AC6BC}">
            <xm:f>$BP$4='Data entry'!$R49</xm:f>
            <x14:dxf>
              <fill>
                <patternFill>
                  <bgColor rgb="FFFF0000"/>
                </patternFill>
              </fill>
            </x14:dxf>
          </x14:cfRule>
          <xm:sqref>BN135:BZ135</xm:sqref>
        </x14:conditionalFormatting>
        <x14:conditionalFormatting xmlns:xm="http://schemas.microsoft.com/office/excel/2006/main">
          <x14:cfRule type="expression" priority="4698224" id="{3E711E31-3992-4555-AB22-87133D60CD15}">
            <xm:f>$BP$4='Data entry'!$R49</xm:f>
            <x14:dxf>
              <fill>
                <patternFill>
                  <bgColor rgb="FFFFFF00"/>
                </patternFill>
              </fill>
            </x14:dxf>
          </x14:cfRule>
          <xm:sqref>BB134:BP134</xm:sqref>
        </x14:conditionalFormatting>
        <x14:conditionalFormatting xmlns:xm="http://schemas.microsoft.com/office/excel/2006/main">
          <x14:cfRule type="expression" priority="4698225" id="{23E9F8B9-37D5-4730-9453-6F23E8ECBBE3}">
            <xm:f>$BQ$4='Data entry'!$R49</xm:f>
            <x14:dxf>
              <fill>
                <patternFill>
                  <bgColor rgb="FFFFFF00"/>
                </patternFill>
              </fill>
            </x14:dxf>
          </x14:cfRule>
          <xm:sqref>BC134:BQ134</xm:sqref>
        </x14:conditionalFormatting>
        <x14:conditionalFormatting xmlns:xm="http://schemas.microsoft.com/office/excel/2006/main">
          <x14:cfRule type="expression" priority="4698226" id="{BCFD92F6-AAD3-44FD-BC61-A292A81B883E}">
            <xm:f>$BQ$4='Data entry'!$R49</xm:f>
            <x14:dxf>
              <fill>
                <patternFill>
                  <bgColor rgb="FFFF0000"/>
                </patternFill>
              </fill>
            </x14:dxf>
          </x14:cfRule>
          <xm:sqref>BO135:CA135</xm:sqref>
        </x14:conditionalFormatting>
        <x14:conditionalFormatting xmlns:xm="http://schemas.microsoft.com/office/excel/2006/main">
          <x14:cfRule type="expression" priority="4698227" id="{357D60E5-F356-477E-8020-A18F42C02832}">
            <xm:f>$BR$4='Data entry'!$R49</xm:f>
            <x14:dxf>
              <fill>
                <patternFill>
                  <bgColor rgb="FFFFFF00"/>
                </patternFill>
              </fill>
            </x14:dxf>
          </x14:cfRule>
          <xm:sqref>BD134:BR134</xm:sqref>
        </x14:conditionalFormatting>
        <x14:conditionalFormatting xmlns:xm="http://schemas.microsoft.com/office/excel/2006/main">
          <x14:cfRule type="expression" priority="4698228" id="{DA2B6511-43B3-432D-B6AA-1DB1188B90A6}">
            <xm:f>$BR$4='Data entry'!$R49</xm:f>
            <x14:dxf>
              <fill>
                <patternFill>
                  <bgColor rgb="FFFF0000"/>
                </patternFill>
              </fill>
            </x14:dxf>
          </x14:cfRule>
          <xm:sqref>BP135:CB135</xm:sqref>
        </x14:conditionalFormatting>
        <x14:conditionalFormatting xmlns:xm="http://schemas.microsoft.com/office/excel/2006/main">
          <x14:cfRule type="expression" priority="4698229" id="{0D5F64E4-4136-4BFA-B833-CC8578525D9C}">
            <xm:f>$BS$4='Data entry'!$R49</xm:f>
            <x14:dxf>
              <fill>
                <patternFill>
                  <bgColor rgb="FFFFFF00"/>
                </patternFill>
              </fill>
            </x14:dxf>
          </x14:cfRule>
          <xm:sqref>BE134:BS134</xm:sqref>
        </x14:conditionalFormatting>
        <x14:conditionalFormatting xmlns:xm="http://schemas.microsoft.com/office/excel/2006/main">
          <x14:cfRule type="expression" priority="4698230" id="{AC94D468-F078-4AE2-8771-102996E07B09}">
            <xm:f>$BS$4='Data entry'!$R49</xm:f>
            <x14:dxf>
              <fill>
                <patternFill>
                  <bgColor rgb="FFFF0000"/>
                </patternFill>
              </fill>
            </x14:dxf>
          </x14:cfRule>
          <xm:sqref>BQ135:CC135</xm:sqref>
        </x14:conditionalFormatting>
        <x14:conditionalFormatting xmlns:xm="http://schemas.microsoft.com/office/excel/2006/main">
          <x14:cfRule type="expression" priority="4698231" id="{10E78F76-181E-4F19-9F89-7DD36D3EFE30}">
            <xm:f>$BT$4='Data entry'!$R49</xm:f>
            <x14:dxf>
              <fill>
                <patternFill>
                  <bgColor rgb="FFFFFF00"/>
                </patternFill>
              </fill>
            </x14:dxf>
          </x14:cfRule>
          <xm:sqref>BF134:BT134</xm:sqref>
        </x14:conditionalFormatting>
        <x14:conditionalFormatting xmlns:xm="http://schemas.microsoft.com/office/excel/2006/main">
          <x14:cfRule type="expression" priority="4698232" id="{6A5FADC6-9512-4EFB-90A5-7B5244D10D1F}">
            <xm:f>$BT$4='Data entry'!$R49</xm:f>
            <x14:dxf>
              <fill>
                <patternFill>
                  <bgColor rgb="FFFF0000"/>
                </patternFill>
              </fill>
            </x14:dxf>
          </x14:cfRule>
          <xm:sqref>BR135:CC135</xm:sqref>
        </x14:conditionalFormatting>
        <x14:conditionalFormatting xmlns:xm="http://schemas.microsoft.com/office/excel/2006/main">
          <x14:cfRule type="expression" priority="4698233" id="{A51139D1-8841-4B96-B8CB-DFE3808765CF}">
            <xm:f>$BU$4='Data entry'!$R49</xm:f>
            <x14:dxf>
              <fill>
                <patternFill>
                  <bgColor rgb="FFFFFF00"/>
                </patternFill>
              </fill>
            </x14:dxf>
          </x14:cfRule>
          <xm:sqref>BG134:BU134</xm:sqref>
        </x14:conditionalFormatting>
        <x14:conditionalFormatting xmlns:xm="http://schemas.microsoft.com/office/excel/2006/main">
          <x14:cfRule type="expression" priority="4698234" id="{55CA7258-760F-4BFF-ACB5-A70FEB3E7981}">
            <xm:f>$BU$4='Data entry'!$R49</xm:f>
            <x14:dxf>
              <fill>
                <patternFill>
                  <bgColor rgb="FFFF0000"/>
                </patternFill>
              </fill>
            </x14:dxf>
          </x14:cfRule>
          <xm:sqref>BS135:CC135</xm:sqref>
        </x14:conditionalFormatting>
        <x14:conditionalFormatting xmlns:xm="http://schemas.microsoft.com/office/excel/2006/main">
          <x14:cfRule type="expression" priority="4698235" id="{A922B218-64DB-4CBB-9AB8-FE0EBB44E09E}">
            <xm:f>$BV$4='Data entry'!$R49</xm:f>
            <x14:dxf>
              <fill>
                <patternFill>
                  <bgColor rgb="FFFFFF00"/>
                </patternFill>
              </fill>
            </x14:dxf>
          </x14:cfRule>
          <xm:sqref>BH134:BV134</xm:sqref>
        </x14:conditionalFormatting>
        <x14:conditionalFormatting xmlns:xm="http://schemas.microsoft.com/office/excel/2006/main">
          <x14:cfRule type="expression" priority="4698236" id="{C98E908A-CD31-4778-B41C-7AFB9DBE639A}">
            <xm:f>$BV$4='Data entry'!$R49</xm:f>
            <x14:dxf>
              <fill>
                <patternFill>
                  <bgColor rgb="FFFF0000"/>
                </patternFill>
              </fill>
            </x14:dxf>
          </x14:cfRule>
          <xm:sqref>BT135:CC135</xm:sqref>
        </x14:conditionalFormatting>
        <x14:conditionalFormatting xmlns:xm="http://schemas.microsoft.com/office/excel/2006/main">
          <x14:cfRule type="expression" priority="4698237" id="{465CCCA3-B4DB-4B61-8AC7-8A5E4CEC9E3F}">
            <xm:f>$BW$4='Data entry'!$R49</xm:f>
            <x14:dxf>
              <fill>
                <patternFill>
                  <bgColor rgb="FFFFFF00"/>
                </patternFill>
              </fill>
            </x14:dxf>
          </x14:cfRule>
          <xm:sqref>BI134:BW134</xm:sqref>
        </x14:conditionalFormatting>
        <x14:conditionalFormatting xmlns:xm="http://schemas.microsoft.com/office/excel/2006/main">
          <x14:cfRule type="expression" priority="4698238" id="{37566F97-6D06-400B-A709-FE657B07687F}">
            <xm:f>$BW$4='Data entry'!$R49</xm:f>
            <x14:dxf>
              <fill>
                <patternFill>
                  <bgColor rgb="FFFF0000"/>
                </patternFill>
              </fill>
            </x14:dxf>
          </x14:cfRule>
          <xm:sqref>BU135:CC135</xm:sqref>
        </x14:conditionalFormatting>
        <x14:conditionalFormatting xmlns:xm="http://schemas.microsoft.com/office/excel/2006/main">
          <x14:cfRule type="expression" priority="4698239" id="{D8FBA3AC-5CF0-4E45-97CA-1D4DEE729ADA}">
            <xm:f>$BX$4='Data entry'!$R49</xm:f>
            <x14:dxf>
              <fill>
                <patternFill>
                  <bgColor rgb="FFFFFF00"/>
                </patternFill>
              </fill>
            </x14:dxf>
          </x14:cfRule>
          <xm:sqref>BJ134:BX134</xm:sqref>
        </x14:conditionalFormatting>
        <x14:conditionalFormatting xmlns:xm="http://schemas.microsoft.com/office/excel/2006/main">
          <x14:cfRule type="expression" priority="4698240" id="{E077C84B-A94F-431D-B232-4AFCC7C64F54}">
            <xm:f>$BX$4='Data entry'!$R49</xm:f>
            <x14:dxf>
              <fill>
                <patternFill>
                  <bgColor rgb="FFFF0000"/>
                </patternFill>
              </fill>
            </x14:dxf>
          </x14:cfRule>
          <xm:sqref>BV135:CC135</xm:sqref>
        </x14:conditionalFormatting>
        <x14:conditionalFormatting xmlns:xm="http://schemas.microsoft.com/office/excel/2006/main">
          <x14:cfRule type="expression" priority="4698241" id="{63783BA8-0C97-4A44-86FD-7A2BCF1B9957}">
            <xm:f>$BY$4='Data entry'!$R49</xm:f>
            <x14:dxf>
              <fill>
                <patternFill>
                  <bgColor rgb="FFFFFF00"/>
                </patternFill>
              </fill>
            </x14:dxf>
          </x14:cfRule>
          <xm:sqref>BK134:BY134</xm:sqref>
        </x14:conditionalFormatting>
        <x14:conditionalFormatting xmlns:xm="http://schemas.microsoft.com/office/excel/2006/main">
          <x14:cfRule type="expression" priority="4698242" id="{BB8DB8B4-B71B-46D2-AEE7-346F16103F74}">
            <xm:f>$BY$4='Data entry'!$R49</xm:f>
            <x14:dxf>
              <fill>
                <patternFill>
                  <bgColor rgb="FFFF0000"/>
                </patternFill>
              </fill>
            </x14:dxf>
          </x14:cfRule>
          <xm:sqref>BW135:CC135</xm:sqref>
        </x14:conditionalFormatting>
        <x14:conditionalFormatting xmlns:xm="http://schemas.microsoft.com/office/excel/2006/main">
          <x14:cfRule type="expression" priority="4698243" id="{1B638B98-2B06-4FEB-90C1-446A3E0A3979}">
            <xm:f>$BZ$4='Data entry'!$R49</xm:f>
            <x14:dxf>
              <fill>
                <patternFill>
                  <bgColor rgb="FFFFFF00"/>
                </patternFill>
              </fill>
            </x14:dxf>
          </x14:cfRule>
          <xm:sqref>BL134:BZ134</xm:sqref>
        </x14:conditionalFormatting>
        <x14:conditionalFormatting xmlns:xm="http://schemas.microsoft.com/office/excel/2006/main">
          <x14:cfRule type="expression" priority="4698244" id="{D3A0A2F8-D1B2-4DC5-B2A9-0EF53074E685}">
            <xm:f>$BZ$4='Data entry'!$R49</xm:f>
            <x14:dxf>
              <fill>
                <patternFill>
                  <bgColor rgb="FFFF0000"/>
                </patternFill>
              </fill>
            </x14:dxf>
          </x14:cfRule>
          <xm:sqref>BX135:CC135</xm:sqref>
        </x14:conditionalFormatting>
        <x14:conditionalFormatting xmlns:xm="http://schemas.microsoft.com/office/excel/2006/main">
          <x14:cfRule type="expression" priority="4698245" id="{83F6D018-7D3B-4D33-9998-11572F2F2FF5}">
            <xm:f>$CA$4='Data entry'!$R49</xm:f>
            <x14:dxf>
              <fill>
                <patternFill>
                  <bgColor rgb="FFFFFF00"/>
                </patternFill>
              </fill>
            </x14:dxf>
          </x14:cfRule>
          <xm:sqref>BM134:CA134</xm:sqref>
        </x14:conditionalFormatting>
        <x14:conditionalFormatting xmlns:xm="http://schemas.microsoft.com/office/excel/2006/main">
          <x14:cfRule type="expression" priority="4698246" id="{8E6D0B51-5626-4ED9-9072-C7A2C139704F}">
            <xm:f>$CA$4='Data entry'!$R49</xm:f>
            <x14:dxf>
              <fill>
                <patternFill>
                  <bgColor rgb="FFFF0000"/>
                </patternFill>
              </fill>
            </x14:dxf>
          </x14:cfRule>
          <xm:sqref>BY135:CC135</xm:sqref>
        </x14:conditionalFormatting>
        <x14:conditionalFormatting xmlns:xm="http://schemas.microsoft.com/office/excel/2006/main">
          <x14:cfRule type="expression" priority="4698247" id="{E1886EE4-3BDE-43A9-9F4B-79377FEC37FE}">
            <xm:f>$CB$4='Data entry'!$R49</xm:f>
            <x14:dxf>
              <fill>
                <patternFill>
                  <bgColor rgb="FFFFFF00"/>
                </patternFill>
              </fill>
            </x14:dxf>
          </x14:cfRule>
          <xm:sqref>BN134:CB134</xm:sqref>
        </x14:conditionalFormatting>
        <x14:conditionalFormatting xmlns:xm="http://schemas.microsoft.com/office/excel/2006/main">
          <x14:cfRule type="expression" priority="4698248" id="{ADEF572A-6C18-4602-BB86-01C96D36E07E}">
            <xm:f>$CB$4='Data entry'!$R49</xm:f>
            <x14:dxf>
              <fill>
                <patternFill>
                  <bgColor rgb="FFFF0000"/>
                </patternFill>
              </fill>
            </x14:dxf>
          </x14:cfRule>
          <xm:sqref>BZ135:CC135</xm:sqref>
        </x14:conditionalFormatting>
        <x14:conditionalFormatting xmlns:xm="http://schemas.microsoft.com/office/excel/2006/main">
          <x14:cfRule type="expression" priority="4698249" id="{7984E1C9-E073-4955-8543-62145CB6D008}">
            <xm:f>$CC$4='Data entry'!$R49</xm:f>
            <x14:dxf>
              <fill>
                <patternFill>
                  <bgColor rgb="FFFFFF00"/>
                </patternFill>
              </fill>
            </x14:dxf>
          </x14:cfRule>
          <xm:sqref>BO134:CC134</xm:sqref>
        </x14:conditionalFormatting>
        <x14:conditionalFormatting xmlns:xm="http://schemas.microsoft.com/office/excel/2006/main">
          <x14:cfRule type="expression" priority="4698250" id="{18A957B3-59FA-4698-BA92-2A208FF18E2F}">
            <xm:f>$CC$4='Data entry'!$R49</xm:f>
            <x14:dxf>
              <fill>
                <patternFill>
                  <bgColor rgb="FFFF0000"/>
                </patternFill>
              </fill>
            </x14:dxf>
          </x14:cfRule>
          <xm:sqref>CA135:CC135</xm:sqref>
        </x14:conditionalFormatting>
        <x14:conditionalFormatting xmlns:xm="http://schemas.microsoft.com/office/excel/2006/main">
          <x14:cfRule type="expression" priority="4698337" id="{5B0DB825-B7C2-40AC-B7EF-F267F054CFB9}">
            <xm:f>$U$4='Data entry'!$R50</xm:f>
            <x14:dxf>
              <fill>
                <patternFill>
                  <bgColor rgb="FFFF0000"/>
                </patternFill>
              </fill>
            </x14:dxf>
          </x14:cfRule>
          <xm:sqref>S138:AE138</xm:sqref>
        </x14:conditionalFormatting>
        <x14:conditionalFormatting xmlns:xm="http://schemas.microsoft.com/office/excel/2006/main">
          <x14:cfRule type="expression" priority="4698338" id="{18311200-E2BB-400F-B594-3B9A2C6068C2}">
            <xm:f>$V$4='Data entry'!$R50</xm:f>
            <x14:dxf>
              <fill>
                <patternFill>
                  <bgColor rgb="FFFF0000"/>
                </patternFill>
              </fill>
            </x14:dxf>
          </x14:cfRule>
          <xm:sqref>T138:AF138</xm:sqref>
        </x14:conditionalFormatting>
        <x14:conditionalFormatting xmlns:xm="http://schemas.microsoft.com/office/excel/2006/main">
          <x14:cfRule type="expression" priority="4698339" id="{D6DFB621-1A58-4C59-A987-ECAD0EB2D32B}">
            <xm:f>$V$4='Data entry'!$R50</xm:f>
            <x14:dxf>
              <fill>
                <patternFill>
                  <bgColor rgb="FFFFFF00"/>
                </patternFill>
              </fill>
            </x14:dxf>
          </x14:cfRule>
          <xm:sqref>H137:V137</xm:sqref>
        </x14:conditionalFormatting>
        <x14:conditionalFormatting xmlns:xm="http://schemas.microsoft.com/office/excel/2006/main">
          <x14:cfRule type="expression" priority="4698340" id="{5F87A680-DC5F-433D-A779-B7A534ACCDA9}">
            <xm:f>$W$4='Data entry'!$R50</xm:f>
            <x14:dxf>
              <fill>
                <patternFill>
                  <bgColor rgb="FFFF0000"/>
                </patternFill>
              </fill>
            </x14:dxf>
          </x14:cfRule>
          <xm:sqref>U138:AG138</xm:sqref>
        </x14:conditionalFormatting>
        <x14:conditionalFormatting xmlns:xm="http://schemas.microsoft.com/office/excel/2006/main">
          <x14:cfRule type="expression" priority="4698341" id="{964539FF-A92C-4F68-B268-B7157A32678C}">
            <xm:f>$W$4='Data entry'!$R50</xm:f>
            <x14:dxf>
              <fill>
                <patternFill>
                  <bgColor rgb="FFFFFF00"/>
                </patternFill>
              </fill>
            </x14:dxf>
          </x14:cfRule>
          <xm:sqref>I137:W137</xm:sqref>
        </x14:conditionalFormatting>
        <x14:conditionalFormatting xmlns:xm="http://schemas.microsoft.com/office/excel/2006/main">
          <x14:cfRule type="expression" priority="4698342" id="{46C1533A-F090-4A90-9309-3F59EC3FD3B0}">
            <xm:f>$X$4='Data entry'!$R50</xm:f>
            <x14:dxf>
              <fill>
                <patternFill>
                  <bgColor rgb="FFFF0000"/>
                </patternFill>
              </fill>
            </x14:dxf>
          </x14:cfRule>
          <xm:sqref>V138:AH138</xm:sqref>
        </x14:conditionalFormatting>
        <x14:conditionalFormatting xmlns:xm="http://schemas.microsoft.com/office/excel/2006/main">
          <x14:cfRule type="expression" priority="4698343" id="{7C70E81C-DDD4-4D75-933A-4F6A39893184}">
            <xm:f>$X$4='Data entry'!$R50</xm:f>
            <x14:dxf>
              <fill>
                <patternFill>
                  <bgColor rgb="FFFFFF00"/>
                </patternFill>
              </fill>
            </x14:dxf>
          </x14:cfRule>
          <xm:sqref>J137:X137</xm:sqref>
        </x14:conditionalFormatting>
        <x14:conditionalFormatting xmlns:xm="http://schemas.microsoft.com/office/excel/2006/main">
          <x14:cfRule type="expression" priority="4698344" id="{561AF073-0EF8-4B72-A119-40A639C4359D}">
            <xm:f>$Y$4='Data entry'!$R50</xm:f>
            <x14:dxf>
              <fill>
                <patternFill>
                  <bgColor rgb="FFFF0000"/>
                </patternFill>
              </fill>
            </x14:dxf>
          </x14:cfRule>
          <xm:sqref>W138:AI138</xm:sqref>
        </x14:conditionalFormatting>
        <x14:conditionalFormatting xmlns:xm="http://schemas.microsoft.com/office/excel/2006/main">
          <x14:cfRule type="expression" priority="4698345" id="{F242E808-8F07-4A89-9524-7D4C767CE357}">
            <xm:f>$Y$4='Data entry'!$R50</xm:f>
            <x14:dxf>
              <fill>
                <patternFill>
                  <bgColor rgb="FFFFFF00"/>
                </patternFill>
              </fill>
            </x14:dxf>
          </x14:cfRule>
          <xm:sqref>K137:Y137</xm:sqref>
        </x14:conditionalFormatting>
        <x14:conditionalFormatting xmlns:xm="http://schemas.microsoft.com/office/excel/2006/main">
          <x14:cfRule type="expression" priority="4698346" id="{DD601058-982B-4218-BD9D-64BB823C2633}">
            <xm:f>$Z$4='Data entry'!$R50</xm:f>
            <x14:dxf>
              <fill>
                <patternFill>
                  <bgColor rgb="FFFF0000"/>
                </patternFill>
              </fill>
            </x14:dxf>
          </x14:cfRule>
          <xm:sqref>X138:AJ138</xm:sqref>
        </x14:conditionalFormatting>
        <x14:conditionalFormatting xmlns:xm="http://schemas.microsoft.com/office/excel/2006/main">
          <x14:cfRule type="expression" priority="4698347" id="{C9DB141D-79F6-4093-92A3-7BF7A1622985}">
            <xm:f>$Z$4='Data entry'!$R50</xm:f>
            <x14:dxf>
              <fill>
                <patternFill>
                  <bgColor rgb="FFFFFF00"/>
                </patternFill>
              </fill>
            </x14:dxf>
          </x14:cfRule>
          <xm:sqref>L137:Z137</xm:sqref>
        </x14:conditionalFormatting>
        <x14:conditionalFormatting xmlns:xm="http://schemas.microsoft.com/office/excel/2006/main">
          <x14:cfRule type="expression" priority="4698348" id="{710EB8D3-F5C0-4E3C-8214-2D0C4E26F649}">
            <xm:f>$AA$4='Data entry'!$R50</xm:f>
            <x14:dxf>
              <fill>
                <patternFill>
                  <bgColor rgb="FFFF0000"/>
                </patternFill>
              </fill>
            </x14:dxf>
          </x14:cfRule>
          <xm:sqref>Y138:AK138</xm:sqref>
        </x14:conditionalFormatting>
        <x14:conditionalFormatting xmlns:xm="http://schemas.microsoft.com/office/excel/2006/main">
          <x14:cfRule type="expression" priority="4698349" id="{33825D69-C967-4D27-B395-5D44A3083802}">
            <xm:f>$AA$4='Data entry'!$R50</xm:f>
            <x14:dxf>
              <fill>
                <patternFill>
                  <bgColor rgb="FFFFFF00"/>
                </patternFill>
              </fill>
            </x14:dxf>
          </x14:cfRule>
          <xm:sqref>M137:AA137</xm:sqref>
        </x14:conditionalFormatting>
        <x14:conditionalFormatting xmlns:xm="http://schemas.microsoft.com/office/excel/2006/main">
          <x14:cfRule type="expression" priority="4698350" id="{9811A97D-351B-4D32-8754-AF433277E62B}">
            <xm:f>$AB$4='Data entry'!$R50</xm:f>
            <x14:dxf>
              <fill>
                <patternFill>
                  <bgColor rgb="FFFF0000"/>
                </patternFill>
              </fill>
            </x14:dxf>
          </x14:cfRule>
          <xm:sqref>Z138:AL138</xm:sqref>
        </x14:conditionalFormatting>
        <x14:conditionalFormatting xmlns:xm="http://schemas.microsoft.com/office/excel/2006/main">
          <x14:cfRule type="expression" priority="4698351" id="{6DD3E556-C72E-438B-92DA-3096ED1E4178}">
            <xm:f>$AB$4='Data entry'!$R50</xm:f>
            <x14:dxf>
              <fill>
                <patternFill>
                  <bgColor rgb="FFFFFF00"/>
                </patternFill>
              </fill>
            </x14:dxf>
          </x14:cfRule>
          <xm:sqref>N137:AB137</xm:sqref>
        </x14:conditionalFormatting>
        <x14:conditionalFormatting xmlns:xm="http://schemas.microsoft.com/office/excel/2006/main">
          <x14:cfRule type="expression" priority="4698352" id="{C0DF7A1B-D6BC-4371-BD3A-F0708147FA1C}">
            <xm:f>$AC$4='Data entry'!$R50</xm:f>
            <x14:dxf>
              <fill>
                <patternFill>
                  <bgColor rgb="FFFF0000"/>
                </patternFill>
              </fill>
            </x14:dxf>
          </x14:cfRule>
          <xm:sqref>AA138:AM138</xm:sqref>
        </x14:conditionalFormatting>
        <x14:conditionalFormatting xmlns:xm="http://schemas.microsoft.com/office/excel/2006/main">
          <x14:cfRule type="expression" priority="4698353" id="{DB2E1F48-AF0E-41F9-A976-6B1963CA5711}">
            <xm:f>$AC$4='Data entry'!$R50</xm:f>
            <x14:dxf>
              <fill>
                <patternFill>
                  <bgColor rgb="FFFFFF00"/>
                </patternFill>
              </fill>
            </x14:dxf>
          </x14:cfRule>
          <xm:sqref>O137:AC137</xm:sqref>
        </x14:conditionalFormatting>
        <x14:conditionalFormatting xmlns:xm="http://schemas.microsoft.com/office/excel/2006/main">
          <x14:cfRule type="expression" priority="4698354" id="{89909907-F9A9-4AF9-BC1D-304710A43F50}">
            <xm:f>$AD$4='Data entry'!$R50</xm:f>
            <x14:dxf>
              <fill>
                <patternFill>
                  <bgColor rgb="FFFF0000"/>
                </patternFill>
              </fill>
            </x14:dxf>
          </x14:cfRule>
          <xm:sqref>AB138:AN138</xm:sqref>
        </x14:conditionalFormatting>
        <x14:conditionalFormatting xmlns:xm="http://schemas.microsoft.com/office/excel/2006/main">
          <x14:cfRule type="expression" priority="4698355" id="{729676B7-E331-43A4-ACC9-850DCEE76A0E}">
            <xm:f>$AD$4='Data entry'!$R50</xm:f>
            <x14:dxf>
              <fill>
                <patternFill>
                  <bgColor rgb="FFFFFF00"/>
                </patternFill>
              </fill>
            </x14:dxf>
          </x14:cfRule>
          <xm:sqref>P137:AD137</xm:sqref>
        </x14:conditionalFormatting>
        <x14:conditionalFormatting xmlns:xm="http://schemas.microsoft.com/office/excel/2006/main">
          <x14:cfRule type="expression" priority="4698356" id="{00DA2C55-350E-44AA-ABEA-808FABFDA737}">
            <xm:f>$AE$4='Data entry'!$R50</xm:f>
            <x14:dxf>
              <fill>
                <patternFill>
                  <bgColor rgb="FFFF0000"/>
                </patternFill>
              </fill>
            </x14:dxf>
          </x14:cfRule>
          <xm:sqref>AC138:AO138</xm:sqref>
        </x14:conditionalFormatting>
        <x14:conditionalFormatting xmlns:xm="http://schemas.microsoft.com/office/excel/2006/main">
          <x14:cfRule type="expression" priority="4698357" id="{373C95F1-00C1-45E9-B561-5224945BA4A4}">
            <xm:f>$AE$4='Data entry'!$R50</xm:f>
            <x14:dxf>
              <fill>
                <patternFill>
                  <bgColor rgb="FFFFFF00"/>
                </patternFill>
              </fill>
            </x14:dxf>
          </x14:cfRule>
          <xm:sqref>Q137:AE137</xm:sqref>
        </x14:conditionalFormatting>
        <x14:conditionalFormatting xmlns:xm="http://schemas.microsoft.com/office/excel/2006/main">
          <x14:cfRule type="expression" priority="4698358" id="{65E90E74-6BEF-4B00-BD5E-ECACFEBC225A}">
            <xm:f>$AF$4='Data entry'!$R50</xm:f>
            <x14:dxf>
              <fill>
                <patternFill>
                  <bgColor rgb="FFFF0000"/>
                </patternFill>
              </fill>
            </x14:dxf>
          </x14:cfRule>
          <xm:sqref>AD138:AP138</xm:sqref>
        </x14:conditionalFormatting>
        <x14:conditionalFormatting xmlns:xm="http://schemas.microsoft.com/office/excel/2006/main">
          <x14:cfRule type="expression" priority="4698359" id="{56B519D7-E083-4811-B42B-D6CB10D44BB3}">
            <xm:f>$AF$4='Data entry'!$R50</xm:f>
            <x14:dxf>
              <fill>
                <patternFill>
                  <bgColor rgb="FFFFFF00"/>
                </patternFill>
              </fill>
            </x14:dxf>
          </x14:cfRule>
          <xm:sqref>R137:AF137</xm:sqref>
        </x14:conditionalFormatting>
        <x14:conditionalFormatting xmlns:xm="http://schemas.microsoft.com/office/excel/2006/main">
          <x14:cfRule type="expression" priority="4698360" id="{889682B6-BF9B-414B-86B7-1C802156B058}">
            <xm:f>$AG$4='Data entry'!$R50</xm:f>
            <x14:dxf>
              <fill>
                <patternFill>
                  <bgColor rgb="FFFF0000"/>
                </patternFill>
              </fill>
            </x14:dxf>
          </x14:cfRule>
          <xm:sqref>AE138:AQ138</xm:sqref>
        </x14:conditionalFormatting>
        <x14:conditionalFormatting xmlns:xm="http://schemas.microsoft.com/office/excel/2006/main">
          <x14:cfRule type="expression" priority="4698361" id="{19913D88-1940-4CB0-B29C-D46D60833BD5}">
            <xm:f>$AG$4='Data entry'!$R50</xm:f>
            <x14:dxf>
              <fill>
                <patternFill>
                  <bgColor rgb="FFFFFF00"/>
                </patternFill>
              </fill>
            </x14:dxf>
          </x14:cfRule>
          <xm:sqref>S137:AG137</xm:sqref>
        </x14:conditionalFormatting>
        <x14:conditionalFormatting xmlns:xm="http://schemas.microsoft.com/office/excel/2006/main">
          <x14:cfRule type="expression" priority="4698362" id="{3DD7B9A5-18A3-463F-BAD5-9796FC487328}">
            <xm:f>$AH$4='Data entry'!$R50</xm:f>
            <x14:dxf>
              <fill>
                <patternFill>
                  <bgColor rgb="FFFF0000"/>
                </patternFill>
              </fill>
            </x14:dxf>
          </x14:cfRule>
          <xm:sqref>AF138:AR138</xm:sqref>
        </x14:conditionalFormatting>
        <x14:conditionalFormatting xmlns:xm="http://schemas.microsoft.com/office/excel/2006/main">
          <x14:cfRule type="expression" priority="4698363" id="{31005CF4-5608-496E-91EB-F7F505046C80}">
            <xm:f>$AH$4='Data entry'!$R50</xm:f>
            <x14:dxf>
              <fill>
                <patternFill>
                  <bgColor rgb="FFFFFF00"/>
                </patternFill>
              </fill>
            </x14:dxf>
          </x14:cfRule>
          <xm:sqref>T137:AH137</xm:sqref>
        </x14:conditionalFormatting>
        <x14:conditionalFormatting xmlns:xm="http://schemas.microsoft.com/office/excel/2006/main">
          <x14:cfRule type="expression" priority="4698364" id="{CD14F654-5B7A-444F-8FC1-7DD71E76E475}">
            <xm:f>$AI$4='Data entry'!$R50</xm:f>
            <x14:dxf>
              <fill>
                <patternFill>
                  <bgColor rgb="FFFF0000"/>
                </patternFill>
              </fill>
            </x14:dxf>
          </x14:cfRule>
          <xm:sqref>AG138:AS138</xm:sqref>
        </x14:conditionalFormatting>
        <x14:conditionalFormatting xmlns:xm="http://schemas.microsoft.com/office/excel/2006/main">
          <x14:cfRule type="expression" priority="4698365" id="{0E4E448C-6C46-4285-B877-A61A90294385}">
            <xm:f>$AI$4='Data entry'!$R50</xm:f>
            <x14:dxf>
              <fill>
                <patternFill>
                  <bgColor rgb="FFFFFF00"/>
                </patternFill>
              </fill>
            </x14:dxf>
          </x14:cfRule>
          <xm:sqref>U137:AI137</xm:sqref>
        </x14:conditionalFormatting>
        <x14:conditionalFormatting xmlns:xm="http://schemas.microsoft.com/office/excel/2006/main">
          <x14:cfRule type="expression" priority="4698366" id="{B1C1818F-791C-403D-BE73-6F6E9DC6A16D}">
            <xm:f>$AJ$4='Data entry'!$R50</xm:f>
            <x14:dxf>
              <fill>
                <patternFill>
                  <bgColor rgb="FFFF0000"/>
                </patternFill>
              </fill>
            </x14:dxf>
          </x14:cfRule>
          <xm:sqref>AH138:AT138</xm:sqref>
        </x14:conditionalFormatting>
        <x14:conditionalFormatting xmlns:xm="http://schemas.microsoft.com/office/excel/2006/main">
          <x14:cfRule type="expression" priority="4698367" id="{A1237792-221B-431B-B8A7-E9A64DA46D93}">
            <xm:f>$AJ$4='Data entry'!$R50</xm:f>
            <x14:dxf>
              <fill>
                <patternFill>
                  <bgColor rgb="FFFFFF00"/>
                </patternFill>
              </fill>
            </x14:dxf>
          </x14:cfRule>
          <xm:sqref>V137:AJ137</xm:sqref>
        </x14:conditionalFormatting>
        <x14:conditionalFormatting xmlns:xm="http://schemas.microsoft.com/office/excel/2006/main">
          <x14:cfRule type="expression" priority="4698368" id="{617DC2AF-C7A3-4724-8EA3-17DEFEDC8949}">
            <xm:f>$AK$4='Data entry'!$R50</xm:f>
            <x14:dxf>
              <fill>
                <patternFill>
                  <bgColor rgb="FFFF0000"/>
                </patternFill>
              </fill>
            </x14:dxf>
          </x14:cfRule>
          <xm:sqref>AI138:AU138</xm:sqref>
        </x14:conditionalFormatting>
        <x14:conditionalFormatting xmlns:xm="http://schemas.microsoft.com/office/excel/2006/main">
          <x14:cfRule type="expression" priority="4698369" id="{AA72317D-37B1-48EB-A28B-BF2AC8DC4519}">
            <xm:f>$AK$4='Data entry'!$R50</xm:f>
            <x14:dxf>
              <fill>
                <patternFill>
                  <bgColor rgb="FFFFFF00"/>
                </patternFill>
              </fill>
            </x14:dxf>
          </x14:cfRule>
          <xm:sqref>W137:AK137</xm:sqref>
        </x14:conditionalFormatting>
        <x14:conditionalFormatting xmlns:xm="http://schemas.microsoft.com/office/excel/2006/main">
          <x14:cfRule type="expression" priority="4698370" id="{6CA9FB7A-20EA-4D3A-B74C-A001F4BE810D}">
            <xm:f>$AL$4='Data entry'!$R50</xm:f>
            <x14:dxf>
              <fill>
                <patternFill>
                  <bgColor rgb="FFFF0000"/>
                </patternFill>
              </fill>
            </x14:dxf>
          </x14:cfRule>
          <xm:sqref>AJ138:AV138</xm:sqref>
        </x14:conditionalFormatting>
        <x14:conditionalFormatting xmlns:xm="http://schemas.microsoft.com/office/excel/2006/main">
          <x14:cfRule type="expression" priority="4698371" id="{81A75DAA-573F-4EF3-A640-1B992C18BEA0}">
            <xm:f>$AL$4='Data entry'!$R50</xm:f>
            <x14:dxf>
              <fill>
                <patternFill>
                  <bgColor rgb="FFFFFF00"/>
                </patternFill>
              </fill>
            </x14:dxf>
          </x14:cfRule>
          <xm:sqref>X137:AL137</xm:sqref>
        </x14:conditionalFormatting>
        <x14:conditionalFormatting xmlns:xm="http://schemas.microsoft.com/office/excel/2006/main">
          <x14:cfRule type="expression" priority="4698372" id="{3D44713E-4ABA-4CCD-9DF4-5513A9FB5E1E}">
            <xm:f>$AM$4='Data entry'!$R50</xm:f>
            <x14:dxf>
              <fill>
                <patternFill>
                  <bgColor rgb="FFFF0000"/>
                </patternFill>
              </fill>
            </x14:dxf>
          </x14:cfRule>
          <xm:sqref>AK138:AW138</xm:sqref>
        </x14:conditionalFormatting>
        <x14:conditionalFormatting xmlns:xm="http://schemas.microsoft.com/office/excel/2006/main">
          <x14:cfRule type="expression" priority="4698373" id="{05A26B51-72A7-4423-822F-2BDBC28275D0}">
            <xm:f>$AM$4='Data entry'!$R50</xm:f>
            <x14:dxf>
              <fill>
                <patternFill>
                  <bgColor rgb="FFFFFF00"/>
                </patternFill>
              </fill>
            </x14:dxf>
          </x14:cfRule>
          <xm:sqref>Y137:AM137</xm:sqref>
        </x14:conditionalFormatting>
        <x14:conditionalFormatting xmlns:xm="http://schemas.microsoft.com/office/excel/2006/main">
          <x14:cfRule type="expression" priority="4698374" id="{B8A20675-6230-4694-A7F6-6B3DC7142773}">
            <xm:f>$AN$4='Data entry'!$R50</xm:f>
            <x14:dxf>
              <fill>
                <patternFill>
                  <bgColor rgb="FFFF0000"/>
                </patternFill>
              </fill>
            </x14:dxf>
          </x14:cfRule>
          <xm:sqref>AL138:AX138</xm:sqref>
        </x14:conditionalFormatting>
        <x14:conditionalFormatting xmlns:xm="http://schemas.microsoft.com/office/excel/2006/main">
          <x14:cfRule type="expression" priority="4698375" id="{8421181C-7450-42E9-BC1D-065CCFCA960E}">
            <xm:f>$AN$4='Data entry'!$R50</xm:f>
            <x14:dxf>
              <fill>
                <patternFill>
                  <bgColor rgb="FFFFFF00"/>
                </patternFill>
              </fill>
            </x14:dxf>
          </x14:cfRule>
          <xm:sqref>Z137:AN137</xm:sqref>
        </x14:conditionalFormatting>
        <x14:conditionalFormatting xmlns:xm="http://schemas.microsoft.com/office/excel/2006/main">
          <x14:cfRule type="expression" priority="4698376" id="{067FE4BD-6EF4-4684-B6E0-35AB2F267EE7}">
            <xm:f>$AO$4='Data entry'!$R50</xm:f>
            <x14:dxf>
              <fill>
                <patternFill>
                  <bgColor rgb="FFFF0000"/>
                </patternFill>
              </fill>
            </x14:dxf>
          </x14:cfRule>
          <xm:sqref>AM138:AY138</xm:sqref>
        </x14:conditionalFormatting>
        <x14:conditionalFormatting xmlns:xm="http://schemas.microsoft.com/office/excel/2006/main">
          <x14:cfRule type="expression" priority="4698377" id="{F7653492-88D1-47AC-8BA3-0CCE65C3C2AB}">
            <xm:f>$AO$4='Data entry'!$R50</xm:f>
            <x14:dxf>
              <fill>
                <patternFill>
                  <bgColor rgb="FFFFFF00"/>
                </patternFill>
              </fill>
            </x14:dxf>
          </x14:cfRule>
          <xm:sqref>AA137:AO137</xm:sqref>
        </x14:conditionalFormatting>
        <x14:conditionalFormatting xmlns:xm="http://schemas.microsoft.com/office/excel/2006/main">
          <x14:cfRule type="expression" priority="4698378" id="{207A5E5D-B322-482E-9193-1D7318138358}">
            <xm:f>$AP$4='Data entry'!$R50</xm:f>
            <x14:dxf>
              <fill>
                <patternFill>
                  <bgColor rgb="FFFF0000"/>
                </patternFill>
              </fill>
            </x14:dxf>
          </x14:cfRule>
          <xm:sqref>AN138:AZ138</xm:sqref>
        </x14:conditionalFormatting>
        <x14:conditionalFormatting xmlns:xm="http://schemas.microsoft.com/office/excel/2006/main">
          <x14:cfRule type="expression" priority="4698379" id="{21DA638D-4CA0-4067-BFF1-240CE1A0261B}">
            <xm:f>$AP$4='Data entry'!$R50</xm:f>
            <x14:dxf>
              <fill>
                <patternFill>
                  <bgColor rgb="FFFFFF00"/>
                </patternFill>
              </fill>
            </x14:dxf>
          </x14:cfRule>
          <xm:sqref>AB137:AP137</xm:sqref>
        </x14:conditionalFormatting>
        <x14:conditionalFormatting xmlns:xm="http://schemas.microsoft.com/office/excel/2006/main">
          <x14:cfRule type="expression" priority="4698380" id="{71963D96-A42A-4B90-BFC7-6D83D37766EF}">
            <xm:f>$AQ$4='Data entry'!$R50</xm:f>
            <x14:dxf>
              <fill>
                <patternFill>
                  <bgColor rgb="FFFF0000"/>
                </patternFill>
              </fill>
            </x14:dxf>
          </x14:cfRule>
          <xm:sqref>AO138:BA138</xm:sqref>
        </x14:conditionalFormatting>
        <x14:conditionalFormatting xmlns:xm="http://schemas.microsoft.com/office/excel/2006/main">
          <x14:cfRule type="expression" priority="4698381" id="{74952595-84B6-484F-8FF6-FCC1F337DF4D}">
            <xm:f>$AQ$4='Data entry'!$R50</xm:f>
            <x14:dxf>
              <fill>
                <patternFill>
                  <bgColor rgb="FFFFFF00"/>
                </patternFill>
              </fill>
            </x14:dxf>
          </x14:cfRule>
          <xm:sqref>AC137:AQ137</xm:sqref>
        </x14:conditionalFormatting>
        <x14:conditionalFormatting xmlns:xm="http://schemas.microsoft.com/office/excel/2006/main">
          <x14:cfRule type="expression" priority="4698382" id="{8AC9C4B9-0A34-4BC0-B0F7-CA89434C4911}">
            <xm:f>$P$4='Data entry'!$R50</xm:f>
            <x14:dxf>
              <fill>
                <patternFill>
                  <bgColor rgb="FFFFFF00"/>
                </patternFill>
              </fill>
            </x14:dxf>
          </x14:cfRule>
          <xm:sqref>C137:P137</xm:sqref>
        </x14:conditionalFormatting>
        <x14:conditionalFormatting xmlns:xm="http://schemas.microsoft.com/office/excel/2006/main">
          <x14:cfRule type="expression" priority="4698383" id="{0A726775-ABFD-4F22-967C-1A4D87BA3751}">
            <xm:f>$Q$4='Data entry'!$R50</xm:f>
            <x14:dxf>
              <fill>
                <patternFill>
                  <bgColor rgb="FFFFFF00"/>
                </patternFill>
              </fill>
            </x14:dxf>
          </x14:cfRule>
          <xm:sqref>C137:Q137</xm:sqref>
        </x14:conditionalFormatting>
        <x14:conditionalFormatting xmlns:xm="http://schemas.microsoft.com/office/excel/2006/main">
          <x14:cfRule type="expression" priority="4698384" id="{3A8414BD-262C-43B5-86EE-FA6901D00453}">
            <xm:f>$Q$4='Data entry'!$R50</xm:f>
            <x14:dxf>
              <fill>
                <patternFill>
                  <bgColor rgb="FFFF0000"/>
                </patternFill>
              </fill>
            </x14:dxf>
          </x14:cfRule>
          <xm:sqref>O138:AA138</xm:sqref>
        </x14:conditionalFormatting>
        <x14:conditionalFormatting xmlns:xm="http://schemas.microsoft.com/office/excel/2006/main">
          <x14:cfRule type="expression" priority="4698385" id="{B8B5501D-F3EF-4449-9306-F652960C65F4}">
            <xm:f>$R$4='Data entry'!$R50</xm:f>
            <x14:dxf>
              <fill>
                <patternFill>
                  <bgColor rgb="FFFF0000"/>
                </patternFill>
              </fill>
            </x14:dxf>
          </x14:cfRule>
          <xm:sqref>P138:AB138</xm:sqref>
        </x14:conditionalFormatting>
        <x14:conditionalFormatting xmlns:xm="http://schemas.microsoft.com/office/excel/2006/main">
          <x14:cfRule type="expression" priority="4698386" id="{5D070DEC-B82E-4D87-B907-A3E5AB836991}">
            <xm:f>$R$4='Data entry'!$R50</xm:f>
            <x14:dxf>
              <fill>
                <patternFill>
                  <bgColor rgb="FFFFFF00"/>
                </patternFill>
              </fill>
            </x14:dxf>
          </x14:cfRule>
          <xm:sqref>D137:R137</xm:sqref>
        </x14:conditionalFormatting>
        <x14:conditionalFormatting xmlns:xm="http://schemas.microsoft.com/office/excel/2006/main">
          <x14:cfRule type="expression" priority="4698387" id="{E4D16A10-F818-4664-9FB2-F0E839824D4B}">
            <xm:f>$S$4='Data entry'!$R50</xm:f>
            <x14:dxf>
              <fill>
                <patternFill>
                  <bgColor rgb="FFFF0000"/>
                </patternFill>
              </fill>
            </x14:dxf>
          </x14:cfRule>
          <xm:sqref>Q138:AC138</xm:sqref>
        </x14:conditionalFormatting>
        <x14:conditionalFormatting xmlns:xm="http://schemas.microsoft.com/office/excel/2006/main">
          <x14:cfRule type="expression" priority="4698388" id="{1A9F9911-A3E9-4730-AFBE-AB8C596545CA}">
            <xm:f>$S$4='Data entry'!$R50</xm:f>
            <x14:dxf>
              <fill>
                <patternFill>
                  <bgColor rgb="FFFFFF00"/>
                </patternFill>
              </fill>
            </x14:dxf>
          </x14:cfRule>
          <xm:sqref>E137:S137</xm:sqref>
        </x14:conditionalFormatting>
        <x14:conditionalFormatting xmlns:xm="http://schemas.microsoft.com/office/excel/2006/main">
          <x14:cfRule type="expression" priority="4698389" id="{8BB5CD1B-B2AC-442A-9550-26DE19A62D22}">
            <xm:f>$T$4='Data entry'!$R50</xm:f>
            <x14:dxf>
              <fill>
                <patternFill>
                  <bgColor rgb="FFFF0000"/>
                </patternFill>
              </fill>
            </x14:dxf>
          </x14:cfRule>
          <xm:sqref>R138:AD138</xm:sqref>
        </x14:conditionalFormatting>
        <x14:conditionalFormatting xmlns:xm="http://schemas.microsoft.com/office/excel/2006/main">
          <x14:cfRule type="expression" priority="4698390" id="{E7B59C69-7921-4049-84A1-8B3E5F7B0598}">
            <xm:f>$T$4='Data entry'!$R50</xm:f>
            <x14:dxf>
              <fill>
                <patternFill>
                  <bgColor rgb="FFFFFF00"/>
                </patternFill>
              </fill>
            </x14:dxf>
          </x14:cfRule>
          <xm:sqref>F137:T137</xm:sqref>
        </x14:conditionalFormatting>
        <x14:conditionalFormatting xmlns:xm="http://schemas.microsoft.com/office/excel/2006/main">
          <x14:cfRule type="expression" priority="4698391" id="{238C09E5-7A3D-439D-949F-A7733073F9A2}">
            <xm:f>$U$4='Data entry'!$R50</xm:f>
            <x14:dxf>
              <fill>
                <patternFill>
                  <bgColor rgb="FFFFFF00"/>
                </patternFill>
              </fill>
            </x14:dxf>
          </x14:cfRule>
          <xm:sqref>G137:U137</xm:sqref>
        </x14:conditionalFormatting>
        <x14:conditionalFormatting xmlns:xm="http://schemas.microsoft.com/office/excel/2006/main">
          <x14:cfRule type="expression" priority="4698392" id="{DE4D4432-0A19-452A-AF14-2873FE4DF411}">
            <xm:f>$AR$4='Data entry'!$R50</xm:f>
            <x14:dxf>
              <fill>
                <patternFill>
                  <bgColor rgb="FFFF0000"/>
                </patternFill>
              </fill>
            </x14:dxf>
          </x14:cfRule>
          <xm:sqref>AP138:BB138</xm:sqref>
        </x14:conditionalFormatting>
        <x14:conditionalFormatting xmlns:xm="http://schemas.microsoft.com/office/excel/2006/main">
          <x14:cfRule type="expression" priority="4698393" id="{90D7E1FF-542D-40C8-9BD5-DFEB4CDD256F}">
            <xm:f>$AR$4='Data entry'!$R50</xm:f>
            <x14:dxf>
              <fill>
                <patternFill>
                  <bgColor rgb="FFFFFF00"/>
                </patternFill>
              </fill>
            </x14:dxf>
          </x14:cfRule>
          <xm:sqref>AD137:AR137</xm:sqref>
        </x14:conditionalFormatting>
        <x14:conditionalFormatting xmlns:xm="http://schemas.microsoft.com/office/excel/2006/main">
          <x14:cfRule type="expression" priority="4698394" id="{0EBB5305-4A4A-4205-A1FF-11160070CBC3}">
            <xm:f>$AS$4='Data entry'!$R50</xm:f>
            <x14:dxf>
              <fill>
                <patternFill>
                  <bgColor rgb="FFFF0000"/>
                </patternFill>
              </fill>
            </x14:dxf>
          </x14:cfRule>
          <xm:sqref>AQ138:BC138</xm:sqref>
        </x14:conditionalFormatting>
        <x14:conditionalFormatting xmlns:xm="http://schemas.microsoft.com/office/excel/2006/main">
          <x14:cfRule type="expression" priority="4698395" id="{AC8EB30C-4253-4CE1-820E-1801F6D8D35B}">
            <xm:f>$AS$4='Data entry'!$R50</xm:f>
            <x14:dxf>
              <fill>
                <patternFill>
                  <bgColor rgb="FFFFFF00"/>
                </patternFill>
              </fill>
            </x14:dxf>
          </x14:cfRule>
          <xm:sqref>AE137:AS137</xm:sqref>
        </x14:conditionalFormatting>
        <x14:conditionalFormatting xmlns:xm="http://schemas.microsoft.com/office/excel/2006/main">
          <x14:cfRule type="expression" priority="4698396" id="{E11744C1-7201-4272-A1B0-945490B42425}">
            <xm:f>$AT$4='Data entry'!$R50</xm:f>
            <x14:dxf>
              <fill>
                <patternFill>
                  <bgColor rgb="FFFF0000"/>
                </patternFill>
              </fill>
            </x14:dxf>
          </x14:cfRule>
          <xm:sqref>AR138:BD138</xm:sqref>
        </x14:conditionalFormatting>
        <x14:conditionalFormatting xmlns:xm="http://schemas.microsoft.com/office/excel/2006/main">
          <x14:cfRule type="expression" priority="4698397" id="{5EE2823B-E955-4EA7-B99C-0B1F77B57A69}">
            <xm:f>$AT$4='Data entry'!$R50</xm:f>
            <x14:dxf>
              <fill>
                <patternFill>
                  <bgColor rgb="FFFFFF00"/>
                </patternFill>
              </fill>
            </x14:dxf>
          </x14:cfRule>
          <xm:sqref>AF137:AT137</xm:sqref>
        </x14:conditionalFormatting>
        <x14:conditionalFormatting xmlns:xm="http://schemas.microsoft.com/office/excel/2006/main">
          <x14:cfRule type="expression" priority="4698398" id="{5737DC63-3262-4B34-900C-2AAEB255FCBA}">
            <xm:f>$AU$4='Data entry'!$R50</xm:f>
            <x14:dxf>
              <fill>
                <patternFill>
                  <bgColor rgb="FFFF0000"/>
                </patternFill>
              </fill>
            </x14:dxf>
          </x14:cfRule>
          <xm:sqref>AS138:BE138</xm:sqref>
        </x14:conditionalFormatting>
        <x14:conditionalFormatting xmlns:xm="http://schemas.microsoft.com/office/excel/2006/main">
          <x14:cfRule type="expression" priority="4698399" id="{2B5C1F1B-3C3D-4CA3-BC64-0E98422075B6}">
            <xm:f>$AU$4='Data entry'!$R50</xm:f>
            <x14:dxf>
              <fill>
                <patternFill>
                  <bgColor rgb="FFFFFF00"/>
                </patternFill>
              </fill>
            </x14:dxf>
          </x14:cfRule>
          <xm:sqref>AG137:AU137</xm:sqref>
        </x14:conditionalFormatting>
        <x14:conditionalFormatting xmlns:xm="http://schemas.microsoft.com/office/excel/2006/main">
          <x14:cfRule type="expression" priority="4698400" id="{B87A1285-B003-4855-8F4B-53C391BA10E6}">
            <xm:f>$AV$4='Data entry'!$R50</xm:f>
            <x14:dxf>
              <fill>
                <patternFill>
                  <bgColor rgb="FFFF0000"/>
                </patternFill>
              </fill>
            </x14:dxf>
          </x14:cfRule>
          <xm:sqref>AT138:BF138</xm:sqref>
        </x14:conditionalFormatting>
        <x14:conditionalFormatting xmlns:xm="http://schemas.microsoft.com/office/excel/2006/main">
          <x14:cfRule type="expression" priority="4698401" id="{338EE31C-78DB-4818-B837-0380F9E457FA}">
            <xm:f>$AV$4='Data entry'!$R50</xm:f>
            <x14:dxf>
              <fill>
                <patternFill>
                  <bgColor rgb="FFFFFF00"/>
                </patternFill>
              </fill>
            </x14:dxf>
          </x14:cfRule>
          <xm:sqref>AH137:AV137</xm:sqref>
        </x14:conditionalFormatting>
        <x14:conditionalFormatting xmlns:xm="http://schemas.microsoft.com/office/excel/2006/main">
          <x14:cfRule type="expression" priority="4698402" id="{5C40EA66-2801-4C91-B885-BF6A1ECFC35C}">
            <xm:f>$AW$4='Data entry'!$R50</xm:f>
            <x14:dxf>
              <fill>
                <patternFill>
                  <bgColor rgb="FFFF0000"/>
                </patternFill>
              </fill>
            </x14:dxf>
          </x14:cfRule>
          <xm:sqref>AU138:BG138</xm:sqref>
        </x14:conditionalFormatting>
        <x14:conditionalFormatting xmlns:xm="http://schemas.microsoft.com/office/excel/2006/main">
          <x14:cfRule type="expression" priority="4698403" id="{51BCD5CE-DF86-4C2F-8A81-DDA1EFD6C8F7}">
            <xm:f>$AW$4='Data entry'!$R50</xm:f>
            <x14:dxf>
              <fill>
                <patternFill>
                  <bgColor rgb="FFFFFF00"/>
                </patternFill>
              </fill>
            </x14:dxf>
          </x14:cfRule>
          <xm:sqref>AI137:AW137</xm:sqref>
        </x14:conditionalFormatting>
        <x14:conditionalFormatting xmlns:xm="http://schemas.microsoft.com/office/excel/2006/main">
          <x14:cfRule type="expression" priority="4698404" id="{DC2ED5A0-8917-4877-8CD3-9DF9BE5993C9}">
            <xm:f>$AX$4='Data entry'!$R50</xm:f>
            <x14:dxf>
              <fill>
                <patternFill>
                  <bgColor rgb="FFFF0000"/>
                </patternFill>
              </fill>
            </x14:dxf>
          </x14:cfRule>
          <xm:sqref>AV138:BH138</xm:sqref>
        </x14:conditionalFormatting>
        <x14:conditionalFormatting xmlns:xm="http://schemas.microsoft.com/office/excel/2006/main">
          <x14:cfRule type="expression" priority="4698405" id="{59B31869-20F9-45BD-BC80-0A6C8945CE2C}">
            <xm:f>$AX$4='Data entry'!$R50</xm:f>
            <x14:dxf>
              <fill>
                <patternFill>
                  <bgColor rgb="FFFFFF00"/>
                </patternFill>
              </fill>
            </x14:dxf>
          </x14:cfRule>
          <xm:sqref>AJ137:AX137</xm:sqref>
        </x14:conditionalFormatting>
        <x14:conditionalFormatting xmlns:xm="http://schemas.microsoft.com/office/excel/2006/main">
          <x14:cfRule type="expression" priority="4698406" id="{D4208FA0-4262-4037-934C-6D0742B2AD8E}">
            <xm:f>$AY$4='Data entry'!$R50</xm:f>
            <x14:dxf>
              <fill>
                <patternFill>
                  <bgColor rgb="FFFF0000"/>
                </patternFill>
              </fill>
            </x14:dxf>
          </x14:cfRule>
          <xm:sqref>AW138:BI138</xm:sqref>
        </x14:conditionalFormatting>
        <x14:conditionalFormatting xmlns:xm="http://schemas.microsoft.com/office/excel/2006/main">
          <x14:cfRule type="expression" priority="4698407" id="{04D6E423-18C7-42B2-A67D-F49D8E62B571}">
            <xm:f>$AY$4='Data entry'!$R50</xm:f>
            <x14:dxf>
              <fill>
                <patternFill>
                  <bgColor rgb="FFFFFF00"/>
                </patternFill>
              </fill>
            </x14:dxf>
          </x14:cfRule>
          <xm:sqref>AK137:AY137</xm:sqref>
        </x14:conditionalFormatting>
        <x14:conditionalFormatting xmlns:xm="http://schemas.microsoft.com/office/excel/2006/main">
          <x14:cfRule type="expression" priority="4698408" id="{A931C203-6E4B-4EBD-A2F4-1876881F48D4}">
            <xm:f>$AZ$4='Data entry'!$R50</xm:f>
            <x14:dxf>
              <fill>
                <patternFill>
                  <bgColor rgb="FFFF0000"/>
                </patternFill>
              </fill>
            </x14:dxf>
          </x14:cfRule>
          <xm:sqref>AX138:BJ138</xm:sqref>
        </x14:conditionalFormatting>
        <x14:conditionalFormatting xmlns:xm="http://schemas.microsoft.com/office/excel/2006/main">
          <x14:cfRule type="expression" priority="4698409" id="{092D9100-E652-40FE-8CAA-720DC0681250}">
            <xm:f>$AZ$4='Data entry'!$R50</xm:f>
            <x14:dxf>
              <fill>
                <patternFill>
                  <bgColor rgb="FFFFFF00"/>
                </patternFill>
              </fill>
            </x14:dxf>
          </x14:cfRule>
          <xm:sqref>AL137:AZ137</xm:sqref>
        </x14:conditionalFormatting>
        <x14:conditionalFormatting xmlns:xm="http://schemas.microsoft.com/office/excel/2006/main">
          <x14:cfRule type="expression" priority="4698410" id="{A3C7E6BE-A225-483C-A983-A915DB662C52}">
            <xm:f>$BA$4='Data entry'!$R50</xm:f>
            <x14:dxf>
              <fill>
                <patternFill>
                  <bgColor rgb="FFFF0000"/>
                </patternFill>
              </fill>
            </x14:dxf>
          </x14:cfRule>
          <xm:sqref>AY138:BK138</xm:sqref>
        </x14:conditionalFormatting>
        <x14:conditionalFormatting xmlns:xm="http://schemas.microsoft.com/office/excel/2006/main">
          <x14:cfRule type="expression" priority="4698411" id="{F5CF569A-8AFA-4CFF-8BD3-F04D8927A99F}">
            <xm:f>$BA$4='Data entry'!$R50</xm:f>
            <x14:dxf>
              <fill>
                <patternFill>
                  <bgColor rgb="FFFFFF00"/>
                </patternFill>
              </fill>
            </x14:dxf>
          </x14:cfRule>
          <xm:sqref>AM137:BA137</xm:sqref>
        </x14:conditionalFormatting>
        <x14:conditionalFormatting xmlns:xm="http://schemas.microsoft.com/office/excel/2006/main">
          <x14:cfRule type="expression" priority="4698412" id="{E4DAC94A-7983-4BFB-A87B-45B58561841A}">
            <xm:f>$BB$4='Data entry'!$R50</xm:f>
            <x14:dxf>
              <fill>
                <patternFill>
                  <bgColor rgb="FFFF0000"/>
                </patternFill>
              </fill>
            </x14:dxf>
          </x14:cfRule>
          <xm:sqref>AZ138:BL138</xm:sqref>
        </x14:conditionalFormatting>
        <x14:conditionalFormatting xmlns:xm="http://schemas.microsoft.com/office/excel/2006/main">
          <x14:cfRule type="expression" priority="4698413" id="{E63849C5-F39B-4B0E-8F8A-B532EDF2CBAE}">
            <xm:f>$BB$4='Data entry'!$R50</xm:f>
            <x14:dxf>
              <fill>
                <patternFill>
                  <bgColor rgb="FFFFFF00"/>
                </patternFill>
              </fill>
            </x14:dxf>
          </x14:cfRule>
          <xm:sqref>AN137:BB137</xm:sqref>
        </x14:conditionalFormatting>
        <x14:conditionalFormatting xmlns:xm="http://schemas.microsoft.com/office/excel/2006/main">
          <x14:cfRule type="expression" priority="4698414" id="{4FDC32D3-C1F5-455D-9AA4-A03359B72526}">
            <xm:f>$BC$4='Data entry'!$R50</xm:f>
            <x14:dxf>
              <fill>
                <patternFill>
                  <bgColor rgb="FFFF0000"/>
                </patternFill>
              </fill>
            </x14:dxf>
          </x14:cfRule>
          <xm:sqref>BA138:BM138</xm:sqref>
        </x14:conditionalFormatting>
        <x14:conditionalFormatting xmlns:xm="http://schemas.microsoft.com/office/excel/2006/main">
          <x14:cfRule type="expression" priority="4698415" id="{5F0D0C60-B233-4C56-B05D-98C99990877F}">
            <xm:f>$BC$4='Data entry'!$R50</xm:f>
            <x14:dxf>
              <fill>
                <patternFill>
                  <bgColor rgb="FFFFFF00"/>
                </patternFill>
              </fill>
            </x14:dxf>
          </x14:cfRule>
          <xm:sqref>AO137:BC137</xm:sqref>
        </x14:conditionalFormatting>
        <x14:conditionalFormatting xmlns:xm="http://schemas.microsoft.com/office/excel/2006/main">
          <x14:cfRule type="expression" priority="4698416" id="{9EBCB60F-8135-43B6-A0F3-548D4092CC98}">
            <xm:f>$BD$4='Data entry'!$R50</xm:f>
            <x14:dxf>
              <fill>
                <patternFill>
                  <bgColor rgb="FFFF0000"/>
                </patternFill>
              </fill>
            </x14:dxf>
          </x14:cfRule>
          <xm:sqref>BB138:BN138</xm:sqref>
        </x14:conditionalFormatting>
        <x14:conditionalFormatting xmlns:xm="http://schemas.microsoft.com/office/excel/2006/main">
          <x14:cfRule type="expression" priority="4698417" id="{961AF346-4A73-41ED-9A8D-27D431B09C05}">
            <xm:f>$BD$4='Data entry'!$R50</xm:f>
            <x14:dxf>
              <fill>
                <patternFill>
                  <bgColor rgb="FFFFFF00"/>
                </patternFill>
              </fill>
            </x14:dxf>
          </x14:cfRule>
          <xm:sqref>AP137:BD137</xm:sqref>
        </x14:conditionalFormatting>
        <x14:conditionalFormatting xmlns:xm="http://schemas.microsoft.com/office/excel/2006/main">
          <x14:cfRule type="expression" priority="4698418" id="{5A887026-27CD-4F8C-8BA6-1E92704C1CA6}">
            <xm:f>$BE$4='Data entry'!$R50</xm:f>
            <x14:dxf>
              <fill>
                <patternFill>
                  <bgColor rgb="FFFF0000"/>
                </patternFill>
              </fill>
            </x14:dxf>
          </x14:cfRule>
          <xm:sqref>BC138:BO138</xm:sqref>
        </x14:conditionalFormatting>
        <x14:conditionalFormatting xmlns:xm="http://schemas.microsoft.com/office/excel/2006/main">
          <x14:cfRule type="expression" priority="4698419" id="{7F46217B-A1E9-4515-B31E-E756FCD7C6D9}">
            <xm:f>$BE$4='Data entry'!$R50</xm:f>
            <x14:dxf>
              <fill>
                <patternFill>
                  <bgColor rgb="FFFFFF00"/>
                </patternFill>
              </fill>
            </x14:dxf>
          </x14:cfRule>
          <xm:sqref>AP137:BE137</xm:sqref>
        </x14:conditionalFormatting>
        <x14:conditionalFormatting xmlns:xm="http://schemas.microsoft.com/office/excel/2006/main">
          <x14:cfRule type="expression" priority="4698420" id="{F4D9285C-8CA0-4EF1-943E-6A462D47CC77}">
            <xm:f>$BF$4='Data entry'!$R50</xm:f>
            <x14:dxf>
              <fill>
                <patternFill>
                  <bgColor rgb="FFFF0000"/>
                </patternFill>
              </fill>
            </x14:dxf>
          </x14:cfRule>
          <xm:sqref>BD138:BP138</xm:sqref>
        </x14:conditionalFormatting>
        <x14:conditionalFormatting xmlns:xm="http://schemas.microsoft.com/office/excel/2006/main">
          <x14:cfRule type="expression" priority="4698421" id="{B9E4407D-651D-4DC0-9D61-3271D62A65E9}">
            <xm:f>$BF$4='Data entry'!$R50</xm:f>
            <x14:dxf>
              <fill>
                <patternFill>
                  <bgColor rgb="FFFFFF00"/>
                </patternFill>
              </fill>
            </x14:dxf>
          </x14:cfRule>
          <xm:sqref>AR137:BF137</xm:sqref>
        </x14:conditionalFormatting>
        <x14:conditionalFormatting xmlns:xm="http://schemas.microsoft.com/office/excel/2006/main">
          <x14:cfRule type="expression" priority="4698422" id="{4CDC062F-DDFF-4556-B941-08F919727F69}">
            <xm:f>$BG$4='Data entry'!$R50</xm:f>
            <x14:dxf>
              <fill>
                <patternFill>
                  <bgColor rgb="FFFF0000"/>
                </patternFill>
              </fill>
            </x14:dxf>
          </x14:cfRule>
          <xm:sqref>BE138:BQ138</xm:sqref>
        </x14:conditionalFormatting>
        <x14:conditionalFormatting xmlns:xm="http://schemas.microsoft.com/office/excel/2006/main">
          <x14:cfRule type="expression" priority="4698423" id="{789184FA-9055-433B-8A1B-92C7ED59E81F}">
            <xm:f>$BG$4='Data entry'!$R50</xm:f>
            <x14:dxf>
              <fill>
                <patternFill>
                  <bgColor rgb="FFFFFF00"/>
                </patternFill>
              </fill>
            </x14:dxf>
          </x14:cfRule>
          <xm:sqref>AS137:BG137</xm:sqref>
        </x14:conditionalFormatting>
        <x14:conditionalFormatting xmlns:xm="http://schemas.microsoft.com/office/excel/2006/main">
          <x14:cfRule type="expression" priority="4698424" id="{58651E5C-09C9-46C1-B95C-E8A578A49E15}">
            <xm:f>$BH$4='Data entry'!$R50</xm:f>
            <x14:dxf>
              <fill>
                <patternFill>
                  <bgColor rgb="FFFFFF00"/>
                </patternFill>
              </fill>
            </x14:dxf>
          </x14:cfRule>
          <xm:sqref>AT137:BH137</xm:sqref>
        </x14:conditionalFormatting>
        <x14:conditionalFormatting xmlns:xm="http://schemas.microsoft.com/office/excel/2006/main">
          <x14:cfRule type="expression" priority="4698425" id="{97B30B86-8311-4DC0-A533-8C0D53F37839}">
            <xm:f>$BH$4='Data entry'!$R50</xm:f>
            <x14:dxf>
              <fill>
                <patternFill>
                  <bgColor rgb="FFFF0000"/>
                </patternFill>
              </fill>
            </x14:dxf>
          </x14:cfRule>
          <xm:sqref>BF138:BR138</xm:sqref>
        </x14:conditionalFormatting>
        <x14:conditionalFormatting xmlns:xm="http://schemas.microsoft.com/office/excel/2006/main">
          <x14:cfRule type="expression" priority="4698426" id="{78344C0C-5AEA-40B1-A20C-6D77DF58E1F5}">
            <xm:f>$BI$4='Data entry'!$R50</xm:f>
            <x14:dxf>
              <fill>
                <patternFill>
                  <bgColor rgb="FFFFFF00"/>
                </patternFill>
              </fill>
            </x14:dxf>
          </x14:cfRule>
          <xm:sqref>AU137:BI137</xm:sqref>
        </x14:conditionalFormatting>
        <x14:conditionalFormatting xmlns:xm="http://schemas.microsoft.com/office/excel/2006/main">
          <x14:cfRule type="expression" priority="4698427" id="{A9CE044F-482E-4F25-B28F-89ACC58502B1}">
            <xm:f>$BI$4='Data entry'!$R50</xm:f>
            <x14:dxf>
              <fill>
                <patternFill>
                  <bgColor rgb="FFFF0000"/>
                </patternFill>
              </fill>
            </x14:dxf>
          </x14:cfRule>
          <xm:sqref>BG138:BS138</xm:sqref>
        </x14:conditionalFormatting>
        <x14:conditionalFormatting xmlns:xm="http://schemas.microsoft.com/office/excel/2006/main">
          <x14:cfRule type="expression" priority="4698428" id="{F63BE0EB-3C71-4456-BEF0-11180AB7A8BB}">
            <xm:f>$BJ$4='Data entry'!$R50</xm:f>
            <x14:dxf>
              <fill>
                <patternFill>
                  <bgColor rgb="FFFFFF00"/>
                </patternFill>
              </fill>
            </x14:dxf>
          </x14:cfRule>
          <xm:sqref>AV137:BJ137</xm:sqref>
        </x14:conditionalFormatting>
        <x14:conditionalFormatting xmlns:xm="http://schemas.microsoft.com/office/excel/2006/main">
          <x14:cfRule type="expression" priority="4698429" id="{478A5DCB-1DAA-4497-A6CC-B4F01FB96D10}">
            <xm:f>$BJ$4='Data entry'!$R50</xm:f>
            <x14:dxf>
              <fill>
                <patternFill>
                  <bgColor rgb="FFFF0000"/>
                </patternFill>
              </fill>
            </x14:dxf>
          </x14:cfRule>
          <xm:sqref>BH138:BT138</xm:sqref>
        </x14:conditionalFormatting>
        <x14:conditionalFormatting xmlns:xm="http://schemas.microsoft.com/office/excel/2006/main">
          <x14:cfRule type="expression" priority="4698430" id="{CDE4AD5B-65A6-4FA4-9EC0-8D05F22312A9}">
            <xm:f>$BK$4='Data entry'!$R50</xm:f>
            <x14:dxf>
              <fill>
                <patternFill>
                  <bgColor rgb="FFFF0000"/>
                </patternFill>
              </fill>
            </x14:dxf>
          </x14:cfRule>
          <xm:sqref>BI138:BU138</xm:sqref>
        </x14:conditionalFormatting>
        <x14:conditionalFormatting xmlns:xm="http://schemas.microsoft.com/office/excel/2006/main">
          <x14:cfRule type="expression" priority="4698431" id="{AB32E790-6CD8-4D11-9A69-57D785FE4BBC}">
            <xm:f>$BK$4='Data entry'!$R50</xm:f>
            <x14:dxf>
              <fill>
                <patternFill>
                  <bgColor rgb="FFFFFF00"/>
                </patternFill>
              </fill>
            </x14:dxf>
          </x14:cfRule>
          <xm:sqref>AW137:BK137</xm:sqref>
        </x14:conditionalFormatting>
        <x14:conditionalFormatting xmlns:xm="http://schemas.microsoft.com/office/excel/2006/main">
          <x14:cfRule type="expression" priority="4698432" id="{99810EB9-805C-43D8-852A-EEECE7874CDB}">
            <xm:f>$BL$4='Data entry'!$R50</xm:f>
            <x14:dxf>
              <fill>
                <patternFill>
                  <bgColor rgb="FFFF0000"/>
                </patternFill>
              </fill>
            </x14:dxf>
          </x14:cfRule>
          <xm:sqref>BJ138:BV138</xm:sqref>
        </x14:conditionalFormatting>
        <x14:conditionalFormatting xmlns:xm="http://schemas.microsoft.com/office/excel/2006/main">
          <x14:cfRule type="expression" priority="4698433" id="{BF5F5475-4E46-479C-97A6-D5175F5D1803}">
            <xm:f>$BL$4='Data entry'!$R50</xm:f>
            <x14:dxf>
              <fill>
                <patternFill>
                  <bgColor rgb="FFFFFF00"/>
                </patternFill>
              </fill>
            </x14:dxf>
          </x14:cfRule>
          <xm:sqref>AX137:BL137</xm:sqref>
        </x14:conditionalFormatting>
        <x14:conditionalFormatting xmlns:xm="http://schemas.microsoft.com/office/excel/2006/main">
          <x14:cfRule type="expression" priority="4698434" id="{B86FDF2F-16C9-46B1-847E-7EA1A8A34B9D}">
            <xm:f>$BM$4='Data entry'!$R50</xm:f>
            <x14:dxf>
              <fill>
                <patternFill>
                  <bgColor rgb="FFFF0000"/>
                </patternFill>
              </fill>
            </x14:dxf>
          </x14:cfRule>
          <xm:sqref>BK138:BW138</xm:sqref>
        </x14:conditionalFormatting>
        <x14:conditionalFormatting xmlns:xm="http://schemas.microsoft.com/office/excel/2006/main">
          <x14:cfRule type="expression" priority="4698435" id="{72FD189F-4CED-400D-9FEF-21A328970A4D}">
            <xm:f>$BM$4='Data entry'!$R50</xm:f>
            <x14:dxf>
              <fill>
                <patternFill>
                  <bgColor rgb="FFFFFF00"/>
                </patternFill>
              </fill>
            </x14:dxf>
          </x14:cfRule>
          <xm:sqref>AY137:BM137</xm:sqref>
        </x14:conditionalFormatting>
        <x14:conditionalFormatting xmlns:xm="http://schemas.microsoft.com/office/excel/2006/main">
          <x14:cfRule type="expression" priority="4698436" id="{BBBBF859-D5A7-4F55-BFBF-8A77E3357590}">
            <xm:f>$BN$4='Data entry'!$R50</xm:f>
            <x14:dxf>
              <fill>
                <patternFill>
                  <bgColor rgb="FFFF0000"/>
                </patternFill>
              </fill>
            </x14:dxf>
          </x14:cfRule>
          <xm:sqref>BL138:BX138</xm:sqref>
        </x14:conditionalFormatting>
        <x14:conditionalFormatting xmlns:xm="http://schemas.microsoft.com/office/excel/2006/main">
          <x14:cfRule type="expression" priority="4698437" id="{50CB1D75-0FD5-4D24-92B1-E8A41DC6575C}">
            <xm:f>$BN$4='Data entry'!$R50</xm:f>
            <x14:dxf>
              <fill>
                <patternFill>
                  <bgColor rgb="FFFFFF00"/>
                </patternFill>
              </fill>
            </x14:dxf>
          </x14:cfRule>
          <xm:sqref>AZ137:BN137</xm:sqref>
        </x14:conditionalFormatting>
        <x14:conditionalFormatting xmlns:xm="http://schemas.microsoft.com/office/excel/2006/main">
          <x14:cfRule type="expression" priority="4698438" id="{9EF3226D-E8FC-496B-A6FF-71776AEA54D1}">
            <xm:f>$BO$4='Data entry'!$R50</xm:f>
            <x14:dxf>
              <fill>
                <patternFill>
                  <bgColor rgb="FFFF0000"/>
                </patternFill>
              </fill>
            </x14:dxf>
          </x14:cfRule>
          <xm:sqref>BM138:BY138</xm:sqref>
        </x14:conditionalFormatting>
        <x14:conditionalFormatting xmlns:xm="http://schemas.microsoft.com/office/excel/2006/main">
          <x14:cfRule type="expression" priority="4698439" id="{3B86C801-ECFE-4D05-8AA5-1581116BAFBC}">
            <xm:f>$BO$4='Data entry'!$R50</xm:f>
            <x14:dxf>
              <fill>
                <patternFill>
                  <bgColor rgb="FFFFFF00"/>
                </patternFill>
              </fill>
            </x14:dxf>
          </x14:cfRule>
          <xm:sqref>BA137:BO137</xm:sqref>
        </x14:conditionalFormatting>
        <x14:conditionalFormatting xmlns:xm="http://schemas.microsoft.com/office/excel/2006/main">
          <x14:cfRule type="expression" priority="4698440" id="{058A23EC-3371-4A02-9F20-1ECA603AC6BC}">
            <xm:f>$BP$4='Data entry'!$R50</xm:f>
            <x14:dxf>
              <fill>
                <patternFill>
                  <bgColor rgb="FFFF0000"/>
                </patternFill>
              </fill>
            </x14:dxf>
          </x14:cfRule>
          <xm:sqref>BN138:BZ138</xm:sqref>
        </x14:conditionalFormatting>
        <x14:conditionalFormatting xmlns:xm="http://schemas.microsoft.com/office/excel/2006/main">
          <x14:cfRule type="expression" priority="4698441" id="{3E711E31-3992-4555-AB22-87133D60CD15}">
            <xm:f>$BP$4='Data entry'!$R50</xm:f>
            <x14:dxf>
              <fill>
                <patternFill>
                  <bgColor rgb="FFFFFF00"/>
                </patternFill>
              </fill>
            </x14:dxf>
          </x14:cfRule>
          <xm:sqref>BB137:BP137</xm:sqref>
        </x14:conditionalFormatting>
        <x14:conditionalFormatting xmlns:xm="http://schemas.microsoft.com/office/excel/2006/main">
          <x14:cfRule type="expression" priority="4698442" id="{23E9F8B9-37D5-4730-9453-6F23E8ECBBE3}">
            <xm:f>$BQ$4='Data entry'!$R50</xm:f>
            <x14:dxf>
              <fill>
                <patternFill>
                  <bgColor rgb="FFFFFF00"/>
                </patternFill>
              </fill>
            </x14:dxf>
          </x14:cfRule>
          <xm:sqref>BC137:BQ137</xm:sqref>
        </x14:conditionalFormatting>
        <x14:conditionalFormatting xmlns:xm="http://schemas.microsoft.com/office/excel/2006/main">
          <x14:cfRule type="expression" priority="4698443" id="{BCFD92F6-AAD3-44FD-BC61-A292A81B883E}">
            <xm:f>$BQ$4='Data entry'!$R50</xm:f>
            <x14:dxf>
              <fill>
                <patternFill>
                  <bgColor rgb="FFFF0000"/>
                </patternFill>
              </fill>
            </x14:dxf>
          </x14:cfRule>
          <xm:sqref>BO138:CA138</xm:sqref>
        </x14:conditionalFormatting>
        <x14:conditionalFormatting xmlns:xm="http://schemas.microsoft.com/office/excel/2006/main">
          <x14:cfRule type="expression" priority="4698444" id="{357D60E5-F356-477E-8020-A18F42C02832}">
            <xm:f>$BR$4='Data entry'!$R50</xm:f>
            <x14:dxf>
              <fill>
                <patternFill>
                  <bgColor rgb="FFFFFF00"/>
                </patternFill>
              </fill>
            </x14:dxf>
          </x14:cfRule>
          <xm:sqref>BD137:BR137</xm:sqref>
        </x14:conditionalFormatting>
        <x14:conditionalFormatting xmlns:xm="http://schemas.microsoft.com/office/excel/2006/main">
          <x14:cfRule type="expression" priority="4698445" id="{DA2B6511-43B3-432D-B6AA-1DB1188B90A6}">
            <xm:f>$BR$4='Data entry'!$R50</xm:f>
            <x14:dxf>
              <fill>
                <patternFill>
                  <bgColor rgb="FFFF0000"/>
                </patternFill>
              </fill>
            </x14:dxf>
          </x14:cfRule>
          <xm:sqref>BP138:CB138</xm:sqref>
        </x14:conditionalFormatting>
        <x14:conditionalFormatting xmlns:xm="http://schemas.microsoft.com/office/excel/2006/main">
          <x14:cfRule type="expression" priority="4698446" id="{0D5F64E4-4136-4BFA-B833-CC8578525D9C}">
            <xm:f>$BS$4='Data entry'!$R50</xm:f>
            <x14:dxf>
              <fill>
                <patternFill>
                  <bgColor rgb="FFFFFF00"/>
                </patternFill>
              </fill>
            </x14:dxf>
          </x14:cfRule>
          <xm:sqref>BE137:BS137</xm:sqref>
        </x14:conditionalFormatting>
        <x14:conditionalFormatting xmlns:xm="http://schemas.microsoft.com/office/excel/2006/main">
          <x14:cfRule type="expression" priority="4698447" id="{AC94D468-F078-4AE2-8771-102996E07B09}">
            <xm:f>$BS$4='Data entry'!$R50</xm:f>
            <x14:dxf>
              <fill>
                <patternFill>
                  <bgColor rgb="FFFF0000"/>
                </patternFill>
              </fill>
            </x14:dxf>
          </x14:cfRule>
          <xm:sqref>BQ138:CC138</xm:sqref>
        </x14:conditionalFormatting>
        <x14:conditionalFormatting xmlns:xm="http://schemas.microsoft.com/office/excel/2006/main">
          <x14:cfRule type="expression" priority="4698448" id="{10E78F76-181E-4F19-9F89-7DD36D3EFE30}">
            <xm:f>$BT$4='Data entry'!$R50</xm:f>
            <x14:dxf>
              <fill>
                <patternFill>
                  <bgColor rgb="FFFFFF00"/>
                </patternFill>
              </fill>
            </x14:dxf>
          </x14:cfRule>
          <xm:sqref>BF137:BT137</xm:sqref>
        </x14:conditionalFormatting>
        <x14:conditionalFormatting xmlns:xm="http://schemas.microsoft.com/office/excel/2006/main">
          <x14:cfRule type="expression" priority="4698449" id="{6A5FADC6-9512-4EFB-90A5-7B5244D10D1F}">
            <xm:f>$BT$4='Data entry'!$R50</xm:f>
            <x14:dxf>
              <fill>
                <patternFill>
                  <bgColor rgb="FFFF0000"/>
                </patternFill>
              </fill>
            </x14:dxf>
          </x14:cfRule>
          <xm:sqref>BR138:CC138</xm:sqref>
        </x14:conditionalFormatting>
        <x14:conditionalFormatting xmlns:xm="http://schemas.microsoft.com/office/excel/2006/main">
          <x14:cfRule type="expression" priority="4698450" id="{A51139D1-8841-4B96-B8CB-DFE3808765CF}">
            <xm:f>$BU$4='Data entry'!$R50</xm:f>
            <x14:dxf>
              <fill>
                <patternFill>
                  <bgColor rgb="FFFFFF00"/>
                </patternFill>
              </fill>
            </x14:dxf>
          </x14:cfRule>
          <xm:sqref>BG137:BU137</xm:sqref>
        </x14:conditionalFormatting>
        <x14:conditionalFormatting xmlns:xm="http://schemas.microsoft.com/office/excel/2006/main">
          <x14:cfRule type="expression" priority="4698451" id="{55CA7258-760F-4BFF-ACB5-A70FEB3E7981}">
            <xm:f>$BU$4='Data entry'!$R50</xm:f>
            <x14:dxf>
              <fill>
                <patternFill>
                  <bgColor rgb="FFFF0000"/>
                </patternFill>
              </fill>
            </x14:dxf>
          </x14:cfRule>
          <xm:sqref>BS138:CC138</xm:sqref>
        </x14:conditionalFormatting>
        <x14:conditionalFormatting xmlns:xm="http://schemas.microsoft.com/office/excel/2006/main">
          <x14:cfRule type="expression" priority="4698452" id="{A922B218-64DB-4CBB-9AB8-FE0EBB44E09E}">
            <xm:f>$BV$4='Data entry'!$R50</xm:f>
            <x14:dxf>
              <fill>
                <patternFill>
                  <bgColor rgb="FFFFFF00"/>
                </patternFill>
              </fill>
            </x14:dxf>
          </x14:cfRule>
          <xm:sqref>BH137:BV137</xm:sqref>
        </x14:conditionalFormatting>
        <x14:conditionalFormatting xmlns:xm="http://schemas.microsoft.com/office/excel/2006/main">
          <x14:cfRule type="expression" priority="4698453" id="{C98E908A-CD31-4778-B41C-7AFB9DBE639A}">
            <xm:f>$BV$4='Data entry'!$R50</xm:f>
            <x14:dxf>
              <fill>
                <patternFill>
                  <bgColor rgb="FFFF0000"/>
                </patternFill>
              </fill>
            </x14:dxf>
          </x14:cfRule>
          <xm:sqref>BT138:CC138</xm:sqref>
        </x14:conditionalFormatting>
        <x14:conditionalFormatting xmlns:xm="http://schemas.microsoft.com/office/excel/2006/main">
          <x14:cfRule type="expression" priority="4698454" id="{465CCCA3-B4DB-4B61-8AC7-8A5E4CEC9E3F}">
            <xm:f>$BW$4='Data entry'!$R50</xm:f>
            <x14:dxf>
              <fill>
                <patternFill>
                  <bgColor rgb="FFFFFF00"/>
                </patternFill>
              </fill>
            </x14:dxf>
          </x14:cfRule>
          <xm:sqref>BI137:BW137</xm:sqref>
        </x14:conditionalFormatting>
        <x14:conditionalFormatting xmlns:xm="http://schemas.microsoft.com/office/excel/2006/main">
          <x14:cfRule type="expression" priority="4698455" id="{37566F97-6D06-400B-A709-FE657B07687F}">
            <xm:f>$BW$4='Data entry'!$R50</xm:f>
            <x14:dxf>
              <fill>
                <patternFill>
                  <bgColor rgb="FFFF0000"/>
                </patternFill>
              </fill>
            </x14:dxf>
          </x14:cfRule>
          <xm:sqref>BU138:CC138</xm:sqref>
        </x14:conditionalFormatting>
        <x14:conditionalFormatting xmlns:xm="http://schemas.microsoft.com/office/excel/2006/main">
          <x14:cfRule type="expression" priority="4698456" id="{D8FBA3AC-5CF0-4E45-97CA-1D4DEE729ADA}">
            <xm:f>$BX$4='Data entry'!$R50</xm:f>
            <x14:dxf>
              <fill>
                <patternFill>
                  <bgColor rgb="FFFFFF00"/>
                </patternFill>
              </fill>
            </x14:dxf>
          </x14:cfRule>
          <xm:sqref>BJ137:BX137</xm:sqref>
        </x14:conditionalFormatting>
        <x14:conditionalFormatting xmlns:xm="http://schemas.microsoft.com/office/excel/2006/main">
          <x14:cfRule type="expression" priority="4698457" id="{E077C84B-A94F-431D-B232-4AFCC7C64F54}">
            <xm:f>$BX$4='Data entry'!$R50</xm:f>
            <x14:dxf>
              <fill>
                <patternFill>
                  <bgColor rgb="FFFF0000"/>
                </patternFill>
              </fill>
            </x14:dxf>
          </x14:cfRule>
          <xm:sqref>BV138:CC138</xm:sqref>
        </x14:conditionalFormatting>
        <x14:conditionalFormatting xmlns:xm="http://schemas.microsoft.com/office/excel/2006/main">
          <x14:cfRule type="expression" priority="4698458" id="{63783BA8-0C97-4A44-86FD-7A2BCF1B9957}">
            <xm:f>$BY$4='Data entry'!$R50</xm:f>
            <x14:dxf>
              <fill>
                <patternFill>
                  <bgColor rgb="FFFFFF00"/>
                </patternFill>
              </fill>
            </x14:dxf>
          </x14:cfRule>
          <xm:sqref>BK137:BY137</xm:sqref>
        </x14:conditionalFormatting>
        <x14:conditionalFormatting xmlns:xm="http://schemas.microsoft.com/office/excel/2006/main">
          <x14:cfRule type="expression" priority="4698459" id="{BB8DB8B4-B71B-46D2-AEE7-346F16103F74}">
            <xm:f>$BY$4='Data entry'!$R50</xm:f>
            <x14:dxf>
              <fill>
                <patternFill>
                  <bgColor rgb="FFFF0000"/>
                </patternFill>
              </fill>
            </x14:dxf>
          </x14:cfRule>
          <xm:sqref>BW138:CC138</xm:sqref>
        </x14:conditionalFormatting>
        <x14:conditionalFormatting xmlns:xm="http://schemas.microsoft.com/office/excel/2006/main">
          <x14:cfRule type="expression" priority="4698460" id="{1B638B98-2B06-4FEB-90C1-446A3E0A3979}">
            <xm:f>$BZ$4='Data entry'!$R50</xm:f>
            <x14:dxf>
              <fill>
                <patternFill>
                  <bgColor rgb="FFFFFF00"/>
                </patternFill>
              </fill>
            </x14:dxf>
          </x14:cfRule>
          <xm:sqref>BL137:BZ137</xm:sqref>
        </x14:conditionalFormatting>
        <x14:conditionalFormatting xmlns:xm="http://schemas.microsoft.com/office/excel/2006/main">
          <x14:cfRule type="expression" priority="4698461" id="{D3A0A2F8-D1B2-4DC5-B2A9-0EF53074E685}">
            <xm:f>$BZ$4='Data entry'!$R50</xm:f>
            <x14:dxf>
              <fill>
                <patternFill>
                  <bgColor rgb="FFFF0000"/>
                </patternFill>
              </fill>
            </x14:dxf>
          </x14:cfRule>
          <xm:sqref>BX138:CC138</xm:sqref>
        </x14:conditionalFormatting>
        <x14:conditionalFormatting xmlns:xm="http://schemas.microsoft.com/office/excel/2006/main">
          <x14:cfRule type="expression" priority="4698462" id="{83F6D018-7D3B-4D33-9998-11572F2F2FF5}">
            <xm:f>$CA$4='Data entry'!$R50</xm:f>
            <x14:dxf>
              <fill>
                <patternFill>
                  <bgColor rgb="FFFFFF00"/>
                </patternFill>
              </fill>
            </x14:dxf>
          </x14:cfRule>
          <xm:sqref>BM137:CA137</xm:sqref>
        </x14:conditionalFormatting>
        <x14:conditionalFormatting xmlns:xm="http://schemas.microsoft.com/office/excel/2006/main">
          <x14:cfRule type="expression" priority="4698463" id="{8E6D0B51-5626-4ED9-9072-C7A2C139704F}">
            <xm:f>$CA$4='Data entry'!$R50</xm:f>
            <x14:dxf>
              <fill>
                <patternFill>
                  <bgColor rgb="FFFF0000"/>
                </patternFill>
              </fill>
            </x14:dxf>
          </x14:cfRule>
          <xm:sqref>BY138:CC138</xm:sqref>
        </x14:conditionalFormatting>
        <x14:conditionalFormatting xmlns:xm="http://schemas.microsoft.com/office/excel/2006/main">
          <x14:cfRule type="expression" priority="4698464" id="{E1886EE4-3BDE-43A9-9F4B-79377FEC37FE}">
            <xm:f>$CB$4='Data entry'!$R50</xm:f>
            <x14:dxf>
              <fill>
                <patternFill>
                  <bgColor rgb="FFFFFF00"/>
                </patternFill>
              </fill>
            </x14:dxf>
          </x14:cfRule>
          <xm:sqref>BN137:CB137</xm:sqref>
        </x14:conditionalFormatting>
        <x14:conditionalFormatting xmlns:xm="http://schemas.microsoft.com/office/excel/2006/main">
          <x14:cfRule type="expression" priority="4698465" id="{ADEF572A-6C18-4602-BB86-01C96D36E07E}">
            <xm:f>$CB$4='Data entry'!$R50</xm:f>
            <x14:dxf>
              <fill>
                <patternFill>
                  <bgColor rgb="FFFF0000"/>
                </patternFill>
              </fill>
            </x14:dxf>
          </x14:cfRule>
          <xm:sqref>BZ138:CC138</xm:sqref>
        </x14:conditionalFormatting>
        <x14:conditionalFormatting xmlns:xm="http://schemas.microsoft.com/office/excel/2006/main">
          <x14:cfRule type="expression" priority="4698466" id="{7984E1C9-E073-4955-8543-62145CB6D008}">
            <xm:f>$CC$4='Data entry'!$R50</xm:f>
            <x14:dxf>
              <fill>
                <patternFill>
                  <bgColor rgb="FFFFFF00"/>
                </patternFill>
              </fill>
            </x14:dxf>
          </x14:cfRule>
          <xm:sqref>BO137:CC137</xm:sqref>
        </x14:conditionalFormatting>
        <x14:conditionalFormatting xmlns:xm="http://schemas.microsoft.com/office/excel/2006/main">
          <x14:cfRule type="expression" priority="4698467" id="{18A957B3-59FA-4698-BA92-2A208FF18E2F}">
            <xm:f>$CC$4='Data entry'!$R50</xm:f>
            <x14:dxf>
              <fill>
                <patternFill>
                  <bgColor rgb="FFFF0000"/>
                </patternFill>
              </fill>
            </x14:dxf>
          </x14:cfRule>
          <xm:sqref>CA138:CC138</xm:sqref>
        </x14:conditionalFormatting>
        <x14:conditionalFormatting xmlns:xm="http://schemas.microsoft.com/office/excel/2006/main">
          <x14:cfRule type="expression" priority="4698554" id="{5B0DB825-B7C2-40AC-B7EF-F267F054CFB9}">
            <xm:f>$U$4='Data entry'!$R51</xm:f>
            <x14:dxf>
              <fill>
                <patternFill>
                  <bgColor rgb="FFFF0000"/>
                </patternFill>
              </fill>
            </x14:dxf>
          </x14:cfRule>
          <xm:sqref>S141:AE141</xm:sqref>
        </x14:conditionalFormatting>
        <x14:conditionalFormatting xmlns:xm="http://schemas.microsoft.com/office/excel/2006/main">
          <x14:cfRule type="expression" priority="4698555" id="{18311200-E2BB-400F-B594-3B9A2C6068C2}">
            <xm:f>$V$4='Data entry'!$R51</xm:f>
            <x14:dxf>
              <fill>
                <patternFill>
                  <bgColor rgb="FFFF0000"/>
                </patternFill>
              </fill>
            </x14:dxf>
          </x14:cfRule>
          <xm:sqref>T141:AF141</xm:sqref>
        </x14:conditionalFormatting>
        <x14:conditionalFormatting xmlns:xm="http://schemas.microsoft.com/office/excel/2006/main">
          <x14:cfRule type="expression" priority="4698556" id="{D6DFB621-1A58-4C59-A987-ECAD0EB2D32B}">
            <xm:f>$V$4='Data entry'!$R51</xm:f>
            <x14:dxf>
              <fill>
                <patternFill>
                  <bgColor rgb="FFFFFF00"/>
                </patternFill>
              </fill>
            </x14:dxf>
          </x14:cfRule>
          <xm:sqref>H140:V140</xm:sqref>
        </x14:conditionalFormatting>
        <x14:conditionalFormatting xmlns:xm="http://schemas.microsoft.com/office/excel/2006/main">
          <x14:cfRule type="expression" priority="4698557" id="{5F87A680-DC5F-433D-A779-B7A534ACCDA9}">
            <xm:f>$W$4='Data entry'!$R51</xm:f>
            <x14:dxf>
              <fill>
                <patternFill>
                  <bgColor rgb="FFFF0000"/>
                </patternFill>
              </fill>
            </x14:dxf>
          </x14:cfRule>
          <xm:sqref>U141:AG141</xm:sqref>
        </x14:conditionalFormatting>
        <x14:conditionalFormatting xmlns:xm="http://schemas.microsoft.com/office/excel/2006/main">
          <x14:cfRule type="expression" priority="4698558" id="{964539FF-A92C-4F68-B268-B7157A32678C}">
            <xm:f>$W$4='Data entry'!$R51</xm:f>
            <x14:dxf>
              <fill>
                <patternFill>
                  <bgColor rgb="FFFFFF00"/>
                </patternFill>
              </fill>
            </x14:dxf>
          </x14:cfRule>
          <xm:sqref>I140:W140</xm:sqref>
        </x14:conditionalFormatting>
        <x14:conditionalFormatting xmlns:xm="http://schemas.microsoft.com/office/excel/2006/main">
          <x14:cfRule type="expression" priority="4698559" id="{46C1533A-F090-4A90-9309-3F59EC3FD3B0}">
            <xm:f>$X$4='Data entry'!$R51</xm:f>
            <x14:dxf>
              <fill>
                <patternFill>
                  <bgColor rgb="FFFF0000"/>
                </patternFill>
              </fill>
            </x14:dxf>
          </x14:cfRule>
          <xm:sqref>V141:AH141</xm:sqref>
        </x14:conditionalFormatting>
        <x14:conditionalFormatting xmlns:xm="http://schemas.microsoft.com/office/excel/2006/main">
          <x14:cfRule type="expression" priority="4698560" id="{7C70E81C-DDD4-4D75-933A-4F6A39893184}">
            <xm:f>$X$4='Data entry'!$R51</xm:f>
            <x14:dxf>
              <fill>
                <patternFill>
                  <bgColor rgb="FFFFFF00"/>
                </patternFill>
              </fill>
            </x14:dxf>
          </x14:cfRule>
          <xm:sqref>J140:X140</xm:sqref>
        </x14:conditionalFormatting>
        <x14:conditionalFormatting xmlns:xm="http://schemas.microsoft.com/office/excel/2006/main">
          <x14:cfRule type="expression" priority="4698561" id="{561AF073-0EF8-4B72-A119-40A639C4359D}">
            <xm:f>$Y$4='Data entry'!$R51</xm:f>
            <x14:dxf>
              <fill>
                <patternFill>
                  <bgColor rgb="FFFF0000"/>
                </patternFill>
              </fill>
            </x14:dxf>
          </x14:cfRule>
          <xm:sqref>W141:AI141</xm:sqref>
        </x14:conditionalFormatting>
        <x14:conditionalFormatting xmlns:xm="http://schemas.microsoft.com/office/excel/2006/main">
          <x14:cfRule type="expression" priority="4698562" id="{F242E808-8F07-4A89-9524-7D4C767CE357}">
            <xm:f>$Y$4='Data entry'!$R51</xm:f>
            <x14:dxf>
              <fill>
                <patternFill>
                  <bgColor rgb="FFFFFF00"/>
                </patternFill>
              </fill>
            </x14:dxf>
          </x14:cfRule>
          <xm:sqref>K140:Y140</xm:sqref>
        </x14:conditionalFormatting>
        <x14:conditionalFormatting xmlns:xm="http://schemas.microsoft.com/office/excel/2006/main">
          <x14:cfRule type="expression" priority="4698563" id="{DD601058-982B-4218-BD9D-64BB823C2633}">
            <xm:f>$Z$4='Data entry'!$R51</xm:f>
            <x14:dxf>
              <fill>
                <patternFill>
                  <bgColor rgb="FFFF0000"/>
                </patternFill>
              </fill>
            </x14:dxf>
          </x14:cfRule>
          <xm:sqref>X141:AJ141</xm:sqref>
        </x14:conditionalFormatting>
        <x14:conditionalFormatting xmlns:xm="http://schemas.microsoft.com/office/excel/2006/main">
          <x14:cfRule type="expression" priority="4698564" id="{C9DB141D-79F6-4093-92A3-7BF7A1622985}">
            <xm:f>$Z$4='Data entry'!$R51</xm:f>
            <x14:dxf>
              <fill>
                <patternFill>
                  <bgColor rgb="FFFFFF00"/>
                </patternFill>
              </fill>
            </x14:dxf>
          </x14:cfRule>
          <xm:sqref>L140:Z140</xm:sqref>
        </x14:conditionalFormatting>
        <x14:conditionalFormatting xmlns:xm="http://schemas.microsoft.com/office/excel/2006/main">
          <x14:cfRule type="expression" priority="4698565" id="{710EB8D3-F5C0-4E3C-8214-2D0C4E26F649}">
            <xm:f>$AA$4='Data entry'!$R51</xm:f>
            <x14:dxf>
              <fill>
                <patternFill>
                  <bgColor rgb="FFFF0000"/>
                </patternFill>
              </fill>
            </x14:dxf>
          </x14:cfRule>
          <xm:sqref>Y141:AK141</xm:sqref>
        </x14:conditionalFormatting>
        <x14:conditionalFormatting xmlns:xm="http://schemas.microsoft.com/office/excel/2006/main">
          <x14:cfRule type="expression" priority="4698566" id="{33825D69-C967-4D27-B395-5D44A3083802}">
            <xm:f>$AA$4='Data entry'!$R51</xm:f>
            <x14:dxf>
              <fill>
                <patternFill>
                  <bgColor rgb="FFFFFF00"/>
                </patternFill>
              </fill>
            </x14:dxf>
          </x14:cfRule>
          <xm:sqref>M140:AA140</xm:sqref>
        </x14:conditionalFormatting>
        <x14:conditionalFormatting xmlns:xm="http://schemas.microsoft.com/office/excel/2006/main">
          <x14:cfRule type="expression" priority="4698567" id="{9811A97D-351B-4D32-8754-AF433277E62B}">
            <xm:f>$AB$4='Data entry'!$R51</xm:f>
            <x14:dxf>
              <fill>
                <patternFill>
                  <bgColor rgb="FFFF0000"/>
                </patternFill>
              </fill>
            </x14:dxf>
          </x14:cfRule>
          <xm:sqref>Z141:AL141</xm:sqref>
        </x14:conditionalFormatting>
        <x14:conditionalFormatting xmlns:xm="http://schemas.microsoft.com/office/excel/2006/main">
          <x14:cfRule type="expression" priority="4698568" id="{6DD3E556-C72E-438B-92DA-3096ED1E4178}">
            <xm:f>$AB$4='Data entry'!$R51</xm:f>
            <x14:dxf>
              <fill>
                <patternFill>
                  <bgColor rgb="FFFFFF00"/>
                </patternFill>
              </fill>
            </x14:dxf>
          </x14:cfRule>
          <xm:sqref>N140:AB140</xm:sqref>
        </x14:conditionalFormatting>
        <x14:conditionalFormatting xmlns:xm="http://schemas.microsoft.com/office/excel/2006/main">
          <x14:cfRule type="expression" priority="4698569" id="{C0DF7A1B-D6BC-4371-BD3A-F0708147FA1C}">
            <xm:f>$AC$4='Data entry'!$R51</xm:f>
            <x14:dxf>
              <fill>
                <patternFill>
                  <bgColor rgb="FFFF0000"/>
                </patternFill>
              </fill>
            </x14:dxf>
          </x14:cfRule>
          <xm:sqref>AA141:AM141</xm:sqref>
        </x14:conditionalFormatting>
        <x14:conditionalFormatting xmlns:xm="http://schemas.microsoft.com/office/excel/2006/main">
          <x14:cfRule type="expression" priority="4698570" id="{DB2E1F48-AF0E-41F9-A976-6B1963CA5711}">
            <xm:f>$AC$4='Data entry'!$R51</xm:f>
            <x14:dxf>
              <fill>
                <patternFill>
                  <bgColor rgb="FFFFFF00"/>
                </patternFill>
              </fill>
            </x14:dxf>
          </x14:cfRule>
          <xm:sqref>O140:AC140</xm:sqref>
        </x14:conditionalFormatting>
        <x14:conditionalFormatting xmlns:xm="http://schemas.microsoft.com/office/excel/2006/main">
          <x14:cfRule type="expression" priority="4698571" id="{89909907-F9A9-4AF9-BC1D-304710A43F50}">
            <xm:f>$AD$4='Data entry'!$R51</xm:f>
            <x14:dxf>
              <fill>
                <patternFill>
                  <bgColor rgb="FFFF0000"/>
                </patternFill>
              </fill>
            </x14:dxf>
          </x14:cfRule>
          <xm:sqref>AB141:AN141</xm:sqref>
        </x14:conditionalFormatting>
        <x14:conditionalFormatting xmlns:xm="http://schemas.microsoft.com/office/excel/2006/main">
          <x14:cfRule type="expression" priority="4698572" id="{729676B7-E331-43A4-ACC9-850DCEE76A0E}">
            <xm:f>$AD$4='Data entry'!$R51</xm:f>
            <x14:dxf>
              <fill>
                <patternFill>
                  <bgColor rgb="FFFFFF00"/>
                </patternFill>
              </fill>
            </x14:dxf>
          </x14:cfRule>
          <xm:sqref>P140:AD140</xm:sqref>
        </x14:conditionalFormatting>
        <x14:conditionalFormatting xmlns:xm="http://schemas.microsoft.com/office/excel/2006/main">
          <x14:cfRule type="expression" priority="4698573" id="{00DA2C55-350E-44AA-ABEA-808FABFDA737}">
            <xm:f>$AE$4='Data entry'!$R51</xm:f>
            <x14:dxf>
              <fill>
                <patternFill>
                  <bgColor rgb="FFFF0000"/>
                </patternFill>
              </fill>
            </x14:dxf>
          </x14:cfRule>
          <xm:sqref>AC141:AO141</xm:sqref>
        </x14:conditionalFormatting>
        <x14:conditionalFormatting xmlns:xm="http://schemas.microsoft.com/office/excel/2006/main">
          <x14:cfRule type="expression" priority="4698574" id="{373C95F1-00C1-45E9-B561-5224945BA4A4}">
            <xm:f>$AE$4='Data entry'!$R51</xm:f>
            <x14:dxf>
              <fill>
                <patternFill>
                  <bgColor rgb="FFFFFF00"/>
                </patternFill>
              </fill>
            </x14:dxf>
          </x14:cfRule>
          <xm:sqref>Q140:AE140</xm:sqref>
        </x14:conditionalFormatting>
        <x14:conditionalFormatting xmlns:xm="http://schemas.microsoft.com/office/excel/2006/main">
          <x14:cfRule type="expression" priority="4698575" id="{65E90E74-6BEF-4B00-BD5E-ECACFEBC225A}">
            <xm:f>$AF$4='Data entry'!$R51</xm:f>
            <x14:dxf>
              <fill>
                <patternFill>
                  <bgColor rgb="FFFF0000"/>
                </patternFill>
              </fill>
            </x14:dxf>
          </x14:cfRule>
          <xm:sqref>AD141:AP141</xm:sqref>
        </x14:conditionalFormatting>
        <x14:conditionalFormatting xmlns:xm="http://schemas.microsoft.com/office/excel/2006/main">
          <x14:cfRule type="expression" priority="4698576" id="{56B519D7-E083-4811-B42B-D6CB10D44BB3}">
            <xm:f>$AF$4='Data entry'!$R51</xm:f>
            <x14:dxf>
              <fill>
                <patternFill>
                  <bgColor rgb="FFFFFF00"/>
                </patternFill>
              </fill>
            </x14:dxf>
          </x14:cfRule>
          <xm:sqref>R140:AF140</xm:sqref>
        </x14:conditionalFormatting>
        <x14:conditionalFormatting xmlns:xm="http://schemas.microsoft.com/office/excel/2006/main">
          <x14:cfRule type="expression" priority="4698577" id="{889682B6-BF9B-414B-86B7-1C802156B058}">
            <xm:f>$AG$4='Data entry'!$R51</xm:f>
            <x14:dxf>
              <fill>
                <patternFill>
                  <bgColor rgb="FFFF0000"/>
                </patternFill>
              </fill>
            </x14:dxf>
          </x14:cfRule>
          <xm:sqref>AE141:AQ141</xm:sqref>
        </x14:conditionalFormatting>
        <x14:conditionalFormatting xmlns:xm="http://schemas.microsoft.com/office/excel/2006/main">
          <x14:cfRule type="expression" priority="4698578" id="{19913D88-1940-4CB0-B29C-D46D60833BD5}">
            <xm:f>$AG$4='Data entry'!$R51</xm:f>
            <x14:dxf>
              <fill>
                <patternFill>
                  <bgColor rgb="FFFFFF00"/>
                </patternFill>
              </fill>
            </x14:dxf>
          </x14:cfRule>
          <xm:sqref>S140:AG140</xm:sqref>
        </x14:conditionalFormatting>
        <x14:conditionalFormatting xmlns:xm="http://schemas.microsoft.com/office/excel/2006/main">
          <x14:cfRule type="expression" priority="4698579" id="{3DD7B9A5-18A3-463F-BAD5-9796FC487328}">
            <xm:f>$AH$4='Data entry'!$R51</xm:f>
            <x14:dxf>
              <fill>
                <patternFill>
                  <bgColor rgb="FFFF0000"/>
                </patternFill>
              </fill>
            </x14:dxf>
          </x14:cfRule>
          <xm:sqref>AF141:AR141</xm:sqref>
        </x14:conditionalFormatting>
        <x14:conditionalFormatting xmlns:xm="http://schemas.microsoft.com/office/excel/2006/main">
          <x14:cfRule type="expression" priority="4698580" id="{31005CF4-5608-496E-91EB-F7F505046C80}">
            <xm:f>$AH$4='Data entry'!$R51</xm:f>
            <x14:dxf>
              <fill>
                <patternFill>
                  <bgColor rgb="FFFFFF00"/>
                </patternFill>
              </fill>
            </x14:dxf>
          </x14:cfRule>
          <xm:sqref>T140:AH140</xm:sqref>
        </x14:conditionalFormatting>
        <x14:conditionalFormatting xmlns:xm="http://schemas.microsoft.com/office/excel/2006/main">
          <x14:cfRule type="expression" priority="4698581" id="{CD14F654-5B7A-444F-8FC1-7DD71E76E475}">
            <xm:f>$AI$4='Data entry'!$R51</xm:f>
            <x14:dxf>
              <fill>
                <patternFill>
                  <bgColor rgb="FFFF0000"/>
                </patternFill>
              </fill>
            </x14:dxf>
          </x14:cfRule>
          <xm:sqref>AG141:AS141</xm:sqref>
        </x14:conditionalFormatting>
        <x14:conditionalFormatting xmlns:xm="http://schemas.microsoft.com/office/excel/2006/main">
          <x14:cfRule type="expression" priority="4698582" id="{0E4E448C-6C46-4285-B877-A61A90294385}">
            <xm:f>$AI$4='Data entry'!$R51</xm:f>
            <x14:dxf>
              <fill>
                <patternFill>
                  <bgColor rgb="FFFFFF00"/>
                </patternFill>
              </fill>
            </x14:dxf>
          </x14:cfRule>
          <xm:sqref>U140:AI140</xm:sqref>
        </x14:conditionalFormatting>
        <x14:conditionalFormatting xmlns:xm="http://schemas.microsoft.com/office/excel/2006/main">
          <x14:cfRule type="expression" priority="4698583" id="{B1C1818F-791C-403D-BE73-6F6E9DC6A16D}">
            <xm:f>$AJ$4='Data entry'!$R51</xm:f>
            <x14:dxf>
              <fill>
                <patternFill>
                  <bgColor rgb="FFFF0000"/>
                </patternFill>
              </fill>
            </x14:dxf>
          </x14:cfRule>
          <xm:sqref>AH141:AT141</xm:sqref>
        </x14:conditionalFormatting>
        <x14:conditionalFormatting xmlns:xm="http://schemas.microsoft.com/office/excel/2006/main">
          <x14:cfRule type="expression" priority="4698584" id="{A1237792-221B-431B-B8A7-E9A64DA46D93}">
            <xm:f>$AJ$4='Data entry'!$R51</xm:f>
            <x14:dxf>
              <fill>
                <patternFill>
                  <bgColor rgb="FFFFFF00"/>
                </patternFill>
              </fill>
            </x14:dxf>
          </x14:cfRule>
          <xm:sqref>V140:AJ140</xm:sqref>
        </x14:conditionalFormatting>
        <x14:conditionalFormatting xmlns:xm="http://schemas.microsoft.com/office/excel/2006/main">
          <x14:cfRule type="expression" priority="4698585" id="{617DC2AF-C7A3-4724-8EA3-17DEFEDC8949}">
            <xm:f>$AK$4='Data entry'!$R51</xm:f>
            <x14:dxf>
              <fill>
                <patternFill>
                  <bgColor rgb="FFFF0000"/>
                </patternFill>
              </fill>
            </x14:dxf>
          </x14:cfRule>
          <xm:sqref>AI141:AU141</xm:sqref>
        </x14:conditionalFormatting>
        <x14:conditionalFormatting xmlns:xm="http://schemas.microsoft.com/office/excel/2006/main">
          <x14:cfRule type="expression" priority="4698586" id="{AA72317D-37B1-48EB-A28B-BF2AC8DC4519}">
            <xm:f>$AK$4='Data entry'!$R51</xm:f>
            <x14:dxf>
              <fill>
                <patternFill>
                  <bgColor rgb="FFFFFF00"/>
                </patternFill>
              </fill>
            </x14:dxf>
          </x14:cfRule>
          <xm:sqref>W140:AK140</xm:sqref>
        </x14:conditionalFormatting>
        <x14:conditionalFormatting xmlns:xm="http://schemas.microsoft.com/office/excel/2006/main">
          <x14:cfRule type="expression" priority="4698587" id="{6CA9FB7A-20EA-4D3A-B74C-A001F4BE810D}">
            <xm:f>$AL$4='Data entry'!$R51</xm:f>
            <x14:dxf>
              <fill>
                <patternFill>
                  <bgColor rgb="FFFF0000"/>
                </patternFill>
              </fill>
            </x14:dxf>
          </x14:cfRule>
          <xm:sqref>AJ141:AV141</xm:sqref>
        </x14:conditionalFormatting>
        <x14:conditionalFormatting xmlns:xm="http://schemas.microsoft.com/office/excel/2006/main">
          <x14:cfRule type="expression" priority="4698588" id="{81A75DAA-573F-4EF3-A640-1B992C18BEA0}">
            <xm:f>$AL$4='Data entry'!$R51</xm:f>
            <x14:dxf>
              <fill>
                <patternFill>
                  <bgColor rgb="FFFFFF00"/>
                </patternFill>
              </fill>
            </x14:dxf>
          </x14:cfRule>
          <xm:sqref>X140:AL140</xm:sqref>
        </x14:conditionalFormatting>
        <x14:conditionalFormatting xmlns:xm="http://schemas.microsoft.com/office/excel/2006/main">
          <x14:cfRule type="expression" priority="4698589" id="{3D44713E-4ABA-4CCD-9DF4-5513A9FB5E1E}">
            <xm:f>$AM$4='Data entry'!$R51</xm:f>
            <x14:dxf>
              <fill>
                <patternFill>
                  <bgColor rgb="FFFF0000"/>
                </patternFill>
              </fill>
            </x14:dxf>
          </x14:cfRule>
          <xm:sqref>AK141:AW141</xm:sqref>
        </x14:conditionalFormatting>
        <x14:conditionalFormatting xmlns:xm="http://schemas.microsoft.com/office/excel/2006/main">
          <x14:cfRule type="expression" priority="4698590" id="{05A26B51-72A7-4423-822F-2BDBC28275D0}">
            <xm:f>$AM$4='Data entry'!$R51</xm:f>
            <x14:dxf>
              <fill>
                <patternFill>
                  <bgColor rgb="FFFFFF00"/>
                </patternFill>
              </fill>
            </x14:dxf>
          </x14:cfRule>
          <xm:sqref>Y140:AM140</xm:sqref>
        </x14:conditionalFormatting>
        <x14:conditionalFormatting xmlns:xm="http://schemas.microsoft.com/office/excel/2006/main">
          <x14:cfRule type="expression" priority="4698591" id="{B8A20675-6230-4694-A7F6-6B3DC7142773}">
            <xm:f>$AN$4='Data entry'!$R51</xm:f>
            <x14:dxf>
              <fill>
                <patternFill>
                  <bgColor rgb="FFFF0000"/>
                </patternFill>
              </fill>
            </x14:dxf>
          </x14:cfRule>
          <xm:sqref>AL141:AX141</xm:sqref>
        </x14:conditionalFormatting>
        <x14:conditionalFormatting xmlns:xm="http://schemas.microsoft.com/office/excel/2006/main">
          <x14:cfRule type="expression" priority="4698592" id="{8421181C-7450-42E9-BC1D-065CCFCA960E}">
            <xm:f>$AN$4='Data entry'!$R51</xm:f>
            <x14:dxf>
              <fill>
                <patternFill>
                  <bgColor rgb="FFFFFF00"/>
                </patternFill>
              </fill>
            </x14:dxf>
          </x14:cfRule>
          <xm:sqref>Z140:AN140</xm:sqref>
        </x14:conditionalFormatting>
        <x14:conditionalFormatting xmlns:xm="http://schemas.microsoft.com/office/excel/2006/main">
          <x14:cfRule type="expression" priority="4698593" id="{067FE4BD-6EF4-4684-B6E0-35AB2F267EE7}">
            <xm:f>$AO$4='Data entry'!$R51</xm:f>
            <x14:dxf>
              <fill>
                <patternFill>
                  <bgColor rgb="FFFF0000"/>
                </patternFill>
              </fill>
            </x14:dxf>
          </x14:cfRule>
          <xm:sqref>AM141:AY141</xm:sqref>
        </x14:conditionalFormatting>
        <x14:conditionalFormatting xmlns:xm="http://schemas.microsoft.com/office/excel/2006/main">
          <x14:cfRule type="expression" priority="4698594" id="{F7653492-88D1-47AC-8BA3-0CCE65C3C2AB}">
            <xm:f>$AO$4='Data entry'!$R51</xm:f>
            <x14:dxf>
              <fill>
                <patternFill>
                  <bgColor rgb="FFFFFF00"/>
                </patternFill>
              </fill>
            </x14:dxf>
          </x14:cfRule>
          <xm:sqref>AA140:AO140</xm:sqref>
        </x14:conditionalFormatting>
        <x14:conditionalFormatting xmlns:xm="http://schemas.microsoft.com/office/excel/2006/main">
          <x14:cfRule type="expression" priority="4698595" id="{207A5E5D-B322-482E-9193-1D7318138358}">
            <xm:f>$AP$4='Data entry'!$R51</xm:f>
            <x14:dxf>
              <fill>
                <patternFill>
                  <bgColor rgb="FFFF0000"/>
                </patternFill>
              </fill>
            </x14:dxf>
          </x14:cfRule>
          <xm:sqref>AN141:AZ141</xm:sqref>
        </x14:conditionalFormatting>
        <x14:conditionalFormatting xmlns:xm="http://schemas.microsoft.com/office/excel/2006/main">
          <x14:cfRule type="expression" priority="4698596" id="{21DA638D-4CA0-4067-BFF1-240CE1A0261B}">
            <xm:f>$AP$4='Data entry'!$R51</xm:f>
            <x14:dxf>
              <fill>
                <patternFill>
                  <bgColor rgb="FFFFFF00"/>
                </patternFill>
              </fill>
            </x14:dxf>
          </x14:cfRule>
          <xm:sqref>AB140:AP140</xm:sqref>
        </x14:conditionalFormatting>
        <x14:conditionalFormatting xmlns:xm="http://schemas.microsoft.com/office/excel/2006/main">
          <x14:cfRule type="expression" priority="4698597" id="{71963D96-A42A-4B90-BFC7-6D83D37766EF}">
            <xm:f>$AQ$4='Data entry'!$R51</xm:f>
            <x14:dxf>
              <fill>
                <patternFill>
                  <bgColor rgb="FFFF0000"/>
                </patternFill>
              </fill>
            </x14:dxf>
          </x14:cfRule>
          <xm:sqref>AO141:BA141</xm:sqref>
        </x14:conditionalFormatting>
        <x14:conditionalFormatting xmlns:xm="http://schemas.microsoft.com/office/excel/2006/main">
          <x14:cfRule type="expression" priority="4698598" id="{74952595-84B6-484F-8FF6-FCC1F337DF4D}">
            <xm:f>$AQ$4='Data entry'!$R51</xm:f>
            <x14:dxf>
              <fill>
                <patternFill>
                  <bgColor rgb="FFFFFF00"/>
                </patternFill>
              </fill>
            </x14:dxf>
          </x14:cfRule>
          <xm:sqref>AC140:AQ140</xm:sqref>
        </x14:conditionalFormatting>
        <x14:conditionalFormatting xmlns:xm="http://schemas.microsoft.com/office/excel/2006/main">
          <x14:cfRule type="expression" priority="4698599" id="{8AC9C4B9-0A34-4BC0-B0F7-CA89434C4911}">
            <xm:f>$P$4='Data entry'!$R51</xm:f>
            <x14:dxf>
              <fill>
                <patternFill>
                  <bgColor rgb="FFFFFF00"/>
                </patternFill>
              </fill>
            </x14:dxf>
          </x14:cfRule>
          <xm:sqref>C140:P140</xm:sqref>
        </x14:conditionalFormatting>
        <x14:conditionalFormatting xmlns:xm="http://schemas.microsoft.com/office/excel/2006/main">
          <x14:cfRule type="expression" priority="4698600" id="{0A726775-ABFD-4F22-967C-1A4D87BA3751}">
            <xm:f>$Q$4='Data entry'!$R51</xm:f>
            <x14:dxf>
              <fill>
                <patternFill>
                  <bgColor rgb="FFFFFF00"/>
                </patternFill>
              </fill>
            </x14:dxf>
          </x14:cfRule>
          <xm:sqref>C140:Q140</xm:sqref>
        </x14:conditionalFormatting>
        <x14:conditionalFormatting xmlns:xm="http://schemas.microsoft.com/office/excel/2006/main">
          <x14:cfRule type="expression" priority="4698601" id="{3A8414BD-262C-43B5-86EE-FA6901D00453}">
            <xm:f>$Q$4='Data entry'!$R51</xm:f>
            <x14:dxf>
              <fill>
                <patternFill>
                  <bgColor rgb="FFFF0000"/>
                </patternFill>
              </fill>
            </x14:dxf>
          </x14:cfRule>
          <xm:sqref>O141:AA141</xm:sqref>
        </x14:conditionalFormatting>
        <x14:conditionalFormatting xmlns:xm="http://schemas.microsoft.com/office/excel/2006/main">
          <x14:cfRule type="expression" priority="4698602" id="{B8B5501D-F3EF-4449-9306-F652960C65F4}">
            <xm:f>$R$4='Data entry'!$R51</xm:f>
            <x14:dxf>
              <fill>
                <patternFill>
                  <bgColor rgb="FFFF0000"/>
                </patternFill>
              </fill>
            </x14:dxf>
          </x14:cfRule>
          <xm:sqref>P141:AB141</xm:sqref>
        </x14:conditionalFormatting>
        <x14:conditionalFormatting xmlns:xm="http://schemas.microsoft.com/office/excel/2006/main">
          <x14:cfRule type="expression" priority="4698603" id="{5D070DEC-B82E-4D87-B907-A3E5AB836991}">
            <xm:f>$R$4='Data entry'!$R51</xm:f>
            <x14:dxf>
              <fill>
                <patternFill>
                  <bgColor rgb="FFFFFF00"/>
                </patternFill>
              </fill>
            </x14:dxf>
          </x14:cfRule>
          <xm:sqref>D140:R140</xm:sqref>
        </x14:conditionalFormatting>
        <x14:conditionalFormatting xmlns:xm="http://schemas.microsoft.com/office/excel/2006/main">
          <x14:cfRule type="expression" priority="4698604" id="{E4D16A10-F818-4664-9FB2-F0E839824D4B}">
            <xm:f>$S$4='Data entry'!$R51</xm:f>
            <x14:dxf>
              <fill>
                <patternFill>
                  <bgColor rgb="FFFF0000"/>
                </patternFill>
              </fill>
            </x14:dxf>
          </x14:cfRule>
          <xm:sqref>Q141:AC141</xm:sqref>
        </x14:conditionalFormatting>
        <x14:conditionalFormatting xmlns:xm="http://schemas.microsoft.com/office/excel/2006/main">
          <x14:cfRule type="expression" priority="4698605" id="{1A9F9911-A3E9-4730-AFBE-AB8C596545CA}">
            <xm:f>$S$4='Data entry'!$R51</xm:f>
            <x14:dxf>
              <fill>
                <patternFill>
                  <bgColor rgb="FFFFFF00"/>
                </patternFill>
              </fill>
            </x14:dxf>
          </x14:cfRule>
          <xm:sqref>E140:S140</xm:sqref>
        </x14:conditionalFormatting>
        <x14:conditionalFormatting xmlns:xm="http://schemas.microsoft.com/office/excel/2006/main">
          <x14:cfRule type="expression" priority="4698606" id="{8BB5CD1B-B2AC-442A-9550-26DE19A62D22}">
            <xm:f>$T$4='Data entry'!$R51</xm:f>
            <x14:dxf>
              <fill>
                <patternFill>
                  <bgColor rgb="FFFF0000"/>
                </patternFill>
              </fill>
            </x14:dxf>
          </x14:cfRule>
          <xm:sqref>R141:AD141</xm:sqref>
        </x14:conditionalFormatting>
        <x14:conditionalFormatting xmlns:xm="http://schemas.microsoft.com/office/excel/2006/main">
          <x14:cfRule type="expression" priority="4698607" id="{E7B59C69-7921-4049-84A1-8B3E5F7B0598}">
            <xm:f>$T$4='Data entry'!$R51</xm:f>
            <x14:dxf>
              <fill>
                <patternFill>
                  <bgColor rgb="FFFFFF00"/>
                </patternFill>
              </fill>
            </x14:dxf>
          </x14:cfRule>
          <xm:sqref>F140:T140</xm:sqref>
        </x14:conditionalFormatting>
        <x14:conditionalFormatting xmlns:xm="http://schemas.microsoft.com/office/excel/2006/main">
          <x14:cfRule type="expression" priority="4698608" id="{238C09E5-7A3D-439D-949F-A7733073F9A2}">
            <xm:f>$U$4='Data entry'!$R51</xm:f>
            <x14:dxf>
              <fill>
                <patternFill>
                  <bgColor rgb="FFFFFF00"/>
                </patternFill>
              </fill>
            </x14:dxf>
          </x14:cfRule>
          <xm:sqref>G140:U140</xm:sqref>
        </x14:conditionalFormatting>
        <x14:conditionalFormatting xmlns:xm="http://schemas.microsoft.com/office/excel/2006/main">
          <x14:cfRule type="expression" priority="4698609" id="{DE4D4432-0A19-452A-AF14-2873FE4DF411}">
            <xm:f>$AR$4='Data entry'!$R51</xm:f>
            <x14:dxf>
              <fill>
                <patternFill>
                  <bgColor rgb="FFFF0000"/>
                </patternFill>
              </fill>
            </x14:dxf>
          </x14:cfRule>
          <xm:sqref>AP141:BB141</xm:sqref>
        </x14:conditionalFormatting>
        <x14:conditionalFormatting xmlns:xm="http://schemas.microsoft.com/office/excel/2006/main">
          <x14:cfRule type="expression" priority="4698610" id="{90D7E1FF-542D-40C8-9BD5-DFEB4CDD256F}">
            <xm:f>$AR$4='Data entry'!$R51</xm:f>
            <x14:dxf>
              <fill>
                <patternFill>
                  <bgColor rgb="FFFFFF00"/>
                </patternFill>
              </fill>
            </x14:dxf>
          </x14:cfRule>
          <xm:sqref>AD140:AR140</xm:sqref>
        </x14:conditionalFormatting>
        <x14:conditionalFormatting xmlns:xm="http://schemas.microsoft.com/office/excel/2006/main">
          <x14:cfRule type="expression" priority="4698611" id="{0EBB5305-4A4A-4205-A1FF-11160070CBC3}">
            <xm:f>$AS$4='Data entry'!$R51</xm:f>
            <x14:dxf>
              <fill>
                <patternFill>
                  <bgColor rgb="FFFF0000"/>
                </patternFill>
              </fill>
            </x14:dxf>
          </x14:cfRule>
          <xm:sqref>AQ141:BC141</xm:sqref>
        </x14:conditionalFormatting>
        <x14:conditionalFormatting xmlns:xm="http://schemas.microsoft.com/office/excel/2006/main">
          <x14:cfRule type="expression" priority="4698612" id="{AC8EB30C-4253-4CE1-820E-1801F6D8D35B}">
            <xm:f>$AS$4='Data entry'!$R51</xm:f>
            <x14:dxf>
              <fill>
                <patternFill>
                  <bgColor rgb="FFFFFF00"/>
                </patternFill>
              </fill>
            </x14:dxf>
          </x14:cfRule>
          <xm:sqref>AE140:AS140</xm:sqref>
        </x14:conditionalFormatting>
        <x14:conditionalFormatting xmlns:xm="http://schemas.microsoft.com/office/excel/2006/main">
          <x14:cfRule type="expression" priority="4698613" id="{E11744C1-7201-4272-A1B0-945490B42425}">
            <xm:f>$AT$4='Data entry'!$R51</xm:f>
            <x14:dxf>
              <fill>
                <patternFill>
                  <bgColor rgb="FFFF0000"/>
                </patternFill>
              </fill>
            </x14:dxf>
          </x14:cfRule>
          <xm:sqref>AR141:BD141</xm:sqref>
        </x14:conditionalFormatting>
        <x14:conditionalFormatting xmlns:xm="http://schemas.microsoft.com/office/excel/2006/main">
          <x14:cfRule type="expression" priority="4698614" id="{5EE2823B-E955-4EA7-B99C-0B1F77B57A69}">
            <xm:f>$AT$4='Data entry'!$R51</xm:f>
            <x14:dxf>
              <fill>
                <patternFill>
                  <bgColor rgb="FFFFFF00"/>
                </patternFill>
              </fill>
            </x14:dxf>
          </x14:cfRule>
          <xm:sqref>AF140:AT140</xm:sqref>
        </x14:conditionalFormatting>
        <x14:conditionalFormatting xmlns:xm="http://schemas.microsoft.com/office/excel/2006/main">
          <x14:cfRule type="expression" priority="4698615" id="{5737DC63-3262-4B34-900C-2AAEB255FCBA}">
            <xm:f>$AU$4='Data entry'!$R51</xm:f>
            <x14:dxf>
              <fill>
                <patternFill>
                  <bgColor rgb="FFFF0000"/>
                </patternFill>
              </fill>
            </x14:dxf>
          </x14:cfRule>
          <xm:sqref>AS141:BE141</xm:sqref>
        </x14:conditionalFormatting>
        <x14:conditionalFormatting xmlns:xm="http://schemas.microsoft.com/office/excel/2006/main">
          <x14:cfRule type="expression" priority="4698616" id="{2B5C1F1B-3C3D-4CA3-BC64-0E98422075B6}">
            <xm:f>$AU$4='Data entry'!$R51</xm:f>
            <x14:dxf>
              <fill>
                <patternFill>
                  <bgColor rgb="FFFFFF00"/>
                </patternFill>
              </fill>
            </x14:dxf>
          </x14:cfRule>
          <xm:sqref>AG140:AU140</xm:sqref>
        </x14:conditionalFormatting>
        <x14:conditionalFormatting xmlns:xm="http://schemas.microsoft.com/office/excel/2006/main">
          <x14:cfRule type="expression" priority="4698617" id="{B87A1285-B003-4855-8F4B-53C391BA10E6}">
            <xm:f>$AV$4='Data entry'!$R51</xm:f>
            <x14:dxf>
              <fill>
                <patternFill>
                  <bgColor rgb="FFFF0000"/>
                </patternFill>
              </fill>
            </x14:dxf>
          </x14:cfRule>
          <xm:sqref>AT141:BF141</xm:sqref>
        </x14:conditionalFormatting>
        <x14:conditionalFormatting xmlns:xm="http://schemas.microsoft.com/office/excel/2006/main">
          <x14:cfRule type="expression" priority="4698618" id="{338EE31C-78DB-4818-B837-0380F9E457FA}">
            <xm:f>$AV$4='Data entry'!$R51</xm:f>
            <x14:dxf>
              <fill>
                <patternFill>
                  <bgColor rgb="FFFFFF00"/>
                </patternFill>
              </fill>
            </x14:dxf>
          </x14:cfRule>
          <xm:sqref>AH140:AV140</xm:sqref>
        </x14:conditionalFormatting>
        <x14:conditionalFormatting xmlns:xm="http://schemas.microsoft.com/office/excel/2006/main">
          <x14:cfRule type="expression" priority="4698619" id="{5C40EA66-2801-4C91-B885-BF6A1ECFC35C}">
            <xm:f>$AW$4='Data entry'!$R51</xm:f>
            <x14:dxf>
              <fill>
                <patternFill>
                  <bgColor rgb="FFFF0000"/>
                </patternFill>
              </fill>
            </x14:dxf>
          </x14:cfRule>
          <xm:sqref>AU141:BG141</xm:sqref>
        </x14:conditionalFormatting>
        <x14:conditionalFormatting xmlns:xm="http://schemas.microsoft.com/office/excel/2006/main">
          <x14:cfRule type="expression" priority="4698620" id="{51BCD5CE-DF86-4C2F-8A81-DDA1EFD6C8F7}">
            <xm:f>$AW$4='Data entry'!$R51</xm:f>
            <x14:dxf>
              <fill>
                <patternFill>
                  <bgColor rgb="FFFFFF00"/>
                </patternFill>
              </fill>
            </x14:dxf>
          </x14:cfRule>
          <xm:sqref>AI140:AW140</xm:sqref>
        </x14:conditionalFormatting>
        <x14:conditionalFormatting xmlns:xm="http://schemas.microsoft.com/office/excel/2006/main">
          <x14:cfRule type="expression" priority="4698621" id="{DC2ED5A0-8917-4877-8CD3-9DF9BE5993C9}">
            <xm:f>$AX$4='Data entry'!$R51</xm:f>
            <x14:dxf>
              <fill>
                <patternFill>
                  <bgColor rgb="FFFF0000"/>
                </patternFill>
              </fill>
            </x14:dxf>
          </x14:cfRule>
          <xm:sqref>AV141:BH141</xm:sqref>
        </x14:conditionalFormatting>
        <x14:conditionalFormatting xmlns:xm="http://schemas.microsoft.com/office/excel/2006/main">
          <x14:cfRule type="expression" priority="4698622" id="{59B31869-20F9-45BD-BC80-0A6C8945CE2C}">
            <xm:f>$AX$4='Data entry'!$R51</xm:f>
            <x14:dxf>
              <fill>
                <patternFill>
                  <bgColor rgb="FFFFFF00"/>
                </patternFill>
              </fill>
            </x14:dxf>
          </x14:cfRule>
          <xm:sqref>AJ140:AX140</xm:sqref>
        </x14:conditionalFormatting>
        <x14:conditionalFormatting xmlns:xm="http://schemas.microsoft.com/office/excel/2006/main">
          <x14:cfRule type="expression" priority="4698623" id="{D4208FA0-4262-4037-934C-6D0742B2AD8E}">
            <xm:f>$AY$4='Data entry'!$R51</xm:f>
            <x14:dxf>
              <fill>
                <patternFill>
                  <bgColor rgb="FFFF0000"/>
                </patternFill>
              </fill>
            </x14:dxf>
          </x14:cfRule>
          <xm:sqref>AW141:BI141</xm:sqref>
        </x14:conditionalFormatting>
        <x14:conditionalFormatting xmlns:xm="http://schemas.microsoft.com/office/excel/2006/main">
          <x14:cfRule type="expression" priority="4698624" id="{04D6E423-18C7-42B2-A67D-F49D8E62B571}">
            <xm:f>$AY$4='Data entry'!$R51</xm:f>
            <x14:dxf>
              <fill>
                <patternFill>
                  <bgColor rgb="FFFFFF00"/>
                </patternFill>
              </fill>
            </x14:dxf>
          </x14:cfRule>
          <xm:sqref>AK140:AY140</xm:sqref>
        </x14:conditionalFormatting>
        <x14:conditionalFormatting xmlns:xm="http://schemas.microsoft.com/office/excel/2006/main">
          <x14:cfRule type="expression" priority="4698625" id="{A931C203-6E4B-4EBD-A2F4-1876881F48D4}">
            <xm:f>$AZ$4='Data entry'!$R51</xm:f>
            <x14:dxf>
              <fill>
                <patternFill>
                  <bgColor rgb="FFFF0000"/>
                </patternFill>
              </fill>
            </x14:dxf>
          </x14:cfRule>
          <xm:sqref>AX141:BJ141</xm:sqref>
        </x14:conditionalFormatting>
        <x14:conditionalFormatting xmlns:xm="http://schemas.microsoft.com/office/excel/2006/main">
          <x14:cfRule type="expression" priority="4698626" id="{092D9100-E652-40FE-8CAA-720DC0681250}">
            <xm:f>$AZ$4='Data entry'!$R51</xm:f>
            <x14:dxf>
              <fill>
                <patternFill>
                  <bgColor rgb="FFFFFF00"/>
                </patternFill>
              </fill>
            </x14:dxf>
          </x14:cfRule>
          <xm:sqref>AL140:AZ140</xm:sqref>
        </x14:conditionalFormatting>
        <x14:conditionalFormatting xmlns:xm="http://schemas.microsoft.com/office/excel/2006/main">
          <x14:cfRule type="expression" priority="4698627" id="{A3C7E6BE-A225-483C-A983-A915DB662C52}">
            <xm:f>$BA$4='Data entry'!$R51</xm:f>
            <x14:dxf>
              <fill>
                <patternFill>
                  <bgColor rgb="FFFF0000"/>
                </patternFill>
              </fill>
            </x14:dxf>
          </x14:cfRule>
          <xm:sqref>AY141:BK141</xm:sqref>
        </x14:conditionalFormatting>
        <x14:conditionalFormatting xmlns:xm="http://schemas.microsoft.com/office/excel/2006/main">
          <x14:cfRule type="expression" priority="4698628" id="{F5CF569A-8AFA-4CFF-8BD3-F04D8927A99F}">
            <xm:f>$BA$4='Data entry'!$R51</xm:f>
            <x14:dxf>
              <fill>
                <patternFill>
                  <bgColor rgb="FFFFFF00"/>
                </patternFill>
              </fill>
            </x14:dxf>
          </x14:cfRule>
          <xm:sqref>AM140:BA140</xm:sqref>
        </x14:conditionalFormatting>
        <x14:conditionalFormatting xmlns:xm="http://schemas.microsoft.com/office/excel/2006/main">
          <x14:cfRule type="expression" priority="4698629" id="{E4DAC94A-7983-4BFB-A87B-45B58561841A}">
            <xm:f>$BB$4='Data entry'!$R51</xm:f>
            <x14:dxf>
              <fill>
                <patternFill>
                  <bgColor rgb="FFFF0000"/>
                </patternFill>
              </fill>
            </x14:dxf>
          </x14:cfRule>
          <xm:sqref>AZ141:BL141</xm:sqref>
        </x14:conditionalFormatting>
        <x14:conditionalFormatting xmlns:xm="http://schemas.microsoft.com/office/excel/2006/main">
          <x14:cfRule type="expression" priority="4698630" id="{E63849C5-F39B-4B0E-8F8A-B532EDF2CBAE}">
            <xm:f>$BB$4='Data entry'!$R51</xm:f>
            <x14:dxf>
              <fill>
                <patternFill>
                  <bgColor rgb="FFFFFF00"/>
                </patternFill>
              </fill>
            </x14:dxf>
          </x14:cfRule>
          <xm:sqref>AN140:BB140</xm:sqref>
        </x14:conditionalFormatting>
        <x14:conditionalFormatting xmlns:xm="http://schemas.microsoft.com/office/excel/2006/main">
          <x14:cfRule type="expression" priority="4698631" id="{4FDC32D3-C1F5-455D-9AA4-A03359B72526}">
            <xm:f>$BC$4='Data entry'!$R51</xm:f>
            <x14:dxf>
              <fill>
                <patternFill>
                  <bgColor rgb="FFFF0000"/>
                </patternFill>
              </fill>
            </x14:dxf>
          </x14:cfRule>
          <xm:sqref>BA141:BM141</xm:sqref>
        </x14:conditionalFormatting>
        <x14:conditionalFormatting xmlns:xm="http://schemas.microsoft.com/office/excel/2006/main">
          <x14:cfRule type="expression" priority="4698632" id="{5F0D0C60-B233-4C56-B05D-98C99990877F}">
            <xm:f>$BC$4='Data entry'!$R51</xm:f>
            <x14:dxf>
              <fill>
                <patternFill>
                  <bgColor rgb="FFFFFF00"/>
                </patternFill>
              </fill>
            </x14:dxf>
          </x14:cfRule>
          <xm:sqref>AO140:BC140</xm:sqref>
        </x14:conditionalFormatting>
        <x14:conditionalFormatting xmlns:xm="http://schemas.microsoft.com/office/excel/2006/main">
          <x14:cfRule type="expression" priority="4698633" id="{9EBCB60F-8135-43B6-A0F3-548D4092CC98}">
            <xm:f>$BD$4='Data entry'!$R51</xm:f>
            <x14:dxf>
              <fill>
                <patternFill>
                  <bgColor rgb="FFFF0000"/>
                </patternFill>
              </fill>
            </x14:dxf>
          </x14:cfRule>
          <xm:sqref>BB141:BN141</xm:sqref>
        </x14:conditionalFormatting>
        <x14:conditionalFormatting xmlns:xm="http://schemas.microsoft.com/office/excel/2006/main">
          <x14:cfRule type="expression" priority="4698634" id="{961AF346-4A73-41ED-9A8D-27D431B09C05}">
            <xm:f>$BD$4='Data entry'!$R51</xm:f>
            <x14:dxf>
              <fill>
                <patternFill>
                  <bgColor rgb="FFFFFF00"/>
                </patternFill>
              </fill>
            </x14:dxf>
          </x14:cfRule>
          <xm:sqref>AP140:BD140</xm:sqref>
        </x14:conditionalFormatting>
        <x14:conditionalFormatting xmlns:xm="http://schemas.microsoft.com/office/excel/2006/main">
          <x14:cfRule type="expression" priority="4698635" id="{5A887026-27CD-4F8C-8BA6-1E92704C1CA6}">
            <xm:f>$BE$4='Data entry'!$R51</xm:f>
            <x14:dxf>
              <fill>
                <patternFill>
                  <bgColor rgb="FFFF0000"/>
                </patternFill>
              </fill>
            </x14:dxf>
          </x14:cfRule>
          <xm:sqref>BC141:BO141</xm:sqref>
        </x14:conditionalFormatting>
        <x14:conditionalFormatting xmlns:xm="http://schemas.microsoft.com/office/excel/2006/main">
          <x14:cfRule type="expression" priority="4698636" id="{7F46217B-A1E9-4515-B31E-E756FCD7C6D9}">
            <xm:f>$BE$4='Data entry'!$R51</xm:f>
            <x14:dxf>
              <fill>
                <patternFill>
                  <bgColor rgb="FFFFFF00"/>
                </patternFill>
              </fill>
            </x14:dxf>
          </x14:cfRule>
          <xm:sqref>AP140:BE140</xm:sqref>
        </x14:conditionalFormatting>
        <x14:conditionalFormatting xmlns:xm="http://schemas.microsoft.com/office/excel/2006/main">
          <x14:cfRule type="expression" priority="4698637" id="{F4D9285C-8CA0-4EF1-943E-6A462D47CC77}">
            <xm:f>$BF$4='Data entry'!$R51</xm:f>
            <x14:dxf>
              <fill>
                <patternFill>
                  <bgColor rgb="FFFF0000"/>
                </patternFill>
              </fill>
            </x14:dxf>
          </x14:cfRule>
          <xm:sqref>BD141:BP141</xm:sqref>
        </x14:conditionalFormatting>
        <x14:conditionalFormatting xmlns:xm="http://schemas.microsoft.com/office/excel/2006/main">
          <x14:cfRule type="expression" priority="4698638" id="{B9E4407D-651D-4DC0-9D61-3271D62A65E9}">
            <xm:f>$BF$4='Data entry'!$R51</xm:f>
            <x14:dxf>
              <fill>
                <patternFill>
                  <bgColor rgb="FFFFFF00"/>
                </patternFill>
              </fill>
            </x14:dxf>
          </x14:cfRule>
          <xm:sqref>AR140:BF140</xm:sqref>
        </x14:conditionalFormatting>
        <x14:conditionalFormatting xmlns:xm="http://schemas.microsoft.com/office/excel/2006/main">
          <x14:cfRule type="expression" priority="4698639" id="{4CDC062F-DDFF-4556-B941-08F919727F69}">
            <xm:f>$BG$4='Data entry'!$R51</xm:f>
            <x14:dxf>
              <fill>
                <patternFill>
                  <bgColor rgb="FFFF0000"/>
                </patternFill>
              </fill>
            </x14:dxf>
          </x14:cfRule>
          <xm:sqref>BE141:BQ141</xm:sqref>
        </x14:conditionalFormatting>
        <x14:conditionalFormatting xmlns:xm="http://schemas.microsoft.com/office/excel/2006/main">
          <x14:cfRule type="expression" priority="4698640" id="{789184FA-9055-433B-8A1B-92C7ED59E81F}">
            <xm:f>$BG$4='Data entry'!$R51</xm:f>
            <x14:dxf>
              <fill>
                <patternFill>
                  <bgColor rgb="FFFFFF00"/>
                </patternFill>
              </fill>
            </x14:dxf>
          </x14:cfRule>
          <xm:sqref>AS140:BG140</xm:sqref>
        </x14:conditionalFormatting>
        <x14:conditionalFormatting xmlns:xm="http://schemas.microsoft.com/office/excel/2006/main">
          <x14:cfRule type="expression" priority="4698641" id="{58651E5C-09C9-46C1-B95C-E8A578A49E15}">
            <xm:f>$BH$4='Data entry'!$R51</xm:f>
            <x14:dxf>
              <fill>
                <patternFill>
                  <bgColor rgb="FFFFFF00"/>
                </patternFill>
              </fill>
            </x14:dxf>
          </x14:cfRule>
          <xm:sqref>AT140:BH140</xm:sqref>
        </x14:conditionalFormatting>
        <x14:conditionalFormatting xmlns:xm="http://schemas.microsoft.com/office/excel/2006/main">
          <x14:cfRule type="expression" priority="4698642" id="{97B30B86-8311-4DC0-A533-8C0D53F37839}">
            <xm:f>$BH$4='Data entry'!$R51</xm:f>
            <x14:dxf>
              <fill>
                <patternFill>
                  <bgColor rgb="FFFF0000"/>
                </patternFill>
              </fill>
            </x14:dxf>
          </x14:cfRule>
          <xm:sqref>BF141:BR141</xm:sqref>
        </x14:conditionalFormatting>
        <x14:conditionalFormatting xmlns:xm="http://schemas.microsoft.com/office/excel/2006/main">
          <x14:cfRule type="expression" priority="4698643" id="{78344C0C-5AEA-40B1-A20C-6D77DF58E1F5}">
            <xm:f>$BI$4='Data entry'!$R51</xm:f>
            <x14:dxf>
              <fill>
                <patternFill>
                  <bgColor rgb="FFFFFF00"/>
                </patternFill>
              </fill>
            </x14:dxf>
          </x14:cfRule>
          <xm:sqref>AU140:BI140</xm:sqref>
        </x14:conditionalFormatting>
        <x14:conditionalFormatting xmlns:xm="http://schemas.microsoft.com/office/excel/2006/main">
          <x14:cfRule type="expression" priority="4698644" id="{A9CE044F-482E-4F25-B28F-89ACC58502B1}">
            <xm:f>$BI$4='Data entry'!$R51</xm:f>
            <x14:dxf>
              <fill>
                <patternFill>
                  <bgColor rgb="FFFF0000"/>
                </patternFill>
              </fill>
            </x14:dxf>
          </x14:cfRule>
          <xm:sqref>BG141:BS141</xm:sqref>
        </x14:conditionalFormatting>
        <x14:conditionalFormatting xmlns:xm="http://schemas.microsoft.com/office/excel/2006/main">
          <x14:cfRule type="expression" priority="4698645" id="{F63BE0EB-3C71-4456-BEF0-11180AB7A8BB}">
            <xm:f>$BJ$4='Data entry'!$R51</xm:f>
            <x14:dxf>
              <fill>
                <patternFill>
                  <bgColor rgb="FFFFFF00"/>
                </patternFill>
              </fill>
            </x14:dxf>
          </x14:cfRule>
          <xm:sqref>AV140:BJ140</xm:sqref>
        </x14:conditionalFormatting>
        <x14:conditionalFormatting xmlns:xm="http://schemas.microsoft.com/office/excel/2006/main">
          <x14:cfRule type="expression" priority="4698646" id="{478A5DCB-1DAA-4497-A6CC-B4F01FB96D10}">
            <xm:f>$BJ$4='Data entry'!$R51</xm:f>
            <x14:dxf>
              <fill>
                <patternFill>
                  <bgColor rgb="FFFF0000"/>
                </patternFill>
              </fill>
            </x14:dxf>
          </x14:cfRule>
          <xm:sqref>BH141:BT141</xm:sqref>
        </x14:conditionalFormatting>
        <x14:conditionalFormatting xmlns:xm="http://schemas.microsoft.com/office/excel/2006/main">
          <x14:cfRule type="expression" priority="4698647" id="{CDE4AD5B-65A6-4FA4-9EC0-8D05F22312A9}">
            <xm:f>$BK$4='Data entry'!$R51</xm:f>
            <x14:dxf>
              <fill>
                <patternFill>
                  <bgColor rgb="FFFF0000"/>
                </patternFill>
              </fill>
            </x14:dxf>
          </x14:cfRule>
          <xm:sqref>BI141:BU141</xm:sqref>
        </x14:conditionalFormatting>
        <x14:conditionalFormatting xmlns:xm="http://schemas.microsoft.com/office/excel/2006/main">
          <x14:cfRule type="expression" priority="4698648" id="{AB32E790-6CD8-4D11-9A69-57D785FE4BBC}">
            <xm:f>$BK$4='Data entry'!$R51</xm:f>
            <x14:dxf>
              <fill>
                <patternFill>
                  <bgColor rgb="FFFFFF00"/>
                </patternFill>
              </fill>
            </x14:dxf>
          </x14:cfRule>
          <xm:sqref>AW140:BK140</xm:sqref>
        </x14:conditionalFormatting>
        <x14:conditionalFormatting xmlns:xm="http://schemas.microsoft.com/office/excel/2006/main">
          <x14:cfRule type="expression" priority="4698649" id="{99810EB9-805C-43D8-852A-EEECE7874CDB}">
            <xm:f>$BL$4='Data entry'!$R51</xm:f>
            <x14:dxf>
              <fill>
                <patternFill>
                  <bgColor rgb="FFFF0000"/>
                </patternFill>
              </fill>
            </x14:dxf>
          </x14:cfRule>
          <xm:sqref>BJ141:BV141</xm:sqref>
        </x14:conditionalFormatting>
        <x14:conditionalFormatting xmlns:xm="http://schemas.microsoft.com/office/excel/2006/main">
          <x14:cfRule type="expression" priority="4698650" id="{BF5F5475-4E46-479C-97A6-D5175F5D1803}">
            <xm:f>$BL$4='Data entry'!$R51</xm:f>
            <x14:dxf>
              <fill>
                <patternFill>
                  <bgColor rgb="FFFFFF00"/>
                </patternFill>
              </fill>
            </x14:dxf>
          </x14:cfRule>
          <xm:sqref>AX140:BL140</xm:sqref>
        </x14:conditionalFormatting>
        <x14:conditionalFormatting xmlns:xm="http://schemas.microsoft.com/office/excel/2006/main">
          <x14:cfRule type="expression" priority="4698651" id="{B86FDF2F-16C9-46B1-847E-7EA1A8A34B9D}">
            <xm:f>$BM$4='Data entry'!$R51</xm:f>
            <x14:dxf>
              <fill>
                <patternFill>
                  <bgColor rgb="FFFF0000"/>
                </patternFill>
              </fill>
            </x14:dxf>
          </x14:cfRule>
          <xm:sqref>BK141:BW141</xm:sqref>
        </x14:conditionalFormatting>
        <x14:conditionalFormatting xmlns:xm="http://schemas.microsoft.com/office/excel/2006/main">
          <x14:cfRule type="expression" priority="4698652" id="{72FD189F-4CED-400D-9FEF-21A328970A4D}">
            <xm:f>$BM$4='Data entry'!$R51</xm:f>
            <x14:dxf>
              <fill>
                <patternFill>
                  <bgColor rgb="FFFFFF00"/>
                </patternFill>
              </fill>
            </x14:dxf>
          </x14:cfRule>
          <xm:sqref>AY140:BM140</xm:sqref>
        </x14:conditionalFormatting>
        <x14:conditionalFormatting xmlns:xm="http://schemas.microsoft.com/office/excel/2006/main">
          <x14:cfRule type="expression" priority="4698653" id="{BBBBF859-D5A7-4F55-BFBF-8A77E3357590}">
            <xm:f>$BN$4='Data entry'!$R51</xm:f>
            <x14:dxf>
              <fill>
                <patternFill>
                  <bgColor rgb="FFFF0000"/>
                </patternFill>
              </fill>
            </x14:dxf>
          </x14:cfRule>
          <xm:sqref>BL141:BX141</xm:sqref>
        </x14:conditionalFormatting>
        <x14:conditionalFormatting xmlns:xm="http://schemas.microsoft.com/office/excel/2006/main">
          <x14:cfRule type="expression" priority="4698654" id="{50CB1D75-0FD5-4D24-92B1-E8A41DC6575C}">
            <xm:f>$BN$4='Data entry'!$R51</xm:f>
            <x14:dxf>
              <fill>
                <patternFill>
                  <bgColor rgb="FFFFFF00"/>
                </patternFill>
              </fill>
            </x14:dxf>
          </x14:cfRule>
          <xm:sqref>AZ140:BN140</xm:sqref>
        </x14:conditionalFormatting>
        <x14:conditionalFormatting xmlns:xm="http://schemas.microsoft.com/office/excel/2006/main">
          <x14:cfRule type="expression" priority="4698655" id="{9EF3226D-E8FC-496B-A6FF-71776AEA54D1}">
            <xm:f>$BO$4='Data entry'!$R51</xm:f>
            <x14:dxf>
              <fill>
                <patternFill>
                  <bgColor rgb="FFFF0000"/>
                </patternFill>
              </fill>
            </x14:dxf>
          </x14:cfRule>
          <xm:sqref>BM141:BY141</xm:sqref>
        </x14:conditionalFormatting>
        <x14:conditionalFormatting xmlns:xm="http://schemas.microsoft.com/office/excel/2006/main">
          <x14:cfRule type="expression" priority="4698656" id="{3B86C801-ECFE-4D05-8AA5-1581116BAFBC}">
            <xm:f>$BO$4='Data entry'!$R51</xm:f>
            <x14:dxf>
              <fill>
                <patternFill>
                  <bgColor rgb="FFFFFF00"/>
                </patternFill>
              </fill>
            </x14:dxf>
          </x14:cfRule>
          <xm:sqref>BA140:BO140</xm:sqref>
        </x14:conditionalFormatting>
        <x14:conditionalFormatting xmlns:xm="http://schemas.microsoft.com/office/excel/2006/main">
          <x14:cfRule type="expression" priority="4698657" id="{058A23EC-3371-4A02-9F20-1ECA603AC6BC}">
            <xm:f>$BP$4='Data entry'!$R51</xm:f>
            <x14:dxf>
              <fill>
                <patternFill>
                  <bgColor rgb="FFFF0000"/>
                </patternFill>
              </fill>
            </x14:dxf>
          </x14:cfRule>
          <xm:sqref>BN141:BZ141</xm:sqref>
        </x14:conditionalFormatting>
        <x14:conditionalFormatting xmlns:xm="http://schemas.microsoft.com/office/excel/2006/main">
          <x14:cfRule type="expression" priority="4698658" id="{3E711E31-3992-4555-AB22-87133D60CD15}">
            <xm:f>$BP$4='Data entry'!$R51</xm:f>
            <x14:dxf>
              <fill>
                <patternFill>
                  <bgColor rgb="FFFFFF00"/>
                </patternFill>
              </fill>
            </x14:dxf>
          </x14:cfRule>
          <xm:sqref>BB140:BP140</xm:sqref>
        </x14:conditionalFormatting>
        <x14:conditionalFormatting xmlns:xm="http://schemas.microsoft.com/office/excel/2006/main">
          <x14:cfRule type="expression" priority="4698659" id="{23E9F8B9-37D5-4730-9453-6F23E8ECBBE3}">
            <xm:f>$BQ$4='Data entry'!$R51</xm:f>
            <x14:dxf>
              <fill>
                <patternFill>
                  <bgColor rgb="FFFFFF00"/>
                </patternFill>
              </fill>
            </x14:dxf>
          </x14:cfRule>
          <xm:sqref>BC140:BQ140</xm:sqref>
        </x14:conditionalFormatting>
        <x14:conditionalFormatting xmlns:xm="http://schemas.microsoft.com/office/excel/2006/main">
          <x14:cfRule type="expression" priority="4698660" id="{BCFD92F6-AAD3-44FD-BC61-A292A81B883E}">
            <xm:f>$BQ$4='Data entry'!$R51</xm:f>
            <x14:dxf>
              <fill>
                <patternFill>
                  <bgColor rgb="FFFF0000"/>
                </patternFill>
              </fill>
            </x14:dxf>
          </x14:cfRule>
          <xm:sqref>BO141:CA141</xm:sqref>
        </x14:conditionalFormatting>
        <x14:conditionalFormatting xmlns:xm="http://schemas.microsoft.com/office/excel/2006/main">
          <x14:cfRule type="expression" priority="4698661" id="{357D60E5-F356-477E-8020-A18F42C02832}">
            <xm:f>$BR$4='Data entry'!$R51</xm:f>
            <x14:dxf>
              <fill>
                <patternFill>
                  <bgColor rgb="FFFFFF00"/>
                </patternFill>
              </fill>
            </x14:dxf>
          </x14:cfRule>
          <xm:sqref>BD140:BR140</xm:sqref>
        </x14:conditionalFormatting>
        <x14:conditionalFormatting xmlns:xm="http://schemas.microsoft.com/office/excel/2006/main">
          <x14:cfRule type="expression" priority="4698662" id="{DA2B6511-43B3-432D-B6AA-1DB1188B90A6}">
            <xm:f>$BR$4='Data entry'!$R51</xm:f>
            <x14:dxf>
              <fill>
                <patternFill>
                  <bgColor rgb="FFFF0000"/>
                </patternFill>
              </fill>
            </x14:dxf>
          </x14:cfRule>
          <xm:sqref>BP141:CB141</xm:sqref>
        </x14:conditionalFormatting>
        <x14:conditionalFormatting xmlns:xm="http://schemas.microsoft.com/office/excel/2006/main">
          <x14:cfRule type="expression" priority="4698663" id="{0D5F64E4-4136-4BFA-B833-CC8578525D9C}">
            <xm:f>$BS$4='Data entry'!$R51</xm:f>
            <x14:dxf>
              <fill>
                <patternFill>
                  <bgColor rgb="FFFFFF00"/>
                </patternFill>
              </fill>
            </x14:dxf>
          </x14:cfRule>
          <xm:sqref>BE140:BS140</xm:sqref>
        </x14:conditionalFormatting>
        <x14:conditionalFormatting xmlns:xm="http://schemas.microsoft.com/office/excel/2006/main">
          <x14:cfRule type="expression" priority="4698664" id="{AC94D468-F078-4AE2-8771-102996E07B09}">
            <xm:f>$BS$4='Data entry'!$R51</xm:f>
            <x14:dxf>
              <fill>
                <patternFill>
                  <bgColor rgb="FFFF0000"/>
                </patternFill>
              </fill>
            </x14:dxf>
          </x14:cfRule>
          <xm:sqref>BQ141:CC141</xm:sqref>
        </x14:conditionalFormatting>
        <x14:conditionalFormatting xmlns:xm="http://schemas.microsoft.com/office/excel/2006/main">
          <x14:cfRule type="expression" priority="4698665" id="{10E78F76-181E-4F19-9F89-7DD36D3EFE30}">
            <xm:f>$BT$4='Data entry'!$R51</xm:f>
            <x14:dxf>
              <fill>
                <patternFill>
                  <bgColor rgb="FFFFFF00"/>
                </patternFill>
              </fill>
            </x14:dxf>
          </x14:cfRule>
          <xm:sqref>BF140:BT140</xm:sqref>
        </x14:conditionalFormatting>
        <x14:conditionalFormatting xmlns:xm="http://schemas.microsoft.com/office/excel/2006/main">
          <x14:cfRule type="expression" priority="4698666" id="{6A5FADC6-9512-4EFB-90A5-7B5244D10D1F}">
            <xm:f>$BT$4='Data entry'!$R51</xm:f>
            <x14:dxf>
              <fill>
                <patternFill>
                  <bgColor rgb="FFFF0000"/>
                </patternFill>
              </fill>
            </x14:dxf>
          </x14:cfRule>
          <xm:sqref>BR141:CC141</xm:sqref>
        </x14:conditionalFormatting>
        <x14:conditionalFormatting xmlns:xm="http://schemas.microsoft.com/office/excel/2006/main">
          <x14:cfRule type="expression" priority="4698667" id="{A51139D1-8841-4B96-B8CB-DFE3808765CF}">
            <xm:f>$BU$4='Data entry'!$R51</xm:f>
            <x14:dxf>
              <fill>
                <patternFill>
                  <bgColor rgb="FFFFFF00"/>
                </patternFill>
              </fill>
            </x14:dxf>
          </x14:cfRule>
          <xm:sqref>BG140:BU140</xm:sqref>
        </x14:conditionalFormatting>
        <x14:conditionalFormatting xmlns:xm="http://schemas.microsoft.com/office/excel/2006/main">
          <x14:cfRule type="expression" priority="4698668" id="{55CA7258-760F-4BFF-ACB5-A70FEB3E7981}">
            <xm:f>$BU$4='Data entry'!$R51</xm:f>
            <x14:dxf>
              <fill>
                <patternFill>
                  <bgColor rgb="FFFF0000"/>
                </patternFill>
              </fill>
            </x14:dxf>
          </x14:cfRule>
          <xm:sqref>BS141:CC141</xm:sqref>
        </x14:conditionalFormatting>
        <x14:conditionalFormatting xmlns:xm="http://schemas.microsoft.com/office/excel/2006/main">
          <x14:cfRule type="expression" priority="4698669" id="{A922B218-64DB-4CBB-9AB8-FE0EBB44E09E}">
            <xm:f>$BV$4='Data entry'!$R51</xm:f>
            <x14:dxf>
              <fill>
                <patternFill>
                  <bgColor rgb="FFFFFF00"/>
                </patternFill>
              </fill>
            </x14:dxf>
          </x14:cfRule>
          <xm:sqref>BH140:BV140</xm:sqref>
        </x14:conditionalFormatting>
        <x14:conditionalFormatting xmlns:xm="http://schemas.microsoft.com/office/excel/2006/main">
          <x14:cfRule type="expression" priority="4698670" id="{C98E908A-CD31-4778-B41C-7AFB9DBE639A}">
            <xm:f>$BV$4='Data entry'!$R51</xm:f>
            <x14:dxf>
              <fill>
                <patternFill>
                  <bgColor rgb="FFFF0000"/>
                </patternFill>
              </fill>
            </x14:dxf>
          </x14:cfRule>
          <xm:sqref>BT141:CC141</xm:sqref>
        </x14:conditionalFormatting>
        <x14:conditionalFormatting xmlns:xm="http://schemas.microsoft.com/office/excel/2006/main">
          <x14:cfRule type="expression" priority="4698671" id="{465CCCA3-B4DB-4B61-8AC7-8A5E4CEC9E3F}">
            <xm:f>$BW$4='Data entry'!$R51</xm:f>
            <x14:dxf>
              <fill>
                <patternFill>
                  <bgColor rgb="FFFFFF00"/>
                </patternFill>
              </fill>
            </x14:dxf>
          </x14:cfRule>
          <xm:sqref>BI140:BW140</xm:sqref>
        </x14:conditionalFormatting>
        <x14:conditionalFormatting xmlns:xm="http://schemas.microsoft.com/office/excel/2006/main">
          <x14:cfRule type="expression" priority="4698672" id="{37566F97-6D06-400B-A709-FE657B07687F}">
            <xm:f>$BW$4='Data entry'!$R51</xm:f>
            <x14:dxf>
              <fill>
                <patternFill>
                  <bgColor rgb="FFFF0000"/>
                </patternFill>
              </fill>
            </x14:dxf>
          </x14:cfRule>
          <xm:sqref>BU141:CC141</xm:sqref>
        </x14:conditionalFormatting>
        <x14:conditionalFormatting xmlns:xm="http://schemas.microsoft.com/office/excel/2006/main">
          <x14:cfRule type="expression" priority="4698673" id="{D8FBA3AC-5CF0-4E45-97CA-1D4DEE729ADA}">
            <xm:f>$BX$4='Data entry'!$R51</xm:f>
            <x14:dxf>
              <fill>
                <patternFill>
                  <bgColor rgb="FFFFFF00"/>
                </patternFill>
              </fill>
            </x14:dxf>
          </x14:cfRule>
          <xm:sqref>BJ140:BX140</xm:sqref>
        </x14:conditionalFormatting>
        <x14:conditionalFormatting xmlns:xm="http://schemas.microsoft.com/office/excel/2006/main">
          <x14:cfRule type="expression" priority="4698674" id="{E077C84B-A94F-431D-B232-4AFCC7C64F54}">
            <xm:f>$BX$4='Data entry'!$R51</xm:f>
            <x14:dxf>
              <fill>
                <patternFill>
                  <bgColor rgb="FFFF0000"/>
                </patternFill>
              </fill>
            </x14:dxf>
          </x14:cfRule>
          <xm:sqref>BV141:CC141</xm:sqref>
        </x14:conditionalFormatting>
        <x14:conditionalFormatting xmlns:xm="http://schemas.microsoft.com/office/excel/2006/main">
          <x14:cfRule type="expression" priority="4698675" id="{63783BA8-0C97-4A44-86FD-7A2BCF1B9957}">
            <xm:f>$BY$4='Data entry'!$R51</xm:f>
            <x14:dxf>
              <fill>
                <patternFill>
                  <bgColor rgb="FFFFFF00"/>
                </patternFill>
              </fill>
            </x14:dxf>
          </x14:cfRule>
          <xm:sqref>BK140:BY140</xm:sqref>
        </x14:conditionalFormatting>
        <x14:conditionalFormatting xmlns:xm="http://schemas.microsoft.com/office/excel/2006/main">
          <x14:cfRule type="expression" priority="4698676" id="{BB8DB8B4-B71B-46D2-AEE7-346F16103F74}">
            <xm:f>$BY$4='Data entry'!$R51</xm:f>
            <x14:dxf>
              <fill>
                <patternFill>
                  <bgColor rgb="FFFF0000"/>
                </patternFill>
              </fill>
            </x14:dxf>
          </x14:cfRule>
          <xm:sqref>BW141:CC141</xm:sqref>
        </x14:conditionalFormatting>
        <x14:conditionalFormatting xmlns:xm="http://schemas.microsoft.com/office/excel/2006/main">
          <x14:cfRule type="expression" priority="4698677" id="{1B638B98-2B06-4FEB-90C1-446A3E0A3979}">
            <xm:f>$BZ$4='Data entry'!$R51</xm:f>
            <x14:dxf>
              <fill>
                <patternFill>
                  <bgColor rgb="FFFFFF00"/>
                </patternFill>
              </fill>
            </x14:dxf>
          </x14:cfRule>
          <xm:sqref>BL140:BZ140</xm:sqref>
        </x14:conditionalFormatting>
        <x14:conditionalFormatting xmlns:xm="http://schemas.microsoft.com/office/excel/2006/main">
          <x14:cfRule type="expression" priority="4698678" id="{D3A0A2F8-D1B2-4DC5-B2A9-0EF53074E685}">
            <xm:f>$BZ$4='Data entry'!$R51</xm:f>
            <x14:dxf>
              <fill>
                <patternFill>
                  <bgColor rgb="FFFF0000"/>
                </patternFill>
              </fill>
            </x14:dxf>
          </x14:cfRule>
          <xm:sqref>BX141:CC141</xm:sqref>
        </x14:conditionalFormatting>
        <x14:conditionalFormatting xmlns:xm="http://schemas.microsoft.com/office/excel/2006/main">
          <x14:cfRule type="expression" priority="4698679" id="{83F6D018-7D3B-4D33-9998-11572F2F2FF5}">
            <xm:f>$CA$4='Data entry'!$R51</xm:f>
            <x14:dxf>
              <fill>
                <patternFill>
                  <bgColor rgb="FFFFFF00"/>
                </patternFill>
              </fill>
            </x14:dxf>
          </x14:cfRule>
          <xm:sqref>BM140:CA140</xm:sqref>
        </x14:conditionalFormatting>
        <x14:conditionalFormatting xmlns:xm="http://schemas.microsoft.com/office/excel/2006/main">
          <x14:cfRule type="expression" priority="4698680" id="{8E6D0B51-5626-4ED9-9072-C7A2C139704F}">
            <xm:f>$CA$4='Data entry'!$R51</xm:f>
            <x14:dxf>
              <fill>
                <patternFill>
                  <bgColor rgb="FFFF0000"/>
                </patternFill>
              </fill>
            </x14:dxf>
          </x14:cfRule>
          <xm:sqref>BY141:CC141</xm:sqref>
        </x14:conditionalFormatting>
        <x14:conditionalFormatting xmlns:xm="http://schemas.microsoft.com/office/excel/2006/main">
          <x14:cfRule type="expression" priority="4698681" id="{E1886EE4-3BDE-43A9-9F4B-79377FEC37FE}">
            <xm:f>$CB$4='Data entry'!$R51</xm:f>
            <x14:dxf>
              <fill>
                <patternFill>
                  <bgColor rgb="FFFFFF00"/>
                </patternFill>
              </fill>
            </x14:dxf>
          </x14:cfRule>
          <xm:sqref>BN140:CB140</xm:sqref>
        </x14:conditionalFormatting>
        <x14:conditionalFormatting xmlns:xm="http://schemas.microsoft.com/office/excel/2006/main">
          <x14:cfRule type="expression" priority="4698682" id="{ADEF572A-6C18-4602-BB86-01C96D36E07E}">
            <xm:f>$CB$4='Data entry'!$R51</xm:f>
            <x14:dxf>
              <fill>
                <patternFill>
                  <bgColor rgb="FFFF0000"/>
                </patternFill>
              </fill>
            </x14:dxf>
          </x14:cfRule>
          <xm:sqref>BZ141:CC141</xm:sqref>
        </x14:conditionalFormatting>
        <x14:conditionalFormatting xmlns:xm="http://schemas.microsoft.com/office/excel/2006/main">
          <x14:cfRule type="expression" priority="4698683" id="{7984E1C9-E073-4955-8543-62145CB6D008}">
            <xm:f>$CC$4='Data entry'!$R51</xm:f>
            <x14:dxf>
              <fill>
                <patternFill>
                  <bgColor rgb="FFFFFF00"/>
                </patternFill>
              </fill>
            </x14:dxf>
          </x14:cfRule>
          <xm:sqref>BO140:CC140</xm:sqref>
        </x14:conditionalFormatting>
        <x14:conditionalFormatting xmlns:xm="http://schemas.microsoft.com/office/excel/2006/main">
          <x14:cfRule type="expression" priority="4698684" id="{18A957B3-59FA-4698-BA92-2A208FF18E2F}">
            <xm:f>$CC$4='Data entry'!$R51</xm:f>
            <x14:dxf>
              <fill>
                <patternFill>
                  <bgColor rgb="FFFF0000"/>
                </patternFill>
              </fill>
            </x14:dxf>
          </x14:cfRule>
          <xm:sqref>CA141:CC141</xm:sqref>
        </x14:conditionalFormatting>
        <x14:conditionalFormatting xmlns:xm="http://schemas.microsoft.com/office/excel/2006/main">
          <x14:cfRule type="expression" priority="4698771" id="{5B0DB825-B7C2-40AC-B7EF-F267F054CFB9}">
            <xm:f>$U$4='Data entry'!$R52</xm:f>
            <x14:dxf>
              <fill>
                <patternFill>
                  <bgColor rgb="FFFF0000"/>
                </patternFill>
              </fill>
            </x14:dxf>
          </x14:cfRule>
          <xm:sqref>S144:AE144</xm:sqref>
        </x14:conditionalFormatting>
        <x14:conditionalFormatting xmlns:xm="http://schemas.microsoft.com/office/excel/2006/main">
          <x14:cfRule type="expression" priority="4698772" id="{18311200-E2BB-400F-B594-3B9A2C6068C2}">
            <xm:f>$V$4='Data entry'!$R52</xm:f>
            <x14:dxf>
              <fill>
                <patternFill>
                  <bgColor rgb="FFFF0000"/>
                </patternFill>
              </fill>
            </x14:dxf>
          </x14:cfRule>
          <xm:sqref>T144:AF144</xm:sqref>
        </x14:conditionalFormatting>
        <x14:conditionalFormatting xmlns:xm="http://schemas.microsoft.com/office/excel/2006/main">
          <x14:cfRule type="expression" priority="4698773" id="{D6DFB621-1A58-4C59-A987-ECAD0EB2D32B}">
            <xm:f>$V$4='Data entry'!$R52</xm:f>
            <x14:dxf>
              <fill>
                <patternFill>
                  <bgColor rgb="FFFFFF00"/>
                </patternFill>
              </fill>
            </x14:dxf>
          </x14:cfRule>
          <xm:sqref>H143:V143</xm:sqref>
        </x14:conditionalFormatting>
        <x14:conditionalFormatting xmlns:xm="http://schemas.microsoft.com/office/excel/2006/main">
          <x14:cfRule type="expression" priority="4698774" id="{5F87A680-DC5F-433D-A779-B7A534ACCDA9}">
            <xm:f>$W$4='Data entry'!$R52</xm:f>
            <x14:dxf>
              <fill>
                <patternFill>
                  <bgColor rgb="FFFF0000"/>
                </patternFill>
              </fill>
            </x14:dxf>
          </x14:cfRule>
          <xm:sqref>U144:AG144</xm:sqref>
        </x14:conditionalFormatting>
        <x14:conditionalFormatting xmlns:xm="http://schemas.microsoft.com/office/excel/2006/main">
          <x14:cfRule type="expression" priority="4698775" id="{964539FF-A92C-4F68-B268-B7157A32678C}">
            <xm:f>$W$4='Data entry'!$R52</xm:f>
            <x14:dxf>
              <fill>
                <patternFill>
                  <bgColor rgb="FFFFFF00"/>
                </patternFill>
              </fill>
            </x14:dxf>
          </x14:cfRule>
          <xm:sqref>I143:W143</xm:sqref>
        </x14:conditionalFormatting>
        <x14:conditionalFormatting xmlns:xm="http://schemas.microsoft.com/office/excel/2006/main">
          <x14:cfRule type="expression" priority="4698776" id="{46C1533A-F090-4A90-9309-3F59EC3FD3B0}">
            <xm:f>$X$4='Data entry'!$R52</xm:f>
            <x14:dxf>
              <fill>
                <patternFill>
                  <bgColor rgb="FFFF0000"/>
                </patternFill>
              </fill>
            </x14:dxf>
          </x14:cfRule>
          <xm:sqref>V144:AH144</xm:sqref>
        </x14:conditionalFormatting>
        <x14:conditionalFormatting xmlns:xm="http://schemas.microsoft.com/office/excel/2006/main">
          <x14:cfRule type="expression" priority="4698777" id="{7C70E81C-DDD4-4D75-933A-4F6A39893184}">
            <xm:f>$X$4='Data entry'!$R52</xm:f>
            <x14:dxf>
              <fill>
                <patternFill>
                  <bgColor rgb="FFFFFF00"/>
                </patternFill>
              </fill>
            </x14:dxf>
          </x14:cfRule>
          <xm:sqref>J143:X143</xm:sqref>
        </x14:conditionalFormatting>
        <x14:conditionalFormatting xmlns:xm="http://schemas.microsoft.com/office/excel/2006/main">
          <x14:cfRule type="expression" priority="4698778" id="{561AF073-0EF8-4B72-A119-40A639C4359D}">
            <xm:f>$Y$4='Data entry'!$R52</xm:f>
            <x14:dxf>
              <fill>
                <patternFill>
                  <bgColor rgb="FFFF0000"/>
                </patternFill>
              </fill>
            </x14:dxf>
          </x14:cfRule>
          <xm:sqref>W144:AI144</xm:sqref>
        </x14:conditionalFormatting>
        <x14:conditionalFormatting xmlns:xm="http://schemas.microsoft.com/office/excel/2006/main">
          <x14:cfRule type="expression" priority="4698779" id="{F242E808-8F07-4A89-9524-7D4C767CE357}">
            <xm:f>$Y$4='Data entry'!$R52</xm:f>
            <x14:dxf>
              <fill>
                <patternFill>
                  <bgColor rgb="FFFFFF00"/>
                </patternFill>
              </fill>
            </x14:dxf>
          </x14:cfRule>
          <xm:sqref>K143:Y143</xm:sqref>
        </x14:conditionalFormatting>
        <x14:conditionalFormatting xmlns:xm="http://schemas.microsoft.com/office/excel/2006/main">
          <x14:cfRule type="expression" priority="4698780" id="{DD601058-982B-4218-BD9D-64BB823C2633}">
            <xm:f>$Z$4='Data entry'!$R52</xm:f>
            <x14:dxf>
              <fill>
                <patternFill>
                  <bgColor rgb="FFFF0000"/>
                </patternFill>
              </fill>
            </x14:dxf>
          </x14:cfRule>
          <xm:sqref>X144:AJ144</xm:sqref>
        </x14:conditionalFormatting>
        <x14:conditionalFormatting xmlns:xm="http://schemas.microsoft.com/office/excel/2006/main">
          <x14:cfRule type="expression" priority="4698781" id="{C9DB141D-79F6-4093-92A3-7BF7A1622985}">
            <xm:f>$Z$4='Data entry'!$R52</xm:f>
            <x14:dxf>
              <fill>
                <patternFill>
                  <bgColor rgb="FFFFFF00"/>
                </patternFill>
              </fill>
            </x14:dxf>
          </x14:cfRule>
          <xm:sqref>L143:Z143</xm:sqref>
        </x14:conditionalFormatting>
        <x14:conditionalFormatting xmlns:xm="http://schemas.microsoft.com/office/excel/2006/main">
          <x14:cfRule type="expression" priority="4698782" id="{710EB8D3-F5C0-4E3C-8214-2D0C4E26F649}">
            <xm:f>$AA$4='Data entry'!$R52</xm:f>
            <x14:dxf>
              <fill>
                <patternFill>
                  <bgColor rgb="FFFF0000"/>
                </patternFill>
              </fill>
            </x14:dxf>
          </x14:cfRule>
          <xm:sqref>Y144:AK144</xm:sqref>
        </x14:conditionalFormatting>
        <x14:conditionalFormatting xmlns:xm="http://schemas.microsoft.com/office/excel/2006/main">
          <x14:cfRule type="expression" priority="4698783" id="{33825D69-C967-4D27-B395-5D44A3083802}">
            <xm:f>$AA$4='Data entry'!$R52</xm:f>
            <x14:dxf>
              <fill>
                <patternFill>
                  <bgColor rgb="FFFFFF00"/>
                </patternFill>
              </fill>
            </x14:dxf>
          </x14:cfRule>
          <xm:sqref>M143:AA143</xm:sqref>
        </x14:conditionalFormatting>
        <x14:conditionalFormatting xmlns:xm="http://schemas.microsoft.com/office/excel/2006/main">
          <x14:cfRule type="expression" priority="4698784" id="{9811A97D-351B-4D32-8754-AF433277E62B}">
            <xm:f>$AB$4='Data entry'!$R52</xm:f>
            <x14:dxf>
              <fill>
                <patternFill>
                  <bgColor rgb="FFFF0000"/>
                </patternFill>
              </fill>
            </x14:dxf>
          </x14:cfRule>
          <xm:sqref>Z144:AL144</xm:sqref>
        </x14:conditionalFormatting>
        <x14:conditionalFormatting xmlns:xm="http://schemas.microsoft.com/office/excel/2006/main">
          <x14:cfRule type="expression" priority="4698785" id="{6DD3E556-C72E-438B-92DA-3096ED1E4178}">
            <xm:f>$AB$4='Data entry'!$R52</xm:f>
            <x14:dxf>
              <fill>
                <patternFill>
                  <bgColor rgb="FFFFFF00"/>
                </patternFill>
              </fill>
            </x14:dxf>
          </x14:cfRule>
          <xm:sqref>N143:AB143</xm:sqref>
        </x14:conditionalFormatting>
        <x14:conditionalFormatting xmlns:xm="http://schemas.microsoft.com/office/excel/2006/main">
          <x14:cfRule type="expression" priority="4698786" id="{C0DF7A1B-D6BC-4371-BD3A-F0708147FA1C}">
            <xm:f>$AC$4='Data entry'!$R52</xm:f>
            <x14:dxf>
              <fill>
                <patternFill>
                  <bgColor rgb="FFFF0000"/>
                </patternFill>
              </fill>
            </x14:dxf>
          </x14:cfRule>
          <xm:sqref>AA144:AM144</xm:sqref>
        </x14:conditionalFormatting>
        <x14:conditionalFormatting xmlns:xm="http://schemas.microsoft.com/office/excel/2006/main">
          <x14:cfRule type="expression" priority="4698787" id="{DB2E1F48-AF0E-41F9-A976-6B1963CA5711}">
            <xm:f>$AC$4='Data entry'!$R52</xm:f>
            <x14:dxf>
              <fill>
                <patternFill>
                  <bgColor rgb="FFFFFF00"/>
                </patternFill>
              </fill>
            </x14:dxf>
          </x14:cfRule>
          <xm:sqref>O143:AC143</xm:sqref>
        </x14:conditionalFormatting>
        <x14:conditionalFormatting xmlns:xm="http://schemas.microsoft.com/office/excel/2006/main">
          <x14:cfRule type="expression" priority="4698788" id="{89909907-F9A9-4AF9-BC1D-304710A43F50}">
            <xm:f>$AD$4='Data entry'!$R52</xm:f>
            <x14:dxf>
              <fill>
                <patternFill>
                  <bgColor rgb="FFFF0000"/>
                </patternFill>
              </fill>
            </x14:dxf>
          </x14:cfRule>
          <xm:sqref>AB144:AN144</xm:sqref>
        </x14:conditionalFormatting>
        <x14:conditionalFormatting xmlns:xm="http://schemas.microsoft.com/office/excel/2006/main">
          <x14:cfRule type="expression" priority="4698789" id="{729676B7-E331-43A4-ACC9-850DCEE76A0E}">
            <xm:f>$AD$4='Data entry'!$R52</xm:f>
            <x14:dxf>
              <fill>
                <patternFill>
                  <bgColor rgb="FFFFFF00"/>
                </patternFill>
              </fill>
            </x14:dxf>
          </x14:cfRule>
          <xm:sqref>P143:AD143</xm:sqref>
        </x14:conditionalFormatting>
        <x14:conditionalFormatting xmlns:xm="http://schemas.microsoft.com/office/excel/2006/main">
          <x14:cfRule type="expression" priority="4698790" id="{00DA2C55-350E-44AA-ABEA-808FABFDA737}">
            <xm:f>$AE$4='Data entry'!$R52</xm:f>
            <x14:dxf>
              <fill>
                <patternFill>
                  <bgColor rgb="FFFF0000"/>
                </patternFill>
              </fill>
            </x14:dxf>
          </x14:cfRule>
          <xm:sqref>AC144:AO144</xm:sqref>
        </x14:conditionalFormatting>
        <x14:conditionalFormatting xmlns:xm="http://schemas.microsoft.com/office/excel/2006/main">
          <x14:cfRule type="expression" priority="4698791" id="{373C95F1-00C1-45E9-B561-5224945BA4A4}">
            <xm:f>$AE$4='Data entry'!$R52</xm:f>
            <x14:dxf>
              <fill>
                <patternFill>
                  <bgColor rgb="FFFFFF00"/>
                </patternFill>
              </fill>
            </x14:dxf>
          </x14:cfRule>
          <xm:sqref>Q143:AE143</xm:sqref>
        </x14:conditionalFormatting>
        <x14:conditionalFormatting xmlns:xm="http://schemas.microsoft.com/office/excel/2006/main">
          <x14:cfRule type="expression" priority="4698792" id="{65E90E74-6BEF-4B00-BD5E-ECACFEBC225A}">
            <xm:f>$AF$4='Data entry'!$R52</xm:f>
            <x14:dxf>
              <fill>
                <patternFill>
                  <bgColor rgb="FFFF0000"/>
                </patternFill>
              </fill>
            </x14:dxf>
          </x14:cfRule>
          <xm:sqref>AD144:AP144</xm:sqref>
        </x14:conditionalFormatting>
        <x14:conditionalFormatting xmlns:xm="http://schemas.microsoft.com/office/excel/2006/main">
          <x14:cfRule type="expression" priority="4698793" id="{56B519D7-E083-4811-B42B-D6CB10D44BB3}">
            <xm:f>$AF$4='Data entry'!$R52</xm:f>
            <x14:dxf>
              <fill>
                <patternFill>
                  <bgColor rgb="FFFFFF00"/>
                </patternFill>
              </fill>
            </x14:dxf>
          </x14:cfRule>
          <xm:sqref>R143:AF143</xm:sqref>
        </x14:conditionalFormatting>
        <x14:conditionalFormatting xmlns:xm="http://schemas.microsoft.com/office/excel/2006/main">
          <x14:cfRule type="expression" priority="4698794" id="{889682B6-BF9B-414B-86B7-1C802156B058}">
            <xm:f>$AG$4='Data entry'!$R52</xm:f>
            <x14:dxf>
              <fill>
                <patternFill>
                  <bgColor rgb="FFFF0000"/>
                </patternFill>
              </fill>
            </x14:dxf>
          </x14:cfRule>
          <xm:sqref>AE144:AQ144</xm:sqref>
        </x14:conditionalFormatting>
        <x14:conditionalFormatting xmlns:xm="http://schemas.microsoft.com/office/excel/2006/main">
          <x14:cfRule type="expression" priority="4698795" id="{19913D88-1940-4CB0-B29C-D46D60833BD5}">
            <xm:f>$AG$4='Data entry'!$R52</xm:f>
            <x14:dxf>
              <fill>
                <patternFill>
                  <bgColor rgb="FFFFFF00"/>
                </patternFill>
              </fill>
            </x14:dxf>
          </x14:cfRule>
          <xm:sqref>S143:AG143</xm:sqref>
        </x14:conditionalFormatting>
        <x14:conditionalFormatting xmlns:xm="http://schemas.microsoft.com/office/excel/2006/main">
          <x14:cfRule type="expression" priority="4698796" id="{3DD7B9A5-18A3-463F-BAD5-9796FC487328}">
            <xm:f>$AH$4='Data entry'!$R52</xm:f>
            <x14:dxf>
              <fill>
                <patternFill>
                  <bgColor rgb="FFFF0000"/>
                </patternFill>
              </fill>
            </x14:dxf>
          </x14:cfRule>
          <xm:sqref>AF144:AR144</xm:sqref>
        </x14:conditionalFormatting>
        <x14:conditionalFormatting xmlns:xm="http://schemas.microsoft.com/office/excel/2006/main">
          <x14:cfRule type="expression" priority="4698797" id="{31005CF4-5608-496E-91EB-F7F505046C80}">
            <xm:f>$AH$4='Data entry'!$R52</xm:f>
            <x14:dxf>
              <fill>
                <patternFill>
                  <bgColor rgb="FFFFFF00"/>
                </patternFill>
              </fill>
            </x14:dxf>
          </x14:cfRule>
          <xm:sqref>T143:AH143</xm:sqref>
        </x14:conditionalFormatting>
        <x14:conditionalFormatting xmlns:xm="http://schemas.microsoft.com/office/excel/2006/main">
          <x14:cfRule type="expression" priority="4698798" id="{CD14F654-5B7A-444F-8FC1-7DD71E76E475}">
            <xm:f>$AI$4='Data entry'!$R52</xm:f>
            <x14:dxf>
              <fill>
                <patternFill>
                  <bgColor rgb="FFFF0000"/>
                </patternFill>
              </fill>
            </x14:dxf>
          </x14:cfRule>
          <xm:sqref>AG144:AS144</xm:sqref>
        </x14:conditionalFormatting>
        <x14:conditionalFormatting xmlns:xm="http://schemas.microsoft.com/office/excel/2006/main">
          <x14:cfRule type="expression" priority="4698799" id="{0E4E448C-6C46-4285-B877-A61A90294385}">
            <xm:f>$AI$4='Data entry'!$R52</xm:f>
            <x14:dxf>
              <fill>
                <patternFill>
                  <bgColor rgb="FFFFFF00"/>
                </patternFill>
              </fill>
            </x14:dxf>
          </x14:cfRule>
          <xm:sqref>U143:AI143</xm:sqref>
        </x14:conditionalFormatting>
        <x14:conditionalFormatting xmlns:xm="http://schemas.microsoft.com/office/excel/2006/main">
          <x14:cfRule type="expression" priority="4698800" id="{B1C1818F-791C-403D-BE73-6F6E9DC6A16D}">
            <xm:f>$AJ$4='Data entry'!$R52</xm:f>
            <x14:dxf>
              <fill>
                <patternFill>
                  <bgColor rgb="FFFF0000"/>
                </patternFill>
              </fill>
            </x14:dxf>
          </x14:cfRule>
          <xm:sqref>AH144:AT144</xm:sqref>
        </x14:conditionalFormatting>
        <x14:conditionalFormatting xmlns:xm="http://schemas.microsoft.com/office/excel/2006/main">
          <x14:cfRule type="expression" priority="4698801" id="{A1237792-221B-431B-B8A7-E9A64DA46D93}">
            <xm:f>$AJ$4='Data entry'!$R52</xm:f>
            <x14:dxf>
              <fill>
                <patternFill>
                  <bgColor rgb="FFFFFF00"/>
                </patternFill>
              </fill>
            </x14:dxf>
          </x14:cfRule>
          <xm:sqref>V143:AJ143</xm:sqref>
        </x14:conditionalFormatting>
        <x14:conditionalFormatting xmlns:xm="http://schemas.microsoft.com/office/excel/2006/main">
          <x14:cfRule type="expression" priority="4698802" id="{617DC2AF-C7A3-4724-8EA3-17DEFEDC8949}">
            <xm:f>$AK$4='Data entry'!$R52</xm:f>
            <x14:dxf>
              <fill>
                <patternFill>
                  <bgColor rgb="FFFF0000"/>
                </patternFill>
              </fill>
            </x14:dxf>
          </x14:cfRule>
          <xm:sqref>AI144:AU144</xm:sqref>
        </x14:conditionalFormatting>
        <x14:conditionalFormatting xmlns:xm="http://schemas.microsoft.com/office/excel/2006/main">
          <x14:cfRule type="expression" priority="4698803" id="{AA72317D-37B1-48EB-A28B-BF2AC8DC4519}">
            <xm:f>$AK$4='Data entry'!$R52</xm:f>
            <x14:dxf>
              <fill>
                <patternFill>
                  <bgColor rgb="FFFFFF00"/>
                </patternFill>
              </fill>
            </x14:dxf>
          </x14:cfRule>
          <xm:sqref>W143:AK143</xm:sqref>
        </x14:conditionalFormatting>
        <x14:conditionalFormatting xmlns:xm="http://schemas.microsoft.com/office/excel/2006/main">
          <x14:cfRule type="expression" priority="4698804" id="{6CA9FB7A-20EA-4D3A-B74C-A001F4BE810D}">
            <xm:f>$AL$4='Data entry'!$R52</xm:f>
            <x14:dxf>
              <fill>
                <patternFill>
                  <bgColor rgb="FFFF0000"/>
                </patternFill>
              </fill>
            </x14:dxf>
          </x14:cfRule>
          <xm:sqref>AJ144:AV144</xm:sqref>
        </x14:conditionalFormatting>
        <x14:conditionalFormatting xmlns:xm="http://schemas.microsoft.com/office/excel/2006/main">
          <x14:cfRule type="expression" priority="4698805" id="{81A75DAA-573F-4EF3-A640-1B992C18BEA0}">
            <xm:f>$AL$4='Data entry'!$R52</xm:f>
            <x14:dxf>
              <fill>
                <patternFill>
                  <bgColor rgb="FFFFFF00"/>
                </patternFill>
              </fill>
            </x14:dxf>
          </x14:cfRule>
          <xm:sqref>X143:AL143</xm:sqref>
        </x14:conditionalFormatting>
        <x14:conditionalFormatting xmlns:xm="http://schemas.microsoft.com/office/excel/2006/main">
          <x14:cfRule type="expression" priority="4698806" id="{3D44713E-4ABA-4CCD-9DF4-5513A9FB5E1E}">
            <xm:f>$AM$4='Data entry'!$R52</xm:f>
            <x14:dxf>
              <fill>
                <patternFill>
                  <bgColor rgb="FFFF0000"/>
                </patternFill>
              </fill>
            </x14:dxf>
          </x14:cfRule>
          <xm:sqref>AK144:AW144</xm:sqref>
        </x14:conditionalFormatting>
        <x14:conditionalFormatting xmlns:xm="http://schemas.microsoft.com/office/excel/2006/main">
          <x14:cfRule type="expression" priority="4698807" id="{05A26B51-72A7-4423-822F-2BDBC28275D0}">
            <xm:f>$AM$4='Data entry'!$R52</xm:f>
            <x14:dxf>
              <fill>
                <patternFill>
                  <bgColor rgb="FFFFFF00"/>
                </patternFill>
              </fill>
            </x14:dxf>
          </x14:cfRule>
          <xm:sqref>Y143:AM143</xm:sqref>
        </x14:conditionalFormatting>
        <x14:conditionalFormatting xmlns:xm="http://schemas.microsoft.com/office/excel/2006/main">
          <x14:cfRule type="expression" priority="4698808" id="{B8A20675-6230-4694-A7F6-6B3DC7142773}">
            <xm:f>$AN$4='Data entry'!$R52</xm:f>
            <x14:dxf>
              <fill>
                <patternFill>
                  <bgColor rgb="FFFF0000"/>
                </patternFill>
              </fill>
            </x14:dxf>
          </x14:cfRule>
          <xm:sqref>AL144:AX144</xm:sqref>
        </x14:conditionalFormatting>
        <x14:conditionalFormatting xmlns:xm="http://schemas.microsoft.com/office/excel/2006/main">
          <x14:cfRule type="expression" priority="4698809" id="{8421181C-7450-42E9-BC1D-065CCFCA960E}">
            <xm:f>$AN$4='Data entry'!$R52</xm:f>
            <x14:dxf>
              <fill>
                <patternFill>
                  <bgColor rgb="FFFFFF00"/>
                </patternFill>
              </fill>
            </x14:dxf>
          </x14:cfRule>
          <xm:sqref>Z143:AN143</xm:sqref>
        </x14:conditionalFormatting>
        <x14:conditionalFormatting xmlns:xm="http://schemas.microsoft.com/office/excel/2006/main">
          <x14:cfRule type="expression" priority="4698810" id="{067FE4BD-6EF4-4684-B6E0-35AB2F267EE7}">
            <xm:f>$AO$4='Data entry'!$R52</xm:f>
            <x14:dxf>
              <fill>
                <patternFill>
                  <bgColor rgb="FFFF0000"/>
                </patternFill>
              </fill>
            </x14:dxf>
          </x14:cfRule>
          <xm:sqref>AM144:AY144</xm:sqref>
        </x14:conditionalFormatting>
        <x14:conditionalFormatting xmlns:xm="http://schemas.microsoft.com/office/excel/2006/main">
          <x14:cfRule type="expression" priority="4698811" id="{F7653492-88D1-47AC-8BA3-0CCE65C3C2AB}">
            <xm:f>$AO$4='Data entry'!$R52</xm:f>
            <x14:dxf>
              <fill>
                <patternFill>
                  <bgColor rgb="FFFFFF00"/>
                </patternFill>
              </fill>
            </x14:dxf>
          </x14:cfRule>
          <xm:sqref>AA143:AO143</xm:sqref>
        </x14:conditionalFormatting>
        <x14:conditionalFormatting xmlns:xm="http://schemas.microsoft.com/office/excel/2006/main">
          <x14:cfRule type="expression" priority="4698812" id="{207A5E5D-B322-482E-9193-1D7318138358}">
            <xm:f>$AP$4='Data entry'!$R52</xm:f>
            <x14:dxf>
              <fill>
                <patternFill>
                  <bgColor rgb="FFFF0000"/>
                </patternFill>
              </fill>
            </x14:dxf>
          </x14:cfRule>
          <xm:sqref>AN144:AZ144</xm:sqref>
        </x14:conditionalFormatting>
        <x14:conditionalFormatting xmlns:xm="http://schemas.microsoft.com/office/excel/2006/main">
          <x14:cfRule type="expression" priority="4698813" id="{21DA638D-4CA0-4067-BFF1-240CE1A0261B}">
            <xm:f>$AP$4='Data entry'!$R52</xm:f>
            <x14:dxf>
              <fill>
                <patternFill>
                  <bgColor rgb="FFFFFF00"/>
                </patternFill>
              </fill>
            </x14:dxf>
          </x14:cfRule>
          <xm:sqref>AB143:AP143</xm:sqref>
        </x14:conditionalFormatting>
        <x14:conditionalFormatting xmlns:xm="http://schemas.microsoft.com/office/excel/2006/main">
          <x14:cfRule type="expression" priority="4698814" id="{71963D96-A42A-4B90-BFC7-6D83D37766EF}">
            <xm:f>$AQ$4='Data entry'!$R52</xm:f>
            <x14:dxf>
              <fill>
                <patternFill>
                  <bgColor rgb="FFFF0000"/>
                </patternFill>
              </fill>
            </x14:dxf>
          </x14:cfRule>
          <xm:sqref>AO144:BA144</xm:sqref>
        </x14:conditionalFormatting>
        <x14:conditionalFormatting xmlns:xm="http://schemas.microsoft.com/office/excel/2006/main">
          <x14:cfRule type="expression" priority="4698815" id="{74952595-84B6-484F-8FF6-FCC1F337DF4D}">
            <xm:f>$AQ$4='Data entry'!$R52</xm:f>
            <x14:dxf>
              <fill>
                <patternFill>
                  <bgColor rgb="FFFFFF00"/>
                </patternFill>
              </fill>
            </x14:dxf>
          </x14:cfRule>
          <xm:sqref>AC143:AQ143</xm:sqref>
        </x14:conditionalFormatting>
        <x14:conditionalFormatting xmlns:xm="http://schemas.microsoft.com/office/excel/2006/main">
          <x14:cfRule type="expression" priority="4698816" id="{8AC9C4B9-0A34-4BC0-B0F7-CA89434C4911}">
            <xm:f>$P$4='Data entry'!$R52</xm:f>
            <x14:dxf>
              <fill>
                <patternFill>
                  <bgColor rgb="FFFFFF00"/>
                </patternFill>
              </fill>
            </x14:dxf>
          </x14:cfRule>
          <xm:sqref>C143:P143</xm:sqref>
        </x14:conditionalFormatting>
        <x14:conditionalFormatting xmlns:xm="http://schemas.microsoft.com/office/excel/2006/main">
          <x14:cfRule type="expression" priority="4698817" id="{0A726775-ABFD-4F22-967C-1A4D87BA3751}">
            <xm:f>$Q$4='Data entry'!$R52</xm:f>
            <x14:dxf>
              <fill>
                <patternFill>
                  <bgColor rgb="FFFFFF00"/>
                </patternFill>
              </fill>
            </x14:dxf>
          </x14:cfRule>
          <xm:sqref>C143:Q143</xm:sqref>
        </x14:conditionalFormatting>
        <x14:conditionalFormatting xmlns:xm="http://schemas.microsoft.com/office/excel/2006/main">
          <x14:cfRule type="expression" priority="4698818" id="{3A8414BD-262C-43B5-86EE-FA6901D00453}">
            <xm:f>$Q$4='Data entry'!$R52</xm:f>
            <x14:dxf>
              <fill>
                <patternFill>
                  <bgColor rgb="FFFF0000"/>
                </patternFill>
              </fill>
            </x14:dxf>
          </x14:cfRule>
          <xm:sqref>O144:AA144</xm:sqref>
        </x14:conditionalFormatting>
        <x14:conditionalFormatting xmlns:xm="http://schemas.microsoft.com/office/excel/2006/main">
          <x14:cfRule type="expression" priority="4698819" id="{B8B5501D-F3EF-4449-9306-F652960C65F4}">
            <xm:f>$R$4='Data entry'!$R52</xm:f>
            <x14:dxf>
              <fill>
                <patternFill>
                  <bgColor rgb="FFFF0000"/>
                </patternFill>
              </fill>
            </x14:dxf>
          </x14:cfRule>
          <xm:sqref>P144:AB144</xm:sqref>
        </x14:conditionalFormatting>
        <x14:conditionalFormatting xmlns:xm="http://schemas.microsoft.com/office/excel/2006/main">
          <x14:cfRule type="expression" priority="4698820" id="{5D070DEC-B82E-4D87-B907-A3E5AB836991}">
            <xm:f>$R$4='Data entry'!$R52</xm:f>
            <x14:dxf>
              <fill>
                <patternFill>
                  <bgColor rgb="FFFFFF00"/>
                </patternFill>
              </fill>
            </x14:dxf>
          </x14:cfRule>
          <xm:sqref>D143:R143</xm:sqref>
        </x14:conditionalFormatting>
        <x14:conditionalFormatting xmlns:xm="http://schemas.microsoft.com/office/excel/2006/main">
          <x14:cfRule type="expression" priority="4698821" id="{E4D16A10-F818-4664-9FB2-F0E839824D4B}">
            <xm:f>$S$4='Data entry'!$R52</xm:f>
            <x14:dxf>
              <fill>
                <patternFill>
                  <bgColor rgb="FFFF0000"/>
                </patternFill>
              </fill>
            </x14:dxf>
          </x14:cfRule>
          <xm:sqref>Q144:AC144</xm:sqref>
        </x14:conditionalFormatting>
        <x14:conditionalFormatting xmlns:xm="http://schemas.microsoft.com/office/excel/2006/main">
          <x14:cfRule type="expression" priority="4698822" id="{1A9F9911-A3E9-4730-AFBE-AB8C596545CA}">
            <xm:f>$S$4='Data entry'!$R52</xm:f>
            <x14:dxf>
              <fill>
                <patternFill>
                  <bgColor rgb="FFFFFF00"/>
                </patternFill>
              </fill>
            </x14:dxf>
          </x14:cfRule>
          <xm:sqref>E143:S143</xm:sqref>
        </x14:conditionalFormatting>
        <x14:conditionalFormatting xmlns:xm="http://schemas.microsoft.com/office/excel/2006/main">
          <x14:cfRule type="expression" priority="4698823" id="{8BB5CD1B-B2AC-442A-9550-26DE19A62D22}">
            <xm:f>$T$4='Data entry'!$R52</xm:f>
            <x14:dxf>
              <fill>
                <patternFill>
                  <bgColor rgb="FFFF0000"/>
                </patternFill>
              </fill>
            </x14:dxf>
          </x14:cfRule>
          <xm:sqref>R144:AD144</xm:sqref>
        </x14:conditionalFormatting>
        <x14:conditionalFormatting xmlns:xm="http://schemas.microsoft.com/office/excel/2006/main">
          <x14:cfRule type="expression" priority="4698824" id="{E7B59C69-7921-4049-84A1-8B3E5F7B0598}">
            <xm:f>$T$4='Data entry'!$R52</xm:f>
            <x14:dxf>
              <fill>
                <patternFill>
                  <bgColor rgb="FFFFFF00"/>
                </patternFill>
              </fill>
            </x14:dxf>
          </x14:cfRule>
          <xm:sqref>F143:T143</xm:sqref>
        </x14:conditionalFormatting>
        <x14:conditionalFormatting xmlns:xm="http://schemas.microsoft.com/office/excel/2006/main">
          <x14:cfRule type="expression" priority="4698825" id="{238C09E5-7A3D-439D-949F-A7733073F9A2}">
            <xm:f>$U$4='Data entry'!$R52</xm:f>
            <x14:dxf>
              <fill>
                <patternFill>
                  <bgColor rgb="FFFFFF00"/>
                </patternFill>
              </fill>
            </x14:dxf>
          </x14:cfRule>
          <xm:sqref>G143:U143</xm:sqref>
        </x14:conditionalFormatting>
        <x14:conditionalFormatting xmlns:xm="http://schemas.microsoft.com/office/excel/2006/main">
          <x14:cfRule type="expression" priority="4698826" id="{DE4D4432-0A19-452A-AF14-2873FE4DF411}">
            <xm:f>$AR$4='Data entry'!$R52</xm:f>
            <x14:dxf>
              <fill>
                <patternFill>
                  <bgColor rgb="FFFF0000"/>
                </patternFill>
              </fill>
            </x14:dxf>
          </x14:cfRule>
          <xm:sqref>AP144:BB144</xm:sqref>
        </x14:conditionalFormatting>
        <x14:conditionalFormatting xmlns:xm="http://schemas.microsoft.com/office/excel/2006/main">
          <x14:cfRule type="expression" priority="4698827" id="{90D7E1FF-542D-40C8-9BD5-DFEB4CDD256F}">
            <xm:f>$AR$4='Data entry'!$R52</xm:f>
            <x14:dxf>
              <fill>
                <patternFill>
                  <bgColor rgb="FFFFFF00"/>
                </patternFill>
              </fill>
            </x14:dxf>
          </x14:cfRule>
          <xm:sqref>AD143:AR143</xm:sqref>
        </x14:conditionalFormatting>
        <x14:conditionalFormatting xmlns:xm="http://schemas.microsoft.com/office/excel/2006/main">
          <x14:cfRule type="expression" priority="4698828" id="{0EBB5305-4A4A-4205-A1FF-11160070CBC3}">
            <xm:f>$AS$4='Data entry'!$R52</xm:f>
            <x14:dxf>
              <fill>
                <patternFill>
                  <bgColor rgb="FFFF0000"/>
                </patternFill>
              </fill>
            </x14:dxf>
          </x14:cfRule>
          <xm:sqref>AQ144:BC144</xm:sqref>
        </x14:conditionalFormatting>
        <x14:conditionalFormatting xmlns:xm="http://schemas.microsoft.com/office/excel/2006/main">
          <x14:cfRule type="expression" priority="4698829" id="{AC8EB30C-4253-4CE1-820E-1801F6D8D35B}">
            <xm:f>$AS$4='Data entry'!$R52</xm:f>
            <x14:dxf>
              <fill>
                <patternFill>
                  <bgColor rgb="FFFFFF00"/>
                </patternFill>
              </fill>
            </x14:dxf>
          </x14:cfRule>
          <xm:sqref>AE143:AS143</xm:sqref>
        </x14:conditionalFormatting>
        <x14:conditionalFormatting xmlns:xm="http://schemas.microsoft.com/office/excel/2006/main">
          <x14:cfRule type="expression" priority="4698830" id="{E11744C1-7201-4272-A1B0-945490B42425}">
            <xm:f>$AT$4='Data entry'!$R52</xm:f>
            <x14:dxf>
              <fill>
                <patternFill>
                  <bgColor rgb="FFFF0000"/>
                </patternFill>
              </fill>
            </x14:dxf>
          </x14:cfRule>
          <xm:sqref>AR144:BD144</xm:sqref>
        </x14:conditionalFormatting>
        <x14:conditionalFormatting xmlns:xm="http://schemas.microsoft.com/office/excel/2006/main">
          <x14:cfRule type="expression" priority="4698831" id="{5EE2823B-E955-4EA7-B99C-0B1F77B57A69}">
            <xm:f>$AT$4='Data entry'!$R52</xm:f>
            <x14:dxf>
              <fill>
                <patternFill>
                  <bgColor rgb="FFFFFF00"/>
                </patternFill>
              </fill>
            </x14:dxf>
          </x14:cfRule>
          <xm:sqref>AF143:AT143</xm:sqref>
        </x14:conditionalFormatting>
        <x14:conditionalFormatting xmlns:xm="http://schemas.microsoft.com/office/excel/2006/main">
          <x14:cfRule type="expression" priority="4698832" id="{5737DC63-3262-4B34-900C-2AAEB255FCBA}">
            <xm:f>$AU$4='Data entry'!$R52</xm:f>
            <x14:dxf>
              <fill>
                <patternFill>
                  <bgColor rgb="FFFF0000"/>
                </patternFill>
              </fill>
            </x14:dxf>
          </x14:cfRule>
          <xm:sqref>AS144:BE144</xm:sqref>
        </x14:conditionalFormatting>
        <x14:conditionalFormatting xmlns:xm="http://schemas.microsoft.com/office/excel/2006/main">
          <x14:cfRule type="expression" priority="4698833" id="{2B5C1F1B-3C3D-4CA3-BC64-0E98422075B6}">
            <xm:f>$AU$4='Data entry'!$R52</xm:f>
            <x14:dxf>
              <fill>
                <patternFill>
                  <bgColor rgb="FFFFFF00"/>
                </patternFill>
              </fill>
            </x14:dxf>
          </x14:cfRule>
          <xm:sqref>AG143:AU143</xm:sqref>
        </x14:conditionalFormatting>
        <x14:conditionalFormatting xmlns:xm="http://schemas.microsoft.com/office/excel/2006/main">
          <x14:cfRule type="expression" priority="4698834" id="{B87A1285-B003-4855-8F4B-53C391BA10E6}">
            <xm:f>$AV$4='Data entry'!$R52</xm:f>
            <x14:dxf>
              <fill>
                <patternFill>
                  <bgColor rgb="FFFF0000"/>
                </patternFill>
              </fill>
            </x14:dxf>
          </x14:cfRule>
          <xm:sqref>AT144:BF144</xm:sqref>
        </x14:conditionalFormatting>
        <x14:conditionalFormatting xmlns:xm="http://schemas.microsoft.com/office/excel/2006/main">
          <x14:cfRule type="expression" priority="4698835" id="{338EE31C-78DB-4818-B837-0380F9E457FA}">
            <xm:f>$AV$4='Data entry'!$R52</xm:f>
            <x14:dxf>
              <fill>
                <patternFill>
                  <bgColor rgb="FFFFFF00"/>
                </patternFill>
              </fill>
            </x14:dxf>
          </x14:cfRule>
          <xm:sqref>AH143:AV143</xm:sqref>
        </x14:conditionalFormatting>
        <x14:conditionalFormatting xmlns:xm="http://schemas.microsoft.com/office/excel/2006/main">
          <x14:cfRule type="expression" priority="4698836" id="{5C40EA66-2801-4C91-B885-BF6A1ECFC35C}">
            <xm:f>$AW$4='Data entry'!$R52</xm:f>
            <x14:dxf>
              <fill>
                <patternFill>
                  <bgColor rgb="FFFF0000"/>
                </patternFill>
              </fill>
            </x14:dxf>
          </x14:cfRule>
          <xm:sqref>AU144:BG144</xm:sqref>
        </x14:conditionalFormatting>
        <x14:conditionalFormatting xmlns:xm="http://schemas.microsoft.com/office/excel/2006/main">
          <x14:cfRule type="expression" priority="4698837" id="{51BCD5CE-DF86-4C2F-8A81-DDA1EFD6C8F7}">
            <xm:f>$AW$4='Data entry'!$R52</xm:f>
            <x14:dxf>
              <fill>
                <patternFill>
                  <bgColor rgb="FFFFFF00"/>
                </patternFill>
              </fill>
            </x14:dxf>
          </x14:cfRule>
          <xm:sqref>AI143:AW143</xm:sqref>
        </x14:conditionalFormatting>
        <x14:conditionalFormatting xmlns:xm="http://schemas.microsoft.com/office/excel/2006/main">
          <x14:cfRule type="expression" priority="4698838" id="{DC2ED5A0-8917-4877-8CD3-9DF9BE5993C9}">
            <xm:f>$AX$4='Data entry'!$R52</xm:f>
            <x14:dxf>
              <fill>
                <patternFill>
                  <bgColor rgb="FFFF0000"/>
                </patternFill>
              </fill>
            </x14:dxf>
          </x14:cfRule>
          <xm:sqref>AV144:BH144</xm:sqref>
        </x14:conditionalFormatting>
        <x14:conditionalFormatting xmlns:xm="http://schemas.microsoft.com/office/excel/2006/main">
          <x14:cfRule type="expression" priority="4698839" id="{59B31869-20F9-45BD-BC80-0A6C8945CE2C}">
            <xm:f>$AX$4='Data entry'!$R52</xm:f>
            <x14:dxf>
              <fill>
                <patternFill>
                  <bgColor rgb="FFFFFF00"/>
                </patternFill>
              </fill>
            </x14:dxf>
          </x14:cfRule>
          <xm:sqref>AJ143:AX143</xm:sqref>
        </x14:conditionalFormatting>
        <x14:conditionalFormatting xmlns:xm="http://schemas.microsoft.com/office/excel/2006/main">
          <x14:cfRule type="expression" priority="4698840" id="{D4208FA0-4262-4037-934C-6D0742B2AD8E}">
            <xm:f>$AY$4='Data entry'!$R52</xm:f>
            <x14:dxf>
              <fill>
                <patternFill>
                  <bgColor rgb="FFFF0000"/>
                </patternFill>
              </fill>
            </x14:dxf>
          </x14:cfRule>
          <xm:sqref>AW144:BI144</xm:sqref>
        </x14:conditionalFormatting>
        <x14:conditionalFormatting xmlns:xm="http://schemas.microsoft.com/office/excel/2006/main">
          <x14:cfRule type="expression" priority="4698841" id="{04D6E423-18C7-42B2-A67D-F49D8E62B571}">
            <xm:f>$AY$4='Data entry'!$R52</xm:f>
            <x14:dxf>
              <fill>
                <patternFill>
                  <bgColor rgb="FFFFFF00"/>
                </patternFill>
              </fill>
            </x14:dxf>
          </x14:cfRule>
          <xm:sqref>AK143:AY143</xm:sqref>
        </x14:conditionalFormatting>
        <x14:conditionalFormatting xmlns:xm="http://schemas.microsoft.com/office/excel/2006/main">
          <x14:cfRule type="expression" priority="4698842" id="{A931C203-6E4B-4EBD-A2F4-1876881F48D4}">
            <xm:f>$AZ$4='Data entry'!$R52</xm:f>
            <x14:dxf>
              <fill>
                <patternFill>
                  <bgColor rgb="FFFF0000"/>
                </patternFill>
              </fill>
            </x14:dxf>
          </x14:cfRule>
          <xm:sqref>AX144:BJ144</xm:sqref>
        </x14:conditionalFormatting>
        <x14:conditionalFormatting xmlns:xm="http://schemas.microsoft.com/office/excel/2006/main">
          <x14:cfRule type="expression" priority="4698843" id="{092D9100-E652-40FE-8CAA-720DC0681250}">
            <xm:f>$AZ$4='Data entry'!$R52</xm:f>
            <x14:dxf>
              <fill>
                <patternFill>
                  <bgColor rgb="FFFFFF00"/>
                </patternFill>
              </fill>
            </x14:dxf>
          </x14:cfRule>
          <xm:sqref>AL143:AZ143</xm:sqref>
        </x14:conditionalFormatting>
        <x14:conditionalFormatting xmlns:xm="http://schemas.microsoft.com/office/excel/2006/main">
          <x14:cfRule type="expression" priority="4698844" id="{A3C7E6BE-A225-483C-A983-A915DB662C52}">
            <xm:f>$BA$4='Data entry'!$R52</xm:f>
            <x14:dxf>
              <fill>
                <patternFill>
                  <bgColor rgb="FFFF0000"/>
                </patternFill>
              </fill>
            </x14:dxf>
          </x14:cfRule>
          <xm:sqref>AY144:BK144</xm:sqref>
        </x14:conditionalFormatting>
        <x14:conditionalFormatting xmlns:xm="http://schemas.microsoft.com/office/excel/2006/main">
          <x14:cfRule type="expression" priority="4698845" id="{F5CF569A-8AFA-4CFF-8BD3-F04D8927A99F}">
            <xm:f>$BA$4='Data entry'!$R52</xm:f>
            <x14:dxf>
              <fill>
                <patternFill>
                  <bgColor rgb="FFFFFF00"/>
                </patternFill>
              </fill>
            </x14:dxf>
          </x14:cfRule>
          <xm:sqref>AM143:BA143</xm:sqref>
        </x14:conditionalFormatting>
        <x14:conditionalFormatting xmlns:xm="http://schemas.microsoft.com/office/excel/2006/main">
          <x14:cfRule type="expression" priority="4698846" id="{E4DAC94A-7983-4BFB-A87B-45B58561841A}">
            <xm:f>$BB$4='Data entry'!$R52</xm:f>
            <x14:dxf>
              <fill>
                <patternFill>
                  <bgColor rgb="FFFF0000"/>
                </patternFill>
              </fill>
            </x14:dxf>
          </x14:cfRule>
          <xm:sqref>AZ144:BL144</xm:sqref>
        </x14:conditionalFormatting>
        <x14:conditionalFormatting xmlns:xm="http://schemas.microsoft.com/office/excel/2006/main">
          <x14:cfRule type="expression" priority="4698847" id="{E63849C5-F39B-4B0E-8F8A-B532EDF2CBAE}">
            <xm:f>$BB$4='Data entry'!$R52</xm:f>
            <x14:dxf>
              <fill>
                <patternFill>
                  <bgColor rgb="FFFFFF00"/>
                </patternFill>
              </fill>
            </x14:dxf>
          </x14:cfRule>
          <xm:sqref>AN143:BB143</xm:sqref>
        </x14:conditionalFormatting>
        <x14:conditionalFormatting xmlns:xm="http://schemas.microsoft.com/office/excel/2006/main">
          <x14:cfRule type="expression" priority="4698848" id="{4FDC32D3-C1F5-455D-9AA4-A03359B72526}">
            <xm:f>$BC$4='Data entry'!$R52</xm:f>
            <x14:dxf>
              <fill>
                <patternFill>
                  <bgColor rgb="FFFF0000"/>
                </patternFill>
              </fill>
            </x14:dxf>
          </x14:cfRule>
          <xm:sqref>BA144:BM144</xm:sqref>
        </x14:conditionalFormatting>
        <x14:conditionalFormatting xmlns:xm="http://schemas.microsoft.com/office/excel/2006/main">
          <x14:cfRule type="expression" priority="4698849" id="{5F0D0C60-B233-4C56-B05D-98C99990877F}">
            <xm:f>$BC$4='Data entry'!$R52</xm:f>
            <x14:dxf>
              <fill>
                <patternFill>
                  <bgColor rgb="FFFFFF00"/>
                </patternFill>
              </fill>
            </x14:dxf>
          </x14:cfRule>
          <xm:sqref>AO143:BC143</xm:sqref>
        </x14:conditionalFormatting>
        <x14:conditionalFormatting xmlns:xm="http://schemas.microsoft.com/office/excel/2006/main">
          <x14:cfRule type="expression" priority="4698850" id="{9EBCB60F-8135-43B6-A0F3-548D4092CC98}">
            <xm:f>$BD$4='Data entry'!$R52</xm:f>
            <x14:dxf>
              <fill>
                <patternFill>
                  <bgColor rgb="FFFF0000"/>
                </patternFill>
              </fill>
            </x14:dxf>
          </x14:cfRule>
          <xm:sqref>BB144:BN144</xm:sqref>
        </x14:conditionalFormatting>
        <x14:conditionalFormatting xmlns:xm="http://schemas.microsoft.com/office/excel/2006/main">
          <x14:cfRule type="expression" priority="4698851" id="{961AF346-4A73-41ED-9A8D-27D431B09C05}">
            <xm:f>$BD$4='Data entry'!$R52</xm:f>
            <x14:dxf>
              <fill>
                <patternFill>
                  <bgColor rgb="FFFFFF00"/>
                </patternFill>
              </fill>
            </x14:dxf>
          </x14:cfRule>
          <xm:sqref>AP143:BD143</xm:sqref>
        </x14:conditionalFormatting>
        <x14:conditionalFormatting xmlns:xm="http://schemas.microsoft.com/office/excel/2006/main">
          <x14:cfRule type="expression" priority="4698852" id="{5A887026-27CD-4F8C-8BA6-1E92704C1CA6}">
            <xm:f>$BE$4='Data entry'!$R52</xm:f>
            <x14:dxf>
              <fill>
                <patternFill>
                  <bgColor rgb="FFFF0000"/>
                </patternFill>
              </fill>
            </x14:dxf>
          </x14:cfRule>
          <xm:sqref>BC144:BO144</xm:sqref>
        </x14:conditionalFormatting>
        <x14:conditionalFormatting xmlns:xm="http://schemas.microsoft.com/office/excel/2006/main">
          <x14:cfRule type="expression" priority="4698853" id="{7F46217B-A1E9-4515-B31E-E756FCD7C6D9}">
            <xm:f>$BE$4='Data entry'!$R52</xm:f>
            <x14:dxf>
              <fill>
                <patternFill>
                  <bgColor rgb="FFFFFF00"/>
                </patternFill>
              </fill>
            </x14:dxf>
          </x14:cfRule>
          <xm:sqref>AP143:BE143</xm:sqref>
        </x14:conditionalFormatting>
        <x14:conditionalFormatting xmlns:xm="http://schemas.microsoft.com/office/excel/2006/main">
          <x14:cfRule type="expression" priority="4698854" id="{F4D9285C-8CA0-4EF1-943E-6A462D47CC77}">
            <xm:f>$BF$4='Data entry'!$R52</xm:f>
            <x14:dxf>
              <fill>
                <patternFill>
                  <bgColor rgb="FFFF0000"/>
                </patternFill>
              </fill>
            </x14:dxf>
          </x14:cfRule>
          <xm:sqref>BD144:BP144</xm:sqref>
        </x14:conditionalFormatting>
        <x14:conditionalFormatting xmlns:xm="http://schemas.microsoft.com/office/excel/2006/main">
          <x14:cfRule type="expression" priority="4698855" id="{B9E4407D-651D-4DC0-9D61-3271D62A65E9}">
            <xm:f>$BF$4='Data entry'!$R52</xm:f>
            <x14:dxf>
              <fill>
                <patternFill>
                  <bgColor rgb="FFFFFF00"/>
                </patternFill>
              </fill>
            </x14:dxf>
          </x14:cfRule>
          <xm:sqref>AR143:BF143</xm:sqref>
        </x14:conditionalFormatting>
        <x14:conditionalFormatting xmlns:xm="http://schemas.microsoft.com/office/excel/2006/main">
          <x14:cfRule type="expression" priority="4698856" id="{4CDC062F-DDFF-4556-B941-08F919727F69}">
            <xm:f>$BG$4='Data entry'!$R52</xm:f>
            <x14:dxf>
              <fill>
                <patternFill>
                  <bgColor rgb="FFFF0000"/>
                </patternFill>
              </fill>
            </x14:dxf>
          </x14:cfRule>
          <xm:sqref>BE144:BQ144</xm:sqref>
        </x14:conditionalFormatting>
        <x14:conditionalFormatting xmlns:xm="http://schemas.microsoft.com/office/excel/2006/main">
          <x14:cfRule type="expression" priority="4698857" id="{789184FA-9055-433B-8A1B-92C7ED59E81F}">
            <xm:f>$BG$4='Data entry'!$R52</xm:f>
            <x14:dxf>
              <fill>
                <patternFill>
                  <bgColor rgb="FFFFFF00"/>
                </patternFill>
              </fill>
            </x14:dxf>
          </x14:cfRule>
          <xm:sqref>AS143:BG143</xm:sqref>
        </x14:conditionalFormatting>
        <x14:conditionalFormatting xmlns:xm="http://schemas.microsoft.com/office/excel/2006/main">
          <x14:cfRule type="expression" priority="4698858" id="{58651E5C-09C9-46C1-B95C-E8A578A49E15}">
            <xm:f>$BH$4='Data entry'!$R52</xm:f>
            <x14:dxf>
              <fill>
                <patternFill>
                  <bgColor rgb="FFFFFF00"/>
                </patternFill>
              </fill>
            </x14:dxf>
          </x14:cfRule>
          <xm:sqref>AT143:BH143</xm:sqref>
        </x14:conditionalFormatting>
        <x14:conditionalFormatting xmlns:xm="http://schemas.microsoft.com/office/excel/2006/main">
          <x14:cfRule type="expression" priority="4698859" id="{97B30B86-8311-4DC0-A533-8C0D53F37839}">
            <xm:f>$BH$4='Data entry'!$R52</xm:f>
            <x14:dxf>
              <fill>
                <patternFill>
                  <bgColor rgb="FFFF0000"/>
                </patternFill>
              </fill>
            </x14:dxf>
          </x14:cfRule>
          <xm:sqref>BF144:BR144</xm:sqref>
        </x14:conditionalFormatting>
        <x14:conditionalFormatting xmlns:xm="http://schemas.microsoft.com/office/excel/2006/main">
          <x14:cfRule type="expression" priority="4698860" id="{78344C0C-5AEA-40B1-A20C-6D77DF58E1F5}">
            <xm:f>$BI$4='Data entry'!$R52</xm:f>
            <x14:dxf>
              <fill>
                <patternFill>
                  <bgColor rgb="FFFFFF00"/>
                </patternFill>
              </fill>
            </x14:dxf>
          </x14:cfRule>
          <xm:sqref>AU143:BI143</xm:sqref>
        </x14:conditionalFormatting>
        <x14:conditionalFormatting xmlns:xm="http://schemas.microsoft.com/office/excel/2006/main">
          <x14:cfRule type="expression" priority="4698861" id="{A9CE044F-482E-4F25-B28F-89ACC58502B1}">
            <xm:f>$BI$4='Data entry'!$R52</xm:f>
            <x14:dxf>
              <fill>
                <patternFill>
                  <bgColor rgb="FFFF0000"/>
                </patternFill>
              </fill>
            </x14:dxf>
          </x14:cfRule>
          <xm:sqref>BG144:BS144</xm:sqref>
        </x14:conditionalFormatting>
        <x14:conditionalFormatting xmlns:xm="http://schemas.microsoft.com/office/excel/2006/main">
          <x14:cfRule type="expression" priority="4698862" id="{F63BE0EB-3C71-4456-BEF0-11180AB7A8BB}">
            <xm:f>$BJ$4='Data entry'!$R52</xm:f>
            <x14:dxf>
              <fill>
                <patternFill>
                  <bgColor rgb="FFFFFF00"/>
                </patternFill>
              </fill>
            </x14:dxf>
          </x14:cfRule>
          <xm:sqref>AV143:BJ143</xm:sqref>
        </x14:conditionalFormatting>
        <x14:conditionalFormatting xmlns:xm="http://schemas.microsoft.com/office/excel/2006/main">
          <x14:cfRule type="expression" priority="4698863" id="{478A5DCB-1DAA-4497-A6CC-B4F01FB96D10}">
            <xm:f>$BJ$4='Data entry'!$R52</xm:f>
            <x14:dxf>
              <fill>
                <patternFill>
                  <bgColor rgb="FFFF0000"/>
                </patternFill>
              </fill>
            </x14:dxf>
          </x14:cfRule>
          <xm:sqref>BH144:BT144</xm:sqref>
        </x14:conditionalFormatting>
        <x14:conditionalFormatting xmlns:xm="http://schemas.microsoft.com/office/excel/2006/main">
          <x14:cfRule type="expression" priority="4698864" id="{CDE4AD5B-65A6-4FA4-9EC0-8D05F22312A9}">
            <xm:f>$BK$4='Data entry'!$R52</xm:f>
            <x14:dxf>
              <fill>
                <patternFill>
                  <bgColor rgb="FFFF0000"/>
                </patternFill>
              </fill>
            </x14:dxf>
          </x14:cfRule>
          <xm:sqref>BI144:BU144</xm:sqref>
        </x14:conditionalFormatting>
        <x14:conditionalFormatting xmlns:xm="http://schemas.microsoft.com/office/excel/2006/main">
          <x14:cfRule type="expression" priority="4698865" id="{AB32E790-6CD8-4D11-9A69-57D785FE4BBC}">
            <xm:f>$BK$4='Data entry'!$R52</xm:f>
            <x14:dxf>
              <fill>
                <patternFill>
                  <bgColor rgb="FFFFFF00"/>
                </patternFill>
              </fill>
            </x14:dxf>
          </x14:cfRule>
          <xm:sqref>AW143:BK143</xm:sqref>
        </x14:conditionalFormatting>
        <x14:conditionalFormatting xmlns:xm="http://schemas.microsoft.com/office/excel/2006/main">
          <x14:cfRule type="expression" priority="4698866" id="{99810EB9-805C-43D8-852A-EEECE7874CDB}">
            <xm:f>$BL$4='Data entry'!$R52</xm:f>
            <x14:dxf>
              <fill>
                <patternFill>
                  <bgColor rgb="FFFF0000"/>
                </patternFill>
              </fill>
            </x14:dxf>
          </x14:cfRule>
          <xm:sqref>BJ144:BV144</xm:sqref>
        </x14:conditionalFormatting>
        <x14:conditionalFormatting xmlns:xm="http://schemas.microsoft.com/office/excel/2006/main">
          <x14:cfRule type="expression" priority="4698867" id="{BF5F5475-4E46-479C-97A6-D5175F5D1803}">
            <xm:f>$BL$4='Data entry'!$R52</xm:f>
            <x14:dxf>
              <fill>
                <patternFill>
                  <bgColor rgb="FFFFFF00"/>
                </patternFill>
              </fill>
            </x14:dxf>
          </x14:cfRule>
          <xm:sqref>AX143:BL143</xm:sqref>
        </x14:conditionalFormatting>
        <x14:conditionalFormatting xmlns:xm="http://schemas.microsoft.com/office/excel/2006/main">
          <x14:cfRule type="expression" priority="4698868" id="{B86FDF2F-16C9-46B1-847E-7EA1A8A34B9D}">
            <xm:f>$BM$4='Data entry'!$R52</xm:f>
            <x14:dxf>
              <fill>
                <patternFill>
                  <bgColor rgb="FFFF0000"/>
                </patternFill>
              </fill>
            </x14:dxf>
          </x14:cfRule>
          <xm:sqref>BK144:BW144</xm:sqref>
        </x14:conditionalFormatting>
        <x14:conditionalFormatting xmlns:xm="http://schemas.microsoft.com/office/excel/2006/main">
          <x14:cfRule type="expression" priority="4698869" id="{72FD189F-4CED-400D-9FEF-21A328970A4D}">
            <xm:f>$BM$4='Data entry'!$R52</xm:f>
            <x14:dxf>
              <fill>
                <patternFill>
                  <bgColor rgb="FFFFFF00"/>
                </patternFill>
              </fill>
            </x14:dxf>
          </x14:cfRule>
          <xm:sqref>AY143:BM143</xm:sqref>
        </x14:conditionalFormatting>
        <x14:conditionalFormatting xmlns:xm="http://schemas.microsoft.com/office/excel/2006/main">
          <x14:cfRule type="expression" priority="4698870" id="{BBBBF859-D5A7-4F55-BFBF-8A77E3357590}">
            <xm:f>$BN$4='Data entry'!$R52</xm:f>
            <x14:dxf>
              <fill>
                <patternFill>
                  <bgColor rgb="FFFF0000"/>
                </patternFill>
              </fill>
            </x14:dxf>
          </x14:cfRule>
          <xm:sqref>BL144:BX144</xm:sqref>
        </x14:conditionalFormatting>
        <x14:conditionalFormatting xmlns:xm="http://schemas.microsoft.com/office/excel/2006/main">
          <x14:cfRule type="expression" priority="4698871" id="{50CB1D75-0FD5-4D24-92B1-E8A41DC6575C}">
            <xm:f>$BN$4='Data entry'!$R52</xm:f>
            <x14:dxf>
              <fill>
                <patternFill>
                  <bgColor rgb="FFFFFF00"/>
                </patternFill>
              </fill>
            </x14:dxf>
          </x14:cfRule>
          <xm:sqref>AZ143:BN143</xm:sqref>
        </x14:conditionalFormatting>
        <x14:conditionalFormatting xmlns:xm="http://schemas.microsoft.com/office/excel/2006/main">
          <x14:cfRule type="expression" priority="4698872" id="{9EF3226D-E8FC-496B-A6FF-71776AEA54D1}">
            <xm:f>$BO$4='Data entry'!$R52</xm:f>
            <x14:dxf>
              <fill>
                <patternFill>
                  <bgColor rgb="FFFF0000"/>
                </patternFill>
              </fill>
            </x14:dxf>
          </x14:cfRule>
          <xm:sqref>BM144:BY144</xm:sqref>
        </x14:conditionalFormatting>
        <x14:conditionalFormatting xmlns:xm="http://schemas.microsoft.com/office/excel/2006/main">
          <x14:cfRule type="expression" priority="4698873" id="{3B86C801-ECFE-4D05-8AA5-1581116BAFBC}">
            <xm:f>$BO$4='Data entry'!$R52</xm:f>
            <x14:dxf>
              <fill>
                <patternFill>
                  <bgColor rgb="FFFFFF00"/>
                </patternFill>
              </fill>
            </x14:dxf>
          </x14:cfRule>
          <xm:sqref>BA143:BO143</xm:sqref>
        </x14:conditionalFormatting>
        <x14:conditionalFormatting xmlns:xm="http://schemas.microsoft.com/office/excel/2006/main">
          <x14:cfRule type="expression" priority="4698874" id="{058A23EC-3371-4A02-9F20-1ECA603AC6BC}">
            <xm:f>$BP$4='Data entry'!$R52</xm:f>
            <x14:dxf>
              <fill>
                <patternFill>
                  <bgColor rgb="FFFF0000"/>
                </patternFill>
              </fill>
            </x14:dxf>
          </x14:cfRule>
          <xm:sqref>BN144:BZ144</xm:sqref>
        </x14:conditionalFormatting>
        <x14:conditionalFormatting xmlns:xm="http://schemas.microsoft.com/office/excel/2006/main">
          <x14:cfRule type="expression" priority="4698875" id="{3E711E31-3992-4555-AB22-87133D60CD15}">
            <xm:f>$BP$4='Data entry'!$R52</xm:f>
            <x14:dxf>
              <fill>
                <patternFill>
                  <bgColor rgb="FFFFFF00"/>
                </patternFill>
              </fill>
            </x14:dxf>
          </x14:cfRule>
          <xm:sqref>BB143:BP143</xm:sqref>
        </x14:conditionalFormatting>
        <x14:conditionalFormatting xmlns:xm="http://schemas.microsoft.com/office/excel/2006/main">
          <x14:cfRule type="expression" priority="4698876" id="{23E9F8B9-37D5-4730-9453-6F23E8ECBBE3}">
            <xm:f>$BQ$4='Data entry'!$R52</xm:f>
            <x14:dxf>
              <fill>
                <patternFill>
                  <bgColor rgb="FFFFFF00"/>
                </patternFill>
              </fill>
            </x14:dxf>
          </x14:cfRule>
          <xm:sqref>BC143:BQ143</xm:sqref>
        </x14:conditionalFormatting>
        <x14:conditionalFormatting xmlns:xm="http://schemas.microsoft.com/office/excel/2006/main">
          <x14:cfRule type="expression" priority="4698877" id="{BCFD92F6-AAD3-44FD-BC61-A292A81B883E}">
            <xm:f>$BQ$4='Data entry'!$R52</xm:f>
            <x14:dxf>
              <fill>
                <patternFill>
                  <bgColor rgb="FFFF0000"/>
                </patternFill>
              </fill>
            </x14:dxf>
          </x14:cfRule>
          <xm:sqref>BO144:CA144</xm:sqref>
        </x14:conditionalFormatting>
        <x14:conditionalFormatting xmlns:xm="http://schemas.microsoft.com/office/excel/2006/main">
          <x14:cfRule type="expression" priority="4698878" id="{357D60E5-F356-477E-8020-A18F42C02832}">
            <xm:f>$BR$4='Data entry'!$R52</xm:f>
            <x14:dxf>
              <fill>
                <patternFill>
                  <bgColor rgb="FFFFFF00"/>
                </patternFill>
              </fill>
            </x14:dxf>
          </x14:cfRule>
          <xm:sqref>BD143:BR143</xm:sqref>
        </x14:conditionalFormatting>
        <x14:conditionalFormatting xmlns:xm="http://schemas.microsoft.com/office/excel/2006/main">
          <x14:cfRule type="expression" priority="4698879" id="{DA2B6511-43B3-432D-B6AA-1DB1188B90A6}">
            <xm:f>$BR$4='Data entry'!$R52</xm:f>
            <x14:dxf>
              <fill>
                <patternFill>
                  <bgColor rgb="FFFF0000"/>
                </patternFill>
              </fill>
            </x14:dxf>
          </x14:cfRule>
          <xm:sqref>BP144:CB144</xm:sqref>
        </x14:conditionalFormatting>
        <x14:conditionalFormatting xmlns:xm="http://schemas.microsoft.com/office/excel/2006/main">
          <x14:cfRule type="expression" priority="4698880" id="{0D5F64E4-4136-4BFA-B833-CC8578525D9C}">
            <xm:f>$BS$4='Data entry'!$R52</xm:f>
            <x14:dxf>
              <fill>
                <patternFill>
                  <bgColor rgb="FFFFFF00"/>
                </patternFill>
              </fill>
            </x14:dxf>
          </x14:cfRule>
          <xm:sqref>BE143:BS143</xm:sqref>
        </x14:conditionalFormatting>
        <x14:conditionalFormatting xmlns:xm="http://schemas.microsoft.com/office/excel/2006/main">
          <x14:cfRule type="expression" priority="4698881" id="{AC94D468-F078-4AE2-8771-102996E07B09}">
            <xm:f>$BS$4='Data entry'!$R52</xm:f>
            <x14:dxf>
              <fill>
                <patternFill>
                  <bgColor rgb="FFFF0000"/>
                </patternFill>
              </fill>
            </x14:dxf>
          </x14:cfRule>
          <xm:sqref>BQ144:CC144</xm:sqref>
        </x14:conditionalFormatting>
        <x14:conditionalFormatting xmlns:xm="http://schemas.microsoft.com/office/excel/2006/main">
          <x14:cfRule type="expression" priority="4698882" id="{10E78F76-181E-4F19-9F89-7DD36D3EFE30}">
            <xm:f>$BT$4='Data entry'!$R52</xm:f>
            <x14:dxf>
              <fill>
                <patternFill>
                  <bgColor rgb="FFFFFF00"/>
                </patternFill>
              </fill>
            </x14:dxf>
          </x14:cfRule>
          <xm:sqref>BF143:BT143</xm:sqref>
        </x14:conditionalFormatting>
        <x14:conditionalFormatting xmlns:xm="http://schemas.microsoft.com/office/excel/2006/main">
          <x14:cfRule type="expression" priority="4698883" id="{6A5FADC6-9512-4EFB-90A5-7B5244D10D1F}">
            <xm:f>$BT$4='Data entry'!$R52</xm:f>
            <x14:dxf>
              <fill>
                <patternFill>
                  <bgColor rgb="FFFF0000"/>
                </patternFill>
              </fill>
            </x14:dxf>
          </x14:cfRule>
          <xm:sqref>BR144:CC144</xm:sqref>
        </x14:conditionalFormatting>
        <x14:conditionalFormatting xmlns:xm="http://schemas.microsoft.com/office/excel/2006/main">
          <x14:cfRule type="expression" priority="4698884" id="{A51139D1-8841-4B96-B8CB-DFE3808765CF}">
            <xm:f>$BU$4='Data entry'!$R52</xm:f>
            <x14:dxf>
              <fill>
                <patternFill>
                  <bgColor rgb="FFFFFF00"/>
                </patternFill>
              </fill>
            </x14:dxf>
          </x14:cfRule>
          <xm:sqref>BG143:BU143</xm:sqref>
        </x14:conditionalFormatting>
        <x14:conditionalFormatting xmlns:xm="http://schemas.microsoft.com/office/excel/2006/main">
          <x14:cfRule type="expression" priority="4698885" id="{55CA7258-760F-4BFF-ACB5-A70FEB3E7981}">
            <xm:f>$BU$4='Data entry'!$R52</xm:f>
            <x14:dxf>
              <fill>
                <patternFill>
                  <bgColor rgb="FFFF0000"/>
                </patternFill>
              </fill>
            </x14:dxf>
          </x14:cfRule>
          <xm:sqref>BS144:CC144</xm:sqref>
        </x14:conditionalFormatting>
        <x14:conditionalFormatting xmlns:xm="http://schemas.microsoft.com/office/excel/2006/main">
          <x14:cfRule type="expression" priority="4698886" id="{A922B218-64DB-4CBB-9AB8-FE0EBB44E09E}">
            <xm:f>$BV$4='Data entry'!$R52</xm:f>
            <x14:dxf>
              <fill>
                <patternFill>
                  <bgColor rgb="FFFFFF00"/>
                </patternFill>
              </fill>
            </x14:dxf>
          </x14:cfRule>
          <xm:sqref>BH143:BV143</xm:sqref>
        </x14:conditionalFormatting>
        <x14:conditionalFormatting xmlns:xm="http://schemas.microsoft.com/office/excel/2006/main">
          <x14:cfRule type="expression" priority="4698887" id="{C98E908A-CD31-4778-B41C-7AFB9DBE639A}">
            <xm:f>$BV$4='Data entry'!$R52</xm:f>
            <x14:dxf>
              <fill>
                <patternFill>
                  <bgColor rgb="FFFF0000"/>
                </patternFill>
              </fill>
            </x14:dxf>
          </x14:cfRule>
          <xm:sqref>BT144:CC144</xm:sqref>
        </x14:conditionalFormatting>
        <x14:conditionalFormatting xmlns:xm="http://schemas.microsoft.com/office/excel/2006/main">
          <x14:cfRule type="expression" priority="4698888" id="{465CCCA3-B4DB-4B61-8AC7-8A5E4CEC9E3F}">
            <xm:f>$BW$4='Data entry'!$R52</xm:f>
            <x14:dxf>
              <fill>
                <patternFill>
                  <bgColor rgb="FFFFFF00"/>
                </patternFill>
              </fill>
            </x14:dxf>
          </x14:cfRule>
          <xm:sqref>BI143:BW143</xm:sqref>
        </x14:conditionalFormatting>
        <x14:conditionalFormatting xmlns:xm="http://schemas.microsoft.com/office/excel/2006/main">
          <x14:cfRule type="expression" priority="4698889" id="{37566F97-6D06-400B-A709-FE657B07687F}">
            <xm:f>$BW$4='Data entry'!$R52</xm:f>
            <x14:dxf>
              <fill>
                <patternFill>
                  <bgColor rgb="FFFF0000"/>
                </patternFill>
              </fill>
            </x14:dxf>
          </x14:cfRule>
          <xm:sqref>BU144:CC144</xm:sqref>
        </x14:conditionalFormatting>
        <x14:conditionalFormatting xmlns:xm="http://schemas.microsoft.com/office/excel/2006/main">
          <x14:cfRule type="expression" priority="4698890" id="{D8FBA3AC-5CF0-4E45-97CA-1D4DEE729ADA}">
            <xm:f>$BX$4='Data entry'!$R52</xm:f>
            <x14:dxf>
              <fill>
                <patternFill>
                  <bgColor rgb="FFFFFF00"/>
                </patternFill>
              </fill>
            </x14:dxf>
          </x14:cfRule>
          <xm:sqref>BJ143:BX143</xm:sqref>
        </x14:conditionalFormatting>
        <x14:conditionalFormatting xmlns:xm="http://schemas.microsoft.com/office/excel/2006/main">
          <x14:cfRule type="expression" priority="4698891" id="{E077C84B-A94F-431D-B232-4AFCC7C64F54}">
            <xm:f>$BX$4='Data entry'!$R52</xm:f>
            <x14:dxf>
              <fill>
                <patternFill>
                  <bgColor rgb="FFFF0000"/>
                </patternFill>
              </fill>
            </x14:dxf>
          </x14:cfRule>
          <xm:sqref>BV144:CC144</xm:sqref>
        </x14:conditionalFormatting>
        <x14:conditionalFormatting xmlns:xm="http://schemas.microsoft.com/office/excel/2006/main">
          <x14:cfRule type="expression" priority="4698892" id="{63783BA8-0C97-4A44-86FD-7A2BCF1B9957}">
            <xm:f>$BY$4='Data entry'!$R52</xm:f>
            <x14:dxf>
              <fill>
                <patternFill>
                  <bgColor rgb="FFFFFF00"/>
                </patternFill>
              </fill>
            </x14:dxf>
          </x14:cfRule>
          <xm:sqref>BK143:BY143</xm:sqref>
        </x14:conditionalFormatting>
        <x14:conditionalFormatting xmlns:xm="http://schemas.microsoft.com/office/excel/2006/main">
          <x14:cfRule type="expression" priority="4698893" id="{BB8DB8B4-B71B-46D2-AEE7-346F16103F74}">
            <xm:f>$BY$4='Data entry'!$R52</xm:f>
            <x14:dxf>
              <fill>
                <patternFill>
                  <bgColor rgb="FFFF0000"/>
                </patternFill>
              </fill>
            </x14:dxf>
          </x14:cfRule>
          <xm:sqref>BW144:CC144</xm:sqref>
        </x14:conditionalFormatting>
        <x14:conditionalFormatting xmlns:xm="http://schemas.microsoft.com/office/excel/2006/main">
          <x14:cfRule type="expression" priority="4698894" id="{1B638B98-2B06-4FEB-90C1-446A3E0A3979}">
            <xm:f>$BZ$4='Data entry'!$R52</xm:f>
            <x14:dxf>
              <fill>
                <patternFill>
                  <bgColor rgb="FFFFFF00"/>
                </patternFill>
              </fill>
            </x14:dxf>
          </x14:cfRule>
          <xm:sqref>BL143:BZ143</xm:sqref>
        </x14:conditionalFormatting>
        <x14:conditionalFormatting xmlns:xm="http://schemas.microsoft.com/office/excel/2006/main">
          <x14:cfRule type="expression" priority="4698895" id="{D3A0A2F8-D1B2-4DC5-B2A9-0EF53074E685}">
            <xm:f>$BZ$4='Data entry'!$R52</xm:f>
            <x14:dxf>
              <fill>
                <patternFill>
                  <bgColor rgb="FFFF0000"/>
                </patternFill>
              </fill>
            </x14:dxf>
          </x14:cfRule>
          <xm:sqref>BX144:CC144</xm:sqref>
        </x14:conditionalFormatting>
        <x14:conditionalFormatting xmlns:xm="http://schemas.microsoft.com/office/excel/2006/main">
          <x14:cfRule type="expression" priority="4698896" id="{83F6D018-7D3B-4D33-9998-11572F2F2FF5}">
            <xm:f>$CA$4='Data entry'!$R52</xm:f>
            <x14:dxf>
              <fill>
                <patternFill>
                  <bgColor rgb="FFFFFF00"/>
                </patternFill>
              </fill>
            </x14:dxf>
          </x14:cfRule>
          <xm:sqref>BM143:CA143</xm:sqref>
        </x14:conditionalFormatting>
        <x14:conditionalFormatting xmlns:xm="http://schemas.microsoft.com/office/excel/2006/main">
          <x14:cfRule type="expression" priority="4698897" id="{8E6D0B51-5626-4ED9-9072-C7A2C139704F}">
            <xm:f>$CA$4='Data entry'!$R52</xm:f>
            <x14:dxf>
              <fill>
                <patternFill>
                  <bgColor rgb="FFFF0000"/>
                </patternFill>
              </fill>
            </x14:dxf>
          </x14:cfRule>
          <xm:sqref>BY144:CC144</xm:sqref>
        </x14:conditionalFormatting>
        <x14:conditionalFormatting xmlns:xm="http://schemas.microsoft.com/office/excel/2006/main">
          <x14:cfRule type="expression" priority="4698898" id="{E1886EE4-3BDE-43A9-9F4B-79377FEC37FE}">
            <xm:f>$CB$4='Data entry'!$R52</xm:f>
            <x14:dxf>
              <fill>
                <patternFill>
                  <bgColor rgb="FFFFFF00"/>
                </patternFill>
              </fill>
            </x14:dxf>
          </x14:cfRule>
          <xm:sqref>BN143:CB143</xm:sqref>
        </x14:conditionalFormatting>
        <x14:conditionalFormatting xmlns:xm="http://schemas.microsoft.com/office/excel/2006/main">
          <x14:cfRule type="expression" priority="4698899" id="{ADEF572A-6C18-4602-BB86-01C96D36E07E}">
            <xm:f>$CB$4='Data entry'!$R52</xm:f>
            <x14:dxf>
              <fill>
                <patternFill>
                  <bgColor rgb="FFFF0000"/>
                </patternFill>
              </fill>
            </x14:dxf>
          </x14:cfRule>
          <xm:sqref>BZ144:CC144</xm:sqref>
        </x14:conditionalFormatting>
        <x14:conditionalFormatting xmlns:xm="http://schemas.microsoft.com/office/excel/2006/main">
          <x14:cfRule type="expression" priority="4698900" id="{7984E1C9-E073-4955-8543-62145CB6D008}">
            <xm:f>$CC$4='Data entry'!$R52</xm:f>
            <x14:dxf>
              <fill>
                <patternFill>
                  <bgColor rgb="FFFFFF00"/>
                </patternFill>
              </fill>
            </x14:dxf>
          </x14:cfRule>
          <xm:sqref>BO143:CC143</xm:sqref>
        </x14:conditionalFormatting>
        <x14:conditionalFormatting xmlns:xm="http://schemas.microsoft.com/office/excel/2006/main">
          <x14:cfRule type="expression" priority="4698901" id="{18A957B3-59FA-4698-BA92-2A208FF18E2F}">
            <xm:f>$CC$4='Data entry'!$R52</xm:f>
            <x14:dxf>
              <fill>
                <patternFill>
                  <bgColor rgb="FFFF0000"/>
                </patternFill>
              </fill>
            </x14:dxf>
          </x14:cfRule>
          <xm:sqref>CA144:CC144</xm:sqref>
        </x14:conditionalFormatting>
        <x14:conditionalFormatting xmlns:xm="http://schemas.microsoft.com/office/excel/2006/main">
          <x14:cfRule type="expression" priority="4698988" id="{5B0DB825-B7C2-40AC-B7EF-F267F054CFB9}">
            <xm:f>$U$4='Data entry'!$R53</xm:f>
            <x14:dxf>
              <fill>
                <patternFill>
                  <bgColor rgb="FFFF0000"/>
                </patternFill>
              </fill>
            </x14:dxf>
          </x14:cfRule>
          <xm:sqref>S147:AE147</xm:sqref>
        </x14:conditionalFormatting>
        <x14:conditionalFormatting xmlns:xm="http://schemas.microsoft.com/office/excel/2006/main">
          <x14:cfRule type="expression" priority="4698989" id="{18311200-E2BB-400F-B594-3B9A2C6068C2}">
            <xm:f>$V$4='Data entry'!$R53</xm:f>
            <x14:dxf>
              <fill>
                <patternFill>
                  <bgColor rgb="FFFF0000"/>
                </patternFill>
              </fill>
            </x14:dxf>
          </x14:cfRule>
          <xm:sqref>T147:AF147</xm:sqref>
        </x14:conditionalFormatting>
        <x14:conditionalFormatting xmlns:xm="http://schemas.microsoft.com/office/excel/2006/main">
          <x14:cfRule type="expression" priority="4698990" id="{D6DFB621-1A58-4C59-A987-ECAD0EB2D32B}">
            <xm:f>$V$4='Data entry'!$R53</xm:f>
            <x14:dxf>
              <fill>
                <patternFill>
                  <bgColor rgb="FFFFFF00"/>
                </patternFill>
              </fill>
            </x14:dxf>
          </x14:cfRule>
          <xm:sqref>H146:V146</xm:sqref>
        </x14:conditionalFormatting>
        <x14:conditionalFormatting xmlns:xm="http://schemas.microsoft.com/office/excel/2006/main">
          <x14:cfRule type="expression" priority="4698991" id="{5F87A680-DC5F-433D-A779-B7A534ACCDA9}">
            <xm:f>$W$4='Data entry'!$R53</xm:f>
            <x14:dxf>
              <fill>
                <patternFill>
                  <bgColor rgb="FFFF0000"/>
                </patternFill>
              </fill>
            </x14:dxf>
          </x14:cfRule>
          <xm:sqref>U147:AG147</xm:sqref>
        </x14:conditionalFormatting>
        <x14:conditionalFormatting xmlns:xm="http://schemas.microsoft.com/office/excel/2006/main">
          <x14:cfRule type="expression" priority="4698992" id="{964539FF-A92C-4F68-B268-B7157A32678C}">
            <xm:f>$W$4='Data entry'!$R53</xm:f>
            <x14:dxf>
              <fill>
                <patternFill>
                  <bgColor rgb="FFFFFF00"/>
                </patternFill>
              </fill>
            </x14:dxf>
          </x14:cfRule>
          <xm:sqref>I146:W146</xm:sqref>
        </x14:conditionalFormatting>
        <x14:conditionalFormatting xmlns:xm="http://schemas.microsoft.com/office/excel/2006/main">
          <x14:cfRule type="expression" priority="4698993" id="{46C1533A-F090-4A90-9309-3F59EC3FD3B0}">
            <xm:f>$X$4='Data entry'!$R53</xm:f>
            <x14:dxf>
              <fill>
                <patternFill>
                  <bgColor rgb="FFFF0000"/>
                </patternFill>
              </fill>
            </x14:dxf>
          </x14:cfRule>
          <xm:sqref>V147:AH147</xm:sqref>
        </x14:conditionalFormatting>
        <x14:conditionalFormatting xmlns:xm="http://schemas.microsoft.com/office/excel/2006/main">
          <x14:cfRule type="expression" priority="4698994" id="{7C70E81C-DDD4-4D75-933A-4F6A39893184}">
            <xm:f>$X$4='Data entry'!$R53</xm:f>
            <x14:dxf>
              <fill>
                <patternFill>
                  <bgColor rgb="FFFFFF00"/>
                </patternFill>
              </fill>
            </x14:dxf>
          </x14:cfRule>
          <xm:sqref>J146:X146</xm:sqref>
        </x14:conditionalFormatting>
        <x14:conditionalFormatting xmlns:xm="http://schemas.microsoft.com/office/excel/2006/main">
          <x14:cfRule type="expression" priority="4698995" id="{561AF073-0EF8-4B72-A119-40A639C4359D}">
            <xm:f>$Y$4='Data entry'!$R53</xm:f>
            <x14:dxf>
              <fill>
                <patternFill>
                  <bgColor rgb="FFFF0000"/>
                </patternFill>
              </fill>
            </x14:dxf>
          </x14:cfRule>
          <xm:sqref>W147:AI147</xm:sqref>
        </x14:conditionalFormatting>
        <x14:conditionalFormatting xmlns:xm="http://schemas.microsoft.com/office/excel/2006/main">
          <x14:cfRule type="expression" priority="4698996" id="{F242E808-8F07-4A89-9524-7D4C767CE357}">
            <xm:f>$Y$4='Data entry'!$R53</xm:f>
            <x14:dxf>
              <fill>
                <patternFill>
                  <bgColor rgb="FFFFFF00"/>
                </patternFill>
              </fill>
            </x14:dxf>
          </x14:cfRule>
          <xm:sqref>K146:Y146</xm:sqref>
        </x14:conditionalFormatting>
        <x14:conditionalFormatting xmlns:xm="http://schemas.microsoft.com/office/excel/2006/main">
          <x14:cfRule type="expression" priority="4698997" id="{DD601058-982B-4218-BD9D-64BB823C2633}">
            <xm:f>$Z$4='Data entry'!$R53</xm:f>
            <x14:dxf>
              <fill>
                <patternFill>
                  <bgColor rgb="FFFF0000"/>
                </patternFill>
              </fill>
            </x14:dxf>
          </x14:cfRule>
          <xm:sqref>X147:AJ147</xm:sqref>
        </x14:conditionalFormatting>
        <x14:conditionalFormatting xmlns:xm="http://schemas.microsoft.com/office/excel/2006/main">
          <x14:cfRule type="expression" priority="4698998" id="{C9DB141D-79F6-4093-92A3-7BF7A1622985}">
            <xm:f>$Z$4='Data entry'!$R53</xm:f>
            <x14:dxf>
              <fill>
                <patternFill>
                  <bgColor rgb="FFFFFF00"/>
                </patternFill>
              </fill>
            </x14:dxf>
          </x14:cfRule>
          <xm:sqref>L146:Z146</xm:sqref>
        </x14:conditionalFormatting>
        <x14:conditionalFormatting xmlns:xm="http://schemas.microsoft.com/office/excel/2006/main">
          <x14:cfRule type="expression" priority="4698999" id="{710EB8D3-F5C0-4E3C-8214-2D0C4E26F649}">
            <xm:f>$AA$4='Data entry'!$R53</xm:f>
            <x14:dxf>
              <fill>
                <patternFill>
                  <bgColor rgb="FFFF0000"/>
                </patternFill>
              </fill>
            </x14:dxf>
          </x14:cfRule>
          <xm:sqref>Y147:AK147</xm:sqref>
        </x14:conditionalFormatting>
        <x14:conditionalFormatting xmlns:xm="http://schemas.microsoft.com/office/excel/2006/main">
          <x14:cfRule type="expression" priority="4699000" id="{33825D69-C967-4D27-B395-5D44A3083802}">
            <xm:f>$AA$4='Data entry'!$R53</xm:f>
            <x14:dxf>
              <fill>
                <patternFill>
                  <bgColor rgb="FFFFFF00"/>
                </patternFill>
              </fill>
            </x14:dxf>
          </x14:cfRule>
          <xm:sqref>M146:AA146</xm:sqref>
        </x14:conditionalFormatting>
        <x14:conditionalFormatting xmlns:xm="http://schemas.microsoft.com/office/excel/2006/main">
          <x14:cfRule type="expression" priority="4699001" id="{9811A97D-351B-4D32-8754-AF433277E62B}">
            <xm:f>$AB$4='Data entry'!$R53</xm:f>
            <x14:dxf>
              <fill>
                <patternFill>
                  <bgColor rgb="FFFF0000"/>
                </patternFill>
              </fill>
            </x14:dxf>
          </x14:cfRule>
          <xm:sqref>Z147:AL147</xm:sqref>
        </x14:conditionalFormatting>
        <x14:conditionalFormatting xmlns:xm="http://schemas.microsoft.com/office/excel/2006/main">
          <x14:cfRule type="expression" priority="4699002" id="{6DD3E556-C72E-438B-92DA-3096ED1E4178}">
            <xm:f>$AB$4='Data entry'!$R53</xm:f>
            <x14:dxf>
              <fill>
                <patternFill>
                  <bgColor rgb="FFFFFF00"/>
                </patternFill>
              </fill>
            </x14:dxf>
          </x14:cfRule>
          <xm:sqref>N146:AB146</xm:sqref>
        </x14:conditionalFormatting>
        <x14:conditionalFormatting xmlns:xm="http://schemas.microsoft.com/office/excel/2006/main">
          <x14:cfRule type="expression" priority="4699003" id="{C0DF7A1B-D6BC-4371-BD3A-F0708147FA1C}">
            <xm:f>$AC$4='Data entry'!$R53</xm:f>
            <x14:dxf>
              <fill>
                <patternFill>
                  <bgColor rgb="FFFF0000"/>
                </patternFill>
              </fill>
            </x14:dxf>
          </x14:cfRule>
          <xm:sqref>AA147:AM147</xm:sqref>
        </x14:conditionalFormatting>
        <x14:conditionalFormatting xmlns:xm="http://schemas.microsoft.com/office/excel/2006/main">
          <x14:cfRule type="expression" priority="4699004" id="{DB2E1F48-AF0E-41F9-A976-6B1963CA5711}">
            <xm:f>$AC$4='Data entry'!$R53</xm:f>
            <x14:dxf>
              <fill>
                <patternFill>
                  <bgColor rgb="FFFFFF00"/>
                </patternFill>
              </fill>
            </x14:dxf>
          </x14:cfRule>
          <xm:sqref>O146:AC146</xm:sqref>
        </x14:conditionalFormatting>
        <x14:conditionalFormatting xmlns:xm="http://schemas.microsoft.com/office/excel/2006/main">
          <x14:cfRule type="expression" priority="4699005" id="{89909907-F9A9-4AF9-BC1D-304710A43F50}">
            <xm:f>$AD$4='Data entry'!$R53</xm:f>
            <x14:dxf>
              <fill>
                <patternFill>
                  <bgColor rgb="FFFF0000"/>
                </patternFill>
              </fill>
            </x14:dxf>
          </x14:cfRule>
          <xm:sqref>AB147:AN147</xm:sqref>
        </x14:conditionalFormatting>
        <x14:conditionalFormatting xmlns:xm="http://schemas.microsoft.com/office/excel/2006/main">
          <x14:cfRule type="expression" priority="4699006" id="{729676B7-E331-43A4-ACC9-850DCEE76A0E}">
            <xm:f>$AD$4='Data entry'!$R53</xm:f>
            <x14:dxf>
              <fill>
                <patternFill>
                  <bgColor rgb="FFFFFF00"/>
                </patternFill>
              </fill>
            </x14:dxf>
          </x14:cfRule>
          <xm:sqref>P146:AD146</xm:sqref>
        </x14:conditionalFormatting>
        <x14:conditionalFormatting xmlns:xm="http://schemas.microsoft.com/office/excel/2006/main">
          <x14:cfRule type="expression" priority="4699007" id="{00DA2C55-350E-44AA-ABEA-808FABFDA737}">
            <xm:f>$AE$4='Data entry'!$R53</xm:f>
            <x14:dxf>
              <fill>
                <patternFill>
                  <bgColor rgb="FFFF0000"/>
                </patternFill>
              </fill>
            </x14:dxf>
          </x14:cfRule>
          <xm:sqref>AC147:AO147</xm:sqref>
        </x14:conditionalFormatting>
        <x14:conditionalFormatting xmlns:xm="http://schemas.microsoft.com/office/excel/2006/main">
          <x14:cfRule type="expression" priority="4699008" id="{373C95F1-00C1-45E9-B561-5224945BA4A4}">
            <xm:f>$AE$4='Data entry'!$R53</xm:f>
            <x14:dxf>
              <fill>
                <patternFill>
                  <bgColor rgb="FFFFFF00"/>
                </patternFill>
              </fill>
            </x14:dxf>
          </x14:cfRule>
          <xm:sqref>Q146:AE146</xm:sqref>
        </x14:conditionalFormatting>
        <x14:conditionalFormatting xmlns:xm="http://schemas.microsoft.com/office/excel/2006/main">
          <x14:cfRule type="expression" priority="4699009" id="{65E90E74-6BEF-4B00-BD5E-ECACFEBC225A}">
            <xm:f>$AF$4='Data entry'!$R53</xm:f>
            <x14:dxf>
              <fill>
                <patternFill>
                  <bgColor rgb="FFFF0000"/>
                </patternFill>
              </fill>
            </x14:dxf>
          </x14:cfRule>
          <xm:sqref>AD147:AP147</xm:sqref>
        </x14:conditionalFormatting>
        <x14:conditionalFormatting xmlns:xm="http://schemas.microsoft.com/office/excel/2006/main">
          <x14:cfRule type="expression" priority="4699010" id="{56B519D7-E083-4811-B42B-D6CB10D44BB3}">
            <xm:f>$AF$4='Data entry'!$R53</xm:f>
            <x14:dxf>
              <fill>
                <patternFill>
                  <bgColor rgb="FFFFFF00"/>
                </patternFill>
              </fill>
            </x14:dxf>
          </x14:cfRule>
          <xm:sqref>R146:AF146</xm:sqref>
        </x14:conditionalFormatting>
        <x14:conditionalFormatting xmlns:xm="http://schemas.microsoft.com/office/excel/2006/main">
          <x14:cfRule type="expression" priority="4699011" id="{889682B6-BF9B-414B-86B7-1C802156B058}">
            <xm:f>$AG$4='Data entry'!$R53</xm:f>
            <x14:dxf>
              <fill>
                <patternFill>
                  <bgColor rgb="FFFF0000"/>
                </patternFill>
              </fill>
            </x14:dxf>
          </x14:cfRule>
          <xm:sqref>AE147:AQ147</xm:sqref>
        </x14:conditionalFormatting>
        <x14:conditionalFormatting xmlns:xm="http://schemas.microsoft.com/office/excel/2006/main">
          <x14:cfRule type="expression" priority="4699012" id="{19913D88-1940-4CB0-B29C-D46D60833BD5}">
            <xm:f>$AG$4='Data entry'!$R53</xm:f>
            <x14:dxf>
              <fill>
                <patternFill>
                  <bgColor rgb="FFFFFF00"/>
                </patternFill>
              </fill>
            </x14:dxf>
          </x14:cfRule>
          <xm:sqref>S146:AG146</xm:sqref>
        </x14:conditionalFormatting>
        <x14:conditionalFormatting xmlns:xm="http://schemas.microsoft.com/office/excel/2006/main">
          <x14:cfRule type="expression" priority="4699013" id="{3DD7B9A5-18A3-463F-BAD5-9796FC487328}">
            <xm:f>$AH$4='Data entry'!$R53</xm:f>
            <x14:dxf>
              <fill>
                <patternFill>
                  <bgColor rgb="FFFF0000"/>
                </patternFill>
              </fill>
            </x14:dxf>
          </x14:cfRule>
          <xm:sqref>AF147:AR147</xm:sqref>
        </x14:conditionalFormatting>
        <x14:conditionalFormatting xmlns:xm="http://schemas.microsoft.com/office/excel/2006/main">
          <x14:cfRule type="expression" priority="4699014" id="{31005CF4-5608-496E-91EB-F7F505046C80}">
            <xm:f>$AH$4='Data entry'!$R53</xm:f>
            <x14:dxf>
              <fill>
                <patternFill>
                  <bgColor rgb="FFFFFF00"/>
                </patternFill>
              </fill>
            </x14:dxf>
          </x14:cfRule>
          <xm:sqref>T146:AH146</xm:sqref>
        </x14:conditionalFormatting>
        <x14:conditionalFormatting xmlns:xm="http://schemas.microsoft.com/office/excel/2006/main">
          <x14:cfRule type="expression" priority="4699015" id="{CD14F654-5B7A-444F-8FC1-7DD71E76E475}">
            <xm:f>$AI$4='Data entry'!$R53</xm:f>
            <x14:dxf>
              <fill>
                <patternFill>
                  <bgColor rgb="FFFF0000"/>
                </patternFill>
              </fill>
            </x14:dxf>
          </x14:cfRule>
          <xm:sqref>AG147:AS147</xm:sqref>
        </x14:conditionalFormatting>
        <x14:conditionalFormatting xmlns:xm="http://schemas.microsoft.com/office/excel/2006/main">
          <x14:cfRule type="expression" priority="4699016" id="{0E4E448C-6C46-4285-B877-A61A90294385}">
            <xm:f>$AI$4='Data entry'!$R53</xm:f>
            <x14:dxf>
              <fill>
                <patternFill>
                  <bgColor rgb="FFFFFF00"/>
                </patternFill>
              </fill>
            </x14:dxf>
          </x14:cfRule>
          <xm:sqref>U146:AI146</xm:sqref>
        </x14:conditionalFormatting>
        <x14:conditionalFormatting xmlns:xm="http://schemas.microsoft.com/office/excel/2006/main">
          <x14:cfRule type="expression" priority="4699017" id="{B1C1818F-791C-403D-BE73-6F6E9DC6A16D}">
            <xm:f>$AJ$4='Data entry'!$R53</xm:f>
            <x14:dxf>
              <fill>
                <patternFill>
                  <bgColor rgb="FFFF0000"/>
                </patternFill>
              </fill>
            </x14:dxf>
          </x14:cfRule>
          <xm:sqref>AH147:AT147</xm:sqref>
        </x14:conditionalFormatting>
        <x14:conditionalFormatting xmlns:xm="http://schemas.microsoft.com/office/excel/2006/main">
          <x14:cfRule type="expression" priority="4699018" id="{A1237792-221B-431B-B8A7-E9A64DA46D93}">
            <xm:f>$AJ$4='Data entry'!$R53</xm:f>
            <x14:dxf>
              <fill>
                <patternFill>
                  <bgColor rgb="FFFFFF00"/>
                </patternFill>
              </fill>
            </x14:dxf>
          </x14:cfRule>
          <xm:sqref>V146:AJ146</xm:sqref>
        </x14:conditionalFormatting>
        <x14:conditionalFormatting xmlns:xm="http://schemas.microsoft.com/office/excel/2006/main">
          <x14:cfRule type="expression" priority="4699019" id="{617DC2AF-C7A3-4724-8EA3-17DEFEDC8949}">
            <xm:f>$AK$4='Data entry'!$R53</xm:f>
            <x14:dxf>
              <fill>
                <patternFill>
                  <bgColor rgb="FFFF0000"/>
                </patternFill>
              </fill>
            </x14:dxf>
          </x14:cfRule>
          <xm:sqref>AI147:AU147</xm:sqref>
        </x14:conditionalFormatting>
        <x14:conditionalFormatting xmlns:xm="http://schemas.microsoft.com/office/excel/2006/main">
          <x14:cfRule type="expression" priority="4699020" id="{AA72317D-37B1-48EB-A28B-BF2AC8DC4519}">
            <xm:f>$AK$4='Data entry'!$R53</xm:f>
            <x14:dxf>
              <fill>
                <patternFill>
                  <bgColor rgb="FFFFFF00"/>
                </patternFill>
              </fill>
            </x14:dxf>
          </x14:cfRule>
          <xm:sqref>W146:AK146</xm:sqref>
        </x14:conditionalFormatting>
        <x14:conditionalFormatting xmlns:xm="http://schemas.microsoft.com/office/excel/2006/main">
          <x14:cfRule type="expression" priority="4699021" id="{6CA9FB7A-20EA-4D3A-B74C-A001F4BE810D}">
            <xm:f>$AL$4='Data entry'!$R53</xm:f>
            <x14:dxf>
              <fill>
                <patternFill>
                  <bgColor rgb="FFFF0000"/>
                </patternFill>
              </fill>
            </x14:dxf>
          </x14:cfRule>
          <xm:sqref>AJ147:AV147</xm:sqref>
        </x14:conditionalFormatting>
        <x14:conditionalFormatting xmlns:xm="http://schemas.microsoft.com/office/excel/2006/main">
          <x14:cfRule type="expression" priority="4699022" id="{81A75DAA-573F-4EF3-A640-1B992C18BEA0}">
            <xm:f>$AL$4='Data entry'!$R53</xm:f>
            <x14:dxf>
              <fill>
                <patternFill>
                  <bgColor rgb="FFFFFF00"/>
                </patternFill>
              </fill>
            </x14:dxf>
          </x14:cfRule>
          <xm:sqref>X146:AL146</xm:sqref>
        </x14:conditionalFormatting>
        <x14:conditionalFormatting xmlns:xm="http://schemas.microsoft.com/office/excel/2006/main">
          <x14:cfRule type="expression" priority="4699023" id="{3D44713E-4ABA-4CCD-9DF4-5513A9FB5E1E}">
            <xm:f>$AM$4='Data entry'!$R53</xm:f>
            <x14:dxf>
              <fill>
                <patternFill>
                  <bgColor rgb="FFFF0000"/>
                </patternFill>
              </fill>
            </x14:dxf>
          </x14:cfRule>
          <xm:sqref>AK147:AW147</xm:sqref>
        </x14:conditionalFormatting>
        <x14:conditionalFormatting xmlns:xm="http://schemas.microsoft.com/office/excel/2006/main">
          <x14:cfRule type="expression" priority="4699024" id="{05A26B51-72A7-4423-822F-2BDBC28275D0}">
            <xm:f>$AM$4='Data entry'!$R53</xm:f>
            <x14:dxf>
              <fill>
                <patternFill>
                  <bgColor rgb="FFFFFF00"/>
                </patternFill>
              </fill>
            </x14:dxf>
          </x14:cfRule>
          <xm:sqref>Y146:AM146</xm:sqref>
        </x14:conditionalFormatting>
        <x14:conditionalFormatting xmlns:xm="http://schemas.microsoft.com/office/excel/2006/main">
          <x14:cfRule type="expression" priority="4699025" id="{B8A20675-6230-4694-A7F6-6B3DC7142773}">
            <xm:f>$AN$4='Data entry'!$R53</xm:f>
            <x14:dxf>
              <fill>
                <patternFill>
                  <bgColor rgb="FFFF0000"/>
                </patternFill>
              </fill>
            </x14:dxf>
          </x14:cfRule>
          <xm:sqref>AL147:AX147</xm:sqref>
        </x14:conditionalFormatting>
        <x14:conditionalFormatting xmlns:xm="http://schemas.microsoft.com/office/excel/2006/main">
          <x14:cfRule type="expression" priority="4699026" id="{8421181C-7450-42E9-BC1D-065CCFCA960E}">
            <xm:f>$AN$4='Data entry'!$R53</xm:f>
            <x14:dxf>
              <fill>
                <patternFill>
                  <bgColor rgb="FFFFFF00"/>
                </patternFill>
              </fill>
            </x14:dxf>
          </x14:cfRule>
          <xm:sqref>Z146:AN146</xm:sqref>
        </x14:conditionalFormatting>
        <x14:conditionalFormatting xmlns:xm="http://schemas.microsoft.com/office/excel/2006/main">
          <x14:cfRule type="expression" priority="4699027" id="{067FE4BD-6EF4-4684-B6E0-35AB2F267EE7}">
            <xm:f>$AO$4='Data entry'!$R53</xm:f>
            <x14:dxf>
              <fill>
                <patternFill>
                  <bgColor rgb="FFFF0000"/>
                </patternFill>
              </fill>
            </x14:dxf>
          </x14:cfRule>
          <xm:sqref>AM147:AY147</xm:sqref>
        </x14:conditionalFormatting>
        <x14:conditionalFormatting xmlns:xm="http://schemas.microsoft.com/office/excel/2006/main">
          <x14:cfRule type="expression" priority="4699028" id="{F7653492-88D1-47AC-8BA3-0CCE65C3C2AB}">
            <xm:f>$AO$4='Data entry'!$R53</xm:f>
            <x14:dxf>
              <fill>
                <patternFill>
                  <bgColor rgb="FFFFFF00"/>
                </patternFill>
              </fill>
            </x14:dxf>
          </x14:cfRule>
          <xm:sqref>AA146:AO146</xm:sqref>
        </x14:conditionalFormatting>
        <x14:conditionalFormatting xmlns:xm="http://schemas.microsoft.com/office/excel/2006/main">
          <x14:cfRule type="expression" priority="4699029" id="{207A5E5D-B322-482E-9193-1D7318138358}">
            <xm:f>$AP$4='Data entry'!$R53</xm:f>
            <x14:dxf>
              <fill>
                <patternFill>
                  <bgColor rgb="FFFF0000"/>
                </patternFill>
              </fill>
            </x14:dxf>
          </x14:cfRule>
          <xm:sqref>AN147:AZ147</xm:sqref>
        </x14:conditionalFormatting>
        <x14:conditionalFormatting xmlns:xm="http://schemas.microsoft.com/office/excel/2006/main">
          <x14:cfRule type="expression" priority="4699030" id="{21DA638D-4CA0-4067-BFF1-240CE1A0261B}">
            <xm:f>$AP$4='Data entry'!$R53</xm:f>
            <x14:dxf>
              <fill>
                <patternFill>
                  <bgColor rgb="FFFFFF00"/>
                </patternFill>
              </fill>
            </x14:dxf>
          </x14:cfRule>
          <xm:sqref>AB146:AP146</xm:sqref>
        </x14:conditionalFormatting>
        <x14:conditionalFormatting xmlns:xm="http://schemas.microsoft.com/office/excel/2006/main">
          <x14:cfRule type="expression" priority="4699031" id="{71963D96-A42A-4B90-BFC7-6D83D37766EF}">
            <xm:f>$AQ$4='Data entry'!$R53</xm:f>
            <x14:dxf>
              <fill>
                <patternFill>
                  <bgColor rgb="FFFF0000"/>
                </patternFill>
              </fill>
            </x14:dxf>
          </x14:cfRule>
          <xm:sqref>AO147:BA147</xm:sqref>
        </x14:conditionalFormatting>
        <x14:conditionalFormatting xmlns:xm="http://schemas.microsoft.com/office/excel/2006/main">
          <x14:cfRule type="expression" priority="4699032" id="{74952595-84B6-484F-8FF6-FCC1F337DF4D}">
            <xm:f>$AQ$4='Data entry'!$R53</xm:f>
            <x14:dxf>
              <fill>
                <patternFill>
                  <bgColor rgb="FFFFFF00"/>
                </patternFill>
              </fill>
            </x14:dxf>
          </x14:cfRule>
          <xm:sqref>AC146:AQ146</xm:sqref>
        </x14:conditionalFormatting>
        <x14:conditionalFormatting xmlns:xm="http://schemas.microsoft.com/office/excel/2006/main">
          <x14:cfRule type="expression" priority="4699033" id="{8AC9C4B9-0A34-4BC0-B0F7-CA89434C4911}">
            <xm:f>$P$4='Data entry'!$R53</xm:f>
            <x14:dxf>
              <fill>
                <patternFill>
                  <bgColor rgb="FFFFFF00"/>
                </patternFill>
              </fill>
            </x14:dxf>
          </x14:cfRule>
          <xm:sqref>C146:P146</xm:sqref>
        </x14:conditionalFormatting>
        <x14:conditionalFormatting xmlns:xm="http://schemas.microsoft.com/office/excel/2006/main">
          <x14:cfRule type="expression" priority="4699034" id="{0A726775-ABFD-4F22-967C-1A4D87BA3751}">
            <xm:f>$Q$4='Data entry'!$R53</xm:f>
            <x14:dxf>
              <fill>
                <patternFill>
                  <bgColor rgb="FFFFFF00"/>
                </patternFill>
              </fill>
            </x14:dxf>
          </x14:cfRule>
          <xm:sqref>C146:Q146</xm:sqref>
        </x14:conditionalFormatting>
        <x14:conditionalFormatting xmlns:xm="http://schemas.microsoft.com/office/excel/2006/main">
          <x14:cfRule type="expression" priority="4699035" id="{3A8414BD-262C-43B5-86EE-FA6901D00453}">
            <xm:f>$Q$4='Data entry'!$R53</xm:f>
            <x14:dxf>
              <fill>
                <patternFill>
                  <bgColor rgb="FFFF0000"/>
                </patternFill>
              </fill>
            </x14:dxf>
          </x14:cfRule>
          <xm:sqref>O147:AA147</xm:sqref>
        </x14:conditionalFormatting>
        <x14:conditionalFormatting xmlns:xm="http://schemas.microsoft.com/office/excel/2006/main">
          <x14:cfRule type="expression" priority="4699036" id="{B8B5501D-F3EF-4449-9306-F652960C65F4}">
            <xm:f>$R$4='Data entry'!$R53</xm:f>
            <x14:dxf>
              <fill>
                <patternFill>
                  <bgColor rgb="FFFF0000"/>
                </patternFill>
              </fill>
            </x14:dxf>
          </x14:cfRule>
          <xm:sqref>P147:AB147</xm:sqref>
        </x14:conditionalFormatting>
        <x14:conditionalFormatting xmlns:xm="http://schemas.microsoft.com/office/excel/2006/main">
          <x14:cfRule type="expression" priority="4699037" id="{5D070DEC-B82E-4D87-B907-A3E5AB836991}">
            <xm:f>$R$4='Data entry'!$R53</xm:f>
            <x14:dxf>
              <fill>
                <patternFill>
                  <bgColor rgb="FFFFFF00"/>
                </patternFill>
              </fill>
            </x14:dxf>
          </x14:cfRule>
          <xm:sqref>D146:R146</xm:sqref>
        </x14:conditionalFormatting>
        <x14:conditionalFormatting xmlns:xm="http://schemas.microsoft.com/office/excel/2006/main">
          <x14:cfRule type="expression" priority="4699038" id="{E4D16A10-F818-4664-9FB2-F0E839824D4B}">
            <xm:f>$S$4='Data entry'!$R53</xm:f>
            <x14:dxf>
              <fill>
                <patternFill>
                  <bgColor rgb="FFFF0000"/>
                </patternFill>
              </fill>
            </x14:dxf>
          </x14:cfRule>
          <xm:sqref>Q147:AC147</xm:sqref>
        </x14:conditionalFormatting>
        <x14:conditionalFormatting xmlns:xm="http://schemas.microsoft.com/office/excel/2006/main">
          <x14:cfRule type="expression" priority="4699039" id="{1A9F9911-A3E9-4730-AFBE-AB8C596545CA}">
            <xm:f>$S$4='Data entry'!$R53</xm:f>
            <x14:dxf>
              <fill>
                <patternFill>
                  <bgColor rgb="FFFFFF00"/>
                </patternFill>
              </fill>
            </x14:dxf>
          </x14:cfRule>
          <xm:sqref>E146:S146</xm:sqref>
        </x14:conditionalFormatting>
        <x14:conditionalFormatting xmlns:xm="http://schemas.microsoft.com/office/excel/2006/main">
          <x14:cfRule type="expression" priority="4699040" id="{8BB5CD1B-B2AC-442A-9550-26DE19A62D22}">
            <xm:f>$T$4='Data entry'!$R53</xm:f>
            <x14:dxf>
              <fill>
                <patternFill>
                  <bgColor rgb="FFFF0000"/>
                </patternFill>
              </fill>
            </x14:dxf>
          </x14:cfRule>
          <xm:sqref>R147:AD147</xm:sqref>
        </x14:conditionalFormatting>
        <x14:conditionalFormatting xmlns:xm="http://schemas.microsoft.com/office/excel/2006/main">
          <x14:cfRule type="expression" priority="4699041" id="{E7B59C69-7921-4049-84A1-8B3E5F7B0598}">
            <xm:f>$T$4='Data entry'!$R53</xm:f>
            <x14:dxf>
              <fill>
                <patternFill>
                  <bgColor rgb="FFFFFF00"/>
                </patternFill>
              </fill>
            </x14:dxf>
          </x14:cfRule>
          <xm:sqref>F146:T146</xm:sqref>
        </x14:conditionalFormatting>
        <x14:conditionalFormatting xmlns:xm="http://schemas.microsoft.com/office/excel/2006/main">
          <x14:cfRule type="expression" priority="4699042" id="{238C09E5-7A3D-439D-949F-A7733073F9A2}">
            <xm:f>$U$4='Data entry'!$R53</xm:f>
            <x14:dxf>
              <fill>
                <patternFill>
                  <bgColor rgb="FFFFFF00"/>
                </patternFill>
              </fill>
            </x14:dxf>
          </x14:cfRule>
          <xm:sqref>G146:U146</xm:sqref>
        </x14:conditionalFormatting>
        <x14:conditionalFormatting xmlns:xm="http://schemas.microsoft.com/office/excel/2006/main">
          <x14:cfRule type="expression" priority="4699043" id="{DE4D4432-0A19-452A-AF14-2873FE4DF411}">
            <xm:f>$AR$4='Data entry'!$R53</xm:f>
            <x14:dxf>
              <fill>
                <patternFill>
                  <bgColor rgb="FFFF0000"/>
                </patternFill>
              </fill>
            </x14:dxf>
          </x14:cfRule>
          <xm:sqref>AP147:BB147</xm:sqref>
        </x14:conditionalFormatting>
        <x14:conditionalFormatting xmlns:xm="http://schemas.microsoft.com/office/excel/2006/main">
          <x14:cfRule type="expression" priority="4699044" id="{90D7E1FF-542D-40C8-9BD5-DFEB4CDD256F}">
            <xm:f>$AR$4='Data entry'!$R53</xm:f>
            <x14:dxf>
              <fill>
                <patternFill>
                  <bgColor rgb="FFFFFF00"/>
                </patternFill>
              </fill>
            </x14:dxf>
          </x14:cfRule>
          <xm:sqref>AD146:AR146</xm:sqref>
        </x14:conditionalFormatting>
        <x14:conditionalFormatting xmlns:xm="http://schemas.microsoft.com/office/excel/2006/main">
          <x14:cfRule type="expression" priority="4699045" id="{0EBB5305-4A4A-4205-A1FF-11160070CBC3}">
            <xm:f>$AS$4='Data entry'!$R53</xm:f>
            <x14:dxf>
              <fill>
                <patternFill>
                  <bgColor rgb="FFFF0000"/>
                </patternFill>
              </fill>
            </x14:dxf>
          </x14:cfRule>
          <xm:sqref>AQ147:BC147</xm:sqref>
        </x14:conditionalFormatting>
        <x14:conditionalFormatting xmlns:xm="http://schemas.microsoft.com/office/excel/2006/main">
          <x14:cfRule type="expression" priority="4699046" id="{AC8EB30C-4253-4CE1-820E-1801F6D8D35B}">
            <xm:f>$AS$4='Data entry'!$R53</xm:f>
            <x14:dxf>
              <fill>
                <patternFill>
                  <bgColor rgb="FFFFFF00"/>
                </patternFill>
              </fill>
            </x14:dxf>
          </x14:cfRule>
          <xm:sqref>AE146:AS146</xm:sqref>
        </x14:conditionalFormatting>
        <x14:conditionalFormatting xmlns:xm="http://schemas.microsoft.com/office/excel/2006/main">
          <x14:cfRule type="expression" priority="4699047" id="{E11744C1-7201-4272-A1B0-945490B42425}">
            <xm:f>$AT$4='Data entry'!$R53</xm:f>
            <x14:dxf>
              <fill>
                <patternFill>
                  <bgColor rgb="FFFF0000"/>
                </patternFill>
              </fill>
            </x14:dxf>
          </x14:cfRule>
          <xm:sqref>AR147:BD147</xm:sqref>
        </x14:conditionalFormatting>
        <x14:conditionalFormatting xmlns:xm="http://schemas.microsoft.com/office/excel/2006/main">
          <x14:cfRule type="expression" priority="4699048" id="{5EE2823B-E955-4EA7-B99C-0B1F77B57A69}">
            <xm:f>$AT$4='Data entry'!$R53</xm:f>
            <x14:dxf>
              <fill>
                <patternFill>
                  <bgColor rgb="FFFFFF00"/>
                </patternFill>
              </fill>
            </x14:dxf>
          </x14:cfRule>
          <xm:sqref>AF146:AT146</xm:sqref>
        </x14:conditionalFormatting>
        <x14:conditionalFormatting xmlns:xm="http://schemas.microsoft.com/office/excel/2006/main">
          <x14:cfRule type="expression" priority="4699049" id="{5737DC63-3262-4B34-900C-2AAEB255FCBA}">
            <xm:f>$AU$4='Data entry'!$R53</xm:f>
            <x14:dxf>
              <fill>
                <patternFill>
                  <bgColor rgb="FFFF0000"/>
                </patternFill>
              </fill>
            </x14:dxf>
          </x14:cfRule>
          <xm:sqref>AS147:BE147</xm:sqref>
        </x14:conditionalFormatting>
        <x14:conditionalFormatting xmlns:xm="http://schemas.microsoft.com/office/excel/2006/main">
          <x14:cfRule type="expression" priority="4699050" id="{2B5C1F1B-3C3D-4CA3-BC64-0E98422075B6}">
            <xm:f>$AU$4='Data entry'!$R53</xm:f>
            <x14:dxf>
              <fill>
                <patternFill>
                  <bgColor rgb="FFFFFF00"/>
                </patternFill>
              </fill>
            </x14:dxf>
          </x14:cfRule>
          <xm:sqref>AG146:AU146</xm:sqref>
        </x14:conditionalFormatting>
        <x14:conditionalFormatting xmlns:xm="http://schemas.microsoft.com/office/excel/2006/main">
          <x14:cfRule type="expression" priority="4699051" id="{B87A1285-B003-4855-8F4B-53C391BA10E6}">
            <xm:f>$AV$4='Data entry'!$R53</xm:f>
            <x14:dxf>
              <fill>
                <patternFill>
                  <bgColor rgb="FFFF0000"/>
                </patternFill>
              </fill>
            </x14:dxf>
          </x14:cfRule>
          <xm:sqref>AT147:BF147</xm:sqref>
        </x14:conditionalFormatting>
        <x14:conditionalFormatting xmlns:xm="http://schemas.microsoft.com/office/excel/2006/main">
          <x14:cfRule type="expression" priority="4699052" id="{338EE31C-78DB-4818-B837-0380F9E457FA}">
            <xm:f>$AV$4='Data entry'!$R53</xm:f>
            <x14:dxf>
              <fill>
                <patternFill>
                  <bgColor rgb="FFFFFF00"/>
                </patternFill>
              </fill>
            </x14:dxf>
          </x14:cfRule>
          <xm:sqref>AH146:AV146</xm:sqref>
        </x14:conditionalFormatting>
        <x14:conditionalFormatting xmlns:xm="http://schemas.microsoft.com/office/excel/2006/main">
          <x14:cfRule type="expression" priority="4699053" id="{5C40EA66-2801-4C91-B885-BF6A1ECFC35C}">
            <xm:f>$AW$4='Data entry'!$R53</xm:f>
            <x14:dxf>
              <fill>
                <patternFill>
                  <bgColor rgb="FFFF0000"/>
                </patternFill>
              </fill>
            </x14:dxf>
          </x14:cfRule>
          <xm:sqref>AU147:BG147</xm:sqref>
        </x14:conditionalFormatting>
        <x14:conditionalFormatting xmlns:xm="http://schemas.microsoft.com/office/excel/2006/main">
          <x14:cfRule type="expression" priority="4699054" id="{51BCD5CE-DF86-4C2F-8A81-DDA1EFD6C8F7}">
            <xm:f>$AW$4='Data entry'!$R53</xm:f>
            <x14:dxf>
              <fill>
                <patternFill>
                  <bgColor rgb="FFFFFF00"/>
                </patternFill>
              </fill>
            </x14:dxf>
          </x14:cfRule>
          <xm:sqref>AI146:AW146</xm:sqref>
        </x14:conditionalFormatting>
        <x14:conditionalFormatting xmlns:xm="http://schemas.microsoft.com/office/excel/2006/main">
          <x14:cfRule type="expression" priority="4699055" id="{DC2ED5A0-8917-4877-8CD3-9DF9BE5993C9}">
            <xm:f>$AX$4='Data entry'!$R53</xm:f>
            <x14:dxf>
              <fill>
                <patternFill>
                  <bgColor rgb="FFFF0000"/>
                </patternFill>
              </fill>
            </x14:dxf>
          </x14:cfRule>
          <xm:sqref>AV147:BH147</xm:sqref>
        </x14:conditionalFormatting>
        <x14:conditionalFormatting xmlns:xm="http://schemas.microsoft.com/office/excel/2006/main">
          <x14:cfRule type="expression" priority="4699056" id="{59B31869-20F9-45BD-BC80-0A6C8945CE2C}">
            <xm:f>$AX$4='Data entry'!$R53</xm:f>
            <x14:dxf>
              <fill>
                <patternFill>
                  <bgColor rgb="FFFFFF00"/>
                </patternFill>
              </fill>
            </x14:dxf>
          </x14:cfRule>
          <xm:sqref>AJ146:AX146</xm:sqref>
        </x14:conditionalFormatting>
        <x14:conditionalFormatting xmlns:xm="http://schemas.microsoft.com/office/excel/2006/main">
          <x14:cfRule type="expression" priority="4699057" id="{D4208FA0-4262-4037-934C-6D0742B2AD8E}">
            <xm:f>$AY$4='Data entry'!$R53</xm:f>
            <x14:dxf>
              <fill>
                <patternFill>
                  <bgColor rgb="FFFF0000"/>
                </patternFill>
              </fill>
            </x14:dxf>
          </x14:cfRule>
          <xm:sqref>AW147:BI147</xm:sqref>
        </x14:conditionalFormatting>
        <x14:conditionalFormatting xmlns:xm="http://schemas.microsoft.com/office/excel/2006/main">
          <x14:cfRule type="expression" priority="4699058" id="{04D6E423-18C7-42B2-A67D-F49D8E62B571}">
            <xm:f>$AY$4='Data entry'!$R53</xm:f>
            <x14:dxf>
              <fill>
                <patternFill>
                  <bgColor rgb="FFFFFF00"/>
                </patternFill>
              </fill>
            </x14:dxf>
          </x14:cfRule>
          <xm:sqref>AK146:AY146</xm:sqref>
        </x14:conditionalFormatting>
        <x14:conditionalFormatting xmlns:xm="http://schemas.microsoft.com/office/excel/2006/main">
          <x14:cfRule type="expression" priority="4699059" id="{A931C203-6E4B-4EBD-A2F4-1876881F48D4}">
            <xm:f>$AZ$4='Data entry'!$R53</xm:f>
            <x14:dxf>
              <fill>
                <patternFill>
                  <bgColor rgb="FFFF0000"/>
                </patternFill>
              </fill>
            </x14:dxf>
          </x14:cfRule>
          <xm:sqref>AX147:BJ147</xm:sqref>
        </x14:conditionalFormatting>
        <x14:conditionalFormatting xmlns:xm="http://schemas.microsoft.com/office/excel/2006/main">
          <x14:cfRule type="expression" priority="4699060" id="{092D9100-E652-40FE-8CAA-720DC0681250}">
            <xm:f>$AZ$4='Data entry'!$R53</xm:f>
            <x14:dxf>
              <fill>
                <patternFill>
                  <bgColor rgb="FFFFFF00"/>
                </patternFill>
              </fill>
            </x14:dxf>
          </x14:cfRule>
          <xm:sqref>AL146:AZ146</xm:sqref>
        </x14:conditionalFormatting>
        <x14:conditionalFormatting xmlns:xm="http://schemas.microsoft.com/office/excel/2006/main">
          <x14:cfRule type="expression" priority="4699061" id="{A3C7E6BE-A225-483C-A983-A915DB662C52}">
            <xm:f>$BA$4='Data entry'!$R53</xm:f>
            <x14:dxf>
              <fill>
                <patternFill>
                  <bgColor rgb="FFFF0000"/>
                </patternFill>
              </fill>
            </x14:dxf>
          </x14:cfRule>
          <xm:sqref>AY147:BK147</xm:sqref>
        </x14:conditionalFormatting>
        <x14:conditionalFormatting xmlns:xm="http://schemas.microsoft.com/office/excel/2006/main">
          <x14:cfRule type="expression" priority="4699062" id="{F5CF569A-8AFA-4CFF-8BD3-F04D8927A99F}">
            <xm:f>$BA$4='Data entry'!$R53</xm:f>
            <x14:dxf>
              <fill>
                <patternFill>
                  <bgColor rgb="FFFFFF00"/>
                </patternFill>
              </fill>
            </x14:dxf>
          </x14:cfRule>
          <xm:sqref>AM146:BA146</xm:sqref>
        </x14:conditionalFormatting>
        <x14:conditionalFormatting xmlns:xm="http://schemas.microsoft.com/office/excel/2006/main">
          <x14:cfRule type="expression" priority="4699063" id="{E4DAC94A-7983-4BFB-A87B-45B58561841A}">
            <xm:f>$BB$4='Data entry'!$R53</xm:f>
            <x14:dxf>
              <fill>
                <patternFill>
                  <bgColor rgb="FFFF0000"/>
                </patternFill>
              </fill>
            </x14:dxf>
          </x14:cfRule>
          <xm:sqref>AZ147:BL147</xm:sqref>
        </x14:conditionalFormatting>
        <x14:conditionalFormatting xmlns:xm="http://schemas.microsoft.com/office/excel/2006/main">
          <x14:cfRule type="expression" priority="4699064" id="{E63849C5-F39B-4B0E-8F8A-B532EDF2CBAE}">
            <xm:f>$BB$4='Data entry'!$R53</xm:f>
            <x14:dxf>
              <fill>
                <patternFill>
                  <bgColor rgb="FFFFFF00"/>
                </patternFill>
              </fill>
            </x14:dxf>
          </x14:cfRule>
          <xm:sqref>AN146:BB146</xm:sqref>
        </x14:conditionalFormatting>
        <x14:conditionalFormatting xmlns:xm="http://schemas.microsoft.com/office/excel/2006/main">
          <x14:cfRule type="expression" priority="4699065" id="{4FDC32D3-C1F5-455D-9AA4-A03359B72526}">
            <xm:f>$BC$4='Data entry'!$R53</xm:f>
            <x14:dxf>
              <fill>
                <patternFill>
                  <bgColor rgb="FFFF0000"/>
                </patternFill>
              </fill>
            </x14:dxf>
          </x14:cfRule>
          <xm:sqref>BA147:BM147</xm:sqref>
        </x14:conditionalFormatting>
        <x14:conditionalFormatting xmlns:xm="http://schemas.microsoft.com/office/excel/2006/main">
          <x14:cfRule type="expression" priority="4699066" id="{5F0D0C60-B233-4C56-B05D-98C99990877F}">
            <xm:f>$BC$4='Data entry'!$R53</xm:f>
            <x14:dxf>
              <fill>
                <patternFill>
                  <bgColor rgb="FFFFFF00"/>
                </patternFill>
              </fill>
            </x14:dxf>
          </x14:cfRule>
          <xm:sqref>AO146:BC146</xm:sqref>
        </x14:conditionalFormatting>
        <x14:conditionalFormatting xmlns:xm="http://schemas.microsoft.com/office/excel/2006/main">
          <x14:cfRule type="expression" priority="4699067" id="{9EBCB60F-8135-43B6-A0F3-548D4092CC98}">
            <xm:f>$BD$4='Data entry'!$R53</xm:f>
            <x14:dxf>
              <fill>
                <patternFill>
                  <bgColor rgb="FFFF0000"/>
                </patternFill>
              </fill>
            </x14:dxf>
          </x14:cfRule>
          <xm:sqref>BB147:BN147</xm:sqref>
        </x14:conditionalFormatting>
        <x14:conditionalFormatting xmlns:xm="http://schemas.microsoft.com/office/excel/2006/main">
          <x14:cfRule type="expression" priority="4699068" id="{961AF346-4A73-41ED-9A8D-27D431B09C05}">
            <xm:f>$BD$4='Data entry'!$R53</xm:f>
            <x14:dxf>
              <fill>
                <patternFill>
                  <bgColor rgb="FFFFFF00"/>
                </patternFill>
              </fill>
            </x14:dxf>
          </x14:cfRule>
          <xm:sqref>AP146:BD146</xm:sqref>
        </x14:conditionalFormatting>
        <x14:conditionalFormatting xmlns:xm="http://schemas.microsoft.com/office/excel/2006/main">
          <x14:cfRule type="expression" priority="4699069" id="{5A887026-27CD-4F8C-8BA6-1E92704C1CA6}">
            <xm:f>$BE$4='Data entry'!$R53</xm:f>
            <x14:dxf>
              <fill>
                <patternFill>
                  <bgColor rgb="FFFF0000"/>
                </patternFill>
              </fill>
            </x14:dxf>
          </x14:cfRule>
          <xm:sqref>BC147:BO147</xm:sqref>
        </x14:conditionalFormatting>
        <x14:conditionalFormatting xmlns:xm="http://schemas.microsoft.com/office/excel/2006/main">
          <x14:cfRule type="expression" priority="4699070" id="{7F46217B-A1E9-4515-B31E-E756FCD7C6D9}">
            <xm:f>$BE$4='Data entry'!$R53</xm:f>
            <x14:dxf>
              <fill>
                <patternFill>
                  <bgColor rgb="FFFFFF00"/>
                </patternFill>
              </fill>
            </x14:dxf>
          </x14:cfRule>
          <xm:sqref>AP146:BE146</xm:sqref>
        </x14:conditionalFormatting>
        <x14:conditionalFormatting xmlns:xm="http://schemas.microsoft.com/office/excel/2006/main">
          <x14:cfRule type="expression" priority="4699071" id="{F4D9285C-8CA0-4EF1-943E-6A462D47CC77}">
            <xm:f>$BF$4='Data entry'!$R53</xm:f>
            <x14:dxf>
              <fill>
                <patternFill>
                  <bgColor rgb="FFFF0000"/>
                </patternFill>
              </fill>
            </x14:dxf>
          </x14:cfRule>
          <xm:sqref>BD147:BP147</xm:sqref>
        </x14:conditionalFormatting>
        <x14:conditionalFormatting xmlns:xm="http://schemas.microsoft.com/office/excel/2006/main">
          <x14:cfRule type="expression" priority="4699072" id="{B9E4407D-651D-4DC0-9D61-3271D62A65E9}">
            <xm:f>$BF$4='Data entry'!$R53</xm:f>
            <x14:dxf>
              <fill>
                <patternFill>
                  <bgColor rgb="FFFFFF00"/>
                </patternFill>
              </fill>
            </x14:dxf>
          </x14:cfRule>
          <xm:sqref>AR146:BF146</xm:sqref>
        </x14:conditionalFormatting>
        <x14:conditionalFormatting xmlns:xm="http://schemas.microsoft.com/office/excel/2006/main">
          <x14:cfRule type="expression" priority="4699073" id="{4CDC062F-DDFF-4556-B941-08F919727F69}">
            <xm:f>$BG$4='Data entry'!$R53</xm:f>
            <x14:dxf>
              <fill>
                <patternFill>
                  <bgColor rgb="FFFF0000"/>
                </patternFill>
              </fill>
            </x14:dxf>
          </x14:cfRule>
          <xm:sqref>BE147:BQ147</xm:sqref>
        </x14:conditionalFormatting>
        <x14:conditionalFormatting xmlns:xm="http://schemas.microsoft.com/office/excel/2006/main">
          <x14:cfRule type="expression" priority="4699074" id="{789184FA-9055-433B-8A1B-92C7ED59E81F}">
            <xm:f>$BG$4='Data entry'!$R53</xm:f>
            <x14:dxf>
              <fill>
                <patternFill>
                  <bgColor rgb="FFFFFF00"/>
                </patternFill>
              </fill>
            </x14:dxf>
          </x14:cfRule>
          <xm:sqref>AS146:BG146</xm:sqref>
        </x14:conditionalFormatting>
        <x14:conditionalFormatting xmlns:xm="http://schemas.microsoft.com/office/excel/2006/main">
          <x14:cfRule type="expression" priority="4699075" id="{58651E5C-09C9-46C1-B95C-E8A578A49E15}">
            <xm:f>$BH$4='Data entry'!$R53</xm:f>
            <x14:dxf>
              <fill>
                <patternFill>
                  <bgColor rgb="FFFFFF00"/>
                </patternFill>
              </fill>
            </x14:dxf>
          </x14:cfRule>
          <xm:sqref>AT146:BH146</xm:sqref>
        </x14:conditionalFormatting>
        <x14:conditionalFormatting xmlns:xm="http://schemas.microsoft.com/office/excel/2006/main">
          <x14:cfRule type="expression" priority="4699076" id="{97B30B86-8311-4DC0-A533-8C0D53F37839}">
            <xm:f>$BH$4='Data entry'!$R53</xm:f>
            <x14:dxf>
              <fill>
                <patternFill>
                  <bgColor rgb="FFFF0000"/>
                </patternFill>
              </fill>
            </x14:dxf>
          </x14:cfRule>
          <xm:sqref>BF147:BR147</xm:sqref>
        </x14:conditionalFormatting>
        <x14:conditionalFormatting xmlns:xm="http://schemas.microsoft.com/office/excel/2006/main">
          <x14:cfRule type="expression" priority="4699077" id="{78344C0C-5AEA-40B1-A20C-6D77DF58E1F5}">
            <xm:f>$BI$4='Data entry'!$R53</xm:f>
            <x14:dxf>
              <fill>
                <patternFill>
                  <bgColor rgb="FFFFFF00"/>
                </patternFill>
              </fill>
            </x14:dxf>
          </x14:cfRule>
          <xm:sqref>AU146:BI146</xm:sqref>
        </x14:conditionalFormatting>
        <x14:conditionalFormatting xmlns:xm="http://schemas.microsoft.com/office/excel/2006/main">
          <x14:cfRule type="expression" priority="4699078" id="{A9CE044F-482E-4F25-B28F-89ACC58502B1}">
            <xm:f>$BI$4='Data entry'!$R53</xm:f>
            <x14:dxf>
              <fill>
                <patternFill>
                  <bgColor rgb="FFFF0000"/>
                </patternFill>
              </fill>
            </x14:dxf>
          </x14:cfRule>
          <xm:sqref>BG147:BS147</xm:sqref>
        </x14:conditionalFormatting>
        <x14:conditionalFormatting xmlns:xm="http://schemas.microsoft.com/office/excel/2006/main">
          <x14:cfRule type="expression" priority="4699079" id="{F63BE0EB-3C71-4456-BEF0-11180AB7A8BB}">
            <xm:f>$BJ$4='Data entry'!$R53</xm:f>
            <x14:dxf>
              <fill>
                <patternFill>
                  <bgColor rgb="FFFFFF00"/>
                </patternFill>
              </fill>
            </x14:dxf>
          </x14:cfRule>
          <xm:sqref>AV146:BJ146</xm:sqref>
        </x14:conditionalFormatting>
        <x14:conditionalFormatting xmlns:xm="http://schemas.microsoft.com/office/excel/2006/main">
          <x14:cfRule type="expression" priority="4699080" id="{478A5DCB-1DAA-4497-A6CC-B4F01FB96D10}">
            <xm:f>$BJ$4='Data entry'!$R53</xm:f>
            <x14:dxf>
              <fill>
                <patternFill>
                  <bgColor rgb="FFFF0000"/>
                </patternFill>
              </fill>
            </x14:dxf>
          </x14:cfRule>
          <xm:sqref>BH147:BT147</xm:sqref>
        </x14:conditionalFormatting>
        <x14:conditionalFormatting xmlns:xm="http://schemas.microsoft.com/office/excel/2006/main">
          <x14:cfRule type="expression" priority="4699081" id="{CDE4AD5B-65A6-4FA4-9EC0-8D05F22312A9}">
            <xm:f>$BK$4='Data entry'!$R53</xm:f>
            <x14:dxf>
              <fill>
                <patternFill>
                  <bgColor rgb="FFFF0000"/>
                </patternFill>
              </fill>
            </x14:dxf>
          </x14:cfRule>
          <xm:sqref>BI147:BU147</xm:sqref>
        </x14:conditionalFormatting>
        <x14:conditionalFormatting xmlns:xm="http://schemas.microsoft.com/office/excel/2006/main">
          <x14:cfRule type="expression" priority="4699082" id="{AB32E790-6CD8-4D11-9A69-57D785FE4BBC}">
            <xm:f>$BK$4='Data entry'!$R53</xm:f>
            <x14:dxf>
              <fill>
                <patternFill>
                  <bgColor rgb="FFFFFF00"/>
                </patternFill>
              </fill>
            </x14:dxf>
          </x14:cfRule>
          <xm:sqref>AW146:BK146</xm:sqref>
        </x14:conditionalFormatting>
        <x14:conditionalFormatting xmlns:xm="http://schemas.microsoft.com/office/excel/2006/main">
          <x14:cfRule type="expression" priority="4699083" id="{99810EB9-805C-43D8-852A-EEECE7874CDB}">
            <xm:f>$BL$4='Data entry'!$R53</xm:f>
            <x14:dxf>
              <fill>
                <patternFill>
                  <bgColor rgb="FFFF0000"/>
                </patternFill>
              </fill>
            </x14:dxf>
          </x14:cfRule>
          <xm:sqref>BJ147:BV147</xm:sqref>
        </x14:conditionalFormatting>
        <x14:conditionalFormatting xmlns:xm="http://schemas.microsoft.com/office/excel/2006/main">
          <x14:cfRule type="expression" priority="4699084" id="{BF5F5475-4E46-479C-97A6-D5175F5D1803}">
            <xm:f>$BL$4='Data entry'!$R53</xm:f>
            <x14:dxf>
              <fill>
                <patternFill>
                  <bgColor rgb="FFFFFF00"/>
                </patternFill>
              </fill>
            </x14:dxf>
          </x14:cfRule>
          <xm:sqref>AX146:BL146</xm:sqref>
        </x14:conditionalFormatting>
        <x14:conditionalFormatting xmlns:xm="http://schemas.microsoft.com/office/excel/2006/main">
          <x14:cfRule type="expression" priority="4699085" id="{B86FDF2F-16C9-46B1-847E-7EA1A8A34B9D}">
            <xm:f>$BM$4='Data entry'!$R53</xm:f>
            <x14:dxf>
              <fill>
                <patternFill>
                  <bgColor rgb="FFFF0000"/>
                </patternFill>
              </fill>
            </x14:dxf>
          </x14:cfRule>
          <xm:sqref>BK147:BW147</xm:sqref>
        </x14:conditionalFormatting>
        <x14:conditionalFormatting xmlns:xm="http://schemas.microsoft.com/office/excel/2006/main">
          <x14:cfRule type="expression" priority="4699086" id="{72FD189F-4CED-400D-9FEF-21A328970A4D}">
            <xm:f>$BM$4='Data entry'!$R53</xm:f>
            <x14:dxf>
              <fill>
                <patternFill>
                  <bgColor rgb="FFFFFF00"/>
                </patternFill>
              </fill>
            </x14:dxf>
          </x14:cfRule>
          <xm:sqref>AY146:BM146</xm:sqref>
        </x14:conditionalFormatting>
        <x14:conditionalFormatting xmlns:xm="http://schemas.microsoft.com/office/excel/2006/main">
          <x14:cfRule type="expression" priority="4699087" id="{BBBBF859-D5A7-4F55-BFBF-8A77E3357590}">
            <xm:f>$BN$4='Data entry'!$R53</xm:f>
            <x14:dxf>
              <fill>
                <patternFill>
                  <bgColor rgb="FFFF0000"/>
                </patternFill>
              </fill>
            </x14:dxf>
          </x14:cfRule>
          <xm:sqref>BL147:BX147</xm:sqref>
        </x14:conditionalFormatting>
        <x14:conditionalFormatting xmlns:xm="http://schemas.microsoft.com/office/excel/2006/main">
          <x14:cfRule type="expression" priority="4699088" id="{50CB1D75-0FD5-4D24-92B1-E8A41DC6575C}">
            <xm:f>$BN$4='Data entry'!$R53</xm:f>
            <x14:dxf>
              <fill>
                <patternFill>
                  <bgColor rgb="FFFFFF00"/>
                </patternFill>
              </fill>
            </x14:dxf>
          </x14:cfRule>
          <xm:sqref>AZ146:BN146</xm:sqref>
        </x14:conditionalFormatting>
        <x14:conditionalFormatting xmlns:xm="http://schemas.microsoft.com/office/excel/2006/main">
          <x14:cfRule type="expression" priority="4699089" id="{9EF3226D-E8FC-496B-A6FF-71776AEA54D1}">
            <xm:f>$BO$4='Data entry'!$R53</xm:f>
            <x14:dxf>
              <fill>
                <patternFill>
                  <bgColor rgb="FFFF0000"/>
                </patternFill>
              </fill>
            </x14:dxf>
          </x14:cfRule>
          <xm:sqref>BM147:BY147</xm:sqref>
        </x14:conditionalFormatting>
        <x14:conditionalFormatting xmlns:xm="http://schemas.microsoft.com/office/excel/2006/main">
          <x14:cfRule type="expression" priority="4699090" id="{3B86C801-ECFE-4D05-8AA5-1581116BAFBC}">
            <xm:f>$BO$4='Data entry'!$R53</xm:f>
            <x14:dxf>
              <fill>
                <patternFill>
                  <bgColor rgb="FFFFFF00"/>
                </patternFill>
              </fill>
            </x14:dxf>
          </x14:cfRule>
          <xm:sqref>BA146:BO146</xm:sqref>
        </x14:conditionalFormatting>
        <x14:conditionalFormatting xmlns:xm="http://schemas.microsoft.com/office/excel/2006/main">
          <x14:cfRule type="expression" priority="4699091" id="{058A23EC-3371-4A02-9F20-1ECA603AC6BC}">
            <xm:f>$BP$4='Data entry'!$R53</xm:f>
            <x14:dxf>
              <fill>
                <patternFill>
                  <bgColor rgb="FFFF0000"/>
                </patternFill>
              </fill>
            </x14:dxf>
          </x14:cfRule>
          <xm:sqref>BN147:BZ147</xm:sqref>
        </x14:conditionalFormatting>
        <x14:conditionalFormatting xmlns:xm="http://schemas.microsoft.com/office/excel/2006/main">
          <x14:cfRule type="expression" priority="4699092" id="{3E711E31-3992-4555-AB22-87133D60CD15}">
            <xm:f>$BP$4='Data entry'!$R53</xm:f>
            <x14:dxf>
              <fill>
                <patternFill>
                  <bgColor rgb="FFFFFF00"/>
                </patternFill>
              </fill>
            </x14:dxf>
          </x14:cfRule>
          <xm:sqref>BB146:BP146</xm:sqref>
        </x14:conditionalFormatting>
        <x14:conditionalFormatting xmlns:xm="http://schemas.microsoft.com/office/excel/2006/main">
          <x14:cfRule type="expression" priority="4699093" id="{23E9F8B9-37D5-4730-9453-6F23E8ECBBE3}">
            <xm:f>$BQ$4='Data entry'!$R53</xm:f>
            <x14:dxf>
              <fill>
                <patternFill>
                  <bgColor rgb="FFFFFF00"/>
                </patternFill>
              </fill>
            </x14:dxf>
          </x14:cfRule>
          <xm:sqref>BC146:BQ146</xm:sqref>
        </x14:conditionalFormatting>
        <x14:conditionalFormatting xmlns:xm="http://schemas.microsoft.com/office/excel/2006/main">
          <x14:cfRule type="expression" priority="4699094" id="{BCFD92F6-AAD3-44FD-BC61-A292A81B883E}">
            <xm:f>$BQ$4='Data entry'!$R53</xm:f>
            <x14:dxf>
              <fill>
                <patternFill>
                  <bgColor rgb="FFFF0000"/>
                </patternFill>
              </fill>
            </x14:dxf>
          </x14:cfRule>
          <xm:sqref>BO147:CA147</xm:sqref>
        </x14:conditionalFormatting>
        <x14:conditionalFormatting xmlns:xm="http://schemas.microsoft.com/office/excel/2006/main">
          <x14:cfRule type="expression" priority="4699095" id="{357D60E5-F356-477E-8020-A18F42C02832}">
            <xm:f>$BR$4='Data entry'!$R53</xm:f>
            <x14:dxf>
              <fill>
                <patternFill>
                  <bgColor rgb="FFFFFF00"/>
                </patternFill>
              </fill>
            </x14:dxf>
          </x14:cfRule>
          <xm:sqref>BD146:BR146</xm:sqref>
        </x14:conditionalFormatting>
        <x14:conditionalFormatting xmlns:xm="http://schemas.microsoft.com/office/excel/2006/main">
          <x14:cfRule type="expression" priority="4699096" id="{DA2B6511-43B3-432D-B6AA-1DB1188B90A6}">
            <xm:f>$BR$4='Data entry'!$R53</xm:f>
            <x14:dxf>
              <fill>
                <patternFill>
                  <bgColor rgb="FFFF0000"/>
                </patternFill>
              </fill>
            </x14:dxf>
          </x14:cfRule>
          <xm:sqref>BP147:CB147</xm:sqref>
        </x14:conditionalFormatting>
        <x14:conditionalFormatting xmlns:xm="http://schemas.microsoft.com/office/excel/2006/main">
          <x14:cfRule type="expression" priority="4699097" id="{0D5F64E4-4136-4BFA-B833-CC8578525D9C}">
            <xm:f>$BS$4='Data entry'!$R53</xm:f>
            <x14:dxf>
              <fill>
                <patternFill>
                  <bgColor rgb="FFFFFF00"/>
                </patternFill>
              </fill>
            </x14:dxf>
          </x14:cfRule>
          <xm:sqref>BE146:BS146</xm:sqref>
        </x14:conditionalFormatting>
        <x14:conditionalFormatting xmlns:xm="http://schemas.microsoft.com/office/excel/2006/main">
          <x14:cfRule type="expression" priority="4699098" id="{AC94D468-F078-4AE2-8771-102996E07B09}">
            <xm:f>$BS$4='Data entry'!$R53</xm:f>
            <x14:dxf>
              <fill>
                <patternFill>
                  <bgColor rgb="FFFF0000"/>
                </patternFill>
              </fill>
            </x14:dxf>
          </x14:cfRule>
          <xm:sqref>BQ147:CC147</xm:sqref>
        </x14:conditionalFormatting>
        <x14:conditionalFormatting xmlns:xm="http://schemas.microsoft.com/office/excel/2006/main">
          <x14:cfRule type="expression" priority="4699099" id="{10E78F76-181E-4F19-9F89-7DD36D3EFE30}">
            <xm:f>$BT$4='Data entry'!$R53</xm:f>
            <x14:dxf>
              <fill>
                <patternFill>
                  <bgColor rgb="FFFFFF00"/>
                </patternFill>
              </fill>
            </x14:dxf>
          </x14:cfRule>
          <xm:sqref>BF146:BT146</xm:sqref>
        </x14:conditionalFormatting>
        <x14:conditionalFormatting xmlns:xm="http://schemas.microsoft.com/office/excel/2006/main">
          <x14:cfRule type="expression" priority="4699100" id="{6A5FADC6-9512-4EFB-90A5-7B5244D10D1F}">
            <xm:f>$BT$4='Data entry'!$R53</xm:f>
            <x14:dxf>
              <fill>
                <patternFill>
                  <bgColor rgb="FFFF0000"/>
                </patternFill>
              </fill>
            </x14:dxf>
          </x14:cfRule>
          <xm:sqref>BR147:CC147</xm:sqref>
        </x14:conditionalFormatting>
        <x14:conditionalFormatting xmlns:xm="http://schemas.microsoft.com/office/excel/2006/main">
          <x14:cfRule type="expression" priority="4699101" id="{A51139D1-8841-4B96-B8CB-DFE3808765CF}">
            <xm:f>$BU$4='Data entry'!$R53</xm:f>
            <x14:dxf>
              <fill>
                <patternFill>
                  <bgColor rgb="FFFFFF00"/>
                </patternFill>
              </fill>
            </x14:dxf>
          </x14:cfRule>
          <xm:sqref>BG146:BU146</xm:sqref>
        </x14:conditionalFormatting>
        <x14:conditionalFormatting xmlns:xm="http://schemas.microsoft.com/office/excel/2006/main">
          <x14:cfRule type="expression" priority="4699102" id="{55CA7258-760F-4BFF-ACB5-A70FEB3E7981}">
            <xm:f>$BU$4='Data entry'!$R53</xm:f>
            <x14:dxf>
              <fill>
                <patternFill>
                  <bgColor rgb="FFFF0000"/>
                </patternFill>
              </fill>
            </x14:dxf>
          </x14:cfRule>
          <xm:sqref>BS147:CC147</xm:sqref>
        </x14:conditionalFormatting>
        <x14:conditionalFormatting xmlns:xm="http://schemas.microsoft.com/office/excel/2006/main">
          <x14:cfRule type="expression" priority="4699103" id="{A922B218-64DB-4CBB-9AB8-FE0EBB44E09E}">
            <xm:f>$BV$4='Data entry'!$R53</xm:f>
            <x14:dxf>
              <fill>
                <patternFill>
                  <bgColor rgb="FFFFFF00"/>
                </patternFill>
              </fill>
            </x14:dxf>
          </x14:cfRule>
          <xm:sqref>BH146:BV146</xm:sqref>
        </x14:conditionalFormatting>
        <x14:conditionalFormatting xmlns:xm="http://schemas.microsoft.com/office/excel/2006/main">
          <x14:cfRule type="expression" priority="4699104" id="{C98E908A-CD31-4778-B41C-7AFB9DBE639A}">
            <xm:f>$BV$4='Data entry'!$R53</xm:f>
            <x14:dxf>
              <fill>
                <patternFill>
                  <bgColor rgb="FFFF0000"/>
                </patternFill>
              </fill>
            </x14:dxf>
          </x14:cfRule>
          <xm:sqref>BT147:CC147</xm:sqref>
        </x14:conditionalFormatting>
        <x14:conditionalFormatting xmlns:xm="http://schemas.microsoft.com/office/excel/2006/main">
          <x14:cfRule type="expression" priority="4699105" id="{465CCCA3-B4DB-4B61-8AC7-8A5E4CEC9E3F}">
            <xm:f>$BW$4='Data entry'!$R53</xm:f>
            <x14:dxf>
              <fill>
                <patternFill>
                  <bgColor rgb="FFFFFF00"/>
                </patternFill>
              </fill>
            </x14:dxf>
          </x14:cfRule>
          <xm:sqref>BI146:BW146</xm:sqref>
        </x14:conditionalFormatting>
        <x14:conditionalFormatting xmlns:xm="http://schemas.microsoft.com/office/excel/2006/main">
          <x14:cfRule type="expression" priority="4699106" id="{37566F97-6D06-400B-A709-FE657B07687F}">
            <xm:f>$BW$4='Data entry'!$R53</xm:f>
            <x14:dxf>
              <fill>
                <patternFill>
                  <bgColor rgb="FFFF0000"/>
                </patternFill>
              </fill>
            </x14:dxf>
          </x14:cfRule>
          <xm:sqref>BU147:CC147</xm:sqref>
        </x14:conditionalFormatting>
        <x14:conditionalFormatting xmlns:xm="http://schemas.microsoft.com/office/excel/2006/main">
          <x14:cfRule type="expression" priority="4699107" id="{D8FBA3AC-5CF0-4E45-97CA-1D4DEE729ADA}">
            <xm:f>$BX$4='Data entry'!$R53</xm:f>
            <x14:dxf>
              <fill>
                <patternFill>
                  <bgColor rgb="FFFFFF00"/>
                </patternFill>
              </fill>
            </x14:dxf>
          </x14:cfRule>
          <xm:sqref>BJ146:BX146</xm:sqref>
        </x14:conditionalFormatting>
        <x14:conditionalFormatting xmlns:xm="http://schemas.microsoft.com/office/excel/2006/main">
          <x14:cfRule type="expression" priority="4699108" id="{E077C84B-A94F-431D-B232-4AFCC7C64F54}">
            <xm:f>$BX$4='Data entry'!$R53</xm:f>
            <x14:dxf>
              <fill>
                <patternFill>
                  <bgColor rgb="FFFF0000"/>
                </patternFill>
              </fill>
            </x14:dxf>
          </x14:cfRule>
          <xm:sqref>BV147:CC147</xm:sqref>
        </x14:conditionalFormatting>
        <x14:conditionalFormatting xmlns:xm="http://schemas.microsoft.com/office/excel/2006/main">
          <x14:cfRule type="expression" priority="4699109" id="{63783BA8-0C97-4A44-86FD-7A2BCF1B9957}">
            <xm:f>$BY$4='Data entry'!$R53</xm:f>
            <x14:dxf>
              <fill>
                <patternFill>
                  <bgColor rgb="FFFFFF00"/>
                </patternFill>
              </fill>
            </x14:dxf>
          </x14:cfRule>
          <xm:sqref>BK146:BY146</xm:sqref>
        </x14:conditionalFormatting>
        <x14:conditionalFormatting xmlns:xm="http://schemas.microsoft.com/office/excel/2006/main">
          <x14:cfRule type="expression" priority="4699110" id="{BB8DB8B4-B71B-46D2-AEE7-346F16103F74}">
            <xm:f>$BY$4='Data entry'!$R53</xm:f>
            <x14:dxf>
              <fill>
                <patternFill>
                  <bgColor rgb="FFFF0000"/>
                </patternFill>
              </fill>
            </x14:dxf>
          </x14:cfRule>
          <xm:sqref>BW147:CC147</xm:sqref>
        </x14:conditionalFormatting>
        <x14:conditionalFormatting xmlns:xm="http://schemas.microsoft.com/office/excel/2006/main">
          <x14:cfRule type="expression" priority="4699111" id="{1B638B98-2B06-4FEB-90C1-446A3E0A3979}">
            <xm:f>$BZ$4='Data entry'!$R53</xm:f>
            <x14:dxf>
              <fill>
                <patternFill>
                  <bgColor rgb="FFFFFF00"/>
                </patternFill>
              </fill>
            </x14:dxf>
          </x14:cfRule>
          <xm:sqref>BL146:BZ146</xm:sqref>
        </x14:conditionalFormatting>
        <x14:conditionalFormatting xmlns:xm="http://schemas.microsoft.com/office/excel/2006/main">
          <x14:cfRule type="expression" priority="4699112" id="{D3A0A2F8-D1B2-4DC5-B2A9-0EF53074E685}">
            <xm:f>$BZ$4='Data entry'!$R53</xm:f>
            <x14:dxf>
              <fill>
                <patternFill>
                  <bgColor rgb="FFFF0000"/>
                </patternFill>
              </fill>
            </x14:dxf>
          </x14:cfRule>
          <xm:sqref>BX147:CC147</xm:sqref>
        </x14:conditionalFormatting>
        <x14:conditionalFormatting xmlns:xm="http://schemas.microsoft.com/office/excel/2006/main">
          <x14:cfRule type="expression" priority="4699113" id="{83F6D018-7D3B-4D33-9998-11572F2F2FF5}">
            <xm:f>$CA$4='Data entry'!$R53</xm:f>
            <x14:dxf>
              <fill>
                <patternFill>
                  <bgColor rgb="FFFFFF00"/>
                </patternFill>
              </fill>
            </x14:dxf>
          </x14:cfRule>
          <xm:sqref>BM146:CA146</xm:sqref>
        </x14:conditionalFormatting>
        <x14:conditionalFormatting xmlns:xm="http://schemas.microsoft.com/office/excel/2006/main">
          <x14:cfRule type="expression" priority="4699114" id="{8E6D0B51-5626-4ED9-9072-C7A2C139704F}">
            <xm:f>$CA$4='Data entry'!$R53</xm:f>
            <x14:dxf>
              <fill>
                <patternFill>
                  <bgColor rgb="FFFF0000"/>
                </patternFill>
              </fill>
            </x14:dxf>
          </x14:cfRule>
          <xm:sqref>BY147:CC147</xm:sqref>
        </x14:conditionalFormatting>
        <x14:conditionalFormatting xmlns:xm="http://schemas.microsoft.com/office/excel/2006/main">
          <x14:cfRule type="expression" priority="4699115" id="{E1886EE4-3BDE-43A9-9F4B-79377FEC37FE}">
            <xm:f>$CB$4='Data entry'!$R53</xm:f>
            <x14:dxf>
              <fill>
                <patternFill>
                  <bgColor rgb="FFFFFF00"/>
                </patternFill>
              </fill>
            </x14:dxf>
          </x14:cfRule>
          <xm:sqref>BN146:CB146</xm:sqref>
        </x14:conditionalFormatting>
        <x14:conditionalFormatting xmlns:xm="http://schemas.microsoft.com/office/excel/2006/main">
          <x14:cfRule type="expression" priority="4699116" id="{ADEF572A-6C18-4602-BB86-01C96D36E07E}">
            <xm:f>$CB$4='Data entry'!$R53</xm:f>
            <x14:dxf>
              <fill>
                <patternFill>
                  <bgColor rgb="FFFF0000"/>
                </patternFill>
              </fill>
            </x14:dxf>
          </x14:cfRule>
          <xm:sqref>BZ147:CC147</xm:sqref>
        </x14:conditionalFormatting>
        <x14:conditionalFormatting xmlns:xm="http://schemas.microsoft.com/office/excel/2006/main">
          <x14:cfRule type="expression" priority="4699117" id="{7984E1C9-E073-4955-8543-62145CB6D008}">
            <xm:f>$CC$4='Data entry'!$R53</xm:f>
            <x14:dxf>
              <fill>
                <patternFill>
                  <bgColor rgb="FFFFFF00"/>
                </patternFill>
              </fill>
            </x14:dxf>
          </x14:cfRule>
          <xm:sqref>BO146:CC146</xm:sqref>
        </x14:conditionalFormatting>
        <x14:conditionalFormatting xmlns:xm="http://schemas.microsoft.com/office/excel/2006/main">
          <x14:cfRule type="expression" priority="4699118" id="{18A957B3-59FA-4698-BA92-2A208FF18E2F}">
            <xm:f>$CC$4='Data entry'!$R53</xm:f>
            <x14:dxf>
              <fill>
                <patternFill>
                  <bgColor rgb="FFFF0000"/>
                </patternFill>
              </fill>
            </x14:dxf>
          </x14:cfRule>
          <xm:sqref>CA147:CC147</xm:sqref>
        </x14:conditionalFormatting>
        <x14:conditionalFormatting xmlns:xm="http://schemas.microsoft.com/office/excel/2006/main">
          <x14:cfRule type="expression" priority="4699205" id="{5B0DB825-B7C2-40AC-B7EF-F267F054CFB9}">
            <xm:f>$U$4='Data entry'!$R54</xm:f>
            <x14:dxf>
              <fill>
                <patternFill>
                  <bgColor rgb="FFFF0000"/>
                </patternFill>
              </fill>
            </x14:dxf>
          </x14:cfRule>
          <xm:sqref>S150:AE150</xm:sqref>
        </x14:conditionalFormatting>
        <x14:conditionalFormatting xmlns:xm="http://schemas.microsoft.com/office/excel/2006/main">
          <x14:cfRule type="expression" priority="4699206" id="{18311200-E2BB-400F-B594-3B9A2C6068C2}">
            <xm:f>$V$4='Data entry'!$R54</xm:f>
            <x14:dxf>
              <fill>
                <patternFill>
                  <bgColor rgb="FFFF0000"/>
                </patternFill>
              </fill>
            </x14:dxf>
          </x14:cfRule>
          <xm:sqref>T150:AF150</xm:sqref>
        </x14:conditionalFormatting>
        <x14:conditionalFormatting xmlns:xm="http://schemas.microsoft.com/office/excel/2006/main">
          <x14:cfRule type="expression" priority="4699207" id="{D6DFB621-1A58-4C59-A987-ECAD0EB2D32B}">
            <xm:f>$V$4='Data entry'!$R54</xm:f>
            <x14:dxf>
              <fill>
                <patternFill>
                  <bgColor rgb="FFFFFF00"/>
                </patternFill>
              </fill>
            </x14:dxf>
          </x14:cfRule>
          <xm:sqref>H149:V149</xm:sqref>
        </x14:conditionalFormatting>
        <x14:conditionalFormatting xmlns:xm="http://schemas.microsoft.com/office/excel/2006/main">
          <x14:cfRule type="expression" priority="4699208" id="{5F87A680-DC5F-433D-A779-B7A534ACCDA9}">
            <xm:f>$W$4='Data entry'!$R54</xm:f>
            <x14:dxf>
              <fill>
                <patternFill>
                  <bgColor rgb="FFFF0000"/>
                </patternFill>
              </fill>
            </x14:dxf>
          </x14:cfRule>
          <xm:sqref>U150:AG150</xm:sqref>
        </x14:conditionalFormatting>
        <x14:conditionalFormatting xmlns:xm="http://schemas.microsoft.com/office/excel/2006/main">
          <x14:cfRule type="expression" priority="4699209" id="{964539FF-A92C-4F68-B268-B7157A32678C}">
            <xm:f>$W$4='Data entry'!$R54</xm:f>
            <x14:dxf>
              <fill>
                <patternFill>
                  <bgColor rgb="FFFFFF00"/>
                </patternFill>
              </fill>
            </x14:dxf>
          </x14:cfRule>
          <xm:sqref>I149:W149</xm:sqref>
        </x14:conditionalFormatting>
        <x14:conditionalFormatting xmlns:xm="http://schemas.microsoft.com/office/excel/2006/main">
          <x14:cfRule type="expression" priority="4699210" id="{46C1533A-F090-4A90-9309-3F59EC3FD3B0}">
            <xm:f>$X$4='Data entry'!$R54</xm:f>
            <x14:dxf>
              <fill>
                <patternFill>
                  <bgColor rgb="FFFF0000"/>
                </patternFill>
              </fill>
            </x14:dxf>
          </x14:cfRule>
          <xm:sqref>V150:AH150</xm:sqref>
        </x14:conditionalFormatting>
        <x14:conditionalFormatting xmlns:xm="http://schemas.microsoft.com/office/excel/2006/main">
          <x14:cfRule type="expression" priority="4699211" id="{7C70E81C-DDD4-4D75-933A-4F6A39893184}">
            <xm:f>$X$4='Data entry'!$R54</xm:f>
            <x14:dxf>
              <fill>
                <patternFill>
                  <bgColor rgb="FFFFFF00"/>
                </patternFill>
              </fill>
            </x14:dxf>
          </x14:cfRule>
          <xm:sqref>J149:X149</xm:sqref>
        </x14:conditionalFormatting>
        <x14:conditionalFormatting xmlns:xm="http://schemas.microsoft.com/office/excel/2006/main">
          <x14:cfRule type="expression" priority="4699212" id="{561AF073-0EF8-4B72-A119-40A639C4359D}">
            <xm:f>$Y$4='Data entry'!$R54</xm:f>
            <x14:dxf>
              <fill>
                <patternFill>
                  <bgColor rgb="FFFF0000"/>
                </patternFill>
              </fill>
            </x14:dxf>
          </x14:cfRule>
          <xm:sqref>W150:AI150</xm:sqref>
        </x14:conditionalFormatting>
        <x14:conditionalFormatting xmlns:xm="http://schemas.microsoft.com/office/excel/2006/main">
          <x14:cfRule type="expression" priority="4699213" id="{F242E808-8F07-4A89-9524-7D4C767CE357}">
            <xm:f>$Y$4='Data entry'!$R54</xm:f>
            <x14:dxf>
              <fill>
                <patternFill>
                  <bgColor rgb="FFFFFF00"/>
                </patternFill>
              </fill>
            </x14:dxf>
          </x14:cfRule>
          <xm:sqref>K149:Y149</xm:sqref>
        </x14:conditionalFormatting>
        <x14:conditionalFormatting xmlns:xm="http://schemas.microsoft.com/office/excel/2006/main">
          <x14:cfRule type="expression" priority="4699214" id="{DD601058-982B-4218-BD9D-64BB823C2633}">
            <xm:f>$Z$4='Data entry'!$R54</xm:f>
            <x14:dxf>
              <fill>
                <patternFill>
                  <bgColor rgb="FFFF0000"/>
                </patternFill>
              </fill>
            </x14:dxf>
          </x14:cfRule>
          <xm:sqref>X150:AJ150</xm:sqref>
        </x14:conditionalFormatting>
        <x14:conditionalFormatting xmlns:xm="http://schemas.microsoft.com/office/excel/2006/main">
          <x14:cfRule type="expression" priority="4699215" id="{C9DB141D-79F6-4093-92A3-7BF7A1622985}">
            <xm:f>$Z$4='Data entry'!$R54</xm:f>
            <x14:dxf>
              <fill>
                <patternFill>
                  <bgColor rgb="FFFFFF00"/>
                </patternFill>
              </fill>
            </x14:dxf>
          </x14:cfRule>
          <xm:sqref>L149:Z149</xm:sqref>
        </x14:conditionalFormatting>
        <x14:conditionalFormatting xmlns:xm="http://schemas.microsoft.com/office/excel/2006/main">
          <x14:cfRule type="expression" priority="4699216" id="{710EB8D3-F5C0-4E3C-8214-2D0C4E26F649}">
            <xm:f>$AA$4='Data entry'!$R54</xm:f>
            <x14:dxf>
              <fill>
                <patternFill>
                  <bgColor rgb="FFFF0000"/>
                </patternFill>
              </fill>
            </x14:dxf>
          </x14:cfRule>
          <xm:sqref>Y150:AK150</xm:sqref>
        </x14:conditionalFormatting>
        <x14:conditionalFormatting xmlns:xm="http://schemas.microsoft.com/office/excel/2006/main">
          <x14:cfRule type="expression" priority="4699217" id="{33825D69-C967-4D27-B395-5D44A3083802}">
            <xm:f>$AA$4='Data entry'!$R54</xm:f>
            <x14:dxf>
              <fill>
                <patternFill>
                  <bgColor rgb="FFFFFF00"/>
                </patternFill>
              </fill>
            </x14:dxf>
          </x14:cfRule>
          <xm:sqref>M149:AA149</xm:sqref>
        </x14:conditionalFormatting>
        <x14:conditionalFormatting xmlns:xm="http://schemas.microsoft.com/office/excel/2006/main">
          <x14:cfRule type="expression" priority="4699218" id="{9811A97D-351B-4D32-8754-AF433277E62B}">
            <xm:f>$AB$4='Data entry'!$R54</xm:f>
            <x14:dxf>
              <fill>
                <patternFill>
                  <bgColor rgb="FFFF0000"/>
                </patternFill>
              </fill>
            </x14:dxf>
          </x14:cfRule>
          <xm:sqref>Z150:AL150</xm:sqref>
        </x14:conditionalFormatting>
        <x14:conditionalFormatting xmlns:xm="http://schemas.microsoft.com/office/excel/2006/main">
          <x14:cfRule type="expression" priority="4699219" id="{6DD3E556-C72E-438B-92DA-3096ED1E4178}">
            <xm:f>$AB$4='Data entry'!$R54</xm:f>
            <x14:dxf>
              <fill>
                <patternFill>
                  <bgColor rgb="FFFFFF00"/>
                </patternFill>
              </fill>
            </x14:dxf>
          </x14:cfRule>
          <xm:sqref>N149:AB149</xm:sqref>
        </x14:conditionalFormatting>
        <x14:conditionalFormatting xmlns:xm="http://schemas.microsoft.com/office/excel/2006/main">
          <x14:cfRule type="expression" priority="4699220" id="{C0DF7A1B-D6BC-4371-BD3A-F0708147FA1C}">
            <xm:f>$AC$4='Data entry'!$R54</xm:f>
            <x14:dxf>
              <fill>
                <patternFill>
                  <bgColor rgb="FFFF0000"/>
                </patternFill>
              </fill>
            </x14:dxf>
          </x14:cfRule>
          <xm:sqref>AA150:AM150</xm:sqref>
        </x14:conditionalFormatting>
        <x14:conditionalFormatting xmlns:xm="http://schemas.microsoft.com/office/excel/2006/main">
          <x14:cfRule type="expression" priority="4699221" id="{DB2E1F48-AF0E-41F9-A976-6B1963CA5711}">
            <xm:f>$AC$4='Data entry'!$R54</xm:f>
            <x14:dxf>
              <fill>
                <patternFill>
                  <bgColor rgb="FFFFFF00"/>
                </patternFill>
              </fill>
            </x14:dxf>
          </x14:cfRule>
          <xm:sqref>O149:AC149</xm:sqref>
        </x14:conditionalFormatting>
        <x14:conditionalFormatting xmlns:xm="http://schemas.microsoft.com/office/excel/2006/main">
          <x14:cfRule type="expression" priority="4699222" id="{89909907-F9A9-4AF9-BC1D-304710A43F50}">
            <xm:f>$AD$4='Data entry'!$R54</xm:f>
            <x14:dxf>
              <fill>
                <patternFill>
                  <bgColor rgb="FFFF0000"/>
                </patternFill>
              </fill>
            </x14:dxf>
          </x14:cfRule>
          <xm:sqref>AB150:AN150</xm:sqref>
        </x14:conditionalFormatting>
        <x14:conditionalFormatting xmlns:xm="http://schemas.microsoft.com/office/excel/2006/main">
          <x14:cfRule type="expression" priority="4699223" id="{729676B7-E331-43A4-ACC9-850DCEE76A0E}">
            <xm:f>$AD$4='Data entry'!$R54</xm:f>
            <x14:dxf>
              <fill>
                <patternFill>
                  <bgColor rgb="FFFFFF00"/>
                </patternFill>
              </fill>
            </x14:dxf>
          </x14:cfRule>
          <xm:sqref>P149:AD149</xm:sqref>
        </x14:conditionalFormatting>
        <x14:conditionalFormatting xmlns:xm="http://schemas.microsoft.com/office/excel/2006/main">
          <x14:cfRule type="expression" priority="4699224" id="{00DA2C55-350E-44AA-ABEA-808FABFDA737}">
            <xm:f>$AE$4='Data entry'!$R54</xm:f>
            <x14:dxf>
              <fill>
                <patternFill>
                  <bgColor rgb="FFFF0000"/>
                </patternFill>
              </fill>
            </x14:dxf>
          </x14:cfRule>
          <xm:sqref>AC150:AO150</xm:sqref>
        </x14:conditionalFormatting>
        <x14:conditionalFormatting xmlns:xm="http://schemas.microsoft.com/office/excel/2006/main">
          <x14:cfRule type="expression" priority="4699225" id="{373C95F1-00C1-45E9-B561-5224945BA4A4}">
            <xm:f>$AE$4='Data entry'!$R54</xm:f>
            <x14:dxf>
              <fill>
                <patternFill>
                  <bgColor rgb="FFFFFF00"/>
                </patternFill>
              </fill>
            </x14:dxf>
          </x14:cfRule>
          <xm:sqref>Q149:AE149</xm:sqref>
        </x14:conditionalFormatting>
        <x14:conditionalFormatting xmlns:xm="http://schemas.microsoft.com/office/excel/2006/main">
          <x14:cfRule type="expression" priority="4699226" id="{65E90E74-6BEF-4B00-BD5E-ECACFEBC225A}">
            <xm:f>$AF$4='Data entry'!$R54</xm:f>
            <x14:dxf>
              <fill>
                <patternFill>
                  <bgColor rgb="FFFF0000"/>
                </patternFill>
              </fill>
            </x14:dxf>
          </x14:cfRule>
          <xm:sqref>AD150:AP150</xm:sqref>
        </x14:conditionalFormatting>
        <x14:conditionalFormatting xmlns:xm="http://schemas.microsoft.com/office/excel/2006/main">
          <x14:cfRule type="expression" priority="4699227" id="{56B519D7-E083-4811-B42B-D6CB10D44BB3}">
            <xm:f>$AF$4='Data entry'!$R54</xm:f>
            <x14:dxf>
              <fill>
                <patternFill>
                  <bgColor rgb="FFFFFF00"/>
                </patternFill>
              </fill>
            </x14:dxf>
          </x14:cfRule>
          <xm:sqref>R149:AF149</xm:sqref>
        </x14:conditionalFormatting>
        <x14:conditionalFormatting xmlns:xm="http://schemas.microsoft.com/office/excel/2006/main">
          <x14:cfRule type="expression" priority="4699228" id="{889682B6-BF9B-414B-86B7-1C802156B058}">
            <xm:f>$AG$4='Data entry'!$R54</xm:f>
            <x14:dxf>
              <fill>
                <patternFill>
                  <bgColor rgb="FFFF0000"/>
                </patternFill>
              </fill>
            </x14:dxf>
          </x14:cfRule>
          <xm:sqref>AE150:AQ150</xm:sqref>
        </x14:conditionalFormatting>
        <x14:conditionalFormatting xmlns:xm="http://schemas.microsoft.com/office/excel/2006/main">
          <x14:cfRule type="expression" priority="4699229" id="{19913D88-1940-4CB0-B29C-D46D60833BD5}">
            <xm:f>$AG$4='Data entry'!$R54</xm:f>
            <x14:dxf>
              <fill>
                <patternFill>
                  <bgColor rgb="FFFFFF00"/>
                </patternFill>
              </fill>
            </x14:dxf>
          </x14:cfRule>
          <xm:sqref>S149:AG149</xm:sqref>
        </x14:conditionalFormatting>
        <x14:conditionalFormatting xmlns:xm="http://schemas.microsoft.com/office/excel/2006/main">
          <x14:cfRule type="expression" priority="4699230" id="{3DD7B9A5-18A3-463F-BAD5-9796FC487328}">
            <xm:f>$AH$4='Data entry'!$R54</xm:f>
            <x14:dxf>
              <fill>
                <patternFill>
                  <bgColor rgb="FFFF0000"/>
                </patternFill>
              </fill>
            </x14:dxf>
          </x14:cfRule>
          <xm:sqref>AF150:AR150</xm:sqref>
        </x14:conditionalFormatting>
        <x14:conditionalFormatting xmlns:xm="http://schemas.microsoft.com/office/excel/2006/main">
          <x14:cfRule type="expression" priority="4699231" id="{31005CF4-5608-496E-91EB-F7F505046C80}">
            <xm:f>$AH$4='Data entry'!$R54</xm:f>
            <x14:dxf>
              <fill>
                <patternFill>
                  <bgColor rgb="FFFFFF00"/>
                </patternFill>
              </fill>
            </x14:dxf>
          </x14:cfRule>
          <xm:sqref>T149:AH149</xm:sqref>
        </x14:conditionalFormatting>
        <x14:conditionalFormatting xmlns:xm="http://schemas.microsoft.com/office/excel/2006/main">
          <x14:cfRule type="expression" priority="4699232" id="{CD14F654-5B7A-444F-8FC1-7DD71E76E475}">
            <xm:f>$AI$4='Data entry'!$R54</xm:f>
            <x14:dxf>
              <fill>
                <patternFill>
                  <bgColor rgb="FFFF0000"/>
                </patternFill>
              </fill>
            </x14:dxf>
          </x14:cfRule>
          <xm:sqref>AG150:AS150</xm:sqref>
        </x14:conditionalFormatting>
        <x14:conditionalFormatting xmlns:xm="http://schemas.microsoft.com/office/excel/2006/main">
          <x14:cfRule type="expression" priority="4699233" id="{0E4E448C-6C46-4285-B877-A61A90294385}">
            <xm:f>$AI$4='Data entry'!$R54</xm:f>
            <x14:dxf>
              <fill>
                <patternFill>
                  <bgColor rgb="FFFFFF00"/>
                </patternFill>
              </fill>
            </x14:dxf>
          </x14:cfRule>
          <xm:sqref>U149:AI149</xm:sqref>
        </x14:conditionalFormatting>
        <x14:conditionalFormatting xmlns:xm="http://schemas.microsoft.com/office/excel/2006/main">
          <x14:cfRule type="expression" priority="4699234" id="{B1C1818F-791C-403D-BE73-6F6E9DC6A16D}">
            <xm:f>$AJ$4='Data entry'!$R54</xm:f>
            <x14:dxf>
              <fill>
                <patternFill>
                  <bgColor rgb="FFFF0000"/>
                </patternFill>
              </fill>
            </x14:dxf>
          </x14:cfRule>
          <xm:sqref>AH150:AT150</xm:sqref>
        </x14:conditionalFormatting>
        <x14:conditionalFormatting xmlns:xm="http://schemas.microsoft.com/office/excel/2006/main">
          <x14:cfRule type="expression" priority="4699235" id="{A1237792-221B-431B-B8A7-E9A64DA46D93}">
            <xm:f>$AJ$4='Data entry'!$R54</xm:f>
            <x14:dxf>
              <fill>
                <patternFill>
                  <bgColor rgb="FFFFFF00"/>
                </patternFill>
              </fill>
            </x14:dxf>
          </x14:cfRule>
          <xm:sqref>V149:AJ149</xm:sqref>
        </x14:conditionalFormatting>
        <x14:conditionalFormatting xmlns:xm="http://schemas.microsoft.com/office/excel/2006/main">
          <x14:cfRule type="expression" priority="4699236" id="{617DC2AF-C7A3-4724-8EA3-17DEFEDC8949}">
            <xm:f>$AK$4='Data entry'!$R54</xm:f>
            <x14:dxf>
              <fill>
                <patternFill>
                  <bgColor rgb="FFFF0000"/>
                </patternFill>
              </fill>
            </x14:dxf>
          </x14:cfRule>
          <xm:sqref>AI150:AU150</xm:sqref>
        </x14:conditionalFormatting>
        <x14:conditionalFormatting xmlns:xm="http://schemas.microsoft.com/office/excel/2006/main">
          <x14:cfRule type="expression" priority="4699237" id="{AA72317D-37B1-48EB-A28B-BF2AC8DC4519}">
            <xm:f>$AK$4='Data entry'!$R54</xm:f>
            <x14:dxf>
              <fill>
                <patternFill>
                  <bgColor rgb="FFFFFF00"/>
                </patternFill>
              </fill>
            </x14:dxf>
          </x14:cfRule>
          <xm:sqref>W149:AK149</xm:sqref>
        </x14:conditionalFormatting>
        <x14:conditionalFormatting xmlns:xm="http://schemas.microsoft.com/office/excel/2006/main">
          <x14:cfRule type="expression" priority="4699238" id="{6CA9FB7A-20EA-4D3A-B74C-A001F4BE810D}">
            <xm:f>$AL$4='Data entry'!$R54</xm:f>
            <x14:dxf>
              <fill>
                <patternFill>
                  <bgColor rgb="FFFF0000"/>
                </patternFill>
              </fill>
            </x14:dxf>
          </x14:cfRule>
          <xm:sqref>AJ150:AV150</xm:sqref>
        </x14:conditionalFormatting>
        <x14:conditionalFormatting xmlns:xm="http://schemas.microsoft.com/office/excel/2006/main">
          <x14:cfRule type="expression" priority="4699239" id="{81A75DAA-573F-4EF3-A640-1B992C18BEA0}">
            <xm:f>$AL$4='Data entry'!$R54</xm:f>
            <x14:dxf>
              <fill>
                <patternFill>
                  <bgColor rgb="FFFFFF00"/>
                </patternFill>
              </fill>
            </x14:dxf>
          </x14:cfRule>
          <xm:sqref>X149:AL149</xm:sqref>
        </x14:conditionalFormatting>
        <x14:conditionalFormatting xmlns:xm="http://schemas.microsoft.com/office/excel/2006/main">
          <x14:cfRule type="expression" priority="4699240" id="{3D44713E-4ABA-4CCD-9DF4-5513A9FB5E1E}">
            <xm:f>$AM$4='Data entry'!$R54</xm:f>
            <x14:dxf>
              <fill>
                <patternFill>
                  <bgColor rgb="FFFF0000"/>
                </patternFill>
              </fill>
            </x14:dxf>
          </x14:cfRule>
          <xm:sqref>AK150:AW150</xm:sqref>
        </x14:conditionalFormatting>
        <x14:conditionalFormatting xmlns:xm="http://schemas.microsoft.com/office/excel/2006/main">
          <x14:cfRule type="expression" priority="4699241" id="{05A26B51-72A7-4423-822F-2BDBC28275D0}">
            <xm:f>$AM$4='Data entry'!$R54</xm:f>
            <x14:dxf>
              <fill>
                <patternFill>
                  <bgColor rgb="FFFFFF00"/>
                </patternFill>
              </fill>
            </x14:dxf>
          </x14:cfRule>
          <xm:sqref>Y149:AM149</xm:sqref>
        </x14:conditionalFormatting>
        <x14:conditionalFormatting xmlns:xm="http://schemas.microsoft.com/office/excel/2006/main">
          <x14:cfRule type="expression" priority="4699242" id="{B8A20675-6230-4694-A7F6-6B3DC7142773}">
            <xm:f>$AN$4='Data entry'!$R54</xm:f>
            <x14:dxf>
              <fill>
                <patternFill>
                  <bgColor rgb="FFFF0000"/>
                </patternFill>
              </fill>
            </x14:dxf>
          </x14:cfRule>
          <xm:sqref>AL150:AX150</xm:sqref>
        </x14:conditionalFormatting>
        <x14:conditionalFormatting xmlns:xm="http://schemas.microsoft.com/office/excel/2006/main">
          <x14:cfRule type="expression" priority="4699243" id="{8421181C-7450-42E9-BC1D-065CCFCA960E}">
            <xm:f>$AN$4='Data entry'!$R54</xm:f>
            <x14:dxf>
              <fill>
                <patternFill>
                  <bgColor rgb="FFFFFF00"/>
                </patternFill>
              </fill>
            </x14:dxf>
          </x14:cfRule>
          <xm:sqref>Z149:AN149</xm:sqref>
        </x14:conditionalFormatting>
        <x14:conditionalFormatting xmlns:xm="http://schemas.microsoft.com/office/excel/2006/main">
          <x14:cfRule type="expression" priority="4699244" id="{067FE4BD-6EF4-4684-B6E0-35AB2F267EE7}">
            <xm:f>$AO$4='Data entry'!$R54</xm:f>
            <x14:dxf>
              <fill>
                <patternFill>
                  <bgColor rgb="FFFF0000"/>
                </patternFill>
              </fill>
            </x14:dxf>
          </x14:cfRule>
          <xm:sqref>AM150:AY150</xm:sqref>
        </x14:conditionalFormatting>
        <x14:conditionalFormatting xmlns:xm="http://schemas.microsoft.com/office/excel/2006/main">
          <x14:cfRule type="expression" priority="4699245" id="{F7653492-88D1-47AC-8BA3-0CCE65C3C2AB}">
            <xm:f>$AO$4='Data entry'!$R54</xm:f>
            <x14:dxf>
              <fill>
                <patternFill>
                  <bgColor rgb="FFFFFF00"/>
                </patternFill>
              </fill>
            </x14:dxf>
          </x14:cfRule>
          <xm:sqref>AA149:AO149</xm:sqref>
        </x14:conditionalFormatting>
        <x14:conditionalFormatting xmlns:xm="http://schemas.microsoft.com/office/excel/2006/main">
          <x14:cfRule type="expression" priority="4699246" id="{207A5E5D-B322-482E-9193-1D7318138358}">
            <xm:f>$AP$4='Data entry'!$R54</xm:f>
            <x14:dxf>
              <fill>
                <patternFill>
                  <bgColor rgb="FFFF0000"/>
                </patternFill>
              </fill>
            </x14:dxf>
          </x14:cfRule>
          <xm:sqref>AN150:AZ150</xm:sqref>
        </x14:conditionalFormatting>
        <x14:conditionalFormatting xmlns:xm="http://schemas.microsoft.com/office/excel/2006/main">
          <x14:cfRule type="expression" priority="4699247" id="{21DA638D-4CA0-4067-BFF1-240CE1A0261B}">
            <xm:f>$AP$4='Data entry'!$R54</xm:f>
            <x14:dxf>
              <fill>
                <patternFill>
                  <bgColor rgb="FFFFFF00"/>
                </patternFill>
              </fill>
            </x14:dxf>
          </x14:cfRule>
          <xm:sqref>AB149:AP149</xm:sqref>
        </x14:conditionalFormatting>
        <x14:conditionalFormatting xmlns:xm="http://schemas.microsoft.com/office/excel/2006/main">
          <x14:cfRule type="expression" priority="4699248" id="{71963D96-A42A-4B90-BFC7-6D83D37766EF}">
            <xm:f>$AQ$4='Data entry'!$R54</xm:f>
            <x14:dxf>
              <fill>
                <patternFill>
                  <bgColor rgb="FFFF0000"/>
                </patternFill>
              </fill>
            </x14:dxf>
          </x14:cfRule>
          <xm:sqref>AO150:BA150</xm:sqref>
        </x14:conditionalFormatting>
        <x14:conditionalFormatting xmlns:xm="http://schemas.microsoft.com/office/excel/2006/main">
          <x14:cfRule type="expression" priority="4699249" id="{74952595-84B6-484F-8FF6-FCC1F337DF4D}">
            <xm:f>$AQ$4='Data entry'!$R54</xm:f>
            <x14:dxf>
              <fill>
                <patternFill>
                  <bgColor rgb="FFFFFF00"/>
                </patternFill>
              </fill>
            </x14:dxf>
          </x14:cfRule>
          <xm:sqref>AC149:AQ149</xm:sqref>
        </x14:conditionalFormatting>
        <x14:conditionalFormatting xmlns:xm="http://schemas.microsoft.com/office/excel/2006/main">
          <x14:cfRule type="expression" priority="4699250" id="{8AC9C4B9-0A34-4BC0-B0F7-CA89434C4911}">
            <xm:f>$P$4='Data entry'!$R54</xm:f>
            <x14:dxf>
              <fill>
                <patternFill>
                  <bgColor rgb="FFFFFF00"/>
                </patternFill>
              </fill>
            </x14:dxf>
          </x14:cfRule>
          <xm:sqref>C149:P149</xm:sqref>
        </x14:conditionalFormatting>
        <x14:conditionalFormatting xmlns:xm="http://schemas.microsoft.com/office/excel/2006/main">
          <x14:cfRule type="expression" priority="4699251" id="{0A726775-ABFD-4F22-967C-1A4D87BA3751}">
            <xm:f>$Q$4='Data entry'!$R54</xm:f>
            <x14:dxf>
              <fill>
                <patternFill>
                  <bgColor rgb="FFFFFF00"/>
                </patternFill>
              </fill>
            </x14:dxf>
          </x14:cfRule>
          <xm:sqref>C149:Q149</xm:sqref>
        </x14:conditionalFormatting>
        <x14:conditionalFormatting xmlns:xm="http://schemas.microsoft.com/office/excel/2006/main">
          <x14:cfRule type="expression" priority="4699252" id="{3A8414BD-262C-43B5-86EE-FA6901D00453}">
            <xm:f>$Q$4='Data entry'!$R54</xm:f>
            <x14:dxf>
              <fill>
                <patternFill>
                  <bgColor rgb="FFFF0000"/>
                </patternFill>
              </fill>
            </x14:dxf>
          </x14:cfRule>
          <xm:sqref>O150:AA150</xm:sqref>
        </x14:conditionalFormatting>
        <x14:conditionalFormatting xmlns:xm="http://schemas.microsoft.com/office/excel/2006/main">
          <x14:cfRule type="expression" priority="4699253" id="{B8B5501D-F3EF-4449-9306-F652960C65F4}">
            <xm:f>$R$4='Data entry'!$R54</xm:f>
            <x14:dxf>
              <fill>
                <patternFill>
                  <bgColor rgb="FFFF0000"/>
                </patternFill>
              </fill>
            </x14:dxf>
          </x14:cfRule>
          <xm:sqref>P150:AB150</xm:sqref>
        </x14:conditionalFormatting>
        <x14:conditionalFormatting xmlns:xm="http://schemas.microsoft.com/office/excel/2006/main">
          <x14:cfRule type="expression" priority="4699254" id="{5D070DEC-B82E-4D87-B907-A3E5AB836991}">
            <xm:f>$R$4='Data entry'!$R54</xm:f>
            <x14:dxf>
              <fill>
                <patternFill>
                  <bgColor rgb="FFFFFF00"/>
                </patternFill>
              </fill>
            </x14:dxf>
          </x14:cfRule>
          <xm:sqref>D149:R149</xm:sqref>
        </x14:conditionalFormatting>
        <x14:conditionalFormatting xmlns:xm="http://schemas.microsoft.com/office/excel/2006/main">
          <x14:cfRule type="expression" priority="4699255" id="{E4D16A10-F818-4664-9FB2-F0E839824D4B}">
            <xm:f>$S$4='Data entry'!$R54</xm:f>
            <x14:dxf>
              <fill>
                <patternFill>
                  <bgColor rgb="FFFF0000"/>
                </patternFill>
              </fill>
            </x14:dxf>
          </x14:cfRule>
          <xm:sqref>Q150:AC150</xm:sqref>
        </x14:conditionalFormatting>
        <x14:conditionalFormatting xmlns:xm="http://schemas.microsoft.com/office/excel/2006/main">
          <x14:cfRule type="expression" priority="4699256" id="{1A9F9911-A3E9-4730-AFBE-AB8C596545CA}">
            <xm:f>$S$4='Data entry'!$R54</xm:f>
            <x14:dxf>
              <fill>
                <patternFill>
                  <bgColor rgb="FFFFFF00"/>
                </patternFill>
              </fill>
            </x14:dxf>
          </x14:cfRule>
          <xm:sqref>E149:S149</xm:sqref>
        </x14:conditionalFormatting>
        <x14:conditionalFormatting xmlns:xm="http://schemas.microsoft.com/office/excel/2006/main">
          <x14:cfRule type="expression" priority="4699257" id="{8BB5CD1B-B2AC-442A-9550-26DE19A62D22}">
            <xm:f>$T$4='Data entry'!$R54</xm:f>
            <x14:dxf>
              <fill>
                <patternFill>
                  <bgColor rgb="FFFF0000"/>
                </patternFill>
              </fill>
            </x14:dxf>
          </x14:cfRule>
          <xm:sqref>R150:AD150</xm:sqref>
        </x14:conditionalFormatting>
        <x14:conditionalFormatting xmlns:xm="http://schemas.microsoft.com/office/excel/2006/main">
          <x14:cfRule type="expression" priority="4699258" id="{E7B59C69-7921-4049-84A1-8B3E5F7B0598}">
            <xm:f>$T$4='Data entry'!$R54</xm:f>
            <x14:dxf>
              <fill>
                <patternFill>
                  <bgColor rgb="FFFFFF00"/>
                </patternFill>
              </fill>
            </x14:dxf>
          </x14:cfRule>
          <xm:sqref>F149:T149</xm:sqref>
        </x14:conditionalFormatting>
        <x14:conditionalFormatting xmlns:xm="http://schemas.microsoft.com/office/excel/2006/main">
          <x14:cfRule type="expression" priority="4699259" id="{238C09E5-7A3D-439D-949F-A7733073F9A2}">
            <xm:f>$U$4='Data entry'!$R54</xm:f>
            <x14:dxf>
              <fill>
                <patternFill>
                  <bgColor rgb="FFFFFF00"/>
                </patternFill>
              </fill>
            </x14:dxf>
          </x14:cfRule>
          <xm:sqref>G149:U149</xm:sqref>
        </x14:conditionalFormatting>
        <x14:conditionalFormatting xmlns:xm="http://schemas.microsoft.com/office/excel/2006/main">
          <x14:cfRule type="expression" priority="4699260" id="{DE4D4432-0A19-452A-AF14-2873FE4DF411}">
            <xm:f>$AR$4='Data entry'!$R54</xm:f>
            <x14:dxf>
              <fill>
                <patternFill>
                  <bgColor rgb="FFFF0000"/>
                </patternFill>
              </fill>
            </x14:dxf>
          </x14:cfRule>
          <xm:sqref>AP150:BB150</xm:sqref>
        </x14:conditionalFormatting>
        <x14:conditionalFormatting xmlns:xm="http://schemas.microsoft.com/office/excel/2006/main">
          <x14:cfRule type="expression" priority="4699261" id="{90D7E1FF-542D-40C8-9BD5-DFEB4CDD256F}">
            <xm:f>$AR$4='Data entry'!$R54</xm:f>
            <x14:dxf>
              <fill>
                <patternFill>
                  <bgColor rgb="FFFFFF00"/>
                </patternFill>
              </fill>
            </x14:dxf>
          </x14:cfRule>
          <xm:sqref>AD149:AR149</xm:sqref>
        </x14:conditionalFormatting>
        <x14:conditionalFormatting xmlns:xm="http://schemas.microsoft.com/office/excel/2006/main">
          <x14:cfRule type="expression" priority="4699262" id="{0EBB5305-4A4A-4205-A1FF-11160070CBC3}">
            <xm:f>$AS$4='Data entry'!$R54</xm:f>
            <x14:dxf>
              <fill>
                <patternFill>
                  <bgColor rgb="FFFF0000"/>
                </patternFill>
              </fill>
            </x14:dxf>
          </x14:cfRule>
          <xm:sqref>AQ150:BC150</xm:sqref>
        </x14:conditionalFormatting>
        <x14:conditionalFormatting xmlns:xm="http://schemas.microsoft.com/office/excel/2006/main">
          <x14:cfRule type="expression" priority="4699263" id="{AC8EB30C-4253-4CE1-820E-1801F6D8D35B}">
            <xm:f>$AS$4='Data entry'!$R54</xm:f>
            <x14:dxf>
              <fill>
                <patternFill>
                  <bgColor rgb="FFFFFF00"/>
                </patternFill>
              </fill>
            </x14:dxf>
          </x14:cfRule>
          <xm:sqref>AE149:AS149</xm:sqref>
        </x14:conditionalFormatting>
        <x14:conditionalFormatting xmlns:xm="http://schemas.microsoft.com/office/excel/2006/main">
          <x14:cfRule type="expression" priority="4699264" id="{E11744C1-7201-4272-A1B0-945490B42425}">
            <xm:f>$AT$4='Data entry'!$R54</xm:f>
            <x14:dxf>
              <fill>
                <patternFill>
                  <bgColor rgb="FFFF0000"/>
                </patternFill>
              </fill>
            </x14:dxf>
          </x14:cfRule>
          <xm:sqref>AR150:BD150</xm:sqref>
        </x14:conditionalFormatting>
        <x14:conditionalFormatting xmlns:xm="http://schemas.microsoft.com/office/excel/2006/main">
          <x14:cfRule type="expression" priority="4699265" id="{5EE2823B-E955-4EA7-B99C-0B1F77B57A69}">
            <xm:f>$AT$4='Data entry'!$R54</xm:f>
            <x14:dxf>
              <fill>
                <patternFill>
                  <bgColor rgb="FFFFFF00"/>
                </patternFill>
              </fill>
            </x14:dxf>
          </x14:cfRule>
          <xm:sqref>AF149:AT149</xm:sqref>
        </x14:conditionalFormatting>
        <x14:conditionalFormatting xmlns:xm="http://schemas.microsoft.com/office/excel/2006/main">
          <x14:cfRule type="expression" priority="4699266" id="{5737DC63-3262-4B34-900C-2AAEB255FCBA}">
            <xm:f>$AU$4='Data entry'!$R54</xm:f>
            <x14:dxf>
              <fill>
                <patternFill>
                  <bgColor rgb="FFFF0000"/>
                </patternFill>
              </fill>
            </x14:dxf>
          </x14:cfRule>
          <xm:sqref>AS150:BE150</xm:sqref>
        </x14:conditionalFormatting>
        <x14:conditionalFormatting xmlns:xm="http://schemas.microsoft.com/office/excel/2006/main">
          <x14:cfRule type="expression" priority="4699267" id="{2B5C1F1B-3C3D-4CA3-BC64-0E98422075B6}">
            <xm:f>$AU$4='Data entry'!$R54</xm:f>
            <x14:dxf>
              <fill>
                <patternFill>
                  <bgColor rgb="FFFFFF00"/>
                </patternFill>
              </fill>
            </x14:dxf>
          </x14:cfRule>
          <xm:sqref>AG149:AU149</xm:sqref>
        </x14:conditionalFormatting>
        <x14:conditionalFormatting xmlns:xm="http://schemas.microsoft.com/office/excel/2006/main">
          <x14:cfRule type="expression" priority="4699268" id="{B87A1285-B003-4855-8F4B-53C391BA10E6}">
            <xm:f>$AV$4='Data entry'!$R54</xm:f>
            <x14:dxf>
              <fill>
                <patternFill>
                  <bgColor rgb="FFFF0000"/>
                </patternFill>
              </fill>
            </x14:dxf>
          </x14:cfRule>
          <xm:sqref>AT150:BF150</xm:sqref>
        </x14:conditionalFormatting>
        <x14:conditionalFormatting xmlns:xm="http://schemas.microsoft.com/office/excel/2006/main">
          <x14:cfRule type="expression" priority="4699269" id="{338EE31C-78DB-4818-B837-0380F9E457FA}">
            <xm:f>$AV$4='Data entry'!$R54</xm:f>
            <x14:dxf>
              <fill>
                <patternFill>
                  <bgColor rgb="FFFFFF00"/>
                </patternFill>
              </fill>
            </x14:dxf>
          </x14:cfRule>
          <xm:sqref>AH149:AV149</xm:sqref>
        </x14:conditionalFormatting>
        <x14:conditionalFormatting xmlns:xm="http://schemas.microsoft.com/office/excel/2006/main">
          <x14:cfRule type="expression" priority="4699270" id="{5C40EA66-2801-4C91-B885-BF6A1ECFC35C}">
            <xm:f>$AW$4='Data entry'!$R54</xm:f>
            <x14:dxf>
              <fill>
                <patternFill>
                  <bgColor rgb="FFFF0000"/>
                </patternFill>
              </fill>
            </x14:dxf>
          </x14:cfRule>
          <xm:sqref>AU150:BG150</xm:sqref>
        </x14:conditionalFormatting>
        <x14:conditionalFormatting xmlns:xm="http://schemas.microsoft.com/office/excel/2006/main">
          <x14:cfRule type="expression" priority="4699271" id="{51BCD5CE-DF86-4C2F-8A81-DDA1EFD6C8F7}">
            <xm:f>$AW$4='Data entry'!$R54</xm:f>
            <x14:dxf>
              <fill>
                <patternFill>
                  <bgColor rgb="FFFFFF00"/>
                </patternFill>
              </fill>
            </x14:dxf>
          </x14:cfRule>
          <xm:sqref>AI149:AW149</xm:sqref>
        </x14:conditionalFormatting>
        <x14:conditionalFormatting xmlns:xm="http://schemas.microsoft.com/office/excel/2006/main">
          <x14:cfRule type="expression" priority="4699272" id="{DC2ED5A0-8917-4877-8CD3-9DF9BE5993C9}">
            <xm:f>$AX$4='Data entry'!$R54</xm:f>
            <x14:dxf>
              <fill>
                <patternFill>
                  <bgColor rgb="FFFF0000"/>
                </patternFill>
              </fill>
            </x14:dxf>
          </x14:cfRule>
          <xm:sqref>AV150:BH150</xm:sqref>
        </x14:conditionalFormatting>
        <x14:conditionalFormatting xmlns:xm="http://schemas.microsoft.com/office/excel/2006/main">
          <x14:cfRule type="expression" priority="4699273" id="{59B31869-20F9-45BD-BC80-0A6C8945CE2C}">
            <xm:f>$AX$4='Data entry'!$R54</xm:f>
            <x14:dxf>
              <fill>
                <patternFill>
                  <bgColor rgb="FFFFFF00"/>
                </patternFill>
              </fill>
            </x14:dxf>
          </x14:cfRule>
          <xm:sqref>AJ149:AX149</xm:sqref>
        </x14:conditionalFormatting>
        <x14:conditionalFormatting xmlns:xm="http://schemas.microsoft.com/office/excel/2006/main">
          <x14:cfRule type="expression" priority="4699274" id="{D4208FA0-4262-4037-934C-6D0742B2AD8E}">
            <xm:f>$AY$4='Data entry'!$R54</xm:f>
            <x14:dxf>
              <fill>
                <patternFill>
                  <bgColor rgb="FFFF0000"/>
                </patternFill>
              </fill>
            </x14:dxf>
          </x14:cfRule>
          <xm:sqref>AW150:BI150</xm:sqref>
        </x14:conditionalFormatting>
        <x14:conditionalFormatting xmlns:xm="http://schemas.microsoft.com/office/excel/2006/main">
          <x14:cfRule type="expression" priority="4699275" id="{04D6E423-18C7-42B2-A67D-F49D8E62B571}">
            <xm:f>$AY$4='Data entry'!$R54</xm:f>
            <x14:dxf>
              <fill>
                <patternFill>
                  <bgColor rgb="FFFFFF00"/>
                </patternFill>
              </fill>
            </x14:dxf>
          </x14:cfRule>
          <xm:sqref>AK149:AY149</xm:sqref>
        </x14:conditionalFormatting>
        <x14:conditionalFormatting xmlns:xm="http://schemas.microsoft.com/office/excel/2006/main">
          <x14:cfRule type="expression" priority="4699276" id="{A931C203-6E4B-4EBD-A2F4-1876881F48D4}">
            <xm:f>$AZ$4='Data entry'!$R54</xm:f>
            <x14:dxf>
              <fill>
                <patternFill>
                  <bgColor rgb="FFFF0000"/>
                </patternFill>
              </fill>
            </x14:dxf>
          </x14:cfRule>
          <xm:sqref>AX150:BJ150</xm:sqref>
        </x14:conditionalFormatting>
        <x14:conditionalFormatting xmlns:xm="http://schemas.microsoft.com/office/excel/2006/main">
          <x14:cfRule type="expression" priority="4699277" id="{092D9100-E652-40FE-8CAA-720DC0681250}">
            <xm:f>$AZ$4='Data entry'!$R54</xm:f>
            <x14:dxf>
              <fill>
                <patternFill>
                  <bgColor rgb="FFFFFF00"/>
                </patternFill>
              </fill>
            </x14:dxf>
          </x14:cfRule>
          <xm:sqref>AL149:AZ149</xm:sqref>
        </x14:conditionalFormatting>
        <x14:conditionalFormatting xmlns:xm="http://schemas.microsoft.com/office/excel/2006/main">
          <x14:cfRule type="expression" priority="4699278" id="{A3C7E6BE-A225-483C-A983-A915DB662C52}">
            <xm:f>$BA$4='Data entry'!$R54</xm:f>
            <x14:dxf>
              <fill>
                <patternFill>
                  <bgColor rgb="FFFF0000"/>
                </patternFill>
              </fill>
            </x14:dxf>
          </x14:cfRule>
          <xm:sqref>AY150:BK150</xm:sqref>
        </x14:conditionalFormatting>
        <x14:conditionalFormatting xmlns:xm="http://schemas.microsoft.com/office/excel/2006/main">
          <x14:cfRule type="expression" priority="4699279" id="{F5CF569A-8AFA-4CFF-8BD3-F04D8927A99F}">
            <xm:f>$BA$4='Data entry'!$R54</xm:f>
            <x14:dxf>
              <fill>
                <patternFill>
                  <bgColor rgb="FFFFFF00"/>
                </patternFill>
              </fill>
            </x14:dxf>
          </x14:cfRule>
          <xm:sqref>AM149:BA149</xm:sqref>
        </x14:conditionalFormatting>
        <x14:conditionalFormatting xmlns:xm="http://schemas.microsoft.com/office/excel/2006/main">
          <x14:cfRule type="expression" priority="4699280" id="{E4DAC94A-7983-4BFB-A87B-45B58561841A}">
            <xm:f>$BB$4='Data entry'!$R54</xm:f>
            <x14:dxf>
              <fill>
                <patternFill>
                  <bgColor rgb="FFFF0000"/>
                </patternFill>
              </fill>
            </x14:dxf>
          </x14:cfRule>
          <xm:sqref>AZ150:BL150</xm:sqref>
        </x14:conditionalFormatting>
        <x14:conditionalFormatting xmlns:xm="http://schemas.microsoft.com/office/excel/2006/main">
          <x14:cfRule type="expression" priority="4699281" id="{E63849C5-F39B-4B0E-8F8A-B532EDF2CBAE}">
            <xm:f>$BB$4='Data entry'!$R54</xm:f>
            <x14:dxf>
              <fill>
                <patternFill>
                  <bgColor rgb="FFFFFF00"/>
                </patternFill>
              </fill>
            </x14:dxf>
          </x14:cfRule>
          <xm:sqref>AN149:BB149</xm:sqref>
        </x14:conditionalFormatting>
        <x14:conditionalFormatting xmlns:xm="http://schemas.microsoft.com/office/excel/2006/main">
          <x14:cfRule type="expression" priority="4699282" id="{4FDC32D3-C1F5-455D-9AA4-A03359B72526}">
            <xm:f>$BC$4='Data entry'!$R54</xm:f>
            <x14:dxf>
              <fill>
                <patternFill>
                  <bgColor rgb="FFFF0000"/>
                </patternFill>
              </fill>
            </x14:dxf>
          </x14:cfRule>
          <xm:sqref>BA150:BM150</xm:sqref>
        </x14:conditionalFormatting>
        <x14:conditionalFormatting xmlns:xm="http://schemas.microsoft.com/office/excel/2006/main">
          <x14:cfRule type="expression" priority="4699283" id="{5F0D0C60-B233-4C56-B05D-98C99990877F}">
            <xm:f>$BC$4='Data entry'!$R54</xm:f>
            <x14:dxf>
              <fill>
                <patternFill>
                  <bgColor rgb="FFFFFF00"/>
                </patternFill>
              </fill>
            </x14:dxf>
          </x14:cfRule>
          <xm:sqref>AO149:BC149</xm:sqref>
        </x14:conditionalFormatting>
        <x14:conditionalFormatting xmlns:xm="http://schemas.microsoft.com/office/excel/2006/main">
          <x14:cfRule type="expression" priority="4699284" id="{9EBCB60F-8135-43B6-A0F3-548D4092CC98}">
            <xm:f>$BD$4='Data entry'!$R54</xm:f>
            <x14:dxf>
              <fill>
                <patternFill>
                  <bgColor rgb="FFFF0000"/>
                </patternFill>
              </fill>
            </x14:dxf>
          </x14:cfRule>
          <xm:sqref>BB150:BN150</xm:sqref>
        </x14:conditionalFormatting>
        <x14:conditionalFormatting xmlns:xm="http://schemas.microsoft.com/office/excel/2006/main">
          <x14:cfRule type="expression" priority="4699285" id="{961AF346-4A73-41ED-9A8D-27D431B09C05}">
            <xm:f>$BD$4='Data entry'!$R54</xm:f>
            <x14:dxf>
              <fill>
                <patternFill>
                  <bgColor rgb="FFFFFF00"/>
                </patternFill>
              </fill>
            </x14:dxf>
          </x14:cfRule>
          <xm:sqref>AP149:BD149</xm:sqref>
        </x14:conditionalFormatting>
        <x14:conditionalFormatting xmlns:xm="http://schemas.microsoft.com/office/excel/2006/main">
          <x14:cfRule type="expression" priority="4699286" id="{5A887026-27CD-4F8C-8BA6-1E92704C1CA6}">
            <xm:f>$BE$4='Data entry'!$R54</xm:f>
            <x14:dxf>
              <fill>
                <patternFill>
                  <bgColor rgb="FFFF0000"/>
                </patternFill>
              </fill>
            </x14:dxf>
          </x14:cfRule>
          <xm:sqref>BC150:BO150</xm:sqref>
        </x14:conditionalFormatting>
        <x14:conditionalFormatting xmlns:xm="http://schemas.microsoft.com/office/excel/2006/main">
          <x14:cfRule type="expression" priority="4699287" id="{7F46217B-A1E9-4515-B31E-E756FCD7C6D9}">
            <xm:f>$BE$4='Data entry'!$R54</xm:f>
            <x14:dxf>
              <fill>
                <patternFill>
                  <bgColor rgb="FFFFFF00"/>
                </patternFill>
              </fill>
            </x14:dxf>
          </x14:cfRule>
          <xm:sqref>AP149:BE149</xm:sqref>
        </x14:conditionalFormatting>
        <x14:conditionalFormatting xmlns:xm="http://schemas.microsoft.com/office/excel/2006/main">
          <x14:cfRule type="expression" priority="4699288" id="{F4D9285C-8CA0-4EF1-943E-6A462D47CC77}">
            <xm:f>$BF$4='Data entry'!$R54</xm:f>
            <x14:dxf>
              <fill>
                <patternFill>
                  <bgColor rgb="FFFF0000"/>
                </patternFill>
              </fill>
            </x14:dxf>
          </x14:cfRule>
          <xm:sqref>BD150:BP150</xm:sqref>
        </x14:conditionalFormatting>
        <x14:conditionalFormatting xmlns:xm="http://schemas.microsoft.com/office/excel/2006/main">
          <x14:cfRule type="expression" priority="4699289" id="{B9E4407D-651D-4DC0-9D61-3271D62A65E9}">
            <xm:f>$BF$4='Data entry'!$R54</xm:f>
            <x14:dxf>
              <fill>
                <patternFill>
                  <bgColor rgb="FFFFFF00"/>
                </patternFill>
              </fill>
            </x14:dxf>
          </x14:cfRule>
          <xm:sqref>AR149:BF149</xm:sqref>
        </x14:conditionalFormatting>
        <x14:conditionalFormatting xmlns:xm="http://schemas.microsoft.com/office/excel/2006/main">
          <x14:cfRule type="expression" priority="4699290" id="{4CDC062F-DDFF-4556-B941-08F919727F69}">
            <xm:f>$BG$4='Data entry'!$R54</xm:f>
            <x14:dxf>
              <fill>
                <patternFill>
                  <bgColor rgb="FFFF0000"/>
                </patternFill>
              </fill>
            </x14:dxf>
          </x14:cfRule>
          <xm:sqref>BE150:BQ150</xm:sqref>
        </x14:conditionalFormatting>
        <x14:conditionalFormatting xmlns:xm="http://schemas.microsoft.com/office/excel/2006/main">
          <x14:cfRule type="expression" priority="4699291" id="{789184FA-9055-433B-8A1B-92C7ED59E81F}">
            <xm:f>$BG$4='Data entry'!$R54</xm:f>
            <x14:dxf>
              <fill>
                <patternFill>
                  <bgColor rgb="FFFFFF00"/>
                </patternFill>
              </fill>
            </x14:dxf>
          </x14:cfRule>
          <xm:sqref>AS149:BG149</xm:sqref>
        </x14:conditionalFormatting>
        <x14:conditionalFormatting xmlns:xm="http://schemas.microsoft.com/office/excel/2006/main">
          <x14:cfRule type="expression" priority="4699292" id="{58651E5C-09C9-46C1-B95C-E8A578A49E15}">
            <xm:f>$BH$4='Data entry'!$R54</xm:f>
            <x14:dxf>
              <fill>
                <patternFill>
                  <bgColor rgb="FFFFFF00"/>
                </patternFill>
              </fill>
            </x14:dxf>
          </x14:cfRule>
          <xm:sqref>AT149:BH149</xm:sqref>
        </x14:conditionalFormatting>
        <x14:conditionalFormatting xmlns:xm="http://schemas.microsoft.com/office/excel/2006/main">
          <x14:cfRule type="expression" priority="4699293" id="{97B30B86-8311-4DC0-A533-8C0D53F37839}">
            <xm:f>$BH$4='Data entry'!$R54</xm:f>
            <x14:dxf>
              <fill>
                <patternFill>
                  <bgColor rgb="FFFF0000"/>
                </patternFill>
              </fill>
            </x14:dxf>
          </x14:cfRule>
          <xm:sqref>BF150:BR150</xm:sqref>
        </x14:conditionalFormatting>
        <x14:conditionalFormatting xmlns:xm="http://schemas.microsoft.com/office/excel/2006/main">
          <x14:cfRule type="expression" priority="4699294" id="{78344C0C-5AEA-40B1-A20C-6D77DF58E1F5}">
            <xm:f>$BI$4='Data entry'!$R54</xm:f>
            <x14:dxf>
              <fill>
                <patternFill>
                  <bgColor rgb="FFFFFF00"/>
                </patternFill>
              </fill>
            </x14:dxf>
          </x14:cfRule>
          <xm:sqref>AU149:BI149</xm:sqref>
        </x14:conditionalFormatting>
        <x14:conditionalFormatting xmlns:xm="http://schemas.microsoft.com/office/excel/2006/main">
          <x14:cfRule type="expression" priority="4699295" id="{A9CE044F-482E-4F25-B28F-89ACC58502B1}">
            <xm:f>$BI$4='Data entry'!$R54</xm:f>
            <x14:dxf>
              <fill>
                <patternFill>
                  <bgColor rgb="FFFF0000"/>
                </patternFill>
              </fill>
            </x14:dxf>
          </x14:cfRule>
          <xm:sqref>BG150:BS150</xm:sqref>
        </x14:conditionalFormatting>
        <x14:conditionalFormatting xmlns:xm="http://schemas.microsoft.com/office/excel/2006/main">
          <x14:cfRule type="expression" priority="4699296" id="{F63BE0EB-3C71-4456-BEF0-11180AB7A8BB}">
            <xm:f>$BJ$4='Data entry'!$R54</xm:f>
            <x14:dxf>
              <fill>
                <patternFill>
                  <bgColor rgb="FFFFFF00"/>
                </patternFill>
              </fill>
            </x14:dxf>
          </x14:cfRule>
          <xm:sqref>AV149:BJ149</xm:sqref>
        </x14:conditionalFormatting>
        <x14:conditionalFormatting xmlns:xm="http://schemas.microsoft.com/office/excel/2006/main">
          <x14:cfRule type="expression" priority="4699297" id="{478A5DCB-1DAA-4497-A6CC-B4F01FB96D10}">
            <xm:f>$BJ$4='Data entry'!$R54</xm:f>
            <x14:dxf>
              <fill>
                <patternFill>
                  <bgColor rgb="FFFF0000"/>
                </patternFill>
              </fill>
            </x14:dxf>
          </x14:cfRule>
          <xm:sqref>BH150:BT150</xm:sqref>
        </x14:conditionalFormatting>
        <x14:conditionalFormatting xmlns:xm="http://schemas.microsoft.com/office/excel/2006/main">
          <x14:cfRule type="expression" priority="4699298" id="{CDE4AD5B-65A6-4FA4-9EC0-8D05F22312A9}">
            <xm:f>$BK$4='Data entry'!$R54</xm:f>
            <x14:dxf>
              <fill>
                <patternFill>
                  <bgColor rgb="FFFF0000"/>
                </patternFill>
              </fill>
            </x14:dxf>
          </x14:cfRule>
          <xm:sqref>BI150:BU150</xm:sqref>
        </x14:conditionalFormatting>
        <x14:conditionalFormatting xmlns:xm="http://schemas.microsoft.com/office/excel/2006/main">
          <x14:cfRule type="expression" priority="4699299" id="{AB32E790-6CD8-4D11-9A69-57D785FE4BBC}">
            <xm:f>$BK$4='Data entry'!$R54</xm:f>
            <x14:dxf>
              <fill>
                <patternFill>
                  <bgColor rgb="FFFFFF00"/>
                </patternFill>
              </fill>
            </x14:dxf>
          </x14:cfRule>
          <xm:sqref>AW149:BK149</xm:sqref>
        </x14:conditionalFormatting>
        <x14:conditionalFormatting xmlns:xm="http://schemas.microsoft.com/office/excel/2006/main">
          <x14:cfRule type="expression" priority="4699300" id="{99810EB9-805C-43D8-852A-EEECE7874CDB}">
            <xm:f>$BL$4='Data entry'!$R54</xm:f>
            <x14:dxf>
              <fill>
                <patternFill>
                  <bgColor rgb="FFFF0000"/>
                </patternFill>
              </fill>
            </x14:dxf>
          </x14:cfRule>
          <xm:sqref>BJ150:BV150</xm:sqref>
        </x14:conditionalFormatting>
        <x14:conditionalFormatting xmlns:xm="http://schemas.microsoft.com/office/excel/2006/main">
          <x14:cfRule type="expression" priority="4699301" id="{BF5F5475-4E46-479C-97A6-D5175F5D1803}">
            <xm:f>$BL$4='Data entry'!$R54</xm:f>
            <x14:dxf>
              <fill>
                <patternFill>
                  <bgColor rgb="FFFFFF00"/>
                </patternFill>
              </fill>
            </x14:dxf>
          </x14:cfRule>
          <xm:sqref>AX149:BL149</xm:sqref>
        </x14:conditionalFormatting>
        <x14:conditionalFormatting xmlns:xm="http://schemas.microsoft.com/office/excel/2006/main">
          <x14:cfRule type="expression" priority="4699302" id="{B86FDF2F-16C9-46B1-847E-7EA1A8A34B9D}">
            <xm:f>$BM$4='Data entry'!$R54</xm:f>
            <x14:dxf>
              <fill>
                <patternFill>
                  <bgColor rgb="FFFF0000"/>
                </patternFill>
              </fill>
            </x14:dxf>
          </x14:cfRule>
          <xm:sqref>BK150:BW150</xm:sqref>
        </x14:conditionalFormatting>
        <x14:conditionalFormatting xmlns:xm="http://schemas.microsoft.com/office/excel/2006/main">
          <x14:cfRule type="expression" priority="4699303" id="{72FD189F-4CED-400D-9FEF-21A328970A4D}">
            <xm:f>$BM$4='Data entry'!$R54</xm:f>
            <x14:dxf>
              <fill>
                <patternFill>
                  <bgColor rgb="FFFFFF00"/>
                </patternFill>
              </fill>
            </x14:dxf>
          </x14:cfRule>
          <xm:sqref>AY149:BM149</xm:sqref>
        </x14:conditionalFormatting>
        <x14:conditionalFormatting xmlns:xm="http://schemas.microsoft.com/office/excel/2006/main">
          <x14:cfRule type="expression" priority="4699304" id="{BBBBF859-D5A7-4F55-BFBF-8A77E3357590}">
            <xm:f>$BN$4='Data entry'!$R54</xm:f>
            <x14:dxf>
              <fill>
                <patternFill>
                  <bgColor rgb="FFFF0000"/>
                </patternFill>
              </fill>
            </x14:dxf>
          </x14:cfRule>
          <xm:sqref>BL150:BX150</xm:sqref>
        </x14:conditionalFormatting>
        <x14:conditionalFormatting xmlns:xm="http://schemas.microsoft.com/office/excel/2006/main">
          <x14:cfRule type="expression" priority="4699305" id="{50CB1D75-0FD5-4D24-92B1-E8A41DC6575C}">
            <xm:f>$BN$4='Data entry'!$R54</xm:f>
            <x14:dxf>
              <fill>
                <patternFill>
                  <bgColor rgb="FFFFFF00"/>
                </patternFill>
              </fill>
            </x14:dxf>
          </x14:cfRule>
          <xm:sqref>AZ149:BN149</xm:sqref>
        </x14:conditionalFormatting>
        <x14:conditionalFormatting xmlns:xm="http://schemas.microsoft.com/office/excel/2006/main">
          <x14:cfRule type="expression" priority="4699306" id="{9EF3226D-E8FC-496B-A6FF-71776AEA54D1}">
            <xm:f>$BO$4='Data entry'!$R54</xm:f>
            <x14:dxf>
              <fill>
                <patternFill>
                  <bgColor rgb="FFFF0000"/>
                </patternFill>
              </fill>
            </x14:dxf>
          </x14:cfRule>
          <xm:sqref>BM150:BY150</xm:sqref>
        </x14:conditionalFormatting>
        <x14:conditionalFormatting xmlns:xm="http://schemas.microsoft.com/office/excel/2006/main">
          <x14:cfRule type="expression" priority="4699307" id="{3B86C801-ECFE-4D05-8AA5-1581116BAFBC}">
            <xm:f>$BO$4='Data entry'!$R54</xm:f>
            <x14:dxf>
              <fill>
                <patternFill>
                  <bgColor rgb="FFFFFF00"/>
                </patternFill>
              </fill>
            </x14:dxf>
          </x14:cfRule>
          <xm:sqref>BA149:BO149</xm:sqref>
        </x14:conditionalFormatting>
        <x14:conditionalFormatting xmlns:xm="http://schemas.microsoft.com/office/excel/2006/main">
          <x14:cfRule type="expression" priority="4699308" id="{058A23EC-3371-4A02-9F20-1ECA603AC6BC}">
            <xm:f>$BP$4='Data entry'!$R54</xm:f>
            <x14:dxf>
              <fill>
                <patternFill>
                  <bgColor rgb="FFFF0000"/>
                </patternFill>
              </fill>
            </x14:dxf>
          </x14:cfRule>
          <xm:sqref>BN150:BZ150</xm:sqref>
        </x14:conditionalFormatting>
        <x14:conditionalFormatting xmlns:xm="http://schemas.microsoft.com/office/excel/2006/main">
          <x14:cfRule type="expression" priority="4699309" id="{3E711E31-3992-4555-AB22-87133D60CD15}">
            <xm:f>$BP$4='Data entry'!$R54</xm:f>
            <x14:dxf>
              <fill>
                <patternFill>
                  <bgColor rgb="FFFFFF00"/>
                </patternFill>
              </fill>
            </x14:dxf>
          </x14:cfRule>
          <xm:sqref>BB149:BP149</xm:sqref>
        </x14:conditionalFormatting>
        <x14:conditionalFormatting xmlns:xm="http://schemas.microsoft.com/office/excel/2006/main">
          <x14:cfRule type="expression" priority="4699310" id="{23E9F8B9-37D5-4730-9453-6F23E8ECBBE3}">
            <xm:f>$BQ$4='Data entry'!$R54</xm:f>
            <x14:dxf>
              <fill>
                <patternFill>
                  <bgColor rgb="FFFFFF00"/>
                </patternFill>
              </fill>
            </x14:dxf>
          </x14:cfRule>
          <xm:sqref>BC149:BQ149</xm:sqref>
        </x14:conditionalFormatting>
        <x14:conditionalFormatting xmlns:xm="http://schemas.microsoft.com/office/excel/2006/main">
          <x14:cfRule type="expression" priority="4699311" id="{BCFD92F6-AAD3-44FD-BC61-A292A81B883E}">
            <xm:f>$BQ$4='Data entry'!$R54</xm:f>
            <x14:dxf>
              <fill>
                <patternFill>
                  <bgColor rgb="FFFF0000"/>
                </patternFill>
              </fill>
            </x14:dxf>
          </x14:cfRule>
          <xm:sqref>BO150:CA150</xm:sqref>
        </x14:conditionalFormatting>
        <x14:conditionalFormatting xmlns:xm="http://schemas.microsoft.com/office/excel/2006/main">
          <x14:cfRule type="expression" priority="4699312" id="{357D60E5-F356-477E-8020-A18F42C02832}">
            <xm:f>$BR$4='Data entry'!$R54</xm:f>
            <x14:dxf>
              <fill>
                <patternFill>
                  <bgColor rgb="FFFFFF00"/>
                </patternFill>
              </fill>
            </x14:dxf>
          </x14:cfRule>
          <xm:sqref>BD149:BR149</xm:sqref>
        </x14:conditionalFormatting>
        <x14:conditionalFormatting xmlns:xm="http://schemas.microsoft.com/office/excel/2006/main">
          <x14:cfRule type="expression" priority="4699313" id="{DA2B6511-43B3-432D-B6AA-1DB1188B90A6}">
            <xm:f>$BR$4='Data entry'!$R54</xm:f>
            <x14:dxf>
              <fill>
                <patternFill>
                  <bgColor rgb="FFFF0000"/>
                </patternFill>
              </fill>
            </x14:dxf>
          </x14:cfRule>
          <xm:sqref>BP150:CB150</xm:sqref>
        </x14:conditionalFormatting>
        <x14:conditionalFormatting xmlns:xm="http://schemas.microsoft.com/office/excel/2006/main">
          <x14:cfRule type="expression" priority="4699314" id="{0D5F64E4-4136-4BFA-B833-CC8578525D9C}">
            <xm:f>$BS$4='Data entry'!$R54</xm:f>
            <x14:dxf>
              <fill>
                <patternFill>
                  <bgColor rgb="FFFFFF00"/>
                </patternFill>
              </fill>
            </x14:dxf>
          </x14:cfRule>
          <xm:sqref>BE149:BS149</xm:sqref>
        </x14:conditionalFormatting>
        <x14:conditionalFormatting xmlns:xm="http://schemas.microsoft.com/office/excel/2006/main">
          <x14:cfRule type="expression" priority="4699315" id="{AC94D468-F078-4AE2-8771-102996E07B09}">
            <xm:f>$BS$4='Data entry'!$R54</xm:f>
            <x14:dxf>
              <fill>
                <patternFill>
                  <bgColor rgb="FFFF0000"/>
                </patternFill>
              </fill>
            </x14:dxf>
          </x14:cfRule>
          <xm:sqref>BQ150:CC150</xm:sqref>
        </x14:conditionalFormatting>
        <x14:conditionalFormatting xmlns:xm="http://schemas.microsoft.com/office/excel/2006/main">
          <x14:cfRule type="expression" priority="4699316" id="{10E78F76-181E-4F19-9F89-7DD36D3EFE30}">
            <xm:f>$BT$4='Data entry'!$R54</xm:f>
            <x14:dxf>
              <fill>
                <patternFill>
                  <bgColor rgb="FFFFFF00"/>
                </patternFill>
              </fill>
            </x14:dxf>
          </x14:cfRule>
          <xm:sqref>BF149:BT149</xm:sqref>
        </x14:conditionalFormatting>
        <x14:conditionalFormatting xmlns:xm="http://schemas.microsoft.com/office/excel/2006/main">
          <x14:cfRule type="expression" priority="4699317" id="{6A5FADC6-9512-4EFB-90A5-7B5244D10D1F}">
            <xm:f>$BT$4='Data entry'!$R54</xm:f>
            <x14:dxf>
              <fill>
                <patternFill>
                  <bgColor rgb="FFFF0000"/>
                </patternFill>
              </fill>
            </x14:dxf>
          </x14:cfRule>
          <xm:sqref>BR150:CC150</xm:sqref>
        </x14:conditionalFormatting>
        <x14:conditionalFormatting xmlns:xm="http://schemas.microsoft.com/office/excel/2006/main">
          <x14:cfRule type="expression" priority="4699318" id="{A51139D1-8841-4B96-B8CB-DFE3808765CF}">
            <xm:f>$BU$4='Data entry'!$R54</xm:f>
            <x14:dxf>
              <fill>
                <patternFill>
                  <bgColor rgb="FFFFFF00"/>
                </patternFill>
              </fill>
            </x14:dxf>
          </x14:cfRule>
          <xm:sqref>BG149:BU149</xm:sqref>
        </x14:conditionalFormatting>
        <x14:conditionalFormatting xmlns:xm="http://schemas.microsoft.com/office/excel/2006/main">
          <x14:cfRule type="expression" priority="4699319" id="{55CA7258-760F-4BFF-ACB5-A70FEB3E7981}">
            <xm:f>$BU$4='Data entry'!$R54</xm:f>
            <x14:dxf>
              <fill>
                <patternFill>
                  <bgColor rgb="FFFF0000"/>
                </patternFill>
              </fill>
            </x14:dxf>
          </x14:cfRule>
          <xm:sqref>BS150:CC150</xm:sqref>
        </x14:conditionalFormatting>
        <x14:conditionalFormatting xmlns:xm="http://schemas.microsoft.com/office/excel/2006/main">
          <x14:cfRule type="expression" priority="4699320" id="{A922B218-64DB-4CBB-9AB8-FE0EBB44E09E}">
            <xm:f>$BV$4='Data entry'!$R54</xm:f>
            <x14:dxf>
              <fill>
                <patternFill>
                  <bgColor rgb="FFFFFF00"/>
                </patternFill>
              </fill>
            </x14:dxf>
          </x14:cfRule>
          <xm:sqref>BH149:BV149</xm:sqref>
        </x14:conditionalFormatting>
        <x14:conditionalFormatting xmlns:xm="http://schemas.microsoft.com/office/excel/2006/main">
          <x14:cfRule type="expression" priority="4699321" id="{C98E908A-CD31-4778-B41C-7AFB9DBE639A}">
            <xm:f>$BV$4='Data entry'!$R54</xm:f>
            <x14:dxf>
              <fill>
                <patternFill>
                  <bgColor rgb="FFFF0000"/>
                </patternFill>
              </fill>
            </x14:dxf>
          </x14:cfRule>
          <xm:sqref>BT150:CC150</xm:sqref>
        </x14:conditionalFormatting>
        <x14:conditionalFormatting xmlns:xm="http://schemas.microsoft.com/office/excel/2006/main">
          <x14:cfRule type="expression" priority="4699322" id="{465CCCA3-B4DB-4B61-8AC7-8A5E4CEC9E3F}">
            <xm:f>$BW$4='Data entry'!$R54</xm:f>
            <x14:dxf>
              <fill>
                <patternFill>
                  <bgColor rgb="FFFFFF00"/>
                </patternFill>
              </fill>
            </x14:dxf>
          </x14:cfRule>
          <xm:sqref>BI149:BW149</xm:sqref>
        </x14:conditionalFormatting>
        <x14:conditionalFormatting xmlns:xm="http://schemas.microsoft.com/office/excel/2006/main">
          <x14:cfRule type="expression" priority="4699323" id="{37566F97-6D06-400B-A709-FE657B07687F}">
            <xm:f>$BW$4='Data entry'!$R54</xm:f>
            <x14:dxf>
              <fill>
                <patternFill>
                  <bgColor rgb="FFFF0000"/>
                </patternFill>
              </fill>
            </x14:dxf>
          </x14:cfRule>
          <xm:sqref>BU150:CC150</xm:sqref>
        </x14:conditionalFormatting>
        <x14:conditionalFormatting xmlns:xm="http://schemas.microsoft.com/office/excel/2006/main">
          <x14:cfRule type="expression" priority="4699324" id="{D8FBA3AC-5CF0-4E45-97CA-1D4DEE729ADA}">
            <xm:f>$BX$4='Data entry'!$R54</xm:f>
            <x14:dxf>
              <fill>
                <patternFill>
                  <bgColor rgb="FFFFFF00"/>
                </patternFill>
              </fill>
            </x14:dxf>
          </x14:cfRule>
          <xm:sqref>BJ149:BX149</xm:sqref>
        </x14:conditionalFormatting>
        <x14:conditionalFormatting xmlns:xm="http://schemas.microsoft.com/office/excel/2006/main">
          <x14:cfRule type="expression" priority="4699325" id="{E077C84B-A94F-431D-B232-4AFCC7C64F54}">
            <xm:f>$BX$4='Data entry'!$R54</xm:f>
            <x14:dxf>
              <fill>
                <patternFill>
                  <bgColor rgb="FFFF0000"/>
                </patternFill>
              </fill>
            </x14:dxf>
          </x14:cfRule>
          <xm:sqref>BV150:CC150</xm:sqref>
        </x14:conditionalFormatting>
        <x14:conditionalFormatting xmlns:xm="http://schemas.microsoft.com/office/excel/2006/main">
          <x14:cfRule type="expression" priority="4699326" id="{63783BA8-0C97-4A44-86FD-7A2BCF1B9957}">
            <xm:f>$BY$4='Data entry'!$R54</xm:f>
            <x14:dxf>
              <fill>
                <patternFill>
                  <bgColor rgb="FFFFFF00"/>
                </patternFill>
              </fill>
            </x14:dxf>
          </x14:cfRule>
          <xm:sqref>BK149:BY149</xm:sqref>
        </x14:conditionalFormatting>
        <x14:conditionalFormatting xmlns:xm="http://schemas.microsoft.com/office/excel/2006/main">
          <x14:cfRule type="expression" priority="4699327" id="{BB8DB8B4-B71B-46D2-AEE7-346F16103F74}">
            <xm:f>$BY$4='Data entry'!$R54</xm:f>
            <x14:dxf>
              <fill>
                <patternFill>
                  <bgColor rgb="FFFF0000"/>
                </patternFill>
              </fill>
            </x14:dxf>
          </x14:cfRule>
          <xm:sqref>BW150:CC150</xm:sqref>
        </x14:conditionalFormatting>
        <x14:conditionalFormatting xmlns:xm="http://schemas.microsoft.com/office/excel/2006/main">
          <x14:cfRule type="expression" priority="4699328" id="{1B638B98-2B06-4FEB-90C1-446A3E0A3979}">
            <xm:f>$BZ$4='Data entry'!$R54</xm:f>
            <x14:dxf>
              <fill>
                <patternFill>
                  <bgColor rgb="FFFFFF00"/>
                </patternFill>
              </fill>
            </x14:dxf>
          </x14:cfRule>
          <xm:sqref>BL149:BZ149</xm:sqref>
        </x14:conditionalFormatting>
        <x14:conditionalFormatting xmlns:xm="http://schemas.microsoft.com/office/excel/2006/main">
          <x14:cfRule type="expression" priority="4699329" id="{D3A0A2F8-D1B2-4DC5-B2A9-0EF53074E685}">
            <xm:f>$BZ$4='Data entry'!$R54</xm:f>
            <x14:dxf>
              <fill>
                <patternFill>
                  <bgColor rgb="FFFF0000"/>
                </patternFill>
              </fill>
            </x14:dxf>
          </x14:cfRule>
          <xm:sqref>BX150:CC150</xm:sqref>
        </x14:conditionalFormatting>
        <x14:conditionalFormatting xmlns:xm="http://schemas.microsoft.com/office/excel/2006/main">
          <x14:cfRule type="expression" priority="4699330" id="{83F6D018-7D3B-4D33-9998-11572F2F2FF5}">
            <xm:f>$CA$4='Data entry'!$R54</xm:f>
            <x14:dxf>
              <fill>
                <patternFill>
                  <bgColor rgb="FFFFFF00"/>
                </patternFill>
              </fill>
            </x14:dxf>
          </x14:cfRule>
          <xm:sqref>BM149:CA149</xm:sqref>
        </x14:conditionalFormatting>
        <x14:conditionalFormatting xmlns:xm="http://schemas.microsoft.com/office/excel/2006/main">
          <x14:cfRule type="expression" priority="4699331" id="{8E6D0B51-5626-4ED9-9072-C7A2C139704F}">
            <xm:f>$CA$4='Data entry'!$R54</xm:f>
            <x14:dxf>
              <fill>
                <patternFill>
                  <bgColor rgb="FFFF0000"/>
                </patternFill>
              </fill>
            </x14:dxf>
          </x14:cfRule>
          <xm:sqref>BY150:CC150</xm:sqref>
        </x14:conditionalFormatting>
        <x14:conditionalFormatting xmlns:xm="http://schemas.microsoft.com/office/excel/2006/main">
          <x14:cfRule type="expression" priority="4699332" id="{E1886EE4-3BDE-43A9-9F4B-79377FEC37FE}">
            <xm:f>$CB$4='Data entry'!$R54</xm:f>
            <x14:dxf>
              <fill>
                <patternFill>
                  <bgColor rgb="FFFFFF00"/>
                </patternFill>
              </fill>
            </x14:dxf>
          </x14:cfRule>
          <xm:sqref>BN149:CB149</xm:sqref>
        </x14:conditionalFormatting>
        <x14:conditionalFormatting xmlns:xm="http://schemas.microsoft.com/office/excel/2006/main">
          <x14:cfRule type="expression" priority="4699333" id="{ADEF572A-6C18-4602-BB86-01C96D36E07E}">
            <xm:f>$CB$4='Data entry'!$R54</xm:f>
            <x14:dxf>
              <fill>
                <patternFill>
                  <bgColor rgb="FFFF0000"/>
                </patternFill>
              </fill>
            </x14:dxf>
          </x14:cfRule>
          <xm:sqref>BZ150:CC150</xm:sqref>
        </x14:conditionalFormatting>
        <x14:conditionalFormatting xmlns:xm="http://schemas.microsoft.com/office/excel/2006/main">
          <x14:cfRule type="expression" priority="4699334" id="{7984E1C9-E073-4955-8543-62145CB6D008}">
            <xm:f>$CC$4='Data entry'!$R54</xm:f>
            <x14:dxf>
              <fill>
                <patternFill>
                  <bgColor rgb="FFFFFF00"/>
                </patternFill>
              </fill>
            </x14:dxf>
          </x14:cfRule>
          <xm:sqref>BO149:CC149</xm:sqref>
        </x14:conditionalFormatting>
        <x14:conditionalFormatting xmlns:xm="http://schemas.microsoft.com/office/excel/2006/main">
          <x14:cfRule type="expression" priority="4699335" id="{18A957B3-59FA-4698-BA92-2A208FF18E2F}">
            <xm:f>$CC$4='Data entry'!$R54</xm:f>
            <x14:dxf>
              <fill>
                <patternFill>
                  <bgColor rgb="FFFF0000"/>
                </patternFill>
              </fill>
            </x14:dxf>
          </x14:cfRule>
          <xm:sqref>CA150:CC150</xm:sqref>
        </x14:conditionalFormatting>
        <x14:conditionalFormatting xmlns:xm="http://schemas.microsoft.com/office/excel/2006/main">
          <x14:cfRule type="expression" priority="4699422" id="{5B0DB825-B7C2-40AC-B7EF-F267F054CFB9}">
            <xm:f>$U$4='Data entry'!$R55</xm:f>
            <x14:dxf>
              <fill>
                <patternFill>
                  <bgColor rgb="FFFF0000"/>
                </patternFill>
              </fill>
            </x14:dxf>
          </x14:cfRule>
          <xm:sqref>S153:AE153</xm:sqref>
        </x14:conditionalFormatting>
        <x14:conditionalFormatting xmlns:xm="http://schemas.microsoft.com/office/excel/2006/main">
          <x14:cfRule type="expression" priority="4699423" id="{18311200-E2BB-400F-B594-3B9A2C6068C2}">
            <xm:f>$V$4='Data entry'!$R55</xm:f>
            <x14:dxf>
              <fill>
                <patternFill>
                  <bgColor rgb="FFFF0000"/>
                </patternFill>
              </fill>
            </x14:dxf>
          </x14:cfRule>
          <xm:sqref>T153:AF153</xm:sqref>
        </x14:conditionalFormatting>
        <x14:conditionalFormatting xmlns:xm="http://schemas.microsoft.com/office/excel/2006/main">
          <x14:cfRule type="expression" priority="4699424" id="{D6DFB621-1A58-4C59-A987-ECAD0EB2D32B}">
            <xm:f>$V$4='Data entry'!$R55</xm:f>
            <x14:dxf>
              <fill>
                <patternFill>
                  <bgColor rgb="FFFFFF00"/>
                </patternFill>
              </fill>
            </x14:dxf>
          </x14:cfRule>
          <xm:sqref>H152:V152</xm:sqref>
        </x14:conditionalFormatting>
        <x14:conditionalFormatting xmlns:xm="http://schemas.microsoft.com/office/excel/2006/main">
          <x14:cfRule type="expression" priority="4699425" id="{5F87A680-DC5F-433D-A779-B7A534ACCDA9}">
            <xm:f>$W$4='Data entry'!$R55</xm:f>
            <x14:dxf>
              <fill>
                <patternFill>
                  <bgColor rgb="FFFF0000"/>
                </patternFill>
              </fill>
            </x14:dxf>
          </x14:cfRule>
          <xm:sqref>U153:AG153</xm:sqref>
        </x14:conditionalFormatting>
        <x14:conditionalFormatting xmlns:xm="http://schemas.microsoft.com/office/excel/2006/main">
          <x14:cfRule type="expression" priority="4699426" id="{964539FF-A92C-4F68-B268-B7157A32678C}">
            <xm:f>$W$4='Data entry'!$R55</xm:f>
            <x14:dxf>
              <fill>
                <patternFill>
                  <bgColor rgb="FFFFFF00"/>
                </patternFill>
              </fill>
            </x14:dxf>
          </x14:cfRule>
          <xm:sqref>I152:W152</xm:sqref>
        </x14:conditionalFormatting>
        <x14:conditionalFormatting xmlns:xm="http://schemas.microsoft.com/office/excel/2006/main">
          <x14:cfRule type="expression" priority="4699427" id="{46C1533A-F090-4A90-9309-3F59EC3FD3B0}">
            <xm:f>$X$4='Data entry'!$R55</xm:f>
            <x14:dxf>
              <fill>
                <patternFill>
                  <bgColor rgb="FFFF0000"/>
                </patternFill>
              </fill>
            </x14:dxf>
          </x14:cfRule>
          <xm:sqref>V153:AH153</xm:sqref>
        </x14:conditionalFormatting>
        <x14:conditionalFormatting xmlns:xm="http://schemas.microsoft.com/office/excel/2006/main">
          <x14:cfRule type="expression" priority="4699428" id="{7C70E81C-DDD4-4D75-933A-4F6A39893184}">
            <xm:f>$X$4='Data entry'!$R55</xm:f>
            <x14:dxf>
              <fill>
                <patternFill>
                  <bgColor rgb="FFFFFF00"/>
                </patternFill>
              </fill>
            </x14:dxf>
          </x14:cfRule>
          <xm:sqref>J152:X152</xm:sqref>
        </x14:conditionalFormatting>
        <x14:conditionalFormatting xmlns:xm="http://schemas.microsoft.com/office/excel/2006/main">
          <x14:cfRule type="expression" priority="4699429" id="{561AF073-0EF8-4B72-A119-40A639C4359D}">
            <xm:f>$Y$4='Data entry'!$R55</xm:f>
            <x14:dxf>
              <fill>
                <patternFill>
                  <bgColor rgb="FFFF0000"/>
                </patternFill>
              </fill>
            </x14:dxf>
          </x14:cfRule>
          <xm:sqref>W153:AI153</xm:sqref>
        </x14:conditionalFormatting>
        <x14:conditionalFormatting xmlns:xm="http://schemas.microsoft.com/office/excel/2006/main">
          <x14:cfRule type="expression" priority="4699430" id="{F242E808-8F07-4A89-9524-7D4C767CE357}">
            <xm:f>$Y$4='Data entry'!$R55</xm:f>
            <x14:dxf>
              <fill>
                <patternFill>
                  <bgColor rgb="FFFFFF00"/>
                </patternFill>
              </fill>
            </x14:dxf>
          </x14:cfRule>
          <xm:sqref>K152:Y152</xm:sqref>
        </x14:conditionalFormatting>
        <x14:conditionalFormatting xmlns:xm="http://schemas.microsoft.com/office/excel/2006/main">
          <x14:cfRule type="expression" priority="4699431" id="{DD601058-982B-4218-BD9D-64BB823C2633}">
            <xm:f>$Z$4='Data entry'!$R55</xm:f>
            <x14:dxf>
              <fill>
                <patternFill>
                  <bgColor rgb="FFFF0000"/>
                </patternFill>
              </fill>
            </x14:dxf>
          </x14:cfRule>
          <xm:sqref>X153:AJ153</xm:sqref>
        </x14:conditionalFormatting>
        <x14:conditionalFormatting xmlns:xm="http://schemas.microsoft.com/office/excel/2006/main">
          <x14:cfRule type="expression" priority="4699432" id="{C9DB141D-79F6-4093-92A3-7BF7A1622985}">
            <xm:f>$Z$4='Data entry'!$R55</xm:f>
            <x14:dxf>
              <fill>
                <patternFill>
                  <bgColor rgb="FFFFFF00"/>
                </patternFill>
              </fill>
            </x14:dxf>
          </x14:cfRule>
          <xm:sqref>L152:Z152</xm:sqref>
        </x14:conditionalFormatting>
        <x14:conditionalFormatting xmlns:xm="http://schemas.microsoft.com/office/excel/2006/main">
          <x14:cfRule type="expression" priority="4699433" id="{710EB8D3-F5C0-4E3C-8214-2D0C4E26F649}">
            <xm:f>$AA$4='Data entry'!$R55</xm:f>
            <x14:dxf>
              <fill>
                <patternFill>
                  <bgColor rgb="FFFF0000"/>
                </patternFill>
              </fill>
            </x14:dxf>
          </x14:cfRule>
          <xm:sqref>Y153:AK153</xm:sqref>
        </x14:conditionalFormatting>
        <x14:conditionalFormatting xmlns:xm="http://schemas.microsoft.com/office/excel/2006/main">
          <x14:cfRule type="expression" priority="4699434" id="{33825D69-C967-4D27-B395-5D44A3083802}">
            <xm:f>$AA$4='Data entry'!$R55</xm:f>
            <x14:dxf>
              <fill>
                <patternFill>
                  <bgColor rgb="FFFFFF00"/>
                </patternFill>
              </fill>
            </x14:dxf>
          </x14:cfRule>
          <xm:sqref>M152:AA152</xm:sqref>
        </x14:conditionalFormatting>
        <x14:conditionalFormatting xmlns:xm="http://schemas.microsoft.com/office/excel/2006/main">
          <x14:cfRule type="expression" priority="4699435" id="{9811A97D-351B-4D32-8754-AF433277E62B}">
            <xm:f>$AB$4='Data entry'!$R55</xm:f>
            <x14:dxf>
              <fill>
                <patternFill>
                  <bgColor rgb="FFFF0000"/>
                </patternFill>
              </fill>
            </x14:dxf>
          </x14:cfRule>
          <xm:sqref>Z153:AL153</xm:sqref>
        </x14:conditionalFormatting>
        <x14:conditionalFormatting xmlns:xm="http://schemas.microsoft.com/office/excel/2006/main">
          <x14:cfRule type="expression" priority="4699436" id="{6DD3E556-C72E-438B-92DA-3096ED1E4178}">
            <xm:f>$AB$4='Data entry'!$R55</xm:f>
            <x14:dxf>
              <fill>
                <patternFill>
                  <bgColor rgb="FFFFFF00"/>
                </patternFill>
              </fill>
            </x14:dxf>
          </x14:cfRule>
          <xm:sqref>N152:AB152</xm:sqref>
        </x14:conditionalFormatting>
        <x14:conditionalFormatting xmlns:xm="http://schemas.microsoft.com/office/excel/2006/main">
          <x14:cfRule type="expression" priority="4699437" id="{C0DF7A1B-D6BC-4371-BD3A-F0708147FA1C}">
            <xm:f>$AC$4='Data entry'!$R55</xm:f>
            <x14:dxf>
              <fill>
                <patternFill>
                  <bgColor rgb="FFFF0000"/>
                </patternFill>
              </fill>
            </x14:dxf>
          </x14:cfRule>
          <xm:sqref>AA153:AM153</xm:sqref>
        </x14:conditionalFormatting>
        <x14:conditionalFormatting xmlns:xm="http://schemas.microsoft.com/office/excel/2006/main">
          <x14:cfRule type="expression" priority="4699438" id="{DB2E1F48-AF0E-41F9-A976-6B1963CA5711}">
            <xm:f>$AC$4='Data entry'!$R55</xm:f>
            <x14:dxf>
              <fill>
                <patternFill>
                  <bgColor rgb="FFFFFF00"/>
                </patternFill>
              </fill>
            </x14:dxf>
          </x14:cfRule>
          <xm:sqref>O152:AC152</xm:sqref>
        </x14:conditionalFormatting>
        <x14:conditionalFormatting xmlns:xm="http://schemas.microsoft.com/office/excel/2006/main">
          <x14:cfRule type="expression" priority="4699439" id="{89909907-F9A9-4AF9-BC1D-304710A43F50}">
            <xm:f>$AD$4='Data entry'!$R55</xm:f>
            <x14:dxf>
              <fill>
                <patternFill>
                  <bgColor rgb="FFFF0000"/>
                </patternFill>
              </fill>
            </x14:dxf>
          </x14:cfRule>
          <xm:sqref>AB153:AN153</xm:sqref>
        </x14:conditionalFormatting>
        <x14:conditionalFormatting xmlns:xm="http://schemas.microsoft.com/office/excel/2006/main">
          <x14:cfRule type="expression" priority="4699440" id="{729676B7-E331-43A4-ACC9-850DCEE76A0E}">
            <xm:f>$AD$4='Data entry'!$R55</xm:f>
            <x14:dxf>
              <fill>
                <patternFill>
                  <bgColor rgb="FFFFFF00"/>
                </patternFill>
              </fill>
            </x14:dxf>
          </x14:cfRule>
          <xm:sqref>P152:AD152</xm:sqref>
        </x14:conditionalFormatting>
        <x14:conditionalFormatting xmlns:xm="http://schemas.microsoft.com/office/excel/2006/main">
          <x14:cfRule type="expression" priority="4699441" id="{00DA2C55-350E-44AA-ABEA-808FABFDA737}">
            <xm:f>$AE$4='Data entry'!$R55</xm:f>
            <x14:dxf>
              <fill>
                <patternFill>
                  <bgColor rgb="FFFF0000"/>
                </patternFill>
              </fill>
            </x14:dxf>
          </x14:cfRule>
          <xm:sqref>AC153:AO153</xm:sqref>
        </x14:conditionalFormatting>
        <x14:conditionalFormatting xmlns:xm="http://schemas.microsoft.com/office/excel/2006/main">
          <x14:cfRule type="expression" priority="4699442" id="{373C95F1-00C1-45E9-B561-5224945BA4A4}">
            <xm:f>$AE$4='Data entry'!$R55</xm:f>
            <x14:dxf>
              <fill>
                <patternFill>
                  <bgColor rgb="FFFFFF00"/>
                </patternFill>
              </fill>
            </x14:dxf>
          </x14:cfRule>
          <xm:sqref>Q152:AE152</xm:sqref>
        </x14:conditionalFormatting>
        <x14:conditionalFormatting xmlns:xm="http://schemas.microsoft.com/office/excel/2006/main">
          <x14:cfRule type="expression" priority="4699443" id="{65E90E74-6BEF-4B00-BD5E-ECACFEBC225A}">
            <xm:f>$AF$4='Data entry'!$R55</xm:f>
            <x14:dxf>
              <fill>
                <patternFill>
                  <bgColor rgb="FFFF0000"/>
                </patternFill>
              </fill>
            </x14:dxf>
          </x14:cfRule>
          <xm:sqref>AD153:AP153</xm:sqref>
        </x14:conditionalFormatting>
        <x14:conditionalFormatting xmlns:xm="http://schemas.microsoft.com/office/excel/2006/main">
          <x14:cfRule type="expression" priority="4699444" id="{56B519D7-E083-4811-B42B-D6CB10D44BB3}">
            <xm:f>$AF$4='Data entry'!$R55</xm:f>
            <x14:dxf>
              <fill>
                <patternFill>
                  <bgColor rgb="FFFFFF00"/>
                </patternFill>
              </fill>
            </x14:dxf>
          </x14:cfRule>
          <xm:sqref>R152:AF152</xm:sqref>
        </x14:conditionalFormatting>
        <x14:conditionalFormatting xmlns:xm="http://schemas.microsoft.com/office/excel/2006/main">
          <x14:cfRule type="expression" priority="4699445" id="{889682B6-BF9B-414B-86B7-1C802156B058}">
            <xm:f>$AG$4='Data entry'!$R55</xm:f>
            <x14:dxf>
              <fill>
                <patternFill>
                  <bgColor rgb="FFFF0000"/>
                </patternFill>
              </fill>
            </x14:dxf>
          </x14:cfRule>
          <xm:sqref>AE153:AQ153</xm:sqref>
        </x14:conditionalFormatting>
        <x14:conditionalFormatting xmlns:xm="http://schemas.microsoft.com/office/excel/2006/main">
          <x14:cfRule type="expression" priority="4699446" id="{19913D88-1940-4CB0-B29C-D46D60833BD5}">
            <xm:f>$AG$4='Data entry'!$R55</xm:f>
            <x14:dxf>
              <fill>
                <patternFill>
                  <bgColor rgb="FFFFFF00"/>
                </patternFill>
              </fill>
            </x14:dxf>
          </x14:cfRule>
          <xm:sqref>S152:AG152</xm:sqref>
        </x14:conditionalFormatting>
        <x14:conditionalFormatting xmlns:xm="http://schemas.microsoft.com/office/excel/2006/main">
          <x14:cfRule type="expression" priority="4699447" id="{3DD7B9A5-18A3-463F-BAD5-9796FC487328}">
            <xm:f>$AH$4='Data entry'!$R55</xm:f>
            <x14:dxf>
              <fill>
                <patternFill>
                  <bgColor rgb="FFFF0000"/>
                </patternFill>
              </fill>
            </x14:dxf>
          </x14:cfRule>
          <xm:sqref>AF153:AR153</xm:sqref>
        </x14:conditionalFormatting>
        <x14:conditionalFormatting xmlns:xm="http://schemas.microsoft.com/office/excel/2006/main">
          <x14:cfRule type="expression" priority="4699448" id="{31005CF4-5608-496E-91EB-F7F505046C80}">
            <xm:f>$AH$4='Data entry'!$R55</xm:f>
            <x14:dxf>
              <fill>
                <patternFill>
                  <bgColor rgb="FFFFFF00"/>
                </patternFill>
              </fill>
            </x14:dxf>
          </x14:cfRule>
          <xm:sqref>T152:AH152</xm:sqref>
        </x14:conditionalFormatting>
        <x14:conditionalFormatting xmlns:xm="http://schemas.microsoft.com/office/excel/2006/main">
          <x14:cfRule type="expression" priority="4699449" id="{CD14F654-5B7A-444F-8FC1-7DD71E76E475}">
            <xm:f>$AI$4='Data entry'!$R55</xm:f>
            <x14:dxf>
              <fill>
                <patternFill>
                  <bgColor rgb="FFFF0000"/>
                </patternFill>
              </fill>
            </x14:dxf>
          </x14:cfRule>
          <xm:sqref>AG153:AS153</xm:sqref>
        </x14:conditionalFormatting>
        <x14:conditionalFormatting xmlns:xm="http://schemas.microsoft.com/office/excel/2006/main">
          <x14:cfRule type="expression" priority="4699450" id="{0E4E448C-6C46-4285-B877-A61A90294385}">
            <xm:f>$AI$4='Data entry'!$R55</xm:f>
            <x14:dxf>
              <fill>
                <patternFill>
                  <bgColor rgb="FFFFFF00"/>
                </patternFill>
              </fill>
            </x14:dxf>
          </x14:cfRule>
          <xm:sqref>U152:AI152</xm:sqref>
        </x14:conditionalFormatting>
        <x14:conditionalFormatting xmlns:xm="http://schemas.microsoft.com/office/excel/2006/main">
          <x14:cfRule type="expression" priority="4699451" id="{B1C1818F-791C-403D-BE73-6F6E9DC6A16D}">
            <xm:f>$AJ$4='Data entry'!$R55</xm:f>
            <x14:dxf>
              <fill>
                <patternFill>
                  <bgColor rgb="FFFF0000"/>
                </patternFill>
              </fill>
            </x14:dxf>
          </x14:cfRule>
          <xm:sqref>AH153:AT153</xm:sqref>
        </x14:conditionalFormatting>
        <x14:conditionalFormatting xmlns:xm="http://schemas.microsoft.com/office/excel/2006/main">
          <x14:cfRule type="expression" priority="4699452" id="{A1237792-221B-431B-B8A7-E9A64DA46D93}">
            <xm:f>$AJ$4='Data entry'!$R55</xm:f>
            <x14:dxf>
              <fill>
                <patternFill>
                  <bgColor rgb="FFFFFF00"/>
                </patternFill>
              </fill>
            </x14:dxf>
          </x14:cfRule>
          <xm:sqref>V152:AJ152</xm:sqref>
        </x14:conditionalFormatting>
        <x14:conditionalFormatting xmlns:xm="http://schemas.microsoft.com/office/excel/2006/main">
          <x14:cfRule type="expression" priority="4699453" id="{617DC2AF-C7A3-4724-8EA3-17DEFEDC8949}">
            <xm:f>$AK$4='Data entry'!$R55</xm:f>
            <x14:dxf>
              <fill>
                <patternFill>
                  <bgColor rgb="FFFF0000"/>
                </patternFill>
              </fill>
            </x14:dxf>
          </x14:cfRule>
          <xm:sqref>AI153:AU153</xm:sqref>
        </x14:conditionalFormatting>
        <x14:conditionalFormatting xmlns:xm="http://schemas.microsoft.com/office/excel/2006/main">
          <x14:cfRule type="expression" priority="4699454" id="{AA72317D-37B1-48EB-A28B-BF2AC8DC4519}">
            <xm:f>$AK$4='Data entry'!$R55</xm:f>
            <x14:dxf>
              <fill>
                <patternFill>
                  <bgColor rgb="FFFFFF00"/>
                </patternFill>
              </fill>
            </x14:dxf>
          </x14:cfRule>
          <xm:sqref>W152:AK152</xm:sqref>
        </x14:conditionalFormatting>
        <x14:conditionalFormatting xmlns:xm="http://schemas.microsoft.com/office/excel/2006/main">
          <x14:cfRule type="expression" priority="4699455" id="{6CA9FB7A-20EA-4D3A-B74C-A001F4BE810D}">
            <xm:f>$AL$4='Data entry'!$R55</xm:f>
            <x14:dxf>
              <fill>
                <patternFill>
                  <bgColor rgb="FFFF0000"/>
                </patternFill>
              </fill>
            </x14:dxf>
          </x14:cfRule>
          <xm:sqref>AJ153:AV153</xm:sqref>
        </x14:conditionalFormatting>
        <x14:conditionalFormatting xmlns:xm="http://schemas.microsoft.com/office/excel/2006/main">
          <x14:cfRule type="expression" priority="4699456" id="{81A75DAA-573F-4EF3-A640-1B992C18BEA0}">
            <xm:f>$AL$4='Data entry'!$R55</xm:f>
            <x14:dxf>
              <fill>
                <patternFill>
                  <bgColor rgb="FFFFFF00"/>
                </patternFill>
              </fill>
            </x14:dxf>
          </x14:cfRule>
          <xm:sqref>X152:AL152</xm:sqref>
        </x14:conditionalFormatting>
        <x14:conditionalFormatting xmlns:xm="http://schemas.microsoft.com/office/excel/2006/main">
          <x14:cfRule type="expression" priority="4699457" id="{3D44713E-4ABA-4CCD-9DF4-5513A9FB5E1E}">
            <xm:f>$AM$4='Data entry'!$R55</xm:f>
            <x14:dxf>
              <fill>
                <patternFill>
                  <bgColor rgb="FFFF0000"/>
                </patternFill>
              </fill>
            </x14:dxf>
          </x14:cfRule>
          <xm:sqref>AK153:AW153</xm:sqref>
        </x14:conditionalFormatting>
        <x14:conditionalFormatting xmlns:xm="http://schemas.microsoft.com/office/excel/2006/main">
          <x14:cfRule type="expression" priority="4699458" id="{05A26B51-72A7-4423-822F-2BDBC28275D0}">
            <xm:f>$AM$4='Data entry'!$R55</xm:f>
            <x14:dxf>
              <fill>
                <patternFill>
                  <bgColor rgb="FFFFFF00"/>
                </patternFill>
              </fill>
            </x14:dxf>
          </x14:cfRule>
          <xm:sqref>Y152:AM152</xm:sqref>
        </x14:conditionalFormatting>
        <x14:conditionalFormatting xmlns:xm="http://schemas.microsoft.com/office/excel/2006/main">
          <x14:cfRule type="expression" priority="4699459" id="{B8A20675-6230-4694-A7F6-6B3DC7142773}">
            <xm:f>$AN$4='Data entry'!$R55</xm:f>
            <x14:dxf>
              <fill>
                <patternFill>
                  <bgColor rgb="FFFF0000"/>
                </patternFill>
              </fill>
            </x14:dxf>
          </x14:cfRule>
          <xm:sqref>AL153:AX153</xm:sqref>
        </x14:conditionalFormatting>
        <x14:conditionalFormatting xmlns:xm="http://schemas.microsoft.com/office/excel/2006/main">
          <x14:cfRule type="expression" priority="4699460" id="{8421181C-7450-42E9-BC1D-065CCFCA960E}">
            <xm:f>$AN$4='Data entry'!$R55</xm:f>
            <x14:dxf>
              <fill>
                <patternFill>
                  <bgColor rgb="FFFFFF00"/>
                </patternFill>
              </fill>
            </x14:dxf>
          </x14:cfRule>
          <xm:sqref>Z152:AN152</xm:sqref>
        </x14:conditionalFormatting>
        <x14:conditionalFormatting xmlns:xm="http://schemas.microsoft.com/office/excel/2006/main">
          <x14:cfRule type="expression" priority="4699461" id="{067FE4BD-6EF4-4684-B6E0-35AB2F267EE7}">
            <xm:f>$AO$4='Data entry'!$R55</xm:f>
            <x14:dxf>
              <fill>
                <patternFill>
                  <bgColor rgb="FFFF0000"/>
                </patternFill>
              </fill>
            </x14:dxf>
          </x14:cfRule>
          <xm:sqref>AM153:AY153</xm:sqref>
        </x14:conditionalFormatting>
        <x14:conditionalFormatting xmlns:xm="http://schemas.microsoft.com/office/excel/2006/main">
          <x14:cfRule type="expression" priority="4699462" id="{F7653492-88D1-47AC-8BA3-0CCE65C3C2AB}">
            <xm:f>$AO$4='Data entry'!$R55</xm:f>
            <x14:dxf>
              <fill>
                <patternFill>
                  <bgColor rgb="FFFFFF00"/>
                </patternFill>
              </fill>
            </x14:dxf>
          </x14:cfRule>
          <xm:sqref>AA152:AO152</xm:sqref>
        </x14:conditionalFormatting>
        <x14:conditionalFormatting xmlns:xm="http://schemas.microsoft.com/office/excel/2006/main">
          <x14:cfRule type="expression" priority="4699463" id="{207A5E5D-B322-482E-9193-1D7318138358}">
            <xm:f>$AP$4='Data entry'!$R55</xm:f>
            <x14:dxf>
              <fill>
                <patternFill>
                  <bgColor rgb="FFFF0000"/>
                </patternFill>
              </fill>
            </x14:dxf>
          </x14:cfRule>
          <xm:sqref>AN153:AZ153</xm:sqref>
        </x14:conditionalFormatting>
        <x14:conditionalFormatting xmlns:xm="http://schemas.microsoft.com/office/excel/2006/main">
          <x14:cfRule type="expression" priority="4699464" id="{21DA638D-4CA0-4067-BFF1-240CE1A0261B}">
            <xm:f>$AP$4='Data entry'!$R55</xm:f>
            <x14:dxf>
              <fill>
                <patternFill>
                  <bgColor rgb="FFFFFF00"/>
                </patternFill>
              </fill>
            </x14:dxf>
          </x14:cfRule>
          <xm:sqref>AB152:AP152</xm:sqref>
        </x14:conditionalFormatting>
        <x14:conditionalFormatting xmlns:xm="http://schemas.microsoft.com/office/excel/2006/main">
          <x14:cfRule type="expression" priority="4699465" id="{71963D96-A42A-4B90-BFC7-6D83D37766EF}">
            <xm:f>$AQ$4='Data entry'!$R55</xm:f>
            <x14:dxf>
              <fill>
                <patternFill>
                  <bgColor rgb="FFFF0000"/>
                </patternFill>
              </fill>
            </x14:dxf>
          </x14:cfRule>
          <xm:sqref>AO153:BA153</xm:sqref>
        </x14:conditionalFormatting>
        <x14:conditionalFormatting xmlns:xm="http://schemas.microsoft.com/office/excel/2006/main">
          <x14:cfRule type="expression" priority="4699466" id="{74952595-84B6-484F-8FF6-FCC1F337DF4D}">
            <xm:f>$AQ$4='Data entry'!$R55</xm:f>
            <x14:dxf>
              <fill>
                <patternFill>
                  <bgColor rgb="FFFFFF00"/>
                </patternFill>
              </fill>
            </x14:dxf>
          </x14:cfRule>
          <xm:sqref>AC152:AQ152</xm:sqref>
        </x14:conditionalFormatting>
        <x14:conditionalFormatting xmlns:xm="http://schemas.microsoft.com/office/excel/2006/main">
          <x14:cfRule type="expression" priority="4699467" id="{8AC9C4B9-0A34-4BC0-B0F7-CA89434C4911}">
            <xm:f>$P$4='Data entry'!$R55</xm:f>
            <x14:dxf>
              <fill>
                <patternFill>
                  <bgColor rgb="FFFFFF00"/>
                </patternFill>
              </fill>
            </x14:dxf>
          </x14:cfRule>
          <xm:sqref>C152:P152</xm:sqref>
        </x14:conditionalFormatting>
        <x14:conditionalFormatting xmlns:xm="http://schemas.microsoft.com/office/excel/2006/main">
          <x14:cfRule type="expression" priority="4699468" id="{0A726775-ABFD-4F22-967C-1A4D87BA3751}">
            <xm:f>$Q$4='Data entry'!$R55</xm:f>
            <x14:dxf>
              <fill>
                <patternFill>
                  <bgColor rgb="FFFFFF00"/>
                </patternFill>
              </fill>
            </x14:dxf>
          </x14:cfRule>
          <xm:sqref>C152:Q152</xm:sqref>
        </x14:conditionalFormatting>
        <x14:conditionalFormatting xmlns:xm="http://schemas.microsoft.com/office/excel/2006/main">
          <x14:cfRule type="expression" priority="4699469" id="{3A8414BD-262C-43B5-86EE-FA6901D00453}">
            <xm:f>$Q$4='Data entry'!$R55</xm:f>
            <x14:dxf>
              <fill>
                <patternFill>
                  <bgColor rgb="FFFF0000"/>
                </patternFill>
              </fill>
            </x14:dxf>
          </x14:cfRule>
          <xm:sqref>O153:AA153</xm:sqref>
        </x14:conditionalFormatting>
        <x14:conditionalFormatting xmlns:xm="http://schemas.microsoft.com/office/excel/2006/main">
          <x14:cfRule type="expression" priority="4699470" id="{B8B5501D-F3EF-4449-9306-F652960C65F4}">
            <xm:f>$R$4='Data entry'!$R55</xm:f>
            <x14:dxf>
              <fill>
                <patternFill>
                  <bgColor rgb="FFFF0000"/>
                </patternFill>
              </fill>
            </x14:dxf>
          </x14:cfRule>
          <xm:sqref>P153:AB153</xm:sqref>
        </x14:conditionalFormatting>
        <x14:conditionalFormatting xmlns:xm="http://schemas.microsoft.com/office/excel/2006/main">
          <x14:cfRule type="expression" priority="4699471" id="{5D070DEC-B82E-4D87-B907-A3E5AB836991}">
            <xm:f>$R$4='Data entry'!$R55</xm:f>
            <x14:dxf>
              <fill>
                <patternFill>
                  <bgColor rgb="FFFFFF00"/>
                </patternFill>
              </fill>
            </x14:dxf>
          </x14:cfRule>
          <xm:sqref>D152:R152</xm:sqref>
        </x14:conditionalFormatting>
        <x14:conditionalFormatting xmlns:xm="http://schemas.microsoft.com/office/excel/2006/main">
          <x14:cfRule type="expression" priority="4699472" id="{E4D16A10-F818-4664-9FB2-F0E839824D4B}">
            <xm:f>$S$4='Data entry'!$R55</xm:f>
            <x14:dxf>
              <fill>
                <patternFill>
                  <bgColor rgb="FFFF0000"/>
                </patternFill>
              </fill>
            </x14:dxf>
          </x14:cfRule>
          <xm:sqref>Q153:AC153</xm:sqref>
        </x14:conditionalFormatting>
        <x14:conditionalFormatting xmlns:xm="http://schemas.microsoft.com/office/excel/2006/main">
          <x14:cfRule type="expression" priority="4699473" id="{1A9F9911-A3E9-4730-AFBE-AB8C596545CA}">
            <xm:f>$S$4='Data entry'!$R55</xm:f>
            <x14:dxf>
              <fill>
                <patternFill>
                  <bgColor rgb="FFFFFF00"/>
                </patternFill>
              </fill>
            </x14:dxf>
          </x14:cfRule>
          <xm:sqref>E152:S152</xm:sqref>
        </x14:conditionalFormatting>
        <x14:conditionalFormatting xmlns:xm="http://schemas.microsoft.com/office/excel/2006/main">
          <x14:cfRule type="expression" priority="4699474" id="{8BB5CD1B-B2AC-442A-9550-26DE19A62D22}">
            <xm:f>$T$4='Data entry'!$R55</xm:f>
            <x14:dxf>
              <fill>
                <patternFill>
                  <bgColor rgb="FFFF0000"/>
                </patternFill>
              </fill>
            </x14:dxf>
          </x14:cfRule>
          <xm:sqref>R153:AD153</xm:sqref>
        </x14:conditionalFormatting>
        <x14:conditionalFormatting xmlns:xm="http://schemas.microsoft.com/office/excel/2006/main">
          <x14:cfRule type="expression" priority="4699475" id="{E7B59C69-7921-4049-84A1-8B3E5F7B0598}">
            <xm:f>$T$4='Data entry'!$R55</xm:f>
            <x14:dxf>
              <fill>
                <patternFill>
                  <bgColor rgb="FFFFFF00"/>
                </patternFill>
              </fill>
            </x14:dxf>
          </x14:cfRule>
          <xm:sqref>F152:T152</xm:sqref>
        </x14:conditionalFormatting>
        <x14:conditionalFormatting xmlns:xm="http://schemas.microsoft.com/office/excel/2006/main">
          <x14:cfRule type="expression" priority="4699476" id="{238C09E5-7A3D-439D-949F-A7733073F9A2}">
            <xm:f>$U$4='Data entry'!$R55</xm:f>
            <x14:dxf>
              <fill>
                <patternFill>
                  <bgColor rgb="FFFFFF00"/>
                </patternFill>
              </fill>
            </x14:dxf>
          </x14:cfRule>
          <xm:sqref>G152:U152</xm:sqref>
        </x14:conditionalFormatting>
        <x14:conditionalFormatting xmlns:xm="http://schemas.microsoft.com/office/excel/2006/main">
          <x14:cfRule type="expression" priority="4699477" id="{DE4D4432-0A19-452A-AF14-2873FE4DF411}">
            <xm:f>$AR$4='Data entry'!$R55</xm:f>
            <x14:dxf>
              <fill>
                <patternFill>
                  <bgColor rgb="FFFF0000"/>
                </patternFill>
              </fill>
            </x14:dxf>
          </x14:cfRule>
          <xm:sqref>AP153:BB153</xm:sqref>
        </x14:conditionalFormatting>
        <x14:conditionalFormatting xmlns:xm="http://schemas.microsoft.com/office/excel/2006/main">
          <x14:cfRule type="expression" priority="4699478" id="{90D7E1FF-542D-40C8-9BD5-DFEB4CDD256F}">
            <xm:f>$AR$4='Data entry'!$R55</xm:f>
            <x14:dxf>
              <fill>
                <patternFill>
                  <bgColor rgb="FFFFFF00"/>
                </patternFill>
              </fill>
            </x14:dxf>
          </x14:cfRule>
          <xm:sqref>AD152:AR152</xm:sqref>
        </x14:conditionalFormatting>
        <x14:conditionalFormatting xmlns:xm="http://schemas.microsoft.com/office/excel/2006/main">
          <x14:cfRule type="expression" priority="4699479" id="{0EBB5305-4A4A-4205-A1FF-11160070CBC3}">
            <xm:f>$AS$4='Data entry'!$R55</xm:f>
            <x14:dxf>
              <fill>
                <patternFill>
                  <bgColor rgb="FFFF0000"/>
                </patternFill>
              </fill>
            </x14:dxf>
          </x14:cfRule>
          <xm:sqref>AQ153:BC153</xm:sqref>
        </x14:conditionalFormatting>
        <x14:conditionalFormatting xmlns:xm="http://schemas.microsoft.com/office/excel/2006/main">
          <x14:cfRule type="expression" priority="4699480" id="{AC8EB30C-4253-4CE1-820E-1801F6D8D35B}">
            <xm:f>$AS$4='Data entry'!$R55</xm:f>
            <x14:dxf>
              <fill>
                <patternFill>
                  <bgColor rgb="FFFFFF00"/>
                </patternFill>
              </fill>
            </x14:dxf>
          </x14:cfRule>
          <xm:sqref>AE152:AS152</xm:sqref>
        </x14:conditionalFormatting>
        <x14:conditionalFormatting xmlns:xm="http://schemas.microsoft.com/office/excel/2006/main">
          <x14:cfRule type="expression" priority="4699481" id="{E11744C1-7201-4272-A1B0-945490B42425}">
            <xm:f>$AT$4='Data entry'!$R55</xm:f>
            <x14:dxf>
              <fill>
                <patternFill>
                  <bgColor rgb="FFFF0000"/>
                </patternFill>
              </fill>
            </x14:dxf>
          </x14:cfRule>
          <xm:sqref>AR153:BD153</xm:sqref>
        </x14:conditionalFormatting>
        <x14:conditionalFormatting xmlns:xm="http://schemas.microsoft.com/office/excel/2006/main">
          <x14:cfRule type="expression" priority="4699482" id="{5EE2823B-E955-4EA7-B99C-0B1F77B57A69}">
            <xm:f>$AT$4='Data entry'!$R55</xm:f>
            <x14:dxf>
              <fill>
                <patternFill>
                  <bgColor rgb="FFFFFF00"/>
                </patternFill>
              </fill>
            </x14:dxf>
          </x14:cfRule>
          <xm:sqref>AF152:AT152</xm:sqref>
        </x14:conditionalFormatting>
        <x14:conditionalFormatting xmlns:xm="http://schemas.microsoft.com/office/excel/2006/main">
          <x14:cfRule type="expression" priority="4699483" id="{5737DC63-3262-4B34-900C-2AAEB255FCBA}">
            <xm:f>$AU$4='Data entry'!$R55</xm:f>
            <x14:dxf>
              <fill>
                <patternFill>
                  <bgColor rgb="FFFF0000"/>
                </patternFill>
              </fill>
            </x14:dxf>
          </x14:cfRule>
          <xm:sqref>AS153:BE153</xm:sqref>
        </x14:conditionalFormatting>
        <x14:conditionalFormatting xmlns:xm="http://schemas.microsoft.com/office/excel/2006/main">
          <x14:cfRule type="expression" priority="4699484" id="{2B5C1F1B-3C3D-4CA3-BC64-0E98422075B6}">
            <xm:f>$AU$4='Data entry'!$R55</xm:f>
            <x14:dxf>
              <fill>
                <patternFill>
                  <bgColor rgb="FFFFFF00"/>
                </patternFill>
              </fill>
            </x14:dxf>
          </x14:cfRule>
          <xm:sqref>AG152:AU152</xm:sqref>
        </x14:conditionalFormatting>
        <x14:conditionalFormatting xmlns:xm="http://schemas.microsoft.com/office/excel/2006/main">
          <x14:cfRule type="expression" priority="4699485" id="{B87A1285-B003-4855-8F4B-53C391BA10E6}">
            <xm:f>$AV$4='Data entry'!$R55</xm:f>
            <x14:dxf>
              <fill>
                <patternFill>
                  <bgColor rgb="FFFF0000"/>
                </patternFill>
              </fill>
            </x14:dxf>
          </x14:cfRule>
          <xm:sqref>AT153:BF153</xm:sqref>
        </x14:conditionalFormatting>
        <x14:conditionalFormatting xmlns:xm="http://schemas.microsoft.com/office/excel/2006/main">
          <x14:cfRule type="expression" priority="4699486" id="{338EE31C-78DB-4818-B837-0380F9E457FA}">
            <xm:f>$AV$4='Data entry'!$R55</xm:f>
            <x14:dxf>
              <fill>
                <patternFill>
                  <bgColor rgb="FFFFFF00"/>
                </patternFill>
              </fill>
            </x14:dxf>
          </x14:cfRule>
          <xm:sqref>AH152:AV152</xm:sqref>
        </x14:conditionalFormatting>
        <x14:conditionalFormatting xmlns:xm="http://schemas.microsoft.com/office/excel/2006/main">
          <x14:cfRule type="expression" priority="4699487" id="{5C40EA66-2801-4C91-B885-BF6A1ECFC35C}">
            <xm:f>$AW$4='Data entry'!$R55</xm:f>
            <x14:dxf>
              <fill>
                <patternFill>
                  <bgColor rgb="FFFF0000"/>
                </patternFill>
              </fill>
            </x14:dxf>
          </x14:cfRule>
          <xm:sqref>AU153:BG153</xm:sqref>
        </x14:conditionalFormatting>
        <x14:conditionalFormatting xmlns:xm="http://schemas.microsoft.com/office/excel/2006/main">
          <x14:cfRule type="expression" priority="4699488" id="{51BCD5CE-DF86-4C2F-8A81-DDA1EFD6C8F7}">
            <xm:f>$AW$4='Data entry'!$R55</xm:f>
            <x14:dxf>
              <fill>
                <patternFill>
                  <bgColor rgb="FFFFFF00"/>
                </patternFill>
              </fill>
            </x14:dxf>
          </x14:cfRule>
          <xm:sqref>AI152:AW152</xm:sqref>
        </x14:conditionalFormatting>
        <x14:conditionalFormatting xmlns:xm="http://schemas.microsoft.com/office/excel/2006/main">
          <x14:cfRule type="expression" priority="4699489" id="{DC2ED5A0-8917-4877-8CD3-9DF9BE5993C9}">
            <xm:f>$AX$4='Data entry'!$R55</xm:f>
            <x14:dxf>
              <fill>
                <patternFill>
                  <bgColor rgb="FFFF0000"/>
                </patternFill>
              </fill>
            </x14:dxf>
          </x14:cfRule>
          <xm:sqref>AV153:BH153</xm:sqref>
        </x14:conditionalFormatting>
        <x14:conditionalFormatting xmlns:xm="http://schemas.microsoft.com/office/excel/2006/main">
          <x14:cfRule type="expression" priority="4699490" id="{59B31869-20F9-45BD-BC80-0A6C8945CE2C}">
            <xm:f>$AX$4='Data entry'!$R55</xm:f>
            <x14:dxf>
              <fill>
                <patternFill>
                  <bgColor rgb="FFFFFF00"/>
                </patternFill>
              </fill>
            </x14:dxf>
          </x14:cfRule>
          <xm:sqref>AJ152:AX152</xm:sqref>
        </x14:conditionalFormatting>
        <x14:conditionalFormatting xmlns:xm="http://schemas.microsoft.com/office/excel/2006/main">
          <x14:cfRule type="expression" priority="4699491" id="{D4208FA0-4262-4037-934C-6D0742B2AD8E}">
            <xm:f>$AY$4='Data entry'!$R55</xm:f>
            <x14:dxf>
              <fill>
                <patternFill>
                  <bgColor rgb="FFFF0000"/>
                </patternFill>
              </fill>
            </x14:dxf>
          </x14:cfRule>
          <xm:sqref>AW153:BI153</xm:sqref>
        </x14:conditionalFormatting>
        <x14:conditionalFormatting xmlns:xm="http://schemas.microsoft.com/office/excel/2006/main">
          <x14:cfRule type="expression" priority="4699492" id="{04D6E423-18C7-42B2-A67D-F49D8E62B571}">
            <xm:f>$AY$4='Data entry'!$R55</xm:f>
            <x14:dxf>
              <fill>
                <patternFill>
                  <bgColor rgb="FFFFFF00"/>
                </patternFill>
              </fill>
            </x14:dxf>
          </x14:cfRule>
          <xm:sqref>AK152:AY152</xm:sqref>
        </x14:conditionalFormatting>
        <x14:conditionalFormatting xmlns:xm="http://schemas.microsoft.com/office/excel/2006/main">
          <x14:cfRule type="expression" priority="4699493" id="{A931C203-6E4B-4EBD-A2F4-1876881F48D4}">
            <xm:f>$AZ$4='Data entry'!$R55</xm:f>
            <x14:dxf>
              <fill>
                <patternFill>
                  <bgColor rgb="FFFF0000"/>
                </patternFill>
              </fill>
            </x14:dxf>
          </x14:cfRule>
          <xm:sqref>AX153:BJ153</xm:sqref>
        </x14:conditionalFormatting>
        <x14:conditionalFormatting xmlns:xm="http://schemas.microsoft.com/office/excel/2006/main">
          <x14:cfRule type="expression" priority="4699494" id="{092D9100-E652-40FE-8CAA-720DC0681250}">
            <xm:f>$AZ$4='Data entry'!$R55</xm:f>
            <x14:dxf>
              <fill>
                <patternFill>
                  <bgColor rgb="FFFFFF00"/>
                </patternFill>
              </fill>
            </x14:dxf>
          </x14:cfRule>
          <xm:sqref>AL152:AZ152</xm:sqref>
        </x14:conditionalFormatting>
        <x14:conditionalFormatting xmlns:xm="http://schemas.microsoft.com/office/excel/2006/main">
          <x14:cfRule type="expression" priority="4699495" id="{A3C7E6BE-A225-483C-A983-A915DB662C52}">
            <xm:f>$BA$4='Data entry'!$R55</xm:f>
            <x14:dxf>
              <fill>
                <patternFill>
                  <bgColor rgb="FFFF0000"/>
                </patternFill>
              </fill>
            </x14:dxf>
          </x14:cfRule>
          <xm:sqref>AY153:BK153</xm:sqref>
        </x14:conditionalFormatting>
        <x14:conditionalFormatting xmlns:xm="http://schemas.microsoft.com/office/excel/2006/main">
          <x14:cfRule type="expression" priority="4699496" id="{F5CF569A-8AFA-4CFF-8BD3-F04D8927A99F}">
            <xm:f>$BA$4='Data entry'!$R55</xm:f>
            <x14:dxf>
              <fill>
                <patternFill>
                  <bgColor rgb="FFFFFF00"/>
                </patternFill>
              </fill>
            </x14:dxf>
          </x14:cfRule>
          <xm:sqref>AM152:BA152</xm:sqref>
        </x14:conditionalFormatting>
        <x14:conditionalFormatting xmlns:xm="http://schemas.microsoft.com/office/excel/2006/main">
          <x14:cfRule type="expression" priority="4699497" id="{E4DAC94A-7983-4BFB-A87B-45B58561841A}">
            <xm:f>$BB$4='Data entry'!$R55</xm:f>
            <x14:dxf>
              <fill>
                <patternFill>
                  <bgColor rgb="FFFF0000"/>
                </patternFill>
              </fill>
            </x14:dxf>
          </x14:cfRule>
          <xm:sqref>AZ153:BL153</xm:sqref>
        </x14:conditionalFormatting>
        <x14:conditionalFormatting xmlns:xm="http://schemas.microsoft.com/office/excel/2006/main">
          <x14:cfRule type="expression" priority="4699498" id="{E63849C5-F39B-4B0E-8F8A-B532EDF2CBAE}">
            <xm:f>$BB$4='Data entry'!$R55</xm:f>
            <x14:dxf>
              <fill>
                <patternFill>
                  <bgColor rgb="FFFFFF00"/>
                </patternFill>
              </fill>
            </x14:dxf>
          </x14:cfRule>
          <xm:sqref>AN152:BB152</xm:sqref>
        </x14:conditionalFormatting>
        <x14:conditionalFormatting xmlns:xm="http://schemas.microsoft.com/office/excel/2006/main">
          <x14:cfRule type="expression" priority="4699499" id="{4FDC32D3-C1F5-455D-9AA4-A03359B72526}">
            <xm:f>$BC$4='Data entry'!$R55</xm:f>
            <x14:dxf>
              <fill>
                <patternFill>
                  <bgColor rgb="FFFF0000"/>
                </patternFill>
              </fill>
            </x14:dxf>
          </x14:cfRule>
          <xm:sqref>BA153:BM153</xm:sqref>
        </x14:conditionalFormatting>
        <x14:conditionalFormatting xmlns:xm="http://schemas.microsoft.com/office/excel/2006/main">
          <x14:cfRule type="expression" priority="4699500" id="{5F0D0C60-B233-4C56-B05D-98C99990877F}">
            <xm:f>$BC$4='Data entry'!$R55</xm:f>
            <x14:dxf>
              <fill>
                <patternFill>
                  <bgColor rgb="FFFFFF00"/>
                </patternFill>
              </fill>
            </x14:dxf>
          </x14:cfRule>
          <xm:sqref>AO152:BC152</xm:sqref>
        </x14:conditionalFormatting>
        <x14:conditionalFormatting xmlns:xm="http://schemas.microsoft.com/office/excel/2006/main">
          <x14:cfRule type="expression" priority="4699501" id="{9EBCB60F-8135-43B6-A0F3-548D4092CC98}">
            <xm:f>$BD$4='Data entry'!$R55</xm:f>
            <x14:dxf>
              <fill>
                <patternFill>
                  <bgColor rgb="FFFF0000"/>
                </patternFill>
              </fill>
            </x14:dxf>
          </x14:cfRule>
          <xm:sqref>BB153:BN153</xm:sqref>
        </x14:conditionalFormatting>
        <x14:conditionalFormatting xmlns:xm="http://schemas.microsoft.com/office/excel/2006/main">
          <x14:cfRule type="expression" priority="4699502" id="{961AF346-4A73-41ED-9A8D-27D431B09C05}">
            <xm:f>$BD$4='Data entry'!$R55</xm:f>
            <x14:dxf>
              <fill>
                <patternFill>
                  <bgColor rgb="FFFFFF00"/>
                </patternFill>
              </fill>
            </x14:dxf>
          </x14:cfRule>
          <xm:sqref>AP152:BD152</xm:sqref>
        </x14:conditionalFormatting>
        <x14:conditionalFormatting xmlns:xm="http://schemas.microsoft.com/office/excel/2006/main">
          <x14:cfRule type="expression" priority="4699503" id="{5A887026-27CD-4F8C-8BA6-1E92704C1CA6}">
            <xm:f>$BE$4='Data entry'!$R55</xm:f>
            <x14:dxf>
              <fill>
                <patternFill>
                  <bgColor rgb="FFFF0000"/>
                </patternFill>
              </fill>
            </x14:dxf>
          </x14:cfRule>
          <xm:sqref>BC153:BO153</xm:sqref>
        </x14:conditionalFormatting>
        <x14:conditionalFormatting xmlns:xm="http://schemas.microsoft.com/office/excel/2006/main">
          <x14:cfRule type="expression" priority="4699504" id="{7F46217B-A1E9-4515-B31E-E756FCD7C6D9}">
            <xm:f>$BE$4='Data entry'!$R55</xm:f>
            <x14:dxf>
              <fill>
                <patternFill>
                  <bgColor rgb="FFFFFF00"/>
                </patternFill>
              </fill>
            </x14:dxf>
          </x14:cfRule>
          <xm:sqref>AP152:BE152</xm:sqref>
        </x14:conditionalFormatting>
        <x14:conditionalFormatting xmlns:xm="http://schemas.microsoft.com/office/excel/2006/main">
          <x14:cfRule type="expression" priority="4699505" id="{F4D9285C-8CA0-4EF1-943E-6A462D47CC77}">
            <xm:f>$BF$4='Data entry'!$R55</xm:f>
            <x14:dxf>
              <fill>
                <patternFill>
                  <bgColor rgb="FFFF0000"/>
                </patternFill>
              </fill>
            </x14:dxf>
          </x14:cfRule>
          <xm:sqref>BD153:BP153</xm:sqref>
        </x14:conditionalFormatting>
        <x14:conditionalFormatting xmlns:xm="http://schemas.microsoft.com/office/excel/2006/main">
          <x14:cfRule type="expression" priority="4699506" id="{B9E4407D-651D-4DC0-9D61-3271D62A65E9}">
            <xm:f>$BF$4='Data entry'!$R55</xm:f>
            <x14:dxf>
              <fill>
                <patternFill>
                  <bgColor rgb="FFFFFF00"/>
                </patternFill>
              </fill>
            </x14:dxf>
          </x14:cfRule>
          <xm:sqref>AR152:BF152</xm:sqref>
        </x14:conditionalFormatting>
        <x14:conditionalFormatting xmlns:xm="http://schemas.microsoft.com/office/excel/2006/main">
          <x14:cfRule type="expression" priority="4699507" id="{4CDC062F-DDFF-4556-B941-08F919727F69}">
            <xm:f>$BG$4='Data entry'!$R55</xm:f>
            <x14:dxf>
              <fill>
                <patternFill>
                  <bgColor rgb="FFFF0000"/>
                </patternFill>
              </fill>
            </x14:dxf>
          </x14:cfRule>
          <xm:sqref>BE153:BQ153</xm:sqref>
        </x14:conditionalFormatting>
        <x14:conditionalFormatting xmlns:xm="http://schemas.microsoft.com/office/excel/2006/main">
          <x14:cfRule type="expression" priority="4699508" id="{789184FA-9055-433B-8A1B-92C7ED59E81F}">
            <xm:f>$BG$4='Data entry'!$R55</xm:f>
            <x14:dxf>
              <fill>
                <patternFill>
                  <bgColor rgb="FFFFFF00"/>
                </patternFill>
              </fill>
            </x14:dxf>
          </x14:cfRule>
          <xm:sqref>AS152:BG152</xm:sqref>
        </x14:conditionalFormatting>
        <x14:conditionalFormatting xmlns:xm="http://schemas.microsoft.com/office/excel/2006/main">
          <x14:cfRule type="expression" priority="4699509" id="{58651E5C-09C9-46C1-B95C-E8A578A49E15}">
            <xm:f>$BH$4='Data entry'!$R55</xm:f>
            <x14:dxf>
              <fill>
                <patternFill>
                  <bgColor rgb="FFFFFF00"/>
                </patternFill>
              </fill>
            </x14:dxf>
          </x14:cfRule>
          <xm:sqref>AT152:BH152</xm:sqref>
        </x14:conditionalFormatting>
        <x14:conditionalFormatting xmlns:xm="http://schemas.microsoft.com/office/excel/2006/main">
          <x14:cfRule type="expression" priority="4699510" id="{97B30B86-8311-4DC0-A533-8C0D53F37839}">
            <xm:f>$BH$4='Data entry'!$R55</xm:f>
            <x14:dxf>
              <fill>
                <patternFill>
                  <bgColor rgb="FFFF0000"/>
                </patternFill>
              </fill>
            </x14:dxf>
          </x14:cfRule>
          <xm:sqref>BF153:BR153</xm:sqref>
        </x14:conditionalFormatting>
        <x14:conditionalFormatting xmlns:xm="http://schemas.microsoft.com/office/excel/2006/main">
          <x14:cfRule type="expression" priority="4699511" id="{78344C0C-5AEA-40B1-A20C-6D77DF58E1F5}">
            <xm:f>$BI$4='Data entry'!$R55</xm:f>
            <x14:dxf>
              <fill>
                <patternFill>
                  <bgColor rgb="FFFFFF00"/>
                </patternFill>
              </fill>
            </x14:dxf>
          </x14:cfRule>
          <xm:sqref>AU152:BI152</xm:sqref>
        </x14:conditionalFormatting>
        <x14:conditionalFormatting xmlns:xm="http://schemas.microsoft.com/office/excel/2006/main">
          <x14:cfRule type="expression" priority="4699512" id="{A9CE044F-482E-4F25-B28F-89ACC58502B1}">
            <xm:f>$BI$4='Data entry'!$R55</xm:f>
            <x14:dxf>
              <fill>
                <patternFill>
                  <bgColor rgb="FFFF0000"/>
                </patternFill>
              </fill>
            </x14:dxf>
          </x14:cfRule>
          <xm:sqref>BG153:BS153</xm:sqref>
        </x14:conditionalFormatting>
        <x14:conditionalFormatting xmlns:xm="http://schemas.microsoft.com/office/excel/2006/main">
          <x14:cfRule type="expression" priority="4699513" id="{F63BE0EB-3C71-4456-BEF0-11180AB7A8BB}">
            <xm:f>$BJ$4='Data entry'!$R55</xm:f>
            <x14:dxf>
              <fill>
                <patternFill>
                  <bgColor rgb="FFFFFF00"/>
                </patternFill>
              </fill>
            </x14:dxf>
          </x14:cfRule>
          <xm:sqref>AV152:BJ152</xm:sqref>
        </x14:conditionalFormatting>
        <x14:conditionalFormatting xmlns:xm="http://schemas.microsoft.com/office/excel/2006/main">
          <x14:cfRule type="expression" priority="4699514" id="{478A5DCB-1DAA-4497-A6CC-B4F01FB96D10}">
            <xm:f>$BJ$4='Data entry'!$R55</xm:f>
            <x14:dxf>
              <fill>
                <patternFill>
                  <bgColor rgb="FFFF0000"/>
                </patternFill>
              </fill>
            </x14:dxf>
          </x14:cfRule>
          <xm:sqref>BH153:BT153</xm:sqref>
        </x14:conditionalFormatting>
        <x14:conditionalFormatting xmlns:xm="http://schemas.microsoft.com/office/excel/2006/main">
          <x14:cfRule type="expression" priority="4699515" id="{CDE4AD5B-65A6-4FA4-9EC0-8D05F22312A9}">
            <xm:f>$BK$4='Data entry'!$R55</xm:f>
            <x14:dxf>
              <fill>
                <patternFill>
                  <bgColor rgb="FFFF0000"/>
                </patternFill>
              </fill>
            </x14:dxf>
          </x14:cfRule>
          <xm:sqref>BI153:BU153</xm:sqref>
        </x14:conditionalFormatting>
        <x14:conditionalFormatting xmlns:xm="http://schemas.microsoft.com/office/excel/2006/main">
          <x14:cfRule type="expression" priority="4699516" id="{AB32E790-6CD8-4D11-9A69-57D785FE4BBC}">
            <xm:f>$BK$4='Data entry'!$R55</xm:f>
            <x14:dxf>
              <fill>
                <patternFill>
                  <bgColor rgb="FFFFFF00"/>
                </patternFill>
              </fill>
            </x14:dxf>
          </x14:cfRule>
          <xm:sqref>AW152:BK152</xm:sqref>
        </x14:conditionalFormatting>
        <x14:conditionalFormatting xmlns:xm="http://schemas.microsoft.com/office/excel/2006/main">
          <x14:cfRule type="expression" priority="4699517" id="{99810EB9-805C-43D8-852A-EEECE7874CDB}">
            <xm:f>$BL$4='Data entry'!$R55</xm:f>
            <x14:dxf>
              <fill>
                <patternFill>
                  <bgColor rgb="FFFF0000"/>
                </patternFill>
              </fill>
            </x14:dxf>
          </x14:cfRule>
          <xm:sqref>BJ153:BV153</xm:sqref>
        </x14:conditionalFormatting>
        <x14:conditionalFormatting xmlns:xm="http://schemas.microsoft.com/office/excel/2006/main">
          <x14:cfRule type="expression" priority="4699518" id="{BF5F5475-4E46-479C-97A6-D5175F5D1803}">
            <xm:f>$BL$4='Data entry'!$R55</xm:f>
            <x14:dxf>
              <fill>
                <patternFill>
                  <bgColor rgb="FFFFFF00"/>
                </patternFill>
              </fill>
            </x14:dxf>
          </x14:cfRule>
          <xm:sqref>AX152:BL152</xm:sqref>
        </x14:conditionalFormatting>
        <x14:conditionalFormatting xmlns:xm="http://schemas.microsoft.com/office/excel/2006/main">
          <x14:cfRule type="expression" priority="4699519" id="{B86FDF2F-16C9-46B1-847E-7EA1A8A34B9D}">
            <xm:f>$BM$4='Data entry'!$R55</xm:f>
            <x14:dxf>
              <fill>
                <patternFill>
                  <bgColor rgb="FFFF0000"/>
                </patternFill>
              </fill>
            </x14:dxf>
          </x14:cfRule>
          <xm:sqref>BK153:BW153</xm:sqref>
        </x14:conditionalFormatting>
        <x14:conditionalFormatting xmlns:xm="http://schemas.microsoft.com/office/excel/2006/main">
          <x14:cfRule type="expression" priority="4699520" id="{72FD189F-4CED-400D-9FEF-21A328970A4D}">
            <xm:f>$BM$4='Data entry'!$R55</xm:f>
            <x14:dxf>
              <fill>
                <patternFill>
                  <bgColor rgb="FFFFFF00"/>
                </patternFill>
              </fill>
            </x14:dxf>
          </x14:cfRule>
          <xm:sqref>AY152:BM152</xm:sqref>
        </x14:conditionalFormatting>
        <x14:conditionalFormatting xmlns:xm="http://schemas.microsoft.com/office/excel/2006/main">
          <x14:cfRule type="expression" priority="4699521" id="{BBBBF859-D5A7-4F55-BFBF-8A77E3357590}">
            <xm:f>$BN$4='Data entry'!$R55</xm:f>
            <x14:dxf>
              <fill>
                <patternFill>
                  <bgColor rgb="FFFF0000"/>
                </patternFill>
              </fill>
            </x14:dxf>
          </x14:cfRule>
          <xm:sqref>BL153:BX153</xm:sqref>
        </x14:conditionalFormatting>
        <x14:conditionalFormatting xmlns:xm="http://schemas.microsoft.com/office/excel/2006/main">
          <x14:cfRule type="expression" priority="4699522" id="{50CB1D75-0FD5-4D24-92B1-E8A41DC6575C}">
            <xm:f>$BN$4='Data entry'!$R55</xm:f>
            <x14:dxf>
              <fill>
                <patternFill>
                  <bgColor rgb="FFFFFF00"/>
                </patternFill>
              </fill>
            </x14:dxf>
          </x14:cfRule>
          <xm:sqref>AZ152:BN152</xm:sqref>
        </x14:conditionalFormatting>
        <x14:conditionalFormatting xmlns:xm="http://schemas.microsoft.com/office/excel/2006/main">
          <x14:cfRule type="expression" priority="4699523" id="{9EF3226D-E8FC-496B-A6FF-71776AEA54D1}">
            <xm:f>$BO$4='Data entry'!$R55</xm:f>
            <x14:dxf>
              <fill>
                <patternFill>
                  <bgColor rgb="FFFF0000"/>
                </patternFill>
              </fill>
            </x14:dxf>
          </x14:cfRule>
          <xm:sqref>BM153:BY153</xm:sqref>
        </x14:conditionalFormatting>
        <x14:conditionalFormatting xmlns:xm="http://schemas.microsoft.com/office/excel/2006/main">
          <x14:cfRule type="expression" priority="4699524" id="{3B86C801-ECFE-4D05-8AA5-1581116BAFBC}">
            <xm:f>$BO$4='Data entry'!$R55</xm:f>
            <x14:dxf>
              <fill>
                <patternFill>
                  <bgColor rgb="FFFFFF00"/>
                </patternFill>
              </fill>
            </x14:dxf>
          </x14:cfRule>
          <xm:sqref>BA152:BO152</xm:sqref>
        </x14:conditionalFormatting>
        <x14:conditionalFormatting xmlns:xm="http://schemas.microsoft.com/office/excel/2006/main">
          <x14:cfRule type="expression" priority="4699525" id="{058A23EC-3371-4A02-9F20-1ECA603AC6BC}">
            <xm:f>$BP$4='Data entry'!$R55</xm:f>
            <x14:dxf>
              <fill>
                <patternFill>
                  <bgColor rgb="FFFF0000"/>
                </patternFill>
              </fill>
            </x14:dxf>
          </x14:cfRule>
          <xm:sqref>BN153:BZ153</xm:sqref>
        </x14:conditionalFormatting>
        <x14:conditionalFormatting xmlns:xm="http://schemas.microsoft.com/office/excel/2006/main">
          <x14:cfRule type="expression" priority="4699526" id="{3E711E31-3992-4555-AB22-87133D60CD15}">
            <xm:f>$BP$4='Data entry'!$R55</xm:f>
            <x14:dxf>
              <fill>
                <patternFill>
                  <bgColor rgb="FFFFFF00"/>
                </patternFill>
              </fill>
            </x14:dxf>
          </x14:cfRule>
          <xm:sqref>BB152:BP152</xm:sqref>
        </x14:conditionalFormatting>
        <x14:conditionalFormatting xmlns:xm="http://schemas.microsoft.com/office/excel/2006/main">
          <x14:cfRule type="expression" priority="4699527" id="{23E9F8B9-37D5-4730-9453-6F23E8ECBBE3}">
            <xm:f>$BQ$4='Data entry'!$R55</xm:f>
            <x14:dxf>
              <fill>
                <patternFill>
                  <bgColor rgb="FFFFFF00"/>
                </patternFill>
              </fill>
            </x14:dxf>
          </x14:cfRule>
          <xm:sqref>BC152:BQ152</xm:sqref>
        </x14:conditionalFormatting>
        <x14:conditionalFormatting xmlns:xm="http://schemas.microsoft.com/office/excel/2006/main">
          <x14:cfRule type="expression" priority="4699528" id="{BCFD92F6-AAD3-44FD-BC61-A292A81B883E}">
            <xm:f>$BQ$4='Data entry'!$R55</xm:f>
            <x14:dxf>
              <fill>
                <patternFill>
                  <bgColor rgb="FFFF0000"/>
                </patternFill>
              </fill>
            </x14:dxf>
          </x14:cfRule>
          <xm:sqref>BO153:CA153</xm:sqref>
        </x14:conditionalFormatting>
        <x14:conditionalFormatting xmlns:xm="http://schemas.microsoft.com/office/excel/2006/main">
          <x14:cfRule type="expression" priority="4699529" id="{357D60E5-F356-477E-8020-A18F42C02832}">
            <xm:f>$BR$4='Data entry'!$R55</xm:f>
            <x14:dxf>
              <fill>
                <patternFill>
                  <bgColor rgb="FFFFFF00"/>
                </patternFill>
              </fill>
            </x14:dxf>
          </x14:cfRule>
          <xm:sqref>BD152:BR152</xm:sqref>
        </x14:conditionalFormatting>
        <x14:conditionalFormatting xmlns:xm="http://schemas.microsoft.com/office/excel/2006/main">
          <x14:cfRule type="expression" priority="4699530" id="{DA2B6511-43B3-432D-B6AA-1DB1188B90A6}">
            <xm:f>$BR$4='Data entry'!$R55</xm:f>
            <x14:dxf>
              <fill>
                <patternFill>
                  <bgColor rgb="FFFF0000"/>
                </patternFill>
              </fill>
            </x14:dxf>
          </x14:cfRule>
          <xm:sqref>BP153:CB153</xm:sqref>
        </x14:conditionalFormatting>
        <x14:conditionalFormatting xmlns:xm="http://schemas.microsoft.com/office/excel/2006/main">
          <x14:cfRule type="expression" priority="4699531" id="{0D5F64E4-4136-4BFA-B833-CC8578525D9C}">
            <xm:f>$BS$4='Data entry'!$R55</xm:f>
            <x14:dxf>
              <fill>
                <patternFill>
                  <bgColor rgb="FFFFFF00"/>
                </patternFill>
              </fill>
            </x14:dxf>
          </x14:cfRule>
          <xm:sqref>BE152:BS152</xm:sqref>
        </x14:conditionalFormatting>
        <x14:conditionalFormatting xmlns:xm="http://schemas.microsoft.com/office/excel/2006/main">
          <x14:cfRule type="expression" priority="4699532" id="{AC94D468-F078-4AE2-8771-102996E07B09}">
            <xm:f>$BS$4='Data entry'!$R55</xm:f>
            <x14:dxf>
              <fill>
                <patternFill>
                  <bgColor rgb="FFFF0000"/>
                </patternFill>
              </fill>
            </x14:dxf>
          </x14:cfRule>
          <xm:sqref>BQ153:CC153</xm:sqref>
        </x14:conditionalFormatting>
        <x14:conditionalFormatting xmlns:xm="http://schemas.microsoft.com/office/excel/2006/main">
          <x14:cfRule type="expression" priority="4699533" id="{10E78F76-181E-4F19-9F89-7DD36D3EFE30}">
            <xm:f>$BT$4='Data entry'!$R55</xm:f>
            <x14:dxf>
              <fill>
                <patternFill>
                  <bgColor rgb="FFFFFF00"/>
                </patternFill>
              </fill>
            </x14:dxf>
          </x14:cfRule>
          <xm:sqref>BF152:BT152</xm:sqref>
        </x14:conditionalFormatting>
        <x14:conditionalFormatting xmlns:xm="http://schemas.microsoft.com/office/excel/2006/main">
          <x14:cfRule type="expression" priority="4699534" id="{6A5FADC6-9512-4EFB-90A5-7B5244D10D1F}">
            <xm:f>$BT$4='Data entry'!$R55</xm:f>
            <x14:dxf>
              <fill>
                <patternFill>
                  <bgColor rgb="FFFF0000"/>
                </patternFill>
              </fill>
            </x14:dxf>
          </x14:cfRule>
          <xm:sqref>BR153:CC153</xm:sqref>
        </x14:conditionalFormatting>
        <x14:conditionalFormatting xmlns:xm="http://schemas.microsoft.com/office/excel/2006/main">
          <x14:cfRule type="expression" priority="4699535" id="{A51139D1-8841-4B96-B8CB-DFE3808765CF}">
            <xm:f>$BU$4='Data entry'!$R55</xm:f>
            <x14:dxf>
              <fill>
                <patternFill>
                  <bgColor rgb="FFFFFF00"/>
                </patternFill>
              </fill>
            </x14:dxf>
          </x14:cfRule>
          <xm:sqref>BG152:BU152</xm:sqref>
        </x14:conditionalFormatting>
        <x14:conditionalFormatting xmlns:xm="http://schemas.microsoft.com/office/excel/2006/main">
          <x14:cfRule type="expression" priority="4699536" id="{55CA7258-760F-4BFF-ACB5-A70FEB3E7981}">
            <xm:f>$BU$4='Data entry'!$R55</xm:f>
            <x14:dxf>
              <fill>
                <patternFill>
                  <bgColor rgb="FFFF0000"/>
                </patternFill>
              </fill>
            </x14:dxf>
          </x14:cfRule>
          <xm:sqref>BS153:CC153</xm:sqref>
        </x14:conditionalFormatting>
        <x14:conditionalFormatting xmlns:xm="http://schemas.microsoft.com/office/excel/2006/main">
          <x14:cfRule type="expression" priority="4699537" id="{A922B218-64DB-4CBB-9AB8-FE0EBB44E09E}">
            <xm:f>$BV$4='Data entry'!$R55</xm:f>
            <x14:dxf>
              <fill>
                <patternFill>
                  <bgColor rgb="FFFFFF00"/>
                </patternFill>
              </fill>
            </x14:dxf>
          </x14:cfRule>
          <xm:sqref>BH152:BV152</xm:sqref>
        </x14:conditionalFormatting>
        <x14:conditionalFormatting xmlns:xm="http://schemas.microsoft.com/office/excel/2006/main">
          <x14:cfRule type="expression" priority="4699538" id="{C98E908A-CD31-4778-B41C-7AFB9DBE639A}">
            <xm:f>$BV$4='Data entry'!$R55</xm:f>
            <x14:dxf>
              <fill>
                <patternFill>
                  <bgColor rgb="FFFF0000"/>
                </patternFill>
              </fill>
            </x14:dxf>
          </x14:cfRule>
          <xm:sqref>BT153:CC153</xm:sqref>
        </x14:conditionalFormatting>
        <x14:conditionalFormatting xmlns:xm="http://schemas.microsoft.com/office/excel/2006/main">
          <x14:cfRule type="expression" priority="4699539" id="{465CCCA3-B4DB-4B61-8AC7-8A5E4CEC9E3F}">
            <xm:f>$BW$4='Data entry'!$R55</xm:f>
            <x14:dxf>
              <fill>
                <patternFill>
                  <bgColor rgb="FFFFFF00"/>
                </patternFill>
              </fill>
            </x14:dxf>
          </x14:cfRule>
          <xm:sqref>BI152:BW152</xm:sqref>
        </x14:conditionalFormatting>
        <x14:conditionalFormatting xmlns:xm="http://schemas.microsoft.com/office/excel/2006/main">
          <x14:cfRule type="expression" priority="4699540" id="{37566F97-6D06-400B-A709-FE657B07687F}">
            <xm:f>$BW$4='Data entry'!$R55</xm:f>
            <x14:dxf>
              <fill>
                <patternFill>
                  <bgColor rgb="FFFF0000"/>
                </patternFill>
              </fill>
            </x14:dxf>
          </x14:cfRule>
          <xm:sqref>BU153:CC153</xm:sqref>
        </x14:conditionalFormatting>
        <x14:conditionalFormatting xmlns:xm="http://schemas.microsoft.com/office/excel/2006/main">
          <x14:cfRule type="expression" priority="4699541" id="{D8FBA3AC-5CF0-4E45-97CA-1D4DEE729ADA}">
            <xm:f>$BX$4='Data entry'!$R55</xm:f>
            <x14:dxf>
              <fill>
                <patternFill>
                  <bgColor rgb="FFFFFF00"/>
                </patternFill>
              </fill>
            </x14:dxf>
          </x14:cfRule>
          <xm:sqref>BJ152:BX152</xm:sqref>
        </x14:conditionalFormatting>
        <x14:conditionalFormatting xmlns:xm="http://schemas.microsoft.com/office/excel/2006/main">
          <x14:cfRule type="expression" priority="4699542" id="{E077C84B-A94F-431D-B232-4AFCC7C64F54}">
            <xm:f>$BX$4='Data entry'!$R55</xm:f>
            <x14:dxf>
              <fill>
                <patternFill>
                  <bgColor rgb="FFFF0000"/>
                </patternFill>
              </fill>
            </x14:dxf>
          </x14:cfRule>
          <xm:sqref>BV153:CC153</xm:sqref>
        </x14:conditionalFormatting>
        <x14:conditionalFormatting xmlns:xm="http://schemas.microsoft.com/office/excel/2006/main">
          <x14:cfRule type="expression" priority="4699543" id="{63783BA8-0C97-4A44-86FD-7A2BCF1B9957}">
            <xm:f>$BY$4='Data entry'!$R55</xm:f>
            <x14:dxf>
              <fill>
                <patternFill>
                  <bgColor rgb="FFFFFF00"/>
                </patternFill>
              </fill>
            </x14:dxf>
          </x14:cfRule>
          <xm:sqref>BK152:BY152</xm:sqref>
        </x14:conditionalFormatting>
        <x14:conditionalFormatting xmlns:xm="http://schemas.microsoft.com/office/excel/2006/main">
          <x14:cfRule type="expression" priority="4699544" id="{BB8DB8B4-B71B-46D2-AEE7-346F16103F74}">
            <xm:f>$BY$4='Data entry'!$R55</xm:f>
            <x14:dxf>
              <fill>
                <patternFill>
                  <bgColor rgb="FFFF0000"/>
                </patternFill>
              </fill>
            </x14:dxf>
          </x14:cfRule>
          <xm:sqref>BW153:CC153</xm:sqref>
        </x14:conditionalFormatting>
        <x14:conditionalFormatting xmlns:xm="http://schemas.microsoft.com/office/excel/2006/main">
          <x14:cfRule type="expression" priority="4699545" id="{1B638B98-2B06-4FEB-90C1-446A3E0A3979}">
            <xm:f>$BZ$4='Data entry'!$R55</xm:f>
            <x14:dxf>
              <fill>
                <patternFill>
                  <bgColor rgb="FFFFFF00"/>
                </patternFill>
              </fill>
            </x14:dxf>
          </x14:cfRule>
          <xm:sqref>BL152:BZ152</xm:sqref>
        </x14:conditionalFormatting>
        <x14:conditionalFormatting xmlns:xm="http://schemas.microsoft.com/office/excel/2006/main">
          <x14:cfRule type="expression" priority="4699546" id="{D3A0A2F8-D1B2-4DC5-B2A9-0EF53074E685}">
            <xm:f>$BZ$4='Data entry'!$R55</xm:f>
            <x14:dxf>
              <fill>
                <patternFill>
                  <bgColor rgb="FFFF0000"/>
                </patternFill>
              </fill>
            </x14:dxf>
          </x14:cfRule>
          <xm:sqref>BX153:CC153</xm:sqref>
        </x14:conditionalFormatting>
        <x14:conditionalFormatting xmlns:xm="http://schemas.microsoft.com/office/excel/2006/main">
          <x14:cfRule type="expression" priority="4699547" id="{83F6D018-7D3B-4D33-9998-11572F2F2FF5}">
            <xm:f>$CA$4='Data entry'!$R55</xm:f>
            <x14:dxf>
              <fill>
                <patternFill>
                  <bgColor rgb="FFFFFF00"/>
                </patternFill>
              </fill>
            </x14:dxf>
          </x14:cfRule>
          <xm:sqref>BM152:CA152</xm:sqref>
        </x14:conditionalFormatting>
        <x14:conditionalFormatting xmlns:xm="http://schemas.microsoft.com/office/excel/2006/main">
          <x14:cfRule type="expression" priority="4699548" id="{8E6D0B51-5626-4ED9-9072-C7A2C139704F}">
            <xm:f>$CA$4='Data entry'!$R55</xm:f>
            <x14:dxf>
              <fill>
                <patternFill>
                  <bgColor rgb="FFFF0000"/>
                </patternFill>
              </fill>
            </x14:dxf>
          </x14:cfRule>
          <xm:sqref>BY153:CC153</xm:sqref>
        </x14:conditionalFormatting>
        <x14:conditionalFormatting xmlns:xm="http://schemas.microsoft.com/office/excel/2006/main">
          <x14:cfRule type="expression" priority="4699549" id="{E1886EE4-3BDE-43A9-9F4B-79377FEC37FE}">
            <xm:f>$CB$4='Data entry'!$R55</xm:f>
            <x14:dxf>
              <fill>
                <patternFill>
                  <bgColor rgb="FFFFFF00"/>
                </patternFill>
              </fill>
            </x14:dxf>
          </x14:cfRule>
          <xm:sqref>BN152:CB152</xm:sqref>
        </x14:conditionalFormatting>
        <x14:conditionalFormatting xmlns:xm="http://schemas.microsoft.com/office/excel/2006/main">
          <x14:cfRule type="expression" priority="4699550" id="{ADEF572A-6C18-4602-BB86-01C96D36E07E}">
            <xm:f>$CB$4='Data entry'!$R55</xm:f>
            <x14:dxf>
              <fill>
                <patternFill>
                  <bgColor rgb="FFFF0000"/>
                </patternFill>
              </fill>
            </x14:dxf>
          </x14:cfRule>
          <xm:sqref>BZ153:CC153</xm:sqref>
        </x14:conditionalFormatting>
        <x14:conditionalFormatting xmlns:xm="http://schemas.microsoft.com/office/excel/2006/main">
          <x14:cfRule type="expression" priority="4699551" id="{7984E1C9-E073-4955-8543-62145CB6D008}">
            <xm:f>$CC$4='Data entry'!$R55</xm:f>
            <x14:dxf>
              <fill>
                <patternFill>
                  <bgColor rgb="FFFFFF00"/>
                </patternFill>
              </fill>
            </x14:dxf>
          </x14:cfRule>
          <xm:sqref>BO152:CC152</xm:sqref>
        </x14:conditionalFormatting>
        <x14:conditionalFormatting xmlns:xm="http://schemas.microsoft.com/office/excel/2006/main">
          <x14:cfRule type="expression" priority="4699552" id="{18A957B3-59FA-4698-BA92-2A208FF18E2F}">
            <xm:f>$CC$4='Data entry'!$R55</xm:f>
            <x14:dxf>
              <fill>
                <patternFill>
                  <bgColor rgb="FFFF0000"/>
                </patternFill>
              </fill>
            </x14:dxf>
          </x14:cfRule>
          <xm:sqref>CA153:CC153</xm:sqref>
        </x14:conditionalFormatting>
        <x14:conditionalFormatting xmlns:xm="http://schemas.microsoft.com/office/excel/2006/main">
          <x14:cfRule type="expression" priority="4699639" id="{5B0DB825-B7C2-40AC-B7EF-F267F054CFB9}">
            <xm:f>$U$4='Data entry'!$R56</xm:f>
            <x14:dxf>
              <fill>
                <patternFill>
                  <bgColor rgb="FFFF0000"/>
                </patternFill>
              </fill>
            </x14:dxf>
          </x14:cfRule>
          <xm:sqref>S156:AE156</xm:sqref>
        </x14:conditionalFormatting>
        <x14:conditionalFormatting xmlns:xm="http://schemas.microsoft.com/office/excel/2006/main">
          <x14:cfRule type="expression" priority="4699640" id="{18311200-E2BB-400F-B594-3B9A2C6068C2}">
            <xm:f>$V$4='Data entry'!$R56</xm:f>
            <x14:dxf>
              <fill>
                <patternFill>
                  <bgColor rgb="FFFF0000"/>
                </patternFill>
              </fill>
            </x14:dxf>
          </x14:cfRule>
          <xm:sqref>T156:AF156</xm:sqref>
        </x14:conditionalFormatting>
        <x14:conditionalFormatting xmlns:xm="http://schemas.microsoft.com/office/excel/2006/main">
          <x14:cfRule type="expression" priority="4699641" id="{D6DFB621-1A58-4C59-A987-ECAD0EB2D32B}">
            <xm:f>$V$4='Data entry'!$R56</xm:f>
            <x14:dxf>
              <fill>
                <patternFill>
                  <bgColor rgb="FFFFFF00"/>
                </patternFill>
              </fill>
            </x14:dxf>
          </x14:cfRule>
          <xm:sqref>H155:V155</xm:sqref>
        </x14:conditionalFormatting>
        <x14:conditionalFormatting xmlns:xm="http://schemas.microsoft.com/office/excel/2006/main">
          <x14:cfRule type="expression" priority="4699642" id="{5F87A680-DC5F-433D-A779-B7A534ACCDA9}">
            <xm:f>$W$4='Data entry'!$R56</xm:f>
            <x14:dxf>
              <fill>
                <patternFill>
                  <bgColor rgb="FFFF0000"/>
                </patternFill>
              </fill>
            </x14:dxf>
          </x14:cfRule>
          <xm:sqref>U156:AG156</xm:sqref>
        </x14:conditionalFormatting>
        <x14:conditionalFormatting xmlns:xm="http://schemas.microsoft.com/office/excel/2006/main">
          <x14:cfRule type="expression" priority="4699643" id="{964539FF-A92C-4F68-B268-B7157A32678C}">
            <xm:f>$W$4='Data entry'!$R56</xm:f>
            <x14:dxf>
              <fill>
                <patternFill>
                  <bgColor rgb="FFFFFF00"/>
                </patternFill>
              </fill>
            </x14:dxf>
          </x14:cfRule>
          <xm:sqref>I155:W155</xm:sqref>
        </x14:conditionalFormatting>
        <x14:conditionalFormatting xmlns:xm="http://schemas.microsoft.com/office/excel/2006/main">
          <x14:cfRule type="expression" priority="4699644" id="{46C1533A-F090-4A90-9309-3F59EC3FD3B0}">
            <xm:f>$X$4='Data entry'!$R56</xm:f>
            <x14:dxf>
              <fill>
                <patternFill>
                  <bgColor rgb="FFFF0000"/>
                </patternFill>
              </fill>
            </x14:dxf>
          </x14:cfRule>
          <xm:sqref>V156:AH156</xm:sqref>
        </x14:conditionalFormatting>
        <x14:conditionalFormatting xmlns:xm="http://schemas.microsoft.com/office/excel/2006/main">
          <x14:cfRule type="expression" priority="4699645" id="{7C70E81C-DDD4-4D75-933A-4F6A39893184}">
            <xm:f>$X$4='Data entry'!$R56</xm:f>
            <x14:dxf>
              <fill>
                <patternFill>
                  <bgColor rgb="FFFFFF00"/>
                </patternFill>
              </fill>
            </x14:dxf>
          </x14:cfRule>
          <xm:sqref>J155:X155</xm:sqref>
        </x14:conditionalFormatting>
        <x14:conditionalFormatting xmlns:xm="http://schemas.microsoft.com/office/excel/2006/main">
          <x14:cfRule type="expression" priority="4699646" id="{561AF073-0EF8-4B72-A119-40A639C4359D}">
            <xm:f>$Y$4='Data entry'!$R56</xm:f>
            <x14:dxf>
              <fill>
                <patternFill>
                  <bgColor rgb="FFFF0000"/>
                </patternFill>
              </fill>
            </x14:dxf>
          </x14:cfRule>
          <xm:sqref>W156:AI156</xm:sqref>
        </x14:conditionalFormatting>
        <x14:conditionalFormatting xmlns:xm="http://schemas.microsoft.com/office/excel/2006/main">
          <x14:cfRule type="expression" priority="4699647" id="{F242E808-8F07-4A89-9524-7D4C767CE357}">
            <xm:f>$Y$4='Data entry'!$R56</xm:f>
            <x14:dxf>
              <fill>
                <patternFill>
                  <bgColor rgb="FFFFFF00"/>
                </patternFill>
              </fill>
            </x14:dxf>
          </x14:cfRule>
          <xm:sqref>K155:Y155</xm:sqref>
        </x14:conditionalFormatting>
        <x14:conditionalFormatting xmlns:xm="http://schemas.microsoft.com/office/excel/2006/main">
          <x14:cfRule type="expression" priority="4699648" id="{DD601058-982B-4218-BD9D-64BB823C2633}">
            <xm:f>$Z$4='Data entry'!$R56</xm:f>
            <x14:dxf>
              <fill>
                <patternFill>
                  <bgColor rgb="FFFF0000"/>
                </patternFill>
              </fill>
            </x14:dxf>
          </x14:cfRule>
          <xm:sqref>X156:AJ156</xm:sqref>
        </x14:conditionalFormatting>
        <x14:conditionalFormatting xmlns:xm="http://schemas.microsoft.com/office/excel/2006/main">
          <x14:cfRule type="expression" priority="4699649" id="{C9DB141D-79F6-4093-92A3-7BF7A1622985}">
            <xm:f>$Z$4='Data entry'!$R56</xm:f>
            <x14:dxf>
              <fill>
                <patternFill>
                  <bgColor rgb="FFFFFF00"/>
                </patternFill>
              </fill>
            </x14:dxf>
          </x14:cfRule>
          <xm:sqref>L155:Z155</xm:sqref>
        </x14:conditionalFormatting>
        <x14:conditionalFormatting xmlns:xm="http://schemas.microsoft.com/office/excel/2006/main">
          <x14:cfRule type="expression" priority="4699650" id="{710EB8D3-F5C0-4E3C-8214-2D0C4E26F649}">
            <xm:f>$AA$4='Data entry'!$R56</xm:f>
            <x14:dxf>
              <fill>
                <patternFill>
                  <bgColor rgb="FFFF0000"/>
                </patternFill>
              </fill>
            </x14:dxf>
          </x14:cfRule>
          <xm:sqref>Y156:AK156</xm:sqref>
        </x14:conditionalFormatting>
        <x14:conditionalFormatting xmlns:xm="http://schemas.microsoft.com/office/excel/2006/main">
          <x14:cfRule type="expression" priority="4699651" id="{33825D69-C967-4D27-B395-5D44A3083802}">
            <xm:f>$AA$4='Data entry'!$R56</xm:f>
            <x14:dxf>
              <fill>
                <patternFill>
                  <bgColor rgb="FFFFFF00"/>
                </patternFill>
              </fill>
            </x14:dxf>
          </x14:cfRule>
          <xm:sqref>M155:AA155</xm:sqref>
        </x14:conditionalFormatting>
        <x14:conditionalFormatting xmlns:xm="http://schemas.microsoft.com/office/excel/2006/main">
          <x14:cfRule type="expression" priority="4699652" id="{9811A97D-351B-4D32-8754-AF433277E62B}">
            <xm:f>$AB$4='Data entry'!$R56</xm:f>
            <x14:dxf>
              <fill>
                <patternFill>
                  <bgColor rgb="FFFF0000"/>
                </patternFill>
              </fill>
            </x14:dxf>
          </x14:cfRule>
          <xm:sqref>Z156:AL156</xm:sqref>
        </x14:conditionalFormatting>
        <x14:conditionalFormatting xmlns:xm="http://schemas.microsoft.com/office/excel/2006/main">
          <x14:cfRule type="expression" priority="4699653" id="{6DD3E556-C72E-438B-92DA-3096ED1E4178}">
            <xm:f>$AB$4='Data entry'!$R56</xm:f>
            <x14:dxf>
              <fill>
                <patternFill>
                  <bgColor rgb="FFFFFF00"/>
                </patternFill>
              </fill>
            </x14:dxf>
          </x14:cfRule>
          <xm:sqref>N155:AB155</xm:sqref>
        </x14:conditionalFormatting>
        <x14:conditionalFormatting xmlns:xm="http://schemas.microsoft.com/office/excel/2006/main">
          <x14:cfRule type="expression" priority="4699654" id="{C0DF7A1B-D6BC-4371-BD3A-F0708147FA1C}">
            <xm:f>$AC$4='Data entry'!$R56</xm:f>
            <x14:dxf>
              <fill>
                <patternFill>
                  <bgColor rgb="FFFF0000"/>
                </patternFill>
              </fill>
            </x14:dxf>
          </x14:cfRule>
          <xm:sqref>AA156:AM156</xm:sqref>
        </x14:conditionalFormatting>
        <x14:conditionalFormatting xmlns:xm="http://schemas.microsoft.com/office/excel/2006/main">
          <x14:cfRule type="expression" priority="4699655" id="{DB2E1F48-AF0E-41F9-A976-6B1963CA5711}">
            <xm:f>$AC$4='Data entry'!$R56</xm:f>
            <x14:dxf>
              <fill>
                <patternFill>
                  <bgColor rgb="FFFFFF00"/>
                </patternFill>
              </fill>
            </x14:dxf>
          </x14:cfRule>
          <xm:sqref>O155:AC155</xm:sqref>
        </x14:conditionalFormatting>
        <x14:conditionalFormatting xmlns:xm="http://schemas.microsoft.com/office/excel/2006/main">
          <x14:cfRule type="expression" priority="4699656" id="{89909907-F9A9-4AF9-BC1D-304710A43F50}">
            <xm:f>$AD$4='Data entry'!$R56</xm:f>
            <x14:dxf>
              <fill>
                <patternFill>
                  <bgColor rgb="FFFF0000"/>
                </patternFill>
              </fill>
            </x14:dxf>
          </x14:cfRule>
          <xm:sqref>AB156:AN156</xm:sqref>
        </x14:conditionalFormatting>
        <x14:conditionalFormatting xmlns:xm="http://schemas.microsoft.com/office/excel/2006/main">
          <x14:cfRule type="expression" priority="4699657" id="{729676B7-E331-43A4-ACC9-850DCEE76A0E}">
            <xm:f>$AD$4='Data entry'!$R56</xm:f>
            <x14:dxf>
              <fill>
                <patternFill>
                  <bgColor rgb="FFFFFF00"/>
                </patternFill>
              </fill>
            </x14:dxf>
          </x14:cfRule>
          <xm:sqref>P155:AD155</xm:sqref>
        </x14:conditionalFormatting>
        <x14:conditionalFormatting xmlns:xm="http://schemas.microsoft.com/office/excel/2006/main">
          <x14:cfRule type="expression" priority="4699658" id="{00DA2C55-350E-44AA-ABEA-808FABFDA737}">
            <xm:f>$AE$4='Data entry'!$R56</xm:f>
            <x14:dxf>
              <fill>
                <patternFill>
                  <bgColor rgb="FFFF0000"/>
                </patternFill>
              </fill>
            </x14:dxf>
          </x14:cfRule>
          <xm:sqref>AC156:AO156</xm:sqref>
        </x14:conditionalFormatting>
        <x14:conditionalFormatting xmlns:xm="http://schemas.microsoft.com/office/excel/2006/main">
          <x14:cfRule type="expression" priority="4699659" id="{373C95F1-00C1-45E9-B561-5224945BA4A4}">
            <xm:f>$AE$4='Data entry'!$R56</xm:f>
            <x14:dxf>
              <fill>
                <patternFill>
                  <bgColor rgb="FFFFFF00"/>
                </patternFill>
              </fill>
            </x14:dxf>
          </x14:cfRule>
          <xm:sqref>Q155:AE155</xm:sqref>
        </x14:conditionalFormatting>
        <x14:conditionalFormatting xmlns:xm="http://schemas.microsoft.com/office/excel/2006/main">
          <x14:cfRule type="expression" priority="4699660" id="{65E90E74-6BEF-4B00-BD5E-ECACFEBC225A}">
            <xm:f>$AF$4='Data entry'!$R56</xm:f>
            <x14:dxf>
              <fill>
                <patternFill>
                  <bgColor rgb="FFFF0000"/>
                </patternFill>
              </fill>
            </x14:dxf>
          </x14:cfRule>
          <xm:sqref>AD156:AP156</xm:sqref>
        </x14:conditionalFormatting>
        <x14:conditionalFormatting xmlns:xm="http://schemas.microsoft.com/office/excel/2006/main">
          <x14:cfRule type="expression" priority="4699661" id="{56B519D7-E083-4811-B42B-D6CB10D44BB3}">
            <xm:f>$AF$4='Data entry'!$R56</xm:f>
            <x14:dxf>
              <fill>
                <patternFill>
                  <bgColor rgb="FFFFFF00"/>
                </patternFill>
              </fill>
            </x14:dxf>
          </x14:cfRule>
          <xm:sqref>R155:AF155</xm:sqref>
        </x14:conditionalFormatting>
        <x14:conditionalFormatting xmlns:xm="http://schemas.microsoft.com/office/excel/2006/main">
          <x14:cfRule type="expression" priority="4699662" id="{889682B6-BF9B-414B-86B7-1C802156B058}">
            <xm:f>$AG$4='Data entry'!$R56</xm:f>
            <x14:dxf>
              <fill>
                <patternFill>
                  <bgColor rgb="FFFF0000"/>
                </patternFill>
              </fill>
            </x14:dxf>
          </x14:cfRule>
          <xm:sqref>AE156:AQ156</xm:sqref>
        </x14:conditionalFormatting>
        <x14:conditionalFormatting xmlns:xm="http://schemas.microsoft.com/office/excel/2006/main">
          <x14:cfRule type="expression" priority="4699663" id="{19913D88-1940-4CB0-B29C-D46D60833BD5}">
            <xm:f>$AG$4='Data entry'!$R56</xm:f>
            <x14:dxf>
              <fill>
                <patternFill>
                  <bgColor rgb="FFFFFF00"/>
                </patternFill>
              </fill>
            </x14:dxf>
          </x14:cfRule>
          <xm:sqref>S155:AG155</xm:sqref>
        </x14:conditionalFormatting>
        <x14:conditionalFormatting xmlns:xm="http://schemas.microsoft.com/office/excel/2006/main">
          <x14:cfRule type="expression" priority="4699664" id="{3DD7B9A5-18A3-463F-BAD5-9796FC487328}">
            <xm:f>$AH$4='Data entry'!$R56</xm:f>
            <x14:dxf>
              <fill>
                <patternFill>
                  <bgColor rgb="FFFF0000"/>
                </patternFill>
              </fill>
            </x14:dxf>
          </x14:cfRule>
          <xm:sqref>AF156:AR156</xm:sqref>
        </x14:conditionalFormatting>
        <x14:conditionalFormatting xmlns:xm="http://schemas.microsoft.com/office/excel/2006/main">
          <x14:cfRule type="expression" priority="4699665" id="{31005CF4-5608-496E-91EB-F7F505046C80}">
            <xm:f>$AH$4='Data entry'!$R56</xm:f>
            <x14:dxf>
              <fill>
                <patternFill>
                  <bgColor rgb="FFFFFF00"/>
                </patternFill>
              </fill>
            </x14:dxf>
          </x14:cfRule>
          <xm:sqref>T155:AH155</xm:sqref>
        </x14:conditionalFormatting>
        <x14:conditionalFormatting xmlns:xm="http://schemas.microsoft.com/office/excel/2006/main">
          <x14:cfRule type="expression" priority="4699666" id="{CD14F654-5B7A-444F-8FC1-7DD71E76E475}">
            <xm:f>$AI$4='Data entry'!$R56</xm:f>
            <x14:dxf>
              <fill>
                <patternFill>
                  <bgColor rgb="FFFF0000"/>
                </patternFill>
              </fill>
            </x14:dxf>
          </x14:cfRule>
          <xm:sqref>AG156:AS156</xm:sqref>
        </x14:conditionalFormatting>
        <x14:conditionalFormatting xmlns:xm="http://schemas.microsoft.com/office/excel/2006/main">
          <x14:cfRule type="expression" priority="4699667" id="{0E4E448C-6C46-4285-B877-A61A90294385}">
            <xm:f>$AI$4='Data entry'!$R56</xm:f>
            <x14:dxf>
              <fill>
                <patternFill>
                  <bgColor rgb="FFFFFF00"/>
                </patternFill>
              </fill>
            </x14:dxf>
          </x14:cfRule>
          <xm:sqref>U155:AI155</xm:sqref>
        </x14:conditionalFormatting>
        <x14:conditionalFormatting xmlns:xm="http://schemas.microsoft.com/office/excel/2006/main">
          <x14:cfRule type="expression" priority="4699668" id="{B1C1818F-791C-403D-BE73-6F6E9DC6A16D}">
            <xm:f>$AJ$4='Data entry'!$R56</xm:f>
            <x14:dxf>
              <fill>
                <patternFill>
                  <bgColor rgb="FFFF0000"/>
                </patternFill>
              </fill>
            </x14:dxf>
          </x14:cfRule>
          <xm:sqref>AH156:AT156</xm:sqref>
        </x14:conditionalFormatting>
        <x14:conditionalFormatting xmlns:xm="http://schemas.microsoft.com/office/excel/2006/main">
          <x14:cfRule type="expression" priority="4699669" id="{A1237792-221B-431B-B8A7-E9A64DA46D93}">
            <xm:f>$AJ$4='Data entry'!$R56</xm:f>
            <x14:dxf>
              <fill>
                <patternFill>
                  <bgColor rgb="FFFFFF00"/>
                </patternFill>
              </fill>
            </x14:dxf>
          </x14:cfRule>
          <xm:sqref>V155:AJ155</xm:sqref>
        </x14:conditionalFormatting>
        <x14:conditionalFormatting xmlns:xm="http://schemas.microsoft.com/office/excel/2006/main">
          <x14:cfRule type="expression" priority="4699670" id="{617DC2AF-C7A3-4724-8EA3-17DEFEDC8949}">
            <xm:f>$AK$4='Data entry'!$R56</xm:f>
            <x14:dxf>
              <fill>
                <patternFill>
                  <bgColor rgb="FFFF0000"/>
                </patternFill>
              </fill>
            </x14:dxf>
          </x14:cfRule>
          <xm:sqref>AI156:AU156</xm:sqref>
        </x14:conditionalFormatting>
        <x14:conditionalFormatting xmlns:xm="http://schemas.microsoft.com/office/excel/2006/main">
          <x14:cfRule type="expression" priority="4699671" id="{AA72317D-37B1-48EB-A28B-BF2AC8DC4519}">
            <xm:f>$AK$4='Data entry'!$R56</xm:f>
            <x14:dxf>
              <fill>
                <patternFill>
                  <bgColor rgb="FFFFFF00"/>
                </patternFill>
              </fill>
            </x14:dxf>
          </x14:cfRule>
          <xm:sqref>W155:AK155</xm:sqref>
        </x14:conditionalFormatting>
        <x14:conditionalFormatting xmlns:xm="http://schemas.microsoft.com/office/excel/2006/main">
          <x14:cfRule type="expression" priority="4699672" id="{6CA9FB7A-20EA-4D3A-B74C-A001F4BE810D}">
            <xm:f>$AL$4='Data entry'!$R56</xm:f>
            <x14:dxf>
              <fill>
                <patternFill>
                  <bgColor rgb="FFFF0000"/>
                </patternFill>
              </fill>
            </x14:dxf>
          </x14:cfRule>
          <xm:sqref>AJ156:AV156</xm:sqref>
        </x14:conditionalFormatting>
        <x14:conditionalFormatting xmlns:xm="http://schemas.microsoft.com/office/excel/2006/main">
          <x14:cfRule type="expression" priority="4699673" id="{81A75DAA-573F-4EF3-A640-1B992C18BEA0}">
            <xm:f>$AL$4='Data entry'!$R56</xm:f>
            <x14:dxf>
              <fill>
                <patternFill>
                  <bgColor rgb="FFFFFF00"/>
                </patternFill>
              </fill>
            </x14:dxf>
          </x14:cfRule>
          <xm:sqref>X155:AL155</xm:sqref>
        </x14:conditionalFormatting>
        <x14:conditionalFormatting xmlns:xm="http://schemas.microsoft.com/office/excel/2006/main">
          <x14:cfRule type="expression" priority="4699674" id="{3D44713E-4ABA-4CCD-9DF4-5513A9FB5E1E}">
            <xm:f>$AM$4='Data entry'!$R56</xm:f>
            <x14:dxf>
              <fill>
                <patternFill>
                  <bgColor rgb="FFFF0000"/>
                </patternFill>
              </fill>
            </x14:dxf>
          </x14:cfRule>
          <xm:sqref>AK156:AW156</xm:sqref>
        </x14:conditionalFormatting>
        <x14:conditionalFormatting xmlns:xm="http://schemas.microsoft.com/office/excel/2006/main">
          <x14:cfRule type="expression" priority="4699675" id="{05A26B51-72A7-4423-822F-2BDBC28275D0}">
            <xm:f>$AM$4='Data entry'!$R56</xm:f>
            <x14:dxf>
              <fill>
                <patternFill>
                  <bgColor rgb="FFFFFF00"/>
                </patternFill>
              </fill>
            </x14:dxf>
          </x14:cfRule>
          <xm:sqref>Y155:AM155</xm:sqref>
        </x14:conditionalFormatting>
        <x14:conditionalFormatting xmlns:xm="http://schemas.microsoft.com/office/excel/2006/main">
          <x14:cfRule type="expression" priority="4699676" id="{B8A20675-6230-4694-A7F6-6B3DC7142773}">
            <xm:f>$AN$4='Data entry'!$R56</xm:f>
            <x14:dxf>
              <fill>
                <patternFill>
                  <bgColor rgb="FFFF0000"/>
                </patternFill>
              </fill>
            </x14:dxf>
          </x14:cfRule>
          <xm:sqref>AL156:AX156</xm:sqref>
        </x14:conditionalFormatting>
        <x14:conditionalFormatting xmlns:xm="http://schemas.microsoft.com/office/excel/2006/main">
          <x14:cfRule type="expression" priority="4699677" id="{8421181C-7450-42E9-BC1D-065CCFCA960E}">
            <xm:f>$AN$4='Data entry'!$R56</xm:f>
            <x14:dxf>
              <fill>
                <patternFill>
                  <bgColor rgb="FFFFFF00"/>
                </patternFill>
              </fill>
            </x14:dxf>
          </x14:cfRule>
          <xm:sqref>Z155:AN155</xm:sqref>
        </x14:conditionalFormatting>
        <x14:conditionalFormatting xmlns:xm="http://schemas.microsoft.com/office/excel/2006/main">
          <x14:cfRule type="expression" priority="4699678" id="{067FE4BD-6EF4-4684-B6E0-35AB2F267EE7}">
            <xm:f>$AO$4='Data entry'!$R56</xm:f>
            <x14:dxf>
              <fill>
                <patternFill>
                  <bgColor rgb="FFFF0000"/>
                </patternFill>
              </fill>
            </x14:dxf>
          </x14:cfRule>
          <xm:sqref>AM156:AY156</xm:sqref>
        </x14:conditionalFormatting>
        <x14:conditionalFormatting xmlns:xm="http://schemas.microsoft.com/office/excel/2006/main">
          <x14:cfRule type="expression" priority="4699679" id="{F7653492-88D1-47AC-8BA3-0CCE65C3C2AB}">
            <xm:f>$AO$4='Data entry'!$R56</xm:f>
            <x14:dxf>
              <fill>
                <patternFill>
                  <bgColor rgb="FFFFFF00"/>
                </patternFill>
              </fill>
            </x14:dxf>
          </x14:cfRule>
          <xm:sqref>AA155:AO155</xm:sqref>
        </x14:conditionalFormatting>
        <x14:conditionalFormatting xmlns:xm="http://schemas.microsoft.com/office/excel/2006/main">
          <x14:cfRule type="expression" priority="4699680" id="{207A5E5D-B322-482E-9193-1D7318138358}">
            <xm:f>$AP$4='Data entry'!$R56</xm:f>
            <x14:dxf>
              <fill>
                <patternFill>
                  <bgColor rgb="FFFF0000"/>
                </patternFill>
              </fill>
            </x14:dxf>
          </x14:cfRule>
          <xm:sqref>AN156:AZ156</xm:sqref>
        </x14:conditionalFormatting>
        <x14:conditionalFormatting xmlns:xm="http://schemas.microsoft.com/office/excel/2006/main">
          <x14:cfRule type="expression" priority="4699681" id="{21DA638D-4CA0-4067-BFF1-240CE1A0261B}">
            <xm:f>$AP$4='Data entry'!$R56</xm:f>
            <x14:dxf>
              <fill>
                <patternFill>
                  <bgColor rgb="FFFFFF00"/>
                </patternFill>
              </fill>
            </x14:dxf>
          </x14:cfRule>
          <xm:sqref>AB155:AP155</xm:sqref>
        </x14:conditionalFormatting>
        <x14:conditionalFormatting xmlns:xm="http://schemas.microsoft.com/office/excel/2006/main">
          <x14:cfRule type="expression" priority="4699682" id="{71963D96-A42A-4B90-BFC7-6D83D37766EF}">
            <xm:f>$AQ$4='Data entry'!$R56</xm:f>
            <x14:dxf>
              <fill>
                <patternFill>
                  <bgColor rgb="FFFF0000"/>
                </patternFill>
              </fill>
            </x14:dxf>
          </x14:cfRule>
          <xm:sqref>AO156:BA156</xm:sqref>
        </x14:conditionalFormatting>
        <x14:conditionalFormatting xmlns:xm="http://schemas.microsoft.com/office/excel/2006/main">
          <x14:cfRule type="expression" priority="4699683" id="{74952595-84B6-484F-8FF6-FCC1F337DF4D}">
            <xm:f>$AQ$4='Data entry'!$R56</xm:f>
            <x14:dxf>
              <fill>
                <patternFill>
                  <bgColor rgb="FFFFFF00"/>
                </patternFill>
              </fill>
            </x14:dxf>
          </x14:cfRule>
          <xm:sqref>AC155:AQ155</xm:sqref>
        </x14:conditionalFormatting>
        <x14:conditionalFormatting xmlns:xm="http://schemas.microsoft.com/office/excel/2006/main">
          <x14:cfRule type="expression" priority="4699684" id="{8AC9C4B9-0A34-4BC0-B0F7-CA89434C4911}">
            <xm:f>$P$4='Data entry'!$R56</xm:f>
            <x14:dxf>
              <fill>
                <patternFill>
                  <bgColor rgb="FFFFFF00"/>
                </patternFill>
              </fill>
            </x14:dxf>
          </x14:cfRule>
          <xm:sqref>C155:P155</xm:sqref>
        </x14:conditionalFormatting>
        <x14:conditionalFormatting xmlns:xm="http://schemas.microsoft.com/office/excel/2006/main">
          <x14:cfRule type="expression" priority="4699685" id="{0A726775-ABFD-4F22-967C-1A4D87BA3751}">
            <xm:f>$Q$4='Data entry'!$R56</xm:f>
            <x14:dxf>
              <fill>
                <patternFill>
                  <bgColor rgb="FFFFFF00"/>
                </patternFill>
              </fill>
            </x14:dxf>
          </x14:cfRule>
          <xm:sqref>C155:Q155</xm:sqref>
        </x14:conditionalFormatting>
        <x14:conditionalFormatting xmlns:xm="http://schemas.microsoft.com/office/excel/2006/main">
          <x14:cfRule type="expression" priority="4699686" id="{3A8414BD-262C-43B5-86EE-FA6901D00453}">
            <xm:f>$Q$4='Data entry'!$R56</xm:f>
            <x14:dxf>
              <fill>
                <patternFill>
                  <bgColor rgb="FFFF0000"/>
                </patternFill>
              </fill>
            </x14:dxf>
          </x14:cfRule>
          <xm:sqref>O156:AA156</xm:sqref>
        </x14:conditionalFormatting>
        <x14:conditionalFormatting xmlns:xm="http://schemas.microsoft.com/office/excel/2006/main">
          <x14:cfRule type="expression" priority="4699687" id="{B8B5501D-F3EF-4449-9306-F652960C65F4}">
            <xm:f>$R$4='Data entry'!$R56</xm:f>
            <x14:dxf>
              <fill>
                <patternFill>
                  <bgColor rgb="FFFF0000"/>
                </patternFill>
              </fill>
            </x14:dxf>
          </x14:cfRule>
          <xm:sqref>P156:AB156</xm:sqref>
        </x14:conditionalFormatting>
        <x14:conditionalFormatting xmlns:xm="http://schemas.microsoft.com/office/excel/2006/main">
          <x14:cfRule type="expression" priority="4699688" id="{5D070DEC-B82E-4D87-B907-A3E5AB836991}">
            <xm:f>$R$4='Data entry'!$R56</xm:f>
            <x14:dxf>
              <fill>
                <patternFill>
                  <bgColor rgb="FFFFFF00"/>
                </patternFill>
              </fill>
            </x14:dxf>
          </x14:cfRule>
          <xm:sqref>D155:R155</xm:sqref>
        </x14:conditionalFormatting>
        <x14:conditionalFormatting xmlns:xm="http://schemas.microsoft.com/office/excel/2006/main">
          <x14:cfRule type="expression" priority="4699689" id="{E4D16A10-F818-4664-9FB2-F0E839824D4B}">
            <xm:f>$S$4='Data entry'!$R56</xm:f>
            <x14:dxf>
              <fill>
                <patternFill>
                  <bgColor rgb="FFFF0000"/>
                </patternFill>
              </fill>
            </x14:dxf>
          </x14:cfRule>
          <xm:sqref>Q156:AC156</xm:sqref>
        </x14:conditionalFormatting>
        <x14:conditionalFormatting xmlns:xm="http://schemas.microsoft.com/office/excel/2006/main">
          <x14:cfRule type="expression" priority="4699690" id="{1A9F9911-A3E9-4730-AFBE-AB8C596545CA}">
            <xm:f>$S$4='Data entry'!$R56</xm:f>
            <x14:dxf>
              <fill>
                <patternFill>
                  <bgColor rgb="FFFFFF00"/>
                </patternFill>
              </fill>
            </x14:dxf>
          </x14:cfRule>
          <xm:sqref>E155:S155</xm:sqref>
        </x14:conditionalFormatting>
        <x14:conditionalFormatting xmlns:xm="http://schemas.microsoft.com/office/excel/2006/main">
          <x14:cfRule type="expression" priority="4699691" id="{8BB5CD1B-B2AC-442A-9550-26DE19A62D22}">
            <xm:f>$T$4='Data entry'!$R56</xm:f>
            <x14:dxf>
              <fill>
                <patternFill>
                  <bgColor rgb="FFFF0000"/>
                </patternFill>
              </fill>
            </x14:dxf>
          </x14:cfRule>
          <xm:sqref>R156:AD156</xm:sqref>
        </x14:conditionalFormatting>
        <x14:conditionalFormatting xmlns:xm="http://schemas.microsoft.com/office/excel/2006/main">
          <x14:cfRule type="expression" priority="4699692" id="{E7B59C69-7921-4049-84A1-8B3E5F7B0598}">
            <xm:f>$T$4='Data entry'!$R56</xm:f>
            <x14:dxf>
              <fill>
                <patternFill>
                  <bgColor rgb="FFFFFF00"/>
                </patternFill>
              </fill>
            </x14:dxf>
          </x14:cfRule>
          <xm:sqref>F155:T155</xm:sqref>
        </x14:conditionalFormatting>
        <x14:conditionalFormatting xmlns:xm="http://schemas.microsoft.com/office/excel/2006/main">
          <x14:cfRule type="expression" priority="4699693" id="{238C09E5-7A3D-439D-949F-A7733073F9A2}">
            <xm:f>$U$4='Data entry'!$R56</xm:f>
            <x14:dxf>
              <fill>
                <patternFill>
                  <bgColor rgb="FFFFFF00"/>
                </patternFill>
              </fill>
            </x14:dxf>
          </x14:cfRule>
          <xm:sqref>G155:U155</xm:sqref>
        </x14:conditionalFormatting>
        <x14:conditionalFormatting xmlns:xm="http://schemas.microsoft.com/office/excel/2006/main">
          <x14:cfRule type="expression" priority="4699694" id="{DE4D4432-0A19-452A-AF14-2873FE4DF411}">
            <xm:f>$AR$4='Data entry'!$R56</xm:f>
            <x14:dxf>
              <fill>
                <patternFill>
                  <bgColor rgb="FFFF0000"/>
                </patternFill>
              </fill>
            </x14:dxf>
          </x14:cfRule>
          <xm:sqref>AP156:BB156</xm:sqref>
        </x14:conditionalFormatting>
        <x14:conditionalFormatting xmlns:xm="http://schemas.microsoft.com/office/excel/2006/main">
          <x14:cfRule type="expression" priority="4699695" id="{90D7E1FF-542D-40C8-9BD5-DFEB4CDD256F}">
            <xm:f>$AR$4='Data entry'!$R56</xm:f>
            <x14:dxf>
              <fill>
                <patternFill>
                  <bgColor rgb="FFFFFF00"/>
                </patternFill>
              </fill>
            </x14:dxf>
          </x14:cfRule>
          <xm:sqref>AD155:AR155</xm:sqref>
        </x14:conditionalFormatting>
        <x14:conditionalFormatting xmlns:xm="http://schemas.microsoft.com/office/excel/2006/main">
          <x14:cfRule type="expression" priority="4699696" id="{0EBB5305-4A4A-4205-A1FF-11160070CBC3}">
            <xm:f>$AS$4='Data entry'!$R56</xm:f>
            <x14:dxf>
              <fill>
                <patternFill>
                  <bgColor rgb="FFFF0000"/>
                </patternFill>
              </fill>
            </x14:dxf>
          </x14:cfRule>
          <xm:sqref>AQ156:BC156</xm:sqref>
        </x14:conditionalFormatting>
        <x14:conditionalFormatting xmlns:xm="http://schemas.microsoft.com/office/excel/2006/main">
          <x14:cfRule type="expression" priority="4699697" id="{AC8EB30C-4253-4CE1-820E-1801F6D8D35B}">
            <xm:f>$AS$4='Data entry'!$R56</xm:f>
            <x14:dxf>
              <fill>
                <patternFill>
                  <bgColor rgb="FFFFFF00"/>
                </patternFill>
              </fill>
            </x14:dxf>
          </x14:cfRule>
          <xm:sqref>AE155:AS155</xm:sqref>
        </x14:conditionalFormatting>
        <x14:conditionalFormatting xmlns:xm="http://schemas.microsoft.com/office/excel/2006/main">
          <x14:cfRule type="expression" priority="4699698" id="{E11744C1-7201-4272-A1B0-945490B42425}">
            <xm:f>$AT$4='Data entry'!$R56</xm:f>
            <x14:dxf>
              <fill>
                <patternFill>
                  <bgColor rgb="FFFF0000"/>
                </patternFill>
              </fill>
            </x14:dxf>
          </x14:cfRule>
          <xm:sqref>AR156:BD156</xm:sqref>
        </x14:conditionalFormatting>
        <x14:conditionalFormatting xmlns:xm="http://schemas.microsoft.com/office/excel/2006/main">
          <x14:cfRule type="expression" priority="4699699" id="{5EE2823B-E955-4EA7-B99C-0B1F77B57A69}">
            <xm:f>$AT$4='Data entry'!$R56</xm:f>
            <x14:dxf>
              <fill>
                <patternFill>
                  <bgColor rgb="FFFFFF00"/>
                </patternFill>
              </fill>
            </x14:dxf>
          </x14:cfRule>
          <xm:sqref>AF155:AT155</xm:sqref>
        </x14:conditionalFormatting>
        <x14:conditionalFormatting xmlns:xm="http://schemas.microsoft.com/office/excel/2006/main">
          <x14:cfRule type="expression" priority="4699700" id="{5737DC63-3262-4B34-900C-2AAEB255FCBA}">
            <xm:f>$AU$4='Data entry'!$R56</xm:f>
            <x14:dxf>
              <fill>
                <patternFill>
                  <bgColor rgb="FFFF0000"/>
                </patternFill>
              </fill>
            </x14:dxf>
          </x14:cfRule>
          <xm:sqref>AS156:BE156</xm:sqref>
        </x14:conditionalFormatting>
        <x14:conditionalFormatting xmlns:xm="http://schemas.microsoft.com/office/excel/2006/main">
          <x14:cfRule type="expression" priority="4699701" id="{2B5C1F1B-3C3D-4CA3-BC64-0E98422075B6}">
            <xm:f>$AU$4='Data entry'!$R56</xm:f>
            <x14:dxf>
              <fill>
                <patternFill>
                  <bgColor rgb="FFFFFF00"/>
                </patternFill>
              </fill>
            </x14:dxf>
          </x14:cfRule>
          <xm:sqref>AG155:AU155</xm:sqref>
        </x14:conditionalFormatting>
        <x14:conditionalFormatting xmlns:xm="http://schemas.microsoft.com/office/excel/2006/main">
          <x14:cfRule type="expression" priority="4699702" id="{B87A1285-B003-4855-8F4B-53C391BA10E6}">
            <xm:f>$AV$4='Data entry'!$R56</xm:f>
            <x14:dxf>
              <fill>
                <patternFill>
                  <bgColor rgb="FFFF0000"/>
                </patternFill>
              </fill>
            </x14:dxf>
          </x14:cfRule>
          <xm:sqref>AT156:BF156</xm:sqref>
        </x14:conditionalFormatting>
        <x14:conditionalFormatting xmlns:xm="http://schemas.microsoft.com/office/excel/2006/main">
          <x14:cfRule type="expression" priority="4699703" id="{338EE31C-78DB-4818-B837-0380F9E457FA}">
            <xm:f>$AV$4='Data entry'!$R56</xm:f>
            <x14:dxf>
              <fill>
                <patternFill>
                  <bgColor rgb="FFFFFF00"/>
                </patternFill>
              </fill>
            </x14:dxf>
          </x14:cfRule>
          <xm:sqref>AH155:AV155</xm:sqref>
        </x14:conditionalFormatting>
        <x14:conditionalFormatting xmlns:xm="http://schemas.microsoft.com/office/excel/2006/main">
          <x14:cfRule type="expression" priority="4699704" id="{5C40EA66-2801-4C91-B885-BF6A1ECFC35C}">
            <xm:f>$AW$4='Data entry'!$R56</xm:f>
            <x14:dxf>
              <fill>
                <patternFill>
                  <bgColor rgb="FFFF0000"/>
                </patternFill>
              </fill>
            </x14:dxf>
          </x14:cfRule>
          <xm:sqref>AU156:BG156</xm:sqref>
        </x14:conditionalFormatting>
        <x14:conditionalFormatting xmlns:xm="http://schemas.microsoft.com/office/excel/2006/main">
          <x14:cfRule type="expression" priority="4699705" id="{51BCD5CE-DF86-4C2F-8A81-DDA1EFD6C8F7}">
            <xm:f>$AW$4='Data entry'!$R56</xm:f>
            <x14:dxf>
              <fill>
                <patternFill>
                  <bgColor rgb="FFFFFF00"/>
                </patternFill>
              </fill>
            </x14:dxf>
          </x14:cfRule>
          <xm:sqref>AI155:AW155</xm:sqref>
        </x14:conditionalFormatting>
        <x14:conditionalFormatting xmlns:xm="http://schemas.microsoft.com/office/excel/2006/main">
          <x14:cfRule type="expression" priority="4699706" id="{DC2ED5A0-8917-4877-8CD3-9DF9BE5993C9}">
            <xm:f>$AX$4='Data entry'!$R56</xm:f>
            <x14:dxf>
              <fill>
                <patternFill>
                  <bgColor rgb="FFFF0000"/>
                </patternFill>
              </fill>
            </x14:dxf>
          </x14:cfRule>
          <xm:sqref>AV156:BH156</xm:sqref>
        </x14:conditionalFormatting>
        <x14:conditionalFormatting xmlns:xm="http://schemas.microsoft.com/office/excel/2006/main">
          <x14:cfRule type="expression" priority="4699707" id="{59B31869-20F9-45BD-BC80-0A6C8945CE2C}">
            <xm:f>$AX$4='Data entry'!$R56</xm:f>
            <x14:dxf>
              <fill>
                <patternFill>
                  <bgColor rgb="FFFFFF00"/>
                </patternFill>
              </fill>
            </x14:dxf>
          </x14:cfRule>
          <xm:sqref>AJ155:AX155</xm:sqref>
        </x14:conditionalFormatting>
        <x14:conditionalFormatting xmlns:xm="http://schemas.microsoft.com/office/excel/2006/main">
          <x14:cfRule type="expression" priority="4699708" id="{D4208FA0-4262-4037-934C-6D0742B2AD8E}">
            <xm:f>$AY$4='Data entry'!$R56</xm:f>
            <x14:dxf>
              <fill>
                <patternFill>
                  <bgColor rgb="FFFF0000"/>
                </patternFill>
              </fill>
            </x14:dxf>
          </x14:cfRule>
          <xm:sqref>AW156:BI156</xm:sqref>
        </x14:conditionalFormatting>
        <x14:conditionalFormatting xmlns:xm="http://schemas.microsoft.com/office/excel/2006/main">
          <x14:cfRule type="expression" priority="4699709" id="{04D6E423-18C7-42B2-A67D-F49D8E62B571}">
            <xm:f>$AY$4='Data entry'!$R56</xm:f>
            <x14:dxf>
              <fill>
                <patternFill>
                  <bgColor rgb="FFFFFF00"/>
                </patternFill>
              </fill>
            </x14:dxf>
          </x14:cfRule>
          <xm:sqref>AK155:AY155</xm:sqref>
        </x14:conditionalFormatting>
        <x14:conditionalFormatting xmlns:xm="http://schemas.microsoft.com/office/excel/2006/main">
          <x14:cfRule type="expression" priority="4699710" id="{A931C203-6E4B-4EBD-A2F4-1876881F48D4}">
            <xm:f>$AZ$4='Data entry'!$R56</xm:f>
            <x14:dxf>
              <fill>
                <patternFill>
                  <bgColor rgb="FFFF0000"/>
                </patternFill>
              </fill>
            </x14:dxf>
          </x14:cfRule>
          <xm:sqref>AX156:BJ156</xm:sqref>
        </x14:conditionalFormatting>
        <x14:conditionalFormatting xmlns:xm="http://schemas.microsoft.com/office/excel/2006/main">
          <x14:cfRule type="expression" priority="4699711" id="{092D9100-E652-40FE-8CAA-720DC0681250}">
            <xm:f>$AZ$4='Data entry'!$R56</xm:f>
            <x14:dxf>
              <fill>
                <patternFill>
                  <bgColor rgb="FFFFFF00"/>
                </patternFill>
              </fill>
            </x14:dxf>
          </x14:cfRule>
          <xm:sqref>AL155:AZ155</xm:sqref>
        </x14:conditionalFormatting>
        <x14:conditionalFormatting xmlns:xm="http://schemas.microsoft.com/office/excel/2006/main">
          <x14:cfRule type="expression" priority="4699712" id="{A3C7E6BE-A225-483C-A983-A915DB662C52}">
            <xm:f>$BA$4='Data entry'!$R56</xm:f>
            <x14:dxf>
              <fill>
                <patternFill>
                  <bgColor rgb="FFFF0000"/>
                </patternFill>
              </fill>
            </x14:dxf>
          </x14:cfRule>
          <xm:sqref>AY156:BK156</xm:sqref>
        </x14:conditionalFormatting>
        <x14:conditionalFormatting xmlns:xm="http://schemas.microsoft.com/office/excel/2006/main">
          <x14:cfRule type="expression" priority="4699713" id="{F5CF569A-8AFA-4CFF-8BD3-F04D8927A99F}">
            <xm:f>$BA$4='Data entry'!$R56</xm:f>
            <x14:dxf>
              <fill>
                <patternFill>
                  <bgColor rgb="FFFFFF00"/>
                </patternFill>
              </fill>
            </x14:dxf>
          </x14:cfRule>
          <xm:sqref>AM155:BA155</xm:sqref>
        </x14:conditionalFormatting>
        <x14:conditionalFormatting xmlns:xm="http://schemas.microsoft.com/office/excel/2006/main">
          <x14:cfRule type="expression" priority="4699714" id="{E4DAC94A-7983-4BFB-A87B-45B58561841A}">
            <xm:f>$BB$4='Data entry'!$R56</xm:f>
            <x14:dxf>
              <fill>
                <patternFill>
                  <bgColor rgb="FFFF0000"/>
                </patternFill>
              </fill>
            </x14:dxf>
          </x14:cfRule>
          <xm:sqref>AZ156:BL156</xm:sqref>
        </x14:conditionalFormatting>
        <x14:conditionalFormatting xmlns:xm="http://schemas.microsoft.com/office/excel/2006/main">
          <x14:cfRule type="expression" priority="4699715" id="{E63849C5-F39B-4B0E-8F8A-B532EDF2CBAE}">
            <xm:f>$BB$4='Data entry'!$R56</xm:f>
            <x14:dxf>
              <fill>
                <patternFill>
                  <bgColor rgb="FFFFFF00"/>
                </patternFill>
              </fill>
            </x14:dxf>
          </x14:cfRule>
          <xm:sqref>AN155:BB155</xm:sqref>
        </x14:conditionalFormatting>
        <x14:conditionalFormatting xmlns:xm="http://schemas.microsoft.com/office/excel/2006/main">
          <x14:cfRule type="expression" priority="4699716" id="{4FDC32D3-C1F5-455D-9AA4-A03359B72526}">
            <xm:f>$BC$4='Data entry'!$R56</xm:f>
            <x14:dxf>
              <fill>
                <patternFill>
                  <bgColor rgb="FFFF0000"/>
                </patternFill>
              </fill>
            </x14:dxf>
          </x14:cfRule>
          <xm:sqref>BA156:BM156</xm:sqref>
        </x14:conditionalFormatting>
        <x14:conditionalFormatting xmlns:xm="http://schemas.microsoft.com/office/excel/2006/main">
          <x14:cfRule type="expression" priority="4699717" id="{5F0D0C60-B233-4C56-B05D-98C99990877F}">
            <xm:f>$BC$4='Data entry'!$R56</xm:f>
            <x14:dxf>
              <fill>
                <patternFill>
                  <bgColor rgb="FFFFFF00"/>
                </patternFill>
              </fill>
            </x14:dxf>
          </x14:cfRule>
          <xm:sqref>AO155:BC155</xm:sqref>
        </x14:conditionalFormatting>
        <x14:conditionalFormatting xmlns:xm="http://schemas.microsoft.com/office/excel/2006/main">
          <x14:cfRule type="expression" priority="4699718" id="{9EBCB60F-8135-43B6-A0F3-548D4092CC98}">
            <xm:f>$BD$4='Data entry'!$R56</xm:f>
            <x14:dxf>
              <fill>
                <patternFill>
                  <bgColor rgb="FFFF0000"/>
                </patternFill>
              </fill>
            </x14:dxf>
          </x14:cfRule>
          <xm:sqref>BB156:BN156</xm:sqref>
        </x14:conditionalFormatting>
        <x14:conditionalFormatting xmlns:xm="http://schemas.microsoft.com/office/excel/2006/main">
          <x14:cfRule type="expression" priority="4699719" id="{961AF346-4A73-41ED-9A8D-27D431B09C05}">
            <xm:f>$BD$4='Data entry'!$R56</xm:f>
            <x14:dxf>
              <fill>
                <patternFill>
                  <bgColor rgb="FFFFFF00"/>
                </patternFill>
              </fill>
            </x14:dxf>
          </x14:cfRule>
          <xm:sqref>AP155:BD155</xm:sqref>
        </x14:conditionalFormatting>
        <x14:conditionalFormatting xmlns:xm="http://schemas.microsoft.com/office/excel/2006/main">
          <x14:cfRule type="expression" priority="4699720" id="{5A887026-27CD-4F8C-8BA6-1E92704C1CA6}">
            <xm:f>$BE$4='Data entry'!$R56</xm:f>
            <x14:dxf>
              <fill>
                <patternFill>
                  <bgColor rgb="FFFF0000"/>
                </patternFill>
              </fill>
            </x14:dxf>
          </x14:cfRule>
          <xm:sqref>BC156:BO156</xm:sqref>
        </x14:conditionalFormatting>
        <x14:conditionalFormatting xmlns:xm="http://schemas.microsoft.com/office/excel/2006/main">
          <x14:cfRule type="expression" priority="4699721" id="{7F46217B-A1E9-4515-B31E-E756FCD7C6D9}">
            <xm:f>$BE$4='Data entry'!$R56</xm:f>
            <x14:dxf>
              <fill>
                <patternFill>
                  <bgColor rgb="FFFFFF00"/>
                </patternFill>
              </fill>
            </x14:dxf>
          </x14:cfRule>
          <xm:sqref>AP155:BE155</xm:sqref>
        </x14:conditionalFormatting>
        <x14:conditionalFormatting xmlns:xm="http://schemas.microsoft.com/office/excel/2006/main">
          <x14:cfRule type="expression" priority="4699722" id="{F4D9285C-8CA0-4EF1-943E-6A462D47CC77}">
            <xm:f>$BF$4='Data entry'!$R56</xm:f>
            <x14:dxf>
              <fill>
                <patternFill>
                  <bgColor rgb="FFFF0000"/>
                </patternFill>
              </fill>
            </x14:dxf>
          </x14:cfRule>
          <xm:sqref>BD156:BP156</xm:sqref>
        </x14:conditionalFormatting>
        <x14:conditionalFormatting xmlns:xm="http://schemas.microsoft.com/office/excel/2006/main">
          <x14:cfRule type="expression" priority="4699723" id="{B9E4407D-651D-4DC0-9D61-3271D62A65E9}">
            <xm:f>$BF$4='Data entry'!$R56</xm:f>
            <x14:dxf>
              <fill>
                <patternFill>
                  <bgColor rgb="FFFFFF00"/>
                </patternFill>
              </fill>
            </x14:dxf>
          </x14:cfRule>
          <xm:sqref>AR155:BF155</xm:sqref>
        </x14:conditionalFormatting>
        <x14:conditionalFormatting xmlns:xm="http://schemas.microsoft.com/office/excel/2006/main">
          <x14:cfRule type="expression" priority="4699724" id="{4CDC062F-DDFF-4556-B941-08F919727F69}">
            <xm:f>$BG$4='Data entry'!$R56</xm:f>
            <x14:dxf>
              <fill>
                <patternFill>
                  <bgColor rgb="FFFF0000"/>
                </patternFill>
              </fill>
            </x14:dxf>
          </x14:cfRule>
          <xm:sqref>BE156:BQ156</xm:sqref>
        </x14:conditionalFormatting>
        <x14:conditionalFormatting xmlns:xm="http://schemas.microsoft.com/office/excel/2006/main">
          <x14:cfRule type="expression" priority="4699725" id="{789184FA-9055-433B-8A1B-92C7ED59E81F}">
            <xm:f>$BG$4='Data entry'!$R56</xm:f>
            <x14:dxf>
              <fill>
                <patternFill>
                  <bgColor rgb="FFFFFF00"/>
                </patternFill>
              </fill>
            </x14:dxf>
          </x14:cfRule>
          <xm:sqref>AS155:BG155</xm:sqref>
        </x14:conditionalFormatting>
        <x14:conditionalFormatting xmlns:xm="http://schemas.microsoft.com/office/excel/2006/main">
          <x14:cfRule type="expression" priority="4699726" id="{58651E5C-09C9-46C1-B95C-E8A578A49E15}">
            <xm:f>$BH$4='Data entry'!$R56</xm:f>
            <x14:dxf>
              <fill>
                <patternFill>
                  <bgColor rgb="FFFFFF00"/>
                </patternFill>
              </fill>
            </x14:dxf>
          </x14:cfRule>
          <xm:sqref>AT155:BH155</xm:sqref>
        </x14:conditionalFormatting>
        <x14:conditionalFormatting xmlns:xm="http://schemas.microsoft.com/office/excel/2006/main">
          <x14:cfRule type="expression" priority="4699727" id="{97B30B86-8311-4DC0-A533-8C0D53F37839}">
            <xm:f>$BH$4='Data entry'!$R56</xm:f>
            <x14:dxf>
              <fill>
                <patternFill>
                  <bgColor rgb="FFFF0000"/>
                </patternFill>
              </fill>
            </x14:dxf>
          </x14:cfRule>
          <xm:sqref>BF156:BR156</xm:sqref>
        </x14:conditionalFormatting>
        <x14:conditionalFormatting xmlns:xm="http://schemas.microsoft.com/office/excel/2006/main">
          <x14:cfRule type="expression" priority="4699728" id="{78344C0C-5AEA-40B1-A20C-6D77DF58E1F5}">
            <xm:f>$BI$4='Data entry'!$R56</xm:f>
            <x14:dxf>
              <fill>
                <patternFill>
                  <bgColor rgb="FFFFFF00"/>
                </patternFill>
              </fill>
            </x14:dxf>
          </x14:cfRule>
          <xm:sqref>AU155:BI155</xm:sqref>
        </x14:conditionalFormatting>
        <x14:conditionalFormatting xmlns:xm="http://schemas.microsoft.com/office/excel/2006/main">
          <x14:cfRule type="expression" priority="4699729" id="{A9CE044F-482E-4F25-B28F-89ACC58502B1}">
            <xm:f>$BI$4='Data entry'!$R56</xm:f>
            <x14:dxf>
              <fill>
                <patternFill>
                  <bgColor rgb="FFFF0000"/>
                </patternFill>
              </fill>
            </x14:dxf>
          </x14:cfRule>
          <xm:sqref>BG156:BS156</xm:sqref>
        </x14:conditionalFormatting>
        <x14:conditionalFormatting xmlns:xm="http://schemas.microsoft.com/office/excel/2006/main">
          <x14:cfRule type="expression" priority="4699730" id="{F63BE0EB-3C71-4456-BEF0-11180AB7A8BB}">
            <xm:f>$BJ$4='Data entry'!$R56</xm:f>
            <x14:dxf>
              <fill>
                <patternFill>
                  <bgColor rgb="FFFFFF00"/>
                </patternFill>
              </fill>
            </x14:dxf>
          </x14:cfRule>
          <xm:sqref>AV155:BJ155</xm:sqref>
        </x14:conditionalFormatting>
        <x14:conditionalFormatting xmlns:xm="http://schemas.microsoft.com/office/excel/2006/main">
          <x14:cfRule type="expression" priority="4699731" id="{478A5DCB-1DAA-4497-A6CC-B4F01FB96D10}">
            <xm:f>$BJ$4='Data entry'!$R56</xm:f>
            <x14:dxf>
              <fill>
                <patternFill>
                  <bgColor rgb="FFFF0000"/>
                </patternFill>
              </fill>
            </x14:dxf>
          </x14:cfRule>
          <xm:sqref>BH156:BT156</xm:sqref>
        </x14:conditionalFormatting>
        <x14:conditionalFormatting xmlns:xm="http://schemas.microsoft.com/office/excel/2006/main">
          <x14:cfRule type="expression" priority="4699732" id="{CDE4AD5B-65A6-4FA4-9EC0-8D05F22312A9}">
            <xm:f>$BK$4='Data entry'!$R56</xm:f>
            <x14:dxf>
              <fill>
                <patternFill>
                  <bgColor rgb="FFFF0000"/>
                </patternFill>
              </fill>
            </x14:dxf>
          </x14:cfRule>
          <xm:sqref>BI156:BU156</xm:sqref>
        </x14:conditionalFormatting>
        <x14:conditionalFormatting xmlns:xm="http://schemas.microsoft.com/office/excel/2006/main">
          <x14:cfRule type="expression" priority="4699733" id="{AB32E790-6CD8-4D11-9A69-57D785FE4BBC}">
            <xm:f>$BK$4='Data entry'!$R56</xm:f>
            <x14:dxf>
              <fill>
                <patternFill>
                  <bgColor rgb="FFFFFF00"/>
                </patternFill>
              </fill>
            </x14:dxf>
          </x14:cfRule>
          <xm:sqref>AW155:BK155</xm:sqref>
        </x14:conditionalFormatting>
        <x14:conditionalFormatting xmlns:xm="http://schemas.microsoft.com/office/excel/2006/main">
          <x14:cfRule type="expression" priority="4699734" id="{99810EB9-805C-43D8-852A-EEECE7874CDB}">
            <xm:f>$BL$4='Data entry'!$R56</xm:f>
            <x14:dxf>
              <fill>
                <patternFill>
                  <bgColor rgb="FFFF0000"/>
                </patternFill>
              </fill>
            </x14:dxf>
          </x14:cfRule>
          <xm:sqref>BJ156:BV156</xm:sqref>
        </x14:conditionalFormatting>
        <x14:conditionalFormatting xmlns:xm="http://schemas.microsoft.com/office/excel/2006/main">
          <x14:cfRule type="expression" priority="4699735" id="{BF5F5475-4E46-479C-97A6-D5175F5D1803}">
            <xm:f>$BL$4='Data entry'!$R56</xm:f>
            <x14:dxf>
              <fill>
                <patternFill>
                  <bgColor rgb="FFFFFF00"/>
                </patternFill>
              </fill>
            </x14:dxf>
          </x14:cfRule>
          <xm:sqref>AX155:BL155</xm:sqref>
        </x14:conditionalFormatting>
        <x14:conditionalFormatting xmlns:xm="http://schemas.microsoft.com/office/excel/2006/main">
          <x14:cfRule type="expression" priority="4699736" id="{B86FDF2F-16C9-46B1-847E-7EA1A8A34B9D}">
            <xm:f>$BM$4='Data entry'!$R56</xm:f>
            <x14:dxf>
              <fill>
                <patternFill>
                  <bgColor rgb="FFFF0000"/>
                </patternFill>
              </fill>
            </x14:dxf>
          </x14:cfRule>
          <xm:sqref>BK156:BW156</xm:sqref>
        </x14:conditionalFormatting>
        <x14:conditionalFormatting xmlns:xm="http://schemas.microsoft.com/office/excel/2006/main">
          <x14:cfRule type="expression" priority="4699737" id="{72FD189F-4CED-400D-9FEF-21A328970A4D}">
            <xm:f>$BM$4='Data entry'!$R56</xm:f>
            <x14:dxf>
              <fill>
                <patternFill>
                  <bgColor rgb="FFFFFF00"/>
                </patternFill>
              </fill>
            </x14:dxf>
          </x14:cfRule>
          <xm:sqref>AY155:BM155</xm:sqref>
        </x14:conditionalFormatting>
        <x14:conditionalFormatting xmlns:xm="http://schemas.microsoft.com/office/excel/2006/main">
          <x14:cfRule type="expression" priority="4699738" id="{BBBBF859-D5A7-4F55-BFBF-8A77E3357590}">
            <xm:f>$BN$4='Data entry'!$R56</xm:f>
            <x14:dxf>
              <fill>
                <patternFill>
                  <bgColor rgb="FFFF0000"/>
                </patternFill>
              </fill>
            </x14:dxf>
          </x14:cfRule>
          <xm:sqref>BL156:BX156</xm:sqref>
        </x14:conditionalFormatting>
        <x14:conditionalFormatting xmlns:xm="http://schemas.microsoft.com/office/excel/2006/main">
          <x14:cfRule type="expression" priority="4699739" id="{50CB1D75-0FD5-4D24-92B1-E8A41DC6575C}">
            <xm:f>$BN$4='Data entry'!$R56</xm:f>
            <x14:dxf>
              <fill>
                <patternFill>
                  <bgColor rgb="FFFFFF00"/>
                </patternFill>
              </fill>
            </x14:dxf>
          </x14:cfRule>
          <xm:sqref>AZ155:BN155</xm:sqref>
        </x14:conditionalFormatting>
        <x14:conditionalFormatting xmlns:xm="http://schemas.microsoft.com/office/excel/2006/main">
          <x14:cfRule type="expression" priority="4699740" id="{9EF3226D-E8FC-496B-A6FF-71776AEA54D1}">
            <xm:f>$BO$4='Data entry'!$R56</xm:f>
            <x14:dxf>
              <fill>
                <patternFill>
                  <bgColor rgb="FFFF0000"/>
                </patternFill>
              </fill>
            </x14:dxf>
          </x14:cfRule>
          <xm:sqref>BM156:BY156</xm:sqref>
        </x14:conditionalFormatting>
        <x14:conditionalFormatting xmlns:xm="http://schemas.microsoft.com/office/excel/2006/main">
          <x14:cfRule type="expression" priority="4699741" id="{3B86C801-ECFE-4D05-8AA5-1581116BAFBC}">
            <xm:f>$BO$4='Data entry'!$R56</xm:f>
            <x14:dxf>
              <fill>
                <patternFill>
                  <bgColor rgb="FFFFFF00"/>
                </patternFill>
              </fill>
            </x14:dxf>
          </x14:cfRule>
          <xm:sqref>BA155:BO155</xm:sqref>
        </x14:conditionalFormatting>
        <x14:conditionalFormatting xmlns:xm="http://schemas.microsoft.com/office/excel/2006/main">
          <x14:cfRule type="expression" priority="4699742" id="{058A23EC-3371-4A02-9F20-1ECA603AC6BC}">
            <xm:f>$BP$4='Data entry'!$R56</xm:f>
            <x14:dxf>
              <fill>
                <patternFill>
                  <bgColor rgb="FFFF0000"/>
                </patternFill>
              </fill>
            </x14:dxf>
          </x14:cfRule>
          <xm:sqref>BN156:BZ156</xm:sqref>
        </x14:conditionalFormatting>
        <x14:conditionalFormatting xmlns:xm="http://schemas.microsoft.com/office/excel/2006/main">
          <x14:cfRule type="expression" priority="4699743" id="{3E711E31-3992-4555-AB22-87133D60CD15}">
            <xm:f>$BP$4='Data entry'!$R56</xm:f>
            <x14:dxf>
              <fill>
                <patternFill>
                  <bgColor rgb="FFFFFF00"/>
                </patternFill>
              </fill>
            </x14:dxf>
          </x14:cfRule>
          <xm:sqref>BB155:BP155</xm:sqref>
        </x14:conditionalFormatting>
        <x14:conditionalFormatting xmlns:xm="http://schemas.microsoft.com/office/excel/2006/main">
          <x14:cfRule type="expression" priority="4699744" id="{23E9F8B9-37D5-4730-9453-6F23E8ECBBE3}">
            <xm:f>$BQ$4='Data entry'!$R56</xm:f>
            <x14:dxf>
              <fill>
                <patternFill>
                  <bgColor rgb="FFFFFF00"/>
                </patternFill>
              </fill>
            </x14:dxf>
          </x14:cfRule>
          <xm:sqref>BC155:BQ155</xm:sqref>
        </x14:conditionalFormatting>
        <x14:conditionalFormatting xmlns:xm="http://schemas.microsoft.com/office/excel/2006/main">
          <x14:cfRule type="expression" priority="4699745" id="{BCFD92F6-AAD3-44FD-BC61-A292A81B883E}">
            <xm:f>$BQ$4='Data entry'!$R56</xm:f>
            <x14:dxf>
              <fill>
                <patternFill>
                  <bgColor rgb="FFFF0000"/>
                </patternFill>
              </fill>
            </x14:dxf>
          </x14:cfRule>
          <xm:sqref>BO156:CA156</xm:sqref>
        </x14:conditionalFormatting>
        <x14:conditionalFormatting xmlns:xm="http://schemas.microsoft.com/office/excel/2006/main">
          <x14:cfRule type="expression" priority="4699746" id="{357D60E5-F356-477E-8020-A18F42C02832}">
            <xm:f>$BR$4='Data entry'!$R56</xm:f>
            <x14:dxf>
              <fill>
                <patternFill>
                  <bgColor rgb="FFFFFF00"/>
                </patternFill>
              </fill>
            </x14:dxf>
          </x14:cfRule>
          <xm:sqref>BD155:BR155</xm:sqref>
        </x14:conditionalFormatting>
        <x14:conditionalFormatting xmlns:xm="http://schemas.microsoft.com/office/excel/2006/main">
          <x14:cfRule type="expression" priority="4699747" id="{DA2B6511-43B3-432D-B6AA-1DB1188B90A6}">
            <xm:f>$BR$4='Data entry'!$R56</xm:f>
            <x14:dxf>
              <fill>
                <patternFill>
                  <bgColor rgb="FFFF0000"/>
                </patternFill>
              </fill>
            </x14:dxf>
          </x14:cfRule>
          <xm:sqref>BP156:CB156</xm:sqref>
        </x14:conditionalFormatting>
        <x14:conditionalFormatting xmlns:xm="http://schemas.microsoft.com/office/excel/2006/main">
          <x14:cfRule type="expression" priority="4699748" id="{0D5F64E4-4136-4BFA-B833-CC8578525D9C}">
            <xm:f>$BS$4='Data entry'!$R56</xm:f>
            <x14:dxf>
              <fill>
                <patternFill>
                  <bgColor rgb="FFFFFF00"/>
                </patternFill>
              </fill>
            </x14:dxf>
          </x14:cfRule>
          <xm:sqref>BE155:BS155</xm:sqref>
        </x14:conditionalFormatting>
        <x14:conditionalFormatting xmlns:xm="http://schemas.microsoft.com/office/excel/2006/main">
          <x14:cfRule type="expression" priority="4699749" id="{AC94D468-F078-4AE2-8771-102996E07B09}">
            <xm:f>$BS$4='Data entry'!$R56</xm:f>
            <x14:dxf>
              <fill>
                <patternFill>
                  <bgColor rgb="FFFF0000"/>
                </patternFill>
              </fill>
            </x14:dxf>
          </x14:cfRule>
          <xm:sqref>BQ156:CC156</xm:sqref>
        </x14:conditionalFormatting>
        <x14:conditionalFormatting xmlns:xm="http://schemas.microsoft.com/office/excel/2006/main">
          <x14:cfRule type="expression" priority="4699750" id="{10E78F76-181E-4F19-9F89-7DD36D3EFE30}">
            <xm:f>$BT$4='Data entry'!$R56</xm:f>
            <x14:dxf>
              <fill>
                <patternFill>
                  <bgColor rgb="FFFFFF00"/>
                </patternFill>
              </fill>
            </x14:dxf>
          </x14:cfRule>
          <xm:sqref>BF155:BT155</xm:sqref>
        </x14:conditionalFormatting>
        <x14:conditionalFormatting xmlns:xm="http://schemas.microsoft.com/office/excel/2006/main">
          <x14:cfRule type="expression" priority="4699751" id="{6A5FADC6-9512-4EFB-90A5-7B5244D10D1F}">
            <xm:f>$BT$4='Data entry'!$R56</xm:f>
            <x14:dxf>
              <fill>
                <patternFill>
                  <bgColor rgb="FFFF0000"/>
                </patternFill>
              </fill>
            </x14:dxf>
          </x14:cfRule>
          <xm:sqref>BR156:CC156</xm:sqref>
        </x14:conditionalFormatting>
        <x14:conditionalFormatting xmlns:xm="http://schemas.microsoft.com/office/excel/2006/main">
          <x14:cfRule type="expression" priority="4699752" id="{A51139D1-8841-4B96-B8CB-DFE3808765CF}">
            <xm:f>$BU$4='Data entry'!$R56</xm:f>
            <x14:dxf>
              <fill>
                <patternFill>
                  <bgColor rgb="FFFFFF00"/>
                </patternFill>
              </fill>
            </x14:dxf>
          </x14:cfRule>
          <xm:sqref>BG155:BU155</xm:sqref>
        </x14:conditionalFormatting>
        <x14:conditionalFormatting xmlns:xm="http://schemas.microsoft.com/office/excel/2006/main">
          <x14:cfRule type="expression" priority="4699753" id="{55CA7258-760F-4BFF-ACB5-A70FEB3E7981}">
            <xm:f>$BU$4='Data entry'!$R56</xm:f>
            <x14:dxf>
              <fill>
                <patternFill>
                  <bgColor rgb="FFFF0000"/>
                </patternFill>
              </fill>
            </x14:dxf>
          </x14:cfRule>
          <xm:sqref>BS156:CC156</xm:sqref>
        </x14:conditionalFormatting>
        <x14:conditionalFormatting xmlns:xm="http://schemas.microsoft.com/office/excel/2006/main">
          <x14:cfRule type="expression" priority="4699754" id="{A922B218-64DB-4CBB-9AB8-FE0EBB44E09E}">
            <xm:f>$BV$4='Data entry'!$R56</xm:f>
            <x14:dxf>
              <fill>
                <patternFill>
                  <bgColor rgb="FFFFFF00"/>
                </patternFill>
              </fill>
            </x14:dxf>
          </x14:cfRule>
          <xm:sqref>BH155:BV155</xm:sqref>
        </x14:conditionalFormatting>
        <x14:conditionalFormatting xmlns:xm="http://schemas.microsoft.com/office/excel/2006/main">
          <x14:cfRule type="expression" priority="4699755" id="{C98E908A-CD31-4778-B41C-7AFB9DBE639A}">
            <xm:f>$BV$4='Data entry'!$R56</xm:f>
            <x14:dxf>
              <fill>
                <patternFill>
                  <bgColor rgb="FFFF0000"/>
                </patternFill>
              </fill>
            </x14:dxf>
          </x14:cfRule>
          <xm:sqref>BT156:CC156</xm:sqref>
        </x14:conditionalFormatting>
        <x14:conditionalFormatting xmlns:xm="http://schemas.microsoft.com/office/excel/2006/main">
          <x14:cfRule type="expression" priority="4699756" id="{465CCCA3-B4DB-4B61-8AC7-8A5E4CEC9E3F}">
            <xm:f>$BW$4='Data entry'!$R56</xm:f>
            <x14:dxf>
              <fill>
                <patternFill>
                  <bgColor rgb="FFFFFF00"/>
                </patternFill>
              </fill>
            </x14:dxf>
          </x14:cfRule>
          <xm:sqref>BI155:BW155</xm:sqref>
        </x14:conditionalFormatting>
        <x14:conditionalFormatting xmlns:xm="http://schemas.microsoft.com/office/excel/2006/main">
          <x14:cfRule type="expression" priority="4699757" id="{37566F97-6D06-400B-A709-FE657B07687F}">
            <xm:f>$BW$4='Data entry'!$R56</xm:f>
            <x14:dxf>
              <fill>
                <patternFill>
                  <bgColor rgb="FFFF0000"/>
                </patternFill>
              </fill>
            </x14:dxf>
          </x14:cfRule>
          <xm:sqref>BU156:CC156</xm:sqref>
        </x14:conditionalFormatting>
        <x14:conditionalFormatting xmlns:xm="http://schemas.microsoft.com/office/excel/2006/main">
          <x14:cfRule type="expression" priority="4699758" id="{D8FBA3AC-5CF0-4E45-97CA-1D4DEE729ADA}">
            <xm:f>$BX$4='Data entry'!$R56</xm:f>
            <x14:dxf>
              <fill>
                <patternFill>
                  <bgColor rgb="FFFFFF00"/>
                </patternFill>
              </fill>
            </x14:dxf>
          </x14:cfRule>
          <xm:sqref>BJ155:BX155</xm:sqref>
        </x14:conditionalFormatting>
        <x14:conditionalFormatting xmlns:xm="http://schemas.microsoft.com/office/excel/2006/main">
          <x14:cfRule type="expression" priority="4699759" id="{E077C84B-A94F-431D-B232-4AFCC7C64F54}">
            <xm:f>$BX$4='Data entry'!$R56</xm:f>
            <x14:dxf>
              <fill>
                <patternFill>
                  <bgColor rgb="FFFF0000"/>
                </patternFill>
              </fill>
            </x14:dxf>
          </x14:cfRule>
          <xm:sqref>BV156:CC156</xm:sqref>
        </x14:conditionalFormatting>
        <x14:conditionalFormatting xmlns:xm="http://schemas.microsoft.com/office/excel/2006/main">
          <x14:cfRule type="expression" priority="4699760" id="{63783BA8-0C97-4A44-86FD-7A2BCF1B9957}">
            <xm:f>$BY$4='Data entry'!$R56</xm:f>
            <x14:dxf>
              <fill>
                <patternFill>
                  <bgColor rgb="FFFFFF00"/>
                </patternFill>
              </fill>
            </x14:dxf>
          </x14:cfRule>
          <xm:sqref>BK155:BY155</xm:sqref>
        </x14:conditionalFormatting>
        <x14:conditionalFormatting xmlns:xm="http://schemas.microsoft.com/office/excel/2006/main">
          <x14:cfRule type="expression" priority="4699761" id="{BB8DB8B4-B71B-46D2-AEE7-346F16103F74}">
            <xm:f>$BY$4='Data entry'!$R56</xm:f>
            <x14:dxf>
              <fill>
                <patternFill>
                  <bgColor rgb="FFFF0000"/>
                </patternFill>
              </fill>
            </x14:dxf>
          </x14:cfRule>
          <xm:sqref>BW156:CC156</xm:sqref>
        </x14:conditionalFormatting>
        <x14:conditionalFormatting xmlns:xm="http://schemas.microsoft.com/office/excel/2006/main">
          <x14:cfRule type="expression" priority="4699762" id="{1B638B98-2B06-4FEB-90C1-446A3E0A3979}">
            <xm:f>$BZ$4='Data entry'!$R56</xm:f>
            <x14:dxf>
              <fill>
                <patternFill>
                  <bgColor rgb="FFFFFF00"/>
                </patternFill>
              </fill>
            </x14:dxf>
          </x14:cfRule>
          <xm:sqref>BL155:BZ155</xm:sqref>
        </x14:conditionalFormatting>
        <x14:conditionalFormatting xmlns:xm="http://schemas.microsoft.com/office/excel/2006/main">
          <x14:cfRule type="expression" priority="4699763" id="{D3A0A2F8-D1B2-4DC5-B2A9-0EF53074E685}">
            <xm:f>$BZ$4='Data entry'!$R56</xm:f>
            <x14:dxf>
              <fill>
                <patternFill>
                  <bgColor rgb="FFFF0000"/>
                </patternFill>
              </fill>
            </x14:dxf>
          </x14:cfRule>
          <xm:sqref>BX156:CC156</xm:sqref>
        </x14:conditionalFormatting>
        <x14:conditionalFormatting xmlns:xm="http://schemas.microsoft.com/office/excel/2006/main">
          <x14:cfRule type="expression" priority="4699764" id="{83F6D018-7D3B-4D33-9998-11572F2F2FF5}">
            <xm:f>$CA$4='Data entry'!$R56</xm:f>
            <x14:dxf>
              <fill>
                <patternFill>
                  <bgColor rgb="FFFFFF00"/>
                </patternFill>
              </fill>
            </x14:dxf>
          </x14:cfRule>
          <xm:sqref>BM155:CA155</xm:sqref>
        </x14:conditionalFormatting>
        <x14:conditionalFormatting xmlns:xm="http://schemas.microsoft.com/office/excel/2006/main">
          <x14:cfRule type="expression" priority="4699765" id="{8E6D0B51-5626-4ED9-9072-C7A2C139704F}">
            <xm:f>$CA$4='Data entry'!$R56</xm:f>
            <x14:dxf>
              <fill>
                <patternFill>
                  <bgColor rgb="FFFF0000"/>
                </patternFill>
              </fill>
            </x14:dxf>
          </x14:cfRule>
          <xm:sqref>BY156:CC156</xm:sqref>
        </x14:conditionalFormatting>
        <x14:conditionalFormatting xmlns:xm="http://schemas.microsoft.com/office/excel/2006/main">
          <x14:cfRule type="expression" priority="4699766" id="{E1886EE4-3BDE-43A9-9F4B-79377FEC37FE}">
            <xm:f>$CB$4='Data entry'!$R56</xm:f>
            <x14:dxf>
              <fill>
                <patternFill>
                  <bgColor rgb="FFFFFF00"/>
                </patternFill>
              </fill>
            </x14:dxf>
          </x14:cfRule>
          <xm:sqref>BN155:CB155</xm:sqref>
        </x14:conditionalFormatting>
        <x14:conditionalFormatting xmlns:xm="http://schemas.microsoft.com/office/excel/2006/main">
          <x14:cfRule type="expression" priority="4699767" id="{ADEF572A-6C18-4602-BB86-01C96D36E07E}">
            <xm:f>$CB$4='Data entry'!$R56</xm:f>
            <x14:dxf>
              <fill>
                <patternFill>
                  <bgColor rgb="FFFF0000"/>
                </patternFill>
              </fill>
            </x14:dxf>
          </x14:cfRule>
          <xm:sqref>BZ156:CC156</xm:sqref>
        </x14:conditionalFormatting>
        <x14:conditionalFormatting xmlns:xm="http://schemas.microsoft.com/office/excel/2006/main">
          <x14:cfRule type="expression" priority="4699768" id="{7984E1C9-E073-4955-8543-62145CB6D008}">
            <xm:f>$CC$4='Data entry'!$R56</xm:f>
            <x14:dxf>
              <fill>
                <patternFill>
                  <bgColor rgb="FFFFFF00"/>
                </patternFill>
              </fill>
            </x14:dxf>
          </x14:cfRule>
          <xm:sqref>BO155:CC155</xm:sqref>
        </x14:conditionalFormatting>
        <x14:conditionalFormatting xmlns:xm="http://schemas.microsoft.com/office/excel/2006/main">
          <x14:cfRule type="expression" priority="4699769" id="{18A957B3-59FA-4698-BA92-2A208FF18E2F}">
            <xm:f>$CC$4='Data entry'!$R56</xm:f>
            <x14:dxf>
              <fill>
                <patternFill>
                  <bgColor rgb="FFFF0000"/>
                </patternFill>
              </fill>
            </x14:dxf>
          </x14:cfRule>
          <xm:sqref>CA156:CC156</xm:sqref>
        </x14:conditionalFormatting>
        <x14:conditionalFormatting xmlns:xm="http://schemas.microsoft.com/office/excel/2006/main">
          <x14:cfRule type="expression" priority="4699856" id="{5B0DB825-B7C2-40AC-B7EF-F267F054CFB9}">
            <xm:f>$U$4='Data entry'!$R57</xm:f>
            <x14:dxf>
              <fill>
                <patternFill>
                  <bgColor rgb="FFFF0000"/>
                </patternFill>
              </fill>
            </x14:dxf>
          </x14:cfRule>
          <xm:sqref>S159:AE159</xm:sqref>
        </x14:conditionalFormatting>
        <x14:conditionalFormatting xmlns:xm="http://schemas.microsoft.com/office/excel/2006/main">
          <x14:cfRule type="expression" priority="4699857" id="{18311200-E2BB-400F-B594-3B9A2C6068C2}">
            <xm:f>$V$4='Data entry'!$R57</xm:f>
            <x14:dxf>
              <fill>
                <patternFill>
                  <bgColor rgb="FFFF0000"/>
                </patternFill>
              </fill>
            </x14:dxf>
          </x14:cfRule>
          <xm:sqref>T159:AF159</xm:sqref>
        </x14:conditionalFormatting>
        <x14:conditionalFormatting xmlns:xm="http://schemas.microsoft.com/office/excel/2006/main">
          <x14:cfRule type="expression" priority="4699858" id="{D6DFB621-1A58-4C59-A987-ECAD0EB2D32B}">
            <xm:f>$V$4='Data entry'!$R57</xm:f>
            <x14:dxf>
              <fill>
                <patternFill>
                  <bgColor rgb="FFFFFF00"/>
                </patternFill>
              </fill>
            </x14:dxf>
          </x14:cfRule>
          <xm:sqref>H158:V158</xm:sqref>
        </x14:conditionalFormatting>
        <x14:conditionalFormatting xmlns:xm="http://schemas.microsoft.com/office/excel/2006/main">
          <x14:cfRule type="expression" priority="4699859" id="{5F87A680-DC5F-433D-A779-B7A534ACCDA9}">
            <xm:f>$W$4='Data entry'!$R57</xm:f>
            <x14:dxf>
              <fill>
                <patternFill>
                  <bgColor rgb="FFFF0000"/>
                </patternFill>
              </fill>
            </x14:dxf>
          </x14:cfRule>
          <xm:sqref>U159:AG159</xm:sqref>
        </x14:conditionalFormatting>
        <x14:conditionalFormatting xmlns:xm="http://schemas.microsoft.com/office/excel/2006/main">
          <x14:cfRule type="expression" priority="4699860" id="{964539FF-A92C-4F68-B268-B7157A32678C}">
            <xm:f>$W$4='Data entry'!$R57</xm:f>
            <x14:dxf>
              <fill>
                <patternFill>
                  <bgColor rgb="FFFFFF00"/>
                </patternFill>
              </fill>
            </x14:dxf>
          </x14:cfRule>
          <xm:sqref>I158:W158</xm:sqref>
        </x14:conditionalFormatting>
        <x14:conditionalFormatting xmlns:xm="http://schemas.microsoft.com/office/excel/2006/main">
          <x14:cfRule type="expression" priority="4699861" id="{46C1533A-F090-4A90-9309-3F59EC3FD3B0}">
            <xm:f>$X$4='Data entry'!$R57</xm:f>
            <x14:dxf>
              <fill>
                <patternFill>
                  <bgColor rgb="FFFF0000"/>
                </patternFill>
              </fill>
            </x14:dxf>
          </x14:cfRule>
          <xm:sqref>V159:AH159</xm:sqref>
        </x14:conditionalFormatting>
        <x14:conditionalFormatting xmlns:xm="http://schemas.microsoft.com/office/excel/2006/main">
          <x14:cfRule type="expression" priority="4699862" id="{7C70E81C-DDD4-4D75-933A-4F6A39893184}">
            <xm:f>$X$4='Data entry'!$R57</xm:f>
            <x14:dxf>
              <fill>
                <patternFill>
                  <bgColor rgb="FFFFFF00"/>
                </patternFill>
              </fill>
            </x14:dxf>
          </x14:cfRule>
          <xm:sqref>J158:X158</xm:sqref>
        </x14:conditionalFormatting>
        <x14:conditionalFormatting xmlns:xm="http://schemas.microsoft.com/office/excel/2006/main">
          <x14:cfRule type="expression" priority="4699863" id="{561AF073-0EF8-4B72-A119-40A639C4359D}">
            <xm:f>$Y$4='Data entry'!$R57</xm:f>
            <x14:dxf>
              <fill>
                <patternFill>
                  <bgColor rgb="FFFF0000"/>
                </patternFill>
              </fill>
            </x14:dxf>
          </x14:cfRule>
          <xm:sqref>W159:AI159</xm:sqref>
        </x14:conditionalFormatting>
        <x14:conditionalFormatting xmlns:xm="http://schemas.microsoft.com/office/excel/2006/main">
          <x14:cfRule type="expression" priority="4699864" id="{F242E808-8F07-4A89-9524-7D4C767CE357}">
            <xm:f>$Y$4='Data entry'!$R57</xm:f>
            <x14:dxf>
              <fill>
                <patternFill>
                  <bgColor rgb="FFFFFF00"/>
                </patternFill>
              </fill>
            </x14:dxf>
          </x14:cfRule>
          <xm:sqref>K158:Y158</xm:sqref>
        </x14:conditionalFormatting>
        <x14:conditionalFormatting xmlns:xm="http://schemas.microsoft.com/office/excel/2006/main">
          <x14:cfRule type="expression" priority="4699865" id="{DD601058-982B-4218-BD9D-64BB823C2633}">
            <xm:f>$Z$4='Data entry'!$R57</xm:f>
            <x14:dxf>
              <fill>
                <patternFill>
                  <bgColor rgb="FFFF0000"/>
                </patternFill>
              </fill>
            </x14:dxf>
          </x14:cfRule>
          <xm:sqref>X159:AJ159</xm:sqref>
        </x14:conditionalFormatting>
        <x14:conditionalFormatting xmlns:xm="http://schemas.microsoft.com/office/excel/2006/main">
          <x14:cfRule type="expression" priority="4699866" id="{C9DB141D-79F6-4093-92A3-7BF7A1622985}">
            <xm:f>$Z$4='Data entry'!$R57</xm:f>
            <x14:dxf>
              <fill>
                <patternFill>
                  <bgColor rgb="FFFFFF00"/>
                </patternFill>
              </fill>
            </x14:dxf>
          </x14:cfRule>
          <xm:sqref>L158:Z158</xm:sqref>
        </x14:conditionalFormatting>
        <x14:conditionalFormatting xmlns:xm="http://schemas.microsoft.com/office/excel/2006/main">
          <x14:cfRule type="expression" priority="4699867" id="{710EB8D3-F5C0-4E3C-8214-2D0C4E26F649}">
            <xm:f>$AA$4='Data entry'!$R57</xm:f>
            <x14:dxf>
              <fill>
                <patternFill>
                  <bgColor rgb="FFFF0000"/>
                </patternFill>
              </fill>
            </x14:dxf>
          </x14:cfRule>
          <xm:sqref>Y159:AK159</xm:sqref>
        </x14:conditionalFormatting>
        <x14:conditionalFormatting xmlns:xm="http://schemas.microsoft.com/office/excel/2006/main">
          <x14:cfRule type="expression" priority="4699868" id="{33825D69-C967-4D27-B395-5D44A3083802}">
            <xm:f>$AA$4='Data entry'!$R57</xm:f>
            <x14:dxf>
              <fill>
                <patternFill>
                  <bgColor rgb="FFFFFF00"/>
                </patternFill>
              </fill>
            </x14:dxf>
          </x14:cfRule>
          <xm:sqref>M158:AA158</xm:sqref>
        </x14:conditionalFormatting>
        <x14:conditionalFormatting xmlns:xm="http://schemas.microsoft.com/office/excel/2006/main">
          <x14:cfRule type="expression" priority="4699869" id="{9811A97D-351B-4D32-8754-AF433277E62B}">
            <xm:f>$AB$4='Data entry'!$R57</xm:f>
            <x14:dxf>
              <fill>
                <patternFill>
                  <bgColor rgb="FFFF0000"/>
                </patternFill>
              </fill>
            </x14:dxf>
          </x14:cfRule>
          <xm:sqref>Z159:AL159</xm:sqref>
        </x14:conditionalFormatting>
        <x14:conditionalFormatting xmlns:xm="http://schemas.microsoft.com/office/excel/2006/main">
          <x14:cfRule type="expression" priority="4699870" id="{6DD3E556-C72E-438B-92DA-3096ED1E4178}">
            <xm:f>$AB$4='Data entry'!$R57</xm:f>
            <x14:dxf>
              <fill>
                <patternFill>
                  <bgColor rgb="FFFFFF00"/>
                </patternFill>
              </fill>
            </x14:dxf>
          </x14:cfRule>
          <xm:sqref>N158:AB158</xm:sqref>
        </x14:conditionalFormatting>
        <x14:conditionalFormatting xmlns:xm="http://schemas.microsoft.com/office/excel/2006/main">
          <x14:cfRule type="expression" priority="4699871" id="{C0DF7A1B-D6BC-4371-BD3A-F0708147FA1C}">
            <xm:f>$AC$4='Data entry'!$R57</xm:f>
            <x14:dxf>
              <fill>
                <patternFill>
                  <bgColor rgb="FFFF0000"/>
                </patternFill>
              </fill>
            </x14:dxf>
          </x14:cfRule>
          <xm:sqref>AA159:AM159</xm:sqref>
        </x14:conditionalFormatting>
        <x14:conditionalFormatting xmlns:xm="http://schemas.microsoft.com/office/excel/2006/main">
          <x14:cfRule type="expression" priority="4699872" id="{DB2E1F48-AF0E-41F9-A976-6B1963CA5711}">
            <xm:f>$AC$4='Data entry'!$R57</xm:f>
            <x14:dxf>
              <fill>
                <patternFill>
                  <bgColor rgb="FFFFFF00"/>
                </patternFill>
              </fill>
            </x14:dxf>
          </x14:cfRule>
          <xm:sqref>O158:AC158</xm:sqref>
        </x14:conditionalFormatting>
        <x14:conditionalFormatting xmlns:xm="http://schemas.microsoft.com/office/excel/2006/main">
          <x14:cfRule type="expression" priority="4699873" id="{89909907-F9A9-4AF9-BC1D-304710A43F50}">
            <xm:f>$AD$4='Data entry'!$R57</xm:f>
            <x14:dxf>
              <fill>
                <patternFill>
                  <bgColor rgb="FFFF0000"/>
                </patternFill>
              </fill>
            </x14:dxf>
          </x14:cfRule>
          <xm:sqref>AB159:AN159</xm:sqref>
        </x14:conditionalFormatting>
        <x14:conditionalFormatting xmlns:xm="http://schemas.microsoft.com/office/excel/2006/main">
          <x14:cfRule type="expression" priority="4699874" id="{729676B7-E331-43A4-ACC9-850DCEE76A0E}">
            <xm:f>$AD$4='Data entry'!$R57</xm:f>
            <x14:dxf>
              <fill>
                <patternFill>
                  <bgColor rgb="FFFFFF00"/>
                </patternFill>
              </fill>
            </x14:dxf>
          </x14:cfRule>
          <xm:sqref>P158:AD158</xm:sqref>
        </x14:conditionalFormatting>
        <x14:conditionalFormatting xmlns:xm="http://schemas.microsoft.com/office/excel/2006/main">
          <x14:cfRule type="expression" priority="4699875" id="{00DA2C55-350E-44AA-ABEA-808FABFDA737}">
            <xm:f>$AE$4='Data entry'!$R57</xm:f>
            <x14:dxf>
              <fill>
                <patternFill>
                  <bgColor rgb="FFFF0000"/>
                </patternFill>
              </fill>
            </x14:dxf>
          </x14:cfRule>
          <xm:sqref>AC159:AO159</xm:sqref>
        </x14:conditionalFormatting>
        <x14:conditionalFormatting xmlns:xm="http://schemas.microsoft.com/office/excel/2006/main">
          <x14:cfRule type="expression" priority="4699876" id="{373C95F1-00C1-45E9-B561-5224945BA4A4}">
            <xm:f>$AE$4='Data entry'!$R57</xm:f>
            <x14:dxf>
              <fill>
                <patternFill>
                  <bgColor rgb="FFFFFF00"/>
                </patternFill>
              </fill>
            </x14:dxf>
          </x14:cfRule>
          <xm:sqref>Q158:AE158</xm:sqref>
        </x14:conditionalFormatting>
        <x14:conditionalFormatting xmlns:xm="http://schemas.microsoft.com/office/excel/2006/main">
          <x14:cfRule type="expression" priority="4699877" id="{65E90E74-6BEF-4B00-BD5E-ECACFEBC225A}">
            <xm:f>$AF$4='Data entry'!$R57</xm:f>
            <x14:dxf>
              <fill>
                <patternFill>
                  <bgColor rgb="FFFF0000"/>
                </patternFill>
              </fill>
            </x14:dxf>
          </x14:cfRule>
          <xm:sqref>AD159:AP159</xm:sqref>
        </x14:conditionalFormatting>
        <x14:conditionalFormatting xmlns:xm="http://schemas.microsoft.com/office/excel/2006/main">
          <x14:cfRule type="expression" priority="4699878" id="{56B519D7-E083-4811-B42B-D6CB10D44BB3}">
            <xm:f>$AF$4='Data entry'!$R57</xm:f>
            <x14:dxf>
              <fill>
                <patternFill>
                  <bgColor rgb="FFFFFF00"/>
                </patternFill>
              </fill>
            </x14:dxf>
          </x14:cfRule>
          <xm:sqref>R158:AF158</xm:sqref>
        </x14:conditionalFormatting>
        <x14:conditionalFormatting xmlns:xm="http://schemas.microsoft.com/office/excel/2006/main">
          <x14:cfRule type="expression" priority="4699879" id="{889682B6-BF9B-414B-86B7-1C802156B058}">
            <xm:f>$AG$4='Data entry'!$R57</xm:f>
            <x14:dxf>
              <fill>
                <patternFill>
                  <bgColor rgb="FFFF0000"/>
                </patternFill>
              </fill>
            </x14:dxf>
          </x14:cfRule>
          <xm:sqref>AE159:AQ159</xm:sqref>
        </x14:conditionalFormatting>
        <x14:conditionalFormatting xmlns:xm="http://schemas.microsoft.com/office/excel/2006/main">
          <x14:cfRule type="expression" priority="4699880" id="{19913D88-1940-4CB0-B29C-D46D60833BD5}">
            <xm:f>$AG$4='Data entry'!$R57</xm:f>
            <x14:dxf>
              <fill>
                <patternFill>
                  <bgColor rgb="FFFFFF00"/>
                </patternFill>
              </fill>
            </x14:dxf>
          </x14:cfRule>
          <xm:sqref>S158:AG158</xm:sqref>
        </x14:conditionalFormatting>
        <x14:conditionalFormatting xmlns:xm="http://schemas.microsoft.com/office/excel/2006/main">
          <x14:cfRule type="expression" priority="4699881" id="{3DD7B9A5-18A3-463F-BAD5-9796FC487328}">
            <xm:f>$AH$4='Data entry'!$R57</xm:f>
            <x14:dxf>
              <fill>
                <patternFill>
                  <bgColor rgb="FFFF0000"/>
                </patternFill>
              </fill>
            </x14:dxf>
          </x14:cfRule>
          <xm:sqref>AF159:AR159</xm:sqref>
        </x14:conditionalFormatting>
        <x14:conditionalFormatting xmlns:xm="http://schemas.microsoft.com/office/excel/2006/main">
          <x14:cfRule type="expression" priority="4699882" id="{31005CF4-5608-496E-91EB-F7F505046C80}">
            <xm:f>$AH$4='Data entry'!$R57</xm:f>
            <x14:dxf>
              <fill>
                <patternFill>
                  <bgColor rgb="FFFFFF00"/>
                </patternFill>
              </fill>
            </x14:dxf>
          </x14:cfRule>
          <xm:sqref>T158:AH158</xm:sqref>
        </x14:conditionalFormatting>
        <x14:conditionalFormatting xmlns:xm="http://schemas.microsoft.com/office/excel/2006/main">
          <x14:cfRule type="expression" priority="4699883" id="{CD14F654-5B7A-444F-8FC1-7DD71E76E475}">
            <xm:f>$AI$4='Data entry'!$R57</xm:f>
            <x14:dxf>
              <fill>
                <patternFill>
                  <bgColor rgb="FFFF0000"/>
                </patternFill>
              </fill>
            </x14:dxf>
          </x14:cfRule>
          <xm:sqref>AG159:AS159</xm:sqref>
        </x14:conditionalFormatting>
        <x14:conditionalFormatting xmlns:xm="http://schemas.microsoft.com/office/excel/2006/main">
          <x14:cfRule type="expression" priority="4699884" id="{0E4E448C-6C46-4285-B877-A61A90294385}">
            <xm:f>$AI$4='Data entry'!$R57</xm:f>
            <x14:dxf>
              <fill>
                <patternFill>
                  <bgColor rgb="FFFFFF00"/>
                </patternFill>
              </fill>
            </x14:dxf>
          </x14:cfRule>
          <xm:sqref>U158:AI158</xm:sqref>
        </x14:conditionalFormatting>
        <x14:conditionalFormatting xmlns:xm="http://schemas.microsoft.com/office/excel/2006/main">
          <x14:cfRule type="expression" priority="4699885" id="{B1C1818F-791C-403D-BE73-6F6E9DC6A16D}">
            <xm:f>$AJ$4='Data entry'!$R57</xm:f>
            <x14:dxf>
              <fill>
                <patternFill>
                  <bgColor rgb="FFFF0000"/>
                </patternFill>
              </fill>
            </x14:dxf>
          </x14:cfRule>
          <xm:sqref>AH159:AT159</xm:sqref>
        </x14:conditionalFormatting>
        <x14:conditionalFormatting xmlns:xm="http://schemas.microsoft.com/office/excel/2006/main">
          <x14:cfRule type="expression" priority="4699886" id="{A1237792-221B-431B-B8A7-E9A64DA46D93}">
            <xm:f>$AJ$4='Data entry'!$R57</xm:f>
            <x14:dxf>
              <fill>
                <patternFill>
                  <bgColor rgb="FFFFFF00"/>
                </patternFill>
              </fill>
            </x14:dxf>
          </x14:cfRule>
          <xm:sqref>V158:AJ158</xm:sqref>
        </x14:conditionalFormatting>
        <x14:conditionalFormatting xmlns:xm="http://schemas.microsoft.com/office/excel/2006/main">
          <x14:cfRule type="expression" priority="4699887" id="{617DC2AF-C7A3-4724-8EA3-17DEFEDC8949}">
            <xm:f>$AK$4='Data entry'!$R57</xm:f>
            <x14:dxf>
              <fill>
                <patternFill>
                  <bgColor rgb="FFFF0000"/>
                </patternFill>
              </fill>
            </x14:dxf>
          </x14:cfRule>
          <xm:sqref>AI159:AU159</xm:sqref>
        </x14:conditionalFormatting>
        <x14:conditionalFormatting xmlns:xm="http://schemas.microsoft.com/office/excel/2006/main">
          <x14:cfRule type="expression" priority="4699888" id="{AA72317D-37B1-48EB-A28B-BF2AC8DC4519}">
            <xm:f>$AK$4='Data entry'!$R57</xm:f>
            <x14:dxf>
              <fill>
                <patternFill>
                  <bgColor rgb="FFFFFF00"/>
                </patternFill>
              </fill>
            </x14:dxf>
          </x14:cfRule>
          <xm:sqref>W158:AK158</xm:sqref>
        </x14:conditionalFormatting>
        <x14:conditionalFormatting xmlns:xm="http://schemas.microsoft.com/office/excel/2006/main">
          <x14:cfRule type="expression" priority="4699889" id="{6CA9FB7A-20EA-4D3A-B74C-A001F4BE810D}">
            <xm:f>$AL$4='Data entry'!$R57</xm:f>
            <x14:dxf>
              <fill>
                <patternFill>
                  <bgColor rgb="FFFF0000"/>
                </patternFill>
              </fill>
            </x14:dxf>
          </x14:cfRule>
          <xm:sqref>AJ159:AV159</xm:sqref>
        </x14:conditionalFormatting>
        <x14:conditionalFormatting xmlns:xm="http://schemas.microsoft.com/office/excel/2006/main">
          <x14:cfRule type="expression" priority="4699890" id="{81A75DAA-573F-4EF3-A640-1B992C18BEA0}">
            <xm:f>$AL$4='Data entry'!$R57</xm:f>
            <x14:dxf>
              <fill>
                <patternFill>
                  <bgColor rgb="FFFFFF00"/>
                </patternFill>
              </fill>
            </x14:dxf>
          </x14:cfRule>
          <xm:sqref>X158:AL158</xm:sqref>
        </x14:conditionalFormatting>
        <x14:conditionalFormatting xmlns:xm="http://schemas.microsoft.com/office/excel/2006/main">
          <x14:cfRule type="expression" priority="4699891" id="{3D44713E-4ABA-4CCD-9DF4-5513A9FB5E1E}">
            <xm:f>$AM$4='Data entry'!$R57</xm:f>
            <x14:dxf>
              <fill>
                <patternFill>
                  <bgColor rgb="FFFF0000"/>
                </patternFill>
              </fill>
            </x14:dxf>
          </x14:cfRule>
          <xm:sqref>AK159:AW159</xm:sqref>
        </x14:conditionalFormatting>
        <x14:conditionalFormatting xmlns:xm="http://schemas.microsoft.com/office/excel/2006/main">
          <x14:cfRule type="expression" priority="4699892" id="{05A26B51-72A7-4423-822F-2BDBC28275D0}">
            <xm:f>$AM$4='Data entry'!$R57</xm:f>
            <x14:dxf>
              <fill>
                <patternFill>
                  <bgColor rgb="FFFFFF00"/>
                </patternFill>
              </fill>
            </x14:dxf>
          </x14:cfRule>
          <xm:sqref>Y158:AM158</xm:sqref>
        </x14:conditionalFormatting>
        <x14:conditionalFormatting xmlns:xm="http://schemas.microsoft.com/office/excel/2006/main">
          <x14:cfRule type="expression" priority="4699893" id="{B8A20675-6230-4694-A7F6-6B3DC7142773}">
            <xm:f>$AN$4='Data entry'!$R57</xm:f>
            <x14:dxf>
              <fill>
                <patternFill>
                  <bgColor rgb="FFFF0000"/>
                </patternFill>
              </fill>
            </x14:dxf>
          </x14:cfRule>
          <xm:sqref>AL159:AX159</xm:sqref>
        </x14:conditionalFormatting>
        <x14:conditionalFormatting xmlns:xm="http://schemas.microsoft.com/office/excel/2006/main">
          <x14:cfRule type="expression" priority="4699894" id="{8421181C-7450-42E9-BC1D-065CCFCA960E}">
            <xm:f>$AN$4='Data entry'!$R57</xm:f>
            <x14:dxf>
              <fill>
                <patternFill>
                  <bgColor rgb="FFFFFF00"/>
                </patternFill>
              </fill>
            </x14:dxf>
          </x14:cfRule>
          <xm:sqref>Z158:AN158</xm:sqref>
        </x14:conditionalFormatting>
        <x14:conditionalFormatting xmlns:xm="http://schemas.microsoft.com/office/excel/2006/main">
          <x14:cfRule type="expression" priority="4699895" id="{067FE4BD-6EF4-4684-B6E0-35AB2F267EE7}">
            <xm:f>$AO$4='Data entry'!$R57</xm:f>
            <x14:dxf>
              <fill>
                <patternFill>
                  <bgColor rgb="FFFF0000"/>
                </patternFill>
              </fill>
            </x14:dxf>
          </x14:cfRule>
          <xm:sqref>AM159:AY159</xm:sqref>
        </x14:conditionalFormatting>
        <x14:conditionalFormatting xmlns:xm="http://schemas.microsoft.com/office/excel/2006/main">
          <x14:cfRule type="expression" priority="4699896" id="{F7653492-88D1-47AC-8BA3-0CCE65C3C2AB}">
            <xm:f>$AO$4='Data entry'!$R57</xm:f>
            <x14:dxf>
              <fill>
                <patternFill>
                  <bgColor rgb="FFFFFF00"/>
                </patternFill>
              </fill>
            </x14:dxf>
          </x14:cfRule>
          <xm:sqref>AA158:AO158</xm:sqref>
        </x14:conditionalFormatting>
        <x14:conditionalFormatting xmlns:xm="http://schemas.microsoft.com/office/excel/2006/main">
          <x14:cfRule type="expression" priority="4699897" id="{207A5E5D-B322-482E-9193-1D7318138358}">
            <xm:f>$AP$4='Data entry'!$R57</xm:f>
            <x14:dxf>
              <fill>
                <patternFill>
                  <bgColor rgb="FFFF0000"/>
                </patternFill>
              </fill>
            </x14:dxf>
          </x14:cfRule>
          <xm:sqref>AN159:AZ159</xm:sqref>
        </x14:conditionalFormatting>
        <x14:conditionalFormatting xmlns:xm="http://schemas.microsoft.com/office/excel/2006/main">
          <x14:cfRule type="expression" priority="4699898" id="{21DA638D-4CA0-4067-BFF1-240CE1A0261B}">
            <xm:f>$AP$4='Data entry'!$R57</xm:f>
            <x14:dxf>
              <fill>
                <patternFill>
                  <bgColor rgb="FFFFFF00"/>
                </patternFill>
              </fill>
            </x14:dxf>
          </x14:cfRule>
          <xm:sqref>AB158:AP158</xm:sqref>
        </x14:conditionalFormatting>
        <x14:conditionalFormatting xmlns:xm="http://schemas.microsoft.com/office/excel/2006/main">
          <x14:cfRule type="expression" priority="4699899" id="{71963D96-A42A-4B90-BFC7-6D83D37766EF}">
            <xm:f>$AQ$4='Data entry'!$R57</xm:f>
            <x14:dxf>
              <fill>
                <patternFill>
                  <bgColor rgb="FFFF0000"/>
                </patternFill>
              </fill>
            </x14:dxf>
          </x14:cfRule>
          <xm:sqref>AO159:BA159</xm:sqref>
        </x14:conditionalFormatting>
        <x14:conditionalFormatting xmlns:xm="http://schemas.microsoft.com/office/excel/2006/main">
          <x14:cfRule type="expression" priority="4699900" id="{74952595-84B6-484F-8FF6-FCC1F337DF4D}">
            <xm:f>$AQ$4='Data entry'!$R57</xm:f>
            <x14:dxf>
              <fill>
                <patternFill>
                  <bgColor rgb="FFFFFF00"/>
                </patternFill>
              </fill>
            </x14:dxf>
          </x14:cfRule>
          <xm:sqref>AC158:AQ158</xm:sqref>
        </x14:conditionalFormatting>
        <x14:conditionalFormatting xmlns:xm="http://schemas.microsoft.com/office/excel/2006/main">
          <x14:cfRule type="expression" priority="4699901" id="{8AC9C4B9-0A34-4BC0-B0F7-CA89434C4911}">
            <xm:f>$P$4='Data entry'!$R57</xm:f>
            <x14:dxf>
              <fill>
                <patternFill>
                  <bgColor rgb="FFFFFF00"/>
                </patternFill>
              </fill>
            </x14:dxf>
          </x14:cfRule>
          <xm:sqref>C158:P158</xm:sqref>
        </x14:conditionalFormatting>
        <x14:conditionalFormatting xmlns:xm="http://schemas.microsoft.com/office/excel/2006/main">
          <x14:cfRule type="expression" priority="4699902" id="{0A726775-ABFD-4F22-967C-1A4D87BA3751}">
            <xm:f>$Q$4='Data entry'!$R57</xm:f>
            <x14:dxf>
              <fill>
                <patternFill>
                  <bgColor rgb="FFFFFF00"/>
                </patternFill>
              </fill>
            </x14:dxf>
          </x14:cfRule>
          <xm:sqref>C158:Q158</xm:sqref>
        </x14:conditionalFormatting>
        <x14:conditionalFormatting xmlns:xm="http://schemas.microsoft.com/office/excel/2006/main">
          <x14:cfRule type="expression" priority="4699903" id="{3A8414BD-262C-43B5-86EE-FA6901D00453}">
            <xm:f>$Q$4='Data entry'!$R57</xm:f>
            <x14:dxf>
              <fill>
                <patternFill>
                  <bgColor rgb="FFFF0000"/>
                </patternFill>
              </fill>
            </x14:dxf>
          </x14:cfRule>
          <xm:sqref>O159:AA159</xm:sqref>
        </x14:conditionalFormatting>
        <x14:conditionalFormatting xmlns:xm="http://schemas.microsoft.com/office/excel/2006/main">
          <x14:cfRule type="expression" priority="4699904" id="{B8B5501D-F3EF-4449-9306-F652960C65F4}">
            <xm:f>$R$4='Data entry'!$R57</xm:f>
            <x14:dxf>
              <fill>
                <patternFill>
                  <bgColor rgb="FFFF0000"/>
                </patternFill>
              </fill>
            </x14:dxf>
          </x14:cfRule>
          <xm:sqref>P159:AB159</xm:sqref>
        </x14:conditionalFormatting>
        <x14:conditionalFormatting xmlns:xm="http://schemas.microsoft.com/office/excel/2006/main">
          <x14:cfRule type="expression" priority="4699905" id="{5D070DEC-B82E-4D87-B907-A3E5AB836991}">
            <xm:f>$R$4='Data entry'!$R57</xm:f>
            <x14:dxf>
              <fill>
                <patternFill>
                  <bgColor rgb="FFFFFF00"/>
                </patternFill>
              </fill>
            </x14:dxf>
          </x14:cfRule>
          <xm:sqref>D158:R158</xm:sqref>
        </x14:conditionalFormatting>
        <x14:conditionalFormatting xmlns:xm="http://schemas.microsoft.com/office/excel/2006/main">
          <x14:cfRule type="expression" priority="4699906" id="{E4D16A10-F818-4664-9FB2-F0E839824D4B}">
            <xm:f>$S$4='Data entry'!$R57</xm:f>
            <x14:dxf>
              <fill>
                <patternFill>
                  <bgColor rgb="FFFF0000"/>
                </patternFill>
              </fill>
            </x14:dxf>
          </x14:cfRule>
          <xm:sqref>Q159:AC159</xm:sqref>
        </x14:conditionalFormatting>
        <x14:conditionalFormatting xmlns:xm="http://schemas.microsoft.com/office/excel/2006/main">
          <x14:cfRule type="expression" priority="4699907" id="{1A9F9911-A3E9-4730-AFBE-AB8C596545CA}">
            <xm:f>$S$4='Data entry'!$R57</xm:f>
            <x14:dxf>
              <fill>
                <patternFill>
                  <bgColor rgb="FFFFFF00"/>
                </patternFill>
              </fill>
            </x14:dxf>
          </x14:cfRule>
          <xm:sqref>E158:S158</xm:sqref>
        </x14:conditionalFormatting>
        <x14:conditionalFormatting xmlns:xm="http://schemas.microsoft.com/office/excel/2006/main">
          <x14:cfRule type="expression" priority="4699908" id="{8BB5CD1B-B2AC-442A-9550-26DE19A62D22}">
            <xm:f>$T$4='Data entry'!$R57</xm:f>
            <x14:dxf>
              <fill>
                <patternFill>
                  <bgColor rgb="FFFF0000"/>
                </patternFill>
              </fill>
            </x14:dxf>
          </x14:cfRule>
          <xm:sqref>R159:AD159</xm:sqref>
        </x14:conditionalFormatting>
        <x14:conditionalFormatting xmlns:xm="http://schemas.microsoft.com/office/excel/2006/main">
          <x14:cfRule type="expression" priority="4699909" id="{E7B59C69-7921-4049-84A1-8B3E5F7B0598}">
            <xm:f>$T$4='Data entry'!$R57</xm:f>
            <x14:dxf>
              <fill>
                <patternFill>
                  <bgColor rgb="FFFFFF00"/>
                </patternFill>
              </fill>
            </x14:dxf>
          </x14:cfRule>
          <xm:sqref>F158:T158</xm:sqref>
        </x14:conditionalFormatting>
        <x14:conditionalFormatting xmlns:xm="http://schemas.microsoft.com/office/excel/2006/main">
          <x14:cfRule type="expression" priority="4699910" id="{238C09E5-7A3D-439D-949F-A7733073F9A2}">
            <xm:f>$U$4='Data entry'!$R57</xm:f>
            <x14:dxf>
              <fill>
                <patternFill>
                  <bgColor rgb="FFFFFF00"/>
                </patternFill>
              </fill>
            </x14:dxf>
          </x14:cfRule>
          <xm:sqref>G158:U158</xm:sqref>
        </x14:conditionalFormatting>
        <x14:conditionalFormatting xmlns:xm="http://schemas.microsoft.com/office/excel/2006/main">
          <x14:cfRule type="expression" priority="4699911" id="{DE4D4432-0A19-452A-AF14-2873FE4DF411}">
            <xm:f>$AR$4='Data entry'!$R57</xm:f>
            <x14:dxf>
              <fill>
                <patternFill>
                  <bgColor rgb="FFFF0000"/>
                </patternFill>
              </fill>
            </x14:dxf>
          </x14:cfRule>
          <xm:sqref>AP159:BB159</xm:sqref>
        </x14:conditionalFormatting>
        <x14:conditionalFormatting xmlns:xm="http://schemas.microsoft.com/office/excel/2006/main">
          <x14:cfRule type="expression" priority="4699912" id="{90D7E1FF-542D-40C8-9BD5-DFEB4CDD256F}">
            <xm:f>$AR$4='Data entry'!$R57</xm:f>
            <x14:dxf>
              <fill>
                <patternFill>
                  <bgColor rgb="FFFFFF00"/>
                </patternFill>
              </fill>
            </x14:dxf>
          </x14:cfRule>
          <xm:sqref>AD158:AR158</xm:sqref>
        </x14:conditionalFormatting>
        <x14:conditionalFormatting xmlns:xm="http://schemas.microsoft.com/office/excel/2006/main">
          <x14:cfRule type="expression" priority="4699913" id="{0EBB5305-4A4A-4205-A1FF-11160070CBC3}">
            <xm:f>$AS$4='Data entry'!$R57</xm:f>
            <x14:dxf>
              <fill>
                <patternFill>
                  <bgColor rgb="FFFF0000"/>
                </patternFill>
              </fill>
            </x14:dxf>
          </x14:cfRule>
          <xm:sqref>AQ159:BC159</xm:sqref>
        </x14:conditionalFormatting>
        <x14:conditionalFormatting xmlns:xm="http://schemas.microsoft.com/office/excel/2006/main">
          <x14:cfRule type="expression" priority="4699914" id="{AC8EB30C-4253-4CE1-820E-1801F6D8D35B}">
            <xm:f>$AS$4='Data entry'!$R57</xm:f>
            <x14:dxf>
              <fill>
                <patternFill>
                  <bgColor rgb="FFFFFF00"/>
                </patternFill>
              </fill>
            </x14:dxf>
          </x14:cfRule>
          <xm:sqref>AE158:AS158</xm:sqref>
        </x14:conditionalFormatting>
        <x14:conditionalFormatting xmlns:xm="http://schemas.microsoft.com/office/excel/2006/main">
          <x14:cfRule type="expression" priority="4699915" id="{E11744C1-7201-4272-A1B0-945490B42425}">
            <xm:f>$AT$4='Data entry'!$R57</xm:f>
            <x14:dxf>
              <fill>
                <patternFill>
                  <bgColor rgb="FFFF0000"/>
                </patternFill>
              </fill>
            </x14:dxf>
          </x14:cfRule>
          <xm:sqref>AR159:BD159</xm:sqref>
        </x14:conditionalFormatting>
        <x14:conditionalFormatting xmlns:xm="http://schemas.microsoft.com/office/excel/2006/main">
          <x14:cfRule type="expression" priority="4699916" id="{5EE2823B-E955-4EA7-B99C-0B1F77B57A69}">
            <xm:f>$AT$4='Data entry'!$R57</xm:f>
            <x14:dxf>
              <fill>
                <patternFill>
                  <bgColor rgb="FFFFFF00"/>
                </patternFill>
              </fill>
            </x14:dxf>
          </x14:cfRule>
          <xm:sqref>AF158:AT158</xm:sqref>
        </x14:conditionalFormatting>
        <x14:conditionalFormatting xmlns:xm="http://schemas.microsoft.com/office/excel/2006/main">
          <x14:cfRule type="expression" priority="4699917" id="{5737DC63-3262-4B34-900C-2AAEB255FCBA}">
            <xm:f>$AU$4='Data entry'!$R57</xm:f>
            <x14:dxf>
              <fill>
                <patternFill>
                  <bgColor rgb="FFFF0000"/>
                </patternFill>
              </fill>
            </x14:dxf>
          </x14:cfRule>
          <xm:sqref>AS159:BE159</xm:sqref>
        </x14:conditionalFormatting>
        <x14:conditionalFormatting xmlns:xm="http://schemas.microsoft.com/office/excel/2006/main">
          <x14:cfRule type="expression" priority="4699918" id="{2B5C1F1B-3C3D-4CA3-BC64-0E98422075B6}">
            <xm:f>$AU$4='Data entry'!$R57</xm:f>
            <x14:dxf>
              <fill>
                <patternFill>
                  <bgColor rgb="FFFFFF00"/>
                </patternFill>
              </fill>
            </x14:dxf>
          </x14:cfRule>
          <xm:sqref>AG158:AU158</xm:sqref>
        </x14:conditionalFormatting>
        <x14:conditionalFormatting xmlns:xm="http://schemas.microsoft.com/office/excel/2006/main">
          <x14:cfRule type="expression" priority="4699919" id="{B87A1285-B003-4855-8F4B-53C391BA10E6}">
            <xm:f>$AV$4='Data entry'!$R57</xm:f>
            <x14:dxf>
              <fill>
                <patternFill>
                  <bgColor rgb="FFFF0000"/>
                </patternFill>
              </fill>
            </x14:dxf>
          </x14:cfRule>
          <xm:sqref>AT159:BF159</xm:sqref>
        </x14:conditionalFormatting>
        <x14:conditionalFormatting xmlns:xm="http://schemas.microsoft.com/office/excel/2006/main">
          <x14:cfRule type="expression" priority="4699920" id="{338EE31C-78DB-4818-B837-0380F9E457FA}">
            <xm:f>$AV$4='Data entry'!$R57</xm:f>
            <x14:dxf>
              <fill>
                <patternFill>
                  <bgColor rgb="FFFFFF00"/>
                </patternFill>
              </fill>
            </x14:dxf>
          </x14:cfRule>
          <xm:sqref>AH158:AV158</xm:sqref>
        </x14:conditionalFormatting>
        <x14:conditionalFormatting xmlns:xm="http://schemas.microsoft.com/office/excel/2006/main">
          <x14:cfRule type="expression" priority="4699921" id="{5C40EA66-2801-4C91-B885-BF6A1ECFC35C}">
            <xm:f>$AW$4='Data entry'!$R57</xm:f>
            <x14:dxf>
              <fill>
                <patternFill>
                  <bgColor rgb="FFFF0000"/>
                </patternFill>
              </fill>
            </x14:dxf>
          </x14:cfRule>
          <xm:sqref>AU159:BG159</xm:sqref>
        </x14:conditionalFormatting>
        <x14:conditionalFormatting xmlns:xm="http://schemas.microsoft.com/office/excel/2006/main">
          <x14:cfRule type="expression" priority="4699922" id="{51BCD5CE-DF86-4C2F-8A81-DDA1EFD6C8F7}">
            <xm:f>$AW$4='Data entry'!$R57</xm:f>
            <x14:dxf>
              <fill>
                <patternFill>
                  <bgColor rgb="FFFFFF00"/>
                </patternFill>
              </fill>
            </x14:dxf>
          </x14:cfRule>
          <xm:sqref>AI158:AW158</xm:sqref>
        </x14:conditionalFormatting>
        <x14:conditionalFormatting xmlns:xm="http://schemas.microsoft.com/office/excel/2006/main">
          <x14:cfRule type="expression" priority="4699923" id="{DC2ED5A0-8917-4877-8CD3-9DF9BE5993C9}">
            <xm:f>$AX$4='Data entry'!$R57</xm:f>
            <x14:dxf>
              <fill>
                <patternFill>
                  <bgColor rgb="FFFF0000"/>
                </patternFill>
              </fill>
            </x14:dxf>
          </x14:cfRule>
          <xm:sqref>AV159:BH159</xm:sqref>
        </x14:conditionalFormatting>
        <x14:conditionalFormatting xmlns:xm="http://schemas.microsoft.com/office/excel/2006/main">
          <x14:cfRule type="expression" priority="4699924" id="{59B31869-20F9-45BD-BC80-0A6C8945CE2C}">
            <xm:f>$AX$4='Data entry'!$R57</xm:f>
            <x14:dxf>
              <fill>
                <patternFill>
                  <bgColor rgb="FFFFFF00"/>
                </patternFill>
              </fill>
            </x14:dxf>
          </x14:cfRule>
          <xm:sqref>AJ158:AX158</xm:sqref>
        </x14:conditionalFormatting>
        <x14:conditionalFormatting xmlns:xm="http://schemas.microsoft.com/office/excel/2006/main">
          <x14:cfRule type="expression" priority="4699925" id="{D4208FA0-4262-4037-934C-6D0742B2AD8E}">
            <xm:f>$AY$4='Data entry'!$R57</xm:f>
            <x14:dxf>
              <fill>
                <patternFill>
                  <bgColor rgb="FFFF0000"/>
                </patternFill>
              </fill>
            </x14:dxf>
          </x14:cfRule>
          <xm:sqref>AW159:BI159</xm:sqref>
        </x14:conditionalFormatting>
        <x14:conditionalFormatting xmlns:xm="http://schemas.microsoft.com/office/excel/2006/main">
          <x14:cfRule type="expression" priority="4699926" id="{04D6E423-18C7-42B2-A67D-F49D8E62B571}">
            <xm:f>$AY$4='Data entry'!$R57</xm:f>
            <x14:dxf>
              <fill>
                <patternFill>
                  <bgColor rgb="FFFFFF00"/>
                </patternFill>
              </fill>
            </x14:dxf>
          </x14:cfRule>
          <xm:sqref>AK158:AY158</xm:sqref>
        </x14:conditionalFormatting>
        <x14:conditionalFormatting xmlns:xm="http://schemas.microsoft.com/office/excel/2006/main">
          <x14:cfRule type="expression" priority="4699927" id="{A931C203-6E4B-4EBD-A2F4-1876881F48D4}">
            <xm:f>$AZ$4='Data entry'!$R57</xm:f>
            <x14:dxf>
              <fill>
                <patternFill>
                  <bgColor rgb="FFFF0000"/>
                </patternFill>
              </fill>
            </x14:dxf>
          </x14:cfRule>
          <xm:sqref>AX159:BJ159</xm:sqref>
        </x14:conditionalFormatting>
        <x14:conditionalFormatting xmlns:xm="http://schemas.microsoft.com/office/excel/2006/main">
          <x14:cfRule type="expression" priority="4699928" id="{092D9100-E652-40FE-8CAA-720DC0681250}">
            <xm:f>$AZ$4='Data entry'!$R57</xm:f>
            <x14:dxf>
              <fill>
                <patternFill>
                  <bgColor rgb="FFFFFF00"/>
                </patternFill>
              </fill>
            </x14:dxf>
          </x14:cfRule>
          <xm:sqref>AL158:AZ158</xm:sqref>
        </x14:conditionalFormatting>
        <x14:conditionalFormatting xmlns:xm="http://schemas.microsoft.com/office/excel/2006/main">
          <x14:cfRule type="expression" priority="4699929" id="{A3C7E6BE-A225-483C-A983-A915DB662C52}">
            <xm:f>$BA$4='Data entry'!$R57</xm:f>
            <x14:dxf>
              <fill>
                <patternFill>
                  <bgColor rgb="FFFF0000"/>
                </patternFill>
              </fill>
            </x14:dxf>
          </x14:cfRule>
          <xm:sqref>AY159:BK159</xm:sqref>
        </x14:conditionalFormatting>
        <x14:conditionalFormatting xmlns:xm="http://schemas.microsoft.com/office/excel/2006/main">
          <x14:cfRule type="expression" priority="4699930" id="{F5CF569A-8AFA-4CFF-8BD3-F04D8927A99F}">
            <xm:f>$BA$4='Data entry'!$R57</xm:f>
            <x14:dxf>
              <fill>
                <patternFill>
                  <bgColor rgb="FFFFFF00"/>
                </patternFill>
              </fill>
            </x14:dxf>
          </x14:cfRule>
          <xm:sqref>AM158:BA158</xm:sqref>
        </x14:conditionalFormatting>
        <x14:conditionalFormatting xmlns:xm="http://schemas.microsoft.com/office/excel/2006/main">
          <x14:cfRule type="expression" priority="4699931" id="{E4DAC94A-7983-4BFB-A87B-45B58561841A}">
            <xm:f>$BB$4='Data entry'!$R57</xm:f>
            <x14:dxf>
              <fill>
                <patternFill>
                  <bgColor rgb="FFFF0000"/>
                </patternFill>
              </fill>
            </x14:dxf>
          </x14:cfRule>
          <xm:sqref>AZ159:BL159</xm:sqref>
        </x14:conditionalFormatting>
        <x14:conditionalFormatting xmlns:xm="http://schemas.microsoft.com/office/excel/2006/main">
          <x14:cfRule type="expression" priority="4699932" id="{E63849C5-F39B-4B0E-8F8A-B532EDF2CBAE}">
            <xm:f>$BB$4='Data entry'!$R57</xm:f>
            <x14:dxf>
              <fill>
                <patternFill>
                  <bgColor rgb="FFFFFF00"/>
                </patternFill>
              </fill>
            </x14:dxf>
          </x14:cfRule>
          <xm:sqref>AN158:BB158</xm:sqref>
        </x14:conditionalFormatting>
        <x14:conditionalFormatting xmlns:xm="http://schemas.microsoft.com/office/excel/2006/main">
          <x14:cfRule type="expression" priority="4699933" id="{4FDC32D3-C1F5-455D-9AA4-A03359B72526}">
            <xm:f>$BC$4='Data entry'!$R57</xm:f>
            <x14:dxf>
              <fill>
                <patternFill>
                  <bgColor rgb="FFFF0000"/>
                </patternFill>
              </fill>
            </x14:dxf>
          </x14:cfRule>
          <xm:sqref>BA159:BM159</xm:sqref>
        </x14:conditionalFormatting>
        <x14:conditionalFormatting xmlns:xm="http://schemas.microsoft.com/office/excel/2006/main">
          <x14:cfRule type="expression" priority="4699934" id="{5F0D0C60-B233-4C56-B05D-98C99990877F}">
            <xm:f>$BC$4='Data entry'!$R57</xm:f>
            <x14:dxf>
              <fill>
                <patternFill>
                  <bgColor rgb="FFFFFF00"/>
                </patternFill>
              </fill>
            </x14:dxf>
          </x14:cfRule>
          <xm:sqref>AO158:BC158</xm:sqref>
        </x14:conditionalFormatting>
        <x14:conditionalFormatting xmlns:xm="http://schemas.microsoft.com/office/excel/2006/main">
          <x14:cfRule type="expression" priority="4699935" id="{9EBCB60F-8135-43B6-A0F3-548D4092CC98}">
            <xm:f>$BD$4='Data entry'!$R57</xm:f>
            <x14:dxf>
              <fill>
                <patternFill>
                  <bgColor rgb="FFFF0000"/>
                </patternFill>
              </fill>
            </x14:dxf>
          </x14:cfRule>
          <xm:sqref>BB159:BN159</xm:sqref>
        </x14:conditionalFormatting>
        <x14:conditionalFormatting xmlns:xm="http://schemas.microsoft.com/office/excel/2006/main">
          <x14:cfRule type="expression" priority="4699936" id="{961AF346-4A73-41ED-9A8D-27D431B09C05}">
            <xm:f>$BD$4='Data entry'!$R57</xm:f>
            <x14:dxf>
              <fill>
                <patternFill>
                  <bgColor rgb="FFFFFF00"/>
                </patternFill>
              </fill>
            </x14:dxf>
          </x14:cfRule>
          <xm:sqref>AP158:BD158</xm:sqref>
        </x14:conditionalFormatting>
        <x14:conditionalFormatting xmlns:xm="http://schemas.microsoft.com/office/excel/2006/main">
          <x14:cfRule type="expression" priority="4699937" id="{5A887026-27CD-4F8C-8BA6-1E92704C1CA6}">
            <xm:f>$BE$4='Data entry'!$R57</xm:f>
            <x14:dxf>
              <fill>
                <patternFill>
                  <bgColor rgb="FFFF0000"/>
                </patternFill>
              </fill>
            </x14:dxf>
          </x14:cfRule>
          <xm:sqref>BC159:BO159</xm:sqref>
        </x14:conditionalFormatting>
        <x14:conditionalFormatting xmlns:xm="http://schemas.microsoft.com/office/excel/2006/main">
          <x14:cfRule type="expression" priority="4699938" id="{7F46217B-A1E9-4515-B31E-E756FCD7C6D9}">
            <xm:f>$BE$4='Data entry'!$R57</xm:f>
            <x14:dxf>
              <fill>
                <patternFill>
                  <bgColor rgb="FFFFFF00"/>
                </patternFill>
              </fill>
            </x14:dxf>
          </x14:cfRule>
          <xm:sqref>AP158:BE158</xm:sqref>
        </x14:conditionalFormatting>
        <x14:conditionalFormatting xmlns:xm="http://schemas.microsoft.com/office/excel/2006/main">
          <x14:cfRule type="expression" priority="4699939" id="{F4D9285C-8CA0-4EF1-943E-6A462D47CC77}">
            <xm:f>$BF$4='Data entry'!$R57</xm:f>
            <x14:dxf>
              <fill>
                <patternFill>
                  <bgColor rgb="FFFF0000"/>
                </patternFill>
              </fill>
            </x14:dxf>
          </x14:cfRule>
          <xm:sqref>BD159:BP159</xm:sqref>
        </x14:conditionalFormatting>
        <x14:conditionalFormatting xmlns:xm="http://schemas.microsoft.com/office/excel/2006/main">
          <x14:cfRule type="expression" priority="4699940" id="{B9E4407D-651D-4DC0-9D61-3271D62A65E9}">
            <xm:f>$BF$4='Data entry'!$R57</xm:f>
            <x14:dxf>
              <fill>
                <patternFill>
                  <bgColor rgb="FFFFFF00"/>
                </patternFill>
              </fill>
            </x14:dxf>
          </x14:cfRule>
          <xm:sqref>AR158:BF158</xm:sqref>
        </x14:conditionalFormatting>
        <x14:conditionalFormatting xmlns:xm="http://schemas.microsoft.com/office/excel/2006/main">
          <x14:cfRule type="expression" priority="4699941" id="{4CDC062F-DDFF-4556-B941-08F919727F69}">
            <xm:f>$BG$4='Data entry'!$R57</xm:f>
            <x14:dxf>
              <fill>
                <patternFill>
                  <bgColor rgb="FFFF0000"/>
                </patternFill>
              </fill>
            </x14:dxf>
          </x14:cfRule>
          <xm:sqref>BE159:BQ159</xm:sqref>
        </x14:conditionalFormatting>
        <x14:conditionalFormatting xmlns:xm="http://schemas.microsoft.com/office/excel/2006/main">
          <x14:cfRule type="expression" priority="4699942" id="{789184FA-9055-433B-8A1B-92C7ED59E81F}">
            <xm:f>$BG$4='Data entry'!$R57</xm:f>
            <x14:dxf>
              <fill>
                <patternFill>
                  <bgColor rgb="FFFFFF00"/>
                </patternFill>
              </fill>
            </x14:dxf>
          </x14:cfRule>
          <xm:sqref>AS158:BG158</xm:sqref>
        </x14:conditionalFormatting>
        <x14:conditionalFormatting xmlns:xm="http://schemas.microsoft.com/office/excel/2006/main">
          <x14:cfRule type="expression" priority="4699943" id="{58651E5C-09C9-46C1-B95C-E8A578A49E15}">
            <xm:f>$BH$4='Data entry'!$R57</xm:f>
            <x14:dxf>
              <fill>
                <patternFill>
                  <bgColor rgb="FFFFFF00"/>
                </patternFill>
              </fill>
            </x14:dxf>
          </x14:cfRule>
          <xm:sqref>AT158:BH158</xm:sqref>
        </x14:conditionalFormatting>
        <x14:conditionalFormatting xmlns:xm="http://schemas.microsoft.com/office/excel/2006/main">
          <x14:cfRule type="expression" priority="4699944" id="{97B30B86-8311-4DC0-A533-8C0D53F37839}">
            <xm:f>$BH$4='Data entry'!$R57</xm:f>
            <x14:dxf>
              <fill>
                <patternFill>
                  <bgColor rgb="FFFF0000"/>
                </patternFill>
              </fill>
            </x14:dxf>
          </x14:cfRule>
          <xm:sqref>BF159:BR159</xm:sqref>
        </x14:conditionalFormatting>
        <x14:conditionalFormatting xmlns:xm="http://schemas.microsoft.com/office/excel/2006/main">
          <x14:cfRule type="expression" priority="4699945" id="{78344C0C-5AEA-40B1-A20C-6D77DF58E1F5}">
            <xm:f>$BI$4='Data entry'!$R57</xm:f>
            <x14:dxf>
              <fill>
                <patternFill>
                  <bgColor rgb="FFFFFF00"/>
                </patternFill>
              </fill>
            </x14:dxf>
          </x14:cfRule>
          <xm:sqref>AU158:BI158</xm:sqref>
        </x14:conditionalFormatting>
        <x14:conditionalFormatting xmlns:xm="http://schemas.microsoft.com/office/excel/2006/main">
          <x14:cfRule type="expression" priority="4699946" id="{A9CE044F-482E-4F25-B28F-89ACC58502B1}">
            <xm:f>$BI$4='Data entry'!$R57</xm:f>
            <x14:dxf>
              <fill>
                <patternFill>
                  <bgColor rgb="FFFF0000"/>
                </patternFill>
              </fill>
            </x14:dxf>
          </x14:cfRule>
          <xm:sqref>BG159:BS159</xm:sqref>
        </x14:conditionalFormatting>
        <x14:conditionalFormatting xmlns:xm="http://schemas.microsoft.com/office/excel/2006/main">
          <x14:cfRule type="expression" priority="4699947" id="{F63BE0EB-3C71-4456-BEF0-11180AB7A8BB}">
            <xm:f>$BJ$4='Data entry'!$R57</xm:f>
            <x14:dxf>
              <fill>
                <patternFill>
                  <bgColor rgb="FFFFFF00"/>
                </patternFill>
              </fill>
            </x14:dxf>
          </x14:cfRule>
          <xm:sqref>AV158:BJ158</xm:sqref>
        </x14:conditionalFormatting>
        <x14:conditionalFormatting xmlns:xm="http://schemas.microsoft.com/office/excel/2006/main">
          <x14:cfRule type="expression" priority="4699948" id="{478A5DCB-1DAA-4497-A6CC-B4F01FB96D10}">
            <xm:f>$BJ$4='Data entry'!$R57</xm:f>
            <x14:dxf>
              <fill>
                <patternFill>
                  <bgColor rgb="FFFF0000"/>
                </patternFill>
              </fill>
            </x14:dxf>
          </x14:cfRule>
          <xm:sqref>BH159:BT159</xm:sqref>
        </x14:conditionalFormatting>
        <x14:conditionalFormatting xmlns:xm="http://schemas.microsoft.com/office/excel/2006/main">
          <x14:cfRule type="expression" priority="4699949" id="{CDE4AD5B-65A6-4FA4-9EC0-8D05F22312A9}">
            <xm:f>$BK$4='Data entry'!$R57</xm:f>
            <x14:dxf>
              <fill>
                <patternFill>
                  <bgColor rgb="FFFF0000"/>
                </patternFill>
              </fill>
            </x14:dxf>
          </x14:cfRule>
          <xm:sqref>BI159:BU159</xm:sqref>
        </x14:conditionalFormatting>
        <x14:conditionalFormatting xmlns:xm="http://schemas.microsoft.com/office/excel/2006/main">
          <x14:cfRule type="expression" priority="4699950" id="{AB32E790-6CD8-4D11-9A69-57D785FE4BBC}">
            <xm:f>$BK$4='Data entry'!$R57</xm:f>
            <x14:dxf>
              <fill>
                <patternFill>
                  <bgColor rgb="FFFFFF00"/>
                </patternFill>
              </fill>
            </x14:dxf>
          </x14:cfRule>
          <xm:sqref>AW158:BK158</xm:sqref>
        </x14:conditionalFormatting>
        <x14:conditionalFormatting xmlns:xm="http://schemas.microsoft.com/office/excel/2006/main">
          <x14:cfRule type="expression" priority="4699951" id="{99810EB9-805C-43D8-852A-EEECE7874CDB}">
            <xm:f>$BL$4='Data entry'!$R57</xm:f>
            <x14:dxf>
              <fill>
                <patternFill>
                  <bgColor rgb="FFFF0000"/>
                </patternFill>
              </fill>
            </x14:dxf>
          </x14:cfRule>
          <xm:sqref>BJ159:BV159</xm:sqref>
        </x14:conditionalFormatting>
        <x14:conditionalFormatting xmlns:xm="http://schemas.microsoft.com/office/excel/2006/main">
          <x14:cfRule type="expression" priority="4699952" id="{BF5F5475-4E46-479C-97A6-D5175F5D1803}">
            <xm:f>$BL$4='Data entry'!$R57</xm:f>
            <x14:dxf>
              <fill>
                <patternFill>
                  <bgColor rgb="FFFFFF00"/>
                </patternFill>
              </fill>
            </x14:dxf>
          </x14:cfRule>
          <xm:sqref>AX158:BL158</xm:sqref>
        </x14:conditionalFormatting>
        <x14:conditionalFormatting xmlns:xm="http://schemas.microsoft.com/office/excel/2006/main">
          <x14:cfRule type="expression" priority="4699953" id="{B86FDF2F-16C9-46B1-847E-7EA1A8A34B9D}">
            <xm:f>$BM$4='Data entry'!$R57</xm:f>
            <x14:dxf>
              <fill>
                <patternFill>
                  <bgColor rgb="FFFF0000"/>
                </patternFill>
              </fill>
            </x14:dxf>
          </x14:cfRule>
          <xm:sqref>BK159:BW159</xm:sqref>
        </x14:conditionalFormatting>
        <x14:conditionalFormatting xmlns:xm="http://schemas.microsoft.com/office/excel/2006/main">
          <x14:cfRule type="expression" priority="4699954" id="{72FD189F-4CED-400D-9FEF-21A328970A4D}">
            <xm:f>$BM$4='Data entry'!$R57</xm:f>
            <x14:dxf>
              <fill>
                <patternFill>
                  <bgColor rgb="FFFFFF00"/>
                </patternFill>
              </fill>
            </x14:dxf>
          </x14:cfRule>
          <xm:sqref>AY158:BM158</xm:sqref>
        </x14:conditionalFormatting>
        <x14:conditionalFormatting xmlns:xm="http://schemas.microsoft.com/office/excel/2006/main">
          <x14:cfRule type="expression" priority="4699955" id="{BBBBF859-D5A7-4F55-BFBF-8A77E3357590}">
            <xm:f>$BN$4='Data entry'!$R57</xm:f>
            <x14:dxf>
              <fill>
                <patternFill>
                  <bgColor rgb="FFFF0000"/>
                </patternFill>
              </fill>
            </x14:dxf>
          </x14:cfRule>
          <xm:sqref>BL159:BX159</xm:sqref>
        </x14:conditionalFormatting>
        <x14:conditionalFormatting xmlns:xm="http://schemas.microsoft.com/office/excel/2006/main">
          <x14:cfRule type="expression" priority="4699956" id="{50CB1D75-0FD5-4D24-92B1-E8A41DC6575C}">
            <xm:f>$BN$4='Data entry'!$R57</xm:f>
            <x14:dxf>
              <fill>
                <patternFill>
                  <bgColor rgb="FFFFFF00"/>
                </patternFill>
              </fill>
            </x14:dxf>
          </x14:cfRule>
          <xm:sqref>AZ158:BN158</xm:sqref>
        </x14:conditionalFormatting>
        <x14:conditionalFormatting xmlns:xm="http://schemas.microsoft.com/office/excel/2006/main">
          <x14:cfRule type="expression" priority="4699957" id="{9EF3226D-E8FC-496B-A6FF-71776AEA54D1}">
            <xm:f>$BO$4='Data entry'!$R57</xm:f>
            <x14:dxf>
              <fill>
                <patternFill>
                  <bgColor rgb="FFFF0000"/>
                </patternFill>
              </fill>
            </x14:dxf>
          </x14:cfRule>
          <xm:sqref>BM159:BY159</xm:sqref>
        </x14:conditionalFormatting>
        <x14:conditionalFormatting xmlns:xm="http://schemas.microsoft.com/office/excel/2006/main">
          <x14:cfRule type="expression" priority="4699958" id="{3B86C801-ECFE-4D05-8AA5-1581116BAFBC}">
            <xm:f>$BO$4='Data entry'!$R57</xm:f>
            <x14:dxf>
              <fill>
                <patternFill>
                  <bgColor rgb="FFFFFF00"/>
                </patternFill>
              </fill>
            </x14:dxf>
          </x14:cfRule>
          <xm:sqref>BA158:BO158</xm:sqref>
        </x14:conditionalFormatting>
        <x14:conditionalFormatting xmlns:xm="http://schemas.microsoft.com/office/excel/2006/main">
          <x14:cfRule type="expression" priority="4699959" id="{058A23EC-3371-4A02-9F20-1ECA603AC6BC}">
            <xm:f>$BP$4='Data entry'!$R57</xm:f>
            <x14:dxf>
              <fill>
                <patternFill>
                  <bgColor rgb="FFFF0000"/>
                </patternFill>
              </fill>
            </x14:dxf>
          </x14:cfRule>
          <xm:sqref>BN159:BZ159</xm:sqref>
        </x14:conditionalFormatting>
        <x14:conditionalFormatting xmlns:xm="http://schemas.microsoft.com/office/excel/2006/main">
          <x14:cfRule type="expression" priority="4699960" id="{3E711E31-3992-4555-AB22-87133D60CD15}">
            <xm:f>$BP$4='Data entry'!$R57</xm:f>
            <x14:dxf>
              <fill>
                <patternFill>
                  <bgColor rgb="FFFFFF00"/>
                </patternFill>
              </fill>
            </x14:dxf>
          </x14:cfRule>
          <xm:sqref>BB158:BP158</xm:sqref>
        </x14:conditionalFormatting>
        <x14:conditionalFormatting xmlns:xm="http://schemas.microsoft.com/office/excel/2006/main">
          <x14:cfRule type="expression" priority="4699961" id="{23E9F8B9-37D5-4730-9453-6F23E8ECBBE3}">
            <xm:f>$BQ$4='Data entry'!$R57</xm:f>
            <x14:dxf>
              <fill>
                <patternFill>
                  <bgColor rgb="FFFFFF00"/>
                </patternFill>
              </fill>
            </x14:dxf>
          </x14:cfRule>
          <xm:sqref>BC158:BQ158</xm:sqref>
        </x14:conditionalFormatting>
        <x14:conditionalFormatting xmlns:xm="http://schemas.microsoft.com/office/excel/2006/main">
          <x14:cfRule type="expression" priority="4699962" id="{BCFD92F6-AAD3-44FD-BC61-A292A81B883E}">
            <xm:f>$BQ$4='Data entry'!$R57</xm:f>
            <x14:dxf>
              <fill>
                <patternFill>
                  <bgColor rgb="FFFF0000"/>
                </patternFill>
              </fill>
            </x14:dxf>
          </x14:cfRule>
          <xm:sqref>BO159:CA159</xm:sqref>
        </x14:conditionalFormatting>
        <x14:conditionalFormatting xmlns:xm="http://schemas.microsoft.com/office/excel/2006/main">
          <x14:cfRule type="expression" priority="4699963" id="{357D60E5-F356-477E-8020-A18F42C02832}">
            <xm:f>$BR$4='Data entry'!$R57</xm:f>
            <x14:dxf>
              <fill>
                <patternFill>
                  <bgColor rgb="FFFFFF00"/>
                </patternFill>
              </fill>
            </x14:dxf>
          </x14:cfRule>
          <xm:sqref>BD158:BR158</xm:sqref>
        </x14:conditionalFormatting>
        <x14:conditionalFormatting xmlns:xm="http://schemas.microsoft.com/office/excel/2006/main">
          <x14:cfRule type="expression" priority="4699964" id="{DA2B6511-43B3-432D-B6AA-1DB1188B90A6}">
            <xm:f>$BR$4='Data entry'!$R57</xm:f>
            <x14:dxf>
              <fill>
                <patternFill>
                  <bgColor rgb="FFFF0000"/>
                </patternFill>
              </fill>
            </x14:dxf>
          </x14:cfRule>
          <xm:sqref>BP159:CB159</xm:sqref>
        </x14:conditionalFormatting>
        <x14:conditionalFormatting xmlns:xm="http://schemas.microsoft.com/office/excel/2006/main">
          <x14:cfRule type="expression" priority="4699965" id="{0D5F64E4-4136-4BFA-B833-CC8578525D9C}">
            <xm:f>$BS$4='Data entry'!$R57</xm:f>
            <x14:dxf>
              <fill>
                <patternFill>
                  <bgColor rgb="FFFFFF00"/>
                </patternFill>
              </fill>
            </x14:dxf>
          </x14:cfRule>
          <xm:sqref>BE158:BS158</xm:sqref>
        </x14:conditionalFormatting>
        <x14:conditionalFormatting xmlns:xm="http://schemas.microsoft.com/office/excel/2006/main">
          <x14:cfRule type="expression" priority="4699966" id="{AC94D468-F078-4AE2-8771-102996E07B09}">
            <xm:f>$BS$4='Data entry'!$R57</xm:f>
            <x14:dxf>
              <fill>
                <patternFill>
                  <bgColor rgb="FFFF0000"/>
                </patternFill>
              </fill>
            </x14:dxf>
          </x14:cfRule>
          <xm:sqref>BQ159:CC159</xm:sqref>
        </x14:conditionalFormatting>
        <x14:conditionalFormatting xmlns:xm="http://schemas.microsoft.com/office/excel/2006/main">
          <x14:cfRule type="expression" priority="4699967" id="{10E78F76-181E-4F19-9F89-7DD36D3EFE30}">
            <xm:f>$BT$4='Data entry'!$R57</xm:f>
            <x14:dxf>
              <fill>
                <patternFill>
                  <bgColor rgb="FFFFFF00"/>
                </patternFill>
              </fill>
            </x14:dxf>
          </x14:cfRule>
          <xm:sqref>BF158:BT158</xm:sqref>
        </x14:conditionalFormatting>
        <x14:conditionalFormatting xmlns:xm="http://schemas.microsoft.com/office/excel/2006/main">
          <x14:cfRule type="expression" priority="4699968" id="{6A5FADC6-9512-4EFB-90A5-7B5244D10D1F}">
            <xm:f>$BT$4='Data entry'!$R57</xm:f>
            <x14:dxf>
              <fill>
                <patternFill>
                  <bgColor rgb="FFFF0000"/>
                </patternFill>
              </fill>
            </x14:dxf>
          </x14:cfRule>
          <xm:sqref>BR159:CC159</xm:sqref>
        </x14:conditionalFormatting>
        <x14:conditionalFormatting xmlns:xm="http://schemas.microsoft.com/office/excel/2006/main">
          <x14:cfRule type="expression" priority="4699969" id="{A51139D1-8841-4B96-B8CB-DFE3808765CF}">
            <xm:f>$BU$4='Data entry'!$R57</xm:f>
            <x14:dxf>
              <fill>
                <patternFill>
                  <bgColor rgb="FFFFFF00"/>
                </patternFill>
              </fill>
            </x14:dxf>
          </x14:cfRule>
          <xm:sqref>BG158:BU158</xm:sqref>
        </x14:conditionalFormatting>
        <x14:conditionalFormatting xmlns:xm="http://schemas.microsoft.com/office/excel/2006/main">
          <x14:cfRule type="expression" priority="4699970" id="{55CA7258-760F-4BFF-ACB5-A70FEB3E7981}">
            <xm:f>$BU$4='Data entry'!$R57</xm:f>
            <x14:dxf>
              <fill>
                <patternFill>
                  <bgColor rgb="FFFF0000"/>
                </patternFill>
              </fill>
            </x14:dxf>
          </x14:cfRule>
          <xm:sqref>BS159:CC159</xm:sqref>
        </x14:conditionalFormatting>
        <x14:conditionalFormatting xmlns:xm="http://schemas.microsoft.com/office/excel/2006/main">
          <x14:cfRule type="expression" priority="4699971" id="{A922B218-64DB-4CBB-9AB8-FE0EBB44E09E}">
            <xm:f>$BV$4='Data entry'!$R57</xm:f>
            <x14:dxf>
              <fill>
                <patternFill>
                  <bgColor rgb="FFFFFF00"/>
                </patternFill>
              </fill>
            </x14:dxf>
          </x14:cfRule>
          <xm:sqref>BH158:BV158</xm:sqref>
        </x14:conditionalFormatting>
        <x14:conditionalFormatting xmlns:xm="http://schemas.microsoft.com/office/excel/2006/main">
          <x14:cfRule type="expression" priority="4699972" id="{C98E908A-CD31-4778-B41C-7AFB9DBE639A}">
            <xm:f>$BV$4='Data entry'!$R57</xm:f>
            <x14:dxf>
              <fill>
                <patternFill>
                  <bgColor rgb="FFFF0000"/>
                </patternFill>
              </fill>
            </x14:dxf>
          </x14:cfRule>
          <xm:sqref>BT159:CC159</xm:sqref>
        </x14:conditionalFormatting>
        <x14:conditionalFormatting xmlns:xm="http://schemas.microsoft.com/office/excel/2006/main">
          <x14:cfRule type="expression" priority="4699973" id="{465CCCA3-B4DB-4B61-8AC7-8A5E4CEC9E3F}">
            <xm:f>$BW$4='Data entry'!$R57</xm:f>
            <x14:dxf>
              <fill>
                <patternFill>
                  <bgColor rgb="FFFFFF00"/>
                </patternFill>
              </fill>
            </x14:dxf>
          </x14:cfRule>
          <xm:sqref>BI158:BW158</xm:sqref>
        </x14:conditionalFormatting>
        <x14:conditionalFormatting xmlns:xm="http://schemas.microsoft.com/office/excel/2006/main">
          <x14:cfRule type="expression" priority="4699974" id="{37566F97-6D06-400B-A709-FE657B07687F}">
            <xm:f>$BW$4='Data entry'!$R57</xm:f>
            <x14:dxf>
              <fill>
                <patternFill>
                  <bgColor rgb="FFFF0000"/>
                </patternFill>
              </fill>
            </x14:dxf>
          </x14:cfRule>
          <xm:sqref>BU159:CC159</xm:sqref>
        </x14:conditionalFormatting>
        <x14:conditionalFormatting xmlns:xm="http://schemas.microsoft.com/office/excel/2006/main">
          <x14:cfRule type="expression" priority="4699975" id="{D8FBA3AC-5CF0-4E45-97CA-1D4DEE729ADA}">
            <xm:f>$BX$4='Data entry'!$R57</xm:f>
            <x14:dxf>
              <fill>
                <patternFill>
                  <bgColor rgb="FFFFFF00"/>
                </patternFill>
              </fill>
            </x14:dxf>
          </x14:cfRule>
          <xm:sqref>BJ158:BX158</xm:sqref>
        </x14:conditionalFormatting>
        <x14:conditionalFormatting xmlns:xm="http://schemas.microsoft.com/office/excel/2006/main">
          <x14:cfRule type="expression" priority="4699976" id="{E077C84B-A94F-431D-B232-4AFCC7C64F54}">
            <xm:f>$BX$4='Data entry'!$R57</xm:f>
            <x14:dxf>
              <fill>
                <patternFill>
                  <bgColor rgb="FFFF0000"/>
                </patternFill>
              </fill>
            </x14:dxf>
          </x14:cfRule>
          <xm:sqref>BV159:CC159</xm:sqref>
        </x14:conditionalFormatting>
        <x14:conditionalFormatting xmlns:xm="http://schemas.microsoft.com/office/excel/2006/main">
          <x14:cfRule type="expression" priority="4699977" id="{63783BA8-0C97-4A44-86FD-7A2BCF1B9957}">
            <xm:f>$BY$4='Data entry'!$R57</xm:f>
            <x14:dxf>
              <fill>
                <patternFill>
                  <bgColor rgb="FFFFFF00"/>
                </patternFill>
              </fill>
            </x14:dxf>
          </x14:cfRule>
          <xm:sqref>BK158:BY158</xm:sqref>
        </x14:conditionalFormatting>
        <x14:conditionalFormatting xmlns:xm="http://schemas.microsoft.com/office/excel/2006/main">
          <x14:cfRule type="expression" priority="4699978" id="{BB8DB8B4-B71B-46D2-AEE7-346F16103F74}">
            <xm:f>$BY$4='Data entry'!$R57</xm:f>
            <x14:dxf>
              <fill>
                <patternFill>
                  <bgColor rgb="FFFF0000"/>
                </patternFill>
              </fill>
            </x14:dxf>
          </x14:cfRule>
          <xm:sqref>BW159:CC159</xm:sqref>
        </x14:conditionalFormatting>
        <x14:conditionalFormatting xmlns:xm="http://schemas.microsoft.com/office/excel/2006/main">
          <x14:cfRule type="expression" priority="4699979" id="{1B638B98-2B06-4FEB-90C1-446A3E0A3979}">
            <xm:f>$BZ$4='Data entry'!$R57</xm:f>
            <x14:dxf>
              <fill>
                <patternFill>
                  <bgColor rgb="FFFFFF00"/>
                </patternFill>
              </fill>
            </x14:dxf>
          </x14:cfRule>
          <xm:sqref>BL158:BZ158</xm:sqref>
        </x14:conditionalFormatting>
        <x14:conditionalFormatting xmlns:xm="http://schemas.microsoft.com/office/excel/2006/main">
          <x14:cfRule type="expression" priority="4699980" id="{D3A0A2F8-D1B2-4DC5-B2A9-0EF53074E685}">
            <xm:f>$BZ$4='Data entry'!$R57</xm:f>
            <x14:dxf>
              <fill>
                <patternFill>
                  <bgColor rgb="FFFF0000"/>
                </patternFill>
              </fill>
            </x14:dxf>
          </x14:cfRule>
          <xm:sqref>BX159:CC159</xm:sqref>
        </x14:conditionalFormatting>
        <x14:conditionalFormatting xmlns:xm="http://schemas.microsoft.com/office/excel/2006/main">
          <x14:cfRule type="expression" priority="4699981" id="{83F6D018-7D3B-4D33-9998-11572F2F2FF5}">
            <xm:f>$CA$4='Data entry'!$R57</xm:f>
            <x14:dxf>
              <fill>
                <patternFill>
                  <bgColor rgb="FFFFFF00"/>
                </patternFill>
              </fill>
            </x14:dxf>
          </x14:cfRule>
          <xm:sqref>BM158:CA158</xm:sqref>
        </x14:conditionalFormatting>
        <x14:conditionalFormatting xmlns:xm="http://schemas.microsoft.com/office/excel/2006/main">
          <x14:cfRule type="expression" priority="4699982" id="{8E6D0B51-5626-4ED9-9072-C7A2C139704F}">
            <xm:f>$CA$4='Data entry'!$R57</xm:f>
            <x14:dxf>
              <fill>
                <patternFill>
                  <bgColor rgb="FFFF0000"/>
                </patternFill>
              </fill>
            </x14:dxf>
          </x14:cfRule>
          <xm:sqref>BY159:CC159</xm:sqref>
        </x14:conditionalFormatting>
        <x14:conditionalFormatting xmlns:xm="http://schemas.microsoft.com/office/excel/2006/main">
          <x14:cfRule type="expression" priority="4699983" id="{E1886EE4-3BDE-43A9-9F4B-79377FEC37FE}">
            <xm:f>$CB$4='Data entry'!$R57</xm:f>
            <x14:dxf>
              <fill>
                <patternFill>
                  <bgColor rgb="FFFFFF00"/>
                </patternFill>
              </fill>
            </x14:dxf>
          </x14:cfRule>
          <xm:sqref>BN158:CB158</xm:sqref>
        </x14:conditionalFormatting>
        <x14:conditionalFormatting xmlns:xm="http://schemas.microsoft.com/office/excel/2006/main">
          <x14:cfRule type="expression" priority="4699984" id="{ADEF572A-6C18-4602-BB86-01C96D36E07E}">
            <xm:f>$CB$4='Data entry'!$R57</xm:f>
            <x14:dxf>
              <fill>
                <patternFill>
                  <bgColor rgb="FFFF0000"/>
                </patternFill>
              </fill>
            </x14:dxf>
          </x14:cfRule>
          <xm:sqref>BZ159:CC159</xm:sqref>
        </x14:conditionalFormatting>
        <x14:conditionalFormatting xmlns:xm="http://schemas.microsoft.com/office/excel/2006/main">
          <x14:cfRule type="expression" priority="4699985" id="{7984E1C9-E073-4955-8543-62145CB6D008}">
            <xm:f>$CC$4='Data entry'!$R57</xm:f>
            <x14:dxf>
              <fill>
                <patternFill>
                  <bgColor rgb="FFFFFF00"/>
                </patternFill>
              </fill>
            </x14:dxf>
          </x14:cfRule>
          <xm:sqref>BO158:CC158</xm:sqref>
        </x14:conditionalFormatting>
        <x14:conditionalFormatting xmlns:xm="http://schemas.microsoft.com/office/excel/2006/main">
          <x14:cfRule type="expression" priority="4699986" id="{18A957B3-59FA-4698-BA92-2A208FF18E2F}">
            <xm:f>$CC$4='Data entry'!$R57</xm:f>
            <x14:dxf>
              <fill>
                <patternFill>
                  <bgColor rgb="FFFF0000"/>
                </patternFill>
              </fill>
            </x14:dxf>
          </x14:cfRule>
          <xm:sqref>CA159:CC159</xm:sqref>
        </x14:conditionalFormatting>
        <x14:conditionalFormatting xmlns:xm="http://schemas.microsoft.com/office/excel/2006/main">
          <x14:cfRule type="expression" priority="4700073" id="{5B0DB825-B7C2-40AC-B7EF-F267F054CFB9}">
            <xm:f>$U$4='Data entry'!$R58</xm:f>
            <x14:dxf>
              <fill>
                <patternFill>
                  <bgColor rgb="FFFF0000"/>
                </patternFill>
              </fill>
            </x14:dxf>
          </x14:cfRule>
          <xm:sqref>S162:AE162</xm:sqref>
        </x14:conditionalFormatting>
        <x14:conditionalFormatting xmlns:xm="http://schemas.microsoft.com/office/excel/2006/main">
          <x14:cfRule type="expression" priority="4700074" id="{18311200-E2BB-400F-B594-3B9A2C6068C2}">
            <xm:f>$V$4='Data entry'!$R58</xm:f>
            <x14:dxf>
              <fill>
                <patternFill>
                  <bgColor rgb="FFFF0000"/>
                </patternFill>
              </fill>
            </x14:dxf>
          </x14:cfRule>
          <xm:sqref>T162:AF162</xm:sqref>
        </x14:conditionalFormatting>
        <x14:conditionalFormatting xmlns:xm="http://schemas.microsoft.com/office/excel/2006/main">
          <x14:cfRule type="expression" priority="4700075" id="{D6DFB621-1A58-4C59-A987-ECAD0EB2D32B}">
            <xm:f>$V$4='Data entry'!$R58</xm:f>
            <x14:dxf>
              <fill>
                <patternFill>
                  <bgColor rgb="FFFFFF00"/>
                </patternFill>
              </fill>
            </x14:dxf>
          </x14:cfRule>
          <xm:sqref>H161:V161</xm:sqref>
        </x14:conditionalFormatting>
        <x14:conditionalFormatting xmlns:xm="http://schemas.microsoft.com/office/excel/2006/main">
          <x14:cfRule type="expression" priority="4700076" id="{5F87A680-DC5F-433D-A779-B7A534ACCDA9}">
            <xm:f>$W$4='Data entry'!$R58</xm:f>
            <x14:dxf>
              <fill>
                <patternFill>
                  <bgColor rgb="FFFF0000"/>
                </patternFill>
              </fill>
            </x14:dxf>
          </x14:cfRule>
          <xm:sqref>U162:AG162</xm:sqref>
        </x14:conditionalFormatting>
        <x14:conditionalFormatting xmlns:xm="http://schemas.microsoft.com/office/excel/2006/main">
          <x14:cfRule type="expression" priority="4700077" id="{964539FF-A92C-4F68-B268-B7157A32678C}">
            <xm:f>$W$4='Data entry'!$R58</xm:f>
            <x14:dxf>
              <fill>
                <patternFill>
                  <bgColor rgb="FFFFFF00"/>
                </patternFill>
              </fill>
            </x14:dxf>
          </x14:cfRule>
          <xm:sqref>I161:W161</xm:sqref>
        </x14:conditionalFormatting>
        <x14:conditionalFormatting xmlns:xm="http://schemas.microsoft.com/office/excel/2006/main">
          <x14:cfRule type="expression" priority="4700078" id="{46C1533A-F090-4A90-9309-3F59EC3FD3B0}">
            <xm:f>$X$4='Data entry'!$R58</xm:f>
            <x14:dxf>
              <fill>
                <patternFill>
                  <bgColor rgb="FFFF0000"/>
                </patternFill>
              </fill>
            </x14:dxf>
          </x14:cfRule>
          <xm:sqref>V162:AH162</xm:sqref>
        </x14:conditionalFormatting>
        <x14:conditionalFormatting xmlns:xm="http://schemas.microsoft.com/office/excel/2006/main">
          <x14:cfRule type="expression" priority="4700079" id="{7C70E81C-DDD4-4D75-933A-4F6A39893184}">
            <xm:f>$X$4='Data entry'!$R58</xm:f>
            <x14:dxf>
              <fill>
                <patternFill>
                  <bgColor rgb="FFFFFF00"/>
                </patternFill>
              </fill>
            </x14:dxf>
          </x14:cfRule>
          <xm:sqref>J161:X161</xm:sqref>
        </x14:conditionalFormatting>
        <x14:conditionalFormatting xmlns:xm="http://schemas.microsoft.com/office/excel/2006/main">
          <x14:cfRule type="expression" priority="4700080" id="{561AF073-0EF8-4B72-A119-40A639C4359D}">
            <xm:f>$Y$4='Data entry'!$R58</xm:f>
            <x14:dxf>
              <fill>
                <patternFill>
                  <bgColor rgb="FFFF0000"/>
                </patternFill>
              </fill>
            </x14:dxf>
          </x14:cfRule>
          <xm:sqref>W162:AI162</xm:sqref>
        </x14:conditionalFormatting>
        <x14:conditionalFormatting xmlns:xm="http://schemas.microsoft.com/office/excel/2006/main">
          <x14:cfRule type="expression" priority="4700081" id="{F242E808-8F07-4A89-9524-7D4C767CE357}">
            <xm:f>$Y$4='Data entry'!$R58</xm:f>
            <x14:dxf>
              <fill>
                <patternFill>
                  <bgColor rgb="FFFFFF00"/>
                </patternFill>
              </fill>
            </x14:dxf>
          </x14:cfRule>
          <xm:sqref>K161:Y161</xm:sqref>
        </x14:conditionalFormatting>
        <x14:conditionalFormatting xmlns:xm="http://schemas.microsoft.com/office/excel/2006/main">
          <x14:cfRule type="expression" priority="4700082" id="{DD601058-982B-4218-BD9D-64BB823C2633}">
            <xm:f>$Z$4='Data entry'!$R58</xm:f>
            <x14:dxf>
              <fill>
                <patternFill>
                  <bgColor rgb="FFFF0000"/>
                </patternFill>
              </fill>
            </x14:dxf>
          </x14:cfRule>
          <xm:sqref>X162:AJ162</xm:sqref>
        </x14:conditionalFormatting>
        <x14:conditionalFormatting xmlns:xm="http://schemas.microsoft.com/office/excel/2006/main">
          <x14:cfRule type="expression" priority="4700083" id="{C9DB141D-79F6-4093-92A3-7BF7A1622985}">
            <xm:f>$Z$4='Data entry'!$R58</xm:f>
            <x14:dxf>
              <fill>
                <patternFill>
                  <bgColor rgb="FFFFFF00"/>
                </patternFill>
              </fill>
            </x14:dxf>
          </x14:cfRule>
          <xm:sqref>L161:Z161</xm:sqref>
        </x14:conditionalFormatting>
        <x14:conditionalFormatting xmlns:xm="http://schemas.microsoft.com/office/excel/2006/main">
          <x14:cfRule type="expression" priority="4700084" id="{710EB8D3-F5C0-4E3C-8214-2D0C4E26F649}">
            <xm:f>$AA$4='Data entry'!$R58</xm:f>
            <x14:dxf>
              <fill>
                <patternFill>
                  <bgColor rgb="FFFF0000"/>
                </patternFill>
              </fill>
            </x14:dxf>
          </x14:cfRule>
          <xm:sqref>Y162:AK162</xm:sqref>
        </x14:conditionalFormatting>
        <x14:conditionalFormatting xmlns:xm="http://schemas.microsoft.com/office/excel/2006/main">
          <x14:cfRule type="expression" priority="4700085" id="{33825D69-C967-4D27-B395-5D44A3083802}">
            <xm:f>$AA$4='Data entry'!$R58</xm:f>
            <x14:dxf>
              <fill>
                <patternFill>
                  <bgColor rgb="FFFFFF00"/>
                </patternFill>
              </fill>
            </x14:dxf>
          </x14:cfRule>
          <xm:sqref>M161:AA161</xm:sqref>
        </x14:conditionalFormatting>
        <x14:conditionalFormatting xmlns:xm="http://schemas.microsoft.com/office/excel/2006/main">
          <x14:cfRule type="expression" priority="4700086" id="{9811A97D-351B-4D32-8754-AF433277E62B}">
            <xm:f>$AB$4='Data entry'!$R58</xm:f>
            <x14:dxf>
              <fill>
                <patternFill>
                  <bgColor rgb="FFFF0000"/>
                </patternFill>
              </fill>
            </x14:dxf>
          </x14:cfRule>
          <xm:sqref>Z162:AL162</xm:sqref>
        </x14:conditionalFormatting>
        <x14:conditionalFormatting xmlns:xm="http://schemas.microsoft.com/office/excel/2006/main">
          <x14:cfRule type="expression" priority="4700087" id="{6DD3E556-C72E-438B-92DA-3096ED1E4178}">
            <xm:f>$AB$4='Data entry'!$R58</xm:f>
            <x14:dxf>
              <fill>
                <patternFill>
                  <bgColor rgb="FFFFFF00"/>
                </patternFill>
              </fill>
            </x14:dxf>
          </x14:cfRule>
          <xm:sqref>N161:AB161</xm:sqref>
        </x14:conditionalFormatting>
        <x14:conditionalFormatting xmlns:xm="http://schemas.microsoft.com/office/excel/2006/main">
          <x14:cfRule type="expression" priority="4700088" id="{C0DF7A1B-D6BC-4371-BD3A-F0708147FA1C}">
            <xm:f>$AC$4='Data entry'!$R58</xm:f>
            <x14:dxf>
              <fill>
                <patternFill>
                  <bgColor rgb="FFFF0000"/>
                </patternFill>
              </fill>
            </x14:dxf>
          </x14:cfRule>
          <xm:sqref>AA162:AM162</xm:sqref>
        </x14:conditionalFormatting>
        <x14:conditionalFormatting xmlns:xm="http://schemas.microsoft.com/office/excel/2006/main">
          <x14:cfRule type="expression" priority="4700089" id="{DB2E1F48-AF0E-41F9-A976-6B1963CA5711}">
            <xm:f>$AC$4='Data entry'!$R58</xm:f>
            <x14:dxf>
              <fill>
                <patternFill>
                  <bgColor rgb="FFFFFF00"/>
                </patternFill>
              </fill>
            </x14:dxf>
          </x14:cfRule>
          <xm:sqref>O161:AC161</xm:sqref>
        </x14:conditionalFormatting>
        <x14:conditionalFormatting xmlns:xm="http://schemas.microsoft.com/office/excel/2006/main">
          <x14:cfRule type="expression" priority="4700090" id="{89909907-F9A9-4AF9-BC1D-304710A43F50}">
            <xm:f>$AD$4='Data entry'!$R58</xm:f>
            <x14:dxf>
              <fill>
                <patternFill>
                  <bgColor rgb="FFFF0000"/>
                </patternFill>
              </fill>
            </x14:dxf>
          </x14:cfRule>
          <xm:sqref>AB162:AN162</xm:sqref>
        </x14:conditionalFormatting>
        <x14:conditionalFormatting xmlns:xm="http://schemas.microsoft.com/office/excel/2006/main">
          <x14:cfRule type="expression" priority="4700091" id="{729676B7-E331-43A4-ACC9-850DCEE76A0E}">
            <xm:f>$AD$4='Data entry'!$R58</xm:f>
            <x14:dxf>
              <fill>
                <patternFill>
                  <bgColor rgb="FFFFFF00"/>
                </patternFill>
              </fill>
            </x14:dxf>
          </x14:cfRule>
          <xm:sqref>P161:AD161</xm:sqref>
        </x14:conditionalFormatting>
        <x14:conditionalFormatting xmlns:xm="http://schemas.microsoft.com/office/excel/2006/main">
          <x14:cfRule type="expression" priority="4700092" id="{00DA2C55-350E-44AA-ABEA-808FABFDA737}">
            <xm:f>$AE$4='Data entry'!$R58</xm:f>
            <x14:dxf>
              <fill>
                <patternFill>
                  <bgColor rgb="FFFF0000"/>
                </patternFill>
              </fill>
            </x14:dxf>
          </x14:cfRule>
          <xm:sqref>AC162:AO162</xm:sqref>
        </x14:conditionalFormatting>
        <x14:conditionalFormatting xmlns:xm="http://schemas.microsoft.com/office/excel/2006/main">
          <x14:cfRule type="expression" priority="4700093" id="{373C95F1-00C1-45E9-B561-5224945BA4A4}">
            <xm:f>$AE$4='Data entry'!$R58</xm:f>
            <x14:dxf>
              <fill>
                <patternFill>
                  <bgColor rgb="FFFFFF00"/>
                </patternFill>
              </fill>
            </x14:dxf>
          </x14:cfRule>
          <xm:sqref>Q161:AE161</xm:sqref>
        </x14:conditionalFormatting>
        <x14:conditionalFormatting xmlns:xm="http://schemas.microsoft.com/office/excel/2006/main">
          <x14:cfRule type="expression" priority="4700094" id="{65E90E74-6BEF-4B00-BD5E-ECACFEBC225A}">
            <xm:f>$AF$4='Data entry'!$R58</xm:f>
            <x14:dxf>
              <fill>
                <patternFill>
                  <bgColor rgb="FFFF0000"/>
                </patternFill>
              </fill>
            </x14:dxf>
          </x14:cfRule>
          <xm:sqref>AD162:AP162</xm:sqref>
        </x14:conditionalFormatting>
        <x14:conditionalFormatting xmlns:xm="http://schemas.microsoft.com/office/excel/2006/main">
          <x14:cfRule type="expression" priority="4700095" id="{56B519D7-E083-4811-B42B-D6CB10D44BB3}">
            <xm:f>$AF$4='Data entry'!$R58</xm:f>
            <x14:dxf>
              <fill>
                <patternFill>
                  <bgColor rgb="FFFFFF00"/>
                </patternFill>
              </fill>
            </x14:dxf>
          </x14:cfRule>
          <xm:sqref>R161:AF161</xm:sqref>
        </x14:conditionalFormatting>
        <x14:conditionalFormatting xmlns:xm="http://schemas.microsoft.com/office/excel/2006/main">
          <x14:cfRule type="expression" priority="4700096" id="{889682B6-BF9B-414B-86B7-1C802156B058}">
            <xm:f>$AG$4='Data entry'!$R58</xm:f>
            <x14:dxf>
              <fill>
                <patternFill>
                  <bgColor rgb="FFFF0000"/>
                </patternFill>
              </fill>
            </x14:dxf>
          </x14:cfRule>
          <xm:sqref>AE162:AQ162</xm:sqref>
        </x14:conditionalFormatting>
        <x14:conditionalFormatting xmlns:xm="http://schemas.microsoft.com/office/excel/2006/main">
          <x14:cfRule type="expression" priority="4700097" id="{19913D88-1940-4CB0-B29C-D46D60833BD5}">
            <xm:f>$AG$4='Data entry'!$R58</xm:f>
            <x14:dxf>
              <fill>
                <patternFill>
                  <bgColor rgb="FFFFFF00"/>
                </patternFill>
              </fill>
            </x14:dxf>
          </x14:cfRule>
          <xm:sqref>S161:AG161</xm:sqref>
        </x14:conditionalFormatting>
        <x14:conditionalFormatting xmlns:xm="http://schemas.microsoft.com/office/excel/2006/main">
          <x14:cfRule type="expression" priority="4700098" id="{3DD7B9A5-18A3-463F-BAD5-9796FC487328}">
            <xm:f>$AH$4='Data entry'!$R58</xm:f>
            <x14:dxf>
              <fill>
                <patternFill>
                  <bgColor rgb="FFFF0000"/>
                </patternFill>
              </fill>
            </x14:dxf>
          </x14:cfRule>
          <xm:sqref>AF162:AR162</xm:sqref>
        </x14:conditionalFormatting>
        <x14:conditionalFormatting xmlns:xm="http://schemas.microsoft.com/office/excel/2006/main">
          <x14:cfRule type="expression" priority="4700099" id="{31005CF4-5608-496E-91EB-F7F505046C80}">
            <xm:f>$AH$4='Data entry'!$R58</xm:f>
            <x14:dxf>
              <fill>
                <patternFill>
                  <bgColor rgb="FFFFFF00"/>
                </patternFill>
              </fill>
            </x14:dxf>
          </x14:cfRule>
          <xm:sqref>T161:AH161</xm:sqref>
        </x14:conditionalFormatting>
        <x14:conditionalFormatting xmlns:xm="http://schemas.microsoft.com/office/excel/2006/main">
          <x14:cfRule type="expression" priority="4700100" id="{CD14F654-5B7A-444F-8FC1-7DD71E76E475}">
            <xm:f>$AI$4='Data entry'!$R58</xm:f>
            <x14:dxf>
              <fill>
                <patternFill>
                  <bgColor rgb="FFFF0000"/>
                </patternFill>
              </fill>
            </x14:dxf>
          </x14:cfRule>
          <xm:sqref>AG162:AS162</xm:sqref>
        </x14:conditionalFormatting>
        <x14:conditionalFormatting xmlns:xm="http://schemas.microsoft.com/office/excel/2006/main">
          <x14:cfRule type="expression" priority="4700101" id="{0E4E448C-6C46-4285-B877-A61A90294385}">
            <xm:f>$AI$4='Data entry'!$R58</xm:f>
            <x14:dxf>
              <fill>
                <patternFill>
                  <bgColor rgb="FFFFFF00"/>
                </patternFill>
              </fill>
            </x14:dxf>
          </x14:cfRule>
          <xm:sqref>U161:AI161</xm:sqref>
        </x14:conditionalFormatting>
        <x14:conditionalFormatting xmlns:xm="http://schemas.microsoft.com/office/excel/2006/main">
          <x14:cfRule type="expression" priority="4700102" id="{B1C1818F-791C-403D-BE73-6F6E9DC6A16D}">
            <xm:f>$AJ$4='Data entry'!$R58</xm:f>
            <x14:dxf>
              <fill>
                <patternFill>
                  <bgColor rgb="FFFF0000"/>
                </patternFill>
              </fill>
            </x14:dxf>
          </x14:cfRule>
          <xm:sqref>AH162:AT162</xm:sqref>
        </x14:conditionalFormatting>
        <x14:conditionalFormatting xmlns:xm="http://schemas.microsoft.com/office/excel/2006/main">
          <x14:cfRule type="expression" priority="4700103" id="{A1237792-221B-431B-B8A7-E9A64DA46D93}">
            <xm:f>$AJ$4='Data entry'!$R58</xm:f>
            <x14:dxf>
              <fill>
                <patternFill>
                  <bgColor rgb="FFFFFF00"/>
                </patternFill>
              </fill>
            </x14:dxf>
          </x14:cfRule>
          <xm:sqref>V161:AJ161</xm:sqref>
        </x14:conditionalFormatting>
        <x14:conditionalFormatting xmlns:xm="http://schemas.microsoft.com/office/excel/2006/main">
          <x14:cfRule type="expression" priority="4700104" id="{617DC2AF-C7A3-4724-8EA3-17DEFEDC8949}">
            <xm:f>$AK$4='Data entry'!$R58</xm:f>
            <x14:dxf>
              <fill>
                <patternFill>
                  <bgColor rgb="FFFF0000"/>
                </patternFill>
              </fill>
            </x14:dxf>
          </x14:cfRule>
          <xm:sqref>AI162:AU162</xm:sqref>
        </x14:conditionalFormatting>
        <x14:conditionalFormatting xmlns:xm="http://schemas.microsoft.com/office/excel/2006/main">
          <x14:cfRule type="expression" priority="4700105" id="{AA72317D-37B1-48EB-A28B-BF2AC8DC4519}">
            <xm:f>$AK$4='Data entry'!$R58</xm:f>
            <x14:dxf>
              <fill>
                <patternFill>
                  <bgColor rgb="FFFFFF00"/>
                </patternFill>
              </fill>
            </x14:dxf>
          </x14:cfRule>
          <xm:sqref>W161:AK161</xm:sqref>
        </x14:conditionalFormatting>
        <x14:conditionalFormatting xmlns:xm="http://schemas.microsoft.com/office/excel/2006/main">
          <x14:cfRule type="expression" priority="4700106" id="{6CA9FB7A-20EA-4D3A-B74C-A001F4BE810D}">
            <xm:f>$AL$4='Data entry'!$R58</xm:f>
            <x14:dxf>
              <fill>
                <patternFill>
                  <bgColor rgb="FFFF0000"/>
                </patternFill>
              </fill>
            </x14:dxf>
          </x14:cfRule>
          <xm:sqref>AJ162:AV162</xm:sqref>
        </x14:conditionalFormatting>
        <x14:conditionalFormatting xmlns:xm="http://schemas.microsoft.com/office/excel/2006/main">
          <x14:cfRule type="expression" priority="4700107" id="{81A75DAA-573F-4EF3-A640-1B992C18BEA0}">
            <xm:f>$AL$4='Data entry'!$R58</xm:f>
            <x14:dxf>
              <fill>
                <patternFill>
                  <bgColor rgb="FFFFFF00"/>
                </patternFill>
              </fill>
            </x14:dxf>
          </x14:cfRule>
          <xm:sqref>X161:AL161</xm:sqref>
        </x14:conditionalFormatting>
        <x14:conditionalFormatting xmlns:xm="http://schemas.microsoft.com/office/excel/2006/main">
          <x14:cfRule type="expression" priority="4700108" id="{3D44713E-4ABA-4CCD-9DF4-5513A9FB5E1E}">
            <xm:f>$AM$4='Data entry'!$R58</xm:f>
            <x14:dxf>
              <fill>
                <patternFill>
                  <bgColor rgb="FFFF0000"/>
                </patternFill>
              </fill>
            </x14:dxf>
          </x14:cfRule>
          <xm:sqref>AK162:AW162</xm:sqref>
        </x14:conditionalFormatting>
        <x14:conditionalFormatting xmlns:xm="http://schemas.microsoft.com/office/excel/2006/main">
          <x14:cfRule type="expression" priority="4700109" id="{05A26B51-72A7-4423-822F-2BDBC28275D0}">
            <xm:f>$AM$4='Data entry'!$R58</xm:f>
            <x14:dxf>
              <fill>
                <patternFill>
                  <bgColor rgb="FFFFFF00"/>
                </patternFill>
              </fill>
            </x14:dxf>
          </x14:cfRule>
          <xm:sqref>Y161:AM161</xm:sqref>
        </x14:conditionalFormatting>
        <x14:conditionalFormatting xmlns:xm="http://schemas.microsoft.com/office/excel/2006/main">
          <x14:cfRule type="expression" priority="4700110" id="{B8A20675-6230-4694-A7F6-6B3DC7142773}">
            <xm:f>$AN$4='Data entry'!$R58</xm:f>
            <x14:dxf>
              <fill>
                <patternFill>
                  <bgColor rgb="FFFF0000"/>
                </patternFill>
              </fill>
            </x14:dxf>
          </x14:cfRule>
          <xm:sqref>AL162:AX162</xm:sqref>
        </x14:conditionalFormatting>
        <x14:conditionalFormatting xmlns:xm="http://schemas.microsoft.com/office/excel/2006/main">
          <x14:cfRule type="expression" priority="4700111" id="{8421181C-7450-42E9-BC1D-065CCFCA960E}">
            <xm:f>$AN$4='Data entry'!$R58</xm:f>
            <x14:dxf>
              <fill>
                <patternFill>
                  <bgColor rgb="FFFFFF00"/>
                </patternFill>
              </fill>
            </x14:dxf>
          </x14:cfRule>
          <xm:sqref>Z161:AN161</xm:sqref>
        </x14:conditionalFormatting>
        <x14:conditionalFormatting xmlns:xm="http://schemas.microsoft.com/office/excel/2006/main">
          <x14:cfRule type="expression" priority="4700112" id="{067FE4BD-6EF4-4684-B6E0-35AB2F267EE7}">
            <xm:f>$AO$4='Data entry'!$R58</xm:f>
            <x14:dxf>
              <fill>
                <patternFill>
                  <bgColor rgb="FFFF0000"/>
                </patternFill>
              </fill>
            </x14:dxf>
          </x14:cfRule>
          <xm:sqref>AM162:AY162</xm:sqref>
        </x14:conditionalFormatting>
        <x14:conditionalFormatting xmlns:xm="http://schemas.microsoft.com/office/excel/2006/main">
          <x14:cfRule type="expression" priority="4700113" id="{F7653492-88D1-47AC-8BA3-0CCE65C3C2AB}">
            <xm:f>$AO$4='Data entry'!$R58</xm:f>
            <x14:dxf>
              <fill>
                <patternFill>
                  <bgColor rgb="FFFFFF00"/>
                </patternFill>
              </fill>
            </x14:dxf>
          </x14:cfRule>
          <xm:sqref>AA161:AO161</xm:sqref>
        </x14:conditionalFormatting>
        <x14:conditionalFormatting xmlns:xm="http://schemas.microsoft.com/office/excel/2006/main">
          <x14:cfRule type="expression" priority="4700114" id="{207A5E5D-B322-482E-9193-1D7318138358}">
            <xm:f>$AP$4='Data entry'!$R58</xm:f>
            <x14:dxf>
              <fill>
                <patternFill>
                  <bgColor rgb="FFFF0000"/>
                </patternFill>
              </fill>
            </x14:dxf>
          </x14:cfRule>
          <xm:sqref>AN162:AZ162</xm:sqref>
        </x14:conditionalFormatting>
        <x14:conditionalFormatting xmlns:xm="http://schemas.microsoft.com/office/excel/2006/main">
          <x14:cfRule type="expression" priority="4700115" id="{21DA638D-4CA0-4067-BFF1-240CE1A0261B}">
            <xm:f>$AP$4='Data entry'!$R58</xm:f>
            <x14:dxf>
              <fill>
                <patternFill>
                  <bgColor rgb="FFFFFF00"/>
                </patternFill>
              </fill>
            </x14:dxf>
          </x14:cfRule>
          <xm:sqref>AB161:AP161</xm:sqref>
        </x14:conditionalFormatting>
        <x14:conditionalFormatting xmlns:xm="http://schemas.microsoft.com/office/excel/2006/main">
          <x14:cfRule type="expression" priority="4700116" id="{71963D96-A42A-4B90-BFC7-6D83D37766EF}">
            <xm:f>$AQ$4='Data entry'!$R58</xm:f>
            <x14:dxf>
              <fill>
                <patternFill>
                  <bgColor rgb="FFFF0000"/>
                </patternFill>
              </fill>
            </x14:dxf>
          </x14:cfRule>
          <xm:sqref>AO162:BA162</xm:sqref>
        </x14:conditionalFormatting>
        <x14:conditionalFormatting xmlns:xm="http://schemas.microsoft.com/office/excel/2006/main">
          <x14:cfRule type="expression" priority="4700117" id="{74952595-84B6-484F-8FF6-FCC1F337DF4D}">
            <xm:f>$AQ$4='Data entry'!$R58</xm:f>
            <x14:dxf>
              <fill>
                <patternFill>
                  <bgColor rgb="FFFFFF00"/>
                </patternFill>
              </fill>
            </x14:dxf>
          </x14:cfRule>
          <xm:sqref>AC161:AQ161</xm:sqref>
        </x14:conditionalFormatting>
        <x14:conditionalFormatting xmlns:xm="http://schemas.microsoft.com/office/excel/2006/main">
          <x14:cfRule type="expression" priority="4700118" id="{8AC9C4B9-0A34-4BC0-B0F7-CA89434C4911}">
            <xm:f>$P$4='Data entry'!$R58</xm:f>
            <x14:dxf>
              <fill>
                <patternFill>
                  <bgColor rgb="FFFFFF00"/>
                </patternFill>
              </fill>
            </x14:dxf>
          </x14:cfRule>
          <xm:sqref>C161:P161</xm:sqref>
        </x14:conditionalFormatting>
        <x14:conditionalFormatting xmlns:xm="http://schemas.microsoft.com/office/excel/2006/main">
          <x14:cfRule type="expression" priority="4700119" id="{0A726775-ABFD-4F22-967C-1A4D87BA3751}">
            <xm:f>$Q$4='Data entry'!$R58</xm:f>
            <x14:dxf>
              <fill>
                <patternFill>
                  <bgColor rgb="FFFFFF00"/>
                </patternFill>
              </fill>
            </x14:dxf>
          </x14:cfRule>
          <xm:sqref>C161:Q161</xm:sqref>
        </x14:conditionalFormatting>
        <x14:conditionalFormatting xmlns:xm="http://schemas.microsoft.com/office/excel/2006/main">
          <x14:cfRule type="expression" priority="4700120" id="{3A8414BD-262C-43B5-86EE-FA6901D00453}">
            <xm:f>$Q$4='Data entry'!$R58</xm:f>
            <x14:dxf>
              <fill>
                <patternFill>
                  <bgColor rgb="FFFF0000"/>
                </patternFill>
              </fill>
            </x14:dxf>
          </x14:cfRule>
          <xm:sqref>O162:AA162</xm:sqref>
        </x14:conditionalFormatting>
        <x14:conditionalFormatting xmlns:xm="http://schemas.microsoft.com/office/excel/2006/main">
          <x14:cfRule type="expression" priority="4700121" id="{B8B5501D-F3EF-4449-9306-F652960C65F4}">
            <xm:f>$R$4='Data entry'!$R58</xm:f>
            <x14:dxf>
              <fill>
                <patternFill>
                  <bgColor rgb="FFFF0000"/>
                </patternFill>
              </fill>
            </x14:dxf>
          </x14:cfRule>
          <xm:sqref>P162:AB162</xm:sqref>
        </x14:conditionalFormatting>
        <x14:conditionalFormatting xmlns:xm="http://schemas.microsoft.com/office/excel/2006/main">
          <x14:cfRule type="expression" priority="4700122" id="{5D070DEC-B82E-4D87-B907-A3E5AB836991}">
            <xm:f>$R$4='Data entry'!$R58</xm:f>
            <x14:dxf>
              <fill>
                <patternFill>
                  <bgColor rgb="FFFFFF00"/>
                </patternFill>
              </fill>
            </x14:dxf>
          </x14:cfRule>
          <xm:sqref>D161:R161</xm:sqref>
        </x14:conditionalFormatting>
        <x14:conditionalFormatting xmlns:xm="http://schemas.microsoft.com/office/excel/2006/main">
          <x14:cfRule type="expression" priority="4700123" id="{E4D16A10-F818-4664-9FB2-F0E839824D4B}">
            <xm:f>$S$4='Data entry'!$R58</xm:f>
            <x14:dxf>
              <fill>
                <patternFill>
                  <bgColor rgb="FFFF0000"/>
                </patternFill>
              </fill>
            </x14:dxf>
          </x14:cfRule>
          <xm:sqref>Q162:AC162</xm:sqref>
        </x14:conditionalFormatting>
        <x14:conditionalFormatting xmlns:xm="http://schemas.microsoft.com/office/excel/2006/main">
          <x14:cfRule type="expression" priority="4700124" id="{1A9F9911-A3E9-4730-AFBE-AB8C596545CA}">
            <xm:f>$S$4='Data entry'!$R58</xm:f>
            <x14:dxf>
              <fill>
                <patternFill>
                  <bgColor rgb="FFFFFF00"/>
                </patternFill>
              </fill>
            </x14:dxf>
          </x14:cfRule>
          <xm:sqref>E161:S161</xm:sqref>
        </x14:conditionalFormatting>
        <x14:conditionalFormatting xmlns:xm="http://schemas.microsoft.com/office/excel/2006/main">
          <x14:cfRule type="expression" priority="4700125" id="{8BB5CD1B-B2AC-442A-9550-26DE19A62D22}">
            <xm:f>$T$4='Data entry'!$R58</xm:f>
            <x14:dxf>
              <fill>
                <patternFill>
                  <bgColor rgb="FFFF0000"/>
                </patternFill>
              </fill>
            </x14:dxf>
          </x14:cfRule>
          <xm:sqref>R162:AD162</xm:sqref>
        </x14:conditionalFormatting>
        <x14:conditionalFormatting xmlns:xm="http://schemas.microsoft.com/office/excel/2006/main">
          <x14:cfRule type="expression" priority="4700126" id="{E7B59C69-7921-4049-84A1-8B3E5F7B0598}">
            <xm:f>$T$4='Data entry'!$R58</xm:f>
            <x14:dxf>
              <fill>
                <patternFill>
                  <bgColor rgb="FFFFFF00"/>
                </patternFill>
              </fill>
            </x14:dxf>
          </x14:cfRule>
          <xm:sqref>F161:T161</xm:sqref>
        </x14:conditionalFormatting>
        <x14:conditionalFormatting xmlns:xm="http://schemas.microsoft.com/office/excel/2006/main">
          <x14:cfRule type="expression" priority="4700127" id="{238C09E5-7A3D-439D-949F-A7733073F9A2}">
            <xm:f>$U$4='Data entry'!$R58</xm:f>
            <x14:dxf>
              <fill>
                <patternFill>
                  <bgColor rgb="FFFFFF00"/>
                </patternFill>
              </fill>
            </x14:dxf>
          </x14:cfRule>
          <xm:sqref>G161:U161</xm:sqref>
        </x14:conditionalFormatting>
        <x14:conditionalFormatting xmlns:xm="http://schemas.microsoft.com/office/excel/2006/main">
          <x14:cfRule type="expression" priority="4700128" id="{DE4D4432-0A19-452A-AF14-2873FE4DF411}">
            <xm:f>$AR$4='Data entry'!$R58</xm:f>
            <x14:dxf>
              <fill>
                <patternFill>
                  <bgColor rgb="FFFF0000"/>
                </patternFill>
              </fill>
            </x14:dxf>
          </x14:cfRule>
          <xm:sqref>AP162:BB162</xm:sqref>
        </x14:conditionalFormatting>
        <x14:conditionalFormatting xmlns:xm="http://schemas.microsoft.com/office/excel/2006/main">
          <x14:cfRule type="expression" priority="4700129" id="{90D7E1FF-542D-40C8-9BD5-DFEB4CDD256F}">
            <xm:f>$AR$4='Data entry'!$R58</xm:f>
            <x14:dxf>
              <fill>
                <patternFill>
                  <bgColor rgb="FFFFFF00"/>
                </patternFill>
              </fill>
            </x14:dxf>
          </x14:cfRule>
          <xm:sqref>AD161:AR161</xm:sqref>
        </x14:conditionalFormatting>
        <x14:conditionalFormatting xmlns:xm="http://schemas.microsoft.com/office/excel/2006/main">
          <x14:cfRule type="expression" priority="4700130" id="{0EBB5305-4A4A-4205-A1FF-11160070CBC3}">
            <xm:f>$AS$4='Data entry'!$R58</xm:f>
            <x14:dxf>
              <fill>
                <patternFill>
                  <bgColor rgb="FFFF0000"/>
                </patternFill>
              </fill>
            </x14:dxf>
          </x14:cfRule>
          <xm:sqref>AQ162:BC162</xm:sqref>
        </x14:conditionalFormatting>
        <x14:conditionalFormatting xmlns:xm="http://schemas.microsoft.com/office/excel/2006/main">
          <x14:cfRule type="expression" priority="4700131" id="{AC8EB30C-4253-4CE1-820E-1801F6D8D35B}">
            <xm:f>$AS$4='Data entry'!$R58</xm:f>
            <x14:dxf>
              <fill>
                <patternFill>
                  <bgColor rgb="FFFFFF00"/>
                </patternFill>
              </fill>
            </x14:dxf>
          </x14:cfRule>
          <xm:sqref>AE161:AS161</xm:sqref>
        </x14:conditionalFormatting>
        <x14:conditionalFormatting xmlns:xm="http://schemas.microsoft.com/office/excel/2006/main">
          <x14:cfRule type="expression" priority="4700132" id="{E11744C1-7201-4272-A1B0-945490B42425}">
            <xm:f>$AT$4='Data entry'!$R58</xm:f>
            <x14:dxf>
              <fill>
                <patternFill>
                  <bgColor rgb="FFFF0000"/>
                </patternFill>
              </fill>
            </x14:dxf>
          </x14:cfRule>
          <xm:sqref>AR162:BD162</xm:sqref>
        </x14:conditionalFormatting>
        <x14:conditionalFormatting xmlns:xm="http://schemas.microsoft.com/office/excel/2006/main">
          <x14:cfRule type="expression" priority="4700133" id="{5EE2823B-E955-4EA7-B99C-0B1F77B57A69}">
            <xm:f>$AT$4='Data entry'!$R58</xm:f>
            <x14:dxf>
              <fill>
                <patternFill>
                  <bgColor rgb="FFFFFF00"/>
                </patternFill>
              </fill>
            </x14:dxf>
          </x14:cfRule>
          <xm:sqref>AF161:AT161</xm:sqref>
        </x14:conditionalFormatting>
        <x14:conditionalFormatting xmlns:xm="http://schemas.microsoft.com/office/excel/2006/main">
          <x14:cfRule type="expression" priority="4700134" id="{5737DC63-3262-4B34-900C-2AAEB255FCBA}">
            <xm:f>$AU$4='Data entry'!$R58</xm:f>
            <x14:dxf>
              <fill>
                <patternFill>
                  <bgColor rgb="FFFF0000"/>
                </patternFill>
              </fill>
            </x14:dxf>
          </x14:cfRule>
          <xm:sqref>AS162:BE162</xm:sqref>
        </x14:conditionalFormatting>
        <x14:conditionalFormatting xmlns:xm="http://schemas.microsoft.com/office/excel/2006/main">
          <x14:cfRule type="expression" priority="4700135" id="{2B5C1F1B-3C3D-4CA3-BC64-0E98422075B6}">
            <xm:f>$AU$4='Data entry'!$R58</xm:f>
            <x14:dxf>
              <fill>
                <patternFill>
                  <bgColor rgb="FFFFFF00"/>
                </patternFill>
              </fill>
            </x14:dxf>
          </x14:cfRule>
          <xm:sqref>AG161:AU161</xm:sqref>
        </x14:conditionalFormatting>
        <x14:conditionalFormatting xmlns:xm="http://schemas.microsoft.com/office/excel/2006/main">
          <x14:cfRule type="expression" priority="4700136" id="{B87A1285-B003-4855-8F4B-53C391BA10E6}">
            <xm:f>$AV$4='Data entry'!$R58</xm:f>
            <x14:dxf>
              <fill>
                <patternFill>
                  <bgColor rgb="FFFF0000"/>
                </patternFill>
              </fill>
            </x14:dxf>
          </x14:cfRule>
          <xm:sqref>AT162:BF162</xm:sqref>
        </x14:conditionalFormatting>
        <x14:conditionalFormatting xmlns:xm="http://schemas.microsoft.com/office/excel/2006/main">
          <x14:cfRule type="expression" priority="4700137" id="{338EE31C-78DB-4818-B837-0380F9E457FA}">
            <xm:f>$AV$4='Data entry'!$R58</xm:f>
            <x14:dxf>
              <fill>
                <patternFill>
                  <bgColor rgb="FFFFFF00"/>
                </patternFill>
              </fill>
            </x14:dxf>
          </x14:cfRule>
          <xm:sqref>AH161:AV161</xm:sqref>
        </x14:conditionalFormatting>
        <x14:conditionalFormatting xmlns:xm="http://schemas.microsoft.com/office/excel/2006/main">
          <x14:cfRule type="expression" priority="4700138" id="{5C40EA66-2801-4C91-B885-BF6A1ECFC35C}">
            <xm:f>$AW$4='Data entry'!$R58</xm:f>
            <x14:dxf>
              <fill>
                <patternFill>
                  <bgColor rgb="FFFF0000"/>
                </patternFill>
              </fill>
            </x14:dxf>
          </x14:cfRule>
          <xm:sqref>AU162:BG162</xm:sqref>
        </x14:conditionalFormatting>
        <x14:conditionalFormatting xmlns:xm="http://schemas.microsoft.com/office/excel/2006/main">
          <x14:cfRule type="expression" priority="4700139" id="{51BCD5CE-DF86-4C2F-8A81-DDA1EFD6C8F7}">
            <xm:f>$AW$4='Data entry'!$R58</xm:f>
            <x14:dxf>
              <fill>
                <patternFill>
                  <bgColor rgb="FFFFFF00"/>
                </patternFill>
              </fill>
            </x14:dxf>
          </x14:cfRule>
          <xm:sqref>AI161:AW161</xm:sqref>
        </x14:conditionalFormatting>
        <x14:conditionalFormatting xmlns:xm="http://schemas.microsoft.com/office/excel/2006/main">
          <x14:cfRule type="expression" priority="4700140" id="{DC2ED5A0-8917-4877-8CD3-9DF9BE5993C9}">
            <xm:f>$AX$4='Data entry'!$R58</xm:f>
            <x14:dxf>
              <fill>
                <patternFill>
                  <bgColor rgb="FFFF0000"/>
                </patternFill>
              </fill>
            </x14:dxf>
          </x14:cfRule>
          <xm:sqref>AV162:BH162</xm:sqref>
        </x14:conditionalFormatting>
        <x14:conditionalFormatting xmlns:xm="http://schemas.microsoft.com/office/excel/2006/main">
          <x14:cfRule type="expression" priority="4700141" id="{59B31869-20F9-45BD-BC80-0A6C8945CE2C}">
            <xm:f>$AX$4='Data entry'!$R58</xm:f>
            <x14:dxf>
              <fill>
                <patternFill>
                  <bgColor rgb="FFFFFF00"/>
                </patternFill>
              </fill>
            </x14:dxf>
          </x14:cfRule>
          <xm:sqref>AJ161:AX161</xm:sqref>
        </x14:conditionalFormatting>
        <x14:conditionalFormatting xmlns:xm="http://schemas.microsoft.com/office/excel/2006/main">
          <x14:cfRule type="expression" priority="4700142" id="{D4208FA0-4262-4037-934C-6D0742B2AD8E}">
            <xm:f>$AY$4='Data entry'!$R58</xm:f>
            <x14:dxf>
              <fill>
                <patternFill>
                  <bgColor rgb="FFFF0000"/>
                </patternFill>
              </fill>
            </x14:dxf>
          </x14:cfRule>
          <xm:sqref>AW162:BI162</xm:sqref>
        </x14:conditionalFormatting>
        <x14:conditionalFormatting xmlns:xm="http://schemas.microsoft.com/office/excel/2006/main">
          <x14:cfRule type="expression" priority="4700143" id="{04D6E423-18C7-42B2-A67D-F49D8E62B571}">
            <xm:f>$AY$4='Data entry'!$R58</xm:f>
            <x14:dxf>
              <fill>
                <patternFill>
                  <bgColor rgb="FFFFFF00"/>
                </patternFill>
              </fill>
            </x14:dxf>
          </x14:cfRule>
          <xm:sqref>AK161:AY161</xm:sqref>
        </x14:conditionalFormatting>
        <x14:conditionalFormatting xmlns:xm="http://schemas.microsoft.com/office/excel/2006/main">
          <x14:cfRule type="expression" priority="4700144" id="{A931C203-6E4B-4EBD-A2F4-1876881F48D4}">
            <xm:f>$AZ$4='Data entry'!$R58</xm:f>
            <x14:dxf>
              <fill>
                <patternFill>
                  <bgColor rgb="FFFF0000"/>
                </patternFill>
              </fill>
            </x14:dxf>
          </x14:cfRule>
          <xm:sqref>AX162:BJ162</xm:sqref>
        </x14:conditionalFormatting>
        <x14:conditionalFormatting xmlns:xm="http://schemas.microsoft.com/office/excel/2006/main">
          <x14:cfRule type="expression" priority="4700145" id="{092D9100-E652-40FE-8CAA-720DC0681250}">
            <xm:f>$AZ$4='Data entry'!$R58</xm:f>
            <x14:dxf>
              <fill>
                <patternFill>
                  <bgColor rgb="FFFFFF00"/>
                </patternFill>
              </fill>
            </x14:dxf>
          </x14:cfRule>
          <xm:sqref>AL161:AZ161</xm:sqref>
        </x14:conditionalFormatting>
        <x14:conditionalFormatting xmlns:xm="http://schemas.microsoft.com/office/excel/2006/main">
          <x14:cfRule type="expression" priority="4700146" id="{A3C7E6BE-A225-483C-A983-A915DB662C52}">
            <xm:f>$BA$4='Data entry'!$R58</xm:f>
            <x14:dxf>
              <fill>
                <patternFill>
                  <bgColor rgb="FFFF0000"/>
                </patternFill>
              </fill>
            </x14:dxf>
          </x14:cfRule>
          <xm:sqref>AY162:BK162</xm:sqref>
        </x14:conditionalFormatting>
        <x14:conditionalFormatting xmlns:xm="http://schemas.microsoft.com/office/excel/2006/main">
          <x14:cfRule type="expression" priority="4700147" id="{F5CF569A-8AFA-4CFF-8BD3-F04D8927A99F}">
            <xm:f>$BA$4='Data entry'!$R58</xm:f>
            <x14:dxf>
              <fill>
                <patternFill>
                  <bgColor rgb="FFFFFF00"/>
                </patternFill>
              </fill>
            </x14:dxf>
          </x14:cfRule>
          <xm:sqref>AM161:BA161</xm:sqref>
        </x14:conditionalFormatting>
        <x14:conditionalFormatting xmlns:xm="http://schemas.microsoft.com/office/excel/2006/main">
          <x14:cfRule type="expression" priority="4700148" id="{E4DAC94A-7983-4BFB-A87B-45B58561841A}">
            <xm:f>$BB$4='Data entry'!$R58</xm:f>
            <x14:dxf>
              <fill>
                <patternFill>
                  <bgColor rgb="FFFF0000"/>
                </patternFill>
              </fill>
            </x14:dxf>
          </x14:cfRule>
          <xm:sqref>AZ162:BL162</xm:sqref>
        </x14:conditionalFormatting>
        <x14:conditionalFormatting xmlns:xm="http://schemas.microsoft.com/office/excel/2006/main">
          <x14:cfRule type="expression" priority="4700149" id="{E63849C5-F39B-4B0E-8F8A-B532EDF2CBAE}">
            <xm:f>$BB$4='Data entry'!$R58</xm:f>
            <x14:dxf>
              <fill>
                <patternFill>
                  <bgColor rgb="FFFFFF00"/>
                </patternFill>
              </fill>
            </x14:dxf>
          </x14:cfRule>
          <xm:sqref>AN161:BB161</xm:sqref>
        </x14:conditionalFormatting>
        <x14:conditionalFormatting xmlns:xm="http://schemas.microsoft.com/office/excel/2006/main">
          <x14:cfRule type="expression" priority="4700150" id="{4FDC32D3-C1F5-455D-9AA4-A03359B72526}">
            <xm:f>$BC$4='Data entry'!$R58</xm:f>
            <x14:dxf>
              <fill>
                <patternFill>
                  <bgColor rgb="FFFF0000"/>
                </patternFill>
              </fill>
            </x14:dxf>
          </x14:cfRule>
          <xm:sqref>BA162:BM162</xm:sqref>
        </x14:conditionalFormatting>
        <x14:conditionalFormatting xmlns:xm="http://schemas.microsoft.com/office/excel/2006/main">
          <x14:cfRule type="expression" priority="4700151" id="{5F0D0C60-B233-4C56-B05D-98C99990877F}">
            <xm:f>$BC$4='Data entry'!$R58</xm:f>
            <x14:dxf>
              <fill>
                <patternFill>
                  <bgColor rgb="FFFFFF00"/>
                </patternFill>
              </fill>
            </x14:dxf>
          </x14:cfRule>
          <xm:sqref>AO161:BC161</xm:sqref>
        </x14:conditionalFormatting>
        <x14:conditionalFormatting xmlns:xm="http://schemas.microsoft.com/office/excel/2006/main">
          <x14:cfRule type="expression" priority="4700152" id="{9EBCB60F-8135-43B6-A0F3-548D4092CC98}">
            <xm:f>$BD$4='Data entry'!$R58</xm:f>
            <x14:dxf>
              <fill>
                <patternFill>
                  <bgColor rgb="FFFF0000"/>
                </patternFill>
              </fill>
            </x14:dxf>
          </x14:cfRule>
          <xm:sqref>BB162:BN162</xm:sqref>
        </x14:conditionalFormatting>
        <x14:conditionalFormatting xmlns:xm="http://schemas.microsoft.com/office/excel/2006/main">
          <x14:cfRule type="expression" priority="4700153" id="{961AF346-4A73-41ED-9A8D-27D431B09C05}">
            <xm:f>$BD$4='Data entry'!$R58</xm:f>
            <x14:dxf>
              <fill>
                <patternFill>
                  <bgColor rgb="FFFFFF00"/>
                </patternFill>
              </fill>
            </x14:dxf>
          </x14:cfRule>
          <xm:sqref>AP161:BD161</xm:sqref>
        </x14:conditionalFormatting>
        <x14:conditionalFormatting xmlns:xm="http://schemas.microsoft.com/office/excel/2006/main">
          <x14:cfRule type="expression" priority="4700154" id="{5A887026-27CD-4F8C-8BA6-1E92704C1CA6}">
            <xm:f>$BE$4='Data entry'!$R58</xm:f>
            <x14:dxf>
              <fill>
                <patternFill>
                  <bgColor rgb="FFFF0000"/>
                </patternFill>
              </fill>
            </x14:dxf>
          </x14:cfRule>
          <xm:sqref>BC162:BO162</xm:sqref>
        </x14:conditionalFormatting>
        <x14:conditionalFormatting xmlns:xm="http://schemas.microsoft.com/office/excel/2006/main">
          <x14:cfRule type="expression" priority="4700155" id="{7F46217B-A1E9-4515-B31E-E756FCD7C6D9}">
            <xm:f>$BE$4='Data entry'!$R58</xm:f>
            <x14:dxf>
              <fill>
                <patternFill>
                  <bgColor rgb="FFFFFF00"/>
                </patternFill>
              </fill>
            </x14:dxf>
          </x14:cfRule>
          <xm:sqref>AP161:BE161</xm:sqref>
        </x14:conditionalFormatting>
        <x14:conditionalFormatting xmlns:xm="http://schemas.microsoft.com/office/excel/2006/main">
          <x14:cfRule type="expression" priority="4700156" id="{F4D9285C-8CA0-4EF1-943E-6A462D47CC77}">
            <xm:f>$BF$4='Data entry'!$R58</xm:f>
            <x14:dxf>
              <fill>
                <patternFill>
                  <bgColor rgb="FFFF0000"/>
                </patternFill>
              </fill>
            </x14:dxf>
          </x14:cfRule>
          <xm:sqref>BD162:BP162</xm:sqref>
        </x14:conditionalFormatting>
        <x14:conditionalFormatting xmlns:xm="http://schemas.microsoft.com/office/excel/2006/main">
          <x14:cfRule type="expression" priority="4700157" id="{B9E4407D-651D-4DC0-9D61-3271D62A65E9}">
            <xm:f>$BF$4='Data entry'!$R58</xm:f>
            <x14:dxf>
              <fill>
                <patternFill>
                  <bgColor rgb="FFFFFF00"/>
                </patternFill>
              </fill>
            </x14:dxf>
          </x14:cfRule>
          <xm:sqref>AR161:BF161</xm:sqref>
        </x14:conditionalFormatting>
        <x14:conditionalFormatting xmlns:xm="http://schemas.microsoft.com/office/excel/2006/main">
          <x14:cfRule type="expression" priority="4700158" id="{4CDC062F-DDFF-4556-B941-08F919727F69}">
            <xm:f>$BG$4='Data entry'!$R58</xm:f>
            <x14:dxf>
              <fill>
                <patternFill>
                  <bgColor rgb="FFFF0000"/>
                </patternFill>
              </fill>
            </x14:dxf>
          </x14:cfRule>
          <xm:sqref>BE162:BQ162</xm:sqref>
        </x14:conditionalFormatting>
        <x14:conditionalFormatting xmlns:xm="http://schemas.microsoft.com/office/excel/2006/main">
          <x14:cfRule type="expression" priority="4700159" id="{789184FA-9055-433B-8A1B-92C7ED59E81F}">
            <xm:f>$BG$4='Data entry'!$R58</xm:f>
            <x14:dxf>
              <fill>
                <patternFill>
                  <bgColor rgb="FFFFFF00"/>
                </patternFill>
              </fill>
            </x14:dxf>
          </x14:cfRule>
          <xm:sqref>AS161:BG161</xm:sqref>
        </x14:conditionalFormatting>
        <x14:conditionalFormatting xmlns:xm="http://schemas.microsoft.com/office/excel/2006/main">
          <x14:cfRule type="expression" priority="4700160" id="{58651E5C-09C9-46C1-B95C-E8A578A49E15}">
            <xm:f>$BH$4='Data entry'!$R58</xm:f>
            <x14:dxf>
              <fill>
                <patternFill>
                  <bgColor rgb="FFFFFF00"/>
                </patternFill>
              </fill>
            </x14:dxf>
          </x14:cfRule>
          <xm:sqref>AT161:BH161</xm:sqref>
        </x14:conditionalFormatting>
        <x14:conditionalFormatting xmlns:xm="http://schemas.microsoft.com/office/excel/2006/main">
          <x14:cfRule type="expression" priority="4700161" id="{97B30B86-8311-4DC0-A533-8C0D53F37839}">
            <xm:f>$BH$4='Data entry'!$R58</xm:f>
            <x14:dxf>
              <fill>
                <patternFill>
                  <bgColor rgb="FFFF0000"/>
                </patternFill>
              </fill>
            </x14:dxf>
          </x14:cfRule>
          <xm:sqref>BF162:BR162</xm:sqref>
        </x14:conditionalFormatting>
        <x14:conditionalFormatting xmlns:xm="http://schemas.microsoft.com/office/excel/2006/main">
          <x14:cfRule type="expression" priority="4700162" id="{78344C0C-5AEA-40B1-A20C-6D77DF58E1F5}">
            <xm:f>$BI$4='Data entry'!$R58</xm:f>
            <x14:dxf>
              <fill>
                <patternFill>
                  <bgColor rgb="FFFFFF00"/>
                </patternFill>
              </fill>
            </x14:dxf>
          </x14:cfRule>
          <xm:sqref>AU161:BI161</xm:sqref>
        </x14:conditionalFormatting>
        <x14:conditionalFormatting xmlns:xm="http://schemas.microsoft.com/office/excel/2006/main">
          <x14:cfRule type="expression" priority="4700163" id="{A9CE044F-482E-4F25-B28F-89ACC58502B1}">
            <xm:f>$BI$4='Data entry'!$R58</xm:f>
            <x14:dxf>
              <fill>
                <patternFill>
                  <bgColor rgb="FFFF0000"/>
                </patternFill>
              </fill>
            </x14:dxf>
          </x14:cfRule>
          <xm:sqref>BG162:BS162</xm:sqref>
        </x14:conditionalFormatting>
        <x14:conditionalFormatting xmlns:xm="http://schemas.microsoft.com/office/excel/2006/main">
          <x14:cfRule type="expression" priority="4700164" id="{F63BE0EB-3C71-4456-BEF0-11180AB7A8BB}">
            <xm:f>$BJ$4='Data entry'!$R58</xm:f>
            <x14:dxf>
              <fill>
                <patternFill>
                  <bgColor rgb="FFFFFF00"/>
                </patternFill>
              </fill>
            </x14:dxf>
          </x14:cfRule>
          <xm:sqref>AV161:BJ161</xm:sqref>
        </x14:conditionalFormatting>
        <x14:conditionalFormatting xmlns:xm="http://schemas.microsoft.com/office/excel/2006/main">
          <x14:cfRule type="expression" priority="4700165" id="{478A5DCB-1DAA-4497-A6CC-B4F01FB96D10}">
            <xm:f>$BJ$4='Data entry'!$R58</xm:f>
            <x14:dxf>
              <fill>
                <patternFill>
                  <bgColor rgb="FFFF0000"/>
                </patternFill>
              </fill>
            </x14:dxf>
          </x14:cfRule>
          <xm:sqref>BH162:BT162</xm:sqref>
        </x14:conditionalFormatting>
        <x14:conditionalFormatting xmlns:xm="http://schemas.microsoft.com/office/excel/2006/main">
          <x14:cfRule type="expression" priority="4700166" id="{CDE4AD5B-65A6-4FA4-9EC0-8D05F22312A9}">
            <xm:f>$BK$4='Data entry'!$R58</xm:f>
            <x14:dxf>
              <fill>
                <patternFill>
                  <bgColor rgb="FFFF0000"/>
                </patternFill>
              </fill>
            </x14:dxf>
          </x14:cfRule>
          <xm:sqref>BI162:BU162</xm:sqref>
        </x14:conditionalFormatting>
        <x14:conditionalFormatting xmlns:xm="http://schemas.microsoft.com/office/excel/2006/main">
          <x14:cfRule type="expression" priority="4700167" id="{AB32E790-6CD8-4D11-9A69-57D785FE4BBC}">
            <xm:f>$BK$4='Data entry'!$R58</xm:f>
            <x14:dxf>
              <fill>
                <patternFill>
                  <bgColor rgb="FFFFFF00"/>
                </patternFill>
              </fill>
            </x14:dxf>
          </x14:cfRule>
          <xm:sqref>AW161:BK161</xm:sqref>
        </x14:conditionalFormatting>
        <x14:conditionalFormatting xmlns:xm="http://schemas.microsoft.com/office/excel/2006/main">
          <x14:cfRule type="expression" priority="4700168" id="{99810EB9-805C-43D8-852A-EEECE7874CDB}">
            <xm:f>$BL$4='Data entry'!$R58</xm:f>
            <x14:dxf>
              <fill>
                <patternFill>
                  <bgColor rgb="FFFF0000"/>
                </patternFill>
              </fill>
            </x14:dxf>
          </x14:cfRule>
          <xm:sqref>BJ162:BV162</xm:sqref>
        </x14:conditionalFormatting>
        <x14:conditionalFormatting xmlns:xm="http://schemas.microsoft.com/office/excel/2006/main">
          <x14:cfRule type="expression" priority="4700169" id="{BF5F5475-4E46-479C-97A6-D5175F5D1803}">
            <xm:f>$BL$4='Data entry'!$R58</xm:f>
            <x14:dxf>
              <fill>
                <patternFill>
                  <bgColor rgb="FFFFFF00"/>
                </patternFill>
              </fill>
            </x14:dxf>
          </x14:cfRule>
          <xm:sqref>AX161:BL161</xm:sqref>
        </x14:conditionalFormatting>
        <x14:conditionalFormatting xmlns:xm="http://schemas.microsoft.com/office/excel/2006/main">
          <x14:cfRule type="expression" priority="4700170" id="{B86FDF2F-16C9-46B1-847E-7EA1A8A34B9D}">
            <xm:f>$BM$4='Data entry'!$R58</xm:f>
            <x14:dxf>
              <fill>
                <patternFill>
                  <bgColor rgb="FFFF0000"/>
                </patternFill>
              </fill>
            </x14:dxf>
          </x14:cfRule>
          <xm:sqref>BK162:BW162</xm:sqref>
        </x14:conditionalFormatting>
        <x14:conditionalFormatting xmlns:xm="http://schemas.microsoft.com/office/excel/2006/main">
          <x14:cfRule type="expression" priority="4700171" id="{72FD189F-4CED-400D-9FEF-21A328970A4D}">
            <xm:f>$BM$4='Data entry'!$R58</xm:f>
            <x14:dxf>
              <fill>
                <patternFill>
                  <bgColor rgb="FFFFFF00"/>
                </patternFill>
              </fill>
            </x14:dxf>
          </x14:cfRule>
          <xm:sqref>AY161:BM161</xm:sqref>
        </x14:conditionalFormatting>
        <x14:conditionalFormatting xmlns:xm="http://schemas.microsoft.com/office/excel/2006/main">
          <x14:cfRule type="expression" priority="4700172" id="{BBBBF859-D5A7-4F55-BFBF-8A77E3357590}">
            <xm:f>$BN$4='Data entry'!$R58</xm:f>
            <x14:dxf>
              <fill>
                <patternFill>
                  <bgColor rgb="FFFF0000"/>
                </patternFill>
              </fill>
            </x14:dxf>
          </x14:cfRule>
          <xm:sqref>BL162:BX162</xm:sqref>
        </x14:conditionalFormatting>
        <x14:conditionalFormatting xmlns:xm="http://schemas.microsoft.com/office/excel/2006/main">
          <x14:cfRule type="expression" priority="4700173" id="{50CB1D75-0FD5-4D24-92B1-E8A41DC6575C}">
            <xm:f>$BN$4='Data entry'!$R58</xm:f>
            <x14:dxf>
              <fill>
                <patternFill>
                  <bgColor rgb="FFFFFF00"/>
                </patternFill>
              </fill>
            </x14:dxf>
          </x14:cfRule>
          <xm:sqref>AZ161:BN161</xm:sqref>
        </x14:conditionalFormatting>
        <x14:conditionalFormatting xmlns:xm="http://schemas.microsoft.com/office/excel/2006/main">
          <x14:cfRule type="expression" priority="4700174" id="{9EF3226D-E8FC-496B-A6FF-71776AEA54D1}">
            <xm:f>$BO$4='Data entry'!$R58</xm:f>
            <x14:dxf>
              <fill>
                <patternFill>
                  <bgColor rgb="FFFF0000"/>
                </patternFill>
              </fill>
            </x14:dxf>
          </x14:cfRule>
          <xm:sqref>BM162:BY162</xm:sqref>
        </x14:conditionalFormatting>
        <x14:conditionalFormatting xmlns:xm="http://schemas.microsoft.com/office/excel/2006/main">
          <x14:cfRule type="expression" priority="4700175" id="{3B86C801-ECFE-4D05-8AA5-1581116BAFBC}">
            <xm:f>$BO$4='Data entry'!$R58</xm:f>
            <x14:dxf>
              <fill>
                <patternFill>
                  <bgColor rgb="FFFFFF00"/>
                </patternFill>
              </fill>
            </x14:dxf>
          </x14:cfRule>
          <xm:sqref>BA161:BO161</xm:sqref>
        </x14:conditionalFormatting>
        <x14:conditionalFormatting xmlns:xm="http://schemas.microsoft.com/office/excel/2006/main">
          <x14:cfRule type="expression" priority="4700176" id="{058A23EC-3371-4A02-9F20-1ECA603AC6BC}">
            <xm:f>$BP$4='Data entry'!$R58</xm:f>
            <x14:dxf>
              <fill>
                <patternFill>
                  <bgColor rgb="FFFF0000"/>
                </patternFill>
              </fill>
            </x14:dxf>
          </x14:cfRule>
          <xm:sqref>BN162:BZ162</xm:sqref>
        </x14:conditionalFormatting>
        <x14:conditionalFormatting xmlns:xm="http://schemas.microsoft.com/office/excel/2006/main">
          <x14:cfRule type="expression" priority="4700177" id="{3E711E31-3992-4555-AB22-87133D60CD15}">
            <xm:f>$BP$4='Data entry'!$R58</xm:f>
            <x14:dxf>
              <fill>
                <patternFill>
                  <bgColor rgb="FFFFFF00"/>
                </patternFill>
              </fill>
            </x14:dxf>
          </x14:cfRule>
          <xm:sqref>BB161:BP161</xm:sqref>
        </x14:conditionalFormatting>
        <x14:conditionalFormatting xmlns:xm="http://schemas.microsoft.com/office/excel/2006/main">
          <x14:cfRule type="expression" priority="4700178" id="{23E9F8B9-37D5-4730-9453-6F23E8ECBBE3}">
            <xm:f>$BQ$4='Data entry'!$R58</xm:f>
            <x14:dxf>
              <fill>
                <patternFill>
                  <bgColor rgb="FFFFFF00"/>
                </patternFill>
              </fill>
            </x14:dxf>
          </x14:cfRule>
          <xm:sqref>BC161:BQ161</xm:sqref>
        </x14:conditionalFormatting>
        <x14:conditionalFormatting xmlns:xm="http://schemas.microsoft.com/office/excel/2006/main">
          <x14:cfRule type="expression" priority="4700179" id="{BCFD92F6-AAD3-44FD-BC61-A292A81B883E}">
            <xm:f>$BQ$4='Data entry'!$R58</xm:f>
            <x14:dxf>
              <fill>
                <patternFill>
                  <bgColor rgb="FFFF0000"/>
                </patternFill>
              </fill>
            </x14:dxf>
          </x14:cfRule>
          <xm:sqref>BO162:CA162</xm:sqref>
        </x14:conditionalFormatting>
        <x14:conditionalFormatting xmlns:xm="http://schemas.microsoft.com/office/excel/2006/main">
          <x14:cfRule type="expression" priority="4700180" id="{357D60E5-F356-477E-8020-A18F42C02832}">
            <xm:f>$BR$4='Data entry'!$R58</xm:f>
            <x14:dxf>
              <fill>
                <patternFill>
                  <bgColor rgb="FFFFFF00"/>
                </patternFill>
              </fill>
            </x14:dxf>
          </x14:cfRule>
          <xm:sqref>BD161:BR161</xm:sqref>
        </x14:conditionalFormatting>
        <x14:conditionalFormatting xmlns:xm="http://schemas.microsoft.com/office/excel/2006/main">
          <x14:cfRule type="expression" priority="4700181" id="{DA2B6511-43B3-432D-B6AA-1DB1188B90A6}">
            <xm:f>$BR$4='Data entry'!$R58</xm:f>
            <x14:dxf>
              <fill>
                <patternFill>
                  <bgColor rgb="FFFF0000"/>
                </patternFill>
              </fill>
            </x14:dxf>
          </x14:cfRule>
          <xm:sqref>BP162:CB162</xm:sqref>
        </x14:conditionalFormatting>
        <x14:conditionalFormatting xmlns:xm="http://schemas.microsoft.com/office/excel/2006/main">
          <x14:cfRule type="expression" priority="4700182" id="{0D5F64E4-4136-4BFA-B833-CC8578525D9C}">
            <xm:f>$BS$4='Data entry'!$R58</xm:f>
            <x14:dxf>
              <fill>
                <patternFill>
                  <bgColor rgb="FFFFFF00"/>
                </patternFill>
              </fill>
            </x14:dxf>
          </x14:cfRule>
          <xm:sqref>BE161:BS161</xm:sqref>
        </x14:conditionalFormatting>
        <x14:conditionalFormatting xmlns:xm="http://schemas.microsoft.com/office/excel/2006/main">
          <x14:cfRule type="expression" priority="4700183" id="{AC94D468-F078-4AE2-8771-102996E07B09}">
            <xm:f>$BS$4='Data entry'!$R58</xm:f>
            <x14:dxf>
              <fill>
                <patternFill>
                  <bgColor rgb="FFFF0000"/>
                </patternFill>
              </fill>
            </x14:dxf>
          </x14:cfRule>
          <xm:sqref>BQ162:CC162</xm:sqref>
        </x14:conditionalFormatting>
        <x14:conditionalFormatting xmlns:xm="http://schemas.microsoft.com/office/excel/2006/main">
          <x14:cfRule type="expression" priority="4700184" id="{10E78F76-181E-4F19-9F89-7DD36D3EFE30}">
            <xm:f>$BT$4='Data entry'!$R58</xm:f>
            <x14:dxf>
              <fill>
                <patternFill>
                  <bgColor rgb="FFFFFF00"/>
                </patternFill>
              </fill>
            </x14:dxf>
          </x14:cfRule>
          <xm:sqref>BF161:BT161</xm:sqref>
        </x14:conditionalFormatting>
        <x14:conditionalFormatting xmlns:xm="http://schemas.microsoft.com/office/excel/2006/main">
          <x14:cfRule type="expression" priority="4700185" id="{6A5FADC6-9512-4EFB-90A5-7B5244D10D1F}">
            <xm:f>$BT$4='Data entry'!$R58</xm:f>
            <x14:dxf>
              <fill>
                <patternFill>
                  <bgColor rgb="FFFF0000"/>
                </patternFill>
              </fill>
            </x14:dxf>
          </x14:cfRule>
          <xm:sqref>BR162:CC162</xm:sqref>
        </x14:conditionalFormatting>
        <x14:conditionalFormatting xmlns:xm="http://schemas.microsoft.com/office/excel/2006/main">
          <x14:cfRule type="expression" priority="4700186" id="{A51139D1-8841-4B96-B8CB-DFE3808765CF}">
            <xm:f>$BU$4='Data entry'!$R58</xm:f>
            <x14:dxf>
              <fill>
                <patternFill>
                  <bgColor rgb="FFFFFF00"/>
                </patternFill>
              </fill>
            </x14:dxf>
          </x14:cfRule>
          <xm:sqref>BG161:BU161</xm:sqref>
        </x14:conditionalFormatting>
        <x14:conditionalFormatting xmlns:xm="http://schemas.microsoft.com/office/excel/2006/main">
          <x14:cfRule type="expression" priority="4700187" id="{55CA7258-760F-4BFF-ACB5-A70FEB3E7981}">
            <xm:f>$BU$4='Data entry'!$R58</xm:f>
            <x14:dxf>
              <fill>
                <patternFill>
                  <bgColor rgb="FFFF0000"/>
                </patternFill>
              </fill>
            </x14:dxf>
          </x14:cfRule>
          <xm:sqref>BS162:CC162</xm:sqref>
        </x14:conditionalFormatting>
        <x14:conditionalFormatting xmlns:xm="http://schemas.microsoft.com/office/excel/2006/main">
          <x14:cfRule type="expression" priority="4700188" id="{A922B218-64DB-4CBB-9AB8-FE0EBB44E09E}">
            <xm:f>$BV$4='Data entry'!$R58</xm:f>
            <x14:dxf>
              <fill>
                <patternFill>
                  <bgColor rgb="FFFFFF00"/>
                </patternFill>
              </fill>
            </x14:dxf>
          </x14:cfRule>
          <xm:sqref>BH161:BV161</xm:sqref>
        </x14:conditionalFormatting>
        <x14:conditionalFormatting xmlns:xm="http://schemas.microsoft.com/office/excel/2006/main">
          <x14:cfRule type="expression" priority="4700189" id="{C98E908A-CD31-4778-B41C-7AFB9DBE639A}">
            <xm:f>$BV$4='Data entry'!$R58</xm:f>
            <x14:dxf>
              <fill>
                <patternFill>
                  <bgColor rgb="FFFF0000"/>
                </patternFill>
              </fill>
            </x14:dxf>
          </x14:cfRule>
          <xm:sqref>BT162:CC162</xm:sqref>
        </x14:conditionalFormatting>
        <x14:conditionalFormatting xmlns:xm="http://schemas.microsoft.com/office/excel/2006/main">
          <x14:cfRule type="expression" priority="4700190" id="{465CCCA3-B4DB-4B61-8AC7-8A5E4CEC9E3F}">
            <xm:f>$BW$4='Data entry'!$R58</xm:f>
            <x14:dxf>
              <fill>
                <patternFill>
                  <bgColor rgb="FFFFFF00"/>
                </patternFill>
              </fill>
            </x14:dxf>
          </x14:cfRule>
          <xm:sqref>BI161:BW161</xm:sqref>
        </x14:conditionalFormatting>
        <x14:conditionalFormatting xmlns:xm="http://schemas.microsoft.com/office/excel/2006/main">
          <x14:cfRule type="expression" priority="4700191" id="{37566F97-6D06-400B-A709-FE657B07687F}">
            <xm:f>$BW$4='Data entry'!$R58</xm:f>
            <x14:dxf>
              <fill>
                <patternFill>
                  <bgColor rgb="FFFF0000"/>
                </patternFill>
              </fill>
            </x14:dxf>
          </x14:cfRule>
          <xm:sqref>BU162:CC162</xm:sqref>
        </x14:conditionalFormatting>
        <x14:conditionalFormatting xmlns:xm="http://schemas.microsoft.com/office/excel/2006/main">
          <x14:cfRule type="expression" priority="4700192" id="{D8FBA3AC-5CF0-4E45-97CA-1D4DEE729ADA}">
            <xm:f>$BX$4='Data entry'!$R58</xm:f>
            <x14:dxf>
              <fill>
                <patternFill>
                  <bgColor rgb="FFFFFF00"/>
                </patternFill>
              </fill>
            </x14:dxf>
          </x14:cfRule>
          <xm:sqref>BJ161:BX161</xm:sqref>
        </x14:conditionalFormatting>
        <x14:conditionalFormatting xmlns:xm="http://schemas.microsoft.com/office/excel/2006/main">
          <x14:cfRule type="expression" priority="4700193" id="{E077C84B-A94F-431D-B232-4AFCC7C64F54}">
            <xm:f>$BX$4='Data entry'!$R58</xm:f>
            <x14:dxf>
              <fill>
                <patternFill>
                  <bgColor rgb="FFFF0000"/>
                </patternFill>
              </fill>
            </x14:dxf>
          </x14:cfRule>
          <xm:sqref>BV162:CC162</xm:sqref>
        </x14:conditionalFormatting>
        <x14:conditionalFormatting xmlns:xm="http://schemas.microsoft.com/office/excel/2006/main">
          <x14:cfRule type="expression" priority="4700194" id="{63783BA8-0C97-4A44-86FD-7A2BCF1B9957}">
            <xm:f>$BY$4='Data entry'!$R58</xm:f>
            <x14:dxf>
              <fill>
                <patternFill>
                  <bgColor rgb="FFFFFF00"/>
                </patternFill>
              </fill>
            </x14:dxf>
          </x14:cfRule>
          <xm:sqref>BK161:BY161</xm:sqref>
        </x14:conditionalFormatting>
        <x14:conditionalFormatting xmlns:xm="http://schemas.microsoft.com/office/excel/2006/main">
          <x14:cfRule type="expression" priority="4700195" id="{BB8DB8B4-B71B-46D2-AEE7-346F16103F74}">
            <xm:f>$BY$4='Data entry'!$R58</xm:f>
            <x14:dxf>
              <fill>
                <patternFill>
                  <bgColor rgb="FFFF0000"/>
                </patternFill>
              </fill>
            </x14:dxf>
          </x14:cfRule>
          <xm:sqref>BW162:CC162</xm:sqref>
        </x14:conditionalFormatting>
        <x14:conditionalFormatting xmlns:xm="http://schemas.microsoft.com/office/excel/2006/main">
          <x14:cfRule type="expression" priority="4700196" id="{1B638B98-2B06-4FEB-90C1-446A3E0A3979}">
            <xm:f>$BZ$4='Data entry'!$R58</xm:f>
            <x14:dxf>
              <fill>
                <patternFill>
                  <bgColor rgb="FFFFFF00"/>
                </patternFill>
              </fill>
            </x14:dxf>
          </x14:cfRule>
          <xm:sqref>BL161:BZ161</xm:sqref>
        </x14:conditionalFormatting>
        <x14:conditionalFormatting xmlns:xm="http://schemas.microsoft.com/office/excel/2006/main">
          <x14:cfRule type="expression" priority="4700197" id="{D3A0A2F8-D1B2-4DC5-B2A9-0EF53074E685}">
            <xm:f>$BZ$4='Data entry'!$R58</xm:f>
            <x14:dxf>
              <fill>
                <patternFill>
                  <bgColor rgb="FFFF0000"/>
                </patternFill>
              </fill>
            </x14:dxf>
          </x14:cfRule>
          <xm:sqref>BX162:CC162</xm:sqref>
        </x14:conditionalFormatting>
        <x14:conditionalFormatting xmlns:xm="http://schemas.microsoft.com/office/excel/2006/main">
          <x14:cfRule type="expression" priority="4700198" id="{83F6D018-7D3B-4D33-9998-11572F2F2FF5}">
            <xm:f>$CA$4='Data entry'!$R58</xm:f>
            <x14:dxf>
              <fill>
                <patternFill>
                  <bgColor rgb="FFFFFF00"/>
                </patternFill>
              </fill>
            </x14:dxf>
          </x14:cfRule>
          <xm:sqref>BM161:CA161</xm:sqref>
        </x14:conditionalFormatting>
        <x14:conditionalFormatting xmlns:xm="http://schemas.microsoft.com/office/excel/2006/main">
          <x14:cfRule type="expression" priority="4700199" id="{8E6D0B51-5626-4ED9-9072-C7A2C139704F}">
            <xm:f>$CA$4='Data entry'!$R58</xm:f>
            <x14:dxf>
              <fill>
                <patternFill>
                  <bgColor rgb="FFFF0000"/>
                </patternFill>
              </fill>
            </x14:dxf>
          </x14:cfRule>
          <xm:sqref>BY162:CC162</xm:sqref>
        </x14:conditionalFormatting>
        <x14:conditionalFormatting xmlns:xm="http://schemas.microsoft.com/office/excel/2006/main">
          <x14:cfRule type="expression" priority="4700200" id="{E1886EE4-3BDE-43A9-9F4B-79377FEC37FE}">
            <xm:f>$CB$4='Data entry'!$R58</xm:f>
            <x14:dxf>
              <fill>
                <patternFill>
                  <bgColor rgb="FFFFFF00"/>
                </patternFill>
              </fill>
            </x14:dxf>
          </x14:cfRule>
          <xm:sqref>BN161:CB161</xm:sqref>
        </x14:conditionalFormatting>
        <x14:conditionalFormatting xmlns:xm="http://schemas.microsoft.com/office/excel/2006/main">
          <x14:cfRule type="expression" priority="4700201" id="{ADEF572A-6C18-4602-BB86-01C96D36E07E}">
            <xm:f>$CB$4='Data entry'!$R58</xm:f>
            <x14:dxf>
              <fill>
                <patternFill>
                  <bgColor rgb="FFFF0000"/>
                </patternFill>
              </fill>
            </x14:dxf>
          </x14:cfRule>
          <xm:sqref>BZ162:CC162</xm:sqref>
        </x14:conditionalFormatting>
        <x14:conditionalFormatting xmlns:xm="http://schemas.microsoft.com/office/excel/2006/main">
          <x14:cfRule type="expression" priority="4700202" id="{7984E1C9-E073-4955-8543-62145CB6D008}">
            <xm:f>$CC$4='Data entry'!$R58</xm:f>
            <x14:dxf>
              <fill>
                <patternFill>
                  <bgColor rgb="FFFFFF00"/>
                </patternFill>
              </fill>
            </x14:dxf>
          </x14:cfRule>
          <xm:sqref>BO161:CC161</xm:sqref>
        </x14:conditionalFormatting>
        <x14:conditionalFormatting xmlns:xm="http://schemas.microsoft.com/office/excel/2006/main">
          <x14:cfRule type="expression" priority="4700203" id="{18A957B3-59FA-4698-BA92-2A208FF18E2F}">
            <xm:f>$CC$4='Data entry'!$R58</xm:f>
            <x14:dxf>
              <fill>
                <patternFill>
                  <bgColor rgb="FFFF0000"/>
                </patternFill>
              </fill>
            </x14:dxf>
          </x14:cfRule>
          <xm:sqref>CA162:CC162</xm:sqref>
        </x14:conditionalFormatting>
        <x14:conditionalFormatting xmlns:xm="http://schemas.microsoft.com/office/excel/2006/main">
          <x14:cfRule type="expression" priority="4700290" id="{5B0DB825-B7C2-40AC-B7EF-F267F054CFB9}">
            <xm:f>$U$4='Data entry'!$R59</xm:f>
            <x14:dxf>
              <fill>
                <patternFill>
                  <bgColor rgb="FFFF0000"/>
                </patternFill>
              </fill>
            </x14:dxf>
          </x14:cfRule>
          <xm:sqref>S165:AE165</xm:sqref>
        </x14:conditionalFormatting>
        <x14:conditionalFormatting xmlns:xm="http://schemas.microsoft.com/office/excel/2006/main">
          <x14:cfRule type="expression" priority="4700291" id="{18311200-E2BB-400F-B594-3B9A2C6068C2}">
            <xm:f>$V$4='Data entry'!$R59</xm:f>
            <x14:dxf>
              <fill>
                <patternFill>
                  <bgColor rgb="FFFF0000"/>
                </patternFill>
              </fill>
            </x14:dxf>
          </x14:cfRule>
          <xm:sqref>T165:AF165</xm:sqref>
        </x14:conditionalFormatting>
        <x14:conditionalFormatting xmlns:xm="http://schemas.microsoft.com/office/excel/2006/main">
          <x14:cfRule type="expression" priority="4700292" id="{D6DFB621-1A58-4C59-A987-ECAD0EB2D32B}">
            <xm:f>$V$4='Data entry'!$R59</xm:f>
            <x14:dxf>
              <fill>
                <patternFill>
                  <bgColor rgb="FFFFFF00"/>
                </patternFill>
              </fill>
            </x14:dxf>
          </x14:cfRule>
          <xm:sqref>H164:V164</xm:sqref>
        </x14:conditionalFormatting>
        <x14:conditionalFormatting xmlns:xm="http://schemas.microsoft.com/office/excel/2006/main">
          <x14:cfRule type="expression" priority="4700293" id="{5F87A680-DC5F-433D-A779-B7A534ACCDA9}">
            <xm:f>$W$4='Data entry'!$R59</xm:f>
            <x14:dxf>
              <fill>
                <patternFill>
                  <bgColor rgb="FFFF0000"/>
                </patternFill>
              </fill>
            </x14:dxf>
          </x14:cfRule>
          <xm:sqref>U165:AG165</xm:sqref>
        </x14:conditionalFormatting>
        <x14:conditionalFormatting xmlns:xm="http://schemas.microsoft.com/office/excel/2006/main">
          <x14:cfRule type="expression" priority="4700294" id="{964539FF-A92C-4F68-B268-B7157A32678C}">
            <xm:f>$W$4='Data entry'!$R59</xm:f>
            <x14:dxf>
              <fill>
                <patternFill>
                  <bgColor rgb="FFFFFF00"/>
                </patternFill>
              </fill>
            </x14:dxf>
          </x14:cfRule>
          <xm:sqref>I164:W164</xm:sqref>
        </x14:conditionalFormatting>
        <x14:conditionalFormatting xmlns:xm="http://schemas.microsoft.com/office/excel/2006/main">
          <x14:cfRule type="expression" priority="4700295" id="{46C1533A-F090-4A90-9309-3F59EC3FD3B0}">
            <xm:f>$X$4='Data entry'!$R59</xm:f>
            <x14:dxf>
              <fill>
                <patternFill>
                  <bgColor rgb="FFFF0000"/>
                </patternFill>
              </fill>
            </x14:dxf>
          </x14:cfRule>
          <xm:sqref>V165:AH165</xm:sqref>
        </x14:conditionalFormatting>
        <x14:conditionalFormatting xmlns:xm="http://schemas.microsoft.com/office/excel/2006/main">
          <x14:cfRule type="expression" priority="4700296" id="{7C70E81C-DDD4-4D75-933A-4F6A39893184}">
            <xm:f>$X$4='Data entry'!$R59</xm:f>
            <x14:dxf>
              <fill>
                <patternFill>
                  <bgColor rgb="FFFFFF00"/>
                </patternFill>
              </fill>
            </x14:dxf>
          </x14:cfRule>
          <xm:sqref>J164:X164</xm:sqref>
        </x14:conditionalFormatting>
        <x14:conditionalFormatting xmlns:xm="http://schemas.microsoft.com/office/excel/2006/main">
          <x14:cfRule type="expression" priority="4700297" id="{561AF073-0EF8-4B72-A119-40A639C4359D}">
            <xm:f>$Y$4='Data entry'!$R59</xm:f>
            <x14:dxf>
              <fill>
                <patternFill>
                  <bgColor rgb="FFFF0000"/>
                </patternFill>
              </fill>
            </x14:dxf>
          </x14:cfRule>
          <xm:sqref>W165:AI165</xm:sqref>
        </x14:conditionalFormatting>
        <x14:conditionalFormatting xmlns:xm="http://schemas.microsoft.com/office/excel/2006/main">
          <x14:cfRule type="expression" priority="4700298" id="{F242E808-8F07-4A89-9524-7D4C767CE357}">
            <xm:f>$Y$4='Data entry'!$R59</xm:f>
            <x14:dxf>
              <fill>
                <patternFill>
                  <bgColor rgb="FFFFFF00"/>
                </patternFill>
              </fill>
            </x14:dxf>
          </x14:cfRule>
          <xm:sqref>K164:Y164</xm:sqref>
        </x14:conditionalFormatting>
        <x14:conditionalFormatting xmlns:xm="http://schemas.microsoft.com/office/excel/2006/main">
          <x14:cfRule type="expression" priority="4700299" id="{DD601058-982B-4218-BD9D-64BB823C2633}">
            <xm:f>$Z$4='Data entry'!$R59</xm:f>
            <x14:dxf>
              <fill>
                <patternFill>
                  <bgColor rgb="FFFF0000"/>
                </patternFill>
              </fill>
            </x14:dxf>
          </x14:cfRule>
          <xm:sqref>X165:AJ165</xm:sqref>
        </x14:conditionalFormatting>
        <x14:conditionalFormatting xmlns:xm="http://schemas.microsoft.com/office/excel/2006/main">
          <x14:cfRule type="expression" priority="4700300" id="{C9DB141D-79F6-4093-92A3-7BF7A1622985}">
            <xm:f>$Z$4='Data entry'!$R59</xm:f>
            <x14:dxf>
              <fill>
                <patternFill>
                  <bgColor rgb="FFFFFF00"/>
                </patternFill>
              </fill>
            </x14:dxf>
          </x14:cfRule>
          <xm:sqref>L164:Z164</xm:sqref>
        </x14:conditionalFormatting>
        <x14:conditionalFormatting xmlns:xm="http://schemas.microsoft.com/office/excel/2006/main">
          <x14:cfRule type="expression" priority="4700301" id="{710EB8D3-F5C0-4E3C-8214-2D0C4E26F649}">
            <xm:f>$AA$4='Data entry'!$R59</xm:f>
            <x14:dxf>
              <fill>
                <patternFill>
                  <bgColor rgb="FFFF0000"/>
                </patternFill>
              </fill>
            </x14:dxf>
          </x14:cfRule>
          <xm:sqref>Y165:AK165</xm:sqref>
        </x14:conditionalFormatting>
        <x14:conditionalFormatting xmlns:xm="http://schemas.microsoft.com/office/excel/2006/main">
          <x14:cfRule type="expression" priority="4700302" id="{33825D69-C967-4D27-B395-5D44A3083802}">
            <xm:f>$AA$4='Data entry'!$R59</xm:f>
            <x14:dxf>
              <fill>
                <patternFill>
                  <bgColor rgb="FFFFFF00"/>
                </patternFill>
              </fill>
            </x14:dxf>
          </x14:cfRule>
          <xm:sqref>M164:AA164</xm:sqref>
        </x14:conditionalFormatting>
        <x14:conditionalFormatting xmlns:xm="http://schemas.microsoft.com/office/excel/2006/main">
          <x14:cfRule type="expression" priority="4700303" id="{9811A97D-351B-4D32-8754-AF433277E62B}">
            <xm:f>$AB$4='Data entry'!$R59</xm:f>
            <x14:dxf>
              <fill>
                <patternFill>
                  <bgColor rgb="FFFF0000"/>
                </patternFill>
              </fill>
            </x14:dxf>
          </x14:cfRule>
          <xm:sqref>Z165:AL165</xm:sqref>
        </x14:conditionalFormatting>
        <x14:conditionalFormatting xmlns:xm="http://schemas.microsoft.com/office/excel/2006/main">
          <x14:cfRule type="expression" priority="4700304" id="{6DD3E556-C72E-438B-92DA-3096ED1E4178}">
            <xm:f>$AB$4='Data entry'!$R59</xm:f>
            <x14:dxf>
              <fill>
                <patternFill>
                  <bgColor rgb="FFFFFF00"/>
                </patternFill>
              </fill>
            </x14:dxf>
          </x14:cfRule>
          <xm:sqref>N164:AB164</xm:sqref>
        </x14:conditionalFormatting>
        <x14:conditionalFormatting xmlns:xm="http://schemas.microsoft.com/office/excel/2006/main">
          <x14:cfRule type="expression" priority="4700305" id="{C0DF7A1B-D6BC-4371-BD3A-F0708147FA1C}">
            <xm:f>$AC$4='Data entry'!$R59</xm:f>
            <x14:dxf>
              <fill>
                <patternFill>
                  <bgColor rgb="FFFF0000"/>
                </patternFill>
              </fill>
            </x14:dxf>
          </x14:cfRule>
          <xm:sqref>AA165:AM165</xm:sqref>
        </x14:conditionalFormatting>
        <x14:conditionalFormatting xmlns:xm="http://schemas.microsoft.com/office/excel/2006/main">
          <x14:cfRule type="expression" priority="4700306" id="{DB2E1F48-AF0E-41F9-A976-6B1963CA5711}">
            <xm:f>$AC$4='Data entry'!$R59</xm:f>
            <x14:dxf>
              <fill>
                <patternFill>
                  <bgColor rgb="FFFFFF00"/>
                </patternFill>
              </fill>
            </x14:dxf>
          </x14:cfRule>
          <xm:sqref>O164:AC164</xm:sqref>
        </x14:conditionalFormatting>
        <x14:conditionalFormatting xmlns:xm="http://schemas.microsoft.com/office/excel/2006/main">
          <x14:cfRule type="expression" priority="4700307" id="{89909907-F9A9-4AF9-BC1D-304710A43F50}">
            <xm:f>$AD$4='Data entry'!$R59</xm:f>
            <x14:dxf>
              <fill>
                <patternFill>
                  <bgColor rgb="FFFF0000"/>
                </patternFill>
              </fill>
            </x14:dxf>
          </x14:cfRule>
          <xm:sqref>AB165:AN165</xm:sqref>
        </x14:conditionalFormatting>
        <x14:conditionalFormatting xmlns:xm="http://schemas.microsoft.com/office/excel/2006/main">
          <x14:cfRule type="expression" priority="4700308" id="{729676B7-E331-43A4-ACC9-850DCEE76A0E}">
            <xm:f>$AD$4='Data entry'!$R59</xm:f>
            <x14:dxf>
              <fill>
                <patternFill>
                  <bgColor rgb="FFFFFF00"/>
                </patternFill>
              </fill>
            </x14:dxf>
          </x14:cfRule>
          <xm:sqref>P164:AD164</xm:sqref>
        </x14:conditionalFormatting>
        <x14:conditionalFormatting xmlns:xm="http://schemas.microsoft.com/office/excel/2006/main">
          <x14:cfRule type="expression" priority="4700309" id="{00DA2C55-350E-44AA-ABEA-808FABFDA737}">
            <xm:f>$AE$4='Data entry'!$R59</xm:f>
            <x14:dxf>
              <fill>
                <patternFill>
                  <bgColor rgb="FFFF0000"/>
                </patternFill>
              </fill>
            </x14:dxf>
          </x14:cfRule>
          <xm:sqref>AC165:AO165</xm:sqref>
        </x14:conditionalFormatting>
        <x14:conditionalFormatting xmlns:xm="http://schemas.microsoft.com/office/excel/2006/main">
          <x14:cfRule type="expression" priority="4700310" id="{373C95F1-00C1-45E9-B561-5224945BA4A4}">
            <xm:f>$AE$4='Data entry'!$R59</xm:f>
            <x14:dxf>
              <fill>
                <patternFill>
                  <bgColor rgb="FFFFFF00"/>
                </patternFill>
              </fill>
            </x14:dxf>
          </x14:cfRule>
          <xm:sqref>Q164:AE164</xm:sqref>
        </x14:conditionalFormatting>
        <x14:conditionalFormatting xmlns:xm="http://schemas.microsoft.com/office/excel/2006/main">
          <x14:cfRule type="expression" priority="4700311" id="{65E90E74-6BEF-4B00-BD5E-ECACFEBC225A}">
            <xm:f>$AF$4='Data entry'!$R59</xm:f>
            <x14:dxf>
              <fill>
                <patternFill>
                  <bgColor rgb="FFFF0000"/>
                </patternFill>
              </fill>
            </x14:dxf>
          </x14:cfRule>
          <xm:sqref>AD165:AP165</xm:sqref>
        </x14:conditionalFormatting>
        <x14:conditionalFormatting xmlns:xm="http://schemas.microsoft.com/office/excel/2006/main">
          <x14:cfRule type="expression" priority="4700312" id="{56B519D7-E083-4811-B42B-D6CB10D44BB3}">
            <xm:f>$AF$4='Data entry'!$R59</xm:f>
            <x14:dxf>
              <fill>
                <patternFill>
                  <bgColor rgb="FFFFFF00"/>
                </patternFill>
              </fill>
            </x14:dxf>
          </x14:cfRule>
          <xm:sqref>R164:AF164</xm:sqref>
        </x14:conditionalFormatting>
        <x14:conditionalFormatting xmlns:xm="http://schemas.microsoft.com/office/excel/2006/main">
          <x14:cfRule type="expression" priority="4700313" id="{889682B6-BF9B-414B-86B7-1C802156B058}">
            <xm:f>$AG$4='Data entry'!$R59</xm:f>
            <x14:dxf>
              <fill>
                <patternFill>
                  <bgColor rgb="FFFF0000"/>
                </patternFill>
              </fill>
            </x14:dxf>
          </x14:cfRule>
          <xm:sqref>AE165:AQ165</xm:sqref>
        </x14:conditionalFormatting>
        <x14:conditionalFormatting xmlns:xm="http://schemas.microsoft.com/office/excel/2006/main">
          <x14:cfRule type="expression" priority="4700314" id="{19913D88-1940-4CB0-B29C-D46D60833BD5}">
            <xm:f>$AG$4='Data entry'!$R59</xm:f>
            <x14:dxf>
              <fill>
                <patternFill>
                  <bgColor rgb="FFFFFF00"/>
                </patternFill>
              </fill>
            </x14:dxf>
          </x14:cfRule>
          <xm:sqref>S164:AG164</xm:sqref>
        </x14:conditionalFormatting>
        <x14:conditionalFormatting xmlns:xm="http://schemas.microsoft.com/office/excel/2006/main">
          <x14:cfRule type="expression" priority="4700315" id="{3DD7B9A5-18A3-463F-BAD5-9796FC487328}">
            <xm:f>$AH$4='Data entry'!$R59</xm:f>
            <x14:dxf>
              <fill>
                <patternFill>
                  <bgColor rgb="FFFF0000"/>
                </patternFill>
              </fill>
            </x14:dxf>
          </x14:cfRule>
          <xm:sqref>AF165:AR165</xm:sqref>
        </x14:conditionalFormatting>
        <x14:conditionalFormatting xmlns:xm="http://schemas.microsoft.com/office/excel/2006/main">
          <x14:cfRule type="expression" priority="4700316" id="{31005CF4-5608-496E-91EB-F7F505046C80}">
            <xm:f>$AH$4='Data entry'!$R59</xm:f>
            <x14:dxf>
              <fill>
                <patternFill>
                  <bgColor rgb="FFFFFF00"/>
                </patternFill>
              </fill>
            </x14:dxf>
          </x14:cfRule>
          <xm:sqref>T164:AH164</xm:sqref>
        </x14:conditionalFormatting>
        <x14:conditionalFormatting xmlns:xm="http://schemas.microsoft.com/office/excel/2006/main">
          <x14:cfRule type="expression" priority="4700317" id="{CD14F654-5B7A-444F-8FC1-7DD71E76E475}">
            <xm:f>$AI$4='Data entry'!$R59</xm:f>
            <x14:dxf>
              <fill>
                <patternFill>
                  <bgColor rgb="FFFF0000"/>
                </patternFill>
              </fill>
            </x14:dxf>
          </x14:cfRule>
          <xm:sqref>AG165:AS165</xm:sqref>
        </x14:conditionalFormatting>
        <x14:conditionalFormatting xmlns:xm="http://schemas.microsoft.com/office/excel/2006/main">
          <x14:cfRule type="expression" priority="4700318" id="{0E4E448C-6C46-4285-B877-A61A90294385}">
            <xm:f>$AI$4='Data entry'!$R59</xm:f>
            <x14:dxf>
              <fill>
                <patternFill>
                  <bgColor rgb="FFFFFF00"/>
                </patternFill>
              </fill>
            </x14:dxf>
          </x14:cfRule>
          <xm:sqref>U164:AI164</xm:sqref>
        </x14:conditionalFormatting>
        <x14:conditionalFormatting xmlns:xm="http://schemas.microsoft.com/office/excel/2006/main">
          <x14:cfRule type="expression" priority="4700319" id="{B1C1818F-791C-403D-BE73-6F6E9DC6A16D}">
            <xm:f>$AJ$4='Data entry'!$R59</xm:f>
            <x14:dxf>
              <fill>
                <patternFill>
                  <bgColor rgb="FFFF0000"/>
                </patternFill>
              </fill>
            </x14:dxf>
          </x14:cfRule>
          <xm:sqref>AH165:AT165</xm:sqref>
        </x14:conditionalFormatting>
        <x14:conditionalFormatting xmlns:xm="http://schemas.microsoft.com/office/excel/2006/main">
          <x14:cfRule type="expression" priority="4700320" id="{A1237792-221B-431B-B8A7-E9A64DA46D93}">
            <xm:f>$AJ$4='Data entry'!$R59</xm:f>
            <x14:dxf>
              <fill>
                <patternFill>
                  <bgColor rgb="FFFFFF00"/>
                </patternFill>
              </fill>
            </x14:dxf>
          </x14:cfRule>
          <xm:sqref>V164:AJ164</xm:sqref>
        </x14:conditionalFormatting>
        <x14:conditionalFormatting xmlns:xm="http://schemas.microsoft.com/office/excel/2006/main">
          <x14:cfRule type="expression" priority="4700321" id="{617DC2AF-C7A3-4724-8EA3-17DEFEDC8949}">
            <xm:f>$AK$4='Data entry'!$R59</xm:f>
            <x14:dxf>
              <fill>
                <patternFill>
                  <bgColor rgb="FFFF0000"/>
                </patternFill>
              </fill>
            </x14:dxf>
          </x14:cfRule>
          <xm:sqref>AI165:AU165</xm:sqref>
        </x14:conditionalFormatting>
        <x14:conditionalFormatting xmlns:xm="http://schemas.microsoft.com/office/excel/2006/main">
          <x14:cfRule type="expression" priority="4700322" id="{AA72317D-37B1-48EB-A28B-BF2AC8DC4519}">
            <xm:f>$AK$4='Data entry'!$R59</xm:f>
            <x14:dxf>
              <fill>
                <patternFill>
                  <bgColor rgb="FFFFFF00"/>
                </patternFill>
              </fill>
            </x14:dxf>
          </x14:cfRule>
          <xm:sqref>W164:AK164</xm:sqref>
        </x14:conditionalFormatting>
        <x14:conditionalFormatting xmlns:xm="http://schemas.microsoft.com/office/excel/2006/main">
          <x14:cfRule type="expression" priority="4700323" id="{6CA9FB7A-20EA-4D3A-B74C-A001F4BE810D}">
            <xm:f>$AL$4='Data entry'!$R59</xm:f>
            <x14:dxf>
              <fill>
                <patternFill>
                  <bgColor rgb="FFFF0000"/>
                </patternFill>
              </fill>
            </x14:dxf>
          </x14:cfRule>
          <xm:sqref>AJ165:AV165</xm:sqref>
        </x14:conditionalFormatting>
        <x14:conditionalFormatting xmlns:xm="http://schemas.microsoft.com/office/excel/2006/main">
          <x14:cfRule type="expression" priority="4700324" id="{81A75DAA-573F-4EF3-A640-1B992C18BEA0}">
            <xm:f>$AL$4='Data entry'!$R59</xm:f>
            <x14:dxf>
              <fill>
                <patternFill>
                  <bgColor rgb="FFFFFF00"/>
                </patternFill>
              </fill>
            </x14:dxf>
          </x14:cfRule>
          <xm:sqref>X164:AL164</xm:sqref>
        </x14:conditionalFormatting>
        <x14:conditionalFormatting xmlns:xm="http://schemas.microsoft.com/office/excel/2006/main">
          <x14:cfRule type="expression" priority="4700325" id="{3D44713E-4ABA-4CCD-9DF4-5513A9FB5E1E}">
            <xm:f>$AM$4='Data entry'!$R59</xm:f>
            <x14:dxf>
              <fill>
                <patternFill>
                  <bgColor rgb="FFFF0000"/>
                </patternFill>
              </fill>
            </x14:dxf>
          </x14:cfRule>
          <xm:sqref>AK165:AW165</xm:sqref>
        </x14:conditionalFormatting>
        <x14:conditionalFormatting xmlns:xm="http://schemas.microsoft.com/office/excel/2006/main">
          <x14:cfRule type="expression" priority="4700326" id="{05A26B51-72A7-4423-822F-2BDBC28275D0}">
            <xm:f>$AM$4='Data entry'!$R59</xm:f>
            <x14:dxf>
              <fill>
                <patternFill>
                  <bgColor rgb="FFFFFF00"/>
                </patternFill>
              </fill>
            </x14:dxf>
          </x14:cfRule>
          <xm:sqref>Y164:AM164</xm:sqref>
        </x14:conditionalFormatting>
        <x14:conditionalFormatting xmlns:xm="http://schemas.microsoft.com/office/excel/2006/main">
          <x14:cfRule type="expression" priority="4700327" id="{B8A20675-6230-4694-A7F6-6B3DC7142773}">
            <xm:f>$AN$4='Data entry'!$R59</xm:f>
            <x14:dxf>
              <fill>
                <patternFill>
                  <bgColor rgb="FFFF0000"/>
                </patternFill>
              </fill>
            </x14:dxf>
          </x14:cfRule>
          <xm:sqref>AL165:AX165</xm:sqref>
        </x14:conditionalFormatting>
        <x14:conditionalFormatting xmlns:xm="http://schemas.microsoft.com/office/excel/2006/main">
          <x14:cfRule type="expression" priority="4700328" id="{8421181C-7450-42E9-BC1D-065CCFCA960E}">
            <xm:f>$AN$4='Data entry'!$R59</xm:f>
            <x14:dxf>
              <fill>
                <patternFill>
                  <bgColor rgb="FFFFFF00"/>
                </patternFill>
              </fill>
            </x14:dxf>
          </x14:cfRule>
          <xm:sqref>Z164:AN164</xm:sqref>
        </x14:conditionalFormatting>
        <x14:conditionalFormatting xmlns:xm="http://schemas.microsoft.com/office/excel/2006/main">
          <x14:cfRule type="expression" priority="4700329" id="{067FE4BD-6EF4-4684-B6E0-35AB2F267EE7}">
            <xm:f>$AO$4='Data entry'!$R59</xm:f>
            <x14:dxf>
              <fill>
                <patternFill>
                  <bgColor rgb="FFFF0000"/>
                </patternFill>
              </fill>
            </x14:dxf>
          </x14:cfRule>
          <xm:sqref>AM165:AY165</xm:sqref>
        </x14:conditionalFormatting>
        <x14:conditionalFormatting xmlns:xm="http://schemas.microsoft.com/office/excel/2006/main">
          <x14:cfRule type="expression" priority="4700330" id="{F7653492-88D1-47AC-8BA3-0CCE65C3C2AB}">
            <xm:f>$AO$4='Data entry'!$R59</xm:f>
            <x14:dxf>
              <fill>
                <patternFill>
                  <bgColor rgb="FFFFFF00"/>
                </patternFill>
              </fill>
            </x14:dxf>
          </x14:cfRule>
          <xm:sqref>AA164:AO164</xm:sqref>
        </x14:conditionalFormatting>
        <x14:conditionalFormatting xmlns:xm="http://schemas.microsoft.com/office/excel/2006/main">
          <x14:cfRule type="expression" priority="4700331" id="{207A5E5D-B322-482E-9193-1D7318138358}">
            <xm:f>$AP$4='Data entry'!$R59</xm:f>
            <x14:dxf>
              <fill>
                <patternFill>
                  <bgColor rgb="FFFF0000"/>
                </patternFill>
              </fill>
            </x14:dxf>
          </x14:cfRule>
          <xm:sqref>AN165:AZ165</xm:sqref>
        </x14:conditionalFormatting>
        <x14:conditionalFormatting xmlns:xm="http://schemas.microsoft.com/office/excel/2006/main">
          <x14:cfRule type="expression" priority="4700332" id="{21DA638D-4CA0-4067-BFF1-240CE1A0261B}">
            <xm:f>$AP$4='Data entry'!$R59</xm:f>
            <x14:dxf>
              <fill>
                <patternFill>
                  <bgColor rgb="FFFFFF00"/>
                </patternFill>
              </fill>
            </x14:dxf>
          </x14:cfRule>
          <xm:sqref>AB164:AP164</xm:sqref>
        </x14:conditionalFormatting>
        <x14:conditionalFormatting xmlns:xm="http://schemas.microsoft.com/office/excel/2006/main">
          <x14:cfRule type="expression" priority="4700333" id="{71963D96-A42A-4B90-BFC7-6D83D37766EF}">
            <xm:f>$AQ$4='Data entry'!$R59</xm:f>
            <x14:dxf>
              <fill>
                <patternFill>
                  <bgColor rgb="FFFF0000"/>
                </patternFill>
              </fill>
            </x14:dxf>
          </x14:cfRule>
          <xm:sqref>AO165:BA165</xm:sqref>
        </x14:conditionalFormatting>
        <x14:conditionalFormatting xmlns:xm="http://schemas.microsoft.com/office/excel/2006/main">
          <x14:cfRule type="expression" priority="4700334" id="{74952595-84B6-484F-8FF6-FCC1F337DF4D}">
            <xm:f>$AQ$4='Data entry'!$R59</xm:f>
            <x14:dxf>
              <fill>
                <patternFill>
                  <bgColor rgb="FFFFFF00"/>
                </patternFill>
              </fill>
            </x14:dxf>
          </x14:cfRule>
          <xm:sqref>AC164:AQ164</xm:sqref>
        </x14:conditionalFormatting>
        <x14:conditionalFormatting xmlns:xm="http://schemas.microsoft.com/office/excel/2006/main">
          <x14:cfRule type="expression" priority="4700335" id="{8AC9C4B9-0A34-4BC0-B0F7-CA89434C4911}">
            <xm:f>$P$4='Data entry'!$R59</xm:f>
            <x14:dxf>
              <fill>
                <patternFill>
                  <bgColor rgb="FFFFFF00"/>
                </patternFill>
              </fill>
            </x14:dxf>
          </x14:cfRule>
          <xm:sqref>C164:P164</xm:sqref>
        </x14:conditionalFormatting>
        <x14:conditionalFormatting xmlns:xm="http://schemas.microsoft.com/office/excel/2006/main">
          <x14:cfRule type="expression" priority="4700336" id="{0A726775-ABFD-4F22-967C-1A4D87BA3751}">
            <xm:f>$Q$4='Data entry'!$R59</xm:f>
            <x14:dxf>
              <fill>
                <patternFill>
                  <bgColor rgb="FFFFFF00"/>
                </patternFill>
              </fill>
            </x14:dxf>
          </x14:cfRule>
          <xm:sqref>C164:Q164</xm:sqref>
        </x14:conditionalFormatting>
        <x14:conditionalFormatting xmlns:xm="http://schemas.microsoft.com/office/excel/2006/main">
          <x14:cfRule type="expression" priority="4700337" id="{3A8414BD-262C-43B5-86EE-FA6901D00453}">
            <xm:f>$Q$4='Data entry'!$R59</xm:f>
            <x14:dxf>
              <fill>
                <patternFill>
                  <bgColor rgb="FFFF0000"/>
                </patternFill>
              </fill>
            </x14:dxf>
          </x14:cfRule>
          <xm:sqref>O165:AA165</xm:sqref>
        </x14:conditionalFormatting>
        <x14:conditionalFormatting xmlns:xm="http://schemas.microsoft.com/office/excel/2006/main">
          <x14:cfRule type="expression" priority="4700338" id="{B8B5501D-F3EF-4449-9306-F652960C65F4}">
            <xm:f>$R$4='Data entry'!$R59</xm:f>
            <x14:dxf>
              <fill>
                <patternFill>
                  <bgColor rgb="FFFF0000"/>
                </patternFill>
              </fill>
            </x14:dxf>
          </x14:cfRule>
          <xm:sqref>P165:AB165</xm:sqref>
        </x14:conditionalFormatting>
        <x14:conditionalFormatting xmlns:xm="http://schemas.microsoft.com/office/excel/2006/main">
          <x14:cfRule type="expression" priority="4700339" id="{5D070DEC-B82E-4D87-B907-A3E5AB836991}">
            <xm:f>$R$4='Data entry'!$R59</xm:f>
            <x14:dxf>
              <fill>
                <patternFill>
                  <bgColor rgb="FFFFFF00"/>
                </patternFill>
              </fill>
            </x14:dxf>
          </x14:cfRule>
          <xm:sqref>D164:R164</xm:sqref>
        </x14:conditionalFormatting>
        <x14:conditionalFormatting xmlns:xm="http://schemas.microsoft.com/office/excel/2006/main">
          <x14:cfRule type="expression" priority="4700340" id="{E4D16A10-F818-4664-9FB2-F0E839824D4B}">
            <xm:f>$S$4='Data entry'!$R59</xm:f>
            <x14:dxf>
              <fill>
                <patternFill>
                  <bgColor rgb="FFFF0000"/>
                </patternFill>
              </fill>
            </x14:dxf>
          </x14:cfRule>
          <xm:sqref>Q165:AC165</xm:sqref>
        </x14:conditionalFormatting>
        <x14:conditionalFormatting xmlns:xm="http://schemas.microsoft.com/office/excel/2006/main">
          <x14:cfRule type="expression" priority="4700341" id="{1A9F9911-A3E9-4730-AFBE-AB8C596545CA}">
            <xm:f>$S$4='Data entry'!$R59</xm:f>
            <x14:dxf>
              <fill>
                <patternFill>
                  <bgColor rgb="FFFFFF00"/>
                </patternFill>
              </fill>
            </x14:dxf>
          </x14:cfRule>
          <xm:sqref>E164:S164</xm:sqref>
        </x14:conditionalFormatting>
        <x14:conditionalFormatting xmlns:xm="http://schemas.microsoft.com/office/excel/2006/main">
          <x14:cfRule type="expression" priority="4700342" id="{8BB5CD1B-B2AC-442A-9550-26DE19A62D22}">
            <xm:f>$T$4='Data entry'!$R59</xm:f>
            <x14:dxf>
              <fill>
                <patternFill>
                  <bgColor rgb="FFFF0000"/>
                </patternFill>
              </fill>
            </x14:dxf>
          </x14:cfRule>
          <xm:sqref>R165:AD165</xm:sqref>
        </x14:conditionalFormatting>
        <x14:conditionalFormatting xmlns:xm="http://schemas.microsoft.com/office/excel/2006/main">
          <x14:cfRule type="expression" priority="4700343" id="{E7B59C69-7921-4049-84A1-8B3E5F7B0598}">
            <xm:f>$T$4='Data entry'!$R59</xm:f>
            <x14:dxf>
              <fill>
                <patternFill>
                  <bgColor rgb="FFFFFF00"/>
                </patternFill>
              </fill>
            </x14:dxf>
          </x14:cfRule>
          <xm:sqref>F164:T164</xm:sqref>
        </x14:conditionalFormatting>
        <x14:conditionalFormatting xmlns:xm="http://schemas.microsoft.com/office/excel/2006/main">
          <x14:cfRule type="expression" priority="4700344" id="{238C09E5-7A3D-439D-949F-A7733073F9A2}">
            <xm:f>$U$4='Data entry'!$R59</xm:f>
            <x14:dxf>
              <fill>
                <patternFill>
                  <bgColor rgb="FFFFFF00"/>
                </patternFill>
              </fill>
            </x14:dxf>
          </x14:cfRule>
          <xm:sqref>G164:U164</xm:sqref>
        </x14:conditionalFormatting>
        <x14:conditionalFormatting xmlns:xm="http://schemas.microsoft.com/office/excel/2006/main">
          <x14:cfRule type="expression" priority="4700345" id="{DE4D4432-0A19-452A-AF14-2873FE4DF411}">
            <xm:f>$AR$4='Data entry'!$R59</xm:f>
            <x14:dxf>
              <fill>
                <patternFill>
                  <bgColor rgb="FFFF0000"/>
                </patternFill>
              </fill>
            </x14:dxf>
          </x14:cfRule>
          <xm:sqref>AP165:BB165</xm:sqref>
        </x14:conditionalFormatting>
        <x14:conditionalFormatting xmlns:xm="http://schemas.microsoft.com/office/excel/2006/main">
          <x14:cfRule type="expression" priority="4700346" id="{90D7E1FF-542D-40C8-9BD5-DFEB4CDD256F}">
            <xm:f>$AR$4='Data entry'!$R59</xm:f>
            <x14:dxf>
              <fill>
                <patternFill>
                  <bgColor rgb="FFFFFF00"/>
                </patternFill>
              </fill>
            </x14:dxf>
          </x14:cfRule>
          <xm:sqref>AD164:AR164</xm:sqref>
        </x14:conditionalFormatting>
        <x14:conditionalFormatting xmlns:xm="http://schemas.microsoft.com/office/excel/2006/main">
          <x14:cfRule type="expression" priority="4700347" id="{0EBB5305-4A4A-4205-A1FF-11160070CBC3}">
            <xm:f>$AS$4='Data entry'!$R59</xm:f>
            <x14:dxf>
              <fill>
                <patternFill>
                  <bgColor rgb="FFFF0000"/>
                </patternFill>
              </fill>
            </x14:dxf>
          </x14:cfRule>
          <xm:sqref>AQ165:BC165</xm:sqref>
        </x14:conditionalFormatting>
        <x14:conditionalFormatting xmlns:xm="http://schemas.microsoft.com/office/excel/2006/main">
          <x14:cfRule type="expression" priority="4700348" id="{AC8EB30C-4253-4CE1-820E-1801F6D8D35B}">
            <xm:f>$AS$4='Data entry'!$R59</xm:f>
            <x14:dxf>
              <fill>
                <patternFill>
                  <bgColor rgb="FFFFFF00"/>
                </patternFill>
              </fill>
            </x14:dxf>
          </x14:cfRule>
          <xm:sqref>AE164:AS164</xm:sqref>
        </x14:conditionalFormatting>
        <x14:conditionalFormatting xmlns:xm="http://schemas.microsoft.com/office/excel/2006/main">
          <x14:cfRule type="expression" priority="4700349" id="{E11744C1-7201-4272-A1B0-945490B42425}">
            <xm:f>$AT$4='Data entry'!$R59</xm:f>
            <x14:dxf>
              <fill>
                <patternFill>
                  <bgColor rgb="FFFF0000"/>
                </patternFill>
              </fill>
            </x14:dxf>
          </x14:cfRule>
          <xm:sqref>AR165:BD165</xm:sqref>
        </x14:conditionalFormatting>
        <x14:conditionalFormatting xmlns:xm="http://schemas.microsoft.com/office/excel/2006/main">
          <x14:cfRule type="expression" priority="4700350" id="{5EE2823B-E955-4EA7-B99C-0B1F77B57A69}">
            <xm:f>$AT$4='Data entry'!$R59</xm:f>
            <x14:dxf>
              <fill>
                <patternFill>
                  <bgColor rgb="FFFFFF00"/>
                </patternFill>
              </fill>
            </x14:dxf>
          </x14:cfRule>
          <xm:sqref>AF164:AT164</xm:sqref>
        </x14:conditionalFormatting>
        <x14:conditionalFormatting xmlns:xm="http://schemas.microsoft.com/office/excel/2006/main">
          <x14:cfRule type="expression" priority="4700351" id="{5737DC63-3262-4B34-900C-2AAEB255FCBA}">
            <xm:f>$AU$4='Data entry'!$R59</xm:f>
            <x14:dxf>
              <fill>
                <patternFill>
                  <bgColor rgb="FFFF0000"/>
                </patternFill>
              </fill>
            </x14:dxf>
          </x14:cfRule>
          <xm:sqref>AS165:BE165</xm:sqref>
        </x14:conditionalFormatting>
        <x14:conditionalFormatting xmlns:xm="http://schemas.microsoft.com/office/excel/2006/main">
          <x14:cfRule type="expression" priority="4700352" id="{2B5C1F1B-3C3D-4CA3-BC64-0E98422075B6}">
            <xm:f>$AU$4='Data entry'!$R59</xm:f>
            <x14:dxf>
              <fill>
                <patternFill>
                  <bgColor rgb="FFFFFF00"/>
                </patternFill>
              </fill>
            </x14:dxf>
          </x14:cfRule>
          <xm:sqref>AG164:AU164</xm:sqref>
        </x14:conditionalFormatting>
        <x14:conditionalFormatting xmlns:xm="http://schemas.microsoft.com/office/excel/2006/main">
          <x14:cfRule type="expression" priority="4700353" id="{B87A1285-B003-4855-8F4B-53C391BA10E6}">
            <xm:f>$AV$4='Data entry'!$R59</xm:f>
            <x14:dxf>
              <fill>
                <patternFill>
                  <bgColor rgb="FFFF0000"/>
                </patternFill>
              </fill>
            </x14:dxf>
          </x14:cfRule>
          <xm:sqref>AT165:BF165</xm:sqref>
        </x14:conditionalFormatting>
        <x14:conditionalFormatting xmlns:xm="http://schemas.microsoft.com/office/excel/2006/main">
          <x14:cfRule type="expression" priority="4700354" id="{338EE31C-78DB-4818-B837-0380F9E457FA}">
            <xm:f>$AV$4='Data entry'!$R59</xm:f>
            <x14:dxf>
              <fill>
                <patternFill>
                  <bgColor rgb="FFFFFF00"/>
                </patternFill>
              </fill>
            </x14:dxf>
          </x14:cfRule>
          <xm:sqref>AH164:AV164</xm:sqref>
        </x14:conditionalFormatting>
        <x14:conditionalFormatting xmlns:xm="http://schemas.microsoft.com/office/excel/2006/main">
          <x14:cfRule type="expression" priority="4700355" id="{5C40EA66-2801-4C91-B885-BF6A1ECFC35C}">
            <xm:f>$AW$4='Data entry'!$R59</xm:f>
            <x14:dxf>
              <fill>
                <patternFill>
                  <bgColor rgb="FFFF0000"/>
                </patternFill>
              </fill>
            </x14:dxf>
          </x14:cfRule>
          <xm:sqref>AU165:BG165</xm:sqref>
        </x14:conditionalFormatting>
        <x14:conditionalFormatting xmlns:xm="http://schemas.microsoft.com/office/excel/2006/main">
          <x14:cfRule type="expression" priority="4700356" id="{51BCD5CE-DF86-4C2F-8A81-DDA1EFD6C8F7}">
            <xm:f>$AW$4='Data entry'!$R59</xm:f>
            <x14:dxf>
              <fill>
                <patternFill>
                  <bgColor rgb="FFFFFF00"/>
                </patternFill>
              </fill>
            </x14:dxf>
          </x14:cfRule>
          <xm:sqref>AI164:AW164</xm:sqref>
        </x14:conditionalFormatting>
        <x14:conditionalFormatting xmlns:xm="http://schemas.microsoft.com/office/excel/2006/main">
          <x14:cfRule type="expression" priority="4700357" id="{DC2ED5A0-8917-4877-8CD3-9DF9BE5993C9}">
            <xm:f>$AX$4='Data entry'!$R59</xm:f>
            <x14:dxf>
              <fill>
                <patternFill>
                  <bgColor rgb="FFFF0000"/>
                </patternFill>
              </fill>
            </x14:dxf>
          </x14:cfRule>
          <xm:sqref>AV165:BH165</xm:sqref>
        </x14:conditionalFormatting>
        <x14:conditionalFormatting xmlns:xm="http://schemas.microsoft.com/office/excel/2006/main">
          <x14:cfRule type="expression" priority="4700358" id="{59B31869-20F9-45BD-BC80-0A6C8945CE2C}">
            <xm:f>$AX$4='Data entry'!$R59</xm:f>
            <x14:dxf>
              <fill>
                <patternFill>
                  <bgColor rgb="FFFFFF00"/>
                </patternFill>
              </fill>
            </x14:dxf>
          </x14:cfRule>
          <xm:sqref>AJ164:AX164</xm:sqref>
        </x14:conditionalFormatting>
        <x14:conditionalFormatting xmlns:xm="http://schemas.microsoft.com/office/excel/2006/main">
          <x14:cfRule type="expression" priority="4700359" id="{D4208FA0-4262-4037-934C-6D0742B2AD8E}">
            <xm:f>$AY$4='Data entry'!$R59</xm:f>
            <x14:dxf>
              <fill>
                <patternFill>
                  <bgColor rgb="FFFF0000"/>
                </patternFill>
              </fill>
            </x14:dxf>
          </x14:cfRule>
          <xm:sqref>AW165:BI165</xm:sqref>
        </x14:conditionalFormatting>
        <x14:conditionalFormatting xmlns:xm="http://schemas.microsoft.com/office/excel/2006/main">
          <x14:cfRule type="expression" priority="4700360" id="{04D6E423-18C7-42B2-A67D-F49D8E62B571}">
            <xm:f>$AY$4='Data entry'!$R59</xm:f>
            <x14:dxf>
              <fill>
                <patternFill>
                  <bgColor rgb="FFFFFF00"/>
                </patternFill>
              </fill>
            </x14:dxf>
          </x14:cfRule>
          <xm:sqref>AK164:AY164</xm:sqref>
        </x14:conditionalFormatting>
        <x14:conditionalFormatting xmlns:xm="http://schemas.microsoft.com/office/excel/2006/main">
          <x14:cfRule type="expression" priority="4700361" id="{A931C203-6E4B-4EBD-A2F4-1876881F48D4}">
            <xm:f>$AZ$4='Data entry'!$R59</xm:f>
            <x14:dxf>
              <fill>
                <patternFill>
                  <bgColor rgb="FFFF0000"/>
                </patternFill>
              </fill>
            </x14:dxf>
          </x14:cfRule>
          <xm:sqref>AX165:BJ165</xm:sqref>
        </x14:conditionalFormatting>
        <x14:conditionalFormatting xmlns:xm="http://schemas.microsoft.com/office/excel/2006/main">
          <x14:cfRule type="expression" priority="4700362" id="{092D9100-E652-40FE-8CAA-720DC0681250}">
            <xm:f>$AZ$4='Data entry'!$R59</xm:f>
            <x14:dxf>
              <fill>
                <patternFill>
                  <bgColor rgb="FFFFFF00"/>
                </patternFill>
              </fill>
            </x14:dxf>
          </x14:cfRule>
          <xm:sqref>AL164:AZ164</xm:sqref>
        </x14:conditionalFormatting>
        <x14:conditionalFormatting xmlns:xm="http://schemas.microsoft.com/office/excel/2006/main">
          <x14:cfRule type="expression" priority="4700363" id="{A3C7E6BE-A225-483C-A983-A915DB662C52}">
            <xm:f>$BA$4='Data entry'!$R59</xm:f>
            <x14:dxf>
              <fill>
                <patternFill>
                  <bgColor rgb="FFFF0000"/>
                </patternFill>
              </fill>
            </x14:dxf>
          </x14:cfRule>
          <xm:sqref>AY165:BK165</xm:sqref>
        </x14:conditionalFormatting>
        <x14:conditionalFormatting xmlns:xm="http://schemas.microsoft.com/office/excel/2006/main">
          <x14:cfRule type="expression" priority="4700364" id="{F5CF569A-8AFA-4CFF-8BD3-F04D8927A99F}">
            <xm:f>$BA$4='Data entry'!$R59</xm:f>
            <x14:dxf>
              <fill>
                <patternFill>
                  <bgColor rgb="FFFFFF00"/>
                </patternFill>
              </fill>
            </x14:dxf>
          </x14:cfRule>
          <xm:sqref>AM164:BA164</xm:sqref>
        </x14:conditionalFormatting>
        <x14:conditionalFormatting xmlns:xm="http://schemas.microsoft.com/office/excel/2006/main">
          <x14:cfRule type="expression" priority="4700365" id="{E4DAC94A-7983-4BFB-A87B-45B58561841A}">
            <xm:f>$BB$4='Data entry'!$R59</xm:f>
            <x14:dxf>
              <fill>
                <patternFill>
                  <bgColor rgb="FFFF0000"/>
                </patternFill>
              </fill>
            </x14:dxf>
          </x14:cfRule>
          <xm:sqref>AZ165:BL165</xm:sqref>
        </x14:conditionalFormatting>
        <x14:conditionalFormatting xmlns:xm="http://schemas.microsoft.com/office/excel/2006/main">
          <x14:cfRule type="expression" priority="4700366" id="{E63849C5-F39B-4B0E-8F8A-B532EDF2CBAE}">
            <xm:f>$BB$4='Data entry'!$R59</xm:f>
            <x14:dxf>
              <fill>
                <patternFill>
                  <bgColor rgb="FFFFFF00"/>
                </patternFill>
              </fill>
            </x14:dxf>
          </x14:cfRule>
          <xm:sqref>AN164:BB164</xm:sqref>
        </x14:conditionalFormatting>
        <x14:conditionalFormatting xmlns:xm="http://schemas.microsoft.com/office/excel/2006/main">
          <x14:cfRule type="expression" priority="4700367" id="{4FDC32D3-C1F5-455D-9AA4-A03359B72526}">
            <xm:f>$BC$4='Data entry'!$R59</xm:f>
            <x14:dxf>
              <fill>
                <patternFill>
                  <bgColor rgb="FFFF0000"/>
                </patternFill>
              </fill>
            </x14:dxf>
          </x14:cfRule>
          <xm:sqref>BA165:BM165</xm:sqref>
        </x14:conditionalFormatting>
        <x14:conditionalFormatting xmlns:xm="http://schemas.microsoft.com/office/excel/2006/main">
          <x14:cfRule type="expression" priority="4700368" id="{5F0D0C60-B233-4C56-B05D-98C99990877F}">
            <xm:f>$BC$4='Data entry'!$R59</xm:f>
            <x14:dxf>
              <fill>
                <patternFill>
                  <bgColor rgb="FFFFFF00"/>
                </patternFill>
              </fill>
            </x14:dxf>
          </x14:cfRule>
          <xm:sqref>AO164:BC164</xm:sqref>
        </x14:conditionalFormatting>
        <x14:conditionalFormatting xmlns:xm="http://schemas.microsoft.com/office/excel/2006/main">
          <x14:cfRule type="expression" priority="4700369" id="{9EBCB60F-8135-43B6-A0F3-548D4092CC98}">
            <xm:f>$BD$4='Data entry'!$R59</xm:f>
            <x14:dxf>
              <fill>
                <patternFill>
                  <bgColor rgb="FFFF0000"/>
                </patternFill>
              </fill>
            </x14:dxf>
          </x14:cfRule>
          <xm:sqref>BB165:BN165</xm:sqref>
        </x14:conditionalFormatting>
        <x14:conditionalFormatting xmlns:xm="http://schemas.microsoft.com/office/excel/2006/main">
          <x14:cfRule type="expression" priority="4700370" id="{961AF346-4A73-41ED-9A8D-27D431B09C05}">
            <xm:f>$BD$4='Data entry'!$R59</xm:f>
            <x14:dxf>
              <fill>
                <patternFill>
                  <bgColor rgb="FFFFFF00"/>
                </patternFill>
              </fill>
            </x14:dxf>
          </x14:cfRule>
          <xm:sqref>AP164:BD164</xm:sqref>
        </x14:conditionalFormatting>
        <x14:conditionalFormatting xmlns:xm="http://schemas.microsoft.com/office/excel/2006/main">
          <x14:cfRule type="expression" priority="4700371" id="{5A887026-27CD-4F8C-8BA6-1E92704C1CA6}">
            <xm:f>$BE$4='Data entry'!$R59</xm:f>
            <x14:dxf>
              <fill>
                <patternFill>
                  <bgColor rgb="FFFF0000"/>
                </patternFill>
              </fill>
            </x14:dxf>
          </x14:cfRule>
          <xm:sqref>BC165:BO165</xm:sqref>
        </x14:conditionalFormatting>
        <x14:conditionalFormatting xmlns:xm="http://schemas.microsoft.com/office/excel/2006/main">
          <x14:cfRule type="expression" priority="4700372" id="{7F46217B-A1E9-4515-B31E-E756FCD7C6D9}">
            <xm:f>$BE$4='Data entry'!$R59</xm:f>
            <x14:dxf>
              <fill>
                <patternFill>
                  <bgColor rgb="FFFFFF00"/>
                </patternFill>
              </fill>
            </x14:dxf>
          </x14:cfRule>
          <xm:sqref>AP164:BE164</xm:sqref>
        </x14:conditionalFormatting>
        <x14:conditionalFormatting xmlns:xm="http://schemas.microsoft.com/office/excel/2006/main">
          <x14:cfRule type="expression" priority="4700373" id="{F4D9285C-8CA0-4EF1-943E-6A462D47CC77}">
            <xm:f>$BF$4='Data entry'!$R59</xm:f>
            <x14:dxf>
              <fill>
                <patternFill>
                  <bgColor rgb="FFFF0000"/>
                </patternFill>
              </fill>
            </x14:dxf>
          </x14:cfRule>
          <xm:sqref>BD165:BP165</xm:sqref>
        </x14:conditionalFormatting>
        <x14:conditionalFormatting xmlns:xm="http://schemas.microsoft.com/office/excel/2006/main">
          <x14:cfRule type="expression" priority="4700374" id="{B9E4407D-651D-4DC0-9D61-3271D62A65E9}">
            <xm:f>$BF$4='Data entry'!$R59</xm:f>
            <x14:dxf>
              <fill>
                <patternFill>
                  <bgColor rgb="FFFFFF00"/>
                </patternFill>
              </fill>
            </x14:dxf>
          </x14:cfRule>
          <xm:sqref>AR164:BF164</xm:sqref>
        </x14:conditionalFormatting>
        <x14:conditionalFormatting xmlns:xm="http://schemas.microsoft.com/office/excel/2006/main">
          <x14:cfRule type="expression" priority="4700375" id="{4CDC062F-DDFF-4556-B941-08F919727F69}">
            <xm:f>$BG$4='Data entry'!$R59</xm:f>
            <x14:dxf>
              <fill>
                <patternFill>
                  <bgColor rgb="FFFF0000"/>
                </patternFill>
              </fill>
            </x14:dxf>
          </x14:cfRule>
          <xm:sqref>BE165:BQ165</xm:sqref>
        </x14:conditionalFormatting>
        <x14:conditionalFormatting xmlns:xm="http://schemas.microsoft.com/office/excel/2006/main">
          <x14:cfRule type="expression" priority="4700376" id="{789184FA-9055-433B-8A1B-92C7ED59E81F}">
            <xm:f>$BG$4='Data entry'!$R59</xm:f>
            <x14:dxf>
              <fill>
                <patternFill>
                  <bgColor rgb="FFFFFF00"/>
                </patternFill>
              </fill>
            </x14:dxf>
          </x14:cfRule>
          <xm:sqref>AS164:BG164</xm:sqref>
        </x14:conditionalFormatting>
        <x14:conditionalFormatting xmlns:xm="http://schemas.microsoft.com/office/excel/2006/main">
          <x14:cfRule type="expression" priority="4700377" id="{58651E5C-09C9-46C1-B95C-E8A578A49E15}">
            <xm:f>$BH$4='Data entry'!$R59</xm:f>
            <x14:dxf>
              <fill>
                <patternFill>
                  <bgColor rgb="FFFFFF00"/>
                </patternFill>
              </fill>
            </x14:dxf>
          </x14:cfRule>
          <xm:sqref>AT164:BH164</xm:sqref>
        </x14:conditionalFormatting>
        <x14:conditionalFormatting xmlns:xm="http://schemas.microsoft.com/office/excel/2006/main">
          <x14:cfRule type="expression" priority="4700378" id="{97B30B86-8311-4DC0-A533-8C0D53F37839}">
            <xm:f>$BH$4='Data entry'!$R59</xm:f>
            <x14:dxf>
              <fill>
                <patternFill>
                  <bgColor rgb="FFFF0000"/>
                </patternFill>
              </fill>
            </x14:dxf>
          </x14:cfRule>
          <xm:sqref>BF165:BR165</xm:sqref>
        </x14:conditionalFormatting>
        <x14:conditionalFormatting xmlns:xm="http://schemas.microsoft.com/office/excel/2006/main">
          <x14:cfRule type="expression" priority="4700379" id="{78344C0C-5AEA-40B1-A20C-6D77DF58E1F5}">
            <xm:f>$BI$4='Data entry'!$R59</xm:f>
            <x14:dxf>
              <fill>
                <patternFill>
                  <bgColor rgb="FFFFFF00"/>
                </patternFill>
              </fill>
            </x14:dxf>
          </x14:cfRule>
          <xm:sqref>AU164:BI164</xm:sqref>
        </x14:conditionalFormatting>
        <x14:conditionalFormatting xmlns:xm="http://schemas.microsoft.com/office/excel/2006/main">
          <x14:cfRule type="expression" priority="4700380" id="{A9CE044F-482E-4F25-B28F-89ACC58502B1}">
            <xm:f>$BI$4='Data entry'!$R59</xm:f>
            <x14:dxf>
              <fill>
                <patternFill>
                  <bgColor rgb="FFFF0000"/>
                </patternFill>
              </fill>
            </x14:dxf>
          </x14:cfRule>
          <xm:sqref>BG165:BS165</xm:sqref>
        </x14:conditionalFormatting>
        <x14:conditionalFormatting xmlns:xm="http://schemas.microsoft.com/office/excel/2006/main">
          <x14:cfRule type="expression" priority="4700381" id="{F63BE0EB-3C71-4456-BEF0-11180AB7A8BB}">
            <xm:f>$BJ$4='Data entry'!$R59</xm:f>
            <x14:dxf>
              <fill>
                <patternFill>
                  <bgColor rgb="FFFFFF00"/>
                </patternFill>
              </fill>
            </x14:dxf>
          </x14:cfRule>
          <xm:sqref>AV164:BJ164</xm:sqref>
        </x14:conditionalFormatting>
        <x14:conditionalFormatting xmlns:xm="http://schemas.microsoft.com/office/excel/2006/main">
          <x14:cfRule type="expression" priority="4700382" id="{478A5DCB-1DAA-4497-A6CC-B4F01FB96D10}">
            <xm:f>$BJ$4='Data entry'!$R59</xm:f>
            <x14:dxf>
              <fill>
                <patternFill>
                  <bgColor rgb="FFFF0000"/>
                </patternFill>
              </fill>
            </x14:dxf>
          </x14:cfRule>
          <xm:sqref>BH165:BT165</xm:sqref>
        </x14:conditionalFormatting>
        <x14:conditionalFormatting xmlns:xm="http://schemas.microsoft.com/office/excel/2006/main">
          <x14:cfRule type="expression" priority="4700383" id="{CDE4AD5B-65A6-4FA4-9EC0-8D05F22312A9}">
            <xm:f>$BK$4='Data entry'!$R59</xm:f>
            <x14:dxf>
              <fill>
                <patternFill>
                  <bgColor rgb="FFFF0000"/>
                </patternFill>
              </fill>
            </x14:dxf>
          </x14:cfRule>
          <xm:sqref>BI165:BU165</xm:sqref>
        </x14:conditionalFormatting>
        <x14:conditionalFormatting xmlns:xm="http://schemas.microsoft.com/office/excel/2006/main">
          <x14:cfRule type="expression" priority="4700384" id="{AB32E790-6CD8-4D11-9A69-57D785FE4BBC}">
            <xm:f>$BK$4='Data entry'!$R59</xm:f>
            <x14:dxf>
              <fill>
                <patternFill>
                  <bgColor rgb="FFFFFF00"/>
                </patternFill>
              </fill>
            </x14:dxf>
          </x14:cfRule>
          <xm:sqref>AW164:BK164</xm:sqref>
        </x14:conditionalFormatting>
        <x14:conditionalFormatting xmlns:xm="http://schemas.microsoft.com/office/excel/2006/main">
          <x14:cfRule type="expression" priority="4700385" id="{99810EB9-805C-43D8-852A-EEECE7874CDB}">
            <xm:f>$BL$4='Data entry'!$R59</xm:f>
            <x14:dxf>
              <fill>
                <patternFill>
                  <bgColor rgb="FFFF0000"/>
                </patternFill>
              </fill>
            </x14:dxf>
          </x14:cfRule>
          <xm:sqref>BJ165:BV165</xm:sqref>
        </x14:conditionalFormatting>
        <x14:conditionalFormatting xmlns:xm="http://schemas.microsoft.com/office/excel/2006/main">
          <x14:cfRule type="expression" priority="4700386" id="{BF5F5475-4E46-479C-97A6-D5175F5D1803}">
            <xm:f>$BL$4='Data entry'!$R59</xm:f>
            <x14:dxf>
              <fill>
                <patternFill>
                  <bgColor rgb="FFFFFF00"/>
                </patternFill>
              </fill>
            </x14:dxf>
          </x14:cfRule>
          <xm:sqref>AX164:BL164</xm:sqref>
        </x14:conditionalFormatting>
        <x14:conditionalFormatting xmlns:xm="http://schemas.microsoft.com/office/excel/2006/main">
          <x14:cfRule type="expression" priority="4700387" id="{B86FDF2F-16C9-46B1-847E-7EA1A8A34B9D}">
            <xm:f>$BM$4='Data entry'!$R59</xm:f>
            <x14:dxf>
              <fill>
                <patternFill>
                  <bgColor rgb="FFFF0000"/>
                </patternFill>
              </fill>
            </x14:dxf>
          </x14:cfRule>
          <xm:sqref>BK165:BW165</xm:sqref>
        </x14:conditionalFormatting>
        <x14:conditionalFormatting xmlns:xm="http://schemas.microsoft.com/office/excel/2006/main">
          <x14:cfRule type="expression" priority="4700388" id="{72FD189F-4CED-400D-9FEF-21A328970A4D}">
            <xm:f>$BM$4='Data entry'!$R59</xm:f>
            <x14:dxf>
              <fill>
                <patternFill>
                  <bgColor rgb="FFFFFF00"/>
                </patternFill>
              </fill>
            </x14:dxf>
          </x14:cfRule>
          <xm:sqref>AY164:BM164</xm:sqref>
        </x14:conditionalFormatting>
        <x14:conditionalFormatting xmlns:xm="http://schemas.microsoft.com/office/excel/2006/main">
          <x14:cfRule type="expression" priority="4700389" id="{BBBBF859-D5A7-4F55-BFBF-8A77E3357590}">
            <xm:f>$BN$4='Data entry'!$R59</xm:f>
            <x14:dxf>
              <fill>
                <patternFill>
                  <bgColor rgb="FFFF0000"/>
                </patternFill>
              </fill>
            </x14:dxf>
          </x14:cfRule>
          <xm:sqref>BL165:BX165</xm:sqref>
        </x14:conditionalFormatting>
        <x14:conditionalFormatting xmlns:xm="http://schemas.microsoft.com/office/excel/2006/main">
          <x14:cfRule type="expression" priority="4700390" id="{50CB1D75-0FD5-4D24-92B1-E8A41DC6575C}">
            <xm:f>$BN$4='Data entry'!$R59</xm:f>
            <x14:dxf>
              <fill>
                <patternFill>
                  <bgColor rgb="FFFFFF00"/>
                </patternFill>
              </fill>
            </x14:dxf>
          </x14:cfRule>
          <xm:sqref>AZ164:BN164</xm:sqref>
        </x14:conditionalFormatting>
        <x14:conditionalFormatting xmlns:xm="http://schemas.microsoft.com/office/excel/2006/main">
          <x14:cfRule type="expression" priority="4700391" id="{9EF3226D-E8FC-496B-A6FF-71776AEA54D1}">
            <xm:f>$BO$4='Data entry'!$R59</xm:f>
            <x14:dxf>
              <fill>
                <patternFill>
                  <bgColor rgb="FFFF0000"/>
                </patternFill>
              </fill>
            </x14:dxf>
          </x14:cfRule>
          <xm:sqref>BM165:BY165</xm:sqref>
        </x14:conditionalFormatting>
        <x14:conditionalFormatting xmlns:xm="http://schemas.microsoft.com/office/excel/2006/main">
          <x14:cfRule type="expression" priority="4700392" id="{3B86C801-ECFE-4D05-8AA5-1581116BAFBC}">
            <xm:f>$BO$4='Data entry'!$R59</xm:f>
            <x14:dxf>
              <fill>
                <patternFill>
                  <bgColor rgb="FFFFFF00"/>
                </patternFill>
              </fill>
            </x14:dxf>
          </x14:cfRule>
          <xm:sqref>BA164:BO164</xm:sqref>
        </x14:conditionalFormatting>
        <x14:conditionalFormatting xmlns:xm="http://schemas.microsoft.com/office/excel/2006/main">
          <x14:cfRule type="expression" priority="4700393" id="{058A23EC-3371-4A02-9F20-1ECA603AC6BC}">
            <xm:f>$BP$4='Data entry'!$R59</xm:f>
            <x14:dxf>
              <fill>
                <patternFill>
                  <bgColor rgb="FFFF0000"/>
                </patternFill>
              </fill>
            </x14:dxf>
          </x14:cfRule>
          <xm:sqref>BN165:BZ165</xm:sqref>
        </x14:conditionalFormatting>
        <x14:conditionalFormatting xmlns:xm="http://schemas.microsoft.com/office/excel/2006/main">
          <x14:cfRule type="expression" priority="4700394" id="{3E711E31-3992-4555-AB22-87133D60CD15}">
            <xm:f>$BP$4='Data entry'!$R59</xm:f>
            <x14:dxf>
              <fill>
                <patternFill>
                  <bgColor rgb="FFFFFF00"/>
                </patternFill>
              </fill>
            </x14:dxf>
          </x14:cfRule>
          <xm:sqref>BB164:BP164</xm:sqref>
        </x14:conditionalFormatting>
        <x14:conditionalFormatting xmlns:xm="http://schemas.microsoft.com/office/excel/2006/main">
          <x14:cfRule type="expression" priority="4700395" id="{23E9F8B9-37D5-4730-9453-6F23E8ECBBE3}">
            <xm:f>$BQ$4='Data entry'!$R59</xm:f>
            <x14:dxf>
              <fill>
                <patternFill>
                  <bgColor rgb="FFFFFF00"/>
                </patternFill>
              </fill>
            </x14:dxf>
          </x14:cfRule>
          <xm:sqref>BC164:BQ164</xm:sqref>
        </x14:conditionalFormatting>
        <x14:conditionalFormatting xmlns:xm="http://schemas.microsoft.com/office/excel/2006/main">
          <x14:cfRule type="expression" priority="4700396" id="{BCFD92F6-AAD3-44FD-BC61-A292A81B883E}">
            <xm:f>$BQ$4='Data entry'!$R59</xm:f>
            <x14:dxf>
              <fill>
                <patternFill>
                  <bgColor rgb="FFFF0000"/>
                </patternFill>
              </fill>
            </x14:dxf>
          </x14:cfRule>
          <xm:sqref>BO165:CA165</xm:sqref>
        </x14:conditionalFormatting>
        <x14:conditionalFormatting xmlns:xm="http://schemas.microsoft.com/office/excel/2006/main">
          <x14:cfRule type="expression" priority="4700397" id="{357D60E5-F356-477E-8020-A18F42C02832}">
            <xm:f>$BR$4='Data entry'!$R59</xm:f>
            <x14:dxf>
              <fill>
                <patternFill>
                  <bgColor rgb="FFFFFF00"/>
                </patternFill>
              </fill>
            </x14:dxf>
          </x14:cfRule>
          <xm:sqref>BD164:BR164</xm:sqref>
        </x14:conditionalFormatting>
        <x14:conditionalFormatting xmlns:xm="http://schemas.microsoft.com/office/excel/2006/main">
          <x14:cfRule type="expression" priority="4700398" id="{DA2B6511-43B3-432D-B6AA-1DB1188B90A6}">
            <xm:f>$BR$4='Data entry'!$R59</xm:f>
            <x14:dxf>
              <fill>
                <patternFill>
                  <bgColor rgb="FFFF0000"/>
                </patternFill>
              </fill>
            </x14:dxf>
          </x14:cfRule>
          <xm:sqref>BP165:CB165</xm:sqref>
        </x14:conditionalFormatting>
        <x14:conditionalFormatting xmlns:xm="http://schemas.microsoft.com/office/excel/2006/main">
          <x14:cfRule type="expression" priority="4700399" id="{0D5F64E4-4136-4BFA-B833-CC8578525D9C}">
            <xm:f>$BS$4='Data entry'!$R59</xm:f>
            <x14:dxf>
              <fill>
                <patternFill>
                  <bgColor rgb="FFFFFF00"/>
                </patternFill>
              </fill>
            </x14:dxf>
          </x14:cfRule>
          <xm:sqref>BE164:BS164</xm:sqref>
        </x14:conditionalFormatting>
        <x14:conditionalFormatting xmlns:xm="http://schemas.microsoft.com/office/excel/2006/main">
          <x14:cfRule type="expression" priority="4700400" id="{AC94D468-F078-4AE2-8771-102996E07B09}">
            <xm:f>$BS$4='Data entry'!$R59</xm:f>
            <x14:dxf>
              <fill>
                <patternFill>
                  <bgColor rgb="FFFF0000"/>
                </patternFill>
              </fill>
            </x14:dxf>
          </x14:cfRule>
          <xm:sqref>BQ165:CC165</xm:sqref>
        </x14:conditionalFormatting>
        <x14:conditionalFormatting xmlns:xm="http://schemas.microsoft.com/office/excel/2006/main">
          <x14:cfRule type="expression" priority="4700401" id="{10E78F76-181E-4F19-9F89-7DD36D3EFE30}">
            <xm:f>$BT$4='Data entry'!$R59</xm:f>
            <x14:dxf>
              <fill>
                <patternFill>
                  <bgColor rgb="FFFFFF00"/>
                </patternFill>
              </fill>
            </x14:dxf>
          </x14:cfRule>
          <xm:sqref>BF164:BT164</xm:sqref>
        </x14:conditionalFormatting>
        <x14:conditionalFormatting xmlns:xm="http://schemas.microsoft.com/office/excel/2006/main">
          <x14:cfRule type="expression" priority="4700402" id="{6A5FADC6-9512-4EFB-90A5-7B5244D10D1F}">
            <xm:f>$BT$4='Data entry'!$R59</xm:f>
            <x14:dxf>
              <fill>
                <patternFill>
                  <bgColor rgb="FFFF0000"/>
                </patternFill>
              </fill>
            </x14:dxf>
          </x14:cfRule>
          <xm:sqref>BR165:CC165</xm:sqref>
        </x14:conditionalFormatting>
        <x14:conditionalFormatting xmlns:xm="http://schemas.microsoft.com/office/excel/2006/main">
          <x14:cfRule type="expression" priority="4700403" id="{A51139D1-8841-4B96-B8CB-DFE3808765CF}">
            <xm:f>$BU$4='Data entry'!$R59</xm:f>
            <x14:dxf>
              <fill>
                <patternFill>
                  <bgColor rgb="FFFFFF00"/>
                </patternFill>
              </fill>
            </x14:dxf>
          </x14:cfRule>
          <xm:sqref>BG164:BU164</xm:sqref>
        </x14:conditionalFormatting>
        <x14:conditionalFormatting xmlns:xm="http://schemas.microsoft.com/office/excel/2006/main">
          <x14:cfRule type="expression" priority="4700404" id="{55CA7258-760F-4BFF-ACB5-A70FEB3E7981}">
            <xm:f>$BU$4='Data entry'!$R59</xm:f>
            <x14:dxf>
              <fill>
                <patternFill>
                  <bgColor rgb="FFFF0000"/>
                </patternFill>
              </fill>
            </x14:dxf>
          </x14:cfRule>
          <xm:sqref>BS165:CC165</xm:sqref>
        </x14:conditionalFormatting>
        <x14:conditionalFormatting xmlns:xm="http://schemas.microsoft.com/office/excel/2006/main">
          <x14:cfRule type="expression" priority="4700405" id="{A922B218-64DB-4CBB-9AB8-FE0EBB44E09E}">
            <xm:f>$BV$4='Data entry'!$R59</xm:f>
            <x14:dxf>
              <fill>
                <patternFill>
                  <bgColor rgb="FFFFFF00"/>
                </patternFill>
              </fill>
            </x14:dxf>
          </x14:cfRule>
          <xm:sqref>BH164:BV164</xm:sqref>
        </x14:conditionalFormatting>
        <x14:conditionalFormatting xmlns:xm="http://schemas.microsoft.com/office/excel/2006/main">
          <x14:cfRule type="expression" priority="4700406" id="{C98E908A-CD31-4778-B41C-7AFB9DBE639A}">
            <xm:f>$BV$4='Data entry'!$R59</xm:f>
            <x14:dxf>
              <fill>
                <patternFill>
                  <bgColor rgb="FFFF0000"/>
                </patternFill>
              </fill>
            </x14:dxf>
          </x14:cfRule>
          <xm:sqref>BT165:CC165</xm:sqref>
        </x14:conditionalFormatting>
        <x14:conditionalFormatting xmlns:xm="http://schemas.microsoft.com/office/excel/2006/main">
          <x14:cfRule type="expression" priority="4700407" id="{465CCCA3-B4DB-4B61-8AC7-8A5E4CEC9E3F}">
            <xm:f>$BW$4='Data entry'!$R59</xm:f>
            <x14:dxf>
              <fill>
                <patternFill>
                  <bgColor rgb="FFFFFF00"/>
                </patternFill>
              </fill>
            </x14:dxf>
          </x14:cfRule>
          <xm:sqref>BI164:BW164</xm:sqref>
        </x14:conditionalFormatting>
        <x14:conditionalFormatting xmlns:xm="http://schemas.microsoft.com/office/excel/2006/main">
          <x14:cfRule type="expression" priority="4700408" id="{37566F97-6D06-400B-A709-FE657B07687F}">
            <xm:f>$BW$4='Data entry'!$R59</xm:f>
            <x14:dxf>
              <fill>
                <patternFill>
                  <bgColor rgb="FFFF0000"/>
                </patternFill>
              </fill>
            </x14:dxf>
          </x14:cfRule>
          <xm:sqref>BU165:CC165</xm:sqref>
        </x14:conditionalFormatting>
        <x14:conditionalFormatting xmlns:xm="http://schemas.microsoft.com/office/excel/2006/main">
          <x14:cfRule type="expression" priority="4700409" id="{D8FBA3AC-5CF0-4E45-97CA-1D4DEE729ADA}">
            <xm:f>$BX$4='Data entry'!$R59</xm:f>
            <x14:dxf>
              <fill>
                <patternFill>
                  <bgColor rgb="FFFFFF00"/>
                </patternFill>
              </fill>
            </x14:dxf>
          </x14:cfRule>
          <xm:sqref>BJ164:BX164</xm:sqref>
        </x14:conditionalFormatting>
        <x14:conditionalFormatting xmlns:xm="http://schemas.microsoft.com/office/excel/2006/main">
          <x14:cfRule type="expression" priority="4700410" id="{E077C84B-A94F-431D-B232-4AFCC7C64F54}">
            <xm:f>$BX$4='Data entry'!$R59</xm:f>
            <x14:dxf>
              <fill>
                <patternFill>
                  <bgColor rgb="FFFF0000"/>
                </patternFill>
              </fill>
            </x14:dxf>
          </x14:cfRule>
          <xm:sqref>BV165:CC165</xm:sqref>
        </x14:conditionalFormatting>
        <x14:conditionalFormatting xmlns:xm="http://schemas.microsoft.com/office/excel/2006/main">
          <x14:cfRule type="expression" priority="4700411" id="{63783BA8-0C97-4A44-86FD-7A2BCF1B9957}">
            <xm:f>$BY$4='Data entry'!$R59</xm:f>
            <x14:dxf>
              <fill>
                <patternFill>
                  <bgColor rgb="FFFFFF00"/>
                </patternFill>
              </fill>
            </x14:dxf>
          </x14:cfRule>
          <xm:sqref>BK164:BY164</xm:sqref>
        </x14:conditionalFormatting>
        <x14:conditionalFormatting xmlns:xm="http://schemas.microsoft.com/office/excel/2006/main">
          <x14:cfRule type="expression" priority="4700412" id="{BB8DB8B4-B71B-46D2-AEE7-346F16103F74}">
            <xm:f>$BY$4='Data entry'!$R59</xm:f>
            <x14:dxf>
              <fill>
                <patternFill>
                  <bgColor rgb="FFFF0000"/>
                </patternFill>
              </fill>
            </x14:dxf>
          </x14:cfRule>
          <xm:sqref>BW165:CC165</xm:sqref>
        </x14:conditionalFormatting>
        <x14:conditionalFormatting xmlns:xm="http://schemas.microsoft.com/office/excel/2006/main">
          <x14:cfRule type="expression" priority="4700413" id="{1B638B98-2B06-4FEB-90C1-446A3E0A3979}">
            <xm:f>$BZ$4='Data entry'!$R59</xm:f>
            <x14:dxf>
              <fill>
                <patternFill>
                  <bgColor rgb="FFFFFF00"/>
                </patternFill>
              </fill>
            </x14:dxf>
          </x14:cfRule>
          <xm:sqref>BL164:BZ164</xm:sqref>
        </x14:conditionalFormatting>
        <x14:conditionalFormatting xmlns:xm="http://schemas.microsoft.com/office/excel/2006/main">
          <x14:cfRule type="expression" priority="4700414" id="{D3A0A2F8-D1B2-4DC5-B2A9-0EF53074E685}">
            <xm:f>$BZ$4='Data entry'!$R59</xm:f>
            <x14:dxf>
              <fill>
                <patternFill>
                  <bgColor rgb="FFFF0000"/>
                </patternFill>
              </fill>
            </x14:dxf>
          </x14:cfRule>
          <xm:sqref>BX165:CC165</xm:sqref>
        </x14:conditionalFormatting>
        <x14:conditionalFormatting xmlns:xm="http://schemas.microsoft.com/office/excel/2006/main">
          <x14:cfRule type="expression" priority="4700415" id="{83F6D018-7D3B-4D33-9998-11572F2F2FF5}">
            <xm:f>$CA$4='Data entry'!$R59</xm:f>
            <x14:dxf>
              <fill>
                <patternFill>
                  <bgColor rgb="FFFFFF00"/>
                </patternFill>
              </fill>
            </x14:dxf>
          </x14:cfRule>
          <xm:sqref>BM164:CA164</xm:sqref>
        </x14:conditionalFormatting>
        <x14:conditionalFormatting xmlns:xm="http://schemas.microsoft.com/office/excel/2006/main">
          <x14:cfRule type="expression" priority="4700416" id="{8E6D0B51-5626-4ED9-9072-C7A2C139704F}">
            <xm:f>$CA$4='Data entry'!$R59</xm:f>
            <x14:dxf>
              <fill>
                <patternFill>
                  <bgColor rgb="FFFF0000"/>
                </patternFill>
              </fill>
            </x14:dxf>
          </x14:cfRule>
          <xm:sqref>BY165:CC165</xm:sqref>
        </x14:conditionalFormatting>
        <x14:conditionalFormatting xmlns:xm="http://schemas.microsoft.com/office/excel/2006/main">
          <x14:cfRule type="expression" priority="4700417" id="{E1886EE4-3BDE-43A9-9F4B-79377FEC37FE}">
            <xm:f>$CB$4='Data entry'!$R59</xm:f>
            <x14:dxf>
              <fill>
                <patternFill>
                  <bgColor rgb="FFFFFF00"/>
                </patternFill>
              </fill>
            </x14:dxf>
          </x14:cfRule>
          <xm:sqref>BN164:CB164</xm:sqref>
        </x14:conditionalFormatting>
        <x14:conditionalFormatting xmlns:xm="http://schemas.microsoft.com/office/excel/2006/main">
          <x14:cfRule type="expression" priority="4700418" id="{ADEF572A-6C18-4602-BB86-01C96D36E07E}">
            <xm:f>$CB$4='Data entry'!$R59</xm:f>
            <x14:dxf>
              <fill>
                <patternFill>
                  <bgColor rgb="FFFF0000"/>
                </patternFill>
              </fill>
            </x14:dxf>
          </x14:cfRule>
          <xm:sqref>BZ165:CC165</xm:sqref>
        </x14:conditionalFormatting>
        <x14:conditionalFormatting xmlns:xm="http://schemas.microsoft.com/office/excel/2006/main">
          <x14:cfRule type="expression" priority="4700419" id="{7984E1C9-E073-4955-8543-62145CB6D008}">
            <xm:f>$CC$4='Data entry'!$R59</xm:f>
            <x14:dxf>
              <fill>
                <patternFill>
                  <bgColor rgb="FFFFFF00"/>
                </patternFill>
              </fill>
            </x14:dxf>
          </x14:cfRule>
          <xm:sqref>BO164:CC164</xm:sqref>
        </x14:conditionalFormatting>
        <x14:conditionalFormatting xmlns:xm="http://schemas.microsoft.com/office/excel/2006/main">
          <x14:cfRule type="expression" priority="4700420" id="{18A957B3-59FA-4698-BA92-2A208FF18E2F}">
            <xm:f>$CC$4='Data entry'!$R59</xm:f>
            <x14:dxf>
              <fill>
                <patternFill>
                  <bgColor rgb="FFFF0000"/>
                </patternFill>
              </fill>
            </x14:dxf>
          </x14:cfRule>
          <xm:sqref>CA165:CC165</xm:sqref>
        </x14:conditionalFormatting>
        <x14:conditionalFormatting xmlns:xm="http://schemas.microsoft.com/office/excel/2006/main">
          <x14:cfRule type="expression" priority="4700507" id="{5B0DB825-B7C2-40AC-B7EF-F267F054CFB9}">
            <xm:f>$U$4='Data entry'!$R60</xm:f>
            <x14:dxf>
              <fill>
                <patternFill>
                  <bgColor rgb="FFFF0000"/>
                </patternFill>
              </fill>
            </x14:dxf>
          </x14:cfRule>
          <xm:sqref>S168:AE168</xm:sqref>
        </x14:conditionalFormatting>
        <x14:conditionalFormatting xmlns:xm="http://schemas.microsoft.com/office/excel/2006/main">
          <x14:cfRule type="expression" priority="4700508" id="{18311200-E2BB-400F-B594-3B9A2C6068C2}">
            <xm:f>$V$4='Data entry'!$R60</xm:f>
            <x14:dxf>
              <fill>
                <patternFill>
                  <bgColor rgb="FFFF0000"/>
                </patternFill>
              </fill>
            </x14:dxf>
          </x14:cfRule>
          <xm:sqref>T168:AF168</xm:sqref>
        </x14:conditionalFormatting>
        <x14:conditionalFormatting xmlns:xm="http://schemas.microsoft.com/office/excel/2006/main">
          <x14:cfRule type="expression" priority="4700509" id="{D6DFB621-1A58-4C59-A987-ECAD0EB2D32B}">
            <xm:f>$V$4='Data entry'!$R60</xm:f>
            <x14:dxf>
              <fill>
                <patternFill>
                  <bgColor rgb="FFFFFF00"/>
                </patternFill>
              </fill>
            </x14:dxf>
          </x14:cfRule>
          <xm:sqref>H167:V167</xm:sqref>
        </x14:conditionalFormatting>
        <x14:conditionalFormatting xmlns:xm="http://schemas.microsoft.com/office/excel/2006/main">
          <x14:cfRule type="expression" priority="4700510" id="{5F87A680-DC5F-433D-A779-B7A534ACCDA9}">
            <xm:f>$W$4='Data entry'!$R60</xm:f>
            <x14:dxf>
              <fill>
                <patternFill>
                  <bgColor rgb="FFFF0000"/>
                </patternFill>
              </fill>
            </x14:dxf>
          </x14:cfRule>
          <xm:sqref>U168:AG168</xm:sqref>
        </x14:conditionalFormatting>
        <x14:conditionalFormatting xmlns:xm="http://schemas.microsoft.com/office/excel/2006/main">
          <x14:cfRule type="expression" priority="4700511" id="{964539FF-A92C-4F68-B268-B7157A32678C}">
            <xm:f>$W$4='Data entry'!$R60</xm:f>
            <x14:dxf>
              <fill>
                <patternFill>
                  <bgColor rgb="FFFFFF00"/>
                </patternFill>
              </fill>
            </x14:dxf>
          </x14:cfRule>
          <xm:sqref>I167:W167</xm:sqref>
        </x14:conditionalFormatting>
        <x14:conditionalFormatting xmlns:xm="http://schemas.microsoft.com/office/excel/2006/main">
          <x14:cfRule type="expression" priority="4700512" id="{46C1533A-F090-4A90-9309-3F59EC3FD3B0}">
            <xm:f>$X$4='Data entry'!$R60</xm:f>
            <x14:dxf>
              <fill>
                <patternFill>
                  <bgColor rgb="FFFF0000"/>
                </patternFill>
              </fill>
            </x14:dxf>
          </x14:cfRule>
          <xm:sqref>V168:AH168</xm:sqref>
        </x14:conditionalFormatting>
        <x14:conditionalFormatting xmlns:xm="http://schemas.microsoft.com/office/excel/2006/main">
          <x14:cfRule type="expression" priority="4700513" id="{7C70E81C-DDD4-4D75-933A-4F6A39893184}">
            <xm:f>$X$4='Data entry'!$R60</xm:f>
            <x14:dxf>
              <fill>
                <patternFill>
                  <bgColor rgb="FFFFFF00"/>
                </patternFill>
              </fill>
            </x14:dxf>
          </x14:cfRule>
          <xm:sqref>J167:X167</xm:sqref>
        </x14:conditionalFormatting>
        <x14:conditionalFormatting xmlns:xm="http://schemas.microsoft.com/office/excel/2006/main">
          <x14:cfRule type="expression" priority="4700514" id="{561AF073-0EF8-4B72-A119-40A639C4359D}">
            <xm:f>$Y$4='Data entry'!$R60</xm:f>
            <x14:dxf>
              <fill>
                <patternFill>
                  <bgColor rgb="FFFF0000"/>
                </patternFill>
              </fill>
            </x14:dxf>
          </x14:cfRule>
          <xm:sqref>W168:AI168</xm:sqref>
        </x14:conditionalFormatting>
        <x14:conditionalFormatting xmlns:xm="http://schemas.microsoft.com/office/excel/2006/main">
          <x14:cfRule type="expression" priority="4700515" id="{F242E808-8F07-4A89-9524-7D4C767CE357}">
            <xm:f>$Y$4='Data entry'!$R60</xm:f>
            <x14:dxf>
              <fill>
                <patternFill>
                  <bgColor rgb="FFFFFF00"/>
                </patternFill>
              </fill>
            </x14:dxf>
          </x14:cfRule>
          <xm:sqref>K167:Y167</xm:sqref>
        </x14:conditionalFormatting>
        <x14:conditionalFormatting xmlns:xm="http://schemas.microsoft.com/office/excel/2006/main">
          <x14:cfRule type="expression" priority="4700516" id="{DD601058-982B-4218-BD9D-64BB823C2633}">
            <xm:f>$Z$4='Data entry'!$R60</xm:f>
            <x14:dxf>
              <fill>
                <patternFill>
                  <bgColor rgb="FFFF0000"/>
                </patternFill>
              </fill>
            </x14:dxf>
          </x14:cfRule>
          <xm:sqref>X168:AJ168</xm:sqref>
        </x14:conditionalFormatting>
        <x14:conditionalFormatting xmlns:xm="http://schemas.microsoft.com/office/excel/2006/main">
          <x14:cfRule type="expression" priority="4700517" id="{C9DB141D-79F6-4093-92A3-7BF7A1622985}">
            <xm:f>$Z$4='Data entry'!$R60</xm:f>
            <x14:dxf>
              <fill>
                <patternFill>
                  <bgColor rgb="FFFFFF00"/>
                </patternFill>
              </fill>
            </x14:dxf>
          </x14:cfRule>
          <xm:sqref>L167:Z167</xm:sqref>
        </x14:conditionalFormatting>
        <x14:conditionalFormatting xmlns:xm="http://schemas.microsoft.com/office/excel/2006/main">
          <x14:cfRule type="expression" priority="4700518" id="{710EB8D3-F5C0-4E3C-8214-2D0C4E26F649}">
            <xm:f>$AA$4='Data entry'!$R60</xm:f>
            <x14:dxf>
              <fill>
                <patternFill>
                  <bgColor rgb="FFFF0000"/>
                </patternFill>
              </fill>
            </x14:dxf>
          </x14:cfRule>
          <xm:sqref>Y168:AK168</xm:sqref>
        </x14:conditionalFormatting>
        <x14:conditionalFormatting xmlns:xm="http://schemas.microsoft.com/office/excel/2006/main">
          <x14:cfRule type="expression" priority="4700519" id="{33825D69-C967-4D27-B395-5D44A3083802}">
            <xm:f>$AA$4='Data entry'!$R60</xm:f>
            <x14:dxf>
              <fill>
                <patternFill>
                  <bgColor rgb="FFFFFF00"/>
                </patternFill>
              </fill>
            </x14:dxf>
          </x14:cfRule>
          <xm:sqref>M167:AA167</xm:sqref>
        </x14:conditionalFormatting>
        <x14:conditionalFormatting xmlns:xm="http://schemas.microsoft.com/office/excel/2006/main">
          <x14:cfRule type="expression" priority="4700520" id="{9811A97D-351B-4D32-8754-AF433277E62B}">
            <xm:f>$AB$4='Data entry'!$R60</xm:f>
            <x14:dxf>
              <fill>
                <patternFill>
                  <bgColor rgb="FFFF0000"/>
                </patternFill>
              </fill>
            </x14:dxf>
          </x14:cfRule>
          <xm:sqref>Z168:AL168</xm:sqref>
        </x14:conditionalFormatting>
        <x14:conditionalFormatting xmlns:xm="http://schemas.microsoft.com/office/excel/2006/main">
          <x14:cfRule type="expression" priority="4700521" id="{6DD3E556-C72E-438B-92DA-3096ED1E4178}">
            <xm:f>$AB$4='Data entry'!$R60</xm:f>
            <x14:dxf>
              <fill>
                <patternFill>
                  <bgColor rgb="FFFFFF00"/>
                </patternFill>
              </fill>
            </x14:dxf>
          </x14:cfRule>
          <xm:sqref>N167:AB167</xm:sqref>
        </x14:conditionalFormatting>
        <x14:conditionalFormatting xmlns:xm="http://schemas.microsoft.com/office/excel/2006/main">
          <x14:cfRule type="expression" priority="4700522" id="{C0DF7A1B-D6BC-4371-BD3A-F0708147FA1C}">
            <xm:f>$AC$4='Data entry'!$R60</xm:f>
            <x14:dxf>
              <fill>
                <patternFill>
                  <bgColor rgb="FFFF0000"/>
                </patternFill>
              </fill>
            </x14:dxf>
          </x14:cfRule>
          <xm:sqref>AA168:AM168</xm:sqref>
        </x14:conditionalFormatting>
        <x14:conditionalFormatting xmlns:xm="http://schemas.microsoft.com/office/excel/2006/main">
          <x14:cfRule type="expression" priority="4700523" id="{DB2E1F48-AF0E-41F9-A976-6B1963CA5711}">
            <xm:f>$AC$4='Data entry'!$R60</xm:f>
            <x14:dxf>
              <fill>
                <patternFill>
                  <bgColor rgb="FFFFFF00"/>
                </patternFill>
              </fill>
            </x14:dxf>
          </x14:cfRule>
          <xm:sqref>O167:AC167</xm:sqref>
        </x14:conditionalFormatting>
        <x14:conditionalFormatting xmlns:xm="http://schemas.microsoft.com/office/excel/2006/main">
          <x14:cfRule type="expression" priority="4700524" id="{89909907-F9A9-4AF9-BC1D-304710A43F50}">
            <xm:f>$AD$4='Data entry'!$R60</xm:f>
            <x14:dxf>
              <fill>
                <patternFill>
                  <bgColor rgb="FFFF0000"/>
                </patternFill>
              </fill>
            </x14:dxf>
          </x14:cfRule>
          <xm:sqref>AB168:AN168</xm:sqref>
        </x14:conditionalFormatting>
        <x14:conditionalFormatting xmlns:xm="http://schemas.microsoft.com/office/excel/2006/main">
          <x14:cfRule type="expression" priority="4700525" id="{729676B7-E331-43A4-ACC9-850DCEE76A0E}">
            <xm:f>$AD$4='Data entry'!$R60</xm:f>
            <x14:dxf>
              <fill>
                <patternFill>
                  <bgColor rgb="FFFFFF00"/>
                </patternFill>
              </fill>
            </x14:dxf>
          </x14:cfRule>
          <xm:sqref>P167:AD167</xm:sqref>
        </x14:conditionalFormatting>
        <x14:conditionalFormatting xmlns:xm="http://schemas.microsoft.com/office/excel/2006/main">
          <x14:cfRule type="expression" priority="4700526" id="{00DA2C55-350E-44AA-ABEA-808FABFDA737}">
            <xm:f>$AE$4='Data entry'!$R60</xm:f>
            <x14:dxf>
              <fill>
                <patternFill>
                  <bgColor rgb="FFFF0000"/>
                </patternFill>
              </fill>
            </x14:dxf>
          </x14:cfRule>
          <xm:sqref>AC168:AO168</xm:sqref>
        </x14:conditionalFormatting>
        <x14:conditionalFormatting xmlns:xm="http://schemas.microsoft.com/office/excel/2006/main">
          <x14:cfRule type="expression" priority="4700527" id="{373C95F1-00C1-45E9-B561-5224945BA4A4}">
            <xm:f>$AE$4='Data entry'!$R60</xm:f>
            <x14:dxf>
              <fill>
                <patternFill>
                  <bgColor rgb="FFFFFF00"/>
                </patternFill>
              </fill>
            </x14:dxf>
          </x14:cfRule>
          <xm:sqref>Q167:AE167</xm:sqref>
        </x14:conditionalFormatting>
        <x14:conditionalFormatting xmlns:xm="http://schemas.microsoft.com/office/excel/2006/main">
          <x14:cfRule type="expression" priority="4700528" id="{65E90E74-6BEF-4B00-BD5E-ECACFEBC225A}">
            <xm:f>$AF$4='Data entry'!$R60</xm:f>
            <x14:dxf>
              <fill>
                <patternFill>
                  <bgColor rgb="FFFF0000"/>
                </patternFill>
              </fill>
            </x14:dxf>
          </x14:cfRule>
          <xm:sqref>AD168:AP168</xm:sqref>
        </x14:conditionalFormatting>
        <x14:conditionalFormatting xmlns:xm="http://schemas.microsoft.com/office/excel/2006/main">
          <x14:cfRule type="expression" priority="4700529" id="{56B519D7-E083-4811-B42B-D6CB10D44BB3}">
            <xm:f>$AF$4='Data entry'!$R60</xm:f>
            <x14:dxf>
              <fill>
                <patternFill>
                  <bgColor rgb="FFFFFF00"/>
                </patternFill>
              </fill>
            </x14:dxf>
          </x14:cfRule>
          <xm:sqref>R167:AF167</xm:sqref>
        </x14:conditionalFormatting>
        <x14:conditionalFormatting xmlns:xm="http://schemas.microsoft.com/office/excel/2006/main">
          <x14:cfRule type="expression" priority="4700530" id="{889682B6-BF9B-414B-86B7-1C802156B058}">
            <xm:f>$AG$4='Data entry'!$R60</xm:f>
            <x14:dxf>
              <fill>
                <patternFill>
                  <bgColor rgb="FFFF0000"/>
                </patternFill>
              </fill>
            </x14:dxf>
          </x14:cfRule>
          <xm:sqref>AE168:AQ168</xm:sqref>
        </x14:conditionalFormatting>
        <x14:conditionalFormatting xmlns:xm="http://schemas.microsoft.com/office/excel/2006/main">
          <x14:cfRule type="expression" priority="4700531" id="{19913D88-1940-4CB0-B29C-D46D60833BD5}">
            <xm:f>$AG$4='Data entry'!$R60</xm:f>
            <x14:dxf>
              <fill>
                <patternFill>
                  <bgColor rgb="FFFFFF00"/>
                </patternFill>
              </fill>
            </x14:dxf>
          </x14:cfRule>
          <xm:sqref>S167:AG167</xm:sqref>
        </x14:conditionalFormatting>
        <x14:conditionalFormatting xmlns:xm="http://schemas.microsoft.com/office/excel/2006/main">
          <x14:cfRule type="expression" priority="4700532" id="{3DD7B9A5-18A3-463F-BAD5-9796FC487328}">
            <xm:f>$AH$4='Data entry'!$R60</xm:f>
            <x14:dxf>
              <fill>
                <patternFill>
                  <bgColor rgb="FFFF0000"/>
                </patternFill>
              </fill>
            </x14:dxf>
          </x14:cfRule>
          <xm:sqref>AF168:AR168</xm:sqref>
        </x14:conditionalFormatting>
        <x14:conditionalFormatting xmlns:xm="http://schemas.microsoft.com/office/excel/2006/main">
          <x14:cfRule type="expression" priority="4700533" id="{31005CF4-5608-496E-91EB-F7F505046C80}">
            <xm:f>$AH$4='Data entry'!$R60</xm:f>
            <x14:dxf>
              <fill>
                <patternFill>
                  <bgColor rgb="FFFFFF00"/>
                </patternFill>
              </fill>
            </x14:dxf>
          </x14:cfRule>
          <xm:sqref>T167:AH167</xm:sqref>
        </x14:conditionalFormatting>
        <x14:conditionalFormatting xmlns:xm="http://schemas.microsoft.com/office/excel/2006/main">
          <x14:cfRule type="expression" priority="4700534" id="{CD14F654-5B7A-444F-8FC1-7DD71E76E475}">
            <xm:f>$AI$4='Data entry'!$R60</xm:f>
            <x14:dxf>
              <fill>
                <patternFill>
                  <bgColor rgb="FFFF0000"/>
                </patternFill>
              </fill>
            </x14:dxf>
          </x14:cfRule>
          <xm:sqref>AG168:AS168</xm:sqref>
        </x14:conditionalFormatting>
        <x14:conditionalFormatting xmlns:xm="http://schemas.microsoft.com/office/excel/2006/main">
          <x14:cfRule type="expression" priority="4700535" id="{0E4E448C-6C46-4285-B877-A61A90294385}">
            <xm:f>$AI$4='Data entry'!$R60</xm:f>
            <x14:dxf>
              <fill>
                <patternFill>
                  <bgColor rgb="FFFFFF00"/>
                </patternFill>
              </fill>
            </x14:dxf>
          </x14:cfRule>
          <xm:sqref>U167:AI167</xm:sqref>
        </x14:conditionalFormatting>
        <x14:conditionalFormatting xmlns:xm="http://schemas.microsoft.com/office/excel/2006/main">
          <x14:cfRule type="expression" priority="4700536" id="{B1C1818F-791C-403D-BE73-6F6E9DC6A16D}">
            <xm:f>$AJ$4='Data entry'!$R60</xm:f>
            <x14:dxf>
              <fill>
                <patternFill>
                  <bgColor rgb="FFFF0000"/>
                </patternFill>
              </fill>
            </x14:dxf>
          </x14:cfRule>
          <xm:sqref>AH168:AT168</xm:sqref>
        </x14:conditionalFormatting>
        <x14:conditionalFormatting xmlns:xm="http://schemas.microsoft.com/office/excel/2006/main">
          <x14:cfRule type="expression" priority="4700537" id="{A1237792-221B-431B-B8A7-E9A64DA46D93}">
            <xm:f>$AJ$4='Data entry'!$R60</xm:f>
            <x14:dxf>
              <fill>
                <patternFill>
                  <bgColor rgb="FFFFFF00"/>
                </patternFill>
              </fill>
            </x14:dxf>
          </x14:cfRule>
          <xm:sqref>V167:AJ167</xm:sqref>
        </x14:conditionalFormatting>
        <x14:conditionalFormatting xmlns:xm="http://schemas.microsoft.com/office/excel/2006/main">
          <x14:cfRule type="expression" priority="4700538" id="{617DC2AF-C7A3-4724-8EA3-17DEFEDC8949}">
            <xm:f>$AK$4='Data entry'!$R60</xm:f>
            <x14:dxf>
              <fill>
                <patternFill>
                  <bgColor rgb="FFFF0000"/>
                </patternFill>
              </fill>
            </x14:dxf>
          </x14:cfRule>
          <xm:sqref>AI168:AU168</xm:sqref>
        </x14:conditionalFormatting>
        <x14:conditionalFormatting xmlns:xm="http://schemas.microsoft.com/office/excel/2006/main">
          <x14:cfRule type="expression" priority="4700539" id="{AA72317D-37B1-48EB-A28B-BF2AC8DC4519}">
            <xm:f>$AK$4='Data entry'!$R60</xm:f>
            <x14:dxf>
              <fill>
                <patternFill>
                  <bgColor rgb="FFFFFF00"/>
                </patternFill>
              </fill>
            </x14:dxf>
          </x14:cfRule>
          <xm:sqref>W167:AK167</xm:sqref>
        </x14:conditionalFormatting>
        <x14:conditionalFormatting xmlns:xm="http://schemas.microsoft.com/office/excel/2006/main">
          <x14:cfRule type="expression" priority="4700540" id="{6CA9FB7A-20EA-4D3A-B74C-A001F4BE810D}">
            <xm:f>$AL$4='Data entry'!$R60</xm:f>
            <x14:dxf>
              <fill>
                <patternFill>
                  <bgColor rgb="FFFF0000"/>
                </patternFill>
              </fill>
            </x14:dxf>
          </x14:cfRule>
          <xm:sqref>AJ168:AV168</xm:sqref>
        </x14:conditionalFormatting>
        <x14:conditionalFormatting xmlns:xm="http://schemas.microsoft.com/office/excel/2006/main">
          <x14:cfRule type="expression" priority="4700541" id="{81A75DAA-573F-4EF3-A640-1B992C18BEA0}">
            <xm:f>$AL$4='Data entry'!$R60</xm:f>
            <x14:dxf>
              <fill>
                <patternFill>
                  <bgColor rgb="FFFFFF00"/>
                </patternFill>
              </fill>
            </x14:dxf>
          </x14:cfRule>
          <xm:sqref>X167:AL167</xm:sqref>
        </x14:conditionalFormatting>
        <x14:conditionalFormatting xmlns:xm="http://schemas.microsoft.com/office/excel/2006/main">
          <x14:cfRule type="expression" priority="4700542" id="{3D44713E-4ABA-4CCD-9DF4-5513A9FB5E1E}">
            <xm:f>$AM$4='Data entry'!$R60</xm:f>
            <x14:dxf>
              <fill>
                <patternFill>
                  <bgColor rgb="FFFF0000"/>
                </patternFill>
              </fill>
            </x14:dxf>
          </x14:cfRule>
          <xm:sqref>AK168:AW168</xm:sqref>
        </x14:conditionalFormatting>
        <x14:conditionalFormatting xmlns:xm="http://schemas.microsoft.com/office/excel/2006/main">
          <x14:cfRule type="expression" priority="4700543" id="{05A26B51-72A7-4423-822F-2BDBC28275D0}">
            <xm:f>$AM$4='Data entry'!$R60</xm:f>
            <x14:dxf>
              <fill>
                <patternFill>
                  <bgColor rgb="FFFFFF00"/>
                </patternFill>
              </fill>
            </x14:dxf>
          </x14:cfRule>
          <xm:sqref>Y167:AM167</xm:sqref>
        </x14:conditionalFormatting>
        <x14:conditionalFormatting xmlns:xm="http://schemas.microsoft.com/office/excel/2006/main">
          <x14:cfRule type="expression" priority="4700544" id="{B8A20675-6230-4694-A7F6-6B3DC7142773}">
            <xm:f>$AN$4='Data entry'!$R60</xm:f>
            <x14:dxf>
              <fill>
                <patternFill>
                  <bgColor rgb="FFFF0000"/>
                </patternFill>
              </fill>
            </x14:dxf>
          </x14:cfRule>
          <xm:sqref>AL168:AX168</xm:sqref>
        </x14:conditionalFormatting>
        <x14:conditionalFormatting xmlns:xm="http://schemas.microsoft.com/office/excel/2006/main">
          <x14:cfRule type="expression" priority="4700545" id="{8421181C-7450-42E9-BC1D-065CCFCA960E}">
            <xm:f>$AN$4='Data entry'!$R60</xm:f>
            <x14:dxf>
              <fill>
                <patternFill>
                  <bgColor rgb="FFFFFF00"/>
                </patternFill>
              </fill>
            </x14:dxf>
          </x14:cfRule>
          <xm:sqref>Z167:AN167</xm:sqref>
        </x14:conditionalFormatting>
        <x14:conditionalFormatting xmlns:xm="http://schemas.microsoft.com/office/excel/2006/main">
          <x14:cfRule type="expression" priority="4700546" id="{067FE4BD-6EF4-4684-B6E0-35AB2F267EE7}">
            <xm:f>$AO$4='Data entry'!$R60</xm:f>
            <x14:dxf>
              <fill>
                <patternFill>
                  <bgColor rgb="FFFF0000"/>
                </patternFill>
              </fill>
            </x14:dxf>
          </x14:cfRule>
          <xm:sqref>AM168:AY168</xm:sqref>
        </x14:conditionalFormatting>
        <x14:conditionalFormatting xmlns:xm="http://schemas.microsoft.com/office/excel/2006/main">
          <x14:cfRule type="expression" priority="4700547" id="{F7653492-88D1-47AC-8BA3-0CCE65C3C2AB}">
            <xm:f>$AO$4='Data entry'!$R60</xm:f>
            <x14:dxf>
              <fill>
                <patternFill>
                  <bgColor rgb="FFFFFF00"/>
                </patternFill>
              </fill>
            </x14:dxf>
          </x14:cfRule>
          <xm:sqref>AA167:AO167</xm:sqref>
        </x14:conditionalFormatting>
        <x14:conditionalFormatting xmlns:xm="http://schemas.microsoft.com/office/excel/2006/main">
          <x14:cfRule type="expression" priority="4700548" id="{207A5E5D-B322-482E-9193-1D7318138358}">
            <xm:f>$AP$4='Data entry'!$R60</xm:f>
            <x14:dxf>
              <fill>
                <patternFill>
                  <bgColor rgb="FFFF0000"/>
                </patternFill>
              </fill>
            </x14:dxf>
          </x14:cfRule>
          <xm:sqref>AN168:AZ168</xm:sqref>
        </x14:conditionalFormatting>
        <x14:conditionalFormatting xmlns:xm="http://schemas.microsoft.com/office/excel/2006/main">
          <x14:cfRule type="expression" priority="4700549" id="{21DA638D-4CA0-4067-BFF1-240CE1A0261B}">
            <xm:f>$AP$4='Data entry'!$R60</xm:f>
            <x14:dxf>
              <fill>
                <patternFill>
                  <bgColor rgb="FFFFFF00"/>
                </patternFill>
              </fill>
            </x14:dxf>
          </x14:cfRule>
          <xm:sqref>AB167:AP167</xm:sqref>
        </x14:conditionalFormatting>
        <x14:conditionalFormatting xmlns:xm="http://schemas.microsoft.com/office/excel/2006/main">
          <x14:cfRule type="expression" priority="4700550" id="{71963D96-A42A-4B90-BFC7-6D83D37766EF}">
            <xm:f>$AQ$4='Data entry'!$R60</xm:f>
            <x14:dxf>
              <fill>
                <patternFill>
                  <bgColor rgb="FFFF0000"/>
                </patternFill>
              </fill>
            </x14:dxf>
          </x14:cfRule>
          <xm:sqref>AO168:BA168</xm:sqref>
        </x14:conditionalFormatting>
        <x14:conditionalFormatting xmlns:xm="http://schemas.microsoft.com/office/excel/2006/main">
          <x14:cfRule type="expression" priority="4700551" id="{74952595-84B6-484F-8FF6-FCC1F337DF4D}">
            <xm:f>$AQ$4='Data entry'!$R60</xm:f>
            <x14:dxf>
              <fill>
                <patternFill>
                  <bgColor rgb="FFFFFF00"/>
                </patternFill>
              </fill>
            </x14:dxf>
          </x14:cfRule>
          <xm:sqref>AC167:AQ167</xm:sqref>
        </x14:conditionalFormatting>
        <x14:conditionalFormatting xmlns:xm="http://schemas.microsoft.com/office/excel/2006/main">
          <x14:cfRule type="expression" priority="4700552" id="{8AC9C4B9-0A34-4BC0-B0F7-CA89434C4911}">
            <xm:f>$P$4='Data entry'!$R60</xm:f>
            <x14:dxf>
              <fill>
                <patternFill>
                  <bgColor rgb="FFFFFF00"/>
                </patternFill>
              </fill>
            </x14:dxf>
          </x14:cfRule>
          <xm:sqref>C167:P167</xm:sqref>
        </x14:conditionalFormatting>
        <x14:conditionalFormatting xmlns:xm="http://schemas.microsoft.com/office/excel/2006/main">
          <x14:cfRule type="expression" priority="4700553" id="{0A726775-ABFD-4F22-967C-1A4D87BA3751}">
            <xm:f>$Q$4='Data entry'!$R60</xm:f>
            <x14:dxf>
              <fill>
                <patternFill>
                  <bgColor rgb="FFFFFF00"/>
                </patternFill>
              </fill>
            </x14:dxf>
          </x14:cfRule>
          <xm:sqref>C167:Q167</xm:sqref>
        </x14:conditionalFormatting>
        <x14:conditionalFormatting xmlns:xm="http://schemas.microsoft.com/office/excel/2006/main">
          <x14:cfRule type="expression" priority="4700554" id="{3A8414BD-262C-43B5-86EE-FA6901D00453}">
            <xm:f>$Q$4='Data entry'!$R60</xm:f>
            <x14:dxf>
              <fill>
                <patternFill>
                  <bgColor rgb="FFFF0000"/>
                </patternFill>
              </fill>
            </x14:dxf>
          </x14:cfRule>
          <xm:sqref>O168:AA168</xm:sqref>
        </x14:conditionalFormatting>
        <x14:conditionalFormatting xmlns:xm="http://schemas.microsoft.com/office/excel/2006/main">
          <x14:cfRule type="expression" priority="4700555" id="{B8B5501D-F3EF-4449-9306-F652960C65F4}">
            <xm:f>$R$4='Data entry'!$R60</xm:f>
            <x14:dxf>
              <fill>
                <patternFill>
                  <bgColor rgb="FFFF0000"/>
                </patternFill>
              </fill>
            </x14:dxf>
          </x14:cfRule>
          <xm:sqref>P168:AB168</xm:sqref>
        </x14:conditionalFormatting>
        <x14:conditionalFormatting xmlns:xm="http://schemas.microsoft.com/office/excel/2006/main">
          <x14:cfRule type="expression" priority="4700556" id="{5D070DEC-B82E-4D87-B907-A3E5AB836991}">
            <xm:f>$R$4='Data entry'!$R60</xm:f>
            <x14:dxf>
              <fill>
                <patternFill>
                  <bgColor rgb="FFFFFF00"/>
                </patternFill>
              </fill>
            </x14:dxf>
          </x14:cfRule>
          <xm:sqref>D167:R167</xm:sqref>
        </x14:conditionalFormatting>
        <x14:conditionalFormatting xmlns:xm="http://schemas.microsoft.com/office/excel/2006/main">
          <x14:cfRule type="expression" priority="4700557" id="{E4D16A10-F818-4664-9FB2-F0E839824D4B}">
            <xm:f>$S$4='Data entry'!$R60</xm:f>
            <x14:dxf>
              <fill>
                <patternFill>
                  <bgColor rgb="FFFF0000"/>
                </patternFill>
              </fill>
            </x14:dxf>
          </x14:cfRule>
          <xm:sqref>Q168:AC168</xm:sqref>
        </x14:conditionalFormatting>
        <x14:conditionalFormatting xmlns:xm="http://schemas.microsoft.com/office/excel/2006/main">
          <x14:cfRule type="expression" priority="4700558" id="{1A9F9911-A3E9-4730-AFBE-AB8C596545CA}">
            <xm:f>$S$4='Data entry'!$R60</xm:f>
            <x14:dxf>
              <fill>
                <patternFill>
                  <bgColor rgb="FFFFFF00"/>
                </patternFill>
              </fill>
            </x14:dxf>
          </x14:cfRule>
          <xm:sqref>E167:S167</xm:sqref>
        </x14:conditionalFormatting>
        <x14:conditionalFormatting xmlns:xm="http://schemas.microsoft.com/office/excel/2006/main">
          <x14:cfRule type="expression" priority="4700559" id="{8BB5CD1B-B2AC-442A-9550-26DE19A62D22}">
            <xm:f>$T$4='Data entry'!$R60</xm:f>
            <x14:dxf>
              <fill>
                <patternFill>
                  <bgColor rgb="FFFF0000"/>
                </patternFill>
              </fill>
            </x14:dxf>
          </x14:cfRule>
          <xm:sqref>R168:AD168</xm:sqref>
        </x14:conditionalFormatting>
        <x14:conditionalFormatting xmlns:xm="http://schemas.microsoft.com/office/excel/2006/main">
          <x14:cfRule type="expression" priority="4700560" id="{E7B59C69-7921-4049-84A1-8B3E5F7B0598}">
            <xm:f>$T$4='Data entry'!$R60</xm:f>
            <x14:dxf>
              <fill>
                <patternFill>
                  <bgColor rgb="FFFFFF00"/>
                </patternFill>
              </fill>
            </x14:dxf>
          </x14:cfRule>
          <xm:sqref>F167:T167</xm:sqref>
        </x14:conditionalFormatting>
        <x14:conditionalFormatting xmlns:xm="http://schemas.microsoft.com/office/excel/2006/main">
          <x14:cfRule type="expression" priority="4700561" id="{238C09E5-7A3D-439D-949F-A7733073F9A2}">
            <xm:f>$U$4='Data entry'!$R60</xm:f>
            <x14:dxf>
              <fill>
                <patternFill>
                  <bgColor rgb="FFFFFF00"/>
                </patternFill>
              </fill>
            </x14:dxf>
          </x14:cfRule>
          <xm:sqref>G167:U167</xm:sqref>
        </x14:conditionalFormatting>
        <x14:conditionalFormatting xmlns:xm="http://schemas.microsoft.com/office/excel/2006/main">
          <x14:cfRule type="expression" priority="4700562" id="{DE4D4432-0A19-452A-AF14-2873FE4DF411}">
            <xm:f>$AR$4='Data entry'!$R60</xm:f>
            <x14:dxf>
              <fill>
                <patternFill>
                  <bgColor rgb="FFFF0000"/>
                </patternFill>
              </fill>
            </x14:dxf>
          </x14:cfRule>
          <xm:sqref>AP168:BB168</xm:sqref>
        </x14:conditionalFormatting>
        <x14:conditionalFormatting xmlns:xm="http://schemas.microsoft.com/office/excel/2006/main">
          <x14:cfRule type="expression" priority="4700563" id="{90D7E1FF-542D-40C8-9BD5-DFEB4CDD256F}">
            <xm:f>$AR$4='Data entry'!$R60</xm:f>
            <x14:dxf>
              <fill>
                <patternFill>
                  <bgColor rgb="FFFFFF00"/>
                </patternFill>
              </fill>
            </x14:dxf>
          </x14:cfRule>
          <xm:sqref>AD167:AR167</xm:sqref>
        </x14:conditionalFormatting>
        <x14:conditionalFormatting xmlns:xm="http://schemas.microsoft.com/office/excel/2006/main">
          <x14:cfRule type="expression" priority="4700564" id="{0EBB5305-4A4A-4205-A1FF-11160070CBC3}">
            <xm:f>$AS$4='Data entry'!$R60</xm:f>
            <x14:dxf>
              <fill>
                <patternFill>
                  <bgColor rgb="FFFF0000"/>
                </patternFill>
              </fill>
            </x14:dxf>
          </x14:cfRule>
          <xm:sqref>AQ168:BC168</xm:sqref>
        </x14:conditionalFormatting>
        <x14:conditionalFormatting xmlns:xm="http://schemas.microsoft.com/office/excel/2006/main">
          <x14:cfRule type="expression" priority="4700565" id="{AC8EB30C-4253-4CE1-820E-1801F6D8D35B}">
            <xm:f>$AS$4='Data entry'!$R60</xm:f>
            <x14:dxf>
              <fill>
                <patternFill>
                  <bgColor rgb="FFFFFF00"/>
                </patternFill>
              </fill>
            </x14:dxf>
          </x14:cfRule>
          <xm:sqref>AE167:AS167</xm:sqref>
        </x14:conditionalFormatting>
        <x14:conditionalFormatting xmlns:xm="http://schemas.microsoft.com/office/excel/2006/main">
          <x14:cfRule type="expression" priority="4700566" id="{E11744C1-7201-4272-A1B0-945490B42425}">
            <xm:f>$AT$4='Data entry'!$R60</xm:f>
            <x14:dxf>
              <fill>
                <patternFill>
                  <bgColor rgb="FFFF0000"/>
                </patternFill>
              </fill>
            </x14:dxf>
          </x14:cfRule>
          <xm:sqref>AR168:BD168</xm:sqref>
        </x14:conditionalFormatting>
        <x14:conditionalFormatting xmlns:xm="http://schemas.microsoft.com/office/excel/2006/main">
          <x14:cfRule type="expression" priority="4700567" id="{5EE2823B-E955-4EA7-B99C-0B1F77B57A69}">
            <xm:f>$AT$4='Data entry'!$R60</xm:f>
            <x14:dxf>
              <fill>
                <patternFill>
                  <bgColor rgb="FFFFFF00"/>
                </patternFill>
              </fill>
            </x14:dxf>
          </x14:cfRule>
          <xm:sqref>AF167:AT167</xm:sqref>
        </x14:conditionalFormatting>
        <x14:conditionalFormatting xmlns:xm="http://schemas.microsoft.com/office/excel/2006/main">
          <x14:cfRule type="expression" priority="4700568" id="{5737DC63-3262-4B34-900C-2AAEB255FCBA}">
            <xm:f>$AU$4='Data entry'!$R60</xm:f>
            <x14:dxf>
              <fill>
                <patternFill>
                  <bgColor rgb="FFFF0000"/>
                </patternFill>
              </fill>
            </x14:dxf>
          </x14:cfRule>
          <xm:sqref>AS168:BE168</xm:sqref>
        </x14:conditionalFormatting>
        <x14:conditionalFormatting xmlns:xm="http://schemas.microsoft.com/office/excel/2006/main">
          <x14:cfRule type="expression" priority="4700569" id="{2B5C1F1B-3C3D-4CA3-BC64-0E98422075B6}">
            <xm:f>$AU$4='Data entry'!$R60</xm:f>
            <x14:dxf>
              <fill>
                <patternFill>
                  <bgColor rgb="FFFFFF00"/>
                </patternFill>
              </fill>
            </x14:dxf>
          </x14:cfRule>
          <xm:sqref>AG167:AU167</xm:sqref>
        </x14:conditionalFormatting>
        <x14:conditionalFormatting xmlns:xm="http://schemas.microsoft.com/office/excel/2006/main">
          <x14:cfRule type="expression" priority="4700570" id="{B87A1285-B003-4855-8F4B-53C391BA10E6}">
            <xm:f>$AV$4='Data entry'!$R60</xm:f>
            <x14:dxf>
              <fill>
                <patternFill>
                  <bgColor rgb="FFFF0000"/>
                </patternFill>
              </fill>
            </x14:dxf>
          </x14:cfRule>
          <xm:sqref>AT168:BF168</xm:sqref>
        </x14:conditionalFormatting>
        <x14:conditionalFormatting xmlns:xm="http://schemas.microsoft.com/office/excel/2006/main">
          <x14:cfRule type="expression" priority="4700571" id="{338EE31C-78DB-4818-B837-0380F9E457FA}">
            <xm:f>$AV$4='Data entry'!$R60</xm:f>
            <x14:dxf>
              <fill>
                <patternFill>
                  <bgColor rgb="FFFFFF00"/>
                </patternFill>
              </fill>
            </x14:dxf>
          </x14:cfRule>
          <xm:sqref>AH167:AV167</xm:sqref>
        </x14:conditionalFormatting>
        <x14:conditionalFormatting xmlns:xm="http://schemas.microsoft.com/office/excel/2006/main">
          <x14:cfRule type="expression" priority="4700572" id="{5C40EA66-2801-4C91-B885-BF6A1ECFC35C}">
            <xm:f>$AW$4='Data entry'!$R60</xm:f>
            <x14:dxf>
              <fill>
                <patternFill>
                  <bgColor rgb="FFFF0000"/>
                </patternFill>
              </fill>
            </x14:dxf>
          </x14:cfRule>
          <xm:sqref>AU168:BG168</xm:sqref>
        </x14:conditionalFormatting>
        <x14:conditionalFormatting xmlns:xm="http://schemas.microsoft.com/office/excel/2006/main">
          <x14:cfRule type="expression" priority="4700573" id="{51BCD5CE-DF86-4C2F-8A81-DDA1EFD6C8F7}">
            <xm:f>$AW$4='Data entry'!$R60</xm:f>
            <x14:dxf>
              <fill>
                <patternFill>
                  <bgColor rgb="FFFFFF00"/>
                </patternFill>
              </fill>
            </x14:dxf>
          </x14:cfRule>
          <xm:sqref>AI167:AW167</xm:sqref>
        </x14:conditionalFormatting>
        <x14:conditionalFormatting xmlns:xm="http://schemas.microsoft.com/office/excel/2006/main">
          <x14:cfRule type="expression" priority="4700574" id="{DC2ED5A0-8917-4877-8CD3-9DF9BE5993C9}">
            <xm:f>$AX$4='Data entry'!$R60</xm:f>
            <x14:dxf>
              <fill>
                <patternFill>
                  <bgColor rgb="FFFF0000"/>
                </patternFill>
              </fill>
            </x14:dxf>
          </x14:cfRule>
          <xm:sqref>AV168:BH168</xm:sqref>
        </x14:conditionalFormatting>
        <x14:conditionalFormatting xmlns:xm="http://schemas.microsoft.com/office/excel/2006/main">
          <x14:cfRule type="expression" priority="4700575" id="{59B31869-20F9-45BD-BC80-0A6C8945CE2C}">
            <xm:f>$AX$4='Data entry'!$R60</xm:f>
            <x14:dxf>
              <fill>
                <patternFill>
                  <bgColor rgb="FFFFFF00"/>
                </patternFill>
              </fill>
            </x14:dxf>
          </x14:cfRule>
          <xm:sqref>AJ167:AX167</xm:sqref>
        </x14:conditionalFormatting>
        <x14:conditionalFormatting xmlns:xm="http://schemas.microsoft.com/office/excel/2006/main">
          <x14:cfRule type="expression" priority="4700576" id="{D4208FA0-4262-4037-934C-6D0742B2AD8E}">
            <xm:f>$AY$4='Data entry'!$R60</xm:f>
            <x14:dxf>
              <fill>
                <patternFill>
                  <bgColor rgb="FFFF0000"/>
                </patternFill>
              </fill>
            </x14:dxf>
          </x14:cfRule>
          <xm:sqref>AW168:BI168</xm:sqref>
        </x14:conditionalFormatting>
        <x14:conditionalFormatting xmlns:xm="http://schemas.microsoft.com/office/excel/2006/main">
          <x14:cfRule type="expression" priority="4700577" id="{04D6E423-18C7-42B2-A67D-F49D8E62B571}">
            <xm:f>$AY$4='Data entry'!$R60</xm:f>
            <x14:dxf>
              <fill>
                <patternFill>
                  <bgColor rgb="FFFFFF00"/>
                </patternFill>
              </fill>
            </x14:dxf>
          </x14:cfRule>
          <xm:sqref>AK167:AY167</xm:sqref>
        </x14:conditionalFormatting>
        <x14:conditionalFormatting xmlns:xm="http://schemas.microsoft.com/office/excel/2006/main">
          <x14:cfRule type="expression" priority="4700578" id="{A931C203-6E4B-4EBD-A2F4-1876881F48D4}">
            <xm:f>$AZ$4='Data entry'!$R60</xm:f>
            <x14:dxf>
              <fill>
                <patternFill>
                  <bgColor rgb="FFFF0000"/>
                </patternFill>
              </fill>
            </x14:dxf>
          </x14:cfRule>
          <xm:sqref>AX168:BJ168</xm:sqref>
        </x14:conditionalFormatting>
        <x14:conditionalFormatting xmlns:xm="http://schemas.microsoft.com/office/excel/2006/main">
          <x14:cfRule type="expression" priority="4700579" id="{092D9100-E652-40FE-8CAA-720DC0681250}">
            <xm:f>$AZ$4='Data entry'!$R60</xm:f>
            <x14:dxf>
              <fill>
                <patternFill>
                  <bgColor rgb="FFFFFF00"/>
                </patternFill>
              </fill>
            </x14:dxf>
          </x14:cfRule>
          <xm:sqref>AL167:AZ167</xm:sqref>
        </x14:conditionalFormatting>
        <x14:conditionalFormatting xmlns:xm="http://schemas.microsoft.com/office/excel/2006/main">
          <x14:cfRule type="expression" priority="4700580" id="{A3C7E6BE-A225-483C-A983-A915DB662C52}">
            <xm:f>$BA$4='Data entry'!$R60</xm:f>
            <x14:dxf>
              <fill>
                <patternFill>
                  <bgColor rgb="FFFF0000"/>
                </patternFill>
              </fill>
            </x14:dxf>
          </x14:cfRule>
          <xm:sqref>AY168:BK168</xm:sqref>
        </x14:conditionalFormatting>
        <x14:conditionalFormatting xmlns:xm="http://schemas.microsoft.com/office/excel/2006/main">
          <x14:cfRule type="expression" priority="4700581" id="{F5CF569A-8AFA-4CFF-8BD3-F04D8927A99F}">
            <xm:f>$BA$4='Data entry'!$R60</xm:f>
            <x14:dxf>
              <fill>
                <patternFill>
                  <bgColor rgb="FFFFFF00"/>
                </patternFill>
              </fill>
            </x14:dxf>
          </x14:cfRule>
          <xm:sqref>AM167:BA167</xm:sqref>
        </x14:conditionalFormatting>
        <x14:conditionalFormatting xmlns:xm="http://schemas.microsoft.com/office/excel/2006/main">
          <x14:cfRule type="expression" priority="4700582" id="{E4DAC94A-7983-4BFB-A87B-45B58561841A}">
            <xm:f>$BB$4='Data entry'!$R60</xm:f>
            <x14:dxf>
              <fill>
                <patternFill>
                  <bgColor rgb="FFFF0000"/>
                </patternFill>
              </fill>
            </x14:dxf>
          </x14:cfRule>
          <xm:sqref>AZ168:BL168</xm:sqref>
        </x14:conditionalFormatting>
        <x14:conditionalFormatting xmlns:xm="http://schemas.microsoft.com/office/excel/2006/main">
          <x14:cfRule type="expression" priority="4700583" id="{E63849C5-F39B-4B0E-8F8A-B532EDF2CBAE}">
            <xm:f>$BB$4='Data entry'!$R60</xm:f>
            <x14:dxf>
              <fill>
                <patternFill>
                  <bgColor rgb="FFFFFF00"/>
                </patternFill>
              </fill>
            </x14:dxf>
          </x14:cfRule>
          <xm:sqref>AN167:BB167</xm:sqref>
        </x14:conditionalFormatting>
        <x14:conditionalFormatting xmlns:xm="http://schemas.microsoft.com/office/excel/2006/main">
          <x14:cfRule type="expression" priority="4700584" id="{4FDC32D3-C1F5-455D-9AA4-A03359B72526}">
            <xm:f>$BC$4='Data entry'!$R60</xm:f>
            <x14:dxf>
              <fill>
                <patternFill>
                  <bgColor rgb="FFFF0000"/>
                </patternFill>
              </fill>
            </x14:dxf>
          </x14:cfRule>
          <xm:sqref>BA168:BM168</xm:sqref>
        </x14:conditionalFormatting>
        <x14:conditionalFormatting xmlns:xm="http://schemas.microsoft.com/office/excel/2006/main">
          <x14:cfRule type="expression" priority="4700585" id="{5F0D0C60-B233-4C56-B05D-98C99990877F}">
            <xm:f>$BC$4='Data entry'!$R60</xm:f>
            <x14:dxf>
              <fill>
                <patternFill>
                  <bgColor rgb="FFFFFF00"/>
                </patternFill>
              </fill>
            </x14:dxf>
          </x14:cfRule>
          <xm:sqref>AO167:BC167</xm:sqref>
        </x14:conditionalFormatting>
        <x14:conditionalFormatting xmlns:xm="http://schemas.microsoft.com/office/excel/2006/main">
          <x14:cfRule type="expression" priority="4700586" id="{9EBCB60F-8135-43B6-A0F3-548D4092CC98}">
            <xm:f>$BD$4='Data entry'!$R60</xm:f>
            <x14:dxf>
              <fill>
                <patternFill>
                  <bgColor rgb="FFFF0000"/>
                </patternFill>
              </fill>
            </x14:dxf>
          </x14:cfRule>
          <xm:sqref>BB168:BN168</xm:sqref>
        </x14:conditionalFormatting>
        <x14:conditionalFormatting xmlns:xm="http://schemas.microsoft.com/office/excel/2006/main">
          <x14:cfRule type="expression" priority="4700587" id="{961AF346-4A73-41ED-9A8D-27D431B09C05}">
            <xm:f>$BD$4='Data entry'!$R60</xm:f>
            <x14:dxf>
              <fill>
                <patternFill>
                  <bgColor rgb="FFFFFF00"/>
                </patternFill>
              </fill>
            </x14:dxf>
          </x14:cfRule>
          <xm:sqref>AP167:BD167</xm:sqref>
        </x14:conditionalFormatting>
        <x14:conditionalFormatting xmlns:xm="http://schemas.microsoft.com/office/excel/2006/main">
          <x14:cfRule type="expression" priority="4700588" id="{5A887026-27CD-4F8C-8BA6-1E92704C1CA6}">
            <xm:f>$BE$4='Data entry'!$R60</xm:f>
            <x14:dxf>
              <fill>
                <patternFill>
                  <bgColor rgb="FFFF0000"/>
                </patternFill>
              </fill>
            </x14:dxf>
          </x14:cfRule>
          <xm:sqref>BC168:BO168</xm:sqref>
        </x14:conditionalFormatting>
        <x14:conditionalFormatting xmlns:xm="http://schemas.microsoft.com/office/excel/2006/main">
          <x14:cfRule type="expression" priority="4700589" id="{7F46217B-A1E9-4515-B31E-E756FCD7C6D9}">
            <xm:f>$BE$4='Data entry'!$R60</xm:f>
            <x14:dxf>
              <fill>
                <patternFill>
                  <bgColor rgb="FFFFFF00"/>
                </patternFill>
              </fill>
            </x14:dxf>
          </x14:cfRule>
          <xm:sqref>AP167:BE167</xm:sqref>
        </x14:conditionalFormatting>
        <x14:conditionalFormatting xmlns:xm="http://schemas.microsoft.com/office/excel/2006/main">
          <x14:cfRule type="expression" priority="4700590" id="{F4D9285C-8CA0-4EF1-943E-6A462D47CC77}">
            <xm:f>$BF$4='Data entry'!$R60</xm:f>
            <x14:dxf>
              <fill>
                <patternFill>
                  <bgColor rgb="FFFF0000"/>
                </patternFill>
              </fill>
            </x14:dxf>
          </x14:cfRule>
          <xm:sqref>BD168:BP168</xm:sqref>
        </x14:conditionalFormatting>
        <x14:conditionalFormatting xmlns:xm="http://schemas.microsoft.com/office/excel/2006/main">
          <x14:cfRule type="expression" priority="4700591" id="{B9E4407D-651D-4DC0-9D61-3271D62A65E9}">
            <xm:f>$BF$4='Data entry'!$R60</xm:f>
            <x14:dxf>
              <fill>
                <patternFill>
                  <bgColor rgb="FFFFFF00"/>
                </patternFill>
              </fill>
            </x14:dxf>
          </x14:cfRule>
          <xm:sqref>AR167:BF167</xm:sqref>
        </x14:conditionalFormatting>
        <x14:conditionalFormatting xmlns:xm="http://schemas.microsoft.com/office/excel/2006/main">
          <x14:cfRule type="expression" priority="4700592" id="{4CDC062F-DDFF-4556-B941-08F919727F69}">
            <xm:f>$BG$4='Data entry'!$R60</xm:f>
            <x14:dxf>
              <fill>
                <patternFill>
                  <bgColor rgb="FFFF0000"/>
                </patternFill>
              </fill>
            </x14:dxf>
          </x14:cfRule>
          <xm:sqref>BE168:BQ168</xm:sqref>
        </x14:conditionalFormatting>
        <x14:conditionalFormatting xmlns:xm="http://schemas.microsoft.com/office/excel/2006/main">
          <x14:cfRule type="expression" priority="4700593" id="{789184FA-9055-433B-8A1B-92C7ED59E81F}">
            <xm:f>$BG$4='Data entry'!$R60</xm:f>
            <x14:dxf>
              <fill>
                <patternFill>
                  <bgColor rgb="FFFFFF00"/>
                </patternFill>
              </fill>
            </x14:dxf>
          </x14:cfRule>
          <xm:sqref>AS167:BG167</xm:sqref>
        </x14:conditionalFormatting>
        <x14:conditionalFormatting xmlns:xm="http://schemas.microsoft.com/office/excel/2006/main">
          <x14:cfRule type="expression" priority="4700594" id="{58651E5C-09C9-46C1-B95C-E8A578A49E15}">
            <xm:f>$BH$4='Data entry'!$R60</xm:f>
            <x14:dxf>
              <fill>
                <patternFill>
                  <bgColor rgb="FFFFFF00"/>
                </patternFill>
              </fill>
            </x14:dxf>
          </x14:cfRule>
          <xm:sqref>AT167:BH167</xm:sqref>
        </x14:conditionalFormatting>
        <x14:conditionalFormatting xmlns:xm="http://schemas.microsoft.com/office/excel/2006/main">
          <x14:cfRule type="expression" priority="4700595" id="{97B30B86-8311-4DC0-A533-8C0D53F37839}">
            <xm:f>$BH$4='Data entry'!$R60</xm:f>
            <x14:dxf>
              <fill>
                <patternFill>
                  <bgColor rgb="FFFF0000"/>
                </patternFill>
              </fill>
            </x14:dxf>
          </x14:cfRule>
          <xm:sqref>BF168:BR168</xm:sqref>
        </x14:conditionalFormatting>
        <x14:conditionalFormatting xmlns:xm="http://schemas.microsoft.com/office/excel/2006/main">
          <x14:cfRule type="expression" priority="4700596" id="{78344C0C-5AEA-40B1-A20C-6D77DF58E1F5}">
            <xm:f>$BI$4='Data entry'!$R60</xm:f>
            <x14:dxf>
              <fill>
                <patternFill>
                  <bgColor rgb="FFFFFF00"/>
                </patternFill>
              </fill>
            </x14:dxf>
          </x14:cfRule>
          <xm:sqref>AU167:BI167</xm:sqref>
        </x14:conditionalFormatting>
        <x14:conditionalFormatting xmlns:xm="http://schemas.microsoft.com/office/excel/2006/main">
          <x14:cfRule type="expression" priority="4700597" id="{A9CE044F-482E-4F25-B28F-89ACC58502B1}">
            <xm:f>$BI$4='Data entry'!$R60</xm:f>
            <x14:dxf>
              <fill>
                <patternFill>
                  <bgColor rgb="FFFF0000"/>
                </patternFill>
              </fill>
            </x14:dxf>
          </x14:cfRule>
          <xm:sqref>BG168:BS168</xm:sqref>
        </x14:conditionalFormatting>
        <x14:conditionalFormatting xmlns:xm="http://schemas.microsoft.com/office/excel/2006/main">
          <x14:cfRule type="expression" priority="4700598" id="{F63BE0EB-3C71-4456-BEF0-11180AB7A8BB}">
            <xm:f>$BJ$4='Data entry'!$R60</xm:f>
            <x14:dxf>
              <fill>
                <patternFill>
                  <bgColor rgb="FFFFFF00"/>
                </patternFill>
              </fill>
            </x14:dxf>
          </x14:cfRule>
          <xm:sqref>AV167:BJ167</xm:sqref>
        </x14:conditionalFormatting>
        <x14:conditionalFormatting xmlns:xm="http://schemas.microsoft.com/office/excel/2006/main">
          <x14:cfRule type="expression" priority="4700599" id="{478A5DCB-1DAA-4497-A6CC-B4F01FB96D10}">
            <xm:f>$BJ$4='Data entry'!$R60</xm:f>
            <x14:dxf>
              <fill>
                <patternFill>
                  <bgColor rgb="FFFF0000"/>
                </patternFill>
              </fill>
            </x14:dxf>
          </x14:cfRule>
          <xm:sqref>BH168:BT168</xm:sqref>
        </x14:conditionalFormatting>
        <x14:conditionalFormatting xmlns:xm="http://schemas.microsoft.com/office/excel/2006/main">
          <x14:cfRule type="expression" priority="4700600" id="{CDE4AD5B-65A6-4FA4-9EC0-8D05F22312A9}">
            <xm:f>$BK$4='Data entry'!$R60</xm:f>
            <x14:dxf>
              <fill>
                <patternFill>
                  <bgColor rgb="FFFF0000"/>
                </patternFill>
              </fill>
            </x14:dxf>
          </x14:cfRule>
          <xm:sqref>BI168:BU168</xm:sqref>
        </x14:conditionalFormatting>
        <x14:conditionalFormatting xmlns:xm="http://schemas.microsoft.com/office/excel/2006/main">
          <x14:cfRule type="expression" priority="4700601" id="{AB32E790-6CD8-4D11-9A69-57D785FE4BBC}">
            <xm:f>$BK$4='Data entry'!$R60</xm:f>
            <x14:dxf>
              <fill>
                <patternFill>
                  <bgColor rgb="FFFFFF00"/>
                </patternFill>
              </fill>
            </x14:dxf>
          </x14:cfRule>
          <xm:sqref>AW167:BK167</xm:sqref>
        </x14:conditionalFormatting>
        <x14:conditionalFormatting xmlns:xm="http://schemas.microsoft.com/office/excel/2006/main">
          <x14:cfRule type="expression" priority="4700602" id="{99810EB9-805C-43D8-852A-EEECE7874CDB}">
            <xm:f>$BL$4='Data entry'!$R60</xm:f>
            <x14:dxf>
              <fill>
                <patternFill>
                  <bgColor rgb="FFFF0000"/>
                </patternFill>
              </fill>
            </x14:dxf>
          </x14:cfRule>
          <xm:sqref>BJ168:BV168</xm:sqref>
        </x14:conditionalFormatting>
        <x14:conditionalFormatting xmlns:xm="http://schemas.microsoft.com/office/excel/2006/main">
          <x14:cfRule type="expression" priority="4700603" id="{BF5F5475-4E46-479C-97A6-D5175F5D1803}">
            <xm:f>$BL$4='Data entry'!$R60</xm:f>
            <x14:dxf>
              <fill>
                <patternFill>
                  <bgColor rgb="FFFFFF00"/>
                </patternFill>
              </fill>
            </x14:dxf>
          </x14:cfRule>
          <xm:sqref>AX167:BL167</xm:sqref>
        </x14:conditionalFormatting>
        <x14:conditionalFormatting xmlns:xm="http://schemas.microsoft.com/office/excel/2006/main">
          <x14:cfRule type="expression" priority="4700604" id="{B86FDF2F-16C9-46B1-847E-7EA1A8A34B9D}">
            <xm:f>$BM$4='Data entry'!$R60</xm:f>
            <x14:dxf>
              <fill>
                <patternFill>
                  <bgColor rgb="FFFF0000"/>
                </patternFill>
              </fill>
            </x14:dxf>
          </x14:cfRule>
          <xm:sqref>BK168:BW168</xm:sqref>
        </x14:conditionalFormatting>
        <x14:conditionalFormatting xmlns:xm="http://schemas.microsoft.com/office/excel/2006/main">
          <x14:cfRule type="expression" priority="4700605" id="{72FD189F-4CED-400D-9FEF-21A328970A4D}">
            <xm:f>$BM$4='Data entry'!$R60</xm:f>
            <x14:dxf>
              <fill>
                <patternFill>
                  <bgColor rgb="FFFFFF00"/>
                </patternFill>
              </fill>
            </x14:dxf>
          </x14:cfRule>
          <xm:sqref>AY167:BM167</xm:sqref>
        </x14:conditionalFormatting>
        <x14:conditionalFormatting xmlns:xm="http://schemas.microsoft.com/office/excel/2006/main">
          <x14:cfRule type="expression" priority="4700606" id="{BBBBF859-D5A7-4F55-BFBF-8A77E3357590}">
            <xm:f>$BN$4='Data entry'!$R60</xm:f>
            <x14:dxf>
              <fill>
                <patternFill>
                  <bgColor rgb="FFFF0000"/>
                </patternFill>
              </fill>
            </x14:dxf>
          </x14:cfRule>
          <xm:sqref>BL168:BX168</xm:sqref>
        </x14:conditionalFormatting>
        <x14:conditionalFormatting xmlns:xm="http://schemas.microsoft.com/office/excel/2006/main">
          <x14:cfRule type="expression" priority="4700607" id="{50CB1D75-0FD5-4D24-92B1-E8A41DC6575C}">
            <xm:f>$BN$4='Data entry'!$R60</xm:f>
            <x14:dxf>
              <fill>
                <patternFill>
                  <bgColor rgb="FFFFFF00"/>
                </patternFill>
              </fill>
            </x14:dxf>
          </x14:cfRule>
          <xm:sqref>AZ167:BN167</xm:sqref>
        </x14:conditionalFormatting>
        <x14:conditionalFormatting xmlns:xm="http://schemas.microsoft.com/office/excel/2006/main">
          <x14:cfRule type="expression" priority="4700608" id="{9EF3226D-E8FC-496B-A6FF-71776AEA54D1}">
            <xm:f>$BO$4='Data entry'!$R60</xm:f>
            <x14:dxf>
              <fill>
                <patternFill>
                  <bgColor rgb="FFFF0000"/>
                </patternFill>
              </fill>
            </x14:dxf>
          </x14:cfRule>
          <xm:sqref>BM168:BY168</xm:sqref>
        </x14:conditionalFormatting>
        <x14:conditionalFormatting xmlns:xm="http://schemas.microsoft.com/office/excel/2006/main">
          <x14:cfRule type="expression" priority="4700609" id="{3B86C801-ECFE-4D05-8AA5-1581116BAFBC}">
            <xm:f>$BO$4='Data entry'!$R60</xm:f>
            <x14:dxf>
              <fill>
                <patternFill>
                  <bgColor rgb="FFFFFF00"/>
                </patternFill>
              </fill>
            </x14:dxf>
          </x14:cfRule>
          <xm:sqref>BA167:BO167</xm:sqref>
        </x14:conditionalFormatting>
        <x14:conditionalFormatting xmlns:xm="http://schemas.microsoft.com/office/excel/2006/main">
          <x14:cfRule type="expression" priority="4700610" id="{058A23EC-3371-4A02-9F20-1ECA603AC6BC}">
            <xm:f>$BP$4='Data entry'!$R60</xm:f>
            <x14:dxf>
              <fill>
                <patternFill>
                  <bgColor rgb="FFFF0000"/>
                </patternFill>
              </fill>
            </x14:dxf>
          </x14:cfRule>
          <xm:sqref>BN168:BZ168</xm:sqref>
        </x14:conditionalFormatting>
        <x14:conditionalFormatting xmlns:xm="http://schemas.microsoft.com/office/excel/2006/main">
          <x14:cfRule type="expression" priority="4700611" id="{3E711E31-3992-4555-AB22-87133D60CD15}">
            <xm:f>$BP$4='Data entry'!$R60</xm:f>
            <x14:dxf>
              <fill>
                <patternFill>
                  <bgColor rgb="FFFFFF00"/>
                </patternFill>
              </fill>
            </x14:dxf>
          </x14:cfRule>
          <xm:sqref>BB167:BP167</xm:sqref>
        </x14:conditionalFormatting>
        <x14:conditionalFormatting xmlns:xm="http://schemas.microsoft.com/office/excel/2006/main">
          <x14:cfRule type="expression" priority="4700612" id="{23E9F8B9-37D5-4730-9453-6F23E8ECBBE3}">
            <xm:f>$BQ$4='Data entry'!$R60</xm:f>
            <x14:dxf>
              <fill>
                <patternFill>
                  <bgColor rgb="FFFFFF00"/>
                </patternFill>
              </fill>
            </x14:dxf>
          </x14:cfRule>
          <xm:sqref>BC167:BQ167</xm:sqref>
        </x14:conditionalFormatting>
        <x14:conditionalFormatting xmlns:xm="http://schemas.microsoft.com/office/excel/2006/main">
          <x14:cfRule type="expression" priority="4700613" id="{BCFD92F6-AAD3-44FD-BC61-A292A81B883E}">
            <xm:f>$BQ$4='Data entry'!$R60</xm:f>
            <x14:dxf>
              <fill>
                <patternFill>
                  <bgColor rgb="FFFF0000"/>
                </patternFill>
              </fill>
            </x14:dxf>
          </x14:cfRule>
          <xm:sqref>BO168:CA168</xm:sqref>
        </x14:conditionalFormatting>
        <x14:conditionalFormatting xmlns:xm="http://schemas.microsoft.com/office/excel/2006/main">
          <x14:cfRule type="expression" priority="4700614" id="{357D60E5-F356-477E-8020-A18F42C02832}">
            <xm:f>$BR$4='Data entry'!$R60</xm:f>
            <x14:dxf>
              <fill>
                <patternFill>
                  <bgColor rgb="FFFFFF00"/>
                </patternFill>
              </fill>
            </x14:dxf>
          </x14:cfRule>
          <xm:sqref>BD167:BR167</xm:sqref>
        </x14:conditionalFormatting>
        <x14:conditionalFormatting xmlns:xm="http://schemas.microsoft.com/office/excel/2006/main">
          <x14:cfRule type="expression" priority="4700615" id="{DA2B6511-43B3-432D-B6AA-1DB1188B90A6}">
            <xm:f>$BR$4='Data entry'!$R60</xm:f>
            <x14:dxf>
              <fill>
                <patternFill>
                  <bgColor rgb="FFFF0000"/>
                </patternFill>
              </fill>
            </x14:dxf>
          </x14:cfRule>
          <xm:sqref>BP168:CB168</xm:sqref>
        </x14:conditionalFormatting>
        <x14:conditionalFormatting xmlns:xm="http://schemas.microsoft.com/office/excel/2006/main">
          <x14:cfRule type="expression" priority="4700616" id="{0D5F64E4-4136-4BFA-B833-CC8578525D9C}">
            <xm:f>$BS$4='Data entry'!$R60</xm:f>
            <x14:dxf>
              <fill>
                <patternFill>
                  <bgColor rgb="FFFFFF00"/>
                </patternFill>
              </fill>
            </x14:dxf>
          </x14:cfRule>
          <xm:sqref>BE167:BS167</xm:sqref>
        </x14:conditionalFormatting>
        <x14:conditionalFormatting xmlns:xm="http://schemas.microsoft.com/office/excel/2006/main">
          <x14:cfRule type="expression" priority="4700617" id="{AC94D468-F078-4AE2-8771-102996E07B09}">
            <xm:f>$BS$4='Data entry'!$R60</xm:f>
            <x14:dxf>
              <fill>
                <patternFill>
                  <bgColor rgb="FFFF0000"/>
                </patternFill>
              </fill>
            </x14:dxf>
          </x14:cfRule>
          <xm:sqref>BQ168:CC168</xm:sqref>
        </x14:conditionalFormatting>
        <x14:conditionalFormatting xmlns:xm="http://schemas.microsoft.com/office/excel/2006/main">
          <x14:cfRule type="expression" priority="4700618" id="{10E78F76-181E-4F19-9F89-7DD36D3EFE30}">
            <xm:f>$BT$4='Data entry'!$R60</xm:f>
            <x14:dxf>
              <fill>
                <patternFill>
                  <bgColor rgb="FFFFFF00"/>
                </patternFill>
              </fill>
            </x14:dxf>
          </x14:cfRule>
          <xm:sqref>BF167:BT167</xm:sqref>
        </x14:conditionalFormatting>
        <x14:conditionalFormatting xmlns:xm="http://schemas.microsoft.com/office/excel/2006/main">
          <x14:cfRule type="expression" priority="4700619" id="{6A5FADC6-9512-4EFB-90A5-7B5244D10D1F}">
            <xm:f>$BT$4='Data entry'!$R60</xm:f>
            <x14:dxf>
              <fill>
                <patternFill>
                  <bgColor rgb="FFFF0000"/>
                </patternFill>
              </fill>
            </x14:dxf>
          </x14:cfRule>
          <xm:sqref>BR168:CC168</xm:sqref>
        </x14:conditionalFormatting>
        <x14:conditionalFormatting xmlns:xm="http://schemas.microsoft.com/office/excel/2006/main">
          <x14:cfRule type="expression" priority="4700620" id="{A51139D1-8841-4B96-B8CB-DFE3808765CF}">
            <xm:f>$BU$4='Data entry'!$R60</xm:f>
            <x14:dxf>
              <fill>
                <patternFill>
                  <bgColor rgb="FFFFFF00"/>
                </patternFill>
              </fill>
            </x14:dxf>
          </x14:cfRule>
          <xm:sqref>BG167:BU167</xm:sqref>
        </x14:conditionalFormatting>
        <x14:conditionalFormatting xmlns:xm="http://schemas.microsoft.com/office/excel/2006/main">
          <x14:cfRule type="expression" priority="4700621" id="{55CA7258-760F-4BFF-ACB5-A70FEB3E7981}">
            <xm:f>$BU$4='Data entry'!$R60</xm:f>
            <x14:dxf>
              <fill>
                <patternFill>
                  <bgColor rgb="FFFF0000"/>
                </patternFill>
              </fill>
            </x14:dxf>
          </x14:cfRule>
          <xm:sqref>BS168:CC168</xm:sqref>
        </x14:conditionalFormatting>
        <x14:conditionalFormatting xmlns:xm="http://schemas.microsoft.com/office/excel/2006/main">
          <x14:cfRule type="expression" priority="4700622" id="{A922B218-64DB-4CBB-9AB8-FE0EBB44E09E}">
            <xm:f>$BV$4='Data entry'!$R60</xm:f>
            <x14:dxf>
              <fill>
                <patternFill>
                  <bgColor rgb="FFFFFF00"/>
                </patternFill>
              </fill>
            </x14:dxf>
          </x14:cfRule>
          <xm:sqref>BH167:BV167</xm:sqref>
        </x14:conditionalFormatting>
        <x14:conditionalFormatting xmlns:xm="http://schemas.microsoft.com/office/excel/2006/main">
          <x14:cfRule type="expression" priority="4700623" id="{C98E908A-CD31-4778-B41C-7AFB9DBE639A}">
            <xm:f>$BV$4='Data entry'!$R60</xm:f>
            <x14:dxf>
              <fill>
                <patternFill>
                  <bgColor rgb="FFFF0000"/>
                </patternFill>
              </fill>
            </x14:dxf>
          </x14:cfRule>
          <xm:sqref>BT168:CC168</xm:sqref>
        </x14:conditionalFormatting>
        <x14:conditionalFormatting xmlns:xm="http://schemas.microsoft.com/office/excel/2006/main">
          <x14:cfRule type="expression" priority="4700624" id="{465CCCA3-B4DB-4B61-8AC7-8A5E4CEC9E3F}">
            <xm:f>$BW$4='Data entry'!$R60</xm:f>
            <x14:dxf>
              <fill>
                <patternFill>
                  <bgColor rgb="FFFFFF00"/>
                </patternFill>
              </fill>
            </x14:dxf>
          </x14:cfRule>
          <xm:sqref>BI167:BW167</xm:sqref>
        </x14:conditionalFormatting>
        <x14:conditionalFormatting xmlns:xm="http://schemas.microsoft.com/office/excel/2006/main">
          <x14:cfRule type="expression" priority="4700625" id="{37566F97-6D06-400B-A709-FE657B07687F}">
            <xm:f>$BW$4='Data entry'!$R60</xm:f>
            <x14:dxf>
              <fill>
                <patternFill>
                  <bgColor rgb="FFFF0000"/>
                </patternFill>
              </fill>
            </x14:dxf>
          </x14:cfRule>
          <xm:sqref>BU168:CC168</xm:sqref>
        </x14:conditionalFormatting>
        <x14:conditionalFormatting xmlns:xm="http://schemas.microsoft.com/office/excel/2006/main">
          <x14:cfRule type="expression" priority="4700626" id="{D8FBA3AC-5CF0-4E45-97CA-1D4DEE729ADA}">
            <xm:f>$BX$4='Data entry'!$R60</xm:f>
            <x14:dxf>
              <fill>
                <patternFill>
                  <bgColor rgb="FFFFFF00"/>
                </patternFill>
              </fill>
            </x14:dxf>
          </x14:cfRule>
          <xm:sqref>BJ167:BX167</xm:sqref>
        </x14:conditionalFormatting>
        <x14:conditionalFormatting xmlns:xm="http://schemas.microsoft.com/office/excel/2006/main">
          <x14:cfRule type="expression" priority="4700627" id="{E077C84B-A94F-431D-B232-4AFCC7C64F54}">
            <xm:f>$BX$4='Data entry'!$R60</xm:f>
            <x14:dxf>
              <fill>
                <patternFill>
                  <bgColor rgb="FFFF0000"/>
                </patternFill>
              </fill>
            </x14:dxf>
          </x14:cfRule>
          <xm:sqref>BV168:CC168</xm:sqref>
        </x14:conditionalFormatting>
        <x14:conditionalFormatting xmlns:xm="http://schemas.microsoft.com/office/excel/2006/main">
          <x14:cfRule type="expression" priority="4700628" id="{63783BA8-0C97-4A44-86FD-7A2BCF1B9957}">
            <xm:f>$BY$4='Data entry'!$R60</xm:f>
            <x14:dxf>
              <fill>
                <patternFill>
                  <bgColor rgb="FFFFFF00"/>
                </patternFill>
              </fill>
            </x14:dxf>
          </x14:cfRule>
          <xm:sqref>BK167:BY167</xm:sqref>
        </x14:conditionalFormatting>
        <x14:conditionalFormatting xmlns:xm="http://schemas.microsoft.com/office/excel/2006/main">
          <x14:cfRule type="expression" priority="4700629" id="{BB8DB8B4-B71B-46D2-AEE7-346F16103F74}">
            <xm:f>$BY$4='Data entry'!$R60</xm:f>
            <x14:dxf>
              <fill>
                <patternFill>
                  <bgColor rgb="FFFF0000"/>
                </patternFill>
              </fill>
            </x14:dxf>
          </x14:cfRule>
          <xm:sqref>BW168:CC168</xm:sqref>
        </x14:conditionalFormatting>
        <x14:conditionalFormatting xmlns:xm="http://schemas.microsoft.com/office/excel/2006/main">
          <x14:cfRule type="expression" priority="4700630" id="{1B638B98-2B06-4FEB-90C1-446A3E0A3979}">
            <xm:f>$BZ$4='Data entry'!$R60</xm:f>
            <x14:dxf>
              <fill>
                <patternFill>
                  <bgColor rgb="FFFFFF00"/>
                </patternFill>
              </fill>
            </x14:dxf>
          </x14:cfRule>
          <xm:sqref>BL167:BZ167</xm:sqref>
        </x14:conditionalFormatting>
        <x14:conditionalFormatting xmlns:xm="http://schemas.microsoft.com/office/excel/2006/main">
          <x14:cfRule type="expression" priority="4700631" id="{D3A0A2F8-D1B2-4DC5-B2A9-0EF53074E685}">
            <xm:f>$BZ$4='Data entry'!$R60</xm:f>
            <x14:dxf>
              <fill>
                <patternFill>
                  <bgColor rgb="FFFF0000"/>
                </patternFill>
              </fill>
            </x14:dxf>
          </x14:cfRule>
          <xm:sqref>BX168:CC168</xm:sqref>
        </x14:conditionalFormatting>
        <x14:conditionalFormatting xmlns:xm="http://schemas.microsoft.com/office/excel/2006/main">
          <x14:cfRule type="expression" priority="4700632" id="{83F6D018-7D3B-4D33-9998-11572F2F2FF5}">
            <xm:f>$CA$4='Data entry'!$R60</xm:f>
            <x14:dxf>
              <fill>
                <patternFill>
                  <bgColor rgb="FFFFFF00"/>
                </patternFill>
              </fill>
            </x14:dxf>
          </x14:cfRule>
          <xm:sqref>BM167:CA167</xm:sqref>
        </x14:conditionalFormatting>
        <x14:conditionalFormatting xmlns:xm="http://schemas.microsoft.com/office/excel/2006/main">
          <x14:cfRule type="expression" priority="4700633" id="{8E6D0B51-5626-4ED9-9072-C7A2C139704F}">
            <xm:f>$CA$4='Data entry'!$R60</xm:f>
            <x14:dxf>
              <fill>
                <patternFill>
                  <bgColor rgb="FFFF0000"/>
                </patternFill>
              </fill>
            </x14:dxf>
          </x14:cfRule>
          <xm:sqref>BY168:CC168</xm:sqref>
        </x14:conditionalFormatting>
        <x14:conditionalFormatting xmlns:xm="http://schemas.microsoft.com/office/excel/2006/main">
          <x14:cfRule type="expression" priority="4700634" id="{E1886EE4-3BDE-43A9-9F4B-79377FEC37FE}">
            <xm:f>$CB$4='Data entry'!$R60</xm:f>
            <x14:dxf>
              <fill>
                <patternFill>
                  <bgColor rgb="FFFFFF00"/>
                </patternFill>
              </fill>
            </x14:dxf>
          </x14:cfRule>
          <xm:sqref>BN167:CB167</xm:sqref>
        </x14:conditionalFormatting>
        <x14:conditionalFormatting xmlns:xm="http://schemas.microsoft.com/office/excel/2006/main">
          <x14:cfRule type="expression" priority="4700635" id="{ADEF572A-6C18-4602-BB86-01C96D36E07E}">
            <xm:f>$CB$4='Data entry'!$R60</xm:f>
            <x14:dxf>
              <fill>
                <patternFill>
                  <bgColor rgb="FFFF0000"/>
                </patternFill>
              </fill>
            </x14:dxf>
          </x14:cfRule>
          <xm:sqref>BZ168:CC168</xm:sqref>
        </x14:conditionalFormatting>
        <x14:conditionalFormatting xmlns:xm="http://schemas.microsoft.com/office/excel/2006/main">
          <x14:cfRule type="expression" priority="4700636" id="{7984E1C9-E073-4955-8543-62145CB6D008}">
            <xm:f>$CC$4='Data entry'!$R60</xm:f>
            <x14:dxf>
              <fill>
                <patternFill>
                  <bgColor rgb="FFFFFF00"/>
                </patternFill>
              </fill>
            </x14:dxf>
          </x14:cfRule>
          <xm:sqref>BO167:CC167</xm:sqref>
        </x14:conditionalFormatting>
        <x14:conditionalFormatting xmlns:xm="http://schemas.microsoft.com/office/excel/2006/main">
          <x14:cfRule type="expression" priority="4700637" id="{18A957B3-59FA-4698-BA92-2A208FF18E2F}">
            <xm:f>$CC$4='Data entry'!$R60</xm:f>
            <x14:dxf>
              <fill>
                <patternFill>
                  <bgColor rgb="FFFF0000"/>
                </patternFill>
              </fill>
            </x14:dxf>
          </x14:cfRule>
          <xm:sqref>CA168:CC168</xm:sqref>
        </x14:conditionalFormatting>
        <x14:conditionalFormatting xmlns:xm="http://schemas.microsoft.com/office/excel/2006/main">
          <x14:cfRule type="expression" priority="4700724" id="{5B0DB825-B7C2-40AC-B7EF-F267F054CFB9}">
            <xm:f>$U$4='Data entry'!$R61</xm:f>
            <x14:dxf>
              <fill>
                <patternFill>
                  <bgColor rgb="FFFF0000"/>
                </patternFill>
              </fill>
            </x14:dxf>
          </x14:cfRule>
          <xm:sqref>S171:AE171</xm:sqref>
        </x14:conditionalFormatting>
        <x14:conditionalFormatting xmlns:xm="http://schemas.microsoft.com/office/excel/2006/main">
          <x14:cfRule type="expression" priority="4700725" id="{18311200-E2BB-400F-B594-3B9A2C6068C2}">
            <xm:f>$V$4='Data entry'!$R61</xm:f>
            <x14:dxf>
              <fill>
                <patternFill>
                  <bgColor rgb="FFFF0000"/>
                </patternFill>
              </fill>
            </x14:dxf>
          </x14:cfRule>
          <xm:sqref>T171:AF171</xm:sqref>
        </x14:conditionalFormatting>
        <x14:conditionalFormatting xmlns:xm="http://schemas.microsoft.com/office/excel/2006/main">
          <x14:cfRule type="expression" priority="4700726" id="{D6DFB621-1A58-4C59-A987-ECAD0EB2D32B}">
            <xm:f>$V$4='Data entry'!$R61</xm:f>
            <x14:dxf>
              <fill>
                <patternFill>
                  <bgColor rgb="FFFFFF00"/>
                </patternFill>
              </fill>
            </x14:dxf>
          </x14:cfRule>
          <xm:sqref>H170:V170</xm:sqref>
        </x14:conditionalFormatting>
        <x14:conditionalFormatting xmlns:xm="http://schemas.microsoft.com/office/excel/2006/main">
          <x14:cfRule type="expression" priority="4700727" id="{5F87A680-DC5F-433D-A779-B7A534ACCDA9}">
            <xm:f>$W$4='Data entry'!$R61</xm:f>
            <x14:dxf>
              <fill>
                <patternFill>
                  <bgColor rgb="FFFF0000"/>
                </patternFill>
              </fill>
            </x14:dxf>
          </x14:cfRule>
          <xm:sqref>U171:AG171</xm:sqref>
        </x14:conditionalFormatting>
        <x14:conditionalFormatting xmlns:xm="http://schemas.microsoft.com/office/excel/2006/main">
          <x14:cfRule type="expression" priority="4700728" id="{964539FF-A92C-4F68-B268-B7157A32678C}">
            <xm:f>$W$4='Data entry'!$R61</xm:f>
            <x14:dxf>
              <fill>
                <patternFill>
                  <bgColor rgb="FFFFFF00"/>
                </patternFill>
              </fill>
            </x14:dxf>
          </x14:cfRule>
          <xm:sqref>I170:W170</xm:sqref>
        </x14:conditionalFormatting>
        <x14:conditionalFormatting xmlns:xm="http://schemas.microsoft.com/office/excel/2006/main">
          <x14:cfRule type="expression" priority="4700729" id="{46C1533A-F090-4A90-9309-3F59EC3FD3B0}">
            <xm:f>$X$4='Data entry'!$R61</xm:f>
            <x14:dxf>
              <fill>
                <patternFill>
                  <bgColor rgb="FFFF0000"/>
                </patternFill>
              </fill>
            </x14:dxf>
          </x14:cfRule>
          <xm:sqref>V171:AH171</xm:sqref>
        </x14:conditionalFormatting>
        <x14:conditionalFormatting xmlns:xm="http://schemas.microsoft.com/office/excel/2006/main">
          <x14:cfRule type="expression" priority="4700730" id="{7C70E81C-DDD4-4D75-933A-4F6A39893184}">
            <xm:f>$X$4='Data entry'!$R61</xm:f>
            <x14:dxf>
              <fill>
                <patternFill>
                  <bgColor rgb="FFFFFF00"/>
                </patternFill>
              </fill>
            </x14:dxf>
          </x14:cfRule>
          <xm:sqref>J170:X170</xm:sqref>
        </x14:conditionalFormatting>
        <x14:conditionalFormatting xmlns:xm="http://schemas.microsoft.com/office/excel/2006/main">
          <x14:cfRule type="expression" priority="4700731" id="{561AF073-0EF8-4B72-A119-40A639C4359D}">
            <xm:f>$Y$4='Data entry'!$R61</xm:f>
            <x14:dxf>
              <fill>
                <patternFill>
                  <bgColor rgb="FFFF0000"/>
                </patternFill>
              </fill>
            </x14:dxf>
          </x14:cfRule>
          <xm:sqref>W171:AI171</xm:sqref>
        </x14:conditionalFormatting>
        <x14:conditionalFormatting xmlns:xm="http://schemas.microsoft.com/office/excel/2006/main">
          <x14:cfRule type="expression" priority="4700732" id="{F242E808-8F07-4A89-9524-7D4C767CE357}">
            <xm:f>$Y$4='Data entry'!$R61</xm:f>
            <x14:dxf>
              <fill>
                <patternFill>
                  <bgColor rgb="FFFFFF00"/>
                </patternFill>
              </fill>
            </x14:dxf>
          </x14:cfRule>
          <xm:sqref>K170:Y170</xm:sqref>
        </x14:conditionalFormatting>
        <x14:conditionalFormatting xmlns:xm="http://schemas.microsoft.com/office/excel/2006/main">
          <x14:cfRule type="expression" priority="4700733" id="{DD601058-982B-4218-BD9D-64BB823C2633}">
            <xm:f>$Z$4='Data entry'!$R61</xm:f>
            <x14:dxf>
              <fill>
                <patternFill>
                  <bgColor rgb="FFFF0000"/>
                </patternFill>
              </fill>
            </x14:dxf>
          </x14:cfRule>
          <xm:sqref>X171:AJ171</xm:sqref>
        </x14:conditionalFormatting>
        <x14:conditionalFormatting xmlns:xm="http://schemas.microsoft.com/office/excel/2006/main">
          <x14:cfRule type="expression" priority="4700734" id="{C9DB141D-79F6-4093-92A3-7BF7A1622985}">
            <xm:f>$Z$4='Data entry'!$R61</xm:f>
            <x14:dxf>
              <fill>
                <patternFill>
                  <bgColor rgb="FFFFFF00"/>
                </patternFill>
              </fill>
            </x14:dxf>
          </x14:cfRule>
          <xm:sqref>L170:Z170</xm:sqref>
        </x14:conditionalFormatting>
        <x14:conditionalFormatting xmlns:xm="http://schemas.microsoft.com/office/excel/2006/main">
          <x14:cfRule type="expression" priority="4700735" id="{710EB8D3-F5C0-4E3C-8214-2D0C4E26F649}">
            <xm:f>$AA$4='Data entry'!$R61</xm:f>
            <x14:dxf>
              <fill>
                <patternFill>
                  <bgColor rgb="FFFF0000"/>
                </patternFill>
              </fill>
            </x14:dxf>
          </x14:cfRule>
          <xm:sqref>Y171:AK171</xm:sqref>
        </x14:conditionalFormatting>
        <x14:conditionalFormatting xmlns:xm="http://schemas.microsoft.com/office/excel/2006/main">
          <x14:cfRule type="expression" priority="4700736" id="{33825D69-C967-4D27-B395-5D44A3083802}">
            <xm:f>$AA$4='Data entry'!$R61</xm:f>
            <x14:dxf>
              <fill>
                <patternFill>
                  <bgColor rgb="FFFFFF00"/>
                </patternFill>
              </fill>
            </x14:dxf>
          </x14:cfRule>
          <xm:sqref>M170:AA170</xm:sqref>
        </x14:conditionalFormatting>
        <x14:conditionalFormatting xmlns:xm="http://schemas.microsoft.com/office/excel/2006/main">
          <x14:cfRule type="expression" priority="4700737" id="{9811A97D-351B-4D32-8754-AF433277E62B}">
            <xm:f>$AB$4='Data entry'!$R61</xm:f>
            <x14:dxf>
              <fill>
                <patternFill>
                  <bgColor rgb="FFFF0000"/>
                </patternFill>
              </fill>
            </x14:dxf>
          </x14:cfRule>
          <xm:sqref>Z171:AL171</xm:sqref>
        </x14:conditionalFormatting>
        <x14:conditionalFormatting xmlns:xm="http://schemas.microsoft.com/office/excel/2006/main">
          <x14:cfRule type="expression" priority="4700738" id="{6DD3E556-C72E-438B-92DA-3096ED1E4178}">
            <xm:f>$AB$4='Data entry'!$R61</xm:f>
            <x14:dxf>
              <fill>
                <patternFill>
                  <bgColor rgb="FFFFFF00"/>
                </patternFill>
              </fill>
            </x14:dxf>
          </x14:cfRule>
          <xm:sqref>N170:AB170</xm:sqref>
        </x14:conditionalFormatting>
        <x14:conditionalFormatting xmlns:xm="http://schemas.microsoft.com/office/excel/2006/main">
          <x14:cfRule type="expression" priority="4700739" id="{C0DF7A1B-D6BC-4371-BD3A-F0708147FA1C}">
            <xm:f>$AC$4='Data entry'!$R61</xm:f>
            <x14:dxf>
              <fill>
                <patternFill>
                  <bgColor rgb="FFFF0000"/>
                </patternFill>
              </fill>
            </x14:dxf>
          </x14:cfRule>
          <xm:sqref>AA171:AM171</xm:sqref>
        </x14:conditionalFormatting>
        <x14:conditionalFormatting xmlns:xm="http://schemas.microsoft.com/office/excel/2006/main">
          <x14:cfRule type="expression" priority="4700740" id="{DB2E1F48-AF0E-41F9-A976-6B1963CA5711}">
            <xm:f>$AC$4='Data entry'!$R61</xm:f>
            <x14:dxf>
              <fill>
                <patternFill>
                  <bgColor rgb="FFFFFF00"/>
                </patternFill>
              </fill>
            </x14:dxf>
          </x14:cfRule>
          <xm:sqref>O170:AC170</xm:sqref>
        </x14:conditionalFormatting>
        <x14:conditionalFormatting xmlns:xm="http://schemas.microsoft.com/office/excel/2006/main">
          <x14:cfRule type="expression" priority="4700741" id="{89909907-F9A9-4AF9-BC1D-304710A43F50}">
            <xm:f>$AD$4='Data entry'!$R61</xm:f>
            <x14:dxf>
              <fill>
                <patternFill>
                  <bgColor rgb="FFFF0000"/>
                </patternFill>
              </fill>
            </x14:dxf>
          </x14:cfRule>
          <xm:sqref>AB171:AN171</xm:sqref>
        </x14:conditionalFormatting>
        <x14:conditionalFormatting xmlns:xm="http://schemas.microsoft.com/office/excel/2006/main">
          <x14:cfRule type="expression" priority="4700742" id="{729676B7-E331-43A4-ACC9-850DCEE76A0E}">
            <xm:f>$AD$4='Data entry'!$R61</xm:f>
            <x14:dxf>
              <fill>
                <patternFill>
                  <bgColor rgb="FFFFFF00"/>
                </patternFill>
              </fill>
            </x14:dxf>
          </x14:cfRule>
          <xm:sqref>P170:AD170</xm:sqref>
        </x14:conditionalFormatting>
        <x14:conditionalFormatting xmlns:xm="http://schemas.microsoft.com/office/excel/2006/main">
          <x14:cfRule type="expression" priority="4700743" id="{00DA2C55-350E-44AA-ABEA-808FABFDA737}">
            <xm:f>$AE$4='Data entry'!$R61</xm:f>
            <x14:dxf>
              <fill>
                <patternFill>
                  <bgColor rgb="FFFF0000"/>
                </patternFill>
              </fill>
            </x14:dxf>
          </x14:cfRule>
          <xm:sqref>AC171:AO171</xm:sqref>
        </x14:conditionalFormatting>
        <x14:conditionalFormatting xmlns:xm="http://schemas.microsoft.com/office/excel/2006/main">
          <x14:cfRule type="expression" priority="4700744" id="{373C95F1-00C1-45E9-B561-5224945BA4A4}">
            <xm:f>$AE$4='Data entry'!$R61</xm:f>
            <x14:dxf>
              <fill>
                <patternFill>
                  <bgColor rgb="FFFFFF00"/>
                </patternFill>
              </fill>
            </x14:dxf>
          </x14:cfRule>
          <xm:sqref>Q170:AE170</xm:sqref>
        </x14:conditionalFormatting>
        <x14:conditionalFormatting xmlns:xm="http://schemas.microsoft.com/office/excel/2006/main">
          <x14:cfRule type="expression" priority="4700745" id="{65E90E74-6BEF-4B00-BD5E-ECACFEBC225A}">
            <xm:f>$AF$4='Data entry'!$R61</xm:f>
            <x14:dxf>
              <fill>
                <patternFill>
                  <bgColor rgb="FFFF0000"/>
                </patternFill>
              </fill>
            </x14:dxf>
          </x14:cfRule>
          <xm:sqref>AD171:AP171</xm:sqref>
        </x14:conditionalFormatting>
        <x14:conditionalFormatting xmlns:xm="http://schemas.microsoft.com/office/excel/2006/main">
          <x14:cfRule type="expression" priority="4700746" id="{56B519D7-E083-4811-B42B-D6CB10D44BB3}">
            <xm:f>$AF$4='Data entry'!$R61</xm:f>
            <x14:dxf>
              <fill>
                <patternFill>
                  <bgColor rgb="FFFFFF00"/>
                </patternFill>
              </fill>
            </x14:dxf>
          </x14:cfRule>
          <xm:sqref>R170:AF170</xm:sqref>
        </x14:conditionalFormatting>
        <x14:conditionalFormatting xmlns:xm="http://schemas.microsoft.com/office/excel/2006/main">
          <x14:cfRule type="expression" priority="4700747" id="{889682B6-BF9B-414B-86B7-1C802156B058}">
            <xm:f>$AG$4='Data entry'!$R61</xm:f>
            <x14:dxf>
              <fill>
                <patternFill>
                  <bgColor rgb="FFFF0000"/>
                </patternFill>
              </fill>
            </x14:dxf>
          </x14:cfRule>
          <xm:sqref>AE171:AQ171</xm:sqref>
        </x14:conditionalFormatting>
        <x14:conditionalFormatting xmlns:xm="http://schemas.microsoft.com/office/excel/2006/main">
          <x14:cfRule type="expression" priority="4700748" id="{19913D88-1940-4CB0-B29C-D46D60833BD5}">
            <xm:f>$AG$4='Data entry'!$R61</xm:f>
            <x14:dxf>
              <fill>
                <patternFill>
                  <bgColor rgb="FFFFFF00"/>
                </patternFill>
              </fill>
            </x14:dxf>
          </x14:cfRule>
          <xm:sqref>S170:AG170</xm:sqref>
        </x14:conditionalFormatting>
        <x14:conditionalFormatting xmlns:xm="http://schemas.microsoft.com/office/excel/2006/main">
          <x14:cfRule type="expression" priority="4700749" id="{3DD7B9A5-18A3-463F-BAD5-9796FC487328}">
            <xm:f>$AH$4='Data entry'!$R61</xm:f>
            <x14:dxf>
              <fill>
                <patternFill>
                  <bgColor rgb="FFFF0000"/>
                </patternFill>
              </fill>
            </x14:dxf>
          </x14:cfRule>
          <xm:sqref>AF171:AR171</xm:sqref>
        </x14:conditionalFormatting>
        <x14:conditionalFormatting xmlns:xm="http://schemas.microsoft.com/office/excel/2006/main">
          <x14:cfRule type="expression" priority="4700750" id="{31005CF4-5608-496E-91EB-F7F505046C80}">
            <xm:f>$AH$4='Data entry'!$R61</xm:f>
            <x14:dxf>
              <fill>
                <patternFill>
                  <bgColor rgb="FFFFFF00"/>
                </patternFill>
              </fill>
            </x14:dxf>
          </x14:cfRule>
          <xm:sqref>T170:AH170</xm:sqref>
        </x14:conditionalFormatting>
        <x14:conditionalFormatting xmlns:xm="http://schemas.microsoft.com/office/excel/2006/main">
          <x14:cfRule type="expression" priority="4700751" id="{CD14F654-5B7A-444F-8FC1-7DD71E76E475}">
            <xm:f>$AI$4='Data entry'!$R61</xm:f>
            <x14:dxf>
              <fill>
                <patternFill>
                  <bgColor rgb="FFFF0000"/>
                </patternFill>
              </fill>
            </x14:dxf>
          </x14:cfRule>
          <xm:sqref>AG171:AS171</xm:sqref>
        </x14:conditionalFormatting>
        <x14:conditionalFormatting xmlns:xm="http://schemas.microsoft.com/office/excel/2006/main">
          <x14:cfRule type="expression" priority="4700752" id="{0E4E448C-6C46-4285-B877-A61A90294385}">
            <xm:f>$AI$4='Data entry'!$R61</xm:f>
            <x14:dxf>
              <fill>
                <patternFill>
                  <bgColor rgb="FFFFFF00"/>
                </patternFill>
              </fill>
            </x14:dxf>
          </x14:cfRule>
          <xm:sqref>U170:AI170</xm:sqref>
        </x14:conditionalFormatting>
        <x14:conditionalFormatting xmlns:xm="http://schemas.microsoft.com/office/excel/2006/main">
          <x14:cfRule type="expression" priority="4700753" id="{B1C1818F-791C-403D-BE73-6F6E9DC6A16D}">
            <xm:f>$AJ$4='Data entry'!$R61</xm:f>
            <x14:dxf>
              <fill>
                <patternFill>
                  <bgColor rgb="FFFF0000"/>
                </patternFill>
              </fill>
            </x14:dxf>
          </x14:cfRule>
          <xm:sqref>AH171:AT171</xm:sqref>
        </x14:conditionalFormatting>
        <x14:conditionalFormatting xmlns:xm="http://schemas.microsoft.com/office/excel/2006/main">
          <x14:cfRule type="expression" priority="4700754" id="{A1237792-221B-431B-B8A7-E9A64DA46D93}">
            <xm:f>$AJ$4='Data entry'!$R61</xm:f>
            <x14:dxf>
              <fill>
                <patternFill>
                  <bgColor rgb="FFFFFF00"/>
                </patternFill>
              </fill>
            </x14:dxf>
          </x14:cfRule>
          <xm:sqref>V170:AJ170</xm:sqref>
        </x14:conditionalFormatting>
        <x14:conditionalFormatting xmlns:xm="http://schemas.microsoft.com/office/excel/2006/main">
          <x14:cfRule type="expression" priority="4700755" id="{617DC2AF-C7A3-4724-8EA3-17DEFEDC8949}">
            <xm:f>$AK$4='Data entry'!$R61</xm:f>
            <x14:dxf>
              <fill>
                <patternFill>
                  <bgColor rgb="FFFF0000"/>
                </patternFill>
              </fill>
            </x14:dxf>
          </x14:cfRule>
          <xm:sqref>AI171:AU171</xm:sqref>
        </x14:conditionalFormatting>
        <x14:conditionalFormatting xmlns:xm="http://schemas.microsoft.com/office/excel/2006/main">
          <x14:cfRule type="expression" priority="4700756" id="{AA72317D-37B1-48EB-A28B-BF2AC8DC4519}">
            <xm:f>$AK$4='Data entry'!$R61</xm:f>
            <x14:dxf>
              <fill>
                <patternFill>
                  <bgColor rgb="FFFFFF00"/>
                </patternFill>
              </fill>
            </x14:dxf>
          </x14:cfRule>
          <xm:sqref>W170:AK170</xm:sqref>
        </x14:conditionalFormatting>
        <x14:conditionalFormatting xmlns:xm="http://schemas.microsoft.com/office/excel/2006/main">
          <x14:cfRule type="expression" priority="4700757" id="{6CA9FB7A-20EA-4D3A-B74C-A001F4BE810D}">
            <xm:f>$AL$4='Data entry'!$R61</xm:f>
            <x14:dxf>
              <fill>
                <patternFill>
                  <bgColor rgb="FFFF0000"/>
                </patternFill>
              </fill>
            </x14:dxf>
          </x14:cfRule>
          <xm:sqref>AJ171:AV171</xm:sqref>
        </x14:conditionalFormatting>
        <x14:conditionalFormatting xmlns:xm="http://schemas.microsoft.com/office/excel/2006/main">
          <x14:cfRule type="expression" priority="4700758" id="{81A75DAA-573F-4EF3-A640-1B992C18BEA0}">
            <xm:f>$AL$4='Data entry'!$R61</xm:f>
            <x14:dxf>
              <fill>
                <patternFill>
                  <bgColor rgb="FFFFFF00"/>
                </patternFill>
              </fill>
            </x14:dxf>
          </x14:cfRule>
          <xm:sqref>X170:AL170</xm:sqref>
        </x14:conditionalFormatting>
        <x14:conditionalFormatting xmlns:xm="http://schemas.microsoft.com/office/excel/2006/main">
          <x14:cfRule type="expression" priority="4700759" id="{3D44713E-4ABA-4CCD-9DF4-5513A9FB5E1E}">
            <xm:f>$AM$4='Data entry'!$R61</xm:f>
            <x14:dxf>
              <fill>
                <patternFill>
                  <bgColor rgb="FFFF0000"/>
                </patternFill>
              </fill>
            </x14:dxf>
          </x14:cfRule>
          <xm:sqref>AK171:AW171</xm:sqref>
        </x14:conditionalFormatting>
        <x14:conditionalFormatting xmlns:xm="http://schemas.microsoft.com/office/excel/2006/main">
          <x14:cfRule type="expression" priority="4700760" id="{05A26B51-72A7-4423-822F-2BDBC28275D0}">
            <xm:f>$AM$4='Data entry'!$R61</xm:f>
            <x14:dxf>
              <fill>
                <patternFill>
                  <bgColor rgb="FFFFFF00"/>
                </patternFill>
              </fill>
            </x14:dxf>
          </x14:cfRule>
          <xm:sqref>Y170:AM170</xm:sqref>
        </x14:conditionalFormatting>
        <x14:conditionalFormatting xmlns:xm="http://schemas.microsoft.com/office/excel/2006/main">
          <x14:cfRule type="expression" priority="4700761" id="{B8A20675-6230-4694-A7F6-6B3DC7142773}">
            <xm:f>$AN$4='Data entry'!$R61</xm:f>
            <x14:dxf>
              <fill>
                <patternFill>
                  <bgColor rgb="FFFF0000"/>
                </patternFill>
              </fill>
            </x14:dxf>
          </x14:cfRule>
          <xm:sqref>AL171:AX171</xm:sqref>
        </x14:conditionalFormatting>
        <x14:conditionalFormatting xmlns:xm="http://schemas.microsoft.com/office/excel/2006/main">
          <x14:cfRule type="expression" priority="4700762" id="{8421181C-7450-42E9-BC1D-065CCFCA960E}">
            <xm:f>$AN$4='Data entry'!$R61</xm:f>
            <x14:dxf>
              <fill>
                <patternFill>
                  <bgColor rgb="FFFFFF00"/>
                </patternFill>
              </fill>
            </x14:dxf>
          </x14:cfRule>
          <xm:sqref>Z170:AN170</xm:sqref>
        </x14:conditionalFormatting>
        <x14:conditionalFormatting xmlns:xm="http://schemas.microsoft.com/office/excel/2006/main">
          <x14:cfRule type="expression" priority="4700763" id="{067FE4BD-6EF4-4684-B6E0-35AB2F267EE7}">
            <xm:f>$AO$4='Data entry'!$R61</xm:f>
            <x14:dxf>
              <fill>
                <patternFill>
                  <bgColor rgb="FFFF0000"/>
                </patternFill>
              </fill>
            </x14:dxf>
          </x14:cfRule>
          <xm:sqref>AM171:AY171</xm:sqref>
        </x14:conditionalFormatting>
        <x14:conditionalFormatting xmlns:xm="http://schemas.microsoft.com/office/excel/2006/main">
          <x14:cfRule type="expression" priority="4700764" id="{F7653492-88D1-47AC-8BA3-0CCE65C3C2AB}">
            <xm:f>$AO$4='Data entry'!$R61</xm:f>
            <x14:dxf>
              <fill>
                <patternFill>
                  <bgColor rgb="FFFFFF00"/>
                </patternFill>
              </fill>
            </x14:dxf>
          </x14:cfRule>
          <xm:sqref>AA170:AO170</xm:sqref>
        </x14:conditionalFormatting>
        <x14:conditionalFormatting xmlns:xm="http://schemas.microsoft.com/office/excel/2006/main">
          <x14:cfRule type="expression" priority="4700765" id="{207A5E5D-B322-482E-9193-1D7318138358}">
            <xm:f>$AP$4='Data entry'!$R61</xm:f>
            <x14:dxf>
              <fill>
                <patternFill>
                  <bgColor rgb="FFFF0000"/>
                </patternFill>
              </fill>
            </x14:dxf>
          </x14:cfRule>
          <xm:sqref>AN171:AZ171</xm:sqref>
        </x14:conditionalFormatting>
        <x14:conditionalFormatting xmlns:xm="http://schemas.microsoft.com/office/excel/2006/main">
          <x14:cfRule type="expression" priority="4700766" id="{21DA638D-4CA0-4067-BFF1-240CE1A0261B}">
            <xm:f>$AP$4='Data entry'!$R61</xm:f>
            <x14:dxf>
              <fill>
                <patternFill>
                  <bgColor rgb="FFFFFF00"/>
                </patternFill>
              </fill>
            </x14:dxf>
          </x14:cfRule>
          <xm:sqref>AB170:AP170</xm:sqref>
        </x14:conditionalFormatting>
        <x14:conditionalFormatting xmlns:xm="http://schemas.microsoft.com/office/excel/2006/main">
          <x14:cfRule type="expression" priority="4700767" id="{71963D96-A42A-4B90-BFC7-6D83D37766EF}">
            <xm:f>$AQ$4='Data entry'!$R61</xm:f>
            <x14:dxf>
              <fill>
                <patternFill>
                  <bgColor rgb="FFFF0000"/>
                </patternFill>
              </fill>
            </x14:dxf>
          </x14:cfRule>
          <xm:sqref>AO171:BA171</xm:sqref>
        </x14:conditionalFormatting>
        <x14:conditionalFormatting xmlns:xm="http://schemas.microsoft.com/office/excel/2006/main">
          <x14:cfRule type="expression" priority="4700768" id="{74952595-84B6-484F-8FF6-FCC1F337DF4D}">
            <xm:f>$AQ$4='Data entry'!$R61</xm:f>
            <x14:dxf>
              <fill>
                <patternFill>
                  <bgColor rgb="FFFFFF00"/>
                </patternFill>
              </fill>
            </x14:dxf>
          </x14:cfRule>
          <xm:sqref>AC170:AQ170</xm:sqref>
        </x14:conditionalFormatting>
        <x14:conditionalFormatting xmlns:xm="http://schemas.microsoft.com/office/excel/2006/main">
          <x14:cfRule type="expression" priority="4700769" id="{8AC9C4B9-0A34-4BC0-B0F7-CA89434C4911}">
            <xm:f>$P$4='Data entry'!$R61</xm:f>
            <x14:dxf>
              <fill>
                <patternFill>
                  <bgColor rgb="FFFFFF00"/>
                </patternFill>
              </fill>
            </x14:dxf>
          </x14:cfRule>
          <xm:sqref>C170:P170</xm:sqref>
        </x14:conditionalFormatting>
        <x14:conditionalFormatting xmlns:xm="http://schemas.microsoft.com/office/excel/2006/main">
          <x14:cfRule type="expression" priority="4700770" id="{0A726775-ABFD-4F22-967C-1A4D87BA3751}">
            <xm:f>$Q$4='Data entry'!$R61</xm:f>
            <x14:dxf>
              <fill>
                <patternFill>
                  <bgColor rgb="FFFFFF00"/>
                </patternFill>
              </fill>
            </x14:dxf>
          </x14:cfRule>
          <xm:sqref>C170:Q170</xm:sqref>
        </x14:conditionalFormatting>
        <x14:conditionalFormatting xmlns:xm="http://schemas.microsoft.com/office/excel/2006/main">
          <x14:cfRule type="expression" priority="4700771" id="{3A8414BD-262C-43B5-86EE-FA6901D00453}">
            <xm:f>$Q$4='Data entry'!$R61</xm:f>
            <x14:dxf>
              <fill>
                <patternFill>
                  <bgColor rgb="FFFF0000"/>
                </patternFill>
              </fill>
            </x14:dxf>
          </x14:cfRule>
          <xm:sqref>O171:AA171</xm:sqref>
        </x14:conditionalFormatting>
        <x14:conditionalFormatting xmlns:xm="http://schemas.microsoft.com/office/excel/2006/main">
          <x14:cfRule type="expression" priority="4700772" id="{B8B5501D-F3EF-4449-9306-F652960C65F4}">
            <xm:f>$R$4='Data entry'!$R61</xm:f>
            <x14:dxf>
              <fill>
                <patternFill>
                  <bgColor rgb="FFFF0000"/>
                </patternFill>
              </fill>
            </x14:dxf>
          </x14:cfRule>
          <xm:sqref>P171:AB171</xm:sqref>
        </x14:conditionalFormatting>
        <x14:conditionalFormatting xmlns:xm="http://schemas.microsoft.com/office/excel/2006/main">
          <x14:cfRule type="expression" priority="4700773" id="{5D070DEC-B82E-4D87-B907-A3E5AB836991}">
            <xm:f>$R$4='Data entry'!$R61</xm:f>
            <x14:dxf>
              <fill>
                <patternFill>
                  <bgColor rgb="FFFFFF00"/>
                </patternFill>
              </fill>
            </x14:dxf>
          </x14:cfRule>
          <xm:sqref>D170:R170</xm:sqref>
        </x14:conditionalFormatting>
        <x14:conditionalFormatting xmlns:xm="http://schemas.microsoft.com/office/excel/2006/main">
          <x14:cfRule type="expression" priority="4700774" id="{E4D16A10-F818-4664-9FB2-F0E839824D4B}">
            <xm:f>$S$4='Data entry'!$R61</xm:f>
            <x14:dxf>
              <fill>
                <patternFill>
                  <bgColor rgb="FFFF0000"/>
                </patternFill>
              </fill>
            </x14:dxf>
          </x14:cfRule>
          <xm:sqref>Q171:AC171</xm:sqref>
        </x14:conditionalFormatting>
        <x14:conditionalFormatting xmlns:xm="http://schemas.microsoft.com/office/excel/2006/main">
          <x14:cfRule type="expression" priority="4700775" id="{1A9F9911-A3E9-4730-AFBE-AB8C596545CA}">
            <xm:f>$S$4='Data entry'!$R61</xm:f>
            <x14:dxf>
              <fill>
                <patternFill>
                  <bgColor rgb="FFFFFF00"/>
                </patternFill>
              </fill>
            </x14:dxf>
          </x14:cfRule>
          <xm:sqref>E170:S170</xm:sqref>
        </x14:conditionalFormatting>
        <x14:conditionalFormatting xmlns:xm="http://schemas.microsoft.com/office/excel/2006/main">
          <x14:cfRule type="expression" priority="4700776" id="{8BB5CD1B-B2AC-442A-9550-26DE19A62D22}">
            <xm:f>$T$4='Data entry'!$R61</xm:f>
            <x14:dxf>
              <fill>
                <patternFill>
                  <bgColor rgb="FFFF0000"/>
                </patternFill>
              </fill>
            </x14:dxf>
          </x14:cfRule>
          <xm:sqref>R171:AD171</xm:sqref>
        </x14:conditionalFormatting>
        <x14:conditionalFormatting xmlns:xm="http://schemas.microsoft.com/office/excel/2006/main">
          <x14:cfRule type="expression" priority="4700777" id="{E7B59C69-7921-4049-84A1-8B3E5F7B0598}">
            <xm:f>$T$4='Data entry'!$R61</xm:f>
            <x14:dxf>
              <fill>
                <patternFill>
                  <bgColor rgb="FFFFFF00"/>
                </patternFill>
              </fill>
            </x14:dxf>
          </x14:cfRule>
          <xm:sqref>F170:T170</xm:sqref>
        </x14:conditionalFormatting>
        <x14:conditionalFormatting xmlns:xm="http://schemas.microsoft.com/office/excel/2006/main">
          <x14:cfRule type="expression" priority="4700778" id="{238C09E5-7A3D-439D-949F-A7733073F9A2}">
            <xm:f>$U$4='Data entry'!$R61</xm:f>
            <x14:dxf>
              <fill>
                <patternFill>
                  <bgColor rgb="FFFFFF00"/>
                </patternFill>
              </fill>
            </x14:dxf>
          </x14:cfRule>
          <xm:sqref>G170:U170</xm:sqref>
        </x14:conditionalFormatting>
        <x14:conditionalFormatting xmlns:xm="http://schemas.microsoft.com/office/excel/2006/main">
          <x14:cfRule type="expression" priority="4700779" id="{DE4D4432-0A19-452A-AF14-2873FE4DF411}">
            <xm:f>$AR$4='Data entry'!$R61</xm:f>
            <x14:dxf>
              <fill>
                <patternFill>
                  <bgColor rgb="FFFF0000"/>
                </patternFill>
              </fill>
            </x14:dxf>
          </x14:cfRule>
          <xm:sqref>AP171:BB171</xm:sqref>
        </x14:conditionalFormatting>
        <x14:conditionalFormatting xmlns:xm="http://schemas.microsoft.com/office/excel/2006/main">
          <x14:cfRule type="expression" priority="4700780" id="{90D7E1FF-542D-40C8-9BD5-DFEB4CDD256F}">
            <xm:f>$AR$4='Data entry'!$R61</xm:f>
            <x14:dxf>
              <fill>
                <patternFill>
                  <bgColor rgb="FFFFFF00"/>
                </patternFill>
              </fill>
            </x14:dxf>
          </x14:cfRule>
          <xm:sqref>AD170:AR170</xm:sqref>
        </x14:conditionalFormatting>
        <x14:conditionalFormatting xmlns:xm="http://schemas.microsoft.com/office/excel/2006/main">
          <x14:cfRule type="expression" priority="4700781" id="{0EBB5305-4A4A-4205-A1FF-11160070CBC3}">
            <xm:f>$AS$4='Data entry'!$R61</xm:f>
            <x14:dxf>
              <fill>
                <patternFill>
                  <bgColor rgb="FFFF0000"/>
                </patternFill>
              </fill>
            </x14:dxf>
          </x14:cfRule>
          <xm:sqref>AQ171:BC171</xm:sqref>
        </x14:conditionalFormatting>
        <x14:conditionalFormatting xmlns:xm="http://schemas.microsoft.com/office/excel/2006/main">
          <x14:cfRule type="expression" priority="4700782" id="{AC8EB30C-4253-4CE1-820E-1801F6D8D35B}">
            <xm:f>$AS$4='Data entry'!$R61</xm:f>
            <x14:dxf>
              <fill>
                <patternFill>
                  <bgColor rgb="FFFFFF00"/>
                </patternFill>
              </fill>
            </x14:dxf>
          </x14:cfRule>
          <xm:sqref>AE170:AS170</xm:sqref>
        </x14:conditionalFormatting>
        <x14:conditionalFormatting xmlns:xm="http://schemas.microsoft.com/office/excel/2006/main">
          <x14:cfRule type="expression" priority="4700783" id="{E11744C1-7201-4272-A1B0-945490B42425}">
            <xm:f>$AT$4='Data entry'!$R61</xm:f>
            <x14:dxf>
              <fill>
                <patternFill>
                  <bgColor rgb="FFFF0000"/>
                </patternFill>
              </fill>
            </x14:dxf>
          </x14:cfRule>
          <xm:sqref>AR171:BD171</xm:sqref>
        </x14:conditionalFormatting>
        <x14:conditionalFormatting xmlns:xm="http://schemas.microsoft.com/office/excel/2006/main">
          <x14:cfRule type="expression" priority="4700784" id="{5EE2823B-E955-4EA7-B99C-0B1F77B57A69}">
            <xm:f>$AT$4='Data entry'!$R61</xm:f>
            <x14:dxf>
              <fill>
                <patternFill>
                  <bgColor rgb="FFFFFF00"/>
                </patternFill>
              </fill>
            </x14:dxf>
          </x14:cfRule>
          <xm:sqref>AF170:AT170</xm:sqref>
        </x14:conditionalFormatting>
        <x14:conditionalFormatting xmlns:xm="http://schemas.microsoft.com/office/excel/2006/main">
          <x14:cfRule type="expression" priority="4700785" id="{5737DC63-3262-4B34-900C-2AAEB255FCBA}">
            <xm:f>$AU$4='Data entry'!$R61</xm:f>
            <x14:dxf>
              <fill>
                <patternFill>
                  <bgColor rgb="FFFF0000"/>
                </patternFill>
              </fill>
            </x14:dxf>
          </x14:cfRule>
          <xm:sqref>AS171:BE171</xm:sqref>
        </x14:conditionalFormatting>
        <x14:conditionalFormatting xmlns:xm="http://schemas.microsoft.com/office/excel/2006/main">
          <x14:cfRule type="expression" priority="4700786" id="{2B5C1F1B-3C3D-4CA3-BC64-0E98422075B6}">
            <xm:f>$AU$4='Data entry'!$R61</xm:f>
            <x14:dxf>
              <fill>
                <patternFill>
                  <bgColor rgb="FFFFFF00"/>
                </patternFill>
              </fill>
            </x14:dxf>
          </x14:cfRule>
          <xm:sqref>AG170:AU170</xm:sqref>
        </x14:conditionalFormatting>
        <x14:conditionalFormatting xmlns:xm="http://schemas.microsoft.com/office/excel/2006/main">
          <x14:cfRule type="expression" priority="4700787" id="{B87A1285-B003-4855-8F4B-53C391BA10E6}">
            <xm:f>$AV$4='Data entry'!$R61</xm:f>
            <x14:dxf>
              <fill>
                <patternFill>
                  <bgColor rgb="FFFF0000"/>
                </patternFill>
              </fill>
            </x14:dxf>
          </x14:cfRule>
          <xm:sqref>AT171:BF171</xm:sqref>
        </x14:conditionalFormatting>
        <x14:conditionalFormatting xmlns:xm="http://schemas.microsoft.com/office/excel/2006/main">
          <x14:cfRule type="expression" priority="4700788" id="{338EE31C-78DB-4818-B837-0380F9E457FA}">
            <xm:f>$AV$4='Data entry'!$R61</xm:f>
            <x14:dxf>
              <fill>
                <patternFill>
                  <bgColor rgb="FFFFFF00"/>
                </patternFill>
              </fill>
            </x14:dxf>
          </x14:cfRule>
          <xm:sqref>AH170:AV170</xm:sqref>
        </x14:conditionalFormatting>
        <x14:conditionalFormatting xmlns:xm="http://schemas.microsoft.com/office/excel/2006/main">
          <x14:cfRule type="expression" priority="4700789" id="{5C40EA66-2801-4C91-B885-BF6A1ECFC35C}">
            <xm:f>$AW$4='Data entry'!$R61</xm:f>
            <x14:dxf>
              <fill>
                <patternFill>
                  <bgColor rgb="FFFF0000"/>
                </patternFill>
              </fill>
            </x14:dxf>
          </x14:cfRule>
          <xm:sqref>AU171:BG171</xm:sqref>
        </x14:conditionalFormatting>
        <x14:conditionalFormatting xmlns:xm="http://schemas.microsoft.com/office/excel/2006/main">
          <x14:cfRule type="expression" priority="4700790" id="{51BCD5CE-DF86-4C2F-8A81-DDA1EFD6C8F7}">
            <xm:f>$AW$4='Data entry'!$R61</xm:f>
            <x14:dxf>
              <fill>
                <patternFill>
                  <bgColor rgb="FFFFFF00"/>
                </patternFill>
              </fill>
            </x14:dxf>
          </x14:cfRule>
          <xm:sqref>AI170:AW170</xm:sqref>
        </x14:conditionalFormatting>
        <x14:conditionalFormatting xmlns:xm="http://schemas.microsoft.com/office/excel/2006/main">
          <x14:cfRule type="expression" priority="4700791" id="{DC2ED5A0-8917-4877-8CD3-9DF9BE5993C9}">
            <xm:f>$AX$4='Data entry'!$R61</xm:f>
            <x14:dxf>
              <fill>
                <patternFill>
                  <bgColor rgb="FFFF0000"/>
                </patternFill>
              </fill>
            </x14:dxf>
          </x14:cfRule>
          <xm:sqref>AV171:BH171</xm:sqref>
        </x14:conditionalFormatting>
        <x14:conditionalFormatting xmlns:xm="http://schemas.microsoft.com/office/excel/2006/main">
          <x14:cfRule type="expression" priority="4700792" id="{59B31869-20F9-45BD-BC80-0A6C8945CE2C}">
            <xm:f>$AX$4='Data entry'!$R61</xm:f>
            <x14:dxf>
              <fill>
                <patternFill>
                  <bgColor rgb="FFFFFF00"/>
                </patternFill>
              </fill>
            </x14:dxf>
          </x14:cfRule>
          <xm:sqref>AJ170:AX170</xm:sqref>
        </x14:conditionalFormatting>
        <x14:conditionalFormatting xmlns:xm="http://schemas.microsoft.com/office/excel/2006/main">
          <x14:cfRule type="expression" priority="4700793" id="{D4208FA0-4262-4037-934C-6D0742B2AD8E}">
            <xm:f>$AY$4='Data entry'!$R61</xm:f>
            <x14:dxf>
              <fill>
                <patternFill>
                  <bgColor rgb="FFFF0000"/>
                </patternFill>
              </fill>
            </x14:dxf>
          </x14:cfRule>
          <xm:sqref>AW171:BI171</xm:sqref>
        </x14:conditionalFormatting>
        <x14:conditionalFormatting xmlns:xm="http://schemas.microsoft.com/office/excel/2006/main">
          <x14:cfRule type="expression" priority="4700794" id="{04D6E423-18C7-42B2-A67D-F49D8E62B571}">
            <xm:f>$AY$4='Data entry'!$R61</xm:f>
            <x14:dxf>
              <fill>
                <patternFill>
                  <bgColor rgb="FFFFFF00"/>
                </patternFill>
              </fill>
            </x14:dxf>
          </x14:cfRule>
          <xm:sqref>AK170:AY170</xm:sqref>
        </x14:conditionalFormatting>
        <x14:conditionalFormatting xmlns:xm="http://schemas.microsoft.com/office/excel/2006/main">
          <x14:cfRule type="expression" priority="4700795" id="{A931C203-6E4B-4EBD-A2F4-1876881F48D4}">
            <xm:f>$AZ$4='Data entry'!$R61</xm:f>
            <x14:dxf>
              <fill>
                <patternFill>
                  <bgColor rgb="FFFF0000"/>
                </patternFill>
              </fill>
            </x14:dxf>
          </x14:cfRule>
          <xm:sqref>AX171:BJ171</xm:sqref>
        </x14:conditionalFormatting>
        <x14:conditionalFormatting xmlns:xm="http://schemas.microsoft.com/office/excel/2006/main">
          <x14:cfRule type="expression" priority="4700796" id="{092D9100-E652-40FE-8CAA-720DC0681250}">
            <xm:f>$AZ$4='Data entry'!$R61</xm:f>
            <x14:dxf>
              <fill>
                <patternFill>
                  <bgColor rgb="FFFFFF00"/>
                </patternFill>
              </fill>
            </x14:dxf>
          </x14:cfRule>
          <xm:sqref>AL170:AZ170</xm:sqref>
        </x14:conditionalFormatting>
        <x14:conditionalFormatting xmlns:xm="http://schemas.microsoft.com/office/excel/2006/main">
          <x14:cfRule type="expression" priority="4700797" id="{A3C7E6BE-A225-483C-A983-A915DB662C52}">
            <xm:f>$BA$4='Data entry'!$R61</xm:f>
            <x14:dxf>
              <fill>
                <patternFill>
                  <bgColor rgb="FFFF0000"/>
                </patternFill>
              </fill>
            </x14:dxf>
          </x14:cfRule>
          <xm:sqref>AY171:BK171</xm:sqref>
        </x14:conditionalFormatting>
        <x14:conditionalFormatting xmlns:xm="http://schemas.microsoft.com/office/excel/2006/main">
          <x14:cfRule type="expression" priority="4700798" id="{F5CF569A-8AFA-4CFF-8BD3-F04D8927A99F}">
            <xm:f>$BA$4='Data entry'!$R61</xm:f>
            <x14:dxf>
              <fill>
                <patternFill>
                  <bgColor rgb="FFFFFF00"/>
                </patternFill>
              </fill>
            </x14:dxf>
          </x14:cfRule>
          <xm:sqref>AM170:BA170</xm:sqref>
        </x14:conditionalFormatting>
        <x14:conditionalFormatting xmlns:xm="http://schemas.microsoft.com/office/excel/2006/main">
          <x14:cfRule type="expression" priority="4700799" id="{E4DAC94A-7983-4BFB-A87B-45B58561841A}">
            <xm:f>$BB$4='Data entry'!$R61</xm:f>
            <x14:dxf>
              <fill>
                <patternFill>
                  <bgColor rgb="FFFF0000"/>
                </patternFill>
              </fill>
            </x14:dxf>
          </x14:cfRule>
          <xm:sqref>AZ171:BL171</xm:sqref>
        </x14:conditionalFormatting>
        <x14:conditionalFormatting xmlns:xm="http://schemas.microsoft.com/office/excel/2006/main">
          <x14:cfRule type="expression" priority="4700800" id="{E63849C5-F39B-4B0E-8F8A-B532EDF2CBAE}">
            <xm:f>$BB$4='Data entry'!$R61</xm:f>
            <x14:dxf>
              <fill>
                <patternFill>
                  <bgColor rgb="FFFFFF00"/>
                </patternFill>
              </fill>
            </x14:dxf>
          </x14:cfRule>
          <xm:sqref>AN170:BB170</xm:sqref>
        </x14:conditionalFormatting>
        <x14:conditionalFormatting xmlns:xm="http://schemas.microsoft.com/office/excel/2006/main">
          <x14:cfRule type="expression" priority="4700801" id="{4FDC32D3-C1F5-455D-9AA4-A03359B72526}">
            <xm:f>$BC$4='Data entry'!$R61</xm:f>
            <x14:dxf>
              <fill>
                <patternFill>
                  <bgColor rgb="FFFF0000"/>
                </patternFill>
              </fill>
            </x14:dxf>
          </x14:cfRule>
          <xm:sqref>BA171:BM171</xm:sqref>
        </x14:conditionalFormatting>
        <x14:conditionalFormatting xmlns:xm="http://schemas.microsoft.com/office/excel/2006/main">
          <x14:cfRule type="expression" priority="4700802" id="{5F0D0C60-B233-4C56-B05D-98C99990877F}">
            <xm:f>$BC$4='Data entry'!$R61</xm:f>
            <x14:dxf>
              <fill>
                <patternFill>
                  <bgColor rgb="FFFFFF00"/>
                </patternFill>
              </fill>
            </x14:dxf>
          </x14:cfRule>
          <xm:sqref>AO170:BC170</xm:sqref>
        </x14:conditionalFormatting>
        <x14:conditionalFormatting xmlns:xm="http://schemas.microsoft.com/office/excel/2006/main">
          <x14:cfRule type="expression" priority="4700803" id="{9EBCB60F-8135-43B6-A0F3-548D4092CC98}">
            <xm:f>$BD$4='Data entry'!$R61</xm:f>
            <x14:dxf>
              <fill>
                <patternFill>
                  <bgColor rgb="FFFF0000"/>
                </patternFill>
              </fill>
            </x14:dxf>
          </x14:cfRule>
          <xm:sqref>BB171:BN171</xm:sqref>
        </x14:conditionalFormatting>
        <x14:conditionalFormatting xmlns:xm="http://schemas.microsoft.com/office/excel/2006/main">
          <x14:cfRule type="expression" priority="4700804" id="{961AF346-4A73-41ED-9A8D-27D431B09C05}">
            <xm:f>$BD$4='Data entry'!$R61</xm:f>
            <x14:dxf>
              <fill>
                <patternFill>
                  <bgColor rgb="FFFFFF00"/>
                </patternFill>
              </fill>
            </x14:dxf>
          </x14:cfRule>
          <xm:sqref>AP170:BD170</xm:sqref>
        </x14:conditionalFormatting>
        <x14:conditionalFormatting xmlns:xm="http://schemas.microsoft.com/office/excel/2006/main">
          <x14:cfRule type="expression" priority="4700805" id="{5A887026-27CD-4F8C-8BA6-1E92704C1CA6}">
            <xm:f>$BE$4='Data entry'!$R61</xm:f>
            <x14:dxf>
              <fill>
                <patternFill>
                  <bgColor rgb="FFFF0000"/>
                </patternFill>
              </fill>
            </x14:dxf>
          </x14:cfRule>
          <xm:sqref>BC171:BO171</xm:sqref>
        </x14:conditionalFormatting>
        <x14:conditionalFormatting xmlns:xm="http://schemas.microsoft.com/office/excel/2006/main">
          <x14:cfRule type="expression" priority="4700806" id="{7F46217B-A1E9-4515-B31E-E756FCD7C6D9}">
            <xm:f>$BE$4='Data entry'!$R61</xm:f>
            <x14:dxf>
              <fill>
                <patternFill>
                  <bgColor rgb="FFFFFF00"/>
                </patternFill>
              </fill>
            </x14:dxf>
          </x14:cfRule>
          <xm:sqref>AP170:BE170</xm:sqref>
        </x14:conditionalFormatting>
        <x14:conditionalFormatting xmlns:xm="http://schemas.microsoft.com/office/excel/2006/main">
          <x14:cfRule type="expression" priority="4700807" id="{F4D9285C-8CA0-4EF1-943E-6A462D47CC77}">
            <xm:f>$BF$4='Data entry'!$R61</xm:f>
            <x14:dxf>
              <fill>
                <patternFill>
                  <bgColor rgb="FFFF0000"/>
                </patternFill>
              </fill>
            </x14:dxf>
          </x14:cfRule>
          <xm:sqref>BD171:BP171</xm:sqref>
        </x14:conditionalFormatting>
        <x14:conditionalFormatting xmlns:xm="http://schemas.microsoft.com/office/excel/2006/main">
          <x14:cfRule type="expression" priority="4700808" id="{B9E4407D-651D-4DC0-9D61-3271D62A65E9}">
            <xm:f>$BF$4='Data entry'!$R61</xm:f>
            <x14:dxf>
              <fill>
                <patternFill>
                  <bgColor rgb="FFFFFF00"/>
                </patternFill>
              </fill>
            </x14:dxf>
          </x14:cfRule>
          <xm:sqref>AR170:BF170</xm:sqref>
        </x14:conditionalFormatting>
        <x14:conditionalFormatting xmlns:xm="http://schemas.microsoft.com/office/excel/2006/main">
          <x14:cfRule type="expression" priority="4700809" id="{4CDC062F-DDFF-4556-B941-08F919727F69}">
            <xm:f>$BG$4='Data entry'!$R61</xm:f>
            <x14:dxf>
              <fill>
                <patternFill>
                  <bgColor rgb="FFFF0000"/>
                </patternFill>
              </fill>
            </x14:dxf>
          </x14:cfRule>
          <xm:sqref>BE171:BQ171</xm:sqref>
        </x14:conditionalFormatting>
        <x14:conditionalFormatting xmlns:xm="http://schemas.microsoft.com/office/excel/2006/main">
          <x14:cfRule type="expression" priority="4700810" id="{789184FA-9055-433B-8A1B-92C7ED59E81F}">
            <xm:f>$BG$4='Data entry'!$R61</xm:f>
            <x14:dxf>
              <fill>
                <patternFill>
                  <bgColor rgb="FFFFFF00"/>
                </patternFill>
              </fill>
            </x14:dxf>
          </x14:cfRule>
          <xm:sqref>AS170:BG170</xm:sqref>
        </x14:conditionalFormatting>
        <x14:conditionalFormatting xmlns:xm="http://schemas.microsoft.com/office/excel/2006/main">
          <x14:cfRule type="expression" priority="4700811" id="{58651E5C-09C9-46C1-B95C-E8A578A49E15}">
            <xm:f>$BH$4='Data entry'!$R61</xm:f>
            <x14:dxf>
              <fill>
                <patternFill>
                  <bgColor rgb="FFFFFF00"/>
                </patternFill>
              </fill>
            </x14:dxf>
          </x14:cfRule>
          <xm:sqref>AT170:BH170</xm:sqref>
        </x14:conditionalFormatting>
        <x14:conditionalFormatting xmlns:xm="http://schemas.microsoft.com/office/excel/2006/main">
          <x14:cfRule type="expression" priority="4700812" id="{97B30B86-8311-4DC0-A533-8C0D53F37839}">
            <xm:f>$BH$4='Data entry'!$R61</xm:f>
            <x14:dxf>
              <fill>
                <patternFill>
                  <bgColor rgb="FFFF0000"/>
                </patternFill>
              </fill>
            </x14:dxf>
          </x14:cfRule>
          <xm:sqref>BF171:BR171</xm:sqref>
        </x14:conditionalFormatting>
        <x14:conditionalFormatting xmlns:xm="http://schemas.microsoft.com/office/excel/2006/main">
          <x14:cfRule type="expression" priority="4700813" id="{78344C0C-5AEA-40B1-A20C-6D77DF58E1F5}">
            <xm:f>$BI$4='Data entry'!$R61</xm:f>
            <x14:dxf>
              <fill>
                <patternFill>
                  <bgColor rgb="FFFFFF00"/>
                </patternFill>
              </fill>
            </x14:dxf>
          </x14:cfRule>
          <xm:sqref>AU170:BI170</xm:sqref>
        </x14:conditionalFormatting>
        <x14:conditionalFormatting xmlns:xm="http://schemas.microsoft.com/office/excel/2006/main">
          <x14:cfRule type="expression" priority="4700814" id="{A9CE044F-482E-4F25-B28F-89ACC58502B1}">
            <xm:f>$BI$4='Data entry'!$R61</xm:f>
            <x14:dxf>
              <fill>
                <patternFill>
                  <bgColor rgb="FFFF0000"/>
                </patternFill>
              </fill>
            </x14:dxf>
          </x14:cfRule>
          <xm:sqref>BG171:BS171</xm:sqref>
        </x14:conditionalFormatting>
        <x14:conditionalFormatting xmlns:xm="http://schemas.microsoft.com/office/excel/2006/main">
          <x14:cfRule type="expression" priority="4700815" id="{F63BE0EB-3C71-4456-BEF0-11180AB7A8BB}">
            <xm:f>$BJ$4='Data entry'!$R61</xm:f>
            <x14:dxf>
              <fill>
                <patternFill>
                  <bgColor rgb="FFFFFF00"/>
                </patternFill>
              </fill>
            </x14:dxf>
          </x14:cfRule>
          <xm:sqref>AV170:BJ170</xm:sqref>
        </x14:conditionalFormatting>
        <x14:conditionalFormatting xmlns:xm="http://schemas.microsoft.com/office/excel/2006/main">
          <x14:cfRule type="expression" priority="4700816" id="{478A5DCB-1DAA-4497-A6CC-B4F01FB96D10}">
            <xm:f>$BJ$4='Data entry'!$R61</xm:f>
            <x14:dxf>
              <fill>
                <patternFill>
                  <bgColor rgb="FFFF0000"/>
                </patternFill>
              </fill>
            </x14:dxf>
          </x14:cfRule>
          <xm:sqref>BH171:BT171</xm:sqref>
        </x14:conditionalFormatting>
        <x14:conditionalFormatting xmlns:xm="http://schemas.microsoft.com/office/excel/2006/main">
          <x14:cfRule type="expression" priority="4700817" id="{CDE4AD5B-65A6-4FA4-9EC0-8D05F22312A9}">
            <xm:f>$BK$4='Data entry'!$R61</xm:f>
            <x14:dxf>
              <fill>
                <patternFill>
                  <bgColor rgb="FFFF0000"/>
                </patternFill>
              </fill>
            </x14:dxf>
          </x14:cfRule>
          <xm:sqref>BI171:BU171</xm:sqref>
        </x14:conditionalFormatting>
        <x14:conditionalFormatting xmlns:xm="http://schemas.microsoft.com/office/excel/2006/main">
          <x14:cfRule type="expression" priority="4700818" id="{AB32E790-6CD8-4D11-9A69-57D785FE4BBC}">
            <xm:f>$BK$4='Data entry'!$R61</xm:f>
            <x14:dxf>
              <fill>
                <patternFill>
                  <bgColor rgb="FFFFFF00"/>
                </patternFill>
              </fill>
            </x14:dxf>
          </x14:cfRule>
          <xm:sqref>AW170:BK170</xm:sqref>
        </x14:conditionalFormatting>
        <x14:conditionalFormatting xmlns:xm="http://schemas.microsoft.com/office/excel/2006/main">
          <x14:cfRule type="expression" priority="4700819" id="{99810EB9-805C-43D8-852A-EEECE7874CDB}">
            <xm:f>$BL$4='Data entry'!$R61</xm:f>
            <x14:dxf>
              <fill>
                <patternFill>
                  <bgColor rgb="FFFF0000"/>
                </patternFill>
              </fill>
            </x14:dxf>
          </x14:cfRule>
          <xm:sqref>BJ171:BV171</xm:sqref>
        </x14:conditionalFormatting>
        <x14:conditionalFormatting xmlns:xm="http://schemas.microsoft.com/office/excel/2006/main">
          <x14:cfRule type="expression" priority="4700820" id="{BF5F5475-4E46-479C-97A6-D5175F5D1803}">
            <xm:f>$BL$4='Data entry'!$R61</xm:f>
            <x14:dxf>
              <fill>
                <patternFill>
                  <bgColor rgb="FFFFFF00"/>
                </patternFill>
              </fill>
            </x14:dxf>
          </x14:cfRule>
          <xm:sqref>AX170:BL170</xm:sqref>
        </x14:conditionalFormatting>
        <x14:conditionalFormatting xmlns:xm="http://schemas.microsoft.com/office/excel/2006/main">
          <x14:cfRule type="expression" priority="4700821" id="{B86FDF2F-16C9-46B1-847E-7EA1A8A34B9D}">
            <xm:f>$BM$4='Data entry'!$R61</xm:f>
            <x14:dxf>
              <fill>
                <patternFill>
                  <bgColor rgb="FFFF0000"/>
                </patternFill>
              </fill>
            </x14:dxf>
          </x14:cfRule>
          <xm:sqref>BK171:BW171</xm:sqref>
        </x14:conditionalFormatting>
        <x14:conditionalFormatting xmlns:xm="http://schemas.microsoft.com/office/excel/2006/main">
          <x14:cfRule type="expression" priority="4700822" id="{72FD189F-4CED-400D-9FEF-21A328970A4D}">
            <xm:f>$BM$4='Data entry'!$R61</xm:f>
            <x14:dxf>
              <fill>
                <patternFill>
                  <bgColor rgb="FFFFFF00"/>
                </patternFill>
              </fill>
            </x14:dxf>
          </x14:cfRule>
          <xm:sqref>AY170:BM170</xm:sqref>
        </x14:conditionalFormatting>
        <x14:conditionalFormatting xmlns:xm="http://schemas.microsoft.com/office/excel/2006/main">
          <x14:cfRule type="expression" priority="4700823" id="{BBBBF859-D5A7-4F55-BFBF-8A77E3357590}">
            <xm:f>$BN$4='Data entry'!$R61</xm:f>
            <x14:dxf>
              <fill>
                <patternFill>
                  <bgColor rgb="FFFF0000"/>
                </patternFill>
              </fill>
            </x14:dxf>
          </x14:cfRule>
          <xm:sqref>BL171:BX171</xm:sqref>
        </x14:conditionalFormatting>
        <x14:conditionalFormatting xmlns:xm="http://schemas.microsoft.com/office/excel/2006/main">
          <x14:cfRule type="expression" priority="4700824" id="{50CB1D75-0FD5-4D24-92B1-E8A41DC6575C}">
            <xm:f>$BN$4='Data entry'!$R61</xm:f>
            <x14:dxf>
              <fill>
                <patternFill>
                  <bgColor rgb="FFFFFF00"/>
                </patternFill>
              </fill>
            </x14:dxf>
          </x14:cfRule>
          <xm:sqref>AZ170:BN170</xm:sqref>
        </x14:conditionalFormatting>
        <x14:conditionalFormatting xmlns:xm="http://schemas.microsoft.com/office/excel/2006/main">
          <x14:cfRule type="expression" priority="4700825" id="{9EF3226D-E8FC-496B-A6FF-71776AEA54D1}">
            <xm:f>$BO$4='Data entry'!$R61</xm:f>
            <x14:dxf>
              <fill>
                <patternFill>
                  <bgColor rgb="FFFF0000"/>
                </patternFill>
              </fill>
            </x14:dxf>
          </x14:cfRule>
          <xm:sqref>BM171:BY171</xm:sqref>
        </x14:conditionalFormatting>
        <x14:conditionalFormatting xmlns:xm="http://schemas.microsoft.com/office/excel/2006/main">
          <x14:cfRule type="expression" priority="4700826" id="{3B86C801-ECFE-4D05-8AA5-1581116BAFBC}">
            <xm:f>$BO$4='Data entry'!$R61</xm:f>
            <x14:dxf>
              <fill>
                <patternFill>
                  <bgColor rgb="FFFFFF00"/>
                </patternFill>
              </fill>
            </x14:dxf>
          </x14:cfRule>
          <xm:sqref>BA170:BO170</xm:sqref>
        </x14:conditionalFormatting>
        <x14:conditionalFormatting xmlns:xm="http://schemas.microsoft.com/office/excel/2006/main">
          <x14:cfRule type="expression" priority="4700827" id="{058A23EC-3371-4A02-9F20-1ECA603AC6BC}">
            <xm:f>$BP$4='Data entry'!$R61</xm:f>
            <x14:dxf>
              <fill>
                <patternFill>
                  <bgColor rgb="FFFF0000"/>
                </patternFill>
              </fill>
            </x14:dxf>
          </x14:cfRule>
          <xm:sqref>BN171:BZ171</xm:sqref>
        </x14:conditionalFormatting>
        <x14:conditionalFormatting xmlns:xm="http://schemas.microsoft.com/office/excel/2006/main">
          <x14:cfRule type="expression" priority="4700828" id="{3E711E31-3992-4555-AB22-87133D60CD15}">
            <xm:f>$BP$4='Data entry'!$R61</xm:f>
            <x14:dxf>
              <fill>
                <patternFill>
                  <bgColor rgb="FFFFFF00"/>
                </patternFill>
              </fill>
            </x14:dxf>
          </x14:cfRule>
          <xm:sqref>BB170:BP170</xm:sqref>
        </x14:conditionalFormatting>
        <x14:conditionalFormatting xmlns:xm="http://schemas.microsoft.com/office/excel/2006/main">
          <x14:cfRule type="expression" priority="4700829" id="{23E9F8B9-37D5-4730-9453-6F23E8ECBBE3}">
            <xm:f>$BQ$4='Data entry'!$R61</xm:f>
            <x14:dxf>
              <fill>
                <patternFill>
                  <bgColor rgb="FFFFFF00"/>
                </patternFill>
              </fill>
            </x14:dxf>
          </x14:cfRule>
          <xm:sqref>BC170:BQ170</xm:sqref>
        </x14:conditionalFormatting>
        <x14:conditionalFormatting xmlns:xm="http://schemas.microsoft.com/office/excel/2006/main">
          <x14:cfRule type="expression" priority="4700830" id="{BCFD92F6-AAD3-44FD-BC61-A292A81B883E}">
            <xm:f>$BQ$4='Data entry'!$R61</xm:f>
            <x14:dxf>
              <fill>
                <patternFill>
                  <bgColor rgb="FFFF0000"/>
                </patternFill>
              </fill>
            </x14:dxf>
          </x14:cfRule>
          <xm:sqref>BO171:CA171</xm:sqref>
        </x14:conditionalFormatting>
        <x14:conditionalFormatting xmlns:xm="http://schemas.microsoft.com/office/excel/2006/main">
          <x14:cfRule type="expression" priority="4700831" id="{357D60E5-F356-477E-8020-A18F42C02832}">
            <xm:f>$BR$4='Data entry'!$R61</xm:f>
            <x14:dxf>
              <fill>
                <patternFill>
                  <bgColor rgb="FFFFFF00"/>
                </patternFill>
              </fill>
            </x14:dxf>
          </x14:cfRule>
          <xm:sqref>BD170:BR170</xm:sqref>
        </x14:conditionalFormatting>
        <x14:conditionalFormatting xmlns:xm="http://schemas.microsoft.com/office/excel/2006/main">
          <x14:cfRule type="expression" priority="4700832" id="{DA2B6511-43B3-432D-B6AA-1DB1188B90A6}">
            <xm:f>$BR$4='Data entry'!$R61</xm:f>
            <x14:dxf>
              <fill>
                <patternFill>
                  <bgColor rgb="FFFF0000"/>
                </patternFill>
              </fill>
            </x14:dxf>
          </x14:cfRule>
          <xm:sqref>BP171:CB171</xm:sqref>
        </x14:conditionalFormatting>
        <x14:conditionalFormatting xmlns:xm="http://schemas.microsoft.com/office/excel/2006/main">
          <x14:cfRule type="expression" priority="4700833" id="{0D5F64E4-4136-4BFA-B833-CC8578525D9C}">
            <xm:f>$BS$4='Data entry'!$R61</xm:f>
            <x14:dxf>
              <fill>
                <patternFill>
                  <bgColor rgb="FFFFFF00"/>
                </patternFill>
              </fill>
            </x14:dxf>
          </x14:cfRule>
          <xm:sqref>BE170:BS170</xm:sqref>
        </x14:conditionalFormatting>
        <x14:conditionalFormatting xmlns:xm="http://schemas.microsoft.com/office/excel/2006/main">
          <x14:cfRule type="expression" priority="4700834" id="{AC94D468-F078-4AE2-8771-102996E07B09}">
            <xm:f>$BS$4='Data entry'!$R61</xm:f>
            <x14:dxf>
              <fill>
                <patternFill>
                  <bgColor rgb="FFFF0000"/>
                </patternFill>
              </fill>
            </x14:dxf>
          </x14:cfRule>
          <xm:sqref>BQ171:CC171</xm:sqref>
        </x14:conditionalFormatting>
        <x14:conditionalFormatting xmlns:xm="http://schemas.microsoft.com/office/excel/2006/main">
          <x14:cfRule type="expression" priority="4700835" id="{10E78F76-181E-4F19-9F89-7DD36D3EFE30}">
            <xm:f>$BT$4='Data entry'!$R61</xm:f>
            <x14:dxf>
              <fill>
                <patternFill>
                  <bgColor rgb="FFFFFF00"/>
                </patternFill>
              </fill>
            </x14:dxf>
          </x14:cfRule>
          <xm:sqref>BF170:BT170</xm:sqref>
        </x14:conditionalFormatting>
        <x14:conditionalFormatting xmlns:xm="http://schemas.microsoft.com/office/excel/2006/main">
          <x14:cfRule type="expression" priority="4700836" id="{6A5FADC6-9512-4EFB-90A5-7B5244D10D1F}">
            <xm:f>$BT$4='Data entry'!$R61</xm:f>
            <x14:dxf>
              <fill>
                <patternFill>
                  <bgColor rgb="FFFF0000"/>
                </patternFill>
              </fill>
            </x14:dxf>
          </x14:cfRule>
          <xm:sqref>BR171:CC171</xm:sqref>
        </x14:conditionalFormatting>
        <x14:conditionalFormatting xmlns:xm="http://schemas.microsoft.com/office/excel/2006/main">
          <x14:cfRule type="expression" priority="4700837" id="{A51139D1-8841-4B96-B8CB-DFE3808765CF}">
            <xm:f>$BU$4='Data entry'!$R61</xm:f>
            <x14:dxf>
              <fill>
                <patternFill>
                  <bgColor rgb="FFFFFF00"/>
                </patternFill>
              </fill>
            </x14:dxf>
          </x14:cfRule>
          <xm:sqref>BG170:BU170</xm:sqref>
        </x14:conditionalFormatting>
        <x14:conditionalFormatting xmlns:xm="http://schemas.microsoft.com/office/excel/2006/main">
          <x14:cfRule type="expression" priority="4700838" id="{55CA7258-760F-4BFF-ACB5-A70FEB3E7981}">
            <xm:f>$BU$4='Data entry'!$R61</xm:f>
            <x14:dxf>
              <fill>
                <patternFill>
                  <bgColor rgb="FFFF0000"/>
                </patternFill>
              </fill>
            </x14:dxf>
          </x14:cfRule>
          <xm:sqref>BS171:CC171</xm:sqref>
        </x14:conditionalFormatting>
        <x14:conditionalFormatting xmlns:xm="http://schemas.microsoft.com/office/excel/2006/main">
          <x14:cfRule type="expression" priority="4700839" id="{A922B218-64DB-4CBB-9AB8-FE0EBB44E09E}">
            <xm:f>$BV$4='Data entry'!$R61</xm:f>
            <x14:dxf>
              <fill>
                <patternFill>
                  <bgColor rgb="FFFFFF00"/>
                </patternFill>
              </fill>
            </x14:dxf>
          </x14:cfRule>
          <xm:sqref>BH170:BV170</xm:sqref>
        </x14:conditionalFormatting>
        <x14:conditionalFormatting xmlns:xm="http://schemas.microsoft.com/office/excel/2006/main">
          <x14:cfRule type="expression" priority="4700840" id="{C98E908A-CD31-4778-B41C-7AFB9DBE639A}">
            <xm:f>$BV$4='Data entry'!$R61</xm:f>
            <x14:dxf>
              <fill>
                <patternFill>
                  <bgColor rgb="FFFF0000"/>
                </patternFill>
              </fill>
            </x14:dxf>
          </x14:cfRule>
          <xm:sqref>BT171:CC171</xm:sqref>
        </x14:conditionalFormatting>
        <x14:conditionalFormatting xmlns:xm="http://schemas.microsoft.com/office/excel/2006/main">
          <x14:cfRule type="expression" priority="4700841" id="{465CCCA3-B4DB-4B61-8AC7-8A5E4CEC9E3F}">
            <xm:f>$BW$4='Data entry'!$R61</xm:f>
            <x14:dxf>
              <fill>
                <patternFill>
                  <bgColor rgb="FFFFFF00"/>
                </patternFill>
              </fill>
            </x14:dxf>
          </x14:cfRule>
          <xm:sqref>BI170:BW170</xm:sqref>
        </x14:conditionalFormatting>
        <x14:conditionalFormatting xmlns:xm="http://schemas.microsoft.com/office/excel/2006/main">
          <x14:cfRule type="expression" priority="4700842" id="{37566F97-6D06-400B-A709-FE657B07687F}">
            <xm:f>$BW$4='Data entry'!$R61</xm:f>
            <x14:dxf>
              <fill>
                <patternFill>
                  <bgColor rgb="FFFF0000"/>
                </patternFill>
              </fill>
            </x14:dxf>
          </x14:cfRule>
          <xm:sqref>BU171:CC171</xm:sqref>
        </x14:conditionalFormatting>
        <x14:conditionalFormatting xmlns:xm="http://schemas.microsoft.com/office/excel/2006/main">
          <x14:cfRule type="expression" priority="4700843" id="{D8FBA3AC-5CF0-4E45-97CA-1D4DEE729ADA}">
            <xm:f>$BX$4='Data entry'!$R61</xm:f>
            <x14:dxf>
              <fill>
                <patternFill>
                  <bgColor rgb="FFFFFF00"/>
                </patternFill>
              </fill>
            </x14:dxf>
          </x14:cfRule>
          <xm:sqref>BJ170:BX170</xm:sqref>
        </x14:conditionalFormatting>
        <x14:conditionalFormatting xmlns:xm="http://schemas.microsoft.com/office/excel/2006/main">
          <x14:cfRule type="expression" priority="4700844" id="{E077C84B-A94F-431D-B232-4AFCC7C64F54}">
            <xm:f>$BX$4='Data entry'!$R61</xm:f>
            <x14:dxf>
              <fill>
                <patternFill>
                  <bgColor rgb="FFFF0000"/>
                </patternFill>
              </fill>
            </x14:dxf>
          </x14:cfRule>
          <xm:sqref>BV171:CC171</xm:sqref>
        </x14:conditionalFormatting>
        <x14:conditionalFormatting xmlns:xm="http://schemas.microsoft.com/office/excel/2006/main">
          <x14:cfRule type="expression" priority="4700845" id="{63783BA8-0C97-4A44-86FD-7A2BCF1B9957}">
            <xm:f>$BY$4='Data entry'!$R61</xm:f>
            <x14:dxf>
              <fill>
                <patternFill>
                  <bgColor rgb="FFFFFF00"/>
                </patternFill>
              </fill>
            </x14:dxf>
          </x14:cfRule>
          <xm:sqref>BK170:BY170</xm:sqref>
        </x14:conditionalFormatting>
        <x14:conditionalFormatting xmlns:xm="http://schemas.microsoft.com/office/excel/2006/main">
          <x14:cfRule type="expression" priority="4700846" id="{BB8DB8B4-B71B-46D2-AEE7-346F16103F74}">
            <xm:f>$BY$4='Data entry'!$R61</xm:f>
            <x14:dxf>
              <fill>
                <patternFill>
                  <bgColor rgb="FFFF0000"/>
                </patternFill>
              </fill>
            </x14:dxf>
          </x14:cfRule>
          <xm:sqref>BW171:CC171</xm:sqref>
        </x14:conditionalFormatting>
        <x14:conditionalFormatting xmlns:xm="http://schemas.microsoft.com/office/excel/2006/main">
          <x14:cfRule type="expression" priority="4700847" id="{1B638B98-2B06-4FEB-90C1-446A3E0A3979}">
            <xm:f>$BZ$4='Data entry'!$R61</xm:f>
            <x14:dxf>
              <fill>
                <patternFill>
                  <bgColor rgb="FFFFFF00"/>
                </patternFill>
              </fill>
            </x14:dxf>
          </x14:cfRule>
          <xm:sqref>BL170:BZ170</xm:sqref>
        </x14:conditionalFormatting>
        <x14:conditionalFormatting xmlns:xm="http://schemas.microsoft.com/office/excel/2006/main">
          <x14:cfRule type="expression" priority="4700848" id="{D3A0A2F8-D1B2-4DC5-B2A9-0EF53074E685}">
            <xm:f>$BZ$4='Data entry'!$R61</xm:f>
            <x14:dxf>
              <fill>
                <patternFill>
                  <bgColor rgb="FFFF0000"/>
                </patternFill>
              </fill>
            </x14:dxf>
          </x14:cfRule>
          <xm:sqref>BX171:CC171</xm:sqref>
        </x14:conditionalFormatting>
        <x14:conditionalFormatting xmlns:xm="http://schemas.microsoft.com/office/excel/2006/main">
          <x14:cfRule type="expression" priority="4700849" id="{83F6D018-7D3B-4D33-9998-11572F2F2FF5}">
            <xm:f>$CA$4='Data entry'!$R61</xm:f>
            <x14:dxf>
              <fill>
                <patternFill>
                  <bgColor rgb="FFFFFF00"/>
                </patternFill>
              </fill>
            </x14:dxf>
          </x14:cfRule>
          <xm:sqref>BM170:CA170</xm:sqref>
        </x14:conditionalFormatting>
        <x14:conditionalFormatting xmlns:xm="http://schemas.microsoft.com/office/excel/2006/main">
          <x14:cfRule type="expression" priority="4700850" id="{8E6D0B51-5626-4ED9-9072-C7A2C139704F}">
            <xm:f>$CA$4='Data entry'!$R61</xm:f>
            <x14:dxf>
              <fill>
                <patternFill>
                  <bgColor rgb="FFFF0000"/>
                </patternFill>
              </fill>
            </x14:dxf>
          </x14:cfRule>
          <xm:sqref>BY171:CC171</xm:sqref>
        </x14:conditionalFormatting>
        <x14:conditionalFormatting xmlns:xm="http://schemas.microsoft.com/office/excel/2006/main">
          <x14:cfRule type="expression" priority="4700851" id="{E1886EE4-3BDE-43A9-9F4B-79377FEC37FE}">
            <xm:f>$CB$4='Data entry'!$R61</xm:f>
            <x14:dxf>
              <fill>
                <patternFill>
                  <bgColor rgb="FFFFFF00"/>
                </patternFill>
              </fill>
            </x14:dxf>
          </x14:cfRule>
          <xm:sqref>BN170:CB170</xm:sqref>
        </x14:conditionalFormatting>
        <x14:conditionalFormatting xmlns:xm="http://schemas.microsoft.com/office/excel/2006/main">
          <x14:cfRule type="expression" priority="4700852" id="{ADEF572A-6C18-4602-BB86-01C96D36E07E}">
            <xm:f>$CB$4='Data entry'!$R61</xm:f>
            <x14:dxf>
              <fill>
                <patternFill>
                  <bgColor rgb="FFFF0000"/>
                </patternFill>
              </fill>
            </x14:dxf>
          </x14:cfRule>
          <xm:sqref>BZ171:CC171</xm:sqref>
        </x14:conditionalFormatting>
        <x14:conditionalFormatting xmlns:xm="http://schemas.microsoft.com/office/excel/2006/main">
          <x14:cfRule type="expression" priority="4700853" id="{7984E1C9-E073-4955-8543-62145CB6D008}">
            <xm:f>$CC$4='Data entry'!$R61</xm:f>
            <x14:dxf>
              <fill>
                <patternFill>
                  <bgColor rgb="FFFFFF00"/>
                </patternFill>
              </fill>
            </x14:dxf>
          </x14:cfRule>
          <xm:sqref>BO170:CC170</xm:sqref>
        </x14:conditionalFormatting>
        <x14:conditionalFormatting xmlns:xm="http://schemas.microsoft.com/office/excel/2006/main">
          <x14:cfRule type="expression" priority="4700854" id="{18A957B3-59FA-4698-BA92-2A208FF18E2F}">
            <xm:f>$CC$4='Data entry'!$R61</xm:f>
            <x14:dxf>
              <fill>
                <patternFill>
                  <bgColor rgb="FFFF0000"/>
                </patternFill>
              </fill>
            </x14:dxf>
          </x14:cfRule>
          <xm:sqref>CA171:CC171</xm:sqref>
        </x14:conditionalFormatting>
        <x14:conditionalFormatting xmlns:xm="http://schemas.microsoft.com/office/excel/2006/main">
          <x14:cfRule type="expression" priority="4700941" id="{5B0DB825-B7C2-40AC-B7EF-F267F054CFB9}">
            <xm:f>$U$4='Data entry'!$R62</xm:f>
            <x14:dxf>
              <fill>
                <patternFill>
                  <bgColor rgb="FFFF0000"/>
                </patternFill>
              </fill>
            </x14:dxf>
          </x14:cfRule>
          <xm:sqref>S174:AE174</xm:sqref>
        </x14:conditionalFormatting>
        <x14:conditionalFormatting xmlns:xm="http://schemas.microsoft.com/office/excel/2006/main">
          <x14:cfRule type="expression" priority="4700942" id="{18311200-E2BB-400F-B594-3B9A2C6068C2}">
            <xm:f>$V$4='Data entry'!$R62</xm:f>
            <x14:dxf>
              <fill>
                <patternFill>
                  <bgColor rgb="FFFF0000"/>
                </patternFill>
              </fill>
            </x14:dxf>
          </x14:cfRule>
          <xm:sqref>T174:AF174</xm:sqref>
        </x14:conditionalFormatting>
        <x14:conditionalFormatting xmlns:xm="http://schemas.microsoft.com/office/excel/2006/main">
          <x14:cfRule type="expression" priority="4700943" id="{D6DFB621-1A58-4C59-A987-ECAD0EB2D32B}">
            <xm:f>$V$4='Data entry'!$R62</xm:f>
            <x14:dxf>
              <fill>
                <patternFill>
                  <bgColor rgb="FFFFFF00"/>
                </patternFill>
              </fill>
            </x14:dxf>
          </x14:cfRule>
          <xm:sqref>H173:V173</xm:sqref>
        </x14:conditionalFormatting>
        <x14:conditionalFormatting xmlns:xm="http://schemas.microsoft.com/office/excel/2006/main">
          <x14:cfRule type="expression" priority="4700944" id="{5F87A680-DC5F-433D-A779-B7A534ACCDA9}">
            <xm:f>$W$4='Data entry'!$R62</xm:f>
            <x14:dxf>
              <fill>
                <patternFill>
                  <bgColor rgb="FFFF0000"/>
                </patternFill>
              </fill>
            </x14:dxf>
          </x14:cfRule>
          <xm:sqref>U174:AG174</xm:sqref>
        </x14:conditionalFormatting>
        <x14:conditionalFormatting xmlns:xm="http://schemas.microsoft.com/office/excel/2006/main">
          <x14:cfRule type="expression" priority="4700945" id="{964539FF-A92C-4F68-B268-B7157A32678C}">
            <xm:f>$W$4='Data entry'!$R62</xm:f>
            <x14:dxf>
              <fill>
                <patternFill>
                  <bgColor rgb="FFFFFF00"/>
                </patternFill>
              </fill>
            </x14:dxf>
          </x14:cfRule>
          <xm:sqref>I173:W173</xm:sqref>
        </x14:conditionalFormatting>
        <x14:conditionalFormatting xmlns:xm="http://schemas.microsoft.com/office/excel/2006/main">
          <x14:cfRule type="expression" priority="4700946" id="{46C1533A-F090-4A90-9309-3F59EC3FD3B0}">
            <xm:f>$X$4='Data entry'!$R62</xm:f>
            <x14:dxf>
              <fill>
                <patternFill>
                  <bgColor rgb="FFFF0000"/>
                </patternFill>
              </fill>
            </x14:dxf>
          </x14:cfRule>
          <xm:sqref>V174:AH174</xm:sqref>
        </x14:conditionalFormatting>
        <x14:conditionalFormatting xmlns:xm="http://schemas.microsoft.com/office/excel/2006/main">
          <x14:cfRule type="expression" priority="4700947" id="{7C70E81C-DDD4-4D75-933A-4F6A39893184}">
            <xm:f>$X$4='Data entry'!$R62</xm:f>
            <x14:dxf>
              <fill>
                <patternFill>
                  <bgColor rgb="FFFFFF00"/>
                </patternFill>
              </fill>
            </x14:dxf>
          </x14:cfRule>
          <xm:sqref>J173:X173</xm:sqref>
        </x14:conditionalFormatting>
        <x14:conditionalFormatting xmlns:xm="http://schemas.microsoft.com/office/excel/2006/main">
          <x14:cfRule type="expression" priority="4700948" id="{561AF073-0EF8-4B72-A119-40A639C4359D}">
            <xm:f>$Y$4='Data entry'!$R62</xm:f>
            <x14:dxf>
              <fill>
                <patternFill>
                  <bgColor rgb="FFFF0000"/>
                </patternFill>
              </fill>
            </x14:dxf>
          </x14:cfRule>
          <xm:sqref>W174:AI174</xm:sqref>
        </x14:conditionalFormatting>
        <x14:conditionalFormatting xmlns:xm="http://schemas.microsoft.com/office/excel/2006/main">
          <x14:cfRule type="expression" priority="4700949" id="{F242E808-8F07-4A89-9524-7D4C767CE357}">
            <xm:f>$Y$4='Data entry'!$R62</xm:f>
            <x14:dxf>
              <fill>
                <patternFill>
                  <bgColor rgb="FFFFFF00"/>
                </patternFill>
              </fill>
            </x14:dxf>
          </x14:cfRule>
          <xm:sqref>K173:Y173</xm:sqref>
        </x14:conditionalFormatting>
        <x14:conditionalFormatting xmlns:xm="http://schemas.microsoft.com/office/excel/2006/main">
          <x14:cfRule type="expression" priority="4700950" id="{DD601058-982B-4218-BD9D-64BB823C2633}">
            <xm:f>$Z$4='Data entry'!$R62</xm:f>
            <x14:dxf>
              <fill>
                <patternFill>
                  <bgColor rgb="FFFF0000"/>
                </patternFill>
              </fill>
            </x14:dxf>
          </x14:cfRule>
          <xm:sqref>X174:AJ174</xm:sqref>
        </x14:conditionalFormatting>
        <x14:conditionalFormatting xmlns:xm="http://schemas.microsoft.com/office/excel/2006/main">
          <x14:cfRule type="expression" priority="4700951" id="{C9DB141D-79F6-4093-92A3-7BF7A1622985}">
            <xm:f>$Z$4='Data entry'!$R62</xm:f>
            <x14:dxf>
              <fill>
                <patternFill>
                  <bgColor rgb="FFFFFF00"/>
                </patternFill>
              </fill>
            </x14:dxf>
          </x14:cfRule>
          <xm:sqref>L173:Z173</xm:sqref>
        </x14:conditionalFormatting>
        <x14:conditionalFormatting xmlns:xm="http://schemas.microsoft.com/office/excel/2006/main">
          <x14:cfRule type="expression" priority="4700952" id="{710EB8D3-F5C0-4E3C-8214-2D0C4E26F649}">
            <xm:f>$AA$4='Data entry'!$R62</xm:f>
            <x14:dxf>
              <fill>
                <patternFill>
                  <bgColor rgb="FFFF0000"/>
                </patternFill>
              </fill>
            </x14:dxf>
          </x14:cfRule>
          <xm:sqref>Y174:AK174</xm:sqref>
        </x14:conditionalFormatting>
        <x14:conditionalFormatting xmlns:xm="http://schemas.microsoft.com/office/excel/2006/main">
          <x14:cfRule type="expression" priority="4700953" id="{33825D69-C967-4D27-B395-5D44A3083802}">
            <xm:f>$AA$4='Data entry'!$R62</xm:f>
            <x14:dxf>
              <fill>
                <patternFill>
                  <bgColor rgb="FFFFFF00"/>
                </patternFill>
              </fill>
            </x14:dxf>
          </x14:cfRule>
          <xm:sqref>M173:AA173</xm:sqref>
        </x14:conditionalFormatting>
        <x14:conditionalFormatting xmlns:xm="http://schemas.microsoft.com/office/excel/2006/main">
          <x14:cfRule type="expression" priority="4700954" id="{9811A97D-351B-4D32-8754-AF433277E62B}">
            <xm:f>$AB$4='Data entry'!$R62</xm:f>
            <x14:dxf>
              <fill>
                <patternFill>
                  <bgColor rgb="FFFF0000"/>
                </patternFill>
              </fill>
            </x14:dxf>
          </x14:cfRule>
          <xm:sqref>Z174:AL174</xm:sqref>
        </x14:conditionalFormatting>
        <x14:conditionalFormatting xmlns:xm="http://schemas.microsoft.com/office/excel/2006/main">
          <x14:cfRule type="expression" priority="4700955" id="{6DD3E556-C72E-438B-92DA-3096ED1E4178}">
            <xm:f>$AB$4='Data entry'!$R62</xm:f>
            <x14:dxf>
              <fill>
                <patternFill>
                  <bgColor rgb="FFFFFF00"/>
                </patternFill>
              </fill>
            </x14:dxf>
          </x14:cfRule>
          <xm:sqref>N173:AB173</xm:sqref>
        </x14:conditionalFormatting>
        <x14:conditionalFormatting xmlns:xm="http://schemas.microsoft.com/office/excel/2006/main">
          <x14:cfRule type="expression" priority="4700956" id="{C0DF7A1B-D6BC-4371-BD3A-F0708147FA1C}">
            <xm:f>$AC$4='Data entry'!$R62</xm:f>
            <x14:dxf>
              <fill>
                <patternFill>
                  <bgColor rgb="FFFF0000"/>
                </patternFill>
              </fill>
            </x14:dxf>
          </x14:cfRule>
          <xm:sqref>AA174:AM174</xm:sqref>
        </x14:conditionalFormatting>
        <x14:conditionalFormatting xmlns:xm="http://schemas.microsoft.com/office/excel/2006/main">
          <x14:cfRule type="expression" priority="4700957" id="{DB2E1F48-AF0E-41F9-A976-6B1963CA5711}">
            <xm:f>$AC$4='Data entry'!$R62</xm:f>
            <x14:dxf>
              <fill>
                <patternFill>
                  <bgColor rgb="FFFFFF00"/>
                </patternFill>
              </fill>
            </x14:dxf>
          </x14:cfRule>
          <xm:sqref>O173:AC173</xm:sqref>
        </x14:conditionalFormatting>
        <x14:conditionalFormatting xmlns:xm="http://schemas.microsoft.com/office/excel/2006/main">
          <x14:cfRule type="expression" priority="4700958" id="{89909907-F9A9-4AF9-BC1D-304710A43F50}">
            <xm:f>$AD$4='Data entry'!$R62</xm:f>
            <x14:dxf>
              <fill>
                <patternFill>
                  <bgColor rgb="FFFF0000"/>
                </patternFill>
              </fill>
            </x14:dxf>
          </x14:cfRule>
          <xm:sqref>AB174:AN174</xm:sqref>
        </x14:conditionalFormatting>
        <x14:conditionalFormatting xmlns:xm="http://schemas.microsoft.com/office/excel/2006/main">
          <x14:cfRule type="expression" priority="4700959" id="{729676B7-E331-43A4-ACC9-850DCEE76A0E}">
            <xm:f>$AD$4='Data entry'!$R62</xm:f>
            <x14:dxf>
              <fill>
                <patternFill>
                  <bgColor rgb="FFFFFF00"/>
                </patternFill>
              </fill>
            </x14:dxf>
          </x14:cfRule>
          <xm:sqref>P173:AD173</xm:sqref>
        </x14:conditionalFormatting>
        <x14:conditionalFormatting xmlns:xm="http://schemas.microsoft.com/office/excel/2006/main">
          <x14:cfRule type="expression" priority="4700960" id="{00DA2C55-350E-44AA-ABEA-808FABFDA737}">
            <xm:f>$AE$4='Data entry'!$R62</xm:f>
            <x14:dxf>
              <fill>
                <patternFill>
                  <bgColor rgb="FFFF0000"/>
                </patternFill>
              </fill>
            </x14:dxf>
          </x14:cfRule>
          <xm:sqref>AC174:AO174</xm:sqref>
        </x14:conditionalFormatting>
        <x14:conditionalFormatting xmlns:xm="http://schemas.microsoft.com/office/excel/2006/main">
          <x14:cfRule type="expression" priority="4700961" id="{373C95F1-00C1-45E9-B561-5224945BA4A4}">
            <xm:f>$AE$4='Data entry'!$R62</xm:f>
            <x14:dxf>
              <fill>
                <patternFill>
                  <bgColor rgb="FFFFFF00"/>
                </patternFill>
              </fill>
            </x14:dxf>
          </x14:cfRule>
          <xm:sqref>Q173:AE173</xm:sqref>
        </x14:conditionalFormatting>
        <x14:conditionalFormatting xmlns:xm="http://schemas.microsoft.com/office/excel/2006/main">
          <x14:cfRule type="expression" priority="4700962" id="{65E90E74-6BEF-4B00-BD5E-ECACFEBC225A}">
            <xm:f>$AF$4='Data entry'!$R62</xm:f>
            <x14:dxf>
              <fill>
                <patternFill>
                  <bgColor rgb="FFFF0000"/>
                </patternFill>
              </fill>
            </x14:dxf>
          </x14:cfRule>
          <xm:sqref>AD174:AP174</xm:sqref>
        </x14:conditionalFormatting>
        <x14:conditionalFormatting xmlns:xm="http://schemas.microsoft.com/office/excel/2006/main">
          <x14:cfRule type="expression" priority="4700963" id="{56B519D7-E083-4811-B42B-D6CB10D44BB3}">
            <xm:f>$AF$4='Data entry'!$R62</xm:f>
            <x14:dxf>
              <fill>
                <patternFill>
                  <bgColor rgb="FFFFFF00"/>
                </patternFill>
              </fill>
            </x14:dxf>
          </x14:cfRule>
          <xm:sqref>R173:AF173</xm:sqref>
        </x14:conditionalFormatting>
        <x14:conditionalFormatting xmlns:xm="http://schemas.microsoft.com/office/excel/2006/main">
          <x14:cfRule type="expression" priority="4700964" id="{889682B6-BF9B-414B-86B7-1C802156B058}">
            <xm:f>$AG$4='Data entry'!$R62</xm:f>
            <x14:dxf>
              <fill>
                <patternFill>
                  <bgColor rgb="FFFF0000"/>
                </patternFill>
              </fill>
            </x14:dxf>
          </x14:cfRule>
          <xm:sqref>AE174:AQ174</xm:sqref>
        </x14:conditionalFormatting>
        <x14:conditionalFormatting xmlns:xm="http://schemas.microsoft.com/office/excel/2006/main">
          <x14:cfRule type="expression" priority="4700965" id="{19913D88-1940-4CB0-B29C-D46D60833BD5}">
            <xm:f>$AG$4='Data entry'!$R62</xm:f>
            <x14:dxf>
              <fill>
                <patternFill>
                  <bgColor rgb="FFFFFF00"/>
                </patternFill>
              </fill>
            </x14:dxf>
          </x14:cfRule>
          <xm:sqref>S173:AG173</xm:sqref>
        </x14:conditionalFormatting>
        <x14:conditionalFormatting xmlns:xm="http://schemas.microsoft.com/office/excel/2006/main">
          <x14:cfRule type="expression" priority="4700966" id="{3DD7B9A5-18A3-463F-BAD5-9796FC487328}">
            <xm:f>$AH$4='Data entry'!$R62</xm:f>
            <x14:dxf>
              <fill>
                <patternFill>
                  <bgColor rgb="FFFF0000"/>
                </patternFill>
              </fill>
            </x14:dxf>
          </x14:cfRule>
          <xm:sqref>AF174:AR174</xm:sqref>
        </x14:conditionalFormatting>
        <x14:conditionalFormatting xmlns:xm="http://schemas.microsoft.com/office/excel/2006/main">
          <x14:cfRule type="expression" priority="4700967" id="{31005CF4-5608-496E-91EB-F7F505046C80}">
            <xm:f>$AH$4='Data entry'!$R62</xm:f>
            <x14:dxf>
              <fill>
                <patternFill>
                  <bgColor rgb="FFFFFF00"/>
                </patternFill>
              </fill>
            </x14:dxf>
          </x14:cfRule>
          <xm:sqref>T173:AH173</xm:sqref>
        </x14:conditionalFormatting>
        <x14:conditionalFormatting xmlns:xm="http://schemas.microsoft.com/office/excel/2006/main">
          <x14:cfRule type="expression" priority="4700968" id="{CD14F654-5B7A-444F-8FC1-7DD71E76E475}">
            <xm:f>$AI$4='Data entry'!$R62</xm:f>
            <x14:dxf>
              <fill>
                <patternFill>
                  <bgColor rgb="FFFF0000"/>
                </patternFill>
              </fill>
            </x14:dxf>
          </x14:cfRule>
          <xm:sqref>AG174:AS174</xm:sqref>
        </x14:conditionalFormatting>
        <x14:conditionalFormatting xmlns:xm="http://schemas.microsoft.com/office/excel/2006/main">
          <x14:cfRule type="expression" priority="4700969" id="{0E4E448C-6C46-4285-B877-A61A90294385}">
            <xm:f>$AI$4='Data entry'!$R62</xm:f>
            <x14:dxf>
              <fill>
                <patternFill>
                  <bgColor rgb="FFFFFF00"/>
                </patternFill>
              </fill>
            </x14:dxf>
          </x14:cfRule>
          <xm:sqref>U173:AI173</xm:sqref>
        </x14:conditionalFormatting>
        <x14:conditionalFormatting xmlns:xm="http://schemas.microsoft.com/office/excel/2006/main">
          <x14:cfRule type="expression" priority="4700970" id="{B1C1818F-791C-403D-BE73-6F6E9DC6A16D}">
            <xm:f>$AJ$4='Data entry'!$R62</xm:f>
            <x14:dxf>
              <fill>
                <patternFill>
                  <bgColor rgb="FFFF0000"/>
                </patternFill>
              </fill>
            </x14:dxf>
          </x14:cfRule>
          <xm:sqref>AH174:AT174</xm:sqref>
        </x14:conditionalFormatting>
        <x14:conditionalFormatting xmlns:xm="http://schemas.microsoft.com/office/excel/2006/main">
          <x14:cfRule type="expression" priority="4700971" id="{A1237792-221B-431B-B8A7-E9A64DA46D93}">
            <xm:f>$AJ$4='Data entry'!$R62</xm:f>
            <x14:dxf>
              <fill>
                <patternFill>
                  <bgColor rgb="FFFFFF00"/>
                </patternFill>
              </fill>
            </x14:dxf>
          </x14:cfRule>
          <xm:sqref>V173:AJ173</xm:sqref>
        </x14:conditionalFormatting>
        <x14:conditionalFormatting xmlns:xm="http://schemas.microsoft.com/office/excel/2006/main">
          <x14:cfRule type="expression" priority="4700972" id="{617DC2AF-C7A3-4724-8EA3-17DEFEDC8949}">
            <xm:f>$AK$4='Data entry'!$R62</xm:f>
            <x14:dxf>
              <fill>
                <patternFill>
                  <bgColor rgb="FFFF0000"/>
                </patternFill>
              </fill>
            </x14:dxf>
          </x14:cfRule>
          <xm:sqref>AI174:AU174</xm:sqref>
        </x14:conditionalFormatting>
        <x14:conditionalFormatting xmlns:xm="http://schemas.microsoft.com/office/excel/2006/main">
          <x14:cfRule type="expression" priority="4700973" id="{AA72317D-37B1-48EB-A28B-BF2AC8DC4519}">
            <xm:f>$AK$4='Data entry'!$R62</xm:f>
            <x14:dxf>
              <fill>
                <patternFill>
                  <bgColor rgb="FFFFFF00"/>
                </patternFill>
              </fill>
            </x14:dxf>
          </x14:cfRule>
          <xm:sqref>W173:AK173</xm:sqref>
        </x14:conditionalFormatting>
        <x14:conditionalFormatting xmlns:xm="http://schemas.microsoft.com/office/excel/2006/main">
          <x14:cfRule type="expression" priority="4700974" id="{6CA9FB7A-20EA-4D3A-B74C-A001F4BE810D}">
            <xm:f>$AL$4='Data entry'!$R62</xm:f>
            <x14:dxf>
              <fill>
                <patternFill>
                  <bgColor rgb="FFFF0000"/>
                </patternFill>
              </fill>
            </x14:dxf>
          </x14:cfRule>
          <xm:sqref>AJ174:AV174</xm:sqref>
        </x14:conditionalFormatting>
        <x14:conditionalFormatting xmlns:xm="http://schemas.microsoft.com/office/excel/2006/main">
          <x14:cfRule type="expression" priority="4700975" id="{81A75DAA-573F-4EF3-A640-1B992C18BEA0}">
            <xm:f>$AL$4='Data entry'!$R62</xm:f>
            <x14:dxf>
              <fill>
                <patternFill>
                  <bgColor rgb="FFFFFF00"/>
                </patternFill>
              </fill>
            </x14:dxf>
          </x14:cfRule>
          <xm:sqref>X173:AL173</xm:sqref>
        </x14:conditionalFormatting>
        <x14:conditionalFormatting xmlns:xm="http://schemas.microsoft.com/office/excel/2006/main">
          <x14:cfRule type="expression" priority="4700976" id="{3D44713E-4ABA-4CCD-9DF4-5513A9FB5E1E}">
            <xm:f>$AM$4='Data entry'!$R62</xm:f>
            <x14:dxf>
              <fill>
                <patternFill>
                  <bgColor rgb="FFFF0000"/>
                </patternFill>
              </fill>
            </x14:dxf>
          </x14:cfRule>
          <xm:sqref>AK174:AW174</xm:sqref>
        </x14:conditionalFormatting>
        <x14:conditionalFormatting xmlns:xm="http://schemas.microsoft.com/office/excel/2006/main">
          <x14:cfRule type="expression" priority="4700977" id="{05A26B51-72A7-4423-822F-2BDBC28275D0}">
            <xm:f>$AM$4='Data entry'!$R62</xm:f>
            <x14:dxf>
              <fill>
                <patternFill>
                  <bgColor rgb="FFFFFF00"/>
                </patternFill>
              </fill>
            </x14:dxf>
          </x14:cfRule>
          <xm:sqref>Y173:AM173</xm:sqref>
        </x14:conditionalFormatting>
        <x14:conditionalFormatting xmlns:xm="http://schemas.microsoft.com/office/excel/2006/main">
          <x14:cfRule type="expression" priority="4700978" id="{B8A20675-6230-4694-A7F6-6B3DC7142773}">
            <xm:f>$AN$4='Data entry'!$R62</xm:f>
            <x14:dxf>
              <fill>
                <patternFill>
                  <bgColor rgb="FFFF0000"/>
                </patternFill>
              </fill>
            </x14:dxf>
          </x14:cfRule>
          <xm:sqref>AL174:AX174</xm:sqref>
        </x14:conditionalFormatting>
        <x14:conditionalFormatting xmlns:xm="http://schemas.microsoft.com/office/excel/2006/main">
          <x14:cfRule type="expression" priority="4700979" id="{8421181C-7450-42E9-BC1D-065CCFCA960E}">
            <xm:f>$AN$4='Data entry'!$R62</xm:f>
            <x14:dxf>
              <fill>
                <patternFill>
                  <bgColor rgb="FFFFFF00"/>
                </patternFill>
              </fill>
            </x14:dxf>
          </x14:cfRule>
          <xm:sqref>Z173:AN173</xm:sqref>
        </x14:conditionalFormatting>
        <x14:conditionalFormatting xmlns:xm="http://schemas.microsoft.com/office/excel/2006/main">
          <x14:cfRule type="expression" priority="4700980" id="{067FE4BD-6EF4-4684-B6E0-35AB2F267EE7}">
            <xm:f>$AO$4='Data entry'!$R62</xm:f>
            <x14:dxf>
              <fill>
                <patternFill>
                  <bgColor rgb="FFFF0000"/>
                </patternFill>
              </fill>
            </x14:dxf>
          </x14:cfRule>
          <xm:sqref>AM174:AY174</xm:sqref>
        </x14:conditionalFormatting>
        <x14:conditionalFormatting xmlns:xm="http://schemas.microsoft.com/office/excel/2006/main">
          <x14:cfRule type="expression" priority="4700981" id="{F7653492-88D1-47AC-8BA3-0CCE65C3C2AB}">
            <xm:f>$AO$4='Data entry'!$R62</xm:f>
            <x14:dxf>
              <fill>
                <patternFill>
                  <bgColor rgb="FFFFFF00"/>
                </patternFill>
              </fill>
            </x14:dxf>
          </x14:cfRule>
          <xm:sqref>AA173:AO173</xm:sqref>
        </x14:conditionalFormatting>
        <x14:conditionalFormatting xmlns:xm="http://schemas.microsoft.com/office/excel/2006/main">
          <x14:cfRule type="expression" priority="4700982" id="{207A5E5D-B322-482E-9193-1D7318138358}">
            <xm:f>$AP$4='Data entry'!$R62</xm:f>
            <x14:dxf>
              <fill>
                <patternFill>
                  <bgColor rgb="FFFF0000"/>
                </patternFill>
              </fill>
            </x14:dxf>
          </x14:cfRule>
          <xm:sqref>AN174:AZ174</xm:sqref>
        </x14:conditionalFormatting>
        <x14:conditionalFormatting xmlns:xm="http://schemas.microsoft.com/office/excel/2006/main">
          <x14:cfRule type="expression" priority="4700983" id="{21DA638D-4CA0-4067-BFF1-240CE1A0261B}">
            <xm:f>$AP$4='Data entry'!$R62</xm:f>
            <x14:dxf>
              <fill>
                <patternFill>
                  <bgColor rgb="FFFFFF00"/>
                </patternFill>
              </fill>
            </x14:dxf>
          </x14:cfRule>
          <xm:sqref>AB173:AP173</xm:sqref>
        </x14:conditionalFormatting>
        <x14:conditionalFormatting xmlns:xm="http://schemas.microsoft.com/office/excel/2006/main">
          <x14:cfRule type="expression" priority="4700984" id="{71963D96-A42A-4B90-BFC7-6D83D37766EF}">
            <xm:f>$AQ$4='Data entry'!$R62</xm:f>
            <x14:dxf>
              <fill>
                <patternFill>
                  <bgColor rgb="FFFF0000"/>
                </patternFill>
              </fill>
            </x14:dxf>
          </x14:cfRule>
          <xm:sqref>AO174:BA174</xm:sqref>
        </x14:conditionalFormatting>
        <x14:conditionalFormatting xmlns:xm="http://schemas.microsoft.com/office/excel/2006/main">
          <x14:cfRule type="expression" priority="4700985" id="{74952595-84B6-484F-8FF6-FCC1F337DF4D}">
            <xm:f>$AQ$4='Data entry'!$R62</xm:f>
            <x14:dxf>
              <fill>
                <patternFill>
                  <bgColor rgb="FFFFFF00"/>
                </patternFill>
              </fill>
            </x14:dxf>
          </x14:cfRule>
          <xm:sqref>AC173:AQ173</xm:sqref>
        </x14:conditionalFormatting>
        <x14:conditionalFormatting xmlns:xm="http://schemas.microsoft.com/office/excel/2006/main">
          <x14:cfRule type="expression" priority="4700986" id="{8AC9C4B9-0A34-4BC0-B0F7-CA89434C4911}">
            <xm:f>$P$4='Data entry'!$R62</xm:f>
            <x14:dxf>
              <fill>
                <patternFill>
                  <bgColor rgb="FFFFFF00"/>
                </patternFill>
              </fill>
            </x14:dxf>
          </x14:cfRule>
          <xm:sqref>C173:P173</xm:sqref>
        </x14:conditionalFormatting>
        <x14:conditionalFormatting xmlns:xm="http://schemas.microsoft.com/office/excel/2006/main">
          <x14:cfRule type="expression" priority="4700987" id="{0A726775-ABFD-4F22-967C-1A4D87BA3751}">
            <xm:f>$Q$4='Data entry'!$R62</xm:f>
            <x14:dxf>
              <fill>
                <patternFill>
                  <bgColor rgb="FFFFFF00"/>
                </patternFill>
              </fill>
            </x14:dxf>
          </x14:cfRule>
          <xm:sqref>C173:Q173</xm:sqref>
        </x14:conditionalFormatting>
        <x14:conditionalFormatting xmlns:xm="http://schemas.microsoft.com/office/excel/2006/main">
          <x14:cfRule type="expression" priority="4700988" id="{3A8414BD-262C-43B5-86EE-FA6901D00453}">
            <xm:f>$Q$4='Data entry'!$R62</xm:f>
            <x14:dxf>
              <fill>
                <patternFill>
                  <bgColor rgb="FFFF0000"/>
                </patternFill>
              </fill>
            </x14:dxf>
          </x14:cfRule>
          <xm:sqref>O174:AA174</xm:sqref>
        </x14:conditionalFormatting>
        <x14:conditionalFormatting xmlns:xm="http://schemas.microsoft.com/office/excel/2006/main">
          <x14:cfRule type="expression" priority="4700989" id="{B8B5501D-F3EF-4449-9306-F652960C65F4}">
            <xm:f>$R$4='Data entry'!$R62</xm:f>
            <x14:dxf>
              <fill>
                <patternFill>
                  <bgColor rgb="FFFF0000"/>
                </patternFill>
              </fill>
            </x14:dxf>
          </x14:cfRule>
          <xm:sqref>P174:AB174</xm:sqref>
        </x14:conditionalFormatting>
        <x14:conditionalFormatting xmlns:xm="http://schemas.microsoft.com/office/excel/2006/main">
          <x14:cfRule type="expression" priority="4700990" id="{5D070DEC-B82E-4D87-B907-A3E5AB836991}">
            <xm:f>$R$4='Data entry'!$R62</xm:f>
            <x14:dxf>
              <fill>
                <patternFill>
                  <bgColor rgb="FFFFFF00"/>
                </patternFill>
              </fill>
            </x14:dxf>
          </x14:cfRule>
          <xm:sqref>D173:R173</xm:sqref>
        </x14:conditionalFormatting>
        <x14:conditionalFormatting xmlns:xm="http://schemas.microsoft.com/office/excel/2006/main">
          <x14:cfRule type="expression" priority="4700991" id="{E4D16A10-F818-4664-9FB2-F0E839824D4B}">
            <xm:f>$S$4='Data entry'!$R62</xm:f>
            <x14:dxf>
              <fill>
                <patternFill>
                  <bgColor rgb="FFFF0000"/>
                </patternFill>
              </fill>
            </x14:dxf>
          </x14:cfRule>
          <xm:sqref>Q174:AC174</xm:sqref>
        </x14:conditionalFormatting>
        <x14:conditionalFormatting xmlns:xm="http://schemas.microsoft.com/office/excel/2006/main">
          <x14:cfRule type="expression" priority="4700992" id="{1A9F9911-A3E9-4730-AFBE-AB8C596545CA}">
            <xm:f>$S$4='Data entry'!$R62</xm:f>
            <x14:dxf>
              <fill>
                <patternFill>
                  <bgColor rgb="FFFFFF00"/>
                </patternFill>
              </fill>
            </x14:dxf>
          </x14:cfRule>
          <xm:sqref>E173:S173</xm:sqref>
        </x14:conditionalFormatting>
        <x14:conditionalFormatting xmlns:xm="http://schemas.microsoft.com/office/excel/2006/main">
          <x14:cfRule type="expression" priority="4700993" id="{8BB5CD1B-B2AC-442A-9550-26DE19A62D22}">
            <xm:f>$T$4='Data entry'!$R62</xm:f>
            <x14:dxf>
              <fill>
                <patternFill>
                  <bgColor rgb="FFFF0000"/>
                </patternFill>
              </fill>
            </x14:dxf>
          </x14:cfRule>
          <xm:sqref>R174:AD174</xm:sqref>
        </x14:conditionalFormatting>
        <x14:conditionalFormatting xmlns:xm="http://schemas.microsoft.com/office/excel/2006/main">
          <x14:cfRule type="expression" priority="4700994" id="{E7B59C69-7921-4049-84A1-8B3E5F7B0598}">
            <xm:f>$T$4='Data entry'!$R62</xm:f>
            <x14:dxf>
              <fill>
                <patternFill>
                  <bgColor rgb="FFFFFF00"/>
                </patternFill>
              </fill>
            </x14:dxf>
          </x14:cfRule>
          <xm:sqref>F173:T173</xm:sqref>
        </x14:conditionalFormatting>
        <x14:conditionalFormatting xmlns:xm="http://schemas.microsoft.com/office/excel/2006/main">
          <x14:cfRule type="expression" priority="4700995" id="{238C09E5-7A3D-439D-949F-A7733073F9A2}">
            <xm:f>$U$4='Data entry'!$R62</xm:f>
            <x14:dxf>
              <fill>
                <patternFill>
                  <bgColor rgb="FFFFFF00"/>
                </patternFill>
              </fill>
            </x14:dxf>
          </x14:cfRule>
          <xm:sqref>G173:U173</xm:sqref>
        </x14:conditionalFormatting>
        <x14:conditionalFormatting xmlns:xm="http://schemas.microsoft.com/office/excel/2006/main">
          <x14:cfRule type="expression" priority="4700996" id="{DE4D4432-0A19-452A-AF14-2873FE4DF411}">
            <xm:f>$AR$4='Data entry'!$R62</xm:f>
            <x14:dxf>
              <fill>
                <patternFill>
                  <bgColor rgb="FFFF0000"/>
                </patternFill>
              </fill>
            </x14:dxf>
          </x14:cfRule>
          <xm:sqref>AP174:BB174</xm:sqref>
        </x14:conditionalFormatting>
        <x14:conditionalFormatting xmlns:xm="http://schemas.microsoft.com/office/excel/2006/main">
          <x14:cfRule type="expression" priority="4700997" id="{90D7E1FF-542D-40C8-9BD5-DFEB4CDD256F}">
            <xm:f>$AR$4='Data entry'!$R62</xm:f>
            <x14:dxf>
              <fill>
                <patternFill>
                  <bgColor rgb="FFFFFF00"/>
                </patternFill>
              </fill>
            </x14:dxf>
          </x14:cfRule>
          <xm:sqref>AD173:AR173</xm:sqref>
        </x14:conditionalFormatting>
        <x14:conditionalFormatting xmlns:xm="http://schemas.microsoft.com/office/excel/2006/main">
          <x14:cfRule type="expression" priority="4700998" id="{0EBB5305-4A4A-4205-A1FF-11160070CBC3}">
            <xm:f>$AS$4='Data entry'!$R62</xm:f>
            <x14:dxf>
              <fill>
                <patternFill>
                  <bgColor rgb="FFFF0000"/>
                </patternFill>
              </fill>
            </x14:dxf>
          </x14:cfRule>
          <xm:sqref>AQ174:BC174</xm:sqref>
        </x14:conditionalFormatting>
        <x14:conditionalFormatting xmlns:xm="http://schemas.microsoft.com/office/excel/2006/main">
          <x14:cfRule type="expression" priority="4700999" id="{AC8EB30C-4253-4CE1-820E-1801F6D8D35B}">
            <xm:f>$AS$4='Data entry'!$R62</xm:f>
            <x14:dxf>
              <fill>
                <patternFill>
                  <bgColor rgb="FFFFFF00"/>
                </patternFill>
              </fill>
            </x14:dxf>
          </x14:cfRule>
          <xm:sqref>AE173:AS173</xm:sqref>
        </x14:conditionalFormatting>
        <x14:conditionalFormatting xmlns:xm="http://schemas.microsoft.com/office/excel/2006/main">
          <x14:cfRule type="expression" priority="4701000" id="{E11744C1-7201-4272-A1B0-945490B42425}">
            <xm:f>$AT$4='Data entry'!$R62</xm:f>
            <x14:dxf>
              <fill>
                <patternFill>
                  <bgColor rgb="FFFF0000"/>
                </patternFill>
              </fill>
            </x14:dxf>
          </x14:cfRule>
          <xm:sqref>AR174:BD174</xm:sqref>
        </x14:conditionalFormatting>
        <x14:conditionalFormatting xmlns:xm="http://schemas.microsoft.com/office/excel/2006/main">
          <x14:cfRule type="expression" priority="4701001" id="{5EE2823B-E955-4EA7-B99C-0B1F77B57A69}">
            <xm:f>$AT$4='Data entry'!$R62</xm:f>
            <x14:dxf>
              <fill>
                <patternFill>
                  <bgColor rgb="FFFFFF00"/>
                </patternFill>
              </fill>
            </x14:dxf>
          </x14:cfRule>
          <xm:sqref>AF173:AT173</xm:sqref>
        </x14:conditionalFormatting>
        <x14:conditionalFormatting xmlns:xm="http://schemas.microsoft.com/office/excel/2006/main">
          <x14:cfRule type="expression" priority="4701002" id="{5737DC63-3262-4B34-900C-2AAEB255FCBA}">
            <xm:f>$AU$4='Data entry'!$R62</xm:f>
            <x14:dxf>
              <fill>
                <patternFill>
                  <bgColor rgb="FFFF0000"/>
                </patternFill>
              </fill>
            </x14:dxf>
          </x14:cfRule>
          <xm:sqref>AS174:BE174</xm:sqref>
        </x14:conditionalFormatting>
        <x14:conditionalFormatting xmlns:xm="http://schemas.microsoft.com/office/excel/2006/main">
          <x14:cfRule type="expression" priority="4701003" id="{2B5C1F1B-3C3D-4CA3-BC64-0E98422075B6}">
            <xm:f>$AU$4='Data entry'!$R62</xm:f>
            <x14:dxf>
              <fill>
                <patternFill>
                  <bgColor rgb="FFFFFF00"/>
                </patternFill>
              </fill>
            </x14:dxf>
          </x14:cfRule>
          <xm:sqref>AG173:AU173</xm:sqref>
        </x14:conditionalFormatting>
        <x14:conditionalFormatting xmlns:xm="http://schemas.microsoft.com/office/excel/2006/main">
          <x14:cfRule type="expression" priority="4701004" id="{B87A1285-B003-4855-8F4B-53C391BA10E6}">
            <xm:f>$AV$4='Data entry'!$R62</xm:f>
            <x14:dxf>
              <fill>
                <patternFill>
                  <bgColor rgb="FFFF0000"/>
                </patternFill>
              </fill>
            </x14:dxf>
          </x14:cfRule>
          <xm:sqref>AT174:BF174</xm:sqref>
        </x14:conditionalFormatting>
        <x14:conditionalFormatting xmlns:xm="http://schemas.microsoft.com/office/excel/2006/main">
          <x14:cfRule type="expression" priority="4701005" id="{338EE31C-78DB-4818-B837-0380F9E457FA}">
            <xm:f>$AV$4='Data entry'!$R62</xm:f>
            <x14:dxf>
              <fill>
                <patternFill>
                  <bgColor rgb="FFFFFF00"/>
                </patternFill>
              </fill>
            </x14:dxf>
          </x14:cfRule>
          <xm:sqref>AH173:AV173</xm:sqref>
        </x14:conditionalFormatting>
        <x14:conditionalFormatting xmlns:xm="http://schemas.microsoft.com/office/excel/2006/main">
          <x14:cfRule type="expression" priority="4701006" id="{5C40EA66-2801-4C91-B885-BF6A1ECFC35C}">
            <xm:f>$AW$4='Data entry'!$R62</xm:f>
            <x14:dxf>
              <fill>
                <patternFill>
                  <bgColor rgb="FFFF0000"/>
                </patternFill>
              </fill>
            </x14:dxf>
          </x14:cfRule>
          <xm:sqref>AU174:BG174</xm:sqref>
        </x14:conditionalFormatting>
        <x14:conditionalFormatting xmlns:xm="http://schemas.microsoft.com/office/excel/2006/main">
          <x14:cfRule type="expression" priority="4701007" id="{51BCD5CE-DF86-4C2F-8A81-DDA1EFD6C8F7}">
            <xm:f>$AW$4='Data entry'!$R62</xm:f>
            <x14:dxf>
              <fill>
                <patternFill>
                  <bgColor rgb="FFFFFF00"/>
                </patternFill>
              </fill>
            </x14:dxf>
          </x14:cfRule>
          <xm:sqref>AI173:AW173</xm:sqref>
        </x14:conditionalFormatting>
        <x14:conditionalFormatting xmlns:xm="http://schemas.microsoft.com/office/excel/2006/main">
          <x14:cfRule type="expression" priority="4701008" id="{DC2ED5A0-8917-4877-8CD3-9DF9BE5993C9}">
            <xm:f>$AX$4='Data entry'!$R62</xm:f>
            <x14:dxf>
              <fill>
                <patternFill>
                  <bgColor rgb="FFFF0000"/>
                </patternFill>
              </fill>
            </x14:dxf>
          </x14:cfRule>
          <xm:sqref>AV174:BH174</xm:sqref>
        </x14:conditionalFormatting>
        <x14:conditionalFormatting xmlns:xm="http://schemas.microsoft.com/office/excel/2006/main">
          <x14:cfRule type="expression" priority="4701009" id="{59B31869-20F9-45BD-BC80-0A6C8945CE2C}">
            <xm:f>$AX$4='Data entry'!$R62</xm:f>
            <x14:dxf>
              <fill>
                <patternFill>
                  <bgColor rgb="FFFFFF00"/>
                </patternFill>
              </fill>
            </x14:dxf>
          </x14:cfRule>
          <xm:sqref>AJ173:AX173</xm:sqref>
        </x14:conditionalFormatting>
        <x14:conditionalFormatting xmlns:xm="http://schemas.microsoft.com/office/excel/2006/main">
          <x14:cfRule type="expression" priority="4701010" id="{D4208FA0-4262-4037-934C-6D0742B2AD8E}">
            <xm:f>$AY$4='Data entry'!$R62</xm:f>
            <x14:dxf>
              <fill>
                <patternFill>
                  <bgColor rgb="FFFF0000"/>
                </patternFill>
              </fill>
            </x14:dxf>
          </x14:cfRule>
          <xm:sqref>AW174:BI174</xm:sqref>
        </x14:conditionalFormatting>
        <x14:conditionalFormatting xmlns:xm="http://schemas.microsoft.com/office/excel/2006/main">
          <x14:cfRule type="expression" priority="4701011" id="{04D6E423-18C7-42B2-A67D-F49D8E62B571}">
            <xm:f>$AY$4='Data entry'!$R62</xm:f>
            <x14:dxf>
              <fill>
                <patternFill>
                  <bgColor rgb="FFFFFF00"/>
                </patternFill>
              </fill>
            </x14:dxf>
          </x14:cfRule>
          <xm:sqref>AK173:AY173</xm:sqref>
        </x14:conditionalFormatting>
        <x14:conditionalFormatting xmlns:xm="http://schemas.microsoft.com/office/excel/2006/main">
          <x14:cfRule type="expression" priority="4701012" id="{A931C203-6E4B-4EBD-A2F4-1876881F48D4}">
            <xm:f>$AZ$4='Data entry'!$R62</xm:f>
            <x14:dxf>
              <fill>
                <patternFill>
                  <bgColor rgb="FFFF0000"/>
                </patternFill>
              </fill>
            </x14:dxf>
          </x14:cfRule>
          <xm:sqref>AX174:BJ174</xm:sqref>
        </x14:conditionalFormatting>
        <x14:conditionalFormatting xmlns:xm="http://schemas.microsoft.com/office/excel/2006/main">
          <x14:cfRule type="expression" priority="4701013" id="{092D9100-E652-40FE-8CAA-720DC0681250}">
            <xm:f>$AZ$4='Data entry'!$R62</xm:f>
            <x14:dxf>
              <fill>
                <patternFill>
                  <bgColor rgb="FFFFFF00"/>
                </patternFill>
              </fill>
            </x14:dxf>
          </x14:cfRule>
          <xm:sqref>AL173:AZ173</xm:sqref>
        </x14:conditionalFormatting>
        <x14:conditionalFormatting xmlns:xm="http://schemas.microsoft.com/office/excel/2006/main">
          <x14:cfRule type="expression" priority="4701014" id="{A3C7E6BE-A225-483C-A983-A915DB662C52}">
            <xm:f>$BA$4='Data entry'!$R62</xm:f>
            <x14:dxf>
              <fill>
                <patternFill>
                  <bgColor rgb="FFFF0000"/>
                </patternFill>
              </fill>
            </x14:dxf>
          </x14:cfRule>
          <xm:sqref>AY174:BK174</xm:sqref>
        </x14:conditionalFormatting>
        <x14:conditionalFormatting xmlns:xm="http://schemas.microsoft.com/office/excel/2006/main">
          <x14:cfRule type="expression" priority="4701015" id="{F5CF569A-8AFA-4CFF-8BD3-F04D8927A99F}">
            <xm:f>$BA$4='Data entry'!$R62</xm:f>
            <x14:dxf>
              <fill>
                <patternFill>
                  <bgColor rgb="FFFFFF00"/>
                </patternFill>
              </fill>
            </x14:dxf>
          </x14:cfRule>
          <xm:sqref>AM173:BA173</xm:sqref>
        </x14:conditionalFormatting>
        <x14:conditionalFormatting xmlns:xm="http://schemas.microsoft.com/office/excel/2006/main">
          <x14:cfRule type="expression" priority="4701016" id="{E4DAC94A-7983-4BFB-A87B-45B58561841A}">
            <xm:f>$BB$4='Data entry'!$R62</xm:f>
            <x14:dxf>
              <fill>
                <patternFill>
                  <bgColor rgb="FFFF0000"/>
                </patternFill>
              </fill>
            </x14:dxf>
          </x14:cfRule>
          <xm:sqref>AZ174:BL174</xm:sqref>
        </x14:conditionalFormatting>
        <x14:conditionalFormatting xmlns:xm="http://schemas.microsoft.com/office/excel/2006/main">
          <x14:cfRule type="expression" priority="4701017" id="{E63849C5-F39B-4B0E-8F8A-B532EDF2CBAE}">
            <xm:f>$BB$4='Data entry'!$R62</xm:f>
            <x14:dxf>
              <fill>
                <patternFill>
                  <bgColor rgb="FFFFFF00"/>
                </patternFill>
              </fill>
            </x14:dxf>
          </x14:cfRule>
          <xm:sqref>AN173:BB173</xm:sqref>
        </x14:conditionalFormatting>
        <x14:conditionalFormatting xmlns:xm="http://schemas.microsoft.com/office/excel/2006/main">
          <x14:cfRule type="expression" priority="4701018" id="{4FDC32D3-C1F5-455D-9AA4-A03359B72526}">
            <xm:f>$BC$4='Data entry'!$R62</xm:f>
            <x14:dxf>
              <fill>
                <patternFill>
                  <bgColor rgb="FFFF0000"/>
                </patternFill>
              </fill>
            </x14:dxf>
          </x14:cfRule>
          <xm:sqref>BA174:BM174</xm:sqref>
        </x14:conditionalFormatting>
        <x14:conditionalFormatting xmlns:xm="http://schemas.microsoft.com/office/excel/2006/main">
          <x14:cfRule type="expression" priority="4701019" id="{5F0D0C60-B233-4C56-B05D-98C99990877F}">
            <xm:f>$BC$4='Data entry'!$R62</xm:f>
            <x14:dxf>
              <fill>
                <patternFill>
                  <bgColor rgb="FFFFFF00"/>
                </patternFill>
              </fill>
            </x14:dxf>
          </x14:cfRule>
          <xm:sqref>AO173:BC173</xm:sqref>
        </x14:conditionalFormatting>
        <x14:conditionalFormatting xmlns:xm="http://schemas.microsoft.com/office/excel/2006/main">
          <x14:cfRule type="expression" priority="4701020" id="{9EBCB60F-8135-43B6-A0F3-548D4092CC98}">
            <xm:f>$BD$4='Data entry'!$R62</xm:f>
            <x14:dxf>
              <fill>
                <patternFill>
                  <bgColor rgb="FFFF0000"/>
                </patternFill>
              </fill>
            </x14:dxf>
          </x14:cfRule>
          <xm:sqref>BB174:BN174</xm:sqref>
        </x14:conditionalFormatting>
        <x14:conditionalFormatting xmlns:xm="http://schemas.microsoft.com/office/excel/2006/main">
          <x14:cfRule type="expression" priority="4701021" id="{961AF346-4A73-41ED-9A8D-27D431B09C05}">
            <xm:f>$BD$4='Data entry'!$R62</xm:f>
            <x14:dxf>
              <fill>
                <patternFill>
                  <bgColor rgb="FFFFFF00"/>
                </patternFill>
              </fill>
            </x14:dxf>
          </x14:cfRule>
          <xm:sqref>AP173:BD173</xm:sqref>
        </x14:conditionalFormatting>
        <x14:conditionalFormatting xmlns:xm="http://schemas.microsoft.com/office/excel/2006/main">
          <x14:cfRule type="expression" priority="4701022" id="{5A887026-27CD-4F8C-8BA6-1E92704C1CA6}">
            <xm:f>$BE$4='Data entry'!$R62</xm:f>
            <x14:dxf>
              <fill>
                <patternFill>
                  <bgColor rgb="FFFF0000"/>
                </patternFill>
              </fill>
            </x14:dxf>
          </x14:cfRule>
          <xm:sqref>BC174:BO174</xm:sqref>
        </x14:conditionalFormatting>
        <x14:conditionalFormatting xmlns:xm="http://schemas.microsoft.com/office/excel/2006/main">
          <x14:cfRule type="expression" priority="4701023" id="{7F46217B-A1E9-4515-B31E-E756FCD7C6D9}">
            <xm:f>$BE$4='Data entry'!$R62</xm:f>
            <x14:dxf>
              <fill>
                <patternFill>
                  <bgColor rgb="FFFFFF00"/>
                </patternFill>
              </fill>
            </x14:dxf>
          </x14:cfRule>
          <xm:sqref>AP173:BE173</xm:sqref>
        </x14:conditionalFormatting>
        <x14:conditionalFormatting xmlns:xm="http://schemas.microsoft.com/office/excel/2006/main">
          <x14:cfRule type="expression" priority="4701024" id="{F4D9285C-8CA0-4EF1-943E-6A462D47CC77}">
            <xm:f>$BF$4='Data entry'!$R62</xm:f>
            <x14:dxf>
              <fill>
                <patternFill>
                  <bgColor rgb="FFFF0000"/>
                </patternFill>
              </fill>
            </x14:dxf>
          </x14:cfRule>
          <xm:sqref>BD174:BP174</xm:sqref>
        </x14:conditionalFormatting>
        <x14:conditionalFormatting xmlns:xm="http://schemas.microsoft.com/office/excel/2006/main">
          <x14:cfRule type="expression" priority="4701025" id="{B9E4407D-651D-4DC0-9D61-3271D62A65E9}">
            <xm:f>$BF$4='Data entry'!$R62</xm:f>
            <x14:dxf>
              <fill>
                <patternFill>
                  <bgColor rgb="FFFFFF00"/>
                </patternFill>
              </fill>
            </x14:dxf>
          </x14:cfRule>
          <xm:sqref>AR173:BF173</xm:sqref>
        </x14:conditionalFormatting>
        <x14:conditionalFormatting xmlns:xm="http://schemas.microsoft.com/office/excel/2006/main">
          <x14:cfRule type="expression" priority="4701026" id="{4CDC062F-DDFF-4556-B941-08F919727F69}">
            <xm:f>$BG$4='Data entry'!$R62</xm:f>
            <x14:dxf>
              <fill>
                <patternFill>
                  <bgColor rgb="FFFF0000"/>
                </patternFill>
              </fill>
            </x14:dxf>
          </x14:cfRule>
          <xm:sqref>BE174:BQ174</xm:sqref>
        </x14:conditionalFormatting>
        <x14:conditionalFormatting xmlns:xm="http://schemas.microsoft.com/office/excel/2006/main">
          <x14:cfRule type="expression" priority="4701027" id="{789184FA-9055-433B-8A1B-92C7ED59E81F}">
            <xm:f>$BG$4='Data entry'!$R62</xm:f>
            <x14:dxf>
              <fill>
                <patternFill>
                  <bgColor rgb="FFFFFF00"/>
                </patternFill>
              </fill>
            </x14:dxf>
          </x14:cfRule>
          <xm:sqref>AS173:BG173</xm:sqref>
        </x14:conditionalFormatting>
        <x14:conditionalFormatting xmlns:xm="http://schemas.microsoft.com/office/excel/2006/main">
          <x14:cfRule type="expression" priority="4701028" id="{58651E5C-09C9-46C1-B95C-E8A578A49E15}">
            <xm:f>$BH$4='Data entry'!$R62</xm:f>
            <x14:dxf>
              <fill>
                <patternFill>
                  <bgColor rgb="FFFFFF00"/>
                </patternFill>
              </fill>
            </x14:dxf>
          </x14:cfRule>
          <xm:sqref>AT173:BH173</xm:sqref>
        </x14:conditionalFormatting>
        <x14:conditionalFormatting xmlns:xm="http://schemas.microsoft.com/office/excel/2006/main">
          <x14:cfRule type="expression" priority="4701029" id="{97B30B86-8311-4DC0-A533-8C0D53F37839}">
            <xm:f>$BH$4='Data entry'!$R62</xm:f>
            <x14:dxf>
              <fill>
                <patternFill>
                  <bgColor rgb="FFFF0000"/>
                </patternFill>
              </fill>
            </x14:dxf>
          </x14:cfRule>
          <xm:sqref>BF174:BR174</xm:sqref>
        </x14:conditionalFormatting>
        <x14:conditionalFormatting xmlns:xm="http://schemas.microsoft.com/office/excel/2006/main">
          <x14:cfRule type="expression" priority="4701030" id="{78344C0C-5AEA-40B1-A20C-6D77DF58E1F5}">
            <xm:f>$BI$4='Data entry'!$R62</xm:f>
            <x14:dxf>
              <fill>
                <patternFill>
                  <bgColor rgb="FFFFFF00"/>
                </patternFill>
              </fill>
            </x14:dxf>
          </x14:cfRule>
          <xm:sqref>AU173:BI173</xm:sqref>
        </x14:conditionalFormatting>
        <x14:conditionalFormatting xmlns:xm="http://schemas.microsoft.com/office/excel/2006/main">
          <x14:cfRule type="expression" priority="4701031" id="{A9CE044F-482E-4F25-B28F-89ACC58502B1}">
            <xm:f>$BI$4='Data entry'!$R62</xm:f>
            <x14:dxf>
              <fill>
                <patternFill>
                  <bgColor rgb="FFFF0000"/>
                </patternFill>
              </fill>
            </x14:dxf>
          </x14:cfRule>
          <xm:sqref>BG174:BS174</xm:sqref>
        </x14:conditionalFormatting>
        <x14:conditionalFormatting xmlns:xm="http://schemas.microsoft.com/office/excel/2006/main">
          <x14:cfRule type="expression" priority="4701032" id="{F63BE0EB-3C71-4456-BEF0-11180AB7A8BB}">
            <xm:f>$BJ$4='Data entry'!$R62</xm:f>
            <x14:dxf>
              <fill>
                <patternFill>
                  <bgColor rgb="FFFFFF00"/>
                </patternFill>
              </fill>
            </x14:dxf>
          </x14:cfRule>
          <xm:sqref>AV173:BJ173</xm:sqref>
        </x14:conditionalFormatting>
        <x14:conditionalFormatting xmlns:xm="http://schemas.microsoft.com/office/excel/2006/main">
          <x14:cfRule type="expression" priority="4701033" id="{478A5DCB-1DAA-4497-A6CC-B4F01FB96D10}">
            <xm:f>$BJ$4='Data entry'!$R62</xm:f>
            <x14:dxf>
              <fill>
                <patternFill>
                  <bgColor rgb="FFFF0000"/>
                </patternFill>
              </fill>
            </x14:dxf>
          </x14:cfRule>
          <xm:sqref>BH174:BT174</xm:sqref>
        </x14:conditionalFormatting>
        <x14:conditionalFormatting xmlns:xm="http://schemas.microsoft.com/office/excel/2006/main">
          <x14:cfRule type="expression" priority="4701034" id="{CDE4AD5B-65A6-4FA4-9EC0-8D05F22312A9}">
            <xm:f>$BK$4='Data entry'!$R62</xm:f>
            <x14:dxf>
              <fill>
                <patternFill>
                  <bgColor rgb="FFFF0000"/>
                </patternFill>
              </fill>
            </x14:dxf>
          </x14:cfRule>
          <xm:sqref>BI174:BU174</xm:sqref>
        </x14:conditionalFormatting>
        <x14:conditionalFormatting xmlns:xm="http://schemas.microsoft.com/office/excel/2006/main">
          <x14:cfRule type="expression" priority="4701035" id="{AB32E790-6CD8-4D11-9A69-57D785FE4BBC}">
            <xm:f>$BK$4='Data entry'!$R62</xm:f>
            <x14:dxf>
              <fill>
                <patternFill>
                  <bgColor rgb="FFFFFF00"/>
                </patternFill>
              </fill>
            </x14:dxf>
          </x14:cfRule>
          <xm:sqref>AW173:BK173</xm:sqref>
        </x14:conditionalFormatting>
        <x14:conditionalFormatting xmlns:xm="http://schemas.microsoft.com/office/excel/2006/main">
          <x14:cfRule type="expression" priority="4701036" id="{99810EB9-805C-43D8-852A-EEECE7874CDB}">
            <xm:f>$BL$4='Data entry'!$R62</xm:f>
            <x14:dxf>
              <fill>
                <patternFill>
                  <bgColor rgb="FFFF0000"/>
                </patternFill>
              </fill>
            </x14:dxf>
          </x14:cfRule>
          <xm:sqref>BJ174:BV174</xm:sqref>
        </x14:conditionalFormatting>
        <x14:conditionalFormatting xmlns:xm="http://schemas.microsoft.com/office/excel/2006/main">
          <x14:cfRule type="expression" priority="4701037" id="{BF5F5475-4E46-479C-97A6-D5175F5D1803}">
            <xm:f>$BL$4='Data entry'!$R62</xm:f>
            <x14:dxf>
              <fill>
                <patternFill>
                  <bgColor rgb="FFFFFF00"/>
                </patternFill>
              </fill>
            </x14:dxf>
          </x14:cfRule>
          <xm:sqref>AX173:BL173</xm:sqref>
        </x14:conditionalFormatting>
        <x14:conditionalFormatting xmlns:xm="http://schemas.microsoft.com/office/excel/2006/main">
          <x14:cfRule type="expression" priority="4701038" id="{B86FDF2F-16C9-46B1-847E-7EA1A8A34B9D}">
            <xm:f>$BM$4='Data entry'!$R62</xm:f>
            <x14:dxf>
              <fill>
                <patternFill>
                  <bgColor rgb="FFFF0000"/>
                </patternFill>
              </fill>
            </x14:dxf>
          </x14:cfRule>
          <xm:sqref>BK174:BW174</xm:sqref>
        </x14:conditionalFormatting>
        <x14:conditionalFormatting xmlns:xm="http://schemas.microsoft.com/office/excel/2006/main">
          <x14:cfRule type="expression" priority="4701039" id="{72FD189F-4CED-400D-9FEF-21A328970A4D}">
            <xm:f>$BM$4='Data entry'!$R62</xm:f>
            <x14:dxf>
              <fill>
                <patternFill>
                  <bgColor rgb="FFFFFF00"/>
                </patternFill>
              </fill>
            </x14:dxf>
          </x14:cfRule>
          <xm:sqref>AY173:BM173</xm:sqref>
        </x14:conditionalFormatting>
        <x14:conditionalFormatting xmlns:xm="http://schemas.microsoft.com/office/excel/2006/main">
          <x14:cfRule type="expression" priority="4701040" id="{BBBBF859-D5A7-4F55-BFBF-8A77E3357590}">
            <xm:f>$BN$4='Data entry'!$R62</xm:f>
            <x14:dxf>
              <fill>
                <patternFill>
                  <bgColor rgb="FFFF0000"/>
                </patternFill>
              </fill>
            </x14:dxf>
          </x14:cfRule>
          <xm:sqref>BL174:BX174</xm:sqref>
        </x14:conditionalFormatting>
        <x14:conditionalFormatting xmlns:xm="http://schemas.microsoft.com/office/excel/2006/main">
          <x14:cfRule type="expression" priority="4701041" id="{50CB1D75-0FD5-4D24-92B1-E8A41DC6575C}">
            <xm:f>$BN$4='Data entry'!$R62</xm:f>
            <x14:dxf>
              <fill>
                <patternFill>
                  <bgColor rgb="FFFFFF00"/>
                </patternFill>
              </fill>
            </x14:dxf>
          </x14:cfRule>
          <xm:sqref>AZ173:BN173</xm:sqref>
        </x14:conditionalFormatting>
        <x14:conditionalFormatting xmlns:xm="http://schemas.microsoft.com/office/excel/2006/main">
          <x14:cfRule type="expression" priority="4701042" id="{9EF3226D-E8FC-496B-A6FF-71776AEA54D1}">
            <xm:f>$BO$4='Data entry'!$R62</xm:f>
            <x14:dxf>
              <fill>
                <patternFill>
                  <bgColor rgb="FFFF0000"/>
                </patternFill>
              </fill>
            </x14:dxf>
          </x14:cfRule>
          <xm:sqref>BM174:BY174</xm:sqref>
        </x14:conditionalFormatting>
        <x14:conditionalFormatting xmlns:xm="http://schemas.microsoft.com/office/excel/2006/main">
          <x14:cfRule type="expression" priority="4701043" id="{3B86C801-ECFE-4D05-8AA5-1581116BAFBC}">
            <xm:f>$BO$4='Data entry'!$R62</xm:f>
            <x14:dxf>
              <fill>
                <patternFill>
                  <bgColor rgb="FFFFFF00"/>
                </patternFill>
              </fill>
            </x14:dxf>
          </x14:cfRule>
          <xm:sqref>BA173:BO173</xm:sqref>
        </x14:conditionalFormatting>
        <x14:conditionalFormatting xmlns:xm="http://schemas.microsoft.com/office/excel/2006/main">
          <x14:cfRule type="expression" priority="4701044" id="{058A23EC-3371-4A02-9F20-1ECA603AC6BC}">
            <xm:f>$BP$4='Data entry'!$R62</xm:f>
            <x14:dxf>
              <fill>
                <patternFill>
                  <bgColor rgb="FFFF0000"/>
                </patternFill>
              </fill>
            </x14:dxf>
          </x14:cfRule>
          <xm:sqref>BN174:BZ174</xm:sqref>
        </x14:conditionalFormatting>
        <x14:conditionalFormatting xmlns:xm="http://schemas.microsoft.com/office/excel/2006/main">
          <x14:cfRule type="expression" priority="4701045" id="{3E711E31-3992-4555-AB22-87133D60CD15}">
            <xm:f>$BP$4='Data entry'!$R62</xm:f>
            <x14:dxf>
              <fill>
                <patternFill>
                  <bgColor rgb="FFFFFF00"/>
                </patternFill>
              </fill>
            </x14:dxf>
          </x14:cfRule>
          <xm:sqref>BB173:BP173</xm:sqref>
        </x14:conditionalFormatting>
        <x14:conditionalFormatting xmlns:xm="http://schemas.microsoft.com/office/excel/2006/main">
          <x14:cfRule type="expression" priority="4701046" id="{23E9F8B9-37D5-4730-9453-6F23E8ECBBE3}">
            <xm:f>$BQ$4='Data entry'!$R62</xm:f>
            <x14:dxf>
              <fill>
                <patternFill>
                  <bgColor rgb="FFFFFF00"/>
                </patternFill>
              </fill>
            </x14:dxf>
          </x14:cfRule>
          <xm:sqref>BC173:BQ173</xm:sqref>
        </x14:conditionalFormatting>
        <x14:conditionalFormatting xmlns:xm="http://schemas.microsoft.com/office/excel/2006/main">
          <x14:cfRule type="expression" priority="4701047" id="{BCFD92F6-AAD3-44FD-BC61-A292A81B883E}">
            <xm:f>$BQ$4='Data entry'!$R62</xm:f>
            <x14:dxf>
              <fill>
                <patternFill>
                  <bgColor rgb="FFFF0000"/>
                </patternFill>
              </fill>
            </x14:dxf>
          </x14:cfRule>
          <xm:sqref>BO174:CA174</xm:sqref>
        </x14:conditionalFormatting>
        <x14:conditionalFormatting xmlns:xm="http://schemas.microsoft.com/office/excel/2006/main">
          <x14:cfRule type="expression" priority="4701048" id="{357D60E5-F356-477E-8020-A18F42C02832}">
            <xm:f>$BR$4='Data entry'!$R62</xm:f>
            <x14:dxf>
              <fill>
                <patternFill>
                  <bgColor rgb="FFFFFF00"/>
                </patternFill>
              </fill>
            </x14:dxf>
          </x14:cfRule>
          <xm:sqref>BD173:BR173</xm:sqref>
        </x14:conditionalFormatting>
        <x14:conditionalFormatting xmlns:xm="http://schemas.microsoft.com/office/excel/2006/main">
          <x14:cfRule type="expression" priority="4701049" id="{DA2B6511-43B3-432D-B6AA-1DB1188B90A6}">
            <xm:f>$BR$4='Data entry'!$R62</xm:f>
            <x14:dxf>
              <fill>
                <patternFill>
                  <bgColor rgb="FFFF0000"/>
                </patternFill>
              </fill>
            </x14:dxf>
          </x14:cfRule>
          <xm:sqref>BP174:CB174</xm:sqref>
        </x14:conditionalFormatting>
        <x14:conditionalFormatting xmlns:xm="http://schemas.microsoft.com/office/excel/2006/main">
          <x14:cfRule type="expression" priority="4701050" id="{0D5F64E4-4136-4BFA-B833-CC8578525D9C}">
            <xm:f>$BS$4='Data entry'!$R62</xm:f>
            <x14:dxf>
              <fill>
                <patternFill>
                  <bgColor rgb="FFFFFF00"/>
                </patternFill>
              </fill>
            </x14:dxf>
          </x14:cfRule>
          <xm:sqref>BE173:BS173</xm:sqref>
        </x14:conditionalFormatting>
        <x14:conditionalFormatting xmlns:xm="http://schemas.microsoft.com/office/excel/2006/main">
          <x14:cfRule type="expression" priority="4701051" id="{AC94D468-F078-4AE2-8771-102996E07B09}">
            <xm:f>$BS$4='Data entry'!$R62</xm:f>
            <x14:dxf>
              <fill>
                <patternFill>
                  <bgColor rgb="FFFF0000"/>
                </patternFill>
              </fill>
            </x14:dxf>
          </x14:cfRule>
          <xm:sqref>BQ174:CC174</xm:sqref>
        </x14:conditionalFormatting>
        <x14:conditionalFormatting xmlns:xm="http://schemas.microsoft.com/office/excel/2006/main">
          <x14:cfRule type="expression" priority="4701052" id="{10E78F76-181E-4F19-9F89-7DD36D3EFE30}">
            <xm:f>$BT$4='Data entry'!$R62</xm:f>
            <x14:dxf>
              <fill>
                <patternFill>
                  <bgColor rgb="FFFFFF00"/>
                </patternFill>
              </fill>
            </x14:dxf>
          </x14:cfRule>
          <xm:sqref>BF173:BT173</xm:sqref>
        </x14:conditionalFormatting>
        <x14:conditionalFormatting xmlns:xm="http://schemas.microsoft.com/office/excel/2006/main">
          <x14:cfRule type="expression" priority="4701053" id="{6A5FADC6-9512-4EFB-90A5-7B5244D10D1F}">
            <xm:f>$BT$4='Data entry'!$R62</xm:f>
            <x14:dxf>
              <fill>
                <patternFill>
                  <bgColor rgb="FFFF0000"/>
                </patternFill>
              </fill>
            </x14:dxf>
          </x14:cfRule>
          <xm:sqref>BR174:CC174</xm:sqref>
        </x14:conditionalFormatting>
        <x14:conditionalFormatting xmlns:xm="http://schemas.microsoft.com/office/excel/2006/main">
          <x14:cfRule type="expression" priority="4701054" id="{A51139D1-8841-4B96-B8CB-DFE3808765CF}">
            <xm:f>$BU$4='Data entry'!$R62</xm:f>
            <x14:dxf>
              <fill>
                <patternFill>
                  <bgColor rgb="FFFFFF00"/>
                </patternFill>
              </fill>
            </x14:dxf>
          </x14:cfRule>
          <xm:sqref>BG173:BU173</xm:sqref>
        </x14:conditionalFormatting>
        <x14:conditionalFormatting xmlns:xm="http://schemas.microsoft.com/office/excel/2006/main">
          <x14:cfRule type="expression" priority="4701055" id="{55CA7258-760F-4BFF-ACB5-A70FEB3E7981}">
            <xm:f>$BU$4='Data entry'!$R62</xm:f>
            <x14:dxf>
              <fill>
                <patternFill>
                  <bgColor rgb="FFFF0000"/>
                </patternFill>
              </fill>
            </x14:dxf>
          </x14:cfRule>
          <xm:sqref>BS174:CC174</xm:sqref>
        </x14:conditionalFormatting>
        <x14:conditionalFormatting xmlns:xm="http://schemas.microsoft.com/office/excel/2006/main">
          <x14:cfRule type="expression" priority="4701056" id="{A922B218-64DB-4CBB-9AB8-FE0EBB44E09E}">
            <xm:f>$BV$4='Data entry'!$R62</xm:f>
            <x14:dxf>
              <fill>
                <patternFill>
                  <bgColor rgb="FFFFFF00"/>
                </patternFill>
              </fill>
            </x14:dxf>
          </x14:cfRule>
          <xm:sqref>BH173:BV173</xm:sqref>
        </x14:conditionalFormatting>
        <x14:conditionalFormatting xmlns:xm="http://schemas.microsoft.com/office/excel/2006/main">
          <x14:cfRule type="expression" priority="4701057" id="{C98E908A-CD31-4778-B41C-7AFB9DBE639A}">
            <xm:f>$BV$4='Data entry'!$R62</xm:f>
            <x14:dxf>
              <fill>
                <patternFill>
                  <bgColor rgb="FFFF0000"/>
                </patternFill>
              </fill>
            </x14:dxf>
          </x14:cfRule>
          <xm:sqref>BT174:CC174</xm:sqref>
        </x14:conditionalFormatting>
        <x14:conditionalFormatting xmlns:xm="http://schemas.microsoft.com/office/excel/2006/main">
          <x14:cfRule type="expression" priority="4701058" id="{465CCCA3-B4DB-4B61-8AC7-8A5E4CEC9E3F}">
            <xm:f>$BW$4='Data entry'!$R62</xm:f>
            <x14:dxf>
              <fill>
                <patternFill>
                  <bgColor rgb="FFFFFF00"/>
                </patternFill>
              </fill>
            </x14:dxf>
          </x14:cfRule>
          <xm:sqref>BI173:BW173</xm:sqref>
        </x14:conditionalFormatting>
        <x14:conditionalFormatting xmlns:xm="http://schemas.microsoft.com/office/excel/2006/main">
          <x14:cfRule type="expression" priority="4701059" id="{37566F97-6D06-400B-A709-FE657B07687F}">
            <xm:f>$BW$4='Data entry'!$R62</xm:f>
            <x14:dxf>
              <fill>
                <patternFill>
                  <bgColor rgb="FFFF0000"/>
                </patternFill>
              </fill>
            </x14:dxf>
          </x14:cfRule>
          <xm:sqref>BU174:CC174</xm:sqref>
        </x14:conditionalFormatting>
        <x14:conditionalFormatting xmlns:xm="http://schemas.microsoft.com/office/excel/2006/main">
          <x14:cfRule type="expression" priority="4701060" id="{D8FBA3AC-5CF0-4E45-97CA-1D4DEE729ADA}">
            <xm:f>$BX$4='Data entry'!$R62</xm:f>
            <x14:dxf>
              <fill>
                <patternFill>
                  <bgColor rgb="FFFFFF00"/>
                </patternFill>
              </fill>
            </x14:dxf>
          </x14:cfRule>
          <xm:sqref>BJ173:BX173</xm:sqref>
        </x14:conditionalFormatting>
        <x14:conditionalFormatting xmlns:xm="http://schemas.microsoft.com/office/excel/2006/main">
          <x14:cfRule type="expression" priority="4701061" id="{E077C84B-A94F-431D-B232-4AFCC7C64F54}">
            <xm:f>$BX$4='Data entry'!$R62</xm:f>
            <x14:dxf>
              <fill>
                <patternFill>
                  <bgColor rgb="FFFF0000"/>
                </patternFill>
              </fill>
            </x14:dxf>
          </x14:cfRule>
          <xm:sqref>BV174:CC174</xm:sqref>
        </x14:conditionalFormatting>
        <x14:conditionalFormatting xmlns:xm="http://schemas.microsoft.com/office/excel/2006/main">
          <x14:cfRule type="expression" priority="4701062" id="{63783BA8-0C97-4A44-86FD-7A2BCF1B9957}">
            <xm:f>$BY$4='Data entry'!$R62</xm:f>
            <x14:dxf>
              <fill>
                <patternFill>
                  <bgColor rgb="FFFFFF00"/>
                </patternFill>
              </fill>
            </x14:dxf>
          </x14:cfRule>
          <xm:sqref>BK173:BY173</xm:sqref>
        </x14:conditionalFormatting>
        <x14:conditionalFormatting xmlns:xm="http://schemas.microsoft.com/office/excel/2006/main">
          <x14:cfRule type="expression" priority="4701063" id="{BB8DB8B4-B71B-46D2-AEE7-346F16103F74}">
            <xm:f>$BY$4='Data entry'!$R62</xm:f>
            <x14:dxf>
              <fill>
                <patternFill>
                  <bgColor rgb="FFFF0000"/>
                </patternFill>
              </fill>
            </x14:dxf>
          </x14:cfRule>
          <xm:sqref>BW174:CC174</xm:sqref>
        </x14:conditionalFormatting>
        <x14:conditionalFormatting xmlns:xm="http://schemas.microsoft.com/office/excel/2006/main">
          <x14:cfRule type="expression" priority="4701064" id="{1B638B98-2B06-4FEB-90C1-446A3E0A3979}">
            <xm:f>$BZ$4='Data entry'!$R62</xm:f>
            <x14:dxf>
              <fill>
                <patternFill>
                  <bgColor rgb="FFFFFF00"/>
                </patternFill>
              </fill>
            </x14:dxf>
          </x14:cfRule>
          <xm:sqref>BL173:BZ173</xm:sqref>
        </x14:conditionalFormatting>
        <x14:conditionalFormatting xmlns:xm="http://schemas.microsoft.com/office/excel/2006/main">
          <x14:cfRule type="expression" priority="4701065" id="{D3A0A2F8-D1B2-4DC5-B2A9-0EF53074E685}">
            <xm:f>$BZ$4='Data entry'!$R62</xm:f>
            <x14:dxf>
              <fill>
                <patternFill>
                  <bgColor rgb="FFFF0000"/>
                </patternFill>
              </fill>
            </x14:dxf>
          </x14:cfRule>
          <xm:sqref>BX174:CC174</xm:sqref>
        </x14:conditionalFormatting>
        <x14:conditionalFormatting xmlns:xm="http://schemas.microsoft.com/office/excel/2006/main">
          <x14:cfRule type="expression" priority="4701066" id="{83F6D018-7D3B-4D33-9998-11572F2F2FF5}">
            <xm:f>$CA$4='Data entry'!$R62</xm:f>
            <x14:dxf>
              <fill>
                <patternFill>
                  <bgColor rgb="FFFFFF00"/>
                </patternFill>
              </fill>
            </x14:dxf>
          </x14:cfRule>
          <xm:sqref>BM173:CA173</xm:sqref>
        </x14:conditionalFormatting>
        <x14:conditionalFormatting xmlns:xm="http://schemas.microsoft.com/office/excel/2006/main">
          <x14:cfRule type="expression" priority="4701067" id="{8E6D0B51-5626-4ED9-9072-C7A2C139704F}">
            <xm:f>$CA$4='Data entry'!$R62</xm:f>
            <x14:dxf>
              <fill>
                <patternFill>
                  <bgColor rgb="FFFF0000"/>
                </patternFill>
              </fill>
            </x14:dxf>
          </x14:cfRule>
          <xm:sqref>BY174:CC174</xm:sqref>
        </x14:conditionalFormatting>
        <x14:conditionalFormatting xmlns:xm="http://schemas.microsoft.com/office/excel/2006/main">
          <x14:cfRule type="expression" priority="4701068" id="{E1886EE4-3BDE-43A9-9F4B-79377FEC37FE}">
            <xm:f>$CB$4='Data entry'!$R62</xm:f>
            <x14:dxf>
              <fill>
                <patternFill>
                  <bgColor rgb="FFFFFF00"/>
                </patternFill>
              </fill>
            </x14:dxf>
          </x14:cfRule>
          <xm:sqref>BN173:CB173</xm:sqref>
        </x14:conditionalFormatting>
        <x14:conditionalFormatting xmlns:xm="http://schemas.microsoft.com/office/excel/2006/main">
          <x14:cfRule type="expression" priority="4701069" id="{ADEF572A-6C18-4602-BB86-01C96D36E07E}">
            <xm:f>$CB$4='Data entry'!$R62</xm:f>
            <x14:dxf>
              <fill>
                <patternFill>
                  <bgColor rgb="FFFF0000"/>
                </patternFill>
              </fill>
            </x14:dxf>
          </x14:cfRule>
          <xm:sqref>BZ174:CC174</xm:sqref>
        </x14:conditionalFormatting>
        <x14:conditionalFormatting xmlns:xm="http://schemas.microsoft.com/office/excel/2006/main">
          <x14:cfRule type="expression" priority="4701070" id="{7984E1C9-E073-4955-8543-62145CB6D008}">
            <xm:f>$CC$4='Data entry'!$R62</xm:f>
            <x14:dxf>
              <fill>
                <patternFill>
                  <bgColor rgb="FFFFFF00"/>
                </patternFill>
              </fill>
            </x14:dxf>
          </x14:cfRule>
          <xm:sqref>BO173:CC173</xm:sqref>
        </x14:conditionalFormatting>
        <x14:conditionalFormatting xmlns:xm="http://schemas.microsoft.com/office/excel/2006/main">
          <x14:cfRule type="expression" priority="4701071" id="{18A957B3-59FA-4698-BA92-2A208FF18E2F}">
            <xm:f>$CC$4='Data entry'!$R62</xm:f>
            <x14:dxf>
              <fill>
                <patternFill>
                  <bgColor rgb="FFFF0000"/>
                </patternFill>
              </fill>
            </x14:dxf>
          </x14:cfRule>
          <xm:sqref>CA174:CC174</xm:sqref>
        </x14:conditionalFormatting>
        <x14:conditionalFormatting xmlns:xm="http://schemas.microsoft.com/office/excel/2006/main">
          <x14:cfRule type="expression" priority="4701158" id="{5B0DB825-B7C2-40AC-B7EF-F267F054CFB9}">
            <xm:f>$U$4='Data entry'!$R63</xm:f>
            <x14:dxf>
              <fill>
                <patternFill>
                  <bgColor rgb="FFFF0000"/>
                </patternFill>
              </fill>
            </x14:dxf>
          </x14:cfRule>
          <xm:sqref>S177:AE177</xm:sqref>
        </x14:conditionalFormatting>
        <x14:conditionalFormatting xmlns:xm="http://schemas.microsoft.com/office/excel/2006/main">
          <x14:cfRule type="expression" priority="4701159" id="{18311200-E2BB-400F-B594-3B9A2C6068C2}">
            <xm:f>$V$4='Data entry'!$R63</xm:f>
            <x14:dxf>
              <fill>
                <patternFill>
                  <bgColor rgb="FFFF0000"/>
                </patternFill>
              </fill>
            </x14:dxf>
          </x14:cfRule>
          <xm:sqref>T177:AF177</xm:sqref>
        </x14:conditionalFormatting>
        <x14:conditionalFormatting xmlns:xm="http://schemas.microsoft.com/office/excel/2006/main">
          <x14:cfRule type="expression" priority="4701160" id="{D6DFB621-1A58-4C59-A987-ECAD0EB2D32B}">
            <xm:f>$V$4='Data entry'!$R63</xm:f>
            <x14:dxf>
              <fill>
                <patternFill>
                  <bgColor rgb="FFFFFF00"/>
                </patternFill>
              </fill>
            </x14:dxf>
          </x14:cfRule>
          <xm:sqref>H176:V176</xm:sqref>
        </x14:conditionalFormatting>
        <x14:conditionalFormatting xmlns:xm="http://schemas.microsoft.com/office/excel/2006/main">
          <x14:cfRule type="expression" priority="4701161" id="{5F87A680-DC5F-433D-A779-B7A534ACCDA9}">
            <xm:f>$W$4='Data entry'!$R63</xm:f>
            <x14:dxf>
              <fill>
                <patternFill>
                  <bgColor rgb="FFFF0000"/>
                </patternFill>
              </fill>
            </x14:dxf>
          </x14:cfRule>
          <xm:sqref>U177:AG177</xm:sqref>
        </x14:conditionalFormatting>
        <x14:conditionalFormatting xmlns:xm="http://schemas.microsoft.com/office/excel/2006/main">
          <x14:cfRule type="expression" priority="4701162" id="{964539FF-A92C-4F68-B268-B7157A32678C}">
            <xm:f>$W$4='Data entry'!$R63</xm:f>
            <x14:dxf>
              <fill>
                <patternFill>
                  <bgColor rgb="FFFFFF00"/>
                </patternFill>
              </fill>
            </x14:dxf>
          </x14:cfRule>
          <xm:sqref>I176:W176</xm:sqref>
        </x14:conditionalFormatting>
        <x14:conditionalFormatting xmlns:xm="http://schemas.microsoft.com/office/excel/2006/main">
          <x14:cfRule type="expression" priority="4701163" id="{46C1533A-F090-4A90-9309-3F59EC3FD3B0}">
            <xm:f>$X$4='Data entry'!$R63</xm:f>
            <x14:dxf>
              <fill>
                <patternFill>
                  <bgColor rgb="FFFF0000"/>
                </patternFill>
              </fill>
            </x14:dxf>
          </x14:cfRule>
          <xm:sqref>V177:AH177</xm:sqref>
        </x14:conditionalFormatting>
        <x14:conditionalFormatting xmlns:xm="http://schemas.microsoft.com/office/excel/2006/main">
          <x14:cfRule type="expression" priority="4701164" id="{7C70E81C-DDD4-4D75-933A-4F6A39893184}">
            <xm:f>$X$4='Data entry'!$R63</xm:f>
            <x14:dxf>
              <fill>
                <patternFill>
                  <bgColor rgb="FFFFFF00"/>
                </patternFill>
              </fill>
            </x14:dxf>
          </x14:cfRule>
          <xm:sqref>J176:X176</xm:sqref>
        </x14:conditionalFormatting>
        <x14:conditionalFormatting xmlns:xm="http://schemas.microsoft.com/office/excel/2006/main">
          <x14:cfRule type="expression" priority="4701165" id="{561AF073-0EF8-4B72-A119-40A639C4359D}">
            <xm:f>$Y$4='Data entry'!$R63</xm:f>
            <x14:dxf>
              <fill>
                <patternFill>
                  <bgColor rgb="FFFF0000"/>
                </patternFill>
              </fill>
            </x14:dxf>
          </x14:cfRule>
          <xm:sqref>W177:AI177</xm:sqref>
        </x14:conditionalFormatting>
        <x14:conditionalFormatting xmlns:xm="http://schemas.microsoft.com/office/excel/2006/main">
          <x14:cfRule type="expression" priority="4701166" id="{F242E808-8F07-4A89-9524-7D4C767CE357}">
            <xm:f>$Y$4='Data entry'!$R63</xm:f>
            <x14:dxf>
              <fill>
                <patternFill>
                  <bgColor rgb="FFFFFF00"/>
                </patternFill>
              </fill>
            </x14:dxf>
          </x14:cfRule>
          <xm:sqref>K176:Y176</xm:sqref>
        </x14:conditionalFormatting>
        <x14:conditionalFormatting xmlns:xm="http://schemas.microsoft.com/office/excel/2006/main">
          <x14:cfRule type="expression" priority="4701167" id="{DD601058-982B-4218-BD9D-64BB823C2633}">
            <xm:f>$Z$4='Data entry'!$R63</xm:f>
            <x14:dxf>
              <fill>
                <patternFill>
                  <bgColor rgb="FFFF0000"/>
                </patternFill>
              </fill>
            </x14:dxf>
          </x14:cfRule>
          <xm:sqref>X177:AJ177</xm:sqref>
        </x14:conditionalFormatting>
        <x14:conditionalFormatting xmlns:xm="http://schemas.microsoft.com/office/excel/2006/main">
          <x14:cfRule type="expression" priority="4701168" id="{C9DB141D-79F6-4093-92A3-7BF7A1622985}">
            <xm:f>$Z$4='Data entry'!$R63</xm:f>
            <x14:dxf>
              <fill>
                <patternFill>
                  <bgColor rgb="FFFFFF00"/>
                </patternFill>
              </fill>
            </x14:dxf>
          </x14:cfRule>
          <xm:sqref>L176:Z176</xm:sqref>
        </x14:conditionalFormatting>
        <x14:conditionalFormatting xmlns:xm="http://schemas.microsoft.com/office/excel/2006/main">
          <x14:cfRule type="expression" priority="4701169" id="{710EB8D3-F5C0-4E3C-8214-2D0C4E26F649}">
            <xm:f>$AA$4='Data entry'!$R63</xm:f>
            <x14:dxf>
              <fill>
                <patternFill>
                  <bgColor rgb="FFFF0000"/>
                </patternFill>
              </fill>
            </x14:dxf>
          </x14:cfRule>
          <xm:sqref>Y177:AK177</xm:sqref>
        </x14:conditionalFormatting>
        <x14:conditionalFormatting xmlns:xm="http://schemas.microsoft.com/office/excel/2006/main">
          <x14:cfRule type="expression" priority="4701170" id="{33825D69-C967-4D27-B395-5D44A3083802}">
            <xm:f>$AA$4='Data entry'!$R63</xm:f>
            <x14:dxf>
              <fill>
                <patternFill>
                  <bgColor rgb="FFFFFF00"/>
                </patternFill>
              </fill>
            </x14:dxf>
          </x14:cfRule>
          <xm:sqref>M176:AA176</xm:sqref>
        </x14:conditionalFormatting>
        <x14:conditionalFormatting xmlns:xm="http://schemas.microsoft.com/office/excel/2006/main">
          <x14:cfRule type="expression" priority="4701171" id="{9811A97D-351B-4D32-8754-AF433277E62B}">
            <xm:f>$AB$4='Data entry'!$R63</xm:f>
            <x14:dxf>
              <fill>
                <patternFill>
                  <bgColor rgb="FFFF0000"/>
                </patternFill>
              </fill>
            </x14:dxf>
          </x14:cfRule>
          <xm:sqref>Z177:AL177</xm:sqref>
        </x14:conditionalFormatting>
        <x14:conditionalFormatting xmlns:xm="http://schemas.microsoft.com/office/excel/2006/main">
          <x14:cfRule type="expression" priority="4701172" id="{6DD3E556-C72E-438B-92DA-3096ED1E4178}">
            <xm:f>$AB$4='Data entry'!$R63</xm:f>
            <x14:dxf>
              <fill>
                <patternFill>
                  <bgColor rgb="FFFFFF00"/>
                </patternFill>
              </fill>
            </x14:dxf>
          </x14:cfRule>
          <xm:sqref>N176:AB176</xm:sqref>
        </x14:conditionalFormatting>
        <x14:conditionalFormatting xmlns:xm="http://schemas.microsoft.com/office/excel/2006/main">
          <x14:cfRule type="expression" priority="4701173" id="{C0DF7A1B-D6BC-4371-BD3A-F0708147FA1C}">
            <xm:f>$AC$4='Data entry'!$R63</xm:f>
            <x14:dxf>
              <fill>
                <patternFill>
                  <bgColor rgb="FFFF0000"/>
                </patternFill>
              </fill>
            </x14:dxf>
          </x14:cfRule>
          <xm:sqref>AA177:AM177</xm:sqref>
        </x14:conditionalFormatting>
        <x14:conditionalFormatting xmlns:xm="http://schemas.microsoft.com/office/excel/2006/main">
          <x14:cfRule type="expression" priority="4701174" id="{DB2E1F48-AF0E-41F9-A976-6B1963CA5711}">
            <xm:f>$AC$4='Data entry'!$R63</xm:f>
            <x14:dxf>
              <fill>
                <patternFill>
                  <bgColor rgb="FFFFFF00"/>
                </patternFill>
              </fill>
            </x14:dxf>
          </x14:cfRule>
          <xm:sqref>O176:AC176</xm:sqref>
        </x14:conditionalFormatting>
        <x14:conditionalFormatting xmlns:xm="http://schemas.microsoft.com/office/excel/2006/main">
          <x14:cfRule type="expression" priority="4701175" id="{89909907-F9A9-4AF9-BC1D-304710A43F50}">
            <xm:f>$AD$4='Data entry'!$R63</xm:f>
            <x14:dxf>
              <fill>
                <patternFill>
                  <bgColor rgb="FFFF0000"/>
                </patternFill>
              </fill>
            </x14:dxf>
          </x14:cfRule>
          <xm:sqref>AB177:AN177</xm:sqref>
        </x14:conditionalFormatting>
        <x14:conditionalFormatting xmlns:xm="http://schemas.microsoft.com/office/excel/2006/main">
          <x14:cfRule type="expression" priority="4701176" id="{729676B7-E331-43A4-ACC9-850DCEE76A0E}">
            <xm:f>$AD$4='Data entry'!$R63</xm:f>
            <x14:dxf>
              <fill>
                <patternFill>
                  <bgColor rgb="FFFFFF00"/>
                </patternFill>
              </fill>
            </x14:dxf>
          </x14:cfRule>
          <xm:sqref>P176:AD176</xm:sqref>
        </x14:conditionalFormatting>
        <x14:conditionalFormatting xmlns:xm="http://schemas.microsoft.com/office/excel/2006/main">
          <x14:cfRule type="expression" priority="4701177" id="{00DA2C55-350E-44AA-ABEA-808FABFDA737}">
            <xm:f>$AE$4='Data entry'!$R63</xm:f>
            <x14:dxf>
              <fill>
                <patternFill>
                  <bgColor rgb="FFFF0000"/>
                </patternFill>
              </fill>
            </x14:dxf>
          </x14:cfRule>
          <xm:sqref>AC177:AO177</xm:sqref>
        </x14:conditionalFormatting>
        <x14:conditionalFormatting xmlns:xm="http://schemas.microsoft.com/office/excel/2006/main">
          <x14:cfRule type="expression" priority="4701178" id="{373C95F1-00C1-45E9-B561-5224945BA4A4}">
            <xm:f>$AE$4='Data entry'!$R63</xm:f>
            <x14:dxf>
              <fill>
                <patternFill>
                  <bgColor rgb="FFFFFF00"/>
                </patternFill>
              </fill>
            </x14:dxf>
          </x14:cfRule>
          <xm:sqref>Q176:AE176</xm:sqref>
        </x14:conditionalFormatting>
        <x14:conditionalFormatting xmlns:xm="http://schemas.microsoft.com/office/excel/2006/main">
          <x14:cfRule type="expression" priority="4701179" id="{65E90E74-6BEF-4B00-BD5E-ECACFEBC225A}">
            <xm:f>$AF$4='Data entry'!$R63</xm:f>
            <x14:dxf>
              <fill>
                <patternFill>
                  <bgColor rgb="FFFF0000"/>
                </patternFill>
              </fill>
            </x14:dxf>
          </x14:cfRule>
          <xm:sqref>AD177:AP177</xm:sqref>
        </x14:conditionalFormatting>
        <x14:conditionalFormatting xmlns:xm="http://schemas.microsoft.com/office/excel/2006/main">
          <x14:cfRule type="expression" priority="4701180" id="{56B519D7-E083-4811-B42B-D6CB10D44BB3}">
            <xm:f>$AF$4='Data entry'!$R63</xm:f>
            <x14:dxf>
              <fill>
                <patternFill>
                  <bgColor rgb="FFFFFF00"/>
                </patternFill>
              </fill>
            </x14:dxf>
          </x14:cfRule>
          <xm:sqref>R176:AF176</xm:sqref>
        </x14:conditionalFormatting>
        <x14:conditionalFormatting xmlns:xm="http://schemas.microsoft.com/office/excel/2006/main">
          <x14:cfRule type="expression" priority="4701181" id="{889682B6-BF9B-414B-86B7-1C802156B058}">
            <xm:f>$AG$4='Data entry'!$R63</xm:f>
            <x14:dxf>
              <fill>
                <patternFill>
                  <bgColor rgb="FFFF0000"/>
                </patternFill>
              </fill>
            </x14:dxf>
          </x14:cfRule>
          <xm:sqref>AE177:AQ177</xm:sqref>
        </x14:conditionalFormatting>
        <x14:conditionalFormatting xmlns:xm="http://schemas.microsoft.com/office/excel/2006/main">
          <x14:cfRule type="expression" priority="4701182" id="{19913D88-1940-4CB0-B29C-D46D60833BD5}">
            <xm:f>$AG$4='Data entry'!$R63</xm:f>
            <x14:dxf>
              <fill>
                <patternFill>
                  <bgColor rgb="FFFFFF00"/>
                </patternFill>
              </fill>
            </x14:dxf>
          </x14:cfRule>
          <xm:sqref>S176:AG176</xm:sqref>
        </x14:conditionalFormatting>
        <x14:conditionalFormatting xmlns:xm="http://schemas.microsoft.com/office/excel/2006/main">
          <x14:cfRule type="expression" priority="4701183" id="{3DD7B9A5-18A3-463F-BAD5-9796FC487328}">
            <xm:f>$AH$4='Data entry'!$R63</xm:f>
            <x14:dxf>
              <fill>
                <patternFill>
                  <bgColor rgb="FFFF0000"/>
                </patternFill>
              </fill>
            </x14:dxf>
          </x14:cfRule>
          <xm:sqref>AF177:AR177</xm:sqref>
        </x14:conditionalFormatting>
        <x14:conditionalFormatting xmlns:xm="http://schemas.microsoft.com/office/excel/2006/main">
          <x14:cfRule type="expression" priority="4701184" id="{31005CF4-5608-496E-91EB-F7F505046C80}">
            <xm:f>$AH$4='Data entry'!$R63</xm:f>
            <x14:dxf>
              <fill>
                <patternFill>
                  <bgColor rgb="FFFFFF00"/>
                </patternFill>
              </fill>
            </x14:dxf>
          </x14:cfRule>
          <xm:sqref>T176:AH176</xm:sqref>
        </x14:conditionalFormatting>
        <x14:conditionalFormatting xmlns:xm="http://schemas.microsoft.com/office/excel/2006/main">
          <x14:cfRule type="expression" priority="4701185" id="{CD14F654-5B7A-444F-8FC1-7DD71E76E475}">
            <xm:f>$AI$4='Data entry'!$R63</xm:f>
            <x14:dxf>
              <fill>
                <patternFill>
                  <bgColor rgb="FFFF0000"/>
                </patternFill>
              </fill>
            </x14:dxf>
          </x14:cfRule>
          <xm:sqref>AG177:AS177</xm:sqref>
        </x14:conditionalFormatting>
        <x14:conditionalFormatting xmlns:xm="http://schemas.microsoft.com/office/excel/2006/main">
          <x14:cfRule type="expression" priority="4701186" id="{0E4E448C-6C46-4285-B877-A61A90294385}">
            <xm:f>$AI$4='Data entry'!$R63</xm:f>
            <x14:dxf>
              <fill>
                <patternFill>
                  <bgColor rgb="FFFFFF00"/>
                </patternFill>
              </fill>
            </x14:dxf>
          </x14:cfRule>
          <xm:sqref>U176:AI176</xm:sqref>
        </x14:conditionalFormatting>
        <x14:conditionalFormatting xmlns:xm="http://schemas.microsoft.com/office/excel/2006/main">
          <x14:cfRule type="expression" priority="4701187" id="{B1C1818F-791C-403D-BE73-6F6E9DC6A16D}">
            <xm:f>$AJ$4='Data entry'!$R63</xm:f>
            <x14:dxf>
              <fill>
                <patternFill>
                  <bgColor rgb="FFFF0000"/>
                </patternFill>
              </fill>
            </x14:dxf>
          </x14:cfRule>
          <xm:sqref>AH177:AT177</xm:sqref>
        </x14:conditionalFormatting>
        <x14:conditionalFormatting xmlns:xm="http://schemas.microsoft.com/office/excel/2006/main">
          <x14:cfRule type="expression" priority="4701188" id="{A1237792-221B-431B-B8A7-E9A64DA46D93}">
            <xm:f>$AJ$4='Data entry'!$R63</xm:f>
            <x14:dxf>
              <fill>
                <patternFill>
                  <bgColor rgb="FFFFFF00"/>
                </patternFill>
              </fill>
            </x14:dxf>
          </x14:cfRule>
          <xm:sqref>V176:AJ176</xm:sqref>
        </x14:conditionalFormatting>
        <x14:conditionalFormatting xmlns:xm="http://schemas.microsoft.com/office/excel/2006/main">
          <x14:cfRule type="expression" priority="4701189" id="{617DC2AF-C7A3-4724-8EA3-17DEFEDC8949}">
            <xm:f>$AK$4='Data entry'!$R63</xm:f>
            <x14:dxf>
              <fill>
                <patternFill>
                  <bgColor rgb="FFFF0000"/>
                </patternFill>
              </fill>
            </x14:dxf>
          </x14:cfRule>
          <xm:sqref>AI177:AU177</xm:sqref>
        </x14:conditionalFormatting>
        <x14:conditionalFormatting xmlns:xm="http://schemas.microsoft.com/office/excel/2006/main">
          <x14:cfRule type="expression" priority="4701190" id="{AA72317D-37B1-48EB-A28B-BF2AC8DC4519}">
            <xm:f>$AK$4='Data entry'!$R63</xm:f>
            <x14:dxf>
              <fill>
                <patternFill>
                  <bgColor rgb="FFFFFF00"/>
                </patternFill>
              </fill>
            </x14:dxf>
          </x14:cfRule>
          <xm:sqref>W176:AK176</xm:sqref>
        </x14:conditionalFormatting>
        <x14:conditionalFormatting xmlns:xm="http://schemas.microsoft.com/office/excel/2006/main">
          <x14:cfRule type="expression" priority="4701191" id="{6CA9FB7A-20EA-4D3A-B74C-A001F4BE810D}">
            <xm:f>$AL$4='Data entry'!$R63</xm:f>
            <x14:dxf>
              <fill>
                <patternFill>
                  <bgColor rgb="FFFF0000"/>
                </patternFill>
              </fill>
            </x14:dxf>
          </x14:cfRule>
          <xm:sqref>AJ177:AV177</xm:sqref>
        </x14:conditionalFormatting>
        <x14:conditionalFormatting xmlns:xm="http://schemas.microsoft.com/office/excel/2006/main">
          <x14:cfRule type="expression" priority="4701192" id="{81A75DAA-573F-4EF3-A640-1B992C18BEA0}">
            <xm:f>$AL$4='Data entry'!$R63</xm:f>
            <x14:dxf>
              <fill>
                <patternFill>
                  <bgColor rgb="FFFFFF00"/>
                </patternFill>
              </fill>
            </x14:dxf>
          </x14:cfRule>
          <xm:sqref>X176:AL176</xm:sqref>
        </x14:conditionalFormatting>
        <x14:conditionalFormatting xmlns:xm="http://schemas.microsoft.com/office/excel/2006/main">
          <x14:cfRule type="expression" priority="4701193" id="{3D44713E-4ABA-4CCD-9DF4-5513A9FB5E1E}">
            <xm:f>$AM$4='Data entry'!$R63</xm:f>
            <x14:dxf>
              <fill>
                <patternFill>
                  <bgColor rgb="FFFF0000"/>
                </patternFill>
              </fill>
            </x14:dxf>
          </x14:cfRule>
          <xm:sqref>AK177:AW177</xm:sqref>
        </x14:conditionalFormatting>
        <x14:conditionalFormatting xmlns:xm="http://schemas.microsoft.com/office/excel/2006/main">
          <x14:cfRule type="expression" priority="4701194" id="{05A26B51-72A7-4423-822F-2BDBC28275D0}">
            <xm:f>$AM$4='Data entry'!$R63</xm:f>
            <x14:dxf>
              <fill>
                <patternFill>
                  <bgColor rgb="FFFFFF00"/>
                </patternFill>
              </fill>
            </x14:dxf>
          </x14:cfRule>
          <xm:sqref>Y176:AM176</xm:sqref>
        </x14:conditionalFormatting>
        <x14:conditionalFormatting xmlns:xm="http://schemas.microsoft.com/office/excel/2006/main">
          <x14:cfRule type="expression" priority="4701195" id="{B8A20675-6230-4694-A7F6-6B3DC7142773}">
            <xm:f>$AN$4='Data entry'!$R63</xm:f>
            <x14:dxf>
              <fill>
                <patternFill>
                  <bgColor rgb="FFFF0000"/>
                </patternFill>
              </fill>
            </x14:dxf>
          </x14:cfRule>
          <xm:sqref>AL177:AX177</xm:sqref>
        </x14:conditionalFormatting>
        <x14:conditionalFormatting xmlns:xm="http://schemas.microsoft.com/office/excel/2006/main">
          <x14:cfRule type="expression" priority="4701196" id="{8421181C-7450-42E9-BC1D-065CCFCA960E}">
            <xm:f>$AN$4='Data entry'!$R63</xm:f>
            <x14:dxf>
              <fill>
                <patternFill>
                  <bgColor rgb="FFFFFF00"/>
                </patternFill>
              </fill>
            </x14:dxf>
          </x14:cfRule>
          <xm:sqref>Z176:AN176</xm:sqref>
        </x14:conditionalFormatting>
        <x14:conditionalFormatting xmlns:xm="http://schemas.microsoft.com/office/excel/2006/main">
          <x14:cfRule type="expression" priority="4701197" id="{067FE4BD-6EF4-4684-B6E0-35AB2F267EE7}">
            <xm:f>$AO$4='Data entry'!$R63</xm:f>
            <x14:dxf>
              <fill>
                <patternFill>
                  <bgColor rgb="FFFF0000"/>
                </patternFill>
              </fill>
            </x14:dxf>
          </x14:cfRule>
          <xm:sqref>AM177:AY177</xm:sqref>
        </x14:conditionalFormatting>
        <x14:conditionalFormatting xmlns:xm="http://schemas.microsoft.com/office/excel/2006/main">
          <x14:cfRule type="expression" priority="4701198" id="{F7653492-88D1-47AC-8BA3-0CCE65C3C2AB}">
            <xm:f>$AO$4='Data entry'!$R63</xm:f>
            <x14:dxf>
              <fill>
                <patternFill>
                  <bgColor rgb="FFFFFF00"/>
                </patternFill>
              </fill>
            </x14:dxf>
          </x14:cfRule>
          <xm:sqref>AA176:AO176</xm:sqref>
        </x14:conditionalFormatting>
        <x14:conditionalFormatting xmlns:xm="http://schemas.microsoft.com/office/excel/2006/main">
          <x14:cfRule type="expression" priority="4701199" id="{207A5E5D-B322-482E-9193-1D7318138358}">
            <xm:f>$AP$4='Data entry'!$R63</xm:f>
            <x14:dxf>
              <fill>
                <patternFill>
                  <bgColor rgb="FFFF0000"/>
                </patternFill>
              </fill>
            </x14:dxf>
          </x14:cfRule>
          <xm:sqref>AN177:AZ177</xm:sqref>
        </x14:conditionalFormatting>
        <x14:conditionalFormatting xmlns:xm="http://schemas.microsoft.com/office/excel/2006/main">
          <x14:cfRule type="expression" priority="4701200" id="{21DA638D-4CA0-4067-BFF1-240CE1A0261B}">
            <xm:f>$AP$4='Data entry'!$R63</xm:f>
            <x14:dxf>
              <fill>
                <patternFill>
                  <bgColor rgb="FFFFFF00"/>
                </patternFill>
              </fill>
            </x14:dxf>
          </x14:cfRule>
          <xm:sqref>AB176:AP176</xm:sqref>
        </x14:conditionalFormatting>
        <x14:conditionalFormatting xmlns:xm="http://schemas.microsoft.com/office/excel/2006/main">
          <x14:cfRule type="expression" priority="4701201" id="{71963D96-A42A-4B90-BFC7-6D83D37766EF}">
            <xm:f>$AQ$4='Data entry'!$R63</xm:f>
            <x14:dxf>
              <fill>
                <patternFill>
                  <bgColor rgb="FFFF0000"/>
                </patternFill>
              </fill>
            </x14:dxf>
          </x14:cfRule>
          <xm:sqref>AO177:BA177</xm:sqref>
        </x14:conditionalFormatting>
        <x14:conditionalFormatting xmlns:xm="http://schemas.microsoft.com/office/excel/2006/main">
          <x14:cfRule type="expression" priority="4701202" id="{74952595-84B6-484F-8FF6-FCC1F337DF4D}">
            <xm:f>$AQ$4='Data entry'!$R63</xm:f>
            <x14:dxf>
              <fill>
                <patternFill>
                  <bgColor rgb="FFFFFF00"/>
                </patternFill>
              </fill>
            </x14:dxf>
          </x14:cfRule>
          <xm:sqref>AC176:AQ176</xm:sqref>
        </x14:conditionalFormatting>
        <x14:conditionalFormatting xmlns:xm="http://schemas.microsoft.com/office/excel/2006/main">
          <x14:cfRule type="expression" priority="4701203" id="{8AC9C4B9-0A34-4BC0-B0F7-CA89434C4911}">
            <xm:f>$P$4='Data entry'!$R63</xm:f>
            <x14:dxf>
              <fill>
                <patternFill>
                  <bgColor rgb="FFFFFF00"/>
                </patternFill>
              </fill>
            </x14:dxf>
          </x14:cfRule>
          <xm:sqref>C176:P176</xm:sqref>
        </x14:conditionalFormatting>
        <x14:conditionalFormatting xmlns:xm="http://schemas.microsoft.com/office/excel/2006/main">
          <x14:cfRule type="expression" priority="4701204" id="{0A726775-ABFD-4F22-967C-1A4D87BA3751}">
            <xm:f>$Q$4='Data entry'!$R63</xm:f>
            <x14:dxf>
              <fill>
                <patternFill>
                  <bgColor rgb="FFFFFF00"/>
                </patternFill>
              </fill>
            </x14:dxf>
          </x14:cfRule>
          <xm:sqref>C176:Q176</xm:sqref>
        </x14:conditionalFormatting>
        <x14:conditionalFormatting xmlns:xm="http://schemas.microsoft.com/office/excel/2006/main">
          <x14:cfRule type="expression" priority="4701205" id="{3A8414BD-262C-43B5-86EE-FA6901D00453}">
            <xm:f>$Q$4='Data entry'!$R63</xm:f>
            <x14:dxf>
              <fill>
                <patternFill>
                  <bgColor rgb="FFFF0000"/>
                </patternFill>
              </fill>
            </x14:dxf>
          </x14:cfRule>
          <xm:sqref>O177:AA177</xm:sqref>
        </x14:conditionalFormatting>
        <x14:conditionalFormatting xmlns:xm="http://schemas.microsoft.com/office/excel/2006/main">
          <x14:cfRule type="expression" priority="4701206" id="{B8B5501D-F3EF-4449-9306-F652960C65F4}">
            <xm:f>$R$4='Data entry'!$R63</xm:f>
            <x14:dxf>
              <fill>
                <patternFill>
                  <bgColor rgb="FFFF0000"/>
                </patternFill>
              </fill>
            </x14:dxf>
          </x14:cfRule>
          <xm:sqref>P177:AB177</xm:sqref>
        </x14:conditionalFormatting>
        <x14:conditionalFormatting xmlns:xm="http://schemas.microsoft.com/office/excel/2006/main">
          <x14:cfRule type="expression" priority="4701207" id="{5D070DEC-B82E-4D87-B907-A3E5AB836991}">
            <xm:f>$R$4='Data entry'!$R63</xm:f>
            <x14:dxf>
              <fill>
                <patternFill>
                  <bgColor rgb="FFFFFF00"/>
                </patternFill>
              </fill>
            </x14:dxf>
          </x14:cfRule>
          <xm:sqref>D176:R176</xm:sqref>
        </x14:conditionalFormatting>
        <x14:conditionalFormatting xmlns:xm="http://schemas.microsoft.com/office/excel/2006/main">
          <x14:cfRule type="expression" priority="4701208" id="{E4D16A10-F818-4664-9FB2-F0E839824D4B}">
            <xm:f>$S$4='Data entry'!$R63</xm:f>
            <x14:dxf>
              <fill>
                <patternFill>
                  <bgColor rgb="FFFF0000"/>
                </patternFill>
              </fill>
            </x14:dxf>
          </x14:cfRule>
          <xm:sqref>Q177:AC177</xm:sqref>
        </x14:conditionalFormatting>
        <x14:conditionalFormatting xmlns:xm="http://schemas.microsoft.com/office/excel/2006/main">
          <x14:cfRule type="expression" priority="4701209" id="{1A9F9911-A3E9-4730-AFBE-AB8C596545CA}">
            <xm:f>$S$4='Data entry'!$R63</xm:f>
            <x14:dxf>
              <fill>
                <patternFill>
                  <bgColor rgb="FFFFFF00"/>
                </patternFill>
              </fill>
            </x14:dxf>
          </x14:cfRule>
          <xm:sqref>E176:S176</xm:sqref>
        </x14:conditionalFormatting>
        <x14:conditionalFormatting xmlns:xm="http://schemas.microsoft.com/office/excel/2006/main">
          <x14:cfRule type="expression" priority="4701210" id="{8BB5CD1B-B2AC-442A-9550-26DE19A62D22}">
            <xm:f>$T$4='Data entry'!$R63</xm:f>
            <x14:dxf>
              <fill>
                <patternFill>
                  <bgColor rgb="FFFF0000"/>
                </patternFill>
              </fill>
            </x14:dxf>
          </x14:cfRule>
          <xm:sqref>R177:AD177</xm:sqref>
        </x14:conditionalFormatting>
        <x14:conditionalFormatting xmlns:xm="http://schemas.microsoft.com/office/excel/2006/main">
          <x14:cfRule type="expression" priority="4701211" id="{E7B59C69-7921-4049-84A1-8B3E5F7B0598}">
            <xm:f>$T$4='Data entry'!$R63</xm:f>
            <x14:dxf>
              <fill>
                <patternFill>
                  <bgColor rgb="FFFFFF00"/>
                </patternFill>
              </fill>
            </x14:dxf>
          </x14:cfRule>
          <xm:sqref>F176:T176</xm:sqref>
        </x14:conditionalFormatting>
        <x14:conditionalFormatting xmlns:xm="http://schemas.microsoft.com/office/excel/2006/main">
          <x14:cfRule type="expression" priority="4701212" id="{238C09E5-7A3D-439D-949F-A7733073F9A2}">
            <xm:f>$U$4='Data entry'!$R63</xm:f>
            <x14:dxf>
              <fill>
                <patternFill>
                  <bgColor rgb="FFFFFF00"/>
                </patternFill>
              </fill>
            </x14:dxf>
          </x14:cfRule>
          <xm:sqref>G176:U176</xm:sqref>
        </x14:conditionalFormatting>
        <x14:conditionalFormatting xmlns:xm="http://schemas.microsoft.com/office/excel/2006/main">
          <x14:cfRule type="expression" priority="4701213" id="{DE4D4432-0A19-452A-AF14-2873FE4DF411}">
            <xm:f>$AR$4='Data entry'!$R63</xm:f>
            <x14:dxf>
              <fill>
                <patternFill>
                  <bgColor rgb="FFFF0000"/>
                </patternFill>
              </fill>
            </x14:dxf>
          </x14:cfRule>
          <xm:sqref>AP177:BB177</xm:sqref>
        </x14:conditionalFormatting>
        <x14:conditionalFormatting xmlns:xm="http://schemas.microsoft.com/office/excel/2006/main">
          <x14:cfRule type="expression" priority="4701214" id="{90D7E1FF-542D-40C8-9BD5-DFEB4CDD256F}">
            <xm:f>$AR$4='Data entry'!$R63</xm:f>
            <x14:dxf>
              <fill>
                <patternFill>
                  <bgColor rgb="FFFFFF00"/>
                </patternFill>
              </fill>
            </x14:dxf>
          </x14:cfRule>
          <xm:sqref>AD176:AR176</xm:sqref>
        </x14:conditionalFormatting>
        <x14:conditionalFormatting xmlns:xm="http://schemas.microsoft.com/office/excel/2006/main">
          <x14:cfRule type="expression" priority="4701215" id="{0EBB5305-4A4A-4205-A1FF-11160070CBC3}">
            <xm:f>$AS$4='Data entry'!$R63</xm:f>
            <x14:dxf>
              <fill>
                <patternFill>
                  <bgColor rgb="FFFF0000"/>
                </patternFill>
              </fill>
            </x14:dxf>
          </x14:cfRule>
          <xm:sqref>AQ177:BC177</xm:sqref>
        </x14:conditionalFormatting>
        <x14:conditionalFormatting xmlns:xm="http://schemas.microsoft.com/office/excel/2006/main">
          <x14:cfRule type="expression" priority="4701216" id="{AC8EB30C-4253-4CE1-820E-1801F6D8D35B}">
            <xm:f>$AS$4='Data entry'!$R63</xm:f>
            <x14:dxf>
              <fill>
                <patternFill>
                  <bgColor rgb="FFFFFF00"/>
                </patternFill>
              </fill>
            </x14:dxf>
          </x14:cfRule>
          <xm:sqref>AE176:AS176</xm:sqref>
        </x14:conditionalFormatting>
        <x14:conditionalFormatting xmlns:xm="http://schemas.microsoft.com/office/excel/2006/main">
          <x14:cfRule type="expression" priority="4701217" id="{E11744C1-7201-4272-A1B0-945490B42425}">
            <xm:f>$AT$4='Data entry'!$R63</xm:f>
            <x14:dxf>
              <fill>
                <patternFill>
                  <bgColor rgb="FFFF0000"/>
                </patternFill>
              </fill>
            </x14:dxf>
          </x14:cfRule>
          <xm:sqref>AR177:BD177</xm:sqref>
        </x14:conditionalFormatting>
        <x14:conditionalFormatting xmlns:xm="http://schemas.microsoft.com/office/excel/2006/main">
          <x14:cfRule type="expression" priority="4701218" id="{5EE2823B-E955-4EA7-B99C-0B1F77B57A69}">
            <xm:f>$AT$4='Data entry'!$R63</xm:f>
            <x14:dxf>
              <fill>
                <patternFill>
                  <bgColor rgb="FFFFFF00"/>
                </patternFill>
              </fill>
            </x14:dxf>
          </x14:cfRule>
          <xm:sqref>AF176:AT176</xm:sqref>
        </x14:conditionalFormatting>
        <x14:conditionalFormatting xmlns:xm="http://schemas.microsoft.com/office/excel/2006/main">
          <x14:cfRule type="expression" priority="4701219" id="{5737DC63-3262-4B34-900C-2AAEB255FCBA}">
            <xm:f>$AU$4='Data entry'!$R63</xm:f>
            <x14:dxf>
              <fill>
                <patternFill>
                  <bgColor rgb="FFFF0000"/>
                </patternFill>
              </fill>
            </x14:dxf>
          </x14:cfRule>
          <xm:sqref>AS177:BE177</xm:sqref>
        </x14:conditionalFormatting>
        <x14:conditionalFormatting xmlns:xm="http://schemas.microsoft.com/office/excel/2006/main">
          <x14:cfRule type="expression" priority="4701220" id="{2B5C1F1B-3C3D-4CA3-BC64-0E98422075B6}">
            <xm:f>$AU$4='Data entry'!$R63</xm:f>
            <x14:dxf>
              <fill>
                <patternFill>
                  <bgColor rgb="FFFFFF00"/>
                </patternFill>
              </fill>
            </x14:dxf>
          </x14:cfRule>
          <xm:sqref>AG176:AU176</xm:sqref>
        </x14:conditionalFormatting>
        <x14:conditionalFormatting xmlns:xm="http://schemas.microsoft.com/office/excel/2006/main">
          <x14:cfRule type="expression" priority="4701221" id="{B87A1285-B003-4855-8F4B-53C391BA10E6}">
            <xm:f>$AV$4='Data entry'!$R63</xm:f>
            <x14:dxf>
              <fill>
                <patternFill>
                  <bgColor rgb="FFFF0000"/>
                </patternFill>
              </fill>
            </x14:dxf>
          </x14:cfRule>
          <xm:sqref>AT177:BF177</xm:sqref>
        </x14:conditionalFormatting>
        <x14:conditionalFormatting xmlns:xm="http://schemas.microsoft.com/office/excel/2006/main">
          <x14:cfRule type="expression" priority="4701222" id="{338EE31C-78DB-4818-B837-0380F9E457FA}">
            <xm:f>$AV$4='Data entry'!$R63</xm:f>
            <x14:dxf>
              <fill>
                <patternFill>
                  <bgColor rgb="FFFFFF00"/>
                </patternFill>
              </fill>
            </x14:dxf>
          </x14:cfRule>
          <xm:sqref>AH176:AV176</xm:sqref>
        </x14:conditionalFormatting>
        <x14:conditionalFormatting xmlns:xm="http://schemas.microsoft.com/office/excel/2006/main">
          <x14:cfRule type="expression" priority="4701223" id="{5C40EA66-2801-4C91-B885-BF6A1ECFC35C}">
            <xm:f>$AW$4='Data entry'!$R63</xm:f>
            <x14:dxf>
              <fill>
                <patternFill>
                  <bgColor rgb="FFFF0000"/>
                </patternFill>
              </fill>
            </x14:dxf>
          </x14:cfRule>
          <xm:sqref>AU177:BG177</xm:sqref>
        </x14:conditionalFormatting>
        <x14:conditionalFormatting xmlns:xm="http://schemas.microsoft.com/office/excel/2006/main">
          <x14:cfRule type="expression" priority="4701224" id="{51BCD5CE-DF86-4C2F-8A81-DDA1EFD6C8F7}">
            <xm:f>$AW$4='Data entry'!$R63</xm:f>
            <x14:dxf>
              <fill>
                <patternFill>
                  <bgColor rgb="FFFFFF00"/>
                </patternFill>
              </fill>
            </x14:dxf>
          </x14:cfRule>
          <xm:sqref>AI176:AW176</xm:sqref>
        </x14:conditionalFormatting>
        <x14:conditionalFormatting xmlns:xm="http://schemas.microsoft.com/office/excel/2006/main">
          <x14:cfRule type="expression" priority="4701225" id="{DC2ED5A0-8917-4877-8CD3-9DF9BE5993C9}">
            <xm:f>$AX$4='Data entry'!$R63</xm:f>
            <x14:dxf>
              <fill>
                <patternFill>
                  <bgColor rgb="FFFF0000"/>
                </patternFill>
              </fill>
            </x14:dxf>
          </x14:cfRule>
          <xm:sqref>AV177:BH177</xm:sqref>
        </x14:conditionalFormatting>
        <x14:conditionalFormatting xmlns:xm="http://schemas.microsoft.com/office/excel/2006/main">
          <x14:cfRule type="expression" priority="4701226" id="{59B31869-20F9-45BD-BC80-0A6C8945CE2C}">
            <xm:f>$AX$4='Data entry'!$R63</xm:f>
            <x14:dxf>
              <fill>
                <patternFill>
                  <bgColor rgb="FFFFFF00"/>
                </patternFill>
              </fill>
            </x14:dxf>
          </x14:cfRule>
          <xm:sqref>AJ176:AX176</xm:sqref>
        </x14:conditionalFormatting>
        <x14:conditionalFormatting xmlns:xm="http://schemas.microsoft.com/office/excel/2006/main">
          <x14:cfRule type="expression" priority="4701227" id="{D4208FA0-4262-4037-934C-6D0742B2AD8E}">
            <xm:f>$AY$4='Data entry'!$R63</xm:f>
            <x14:dxf>
              <fill>
                <patternFill>
                  <bgColor rgb="FFFF0000"/>
                </patternFill>
              </fill>
            </x14:dxf>
          </x14:cfRule>
          <xm:sqref>AW177:BI177</xm:sqref>
        </x14:conditionalFormatting>
        <x14:conditionalFormatting xmlns:xm="http://schemas.microsoft.com/office/excel/2006/main">
          <x14:cfRule type="expression" priority="4701228" id="{04D6E423-18C7-42B2-A67D-F49D8E62B571}">
            <xm:f>$AY$4='Data entry'!$R63</xm:f>
            <x14:dxf>
              <fill>
                <patternFill>
                  <bgColor rgb="FFFFFF00"/>
                </patternFill>
              </fill>
            </x14:dxf>
          </x14:cfRule>
          <xm:sqref>AK176:AY176</xm:sqref>
        </x14:conditionalFormatting>
        <x14:conditionalFormatting xmlns:xm="http://schemas.microsoft.com/office/excel/2006/main">
          <x14:cfRule type="expression" priority="4701229" id="{A931C203-6E4B-4EBD-A2F4-1876881F48D4}">
            <xm:f>$AZ$4='Data entry'!$R63</xm:f>
            <x14:dxf>
              <fill>
                <patternFill>
                  <bgColor rgb="FFFF0000"/>
                </patternFill>
              </fill>
            </x14:dxf>
          </x14:cfRule>
          <xm:sqref>AX177:BJ177</xm:sqref>
        </x14:conditionalFormatting>
        <x14:conditionalFormatting xmlns:xm="http://schemas.microsoft.com/office/excel/2006/main">
          <x14:cfRule type="expression" priority="4701230" id="{092D9100-E652-40FE-8CAA-720DC0681250}">
            <xm:f>$AZ$4='Data entry'!$R63</xm:f>
            <x14:dxf>
              <fill>
                <patternFill>
                  <bgColor rgb="FFFFFF00"/>
                </patternFill>
              </fill>
            </x14:dxf>
          </x14:cfRule>
          <xm:sqref>AL176:AZ176</xm:sqref>
        </x14:conditionalFormatting>
        <x14:conditionalFormatting xmlns:xm="http://schemas.microsoft.com/office/excel/2006/main">
          <x14:cfRule type="expression" priority="4701231" id="{A3C7E6BE-A225-483C-A983-A915DB662C52}">
            <xm:f>$BA$4='Data entry'!$R63</xm:f>
            <x14:dxf>
              <fill>
                <patternFill>
                  <bgColor rgb="FFFF0000"/>
                </patternFill>
              </fill>
            </x14:dxf>
          </x14:cfRule>
          <xm:sqref>AY177:BK177</xm:sqref>
        </x14:conditionalFormatting>
        <x14:conditionalFormatting xmlns:xm="http://schemas.microsoft.com/office/excel/2006/main">
          <x14:cfRule type="expression" priority="4701232" id="{F5CF569A-8AFA-4CFF-8BD3-F04D8927A99F}">
            <xm:f>$BA$4='Data entry'!$R63</xm:f>
            <x14:dxf>
              <fill>
                <patternFill>
                  <bgColor rgb="FFFFFF00"/>
                </patternFill>
              </fill>
            </x14:dxf>
          </x14:cfRule>
          <xm:sqref>AM176:BA176</xm:sqref>
        </x14:conditionalFormatting>
        <x14:conditionalFormatting xmlns:xm="http://schemas.microsoft.com/office/excel/2006/main">
          <x14:cfRule type="expression" priority="4701233" id="{E4DAC94A-7983-4BFB-A87B-45B58561841A}">
            <xm:f>$BB$4='Data entry'!$R63</xm:f>
            <x14:dxf>
              <fill>
                <patternFill>
                  <bgColor rgb="FFFF0000"/>
                </patternFill>
              </fill>
            </x14:dxf>
          </x14:cfRule>
          <xm:sqref>AZ177:BL177</xm:sqref>
        </x14:conditionalFormatting>
        <x14:conditionalFormatting xmlns:xm="http://schemas.microsoft.com/office/excel/2006/main">
          <x14:cfRule type="expression" priority="4701234" id="{E63849C5-F39B-4B0E-8F8A-B532EDF2CBAE}">
            <xm:f>$BB$4='Data entry'!$R63</xm:f>
            <x14:dxf>
              <fill>
                <patternFill>
                  <bgColor rgb="FFFFFF00"/>
                </patternFill>
              </fill>
            </x14:dxf>
          </x14:cfRule>
          <xm:sqref>AN176:BB176</xm:sqref>
        </x14:conditionalFormatting>
        <x14:conditionalFormatting xmlns:xm="http://schemas.microsoft.com/office/excel/2006/main">
          <x14:cfRule type="expression" priority="4701235" id="{4FDC32D3-C1F5-455D-9AA4-A03359B72526}">
            <xm:f>$BC$4='Data entry'!$R63</xm:f>
            <x14:dxf>
              <fill>
                <patternFill>
                  <bgColor rgb="FFFF0000"/>
                </patternFill>
              </fill>
            </x14:dxf>
          </x14:cfRule>
          <xm:sqref>BA177:BM177</xm:sqref>
        </x14:conditionalFormatting>
        <x14:conditionalFormatting xmlns:xm="http://schemas.microsoft.com/office/excel/2006/main">
          <x14:cfRule type="expression" priority="4701236" id="{5F0D0C60-B233-4C56-B05D-98C99990877F}">
            <xm:f>$BC$4='Data entry'!$R63</xm:f>
            <x14:dxf>
              <fill>
                <patternFill>
                  <bgColor rgb="FFFFFF00"/>
                </patternFill>
              </fill>
            </x14:dxf>
          </x14:cfRule>
          <xm:sqref>AO176:BC176</xm:sqref>
        </x14:conditionalFormatting>
        <x14:conditionalFormatting xmlns:xm="http://schemas.microsoft.com/office/excel/2006/main">
          <x14:cfRule type="expression" priority="4701237" id="{9EBCB60F-8135-43B6-A0F3-548D4092CC98}">
            <xm:f>$BD$4='Data entry'!$R63</xm:f>
            <x14:dxf>
              <fill>
                <patternFill>
                  <bgColor rgb="FFFF0000"/>
                </patternFill>
              </fill>
            </x14:dxf>
          </x14:cfRule>
          <xm:sqref>BB177:BN177</xm:sqref>
        </x14:conditionalFormatting>
        <x14:conditionalFormatting xmlns:xm="http://schemas.microsoft.com/office/excel/2006/main">
          <x14:cfRule type="expression" priority="4701238" id="{961AF346-4A73-41ED-9A8D-27D431B09C05}">
            <xm:f>$BD$4='Data entry'!$R63</xm:f>
            <x14:dxf>
              <fill>
                <patternFill>
                  <bgColor rgb="FFFFFF00"/>
                </patternFill>
              </fill>
            </x14:dxf>
          </x14:cfRule>
          <xm:sqref>AP176:BD176</xm:sqref>
        </x14:conditionalFormatting>
        <x14:conditionalFormatting xmlns:xm="http://schemas.microsoft.com/office/excel/2006/main">
          <x14:cfRule type="expression" priority="4701239" id="{5A887026-27CD-4F8C-8BA6-1E92704C1CA6}">
            <xm:f>$BE$4='Data entry'!$R63</xm:f>
            <x14:dxf>
              <fill>
                <patternFill>
                  <bgColor rgb="FFFF0000"/>
                </patternFill>
              </fill>
            </x14:dxf>
          </x14:cfRule>
          <xm:sqref>BC177:BO177</xm:sqref>
        </x14:conditionalFormatting>
        <x14:conditionalFormatting xmlns:xm="http://schemas.microsoft.com/office/excel/2006/main">
          <x14:cfRule type="expression" priority="4701240" id="{7F46217B-A1E9-4515-B31E-E756FCD7C6D9}">
            <xm:f>$BE$4='Data entry'!$R63</xm:f>
            <x14:dxf>
              <fill>
                <patternFill>
                  <bgColor rgb="FFFFFF00"/>
                </patternFill>
              </fill>
            </x14:dxf>
          </x14:cfRule>
          <xm:sqref>AP176:BE176</xm:sqref>
        </x14:conditionalFormatting>
        <x14:conditionalFormatting xmlns:xm="http://schemas.microsoft.com/office/excel/2006/main">
          <x14:cfRule type="expression" priority="4701241" id="{F4D9285C-8CA0-4EF1-943E-6A462D47CC77}">
            <xm:f>$BF$4='Data entry'!$R63</xm:f>
            <x14:dxf>
              <fill>
                <patternFill>
                  <bgColor rgb="FFFF0000"/>
                </patternFill>
              </fill>
            </x14:dxf>
          </x14:cfRule>
          <xm:sqref>BD177:BP177</xm:sqref>
        </x14:conditionalFormatting>
        <x14:conditionalFormatting xmlns:xm="http://schemas.microsoft.com/office/excel/2006/main">
          <x14:cfRule type="expression" priority="4701242" id="{B9E4407D-651D-4DC0-9D61-3271D62A65E9}">
            <xm:f>$BF$4='Data entry'!$R63</xm:f>
            <x14:dxf>
              <fill>
                <patternFill>
                  <bgColor rgb="FFFFFF00"/>
                </patternFill>
              </fill>
            </x14:dxf>
          </x14:cfRule>
          <xm:sqref>AR176:BF176</xm:sqref>
        </x14:conditionalFormatting>
        <x14:conditionalFormatting xmlns:xm="http://schemas.microsoft.com/office/excel/2006/main">
          <x14:cfRule type="expression" priority="4701243" id="{4CDC062F-DDFF-4556-B941-08F919727F69}">
            <xm:f>$BG$4='Data entry'!$R63</xm:f>
            <x14:dxf>
              <fill>
                <patternFill>
                  <bgColor rgb="FFFF0000"/>
                </patternFill>
              </fill>
            </x14:dxf>
          </x14:cfRule>
          <xm:sqref>BE177:BQ177</xm:sqref>
        </x14:conditionalFormatting>
        <x14:conditionalFormatting xmlns:xm="http://schemas.microsoft.com/office/excel/2006/main">
          <x14:cfRule type="expression" priority="4701244" id="{789184FA-9055-433B-8A1B-92C7ED59E81F}">
            <xm:f>$BG$4='Data entry'!$R63</xm:f>
            <x14:dxf>
              <fill>
                <patternFill>
                  <bgColor rgb="FFFFFF00"/>
                </patternFill>
              </fill>
            </x14:dxf>
          </x14:cfRule>
          <xm:sqref>AS176:BG176</xm:sqref>
        </x14:conditionalFormatting>
        <x14:conditionalFormatting xmlns:xm="http://schemas.microsoft.com/office/excel/2006/main">
          <x14:cfRule type="expression" priority="4701245" id="{58651E5C-09C9-46C1-B95C-E8A578A49E15}">
            <xm:f>$BH$4='Data entry'!$R63</xm:f>
            <x14:dxf>
              <fill>
                <patternFill>
                  <bgColor rgb="FFFFFF00"/>
                </patternFill>
              </fill>
            </x14:dxf>
          </x14:cfRule>
          <xm:sqref>AT176:BH176</xm:sqref>
        </x14:conditionalFormatting>
        <x14:conditionalFormatting xmlns:xm="http://schemas.microsoft.com/office/excel/2006/main">
          <x14:cfRule type="expression" priority="4701246" id="{97B30B86-8311-4DC0-A533-8C0D53F37839}">
            <xm:f>$BH$4='Data entry'!$R63</xm:f>
            <x14:dxf>
              <fill>
                <patternFill>
                  <bgColor rgb="FFFF0000"/>
                </patternFill>
              </fill>
            </x14:dxf>
          </x14:cfRule>
          <xm:sqref>BF177:BR177</xm:sqref>
        </x14:conditionalFormatting>
        <x14:conditionalFormatting xmlns:xm="http://schemas.microsoft.com/office/excel/2006/main">
          <x14:cfRule type="expression" priority="4701247" id="{78344C0C-5AEA-40B1-A20C-6D77DF58E1F5}">
            <xm:f>$BI$4='Data entry'!$R63</xm:f>
            <x14:dxf>
              <fill>
                <patternFill>
                  <bgColor rgb="FFFFFF00"/>
                </patternFill>
              </fill>
            </x14:dxf>
          </x14:cfRule>
          <xm:sqref>AU176:BI176</xm:sqref>
        </x14:conditionalFormatting>
        <x14:conditionalFormatting xmlns:xm="http://schemas.microsoft.com/office/excel/2006/main">
          <x14:cfRule type="expression" priority="4701248" id="{A9CE044F-482E-4F25-B28F-89ACC58502B1}">
            <xm:f>$BI$4='Data entry'!$R63</xm:f>
            <x14:dxf>
              <fill>
                <patternFill>
                  <bgColor rgb="FFFF0000"/>
                </patternFill>
              </fill>
            </x14:dxf>
          </x14:cfRule>
          <xm:sqref>BG177:BS177</xm:sqref>
        </x14:conditionalFormatting>
        <x14:conditionalFormatting xmlns:xm="http://schemas.microsoft.com/office/excel/2006/main">
          <x14:cfRule type="expression" priority="4701249" id="{F63BE0EB-3C71-4456-BEF0-11180AB7A8BB}">
            <xm:f>$BJ$4='Data entry'!$R63</xm:f>
            <x14:dxf>
              <fill>
                <patternFill>
                  <bgColor rgb="FFFFFF00"/>
                </patternFill>
              </fill>
            </x14:dxf>
          </x14:cfRule>
          <xm:sqref>AV176:BJ176</xm:sqref>
        </x14:conditionalFormatting>
        <x14:conditionalFormatting xmlns:xm="http://schemas.microsoft.com/office/excel/2006/main">
          <x14:cfRule type="expression" priority="4701250" id="{478A5DCB-1DAA-4497-A6CC-B4F01FB96D10}">
            <xm:f>$BJ$4='Data entry'!$R63</xm:f>
            <x14:dxf>
              <fill>
                <patternFill>
                  <bgColor rgb="FFFF0000"/>
                </patternFill>
              </fill>
            </x14:dxf>
          </x14:cfRule>
          <xm:sqref>BH177:BT177</xm:sqref>
        </x14:conditionalFormatting>
        <x14:conditionalFormatting xmlns:xm="http://schemas.microsoft.com/office/excel/2006/main">
          <x14:cfRule type="expression" priority="4701251" id="{CDE4AD5B-65A6-4FA4-9EC0-8D05F22312A9}">
            <xm:f>$BK$4='Data entry'!$R63</xm:f>
            <x14:dxf>
              <fill>
                <patternFill>
                  <bgColor rgb="FFFF0000"/>
                </patternFill>
              </fill>
            </x14:dxf>
          </x14:cfRule>
          <xm:sqref>BI177:BU177</xm:sqref>
        </x14:conditionalFormatting>
        <x14:conditionalFormatting xmlns:xm="http://schemas.microsoft.com/office/excel/2006/main">
          <x14:cfRule type="expression" priority="4701252" id="{AB32E790-6CD8-4D11-9A69-57D785FE4BBC}">
            <xm:f>$BK$4='Data entry'!$R63</xm:f>
            <x14:dxf>
              <fill>
                <patternFill>
                  <bgColor rgb="FFFFFF00"/>
                </patternFill>
              </fill>
            </x14:dxf>
          </x14:cfRule>
          <xm:sqref>AW176:BK176</xm:sqref>
        </x14:conditionalFormatting>
        <x14:conditionalFormatting xmlns:xm="http://schemas.microsoft.com/office/excel/2006/main">
          <x14:cfRule type="expression" priority="4701253" id="{99810EB9-805C-43D8-852A-EEECE7874CDB}">
            <xm:f>$BL$4='Data entry'!$R63</xm:f>
            <x14:dxf>
              <fill>
                <patternFill>
                  <bgColor rgb="FFFF0000"/>
                </patternFill>
              </fill>
            </x14:dxf>
          </x14:cfRule>
          <xm:sqref>BJ177:BV177</xm:sqref>
        </x14:conditionalFormatting>
        <x14:conditionalFormatting xmlns:xm="http://schemas.microsoft.com/office/excel/2006/main">
          <x14:cfRule type="expression" priority="4701254" id="{BF5F5475-4E46-479C-97A6-D5175F5D1803}">
            <xm:f>$BL$4='Data entry'!$R63</xm:f>
            <x14:dxf>
              <fill>
                <patternFill>
                  <bgColor rgb="FFFFFF00"/>
                </patternFill>
              </fill>
            </x14:dxf>
          </x14:cfRule>
          <xm:sqref>AX176:BL176</xm:sqref>
        </x14:conditionalFormatting>
        <x14:conditionalFormatting xmlns:xm="http://schemas.microsoft.com/office/excel/2006/main">
          <x14:cfRule type="expression" priority="4701255" id="{B86FDF2F-16C9-46B1-847E-7EA1A8A34B9D}">
            <xm:f>$BM$4='Data entry'!$R63</xm:f>
            <x14:dxf>
              <fill>
                <patternFill>
                  <bgColor rgb="FFFF0000"/>
                </patternFill>
              </fill>
            </x14:dxf>
          </x14:cfRule>
          <xm:sqref>BK177:BW177</xm:sqref>
        </x14:conditionalFormatting>
        <x14:conditionalFormatting xmlns:xm="http://schemas.microsoft.com/office/excel/2006/main">
          <x14:cfRule type="expression" priority="4701256" id="{72FD189F-4CED-400D-9FEF-21A328970A4D}">
            <xm:f>$BM$4='Data entry'!$R63</xm:f>
            <x14:dxf>
              <fill>
                <patternFill>
                  <bgColor rgb="FFFFFF00"/>
                </patternFill>
              </fill>
            </x14:dxf>
          </x14:cfRule>
          <xm:sqref>AY176:BM176</xm:sqref>
        </x14:conditionalFormatting>
        <x14:conditionalFormatting xmlns:xm="http://schemas.microsoft.com/office/excel/2006/main">
          <x14:cfRule type="expression" priority="4701257" id="{BBBBF859-D5A7-4F55-BFBF-8A77E3357590}">
            <xm:f>$BN$4='Data entry'!$R63</xm:f>
            <x14:dxf>
              <fill>
                <patternFill>
                  <bgColor rgb="FFFF0000"/>
                </patternFill>
              </fill>
            </x14:dxf>
          </x14:cfRule>
          <xm:sqref>BL177:BX177</xm:sqref>
        </x14:conditionalFormatting>
        <x14:conditionalFormatting xmlns:xm="http://schemas.microsoft.com/office/excel/2006/main">
          <x14:cfRule type="expression" priority="4701258" id="{50CB1D75-0FD5-4D24-92B1-E8A41DC6575C}">
            <xm:f>$BN$4='Data entry'!$R63</xm:f>
            <x14:dxf>
              <fill>
                <patternFill>
                  <bgColor rgb="FFFFFF00"/>
                </patternFill>
              </fill>
            </x14:dxf>
          </x14:cfRule>
          <xm:sqref>AZ176:BN176</xm:sqref>
        </x14:conditionalFormatting>
        <x14:conditionalFormatting xmlns:xm="http://schemas.microsoft.com/office/excel/2006/main">
          <x14:cfRule type="expression" priority="4701259" id="{9EF3226D-E8FC-496B-A6FF-71776AEA54D1}">
            <xm:f>$BO$4='Data entry'!$R63</xm:f>
            <x14:dxf>
              <fill>
                <patternFill>
                  <bgColor rgb="FFFF0000"/>
                </patternFill>
              </fill>
            </x14:dxf>
          </x14:cfRule>
          <xm:sqref>BM177:BY177</xm:sqref>
        </x14:conditionalFormatting>
        <x14:conditionalFormatting xmlns:xm="http://schemas.microsoft.com/office/excel/2006/main">
          <x14:cfRule type="expression" priority="4701260" id="{3B86C801-ECFE-4D05-8AA5-1581116BAFBC}">
            <xm:f>$BO$4='Data entry'!$R63</xm:f>
            <x14:dxf>
              <fill>
                <patternFill>
                  <bgColor rgb="FFFFFF00"/>
                </patternFill>
              </fill>
            </x14:dxf>
          </x14:cfRule>
          <xm:sqref>BA176:BO176</xm:sqref>
        </x14:conditionalFormatting>
        <x14:conditionalFormatting xmlns:xm="http://schemas.microsoft.com/office/excel/2006/main">
          <x14:cfRule type="expression" priority="4701261" id="{058A23EC-3371-4A02-9F20-1ECA603AC6BC}">
            <xm:f>$BP$4='Data entry'!$R63</xm:f>
            <x14:dxf>
              <fill>
                <patternFill>
                  <bgColor rgb="FFFF0000"/>
                </patternFill>
              </fill>
            </x14:dxf>
          </x14:cfRule>
          <xm:sqref>BN177:BZ177</xm:sqref>
        </x14:conditionalFormatting>
        <x14:conditionalFormatting xmlns:xm="http://schemas.microsoft.com/office/excel/2006/main">
          <x14:cfRule type="expression" priority="4701262" id="{3E711E31-3992-4555-AB22-87133D60CD15}">
            <xm:f>$BP$4='Data entry'!$R63</xm:f>
            <x14:dxf>
              <fill>
                <patternFill>
                  <bgColor rgb="FFFFFF00"/>
                </patternFill>
              </fill>
            </x14:dxf>
          </x14:cfRule>
          <xm:sqref>BB176:BP176</xm:sqref>
        </x14:conditionalFormatting>
        <x14:conditionalFormatting xmlns:xm="http://schemas.microsoft.com/office/excel/2006/main">
          <x14:cfRule type="expression" priority="4701263" id="{23E9F8B9-37D5-4730-9453-6F23E8ECBBE3}">
            <xm:f>$BQ$4='Data entry'!$R63</xm:f>
            <x14:dxf>
              <fill>
                <patternFill>
                  <bgColor rgb="FFFFFF00"/>
                </patternFill>
              </fill>
            </x14:dxf>
          </x14:cfRule>
          <xm:sqref>BC176:BQ176</xm:sqref>
        </x14:conditionalFormatting>
        <x14:conditionalFormatting xmlns:xm="http://schemas.microsoft.com/office/excel/2006/main">
          <x14:cfRule type="expression" priority="4701264" id="{BCFD92F6-AAD3-44FD-BC61-A292A81B883E}">
            <xm:f>$BQ$4='Data entry'!$R63</xm:f>
            <x14:dxf>
              <fill>
                <patternFill>
                  <bgColor rgb="FFFF0000"/>
                </patternFill>
              </fill>
            </x14:dxf>
          </x14:cfRule>
          <xm:sqref>BO177:CA177</xm:sqref>
        </x14:conditionalFormatting>
        <x14:conditionalFormatting xmlns:xm="http://schemas.microsoft.com/office/excel/2006/main">
          <x14:cfRule type="expression" priority="4701265" id="{357D60E5-F356-477E-8020-A18F42C02832}">
            <xm:f>$BR$4='Data entry'!$R63</xm:f>
            <x14:dxf>
              <fill>
                <patternFill>
                  <bgColor rgb="FFFFFF00"/>
                </patternFill>
              </fill>
            </x14:dxf>
          </x14:cfRule>
          <xm:sqref>BD176:BR176</xm:sqref>
        </x14:conditionalFormatting>
        <x14:conditionalFormatting xmlns:xm="http://schemas.microsoft.com/office/excel/2006/main">
          <x14:cfRule type="expression" priority="4701266" id="{DA2B6511-43B3-432D-B6AA-1DB1188B90A6}">
            <xm:f>$BR$4='Data entry'!$R63</xm:f>
            <x14:dxf>
              <fill>
                <patternFill>
                  <bgColor rgb="FFFF0000"/>
                </patternFill>
              </fill>
            </x14:dxf>
          </x14:cfRule>
          <xm:sqref>BP177:CB177</xm:sqref>
        </x14:conditionalFormatting>
        <x14:conditionalFormatting xmlns:xm="http://schemas.microsoft.com/office/excel/2006/main">
          <x14:cfRule type="expression" priority="4701267" id="{0D5F64E4-4136-4BFA-B833-CC8578525D9C}">
            <xm:f>$BS$4='Data entry'!$R63</xm:f>
            <x14:dxf>
              <fill>
                <patternFill>
                  <bgColor rgb="FFFFFF00"/>
                </patternFill>
              </fill>
            </x14:dxf>
          </x14:cfRule>
          <xm:sqref>BE176:BS176</xm:sqref>
        </x14:conditionalFormatting>
        <x14:conditionalFormatting xmlns:xm="http://schemas.microsoft.com/office/excel/2006/main">
          <x14:cfRule type="expression" priority="4701268" id="{AC94D468-F078-4AE2-8771-102996E07B09}">
            <xm:f>$BS$4='Data entry'!$R63</xm:f>
            <x14:dxf>
              <fill>
                <patternFill>
                  <bgColor rgb="FFFF0000"/>
                </patternFill>
              </fill>
            </x14:dxf>
          </x14:cfRule>
          <xm:sqref>BQ177:CC177</xm:sqref>
        </x14:conditionalFormatting>
        <x14:conditionalFormatting xmlns:xm="http://schemas.microsoft.com/office/excel/2006/main">
          <x14:cfRule type="expression" priority="4701269" id="{10E78F76-181E-4F19-9F89-7DD36D3EFE30}">
            <xm:f>$BT$4='Data entry'!$R63</xm:f>
            <x14:dxf>
              <fill>
                <patternFill>
                  <bgColor rgb="FFFFFF00"/>
                </patternFill>
              </fill>
            </x14:dxf>
          </x14:cfRule>
          <xm:sqref>BF176:BT176</xm:sqref>
        </x14:conditionalFormatting>
        <x14:conditionalFormatting xmlns:xm="http://schemas.microsoft.com/office/excel/2006/main">
          <x14:cfRule type="expression" priority="4701270" id="{6A5FADC6-9512-4EFB-90A5-7B5244D10D1F}">
            <xm:f>$BT$4='Data entry'!$R63</xm:f>
            <x14:dxf>
              <fill>
                <patternFill>
                  <bgColor rgb="FFFF0000"/>
                </patternFill>
              </fill>
            </x14:dxf>
          </x14:cfRule>
          <xm:sqref>BR177:CC177</xm:sqref>
        </x14:conditionalFormatting>
        <x14:conditionalFormatting xmlns:xm="http://schemas.microsoft.com/office/excel/2006/main">
          <x14:cfRule type="expression" priority="4701271" id="{A51139D1-8841-4B96-B8CB-DFE3808765CF}">
            <xm:f>$BU$4='Data entry'!$R63</xm:f>
            <x14:dxf>
              <fill>
                <patternFill>
                  <bgColor rgb="FFFFFF00"/>
                </patternFill>
              </fill>
            </x14:dxf>
          </x14:cfRule>
          <xm:sqref>BG176:BU176</xm:sqref>
        </x14:conditionalFormatting>
        <x14:conditionalFormatting xmlns:xm="http://schemas.microsoft.com/office/excel/2006/main">
          <x14:cfRule type="expression" priority="4701272" id="{55CA7258-760F-4BFF-ACB5-A70FEB3E7981}">
            <xm:f>$BU$4='Data entry'!$R63</xm:f>
            <x14:dxf>
              <fill>
                <patternFill>
                  <bgColor rgb="FFFF0000"/>
                </patternFill>
              </fill>
            </x14:dxf>
          </x14:cfRule>
          <xm:sqref>BS177:CC177</xm:sqref>
        </x14:conditionalFormatting>
        <x14:conditionalFormatting xmlns:xm="http://schemas.microsoft.com/office/excel/2006/main">
          <x14:cfRule type="expression" priority="4701273" id="{A922B218-64DB-4CBB-9AB8-FE0EBB44E09E}">
            <xm:f>$BV$4='Data entry'!$R63</xm:f>
            <x14:dxf>
              <fill>
                <patternFill>
                  <bgColor rgb="FFFFFF00"/>
                </patternFill>
              </fill>
            </x14:dxf>
          </x14:cfRule>
          <xm:sqref>BH176:BV176</xm:sqref>
        </x14:conditionalFormatting>
        <x14:conditionalFormatting xmlns:xm="http://schemas.microsoft.com/office/excel/2006/main">
          <x14:cfRule type="expression" priority="4701274" id="{C98E908A-CD31-4778-B41C-7AFB9DBE639A}">
            <xm:f>$BV$4='Data entry'!$R63</xm:f>
            <x14:dxf>
              <fill>
                <patternFill>
                  <bgColor rgb="FFFF0000"/>
                </patternFill>
              </fill>
            </x14:dxf>
          </x14:cfRule>
          <xm:sqref>BT177:CC177</xm:sqref>
        </x14:conditionalFormatting>
        <x14:conditionalFormatting xmlns:xm="http://schemas.microsoft.com/office/excel/2006/main">
          <x14:cfRule type="expression" priority="4701275" id="{465CCCA3-B4DB-4B61-8AC7-8A5E4CEC9E3F}">
            <xm:f>$BW$4='Data entry'!$R63</xm:f>
            <x14:dxf>
              <fill>
                <patternFill>
                  <bgColor rgb="FFFFFF00"/>
                </patternFill>
              </fill>
            </x14:dxf>
          </x14:cfRule>
          <xm:sqref>BI176:BW176</xm:sqref>
        </x14:conditionalFormatting>
        <x14:conditionalFormatting xmlns:xm="http://schemas.microsoft.com/office/excel/2006/main">
          <x14:cfRule type="expression" priority="4701276" id="{37566F97-6D06-400B-A709-FE657B07687F}">
            <xm:f>$BW$4='Data entry'!$R63</xm:f>
            <x14:dxf>
              <fill>
                <patternFill>
                  <bgColor rgb="FFFF0000"/>
                </patternFill>
              </fill>
            </x14:dxf>
          </x14:cfRule>
          <xm:sqref>BU177:CC177</xm:sqref>
        </x14:conditionalFormatting>
        <x14:conditionalFormatting xmlns:xm="http://schemas.microsoft.com/office/excel/2006/main">
          <x14:cfRule type="expression" priority="4701277" id="{D8FBA3AC-5CF0-4E45-97CA-1D4DEE729ADA}">
            <xm:f>$BX$4='Data entry'!$R63</xm:f>
            <x14:dxf>
              <fill>
                <patternFill>
                  <bgColor rgb="FFFFFF00"/>
                </patternFill>
              </fill>
            </x14:dxf>
          </x14:cfRule>
          <xm:sqref>BJ176:BX176</xm:sqref>
        </x14:conditionalFormatting>
        <x14:conditionalFormatting xmlns:xm="http://schemas.microsoft.com/office/excel/2006/main">
          <x14:cfRule type="expression" priority="4701278" id="{E077C84B-A94F-431D-B232-4AFCC7C64F54}">
            <xm:f>$BX$4='Data entry'!$R63</xm:f>
            <x14:dxf>
              <fill>
                <patternFill>
                  <bgColor rgb="FFFF0000"/>
                </patternFill>
              </fill>
            </x14:dxf>
          </x14:cfRule>
          <xm:sqref>BV177:CC177</xm:sqref>
        </x14:conditionalFormatting>
        <x14:conditionalFormatting xmlns:xm="http://schemas.microsoft.com/office/excel/2006/main">
          <x14:cfRule type="expression" priority="4701279" id="{63783BA8-0C97-4A44-86FD-7A2BCF1B9957}">
            <xm:f>$BY$4='Data entry'!$R63</xm:f>
            <x14:dxf>
              <fill>
                <patternFill>
                  <bgColor rgb="FFFFFF00"/>
                </patternFill>
              </fill>
            </x14:dxf>
          </x14:cfRule>
          <xm:sqref>BK176:BY176</xm:sqref>
        </x14:conditionalFormatting>
        <x14:conditionalFormatting xmlns:xm="http://schemas.microsoft.com/office/excel/2006/main">
          <x14:cfRule type="expression" priority="4701280" id="{BB8DB8B4-B71B-46D2-AEE7-346F16103F74}">
            <xm:f>$BY$4='Data entry'!$R63</xm:f>
            <x14:dxf>
              <fill>
                <patternFill>
                  <bgColor rgb="FFFF0000"/>
                </patternFill>
              </fill>
            </x14:dxf>
          </x14:cfRule>
          <xm:sqref>BW177:CC177</xm:sqref>
        </x14:conditionalFormatting>
        <x14:conditionalFormatting xmlns:xm="http://schemas.microsoft.com/office/excel/2006/main">
          <x14:cfRule type="expression" priority="4701281" id="{1B638B98-2B06-4FEB-90C1-446A3E0A3979}">
            <xm:f>$BZ$4='Data entry'!$R63</xm:f>
            <x14:dxf>
              <fill>
                <patternFill>
                  <bgColor rgb="FFFFFF00"/>
                </patternFill>
              </fill>
            </x14:dxf>
          </x14:cfRule>
          <xm:sqref>BL176:BZ176</xm:sqref>
        </x14:conditionalFormatting>
        <x14:conditionalFormatting xmlns:xm="http://schemas.microsoft.com/office/excel/2006/main">
          <x14:cfRule type="expression" priority="4701282" id="{D3A0A2F8-D1B2-4DC5-B2A9-0EF53074E685}">
            <xm:f>$BZ$4='Data entry'!$R63</xm:f>
            <x14:dxf>
              <fill>
                <patternFill>
                  <bgColor rgb="FFFF0000"/>
                </patternFill>
              </fill>
            </x14:dxf>
          </x14:cfRule>
          <xm:sqref>BX177:CC177</xm:sqref>
        </x14:conditionalFormatting>
        <x14:conditionalFormatting xmlns:xm="http://schemas.microsoft.com/office/excel/2006/main">
          <x14:cfRule type="expression" priority="4701283" id="{83F6D018-7D3B-4D33-9998-11572F2F2FF5}">
            <xm:f>$CA$4='Data entry'!$R63</xm:f>
            <x14:dxf>
              <fill>
                <patternFill>
                  <bgColor rgb="FFFFFF00"/>
                </patternFill>
              </fill>
            </x14:dxf>
          </x14:cfRule>
          <xm:sqref>BM176:CA176</xm:sqref>
        </x14:conditionalFormatting>
        <x14:conditionalFormatting xmlns:xm="http://schemas.microsoft.com/office/excel/2006/main">
          <x14:cfRule type="expression" priority="4701284" id="{8E6D0B51-5626-4ED9-9072-C7A2C139704F}">
            <xm:f>$CA$4='Data entry'!$R63</xm:f>
            <x14:dxf>
              <fill>
                <patternFill>
                  <bgColor rgb="FFFF0000"/>
                </patternFill>
              </fill>
            </x14:dxf>
          </x14:cfRule>
          <xm:sqref>BY177:CC177</xm:sqref>
        </x14:conditionalFormatting>
        <x14:conditionalFormatting xmlns:xm="http://schemas.microsoft.com/office/excel/2006/main">
          <x14:cfRule type="expression" priority="4701285" id="{E1886EE4-3BDE-43A9-9F4B-79377FEC37FE}">
            <xm:f>$CB$4='Data entry'!$R63</xm:f>
            <x14:dxf>
              <fill>
                <patternFill>
                  <bgColor rgb="FFFFFF00"/>
                </patternFill>
              </fill>
            </x14:dxf>
          </x14:cfRule>
          <xm:sqref>BN176:CB176</xm:sqref>
        </x14:conditionalFormatting>
        <x14:conditionalFormatting xmlns:xm="http://schemas.microsoft.com/office/excel/2006/main">
          <x14:cfRule type="expression" priority="4701286" id="{ADEF572A-6C18-4602-BB86-01C96D36E07E}">
            <xm:f>$CB$4='Data entry'!$R63</xm:f>
            <x14:dxf>
              <fill>
                <patternFill>
                  <bgColor rgb="FFFF0000"/>
                </patternFill>
              </fill>
            </x14:dxf>
          </x14:cfRule>
          <xm:sqref>BZ177:CC177</xm:sqref>
        </x14:conditionalFormatting>
        <x14:conditionalFormatting xmlns:xm="http://schemas.microsoft.com/office/excel/2006/main">
          <x14:cfRule type="expression" priority="4701287" id="{7984E1C9-E073-4955-8543-62145CB6D008}">
            <xm:f>$CC$4='Data entry'!$R63</xm:f>
            <x14:dxf>
              <fill>
                <patternFill>
                  <bgColor rgb="FFFFFF00"/>
                </patternFill>
              </fill>
            </x14:dxf>
          </x14:cfRule>
          <xm:sqref>BO176:CC176</xm:sqref>
        </x14:conditionalFormatting>
        <x14:conditionalFormatting xmlns:xm="http://schemas.microsoft.com/office/excel/2006/main">
          <x14:cfRule type="expression" priority="4701288" id="{18A957B3-59FA-4698-BA92-2A208FF18E2F}">
            <xm:f>$CC$4='Data entry'!$R63</xm:f>
            <x14:dxf>
              <fill>
                <patternFill>
                  <bgColor rgb="FFFF0000"/>
                </patternFill>
              </fill>
            </x14:dxf>
          </x14:cfRule>
          <xm:sqref>CA177:CC177</xm:sqref>
        </x14:conditionalFormatting>
        <x14:conditionalFormatting xmlns:xm="http://schemas.microsoft.com/office/excel/2006/main">
          <x14:cfRule type="expression" priority="4701375" id="{5B0DB825-B7C2-40AC-B7EF-F267F054CFB9}">
            <xm:f>$U$4='Data entry'!$R64</xm:f>
            <x14:dxf>
              <fill>
                <patternFill>
                  <bgColor rgb="FFFF0000"/>
                </patternFill>
              </fill>
            </x14:dxf>
          </x14:cfRule>
          <xm:sqref>S180:AE180</xm:sqref>
        </x14:conditionalFormatting>
        <x14:conditionalFormatting xmlns:xm="http://schemas.microsoft.com/office/excel/2006/main">
          <x14:cfRule type="expression" priority="4701376" id="{18311200-E2BB-400F-B594-3B9A2C6068C2}">
            <xm:f>$V$4='Data entry'!$R64</xm:f>
            <x14:dxf>
              <fill>
                <patternFill>
                  <bgColor rgb="FFFF0000"/>
                </patternFill>
              </fill>
            </x14:dxf>
          </x14:cfRule>
          <xm:sqref>T180:AF180</xm:sqref>
        </x14:conditionalFormatting>
        <x14:conditionalFormatting xmlns:xm="http://schemas.microsoft.com/office/excel/2006/main">
          <x14:cfRule type="expression" priority="4701377" id="{D6DFB621-1A58-4C59-A987-ECAD0EB2D32B}">
            <xm:f>$V$4='Data entry'!$R64</xm:f>
            <x14:dxf>
              <fill>
                <patternFill>
                  <bgColor rgb="FFFFFF00"/>
                </patternFill>
              </fill>
            </x14:dxf>
          </x14:cfRule>
          <xm:sqref>H179:V179</xm:sqref>
        </x14:conditionalFormatting>
        <x14:conditionalFormatting xmlns:xm="http://schemas.microsoft.com/office/excel/2006/main">
          <x14:cfRule type="expression" priority="4701378" id="{5F87A680-DC5F-433D-A779-B7A534ACCDA9}">
            <xm:f>$W$4='Data entry'!$R64</xm:f>
            <x14:dxf>
              <fill>
                <patternFill>
                  <bgColor rgb="FFFF0000"/>
                </patternFill>
              </fill>
            </x14:dxf>
          </x14:cfRule>
          <xm:sqref>U180:AG180</xm:sqref>
        </x14:conditionalFormatting>
        <x14:conditionalFormatting xmlns:xm="http://schemas.microsoft.com/office/excel/2006/main">
          <x14:cfRule type="expression" priority="4701379" id="{964539FF-A92C-4F68-B268-B7157A32678C}">
            <xm:f>$W$4='Data entry'!$R64</xm:f>
            <x14:dxf>
              <fill>
                <patternFill>
                  <bgColor rgb="FFFFFF00"/>
                </patternFill>
              </fill>
            </x14:dxf>
          </x14:cfRule>
          <xm:sqref>I179:W179</xm:sqref>
        </x14:conditionalFormatting>
        <x14:conditionalFormatting xmlns:xm="http://schemas.microsoft.com/office/excel/2006/main">
          <x14:cfRule type="expression" priority="4701380" id="{46C1533A-F090-4A90-9309-3F59EC3FD3B0}">
            <xm:f>$X$4='Data entry'!$R64</xm:f>
            <x14:dxf>
              <fill>
                <patternFill>
                  <bgColor rgb="FFFF0000"/>
                </patternFill>
              </fill>
            </x14:dxf>
          </x14:cfRule>
          <xm:sqref>V180:AH180</xm:sqref>
        </x14:conditionalFormatting>
        <x14:conditionalFormatting xmlns:xm="http://schemas.microsoft.com/office/excel/2006/main">
          <x14:cfRule type="expression" priority="4701381" id="{7C70E81C-DDD4-4D75-933A-4F6A39893184}">
            <xm:f>$X$4='Data entry'!$R64</xm:f>
            <x14:dxf>
              <fill>
                <patternFill>
                  <bgColor rgb="FFFFFF00"/>
                </patternFill>
              </fill>
            </x14:dxf>
          </x14:cfRule>
          <xm:sqref>J179:X179</xm:sqref>
        </x14:conditionalFormatting>
        <x14:conditionalFormatting xmlns:xm="http://schemas.microsoft.com/office/excel/2006/main">
          <x14:cfRule type="expression" priority="4701382" id="{561AF073-0EF8-4B72-A119-40A639C4359D}">
            <xm:f>$Y$4='Data entry'!$R64</xm:f>
            <x14:dxf>
              <fill>
                <patternFill>
                  <bgColor rgb="FFFF0000"/>
                </patternFill>
              </fill>
            </x14:dxf>
          </x14:cfRule>
          <xm:sqref>W180:AI180</xm:sqref>
        </x14:conditionalFormatting>
        <x14:conditionalFormatting xmlns:xm="http://schemas.microsoft.com/office/excel/2006/main">
          <x14:cfRule type="expression" priority="4701383" id="{F242E808-8F07-4A89-9524-7D4C767CE357}">
            <xm:f>$Y$4='Data entry'!$R64</xm:f>
            <x14:dxf>
              <fill>
                <patternFill>
                  <bgColor rgb="FFFFFF00"/>
                </patternFill>
              </fill>
            </x14:dxf>
          </x14:cfRule>
          <xm:sqref>K179:Y179</xm:sqref>
        </x14:conditionalFormatting>
        <x14:conditionalFormatting xmlns:xm="http://schemas.microsoft.com/office/excel/2006/main">
          <x14:cfRule type="expression" priority="4701384" id="{DD601058-982B-4218-BD9D-64BB823C2633}">
            <xm:f>$Z$4='Data entry'!$R64</xm:f>
            <x14:dxf>
              <fill>
                <patternFill>
                  <bgColor rgb="FFFF0000"/>
                </patternFill>
              </fill>
            </x14:dxf>
          </x14:cfRule>
          <xm:sqref>X180:AJ180</xm:sqref>
        </x14:conditionalFormatting>
        <x14:conditionalFormatting xmlns:xm="http://schemas.microsoft.com/office/excel/2006/main">
          <x14:cfRule type="expression" priority="4701385" id="{C9DB141D-79F6-4093-92A3-7BF7A1622985}">
            <xm:f>$Z$4='Data entry'!$R64</xm:f>
            <x14:dxf>
              <fill>
                <patternFill>
                  <bgColor rgb="FFFFFF00"/>
                </patternFill>
              </fill>
            </x14:dxf>
          </x14:cfRule>
          <xm:sqref>L179:Z179</xm:sqref>
        </x14:conditionalFormatting>
        <x14:conditionalFormatting xmlns:xm="http://schemas.microsoft.com/office/excel/2006/main">
          <x14:cfRule type="expression" priority="4701386" id="{710EB8D3-F5C0-4E3C-8214-2D0C4E26F649}">
            <xm:f>$AA$4='Data entry'!$R64</xm:f>
            <x14:dxf>
              <fill>
                <patternFill>
                  <bgColor rgb="FFFF0000"/>
                </patternFill>
              </fill>
            </x14:dxf>
          </x14:cfRule>
          <xm:sqref>Y180:AK180</xm:sqref>
        </x14:conditionalFormatting>
        <x14:conditionalFormatting xmlns:xm="http://schemas.microsoft.com/office/excel/2006/main">
          <x14:cfRule type="expression" priority="4701387" id="{33825D69-C967-4D27-B395-5D44A3083802}">
            <xm:f>$AA$4='Data entry'!$R64</xm:f>
            <x14:dxf>
              <fill>
                <patternFill>
                  <bgColor rgb="FFFFFF00"/>
                </patternFill>
              </fill>
            </x14:dxf>
          </x14:cfRule>
          <xm:sqref>M179:AA179</xm:sqref>
        </x14:conditionalFormatting>
        <x14:conditionalFormatting xmlns:xm="http://schemas.microsoft.com/office/excel/2006/main">
          <x14:cfRule type="expression" priority="4701388" id="{9811A97D-351B-4D32-8754-AF433277E62B}">
            <xm:f>$AB$4='Data entry'!$R64</xm:f>
            <x14:dxf>
              <fill>
                <patternFill>
                  <bgColor rgb="FFFF0000"/>
                </patternFill>
              </fill>
            </x14:dxf>
          </x14:cfRule>
          <xm:sqref>Z180:AL180</xm:sqref>
        </x14:conditionalFormatting>
        <x14:conditionalFormatting xmlns:xm="http://schemas.microsoft.com/office/excel/2006/main">
          <x14:cfRule type="expression" priority="4701389" id="{6DD3E556-C72E-438B-92DA-3096ED1E4178}">
            <xm:f>$AB$4='Data entry'!$R64</xm:f>
            <x14:dxf>
              <fill>
                <patternFill>
                  <bgColor rgb="FFFFFF00"/>
                </patternFill>
              </fill>
            </x14:dxf>
          </x14:cfRule>
          <xm:sqref>N179:AB179</xm:sqref>
        </x14:conditionalFormatting>
        <x14:conditionalFormatting xmlns:xm="http://schemas.microsoft.com/office/excel/2006/main">
          <x14:cfRule type="expression" priority="4701390" id="{C0DF7A1B-D6BC-4371-BD3A-F0708147FA1C}">
            <xm:f>$AC$4='Data entry'!$R64</xm:f>
            <x14:dxf>
              <fill>
                <patternFill>
                  <bgColor rgb="FFFF0000"/>
                </patternFill>
              </fill>
            </x14:dxf>
          </x14:cfRule>
          <xm:sqref>AA180:AM180</xm:sqref>
        </x14:conditionalFormatting>
        <x14:conditionalFormatting xmlns:xm="http://schemas.microsoft.com/office/excel/2006/main">
          <x14:cfRule type="expression" priority="4701391" id="{DB2E1F48-AF0E-41F9-A976-6B1963CA5711}">
            <xm:f>$AC$4='Data entry'!$R64</xm:f>
            <x14:dxf>
              <fill>
                <patternFill>
                  <bgColor rgb="FFFFFF00"/>
                </patternFill>
              </fill>
            </x14:dxf>
          </x14:cfRule>
          <xm:sqref>O179:AC179</xm:sqref>
        </x14:conditionalFormatting>
        <x14:conditionalFormatting xmlns:xm="http://schemas.microsoft.com/office/excel/2006/main">
          <x14:cfRule type="expression" priority="4701392" id="{89909907-F9A9-4AF9-BC1D-304710A43F50}">
            <xm:f>$AD$4='Data entry'!$R64</xm:f>
            <x14:dxf>
              <fill>
                <patternFill>
                  <bgColor rgb="FFFF0000"/>
                </patternFill>
              </fill>
            </x14:dxf>
          </x14:cfRule>
          <xm:sqref>AB180:AN180</xm:sqref>
        </x14:conditionalFormatting>
        <x14:conditionalFormatting xmlns:xm="http://schemas.microsoft.com/office/excel/2006/main">
          <x14:cfRule type="expression" priority="4701393" id="{729676B7-E331-43A4-ACC9-850DCEE76A0E}">
            <xm:f>$AD$4='Data entry'!$R64</xm:f>
            <x14:dxf>
              <fill>
                <patternFill>
                  <bgColor rgb="FFFFFF00"/>
                </patternFill>
              </fill>
            </x14:dxf>
          </x14:cfRule>
          <xm:sqref>P179:AD179</xm:sqref>
        </x14:conditionalFormatting>
        <x14:conditionalFormatting xmlns:xm="http://schemas.microsoft.com/office/excel/2006/main">
          <x14:cfRule type="expression" priority="4701394" id="{00DA2C55-350E-44AA-ABEA-808FABFDA737}">
            <xm:f>$AE$4='Data entry'!$R64</xm:f>
            <x14:dxf>
              <fill>
                <patternFill>
                  <bgColor rgb="FFFF0000"/>
                </patternFill>
              </fill>
            </x14:dxf>
          </x14:cfRule>
          <xm:sqref>AC180:AO180</xm:sqref>
        </x14:conditionalFormatting>
        <x14:conditionalFormatting xmlns:xm="http://schemas.microsoft.com/office/excel/2006/main">
          <x14:cfRule type="expression" priority="4701395" id="{373C95F1-00C1-45E9-B561-5224945BA4A4}">
            <xm:f>$AE$4='Data entry'!$R64</xm:f>
            <x14:dxf>
              <fill>
                <patternFill>
                  <bgColor rgb="FFFFFF00"/>
                </patternFill>
              </fill>
            </x14:dxf>
          </x14:cfRule>
          <xm:sqref>Q179:AE179</xm:sqref>
        </x14:conditionalFormatting>
        <x14:conditionalFormatting xmlns:xm="http://schemas.microsoft.com/office/excel/2006/main">
          <x14:cfRule type="expression" priority="4701396" id="{65E90E74-6BEF-4B00-BD5E-ECACFEBC225A}">
            <xm:f>$AF$4='Data entry'!$R64</xm:f>
            <x14:dxf>
              <fill>
                <patternFill>
                  <bgColor rgb="FFFF0000"/>
                </patternFill>
              </fill>
            </x14:dxf>
          </x14:cfRule>
          <xm:sqref>AD180:AP180</xm:sqref>
        </x14:conditionalFormatting>
        <x14:conditionalFormatting xmlns:xm="http://schemas.microsoft.com/office/excel/2006/main">
          <x14:cfRule type="expression" priority="4701397" id="{56B519D7-E083-4811-B42B-D6CB10D44BB3}">
            <xm:f>$AF$4='Data entry'!$R64</xm:f>
            <x14:dxf>
              <fill>
                <patternFill>
                  <bgColor rgb="FFFFFF00"/>
                </patternFill>
              </fill>
            </x14:dxf>
          </x14:cfRule>
          <xm:sqref>R179:AF179</xm:sqref>
        </x14:conditionalFormatting>
        <x14:conditionalFormatting xmlns:xm="http://schemas.microsoft.com/office/excel/2006/main">
          <x14:cfRule type="expression" priority="4701398" id="{889682B6-BF9B-414B-86B7-1C802156B058}">
            <xm:f>$AG$4='Data entry'!$R64</xm:f>
            <x14:dxf>
              <fill>
                <patternFill>
                  <bgColor rgb="FFFF0000"/>
                </patternFill>
              </fill>
            </x14:dxf>
          </x14:cfRule>
          <xm:sqref>AE180:AQ180</xm:sqref>
        </x14:conditionalFormatting>
        <x14:conditionalFormatting xmlns:xm="http://schemas.microsoft.com/office/excel/2006/main">
          <x14:cfRule type="expression" priority="4701399" id="{19913D88-1940-4CB0-B29C-D46D60833BD5}">
            <xm:f>$AG$4='Data entry'!$R64</xm:f>
            <x14:dxf>
              <fill>
                <patternFill>
                  <bgColor rgb="FFFFFF00"/>
                </patternFill>
              </fill>
            </x14:dxf>
          </x14:cfRule>
          <xm:sqref>S179:AG179</xm:sqref>
        </x14:conditionalFormatting>
        <x14:conditionalFormatting xmlns:xm="http://schemas.microsoft.com/office/excel/2006/main">
          <x14:cfRule type="expression" priority="4701400" id="{3DD7B9A5-18A3-463F-BAD5-9796FC487328}">
            <xm:f>$AH$4='Data entry'!$R64</xm:f>
            <x14:dxf>
              <fill>
                <patternFill>
                  <bgColor rgb="FFFF0000"/>
                </patternFill>
              </fill>
            </x14:dxf>
          </x14:cfRule>
          <xm:sqref>AF180:AR180</xm:sqref>
        </x14:conditionalFormatting>
        <x14:conditionalFormatting xmlns:xm="http://schemas.microsoft.com/office/excel/2006/main">
          <x14:cfRule type="expression" priority="4701401" id="{31005CF4-5608-496E-91EB-F7F505046C80}">
            <xm:f>$AH$4='Data entry'!$R64</xm:f>
            <x14:dxf>
              <fill>
                <patternFill>
                  <bgColor rgb="FFFFFF00"/>
                </patternFill>
              </fill>
            </x14:dxf>
          </x14:cfRule>
          <xm:sqref>T179:AH179</xm:sqref>
        </x14:conditionalFormatting>
        <x14:conditionalFormatting xmlns:xm="http://schemas.microsoft.com/office/excel/2006/main">
          <x14:cfRule type="expression" priority="4701402" id="{CD14F654-5B7A-444F-8FC1-7DD71E76E475}">
            <xm:f>$AI$4='Data entry'!$R64</xm:f>
            <x14:dxf>
              <fill>
                <patternFill>
                  <bgColor rgb="FFFF0000"/>
                </patternFill>
              </fill>
            </x14:dxf>
          </x14:cfRule>
          <xm:sqref>AG180:AS180</xm:sqref>
        </x14:conditionalFormatting>
        <x14:conditionalFormatting xmlns:xm="http://schemas.microsoft.com/office/excel/2006/main">
          <x14:cfRule type="expression" priority="4701403" id="{0E4E448C-6C46-4285-B877-A61A90294385}">
            <xm:f>$AI$4='Data entry'!$R64</xm:f>
            <x14:dxf>
              <fill>
                <patternFill>
                  <bgColor rgb="FFFFFF00"/>
                </patternFill>
              </fill>
            </x14:dxf>
          </x14:cfRule>
          <xm:sqref>U179:AI179</xm:sqref>
        </x14:conditionalFormatting>
        <x14:conditionalFormatting xmlns:xm="http://schemas.microsoft.com/office/excel/2006/main">
          <x14:cfRule type="expression" priority="4701404" id="{B1C1818F-791C-403D-BE73-6F6E9DC6A16D}">
            <xm:f>$AJ$4='Data entry'!$R64</xm:f>
            <x14:dxf>
              <fill>
                <patternFill>
                  <bgColor rgb="FFFF0000"/>
                </patternFill>
              </fill>
            </x14:dxf>
          </x14:cfRule>
          <xm:sqref>AH180:AT180</xm:sqref>
        </x14:conditionalFormatting>
        <x14:conditionalFormatting xmlns:xm="http://schemas.microsoft.com/office/excel/2006/main">
          <x14:cfRule type="expression" priority="4701405" id="{A1237792-221B-431B-B8A7-E9A64DA46D93}">
            <xm:f>$AJ$4='Data entry'!$R64</xm:f>
            <x14:dxf>
              <fill>
                <patternFill>
                  <bgColor rgb="FFFFFF00"/>
                </patternFill>
              </fill>
            </x14:dxf>
          </x14:cfRule>
          <xm:sqref>V179:AJ179</xm:sqref>
        </x14:conditionalFormatting>
        <x14:conditionalFormatting xmlns:xm="http://schemas.microsoft.com/office/excel/2006/main">
          <x14:cfRule type="expression" priority="4701406" id="{617DC2AF-C7A3-4724-8EA3-17DEFEDC8949}">
            <xm:f>$AK$4='Data entry'!$R64</xm:f>
            <x14:dxf>
              <fill>
                <patternFill>
                  <bgColor rgb="FFFF0000"/>
                </patternFill>
              </fill>
            </x14:dxf>
          </x14:cfRule>
          <xm:sqref>AI180:AU180</xm:sqref>
        </x14:conditionalFormatting>
        <x14:conditionalFormatting xmlns:xm="http://schemas.microsoft.com/office/excel/2006/main">
          <x14:cfRule type="expression" priority="4701407" id="{AA72317D-37B1-48EB-A28B-BF2AC8DC4519}">
            <xm:f>$AK$4='Data entry'!$R64</xm:f>
            <x14:dxf>
              <fill>
                <patternFill>
                  <bgColor rgb="FFFFFF00"/>
                </patternFill>
              </fill>
            </x14:dxf>
          </x14:cfRule>
          <xm:sqref>W179:AK179</xm:sqref>
        </x14:conditionalFormatting>
        <x14:conditionalFormatting xmlns:xm="http://schemas.microsoft.com/office/excel/2006/main">
          <x14:cfRule type="expression" priority="4701408" id="{6CA9FB7A-20EA-4D3A-B74C-A001F4BE810D}">
            <xm:f>$AL$4='Data entry'!$R64</xm:f>
            <x14:dxf>
              <fill>
                <patternFill>
                  <bgColor rgb="FFFF0000"/>
                </patternFill>
              </fill>
            </x14:dxf>
          </x14:cfRule>
          <xm:sqref>AJ180:AV180</xm:sqref>
        </x14:conditionalFormatting>
        <x14:conditionalFormatting xmlns:xm="http://schemas.microsoft.com/office/excel/2006/main">
          <x14:cfRule type="expression" priority="4701409" id="{81A75DAA-573F-4EF3-A640-1B992C18BEA0}">
            <xm:f>$AL$4='Data entry'!$R64</xm:f>
            <x14:dxf>
              <fill>
                <patternFill>
                  <bgColor rgb="FFFFFF00"/>
                </patternFill>
              </fill>
            </x14:dxf>
          </x14:cfRule>
          <xm:sqref>X179:AL179</xm:sqref>
        </x14:conditionalFormatting>
        <x14:conditionalFormatting xmlns:xm="http://schemas.microsoft.com/office/excel/2006/main">
          <x14:cfRule type="expression" priority="4701410" id="{3D44713E-4ABA-4CCD-9DF4-5513A9FB5E1E}">
            <xm:f>$AM$4='Data entry'!$R64</xm:f>
            <x14:dxf>
              <fill>
                <patternFill>
                  <bgColor rgb="FFFF0000"/>
                </patternFill>
              </fill>
            </x14:dxf>
          </x14:cfRule>
          <xm:sqref>AK180:AW180</xm:sqref>
        </x14:conditionalFormatting>
        <x14:conditionalFormatting xmlns:xm="http://schemas.microsoft.com/office/excel/2006/main">
          <x14:cfRule type="expression" priority="4701411" id="{05A26B51-72A7-4423-822F-2BDBC28275D0}">
            <xm:f>$AM$4='Data entry'!$R64</xm:f>
            <x14:dxf>
              <fill>
                <patternFill>
                  <bgColor rgb="FFFFFF00"/>
                </patternFill>
              </fill>
            </x14:dxf>
          </x14:cfRule>
          <xm:sqref>Y179:AM179</xm:sqref>
        </x14:conditionalFormatting>
        <x14:conditionalFormatting xmlns:xm="http://schemas.microsoft.com/office/excel/2006/main">
          <x14:cfRule type="expression" priority="4701412" id="{B8A20675-6230-4694-A7F6-6B3DC7142773}">
            <xm:f>$AN$4='Data entry'!$R64</xm:f>
            <x14:dxf>
              <fill>
                <patternFill>
                  <bgColor rgb="FFFF0000"/>
                </patternFill>
              </fill>
            </x14:dxf>
          </x14:cfRule>
          <xm:sqref>AL180:AX180</xm:sqref>
        </x14:conditionalFormatting>
        <x14:conditionalFormatting xmlns:xm="http://schemas.microsoft.com/office/excel/2006/main">
          <x14:cfRule type="expression" priority="4701413" id="{8421181C-7450-42E9-BC1D-065CCFCA960E}">
            <xm:f>$AN$4='Data entry'!$R64</xm:f>
            <x14:dxf>
              <fill>
                <patternFill>
                  <bgColor rgb="FFFFFF00"/>
                </patternFill>
              </fill>
            </x14:dxf>
          </x14:cfRule>
          <xm:sqref>Z179:AN179</xm:sqref>
        </x14:conditionalFormatting>
        <x14:conditionalFormatting xmlns:xm="http://schemas.microsoft.com/office/excel/2006/main">
          <x14:cfRule type="expression" priority="4701414" id="{067FE4BD-6EF4-4684-B6E0-35AB2F267EE7}">
            <xm:f>$AO$4='Data entry'!$R64</xm:f>
            <x14:dxf>
              <fill>
                <patternFill>
                  <bgColor rgb="FFFF0000"/>
                </patternFill>
              </fill>
            </x14:dxf>
          </x14:cfRule>
          <xm:sqref>AM180:AY180</xm:sqref>
        </x14:conditionalFormatting>
        <x14:conditionalFormatting xmlns:xm="http://schemas.microsoft.com/office/excel/2006/main">
          <x14:cfRule type="expression" priority="4701415" id="{F7653492-88D1-47AC-8BA3-0CCE65C3C2AB}">
            <xm:f>$AO$4='Data entry'!$R64</xm:f>
            <x14:dxf>
              <fill>
                <patternFill>
                  <bgColor rgb="FFFFFF00"/>
                </patternFill>
              </fill>
            </x14:dxf>
          </x14:cfRule>
          <xm:sqref>AA179:AO179</xm:sqref>
        </x14:conditionalFormatting>
        <x14:conditionalFormatting xmlns:xm="http://schemas.microsoft.com/office/excel/2006/main">
          <x14:cfRule type="expression" priority="4701416" id="{207A5E5D-B322-482E-9193-1D7318138358}">
            <xm:f>$AP$4='Data entry'!$R64</xm:f>
            <x14:dxf>
              <fill>
                <patternFill>
                  <bgColor rgb="FFFF0000"/>
                </patternFill>
              </fill>
            </x14:dxf>
          </x14:cfRule>
          <xm:sqref>AN180:AZ180</xm:sqref>
        </x14:conditionalFormatting>
        <x14:conditionalFormatting xmlns:xm="http://schemas.microsoft.com/office/excel/2006/main">
          <x14:cfRule type="expression" priority="4701417" id="{21DA638D-4CA0-4067-BFF1-240CE1A0261B}">
            <xm:f>$AP$4='Data entry'!$R64</xm:f>
            <x14:dxf>
              <fill>
                <patternFill>
                  <bgColor rgb="FFFFFF00"/>
                </patternFill>
              </fill>
            </x14:dxf>
          </x14:cfRule>
          <xm:sqref>AB179:AP179</xm:sqref>
        </x14:conditionalFormatting>
        <x14:conditionalFormatting xmlns:xm="http://schemas.microsoft.com/office/excel/2006/main">
          <x14:cfRule type="expression" priority="4701418" id="{71963D96-A42A-4B90-BFC7-6D83D37766EF}">
            <xm:f>$AQ$4='Data entry'!$R64</xm:f>
            <x14:dxf>
              <fill>
                <patternFill>
                  <bgColor rgb="FFFF0000"/>
                </patternFill>
              </fill>
            </x14:dxf>
          </x14:cfRule>
          <xm:sqref>AO180:BA180</xm:sqref>
        </x14:conditionalFormatting>
        <x14:conditionalFormatting xmlns:xm="http://schemas.microsoft.com/office/excel/2006/main">
          <x14:cfRule type="expression" priority="4701419" id="{74952595-84B6-484F-8FF6-FCC1F337DF4D}">
            <xm:f>$AQ$4='Data entry'!$R64</xm:f>
            <x14:dxf>
              <fill>
                <patternFill>
                  <bgColor rgb="FFFFFF00"/>
                </patternFill>
              </fill>
            </x14:dxf>
          </x14:cfRule>
          <xm:sqref>AC179:AQ179</xm:sqref>
        </x14:conditionalFormatting>
        <x14:conditionalFormatting xmlns:xm="http://schemas.microsoft.com/office/excel/2006/main">
          <x14:cfRule type="expression" priority="4701420" id="{8AC9C4B9-0A34-4BC0-B0F7-CA89434C4911}">
            <xm:f>$P$4='Data entry'!$R64</xm:f>
            <x14:dxf>
              <fill>
                <patternFill>
                  <bgColor rgb="FFFFFF00"/>
                </patternFill>
              </fill>
            </x14:dxf>
          </x14:cfRule>
          <xm:sqref>C179:P179</xm:sqref>
        </x14:conditionalFormatting>
        <x14:conditionalFormatting xmlns:xm="http://schemas.microsoft.com/office/excel/2006/main">
          <x14:cfRule type="expression" priority="4701421" id="{0A726775-ABFD-4F22-967C-1A4D87BA3751}">
            <xm:f>$Q$4='Data entry'!$R64</xm:f>
            <x14:dxf>
              <fill>
                <patternFill>
                  <bgColor rgb="FFFFFF00"/>
                </patternFill>
              </fill>
            </x14:dxf>
          </x14:cfRule>
          <xm:sqref>C179:Q179</xm:sqref>
        </x14:conditionalFormatting>
        <x14:conditionalFormatting xmlns:xm="http://schemas.microsoft.com/office/excel/2006/main">
          <x14:cfRule type="expression" priority="4701422" id="{3A8414BD-262C-43B5-86EE-FA6901D00453}">
            <xm:f>$Q$4='Data entry'!$R64</xm:f>
            <x14:dxf>
              <fill>
                <patternFill>
                  <bgColor rgb="FFFF0000"/>
                </patternFill>
              </fill>
            </x14:dxf>
          </x14:cfRule>
          <xm:sqref>O180:AA180</xm:sqref>
        </x14:conditionalFormatting>
        <x14:conditionalFormatting xmlns:xm="http://schemas.microsoft.com/office/excel/2006/main">
          <x14:cfRule type="expression" priority="4701423" id="{B8B5501D-F3EF-4449-9306-F652960C65F4}">
            <xm:f>$R$4='Data entry'!$R64</xm:f>
            <x14:dxf>
              <fill>
                <patternFill>
                  <bgColor rgb="FFFF0000"/>
                </patternFill>
              </fill>
            </x14:dxf>
          </x14:cfRule>
          <xm:sqref>P180:AB180</xm:sqref>
        </x14:conditionalFormatting>
        <x14:conditionalFormatting xmlns:xm="http://schemas.microsoft.com/office/excel/2006/main">
          <x14:cfRule type="expression" priority="4701424" id="{5D070DEC-B82E-4D87-B907-A3E5AB836991}">
            <xm:f>$R$4='Data entry'!$R64</xm:f>
            <x14:dxf>
              <fill>
                <patternFill>
                  <bgColor rgb="FFFFFF00"/>
                </patternFill>
              </fill>
            </x14:dxf>
          </x14:cfRule>
          <xm:sqref>D179:R179</xm:sqref>
        </x14:conditionalFormatting>
        <x14:conditionalFormatting xmlns:xm="http://schemas.microsoft.com/office/excel/2006/main">
          <x14:cfRule type="expression" priority="4701425" id="{E4D16A10-F818-4664-9FB2-F0E839824D4B}">
            <xm:f>$S$4='Data entry'!$R64</xm:f>
            <x14:dxf>
              <fill>
                <patternFill>
                  <bgColor rgb="FFFF0000"/>
                </patternFill>
              </fill>
            </x14:dxf>
          </x14:cfRule>
          <xm:sqref>Q180:AC180</xm:sqref>
        </x14:conditionalFormatting>
        <x14:conditionalFormatting xmlns:xm="http://schemas.microsoft.com/office/excel/2006/main">
          <x14:cfRule type="expression" priority="4701426" id="{1A9F9911-A3E9-4730-AFBE-AB8C596545CA}">
            <xm:f>$S$4='Data entry'!$R64</xm:f>
            <x14:dxf>
              <fill>
                <patternFill>
                  <bgColor rgb="FFFFFF00"/>
                </patternFill>
              </fill>
            </x14:dxf>
          </x14:cfRule>
          <xm:sqref>E179:S179</xm:sqref>
        </x14:conditionalFormatting>
        <x14:conditionalFormatting xmlns:xm="http://schemas.microsoft.com/office/excel/2006/main">
          <x14:cfRule type="expression" priority="4701427" id="{8BB5CD1B-B2AC-442A-9550-26DE19A62D22}">
            <xm:f>$T$4='Data entry'!$R64</xm:f>
            <x14:dxf>
              <fill>
                <patternFill>
                  <bgColor rgb="FFFF0000"/>
                </patternFill>
              </fill>
            </x14:dxf>
          </x14:cfRule>
          <xm:sqref>R180:AD180</xm:sqref>
        </x14:conditionalFormatting>
        <x14:conditionalFormatting xmlns:xm="http://schemas.microsoft.com/office/excel/2006/main">
          <x14:cfRule type="expression" priority="4701428" id="{E7B59C69-7921-4049-84A1-8B3E5F7B0598}">
            <xm:f>$T$4='Data entry'!$R64</xm:f>
            <x14:dxf>
              <fill>
                <patternFill>
                  <bgColor rgb="FFFFFF00"/>
                </patternFill>
              </fill>
            </x14:dxf>
          </x14:cfRule>
          <xm:sqref>F179:T179</xm:sqref>
        </x14:conditionalFormatting>
        <x14:conditionalFormatting xmlns:xm="http://schemas.microsoft.com/office/excel/2006/main">
          <x14:cfRule type="expression" priority="4701429" id="{238C09E5-7A3D-439D-949F-A7733073F9A2}">
            <xm:f>$U$4='Data entry'!$R64</xm:f>
            <x14:dxf>
              <fill>
                <patternFill>
                  <bgColor rgb="FFFFFF00"/>
                </patternFill>
              </fill>
            </x14:dxf>
          </x14:cfRule>
          <xm:sqref>G179:U179</xm:sqref>
        </x14:conditionalFormatting>
        <x14:conditionalFormatting xmlns:xm="http://schemas.microsoft.com/office/excel/2006/main">
          <x14:cfRule type="expression" priority="4701430" id="{DE4D4432-0A19-452A-AF14-2873FE4DF411}">
            <xm:f>$AR$4='Data entry'!$R64</xm:f>
            <x14:dxf>
              <fill>
                <patternFill>
                  <bgColor rgb="FFFF0000"/>
                </patternFill>
              </fill>
            </x14:dxf>
          </x14:cfRule>
          <xm:sqref>AP180:BB180</xm:sqref>
        </x14:conditionalFormatting>
        <x14:conditionalFormatting xmlns:xm="http://schemas.microsoft.com/office/excel/2006/main">
          <x14:cfRule type="expression" priority="4701431" id="{90D7E1FF-542D-40C8-9BD5-DFEB4CDD256F}">
            <xm:f>$AR$4='Data entry'!$R64</xm:f>
            <x14:dxf>
              <fill>
                <patternFill>
                  <bgColor rgb="FFFFFF00"/>
                </patternFill>
              </fill>
            </x14:dxf>
          </x14:cfRule>
          <xm:sqref>AD179:AR179</xm:sqref>
        </x14:conditionalFormatting>
        <x14:conditionalFormatting xmlns:xm="http://schemas.microsoft.com/office/excel/2006/main">
          <x14:cfRule type="expression" priority="4701432" id="{0EBB5305-4A4A-4205-A1FF-11160070CBC3}">
            <xm:f>$AS$4='Data entry'!$R64</xm:f>
            <x14:dxf>
              <fill>
                <patternFill>
                  <bgColor rgb="FFFF0000"/>
                </patternFill>
              </fill>
            </x14:dxf>
          </x14:cfRule>
          <xm:sqref>AQ180:BC180</xm:sqref>
        </x14:conditionalFormatting>
        <x14:conditionalFormatting xmlns:xm="http://schemas.microsoft.com/office/excel/2006/main">
          <x14:cfRule type="expression" priority="4701433" id="{AC8EB30C-4253-4CE1-820E-1801F6D8D35B}">
            <xm:f>$AS$4='Data entry'!$R64</xm:f>
            <x14:dxf>
              <fill>
                <patternFill>
                  <bgColor rgb="FFFFFF00"/>
                </patternFill>
              </fill>
            </x14:dxf>
          </x14:cfRule>
          <xm:sqref>AE179:AS179</xm:sqref>
        </x14:conditionalFormatting>
        <x14:conditionalFormatting xmlns:xm="http://schemas.microsoft.com/office/excel/2006/main">
          <x14:cfRule type="expression" priority="4701434" id="{E11744C1-7201-4272-A1B0-945490B42425}">
            <xm:f>$AT$4='Data entry'!$R64</xm:f>
            <x14:dxf>
              <fill>
                <patternFill>
                  <bgColor rgb="FFFF0000"/>
                </patternFill>
              </fill>
            </x14:dxf>
          </x14:cfRule>
          <xm:sqref>AR180:BD180</xm:sqref>
        </x14:conditionalFormatting>
        <x14:conditionalFormatting xmlns:xm="http://schemas.microsoft.com/office/excel/2006/main">
          <x14:cfRule type="expression" priority="4701435" id="{5EE2823B-E955-4EA7-B99C-0B1F77B57A69}">
            <xm:f>$AT$4='Data entry'!$R64</xm:f>
            <x14:dxf>
              <fill>
                <patternFill>
                  <bgColor rgb="FFFFFF00"/>
                </patternFill>
              </fill>
            </x14:dxf>
          </x14:cfRule>
          <xm:sqref>AF179:AT179</xm:sqref>
        </x14:conditionalFormatting>
        <x14:conditionalFormatting xmlns:xm="http://schemas.microsoft.com/office/excel/2006/main">
          <x14:cfRule type="expression" priority="4701436" id="{5737DC63-3262-4B34-900C-2AAEB255FCBA}">
            <xm:f>$AU$4='Data entry'!$R64</xm:f>
            <x14:dxf>
              <fill>
                <patternFill>
                  <bgColor rgb="FFFF0000"/>
                </patternFill>
              </fill>
            </x14:dxf>
          </x14:cfRule>
          <xm:sqref>AS180:BE180</xm:sqref>
        </x14:conditionalFormatting>
        <x14:conditionalFormatting xmlns:xm="http://schemas.microsoft.com/office/excel/2006/main">
          <x14:cfRule type="expression" priority="4701437" id="{2B5C1F1B-3C3D-4CA3-BC64-0E98422075B6}">
            <xm:f>$AU$4='Data entry'!$R64</xm:f>
            <x14:dxf>
              <fill>
                <patternFill>
                  <bgColor rgb="FFFFFF00"/>
                </patternFill>
              </fill>
            </x14:dxf>
          </x14:cfRule>
          <xm:sqref>AG179:AU179</xm:sqref>
        </x14:conditionalFormatting>
        <x14:conditionalFormatting xmlns:xm="http://schemas.microsoft.com/office/excel/2006/main">
          <x14:cfRule type="expression" priority="4701438" id="{B87A1285-B003-4855-8F4B-53C391BA10E6}">
            <xm:f>$AV$4='Data entry'!$R64</xm:f>
            <x14:dxf>
              <fill>
                <patternFill>
                  <bgColor rgb="FFFF0000"/>
                </patternFill>
              </fill>
            </x14:dxf>
          </x14:cfRule>
          <xm:sqref>AT180:BF180</xm:sqref>
        </x14:conditionalFormatting>
        <x14:conditionalFormatting xmlns:xm="http://schemas.microsoft.com/office/excel/2006/main">
          <x14:cfRule type="expression" priority="4701439" id="{338EE31C-78DB-4818-B837-0380F9E457FA}">
            <xm:f>$AV$4='Data entry'!$R64</xm:f>
            <x14:dxf>
              <fill>
                <patternFill>
                  <bgColor rgb="FFFFFF00"/>
                </patternFill>
              </fill>
            </x14:dxf>
          </x14:cfRule>
          <xm:sqref>AH179:AV179</xm:sqref>
        </x14:conditionalFormatting>
        <x14:conditionalFormatting xmlns:xm="http://schemas.microsoft.com/office/excel/2006/main">
          <x14:cfRule type="expression" priority="4701440" id="{5C40EA66-2801-4C91-B885-BF6A1ECFC35C}">
            <xm:f>$AW$4='Data entry'!$R64</xm:f>
            <x14:dxf>
              <fill>
                <patternFill>
                  <bgColor rgb="FFFF0000"/>
                </patternFill>
              </fill>
            </x14:dxf>
          </x14:cfRule>
          <xm:sqref>AU180:BG180</xm:sqref>
        </x14:conditionalFormatting>
        <x14:conditionalFormatting xmlns:xm="http://schemas.microsoft.com/office/excel/2006/main">
          <x14:cfRule type="expression" priority="4701441" id="{51BCD5CE-DF86-4C2F-8A81-DDA1EFD6C8F7}">
            <xm:f>$AW$4='Data entry'!$R64</xm:f>
            <x14:dxf>
              <fill>
                <patternFill>
                  <bgColor rgb="FFFFFF00"/>
                </patternFill>
              </fill>
            </x14:dxf>
          </x14:cfRule>
          <xm:sqref>AI179:AW179</xm:sqref>
        </x14:conditionalFormatting>
        <x14:conditionalFormatting xmlns:xm="http://schemas.microsoft.com/office/excel/2006/main">
          <x14:cfRule type="expression" priority="4701442" id="{DC2ED5A0-8917-4877-8CD3-9DF9BE5993C9}">
            <xm:f>$AX$4='Data entry'!$R64</xm:f>
            <x14:dxf>
              <fill>
                <patternFill>
                  <bgColor rgb="FFFF0000"/>
                </patternFill>
              </fill>
            </x14:dxf>
          </x14:cfRule>
          <xm:sqref>AV180:BH180</xm:sqref>
        </x14:conditionalFormatting>
        <x14:conditionalFormatting xmlns:xm="http://schemas.microsoft.com/office/excel/2006/main">
          <x14:cfRule type="expression" priority="4701443" id="{59B31869-20F9-45BD-BC80-0A6C8945CE2C}">
            <xm:f>$AX$4='Data entry'!$R64</xm:f>
            <x14:dxf>
              <fill>
                <patternFill>
                  <bgColor rgb="FFFFFF00"/>
                </patternFill>
              </fill>
            </x14:dxf>
          </x14:cfRule>
          <xm:sqref>AJ179:AX179</xm:sqref>
        </x14:conditionalFormatting>
        <x14:conditionalFormatting xmlns:xm="http://schemas.microsoft.com/office/excel/2006/main">
          <x14:cfRule type="expression" priority="4701444" id="{D4208FA0-4262-4037-934C-6D0742B2AD8E}">
            <xm:f>$AY$4='Data entry'!$R64</xm:f>
            <x14:dxf>
              <fill>
                <patternFill>
                  <bgColor rgb="FFFF0000"/>
                </patternFill>
              </fill>
            </x14:dxf>
          </x14:cfRule>
          <xm:sqref>AW180:BI180</xm:sqref>
        </x14:conditionalFormatting>
        <x14:conditionalFormatting xmlns:xm="http://schemas.microsoft.com/office/excel/2006/main">
          <x14:cfRule type="expression" priority="4701445" id="{04D6E423-18C7-42B2-A67D-F49D8E62B571}">
            <xm:f>$AY$4='Data entry'!$R64</xm:f>
            <x14:dxf>
              <fill>
                <patternFill>
                  <bgColor rgb="FFFFFF00"/>
                </patternFill>
              </fill>
            </x14:dxf>
          </x14:cfRule>
          <xm:sqref>AK179:AY179</xm:sqref>
        </x14:conditionalFormatting>
        <x14:conditionalFormatting xmlns:xm="http://schemas.microsoft.com/office/excel/2006/main">
          <x14:cfRule type="expression" priority="4701446" id="{A931C203-6E4B-4EBD-A2F4-1876881F48D4}">
            <xm:f>$AZ$4='Data entry'!$R64</xm:f>
            <x14:dxf>
              <fill>
                <patternFill>
                  <bgColor rgb="FFFF0000"/>
                </patternFill>
              </fill>
            </x14:dxf>
          </x14:cfRule>
          <xm:sqref>AX180:BJ180</xm:sqref>
        </x14:conditionalFormatting>
        <x14:conditionalFormatting xmlns:xm="http://schemas.microsoft.com/office/excel/2006/main">
          <x14:cfRule type="expression" priority="4701447" id="{092D9100-E652-40FE-8CAA-720DC0681250}">
            <xm:f>$AZ$4='Data entry'!$R64</xm:f>
            <x14:dxf>
              <fill>
                <patternFill>
                  <bgColor rgb="FFFFFF00"/>
                </patternFill>
              </fill>
            </x14:dxf>
          </x14:cfRule>
          <xm:sqref>AL179:AZ179</xm:sqref>
        </x14:conditionalFormatting>
        <x14:conditionalFormatting xmlns:xm="http://schemas.microsoft.com/office/excel/2006/main">
          <x14:cfRule type="expression" priority="4701448" id="{A3C7E6BE-A225-483C-A983-A915DB662C52}">
            <xm:f>$BA$4='Data entry'!$R64</xm:f>
            <x14:dxf>
              <fill>
                <patternFill>
                  <bgColor rgb="FFFF0000"/>
                </patternFill>
              </fill>
            </x14:dxf>
          </x14:cfRule>
          <xm:sqref>AY180:BK180</xm:sqref>
        </x14:conditionalFormatting>
        <x14:conditionalFormatting xmlns:xm="http://schemas.microsoft.com/office/excel/2006/main">
          <x14:cfRule type="expression" priority="4701449" id="{F5CF569A-8AFA-4CFF-8BD3-F04D8927A99F}">
            <xm:f>$BA$4='Data entry'!$R64</xm:f>
            <x14:dxf>
              <fill>
                <patternFill>
                  <bgColor rgb="FFFFFF00"/>
                </patternFill>
              </fill>
            </x14:dxf>
          </x14:cfRule>
          <xm:sqref>AM179:BA179</xm:sqref>
        </x14:conditionalFormatting>
        <x14:conditionalFormatting xmlns:xm="http://schemas.microsoft.com/office/excel/2006/main">
          <x14:cfRule type="expression" priority="4701450" id="{E4DAC94A-7983-4BFB-A87B-45B58561841A}">
            <xm:f>$BB$4='Data entry'!$R64</xm:f>
            <x14:dxf>
              <fill>
                <patternFill>
                  <bgColor rgb="FFFF0000"/>
                </patternFill>
              </fill>
            </x14:dxf>
          </x14:cfRule>
          <xm:sqref>AZ180:BL180</xm:sqref>
        </x14:conditionalFormatting>
        <x14:conditionalFormatting xmlns:xm="http://schemas.microsoft.com/office/excel/2006/main">
          <x14:cfRule type="expression" priority="4701451" id="{E63849C5-F39B-4B0E-8F8A-B532EDF2CBAE}">
            <xm:f>$BB$4='Data entry'!$R64</xm:f>
            <x14:dxf>
              <fill>
                <patternFill>
                  <bgColor rgb="FFFFFF00"/>
                </patternFill>
              </fill>
            </x14:dxf>
          </x14:cfRule>
          <xm:sqref>AN179:BB179</xm:sqref>
        </x14:conditionalFormatting>
        <x14:conditionalFormatting xmlns:xm="http://schemas.microsoft.com/office/excel/2006/main">
          <x14:cfRule type="expression" priority="4701452" id="{4FDC32D3-C1F5-455D-9AA4-A03359B72526}">
            <xm:f>$BC$4='Data entry'!$R64</xm:f>
            <x14:dxf>
              <fill>
                <patternFill>
                  <bgColor rgb="FFFF0000"/>
                </patternFill>
              </fill>
            </x14:dxf>
          </x14:cfRule>
          <xm:sqref>BA180:BM180</xm:sqref>
        </x14:conditionalFormatting>
        <x14:conditionalFormatting xmlns:xm="http://schemas.microsoft.com/office/excel/2006/main">
          <x14:cfRule type="expression" priority="4701453" id="{5F0D0C60-B233-4C56-B05D-98C99990877F}">
            <xm:f>$BC$4='Data entry'!$R64</xm:f>
            <x14:dxf>
              <fill>
                <patternFill>
                  <bgColor rgb="FFFFFF00"/>
                </patternFill>
              </fill>
            </x14:dxf>
          </x14:cfRule>
          <xm:sqref>AO179:BC179</xm:sqref>
        </x14:conditionalFormatting>
        <x14:conditionalFormatting xmlns:xm="http://schemas.microsoft.com/office/excel/2006/main">
          <x14:cfRule type="expression" priority="4701454" id="{9EBCB60F-8135-43B6-A0F3-548D4092CC98}">
            <xm:f>$BD$4='Data entry'!$R64</xm:f>
            <x14:dxf>
              <fill>
                <patternFill>
                  <bgColor rgb="FFFF0000"/>
                </patternFill>
              </fill>
            </x14:dxf>
          </x14:cfRule>
          <xm:sqref>BB180:BN180</xm:sqref>
        </x14:conditionalFormatting>
        <x14:conditionalFormatting xmlns:xm="http://schemas.microsoft.com/office/excel/2006/main">
          <x14:cfRule type="expression" priority="4701455" id="{961AF346-4A73-41ED-9A8D-27D431B09C05}">
            <xm:f>$BD$4='Data entry'!$R64</xm:f>
            <x14:dxf>
              <fill>
                <patternFill>
                  <bgColor rgb="FFFFFF00"/>
                </patternFill>
              </fill>
            </x14:dxf>
          </x14:cfRule>
          <xm:sqref>AP179:BD179</xm:sqref>
        </x14:conditionalFormatting>
        <x14:conditionalFormatting xmlns:xm="http://schemas.microsoft.com/office/excel/2006/main">
          <x14:cfRule type="expression" priority="4701456" id="{5A887026-27CD-4F8C-8BA6-1E92704C1CA6}">
            <xm:f>$BE$4='Data entry'!$R64</xm:f>
            <x14:dxf>
              <fill>
                <patternFill>
                  <bgColor rgb="FFFF0000"/>
                </patternFill>
              </fill>
            </x14:dxf>
          </x14:cfRule>
          <xm:sqref>BC180:BO180</xm:sqref>
        </x14:conditionalFormatting>
        <x14:conditionalFormatting xmlns:xm="http://schemas.microsoft.com/office/excel/2006/main">
          <x14:cfRule type="expression" priority="4701457" id="{7F46217B-A1E9-4515-B31E-E756FCD7C6D9}">
            <xm:f>$BE$4='Data entry'!$R64</xm:f>
            <x14:dxf>
              <fill>
                <patternFill>
                  <bgColor rgb="FFFFFF00"/>
                </patternFill>
              </fill>
            </x14:dxf>
          </x14:cfRule>
          <xm:sqref>AP179:BE179</xm:sqref>
        </x14:conditionalFormatting>
        <x14:conditionalFormatting xmlns:xm="http://schemas.microsoft.com/office/excel/2006/main">
          <x14:cfRule type="expression" priority="4701458" id="{F4D9285C-8CA0-4EF1-943E-6A462D47CC77}">
            <xm:f>$BF$4='Data entry'!$R64</xm:f>
            <x14:dxf>
              <fill>
                <patternFill>
                  <bgColor rgb="FFFF0000"/>
                </patternFill>
              </fill>
            </x14:dxf>
          </x14:cfRule>
          <xm:sqref>BD180:BP180</xm:sqref>
        </x14:conditionalFormatting>
        <x14:conditionalFormatting xmlns:xm="http://schemas.microsoft.com/office/excel/2006/main">
          <x14:cfRule type="expression" priority="4701459" id="{B9E4407D-651D-4DC0-9D61-3271D62A65E9}">
            <xm:f>$BF$4='Data entry'!$R64</xm:f>
            <x14:dxf>
              <fill>
                <patternFill>
                  <bgColor rgb="FFFFFF00"/>
                </patternFill>
              </fill>
            </x14:dxf>
          </x14:cfRule>
          <xm:sqref>AR179:BF179</xm:sqref>
        </x14:conditionalFormatting>
        <x14:conditionalFormatting xmlns:xm="http://schemas.microsoft.com/office/excel/2006/main">
          <x14:cfRule type="expression" priority="4701460" id="{4CDC062F-DDFF-4556-B941-08F919727F69}">
            <xm:f>$BG$4='Data entry'!$R64</xm:f>
            <x14:dxf>
              <fill>
                <patternFill>
                  <bgColor rgb="FFFF0000"/>
                </patternFill>
              </fill>
            </x14:dxf>
          </x14:cfRule>
          <xm:sqref>BE180:BQ180</xm:sqref>
        </x14:conditionalFormatting>
        <x14:conditionalFormatting xmlns:xm="http://schemas.microsoft.com/office/excel/2006/main">
          <x14:cfRule type="expression" priority="4701461" id="{789184FA-9055-433B-8A1B-92C7ED59E81F}">
            <xm:f>$BG$4='Data entry'!$R64</xm:f>
            <x14:dxf>
              <fill>
                <patternFill>
                  <bgColor rgb="FFFFFF00"/>
                </patternFill>
              </fill>
            </x14:dxf>
          </x14:cfRule>
          <xm:sqref>AS179:BG179</xm:sqref>
        </x14:conditionalFormatting>
        <x14:conditionalFormatting xmlns:xm="http://schemas.microsoft.com/office/excel/2006/main">
          <x14:cfRule type="expression" priority="4701462" id="{58651E5C-09C9-46C1-B95C-E8A578A49E15}">
            <xm:f>$BH$4='Data entry'!$R64</xm:f>
            <x14:dxf>
              <fill>
                <patternFill>
                  <bgColor rgb="FFFFFF00"/>
                </patternFill>
              </fill>
            </x14:dxf>
          </x14:cfRule>
          <xm:sqref>AT179:BH179</xm:sqref>
        </x14:conditionalFormatting>
        <x14:conditionalFormatting xmlns:xm="http://schemas.microsoft.com/office/excel/2006/main">
          <x14:cfRule type="expression" priority="4701463" id="{97B30B86-8311-4DC0-A533-8C0D53F37839}">
            <xm:f>$BH$4='Data entry'!$R64</xm:f>
            <x14:dxf>
              <fill>
                <patternFill>
                  <bgColor rgb="FFFF0000"/>
                </patternFill>
              </fill>
            </x14:dxf>
          </x14:cfRule>
          <xm:sqref>BF180:BR180</xm:sqref>
        </x14:conditionalFormatting>
        <x14:conditionalFormatting xmlns:xm="http://schemas.microsoft.com/office/excel/2006/main">
          <x14:cfRule type="expression" priority="4701464" id="{78344C0C-5AEA-40B1-A20C-6D77DF58E1F5}">
            <xm:f>$BI$4='Data entry'!$R64</xm:f>
            <x14:dxf>
              <fill>
                <patternFill>
                  <bgColor rgb="FFFFFF00"/>
                </patternFill>
              </fill>
            </x14:dxf>
          </x14:cfRule>
          <xm:sqref>AU179:BI179</xm:sqref>
        </x14:conditionalFormatting>
        <x14:conditionalFormatting xmlns:xm="http://schemas.microsoft.com/office/excel/2006/main">
          <x14:cfRule type="expression" priority="4701465" id="{A9CE044F-482E-4F25-B28F-89ACC58502B1}">
            <xm:f>$BI$4='Data entry'!$R64</xm:f>
            <x14:dxf>
              <fill>
                <patternFill>
                  <bgColor rgb="FFFF0000"/>
                </patternFill>
              </fill>
            </x14:dxf>
          </x14:cfRule>
          <xm:sqref>BG180:BS180</xm:sqref>
        </x14:conditionalFormatting>
        <x14:conditionalFormatting xmlns:xm="http://schemas.microsoft.com/office/excel/2006/main">
          <x14:cfRule type="expression" priority="4701466" id="{F63BE0EB-3C71-4456-BEF0-11180AB7A8BB}">
            <xm:f>$BJ$4='Data entry'!$R64</xm:f>
            <x14:dxf>
              <fill>
                <patternFill>
                  <bgColor rgb="FFFFFF00"/>
                </patternFill>
              </fill>
            </x14:dxf>
          </x14:cfRule>
          <xm:sqref>AV179:BJ179</xm:sqref>
        </x14:conditionalFormatting>
        <x14:conditionalFormatting xmlns:xm="http://schemas.microsoft.com/office/excel/2006/main">
          <x14:cfRule type="expression" priority="4701467" id="{478A5DCB-1DAA-4497-A6CC-B4F01FB96D10}">
            <xm:f>$BJ$4='Data entry'!$R64</xm:f>
            <x14:dxf>
              <fill>
                <patternFill>
                  <bgColor rgb="FFFF0000"/>
                </patternFill>
              </fill>
            </x14:dxf>
          </x14:cfRule>
          <xm:sqref>BH180:BT180</xm:sqref>
        </x14:conditionalFormatting>
        <x14:conditionalFormatting xmlns:xm="http://schemas.microsoft.com/office/excel/2006/main">
          <x14:cfRule type="expression" priority="4701468" id="{CDE4AD5B-65A6-4FA4-9EC0-8D05F22312A9}">
            <xm:f>$BK$4='Data entry'!$R64</xm:f>
            <x14:dxf>
              <fill>
                <patternFill>
                  <bgColor rgb="FFFF0000"/>
                </patternFill>
              </fill>
            </x14:dxf>
          </x14:cfRule>
          <xm:sqref>BI180:BU180</xm:sqref>
        </x14:conditionalFormatting>
        <x14:conditionalFormatting xmlns:xm="http://schemas.microsoft.com/office/excel/2006/main">
          <x14:cfRule type="expression" priority="4701469" id="{AB32E790-6CD8-4D11-9A69-57D785FE4BBC}">
            <xm:f>$BK$4='Data entry'!$R64</xm:f>
            <x14:dxf>
              <fill>
                <patternFill>
                  <bgColor rgb="FFFFFF00"/>
                </patternFill>
              </fill>
            </x14:dxf>
          </x14:cfRule>
          <xm:sqref>AW179:BK179</xm:sqref>
        </x14:conditionalFormatting>
        <x14:conditionalFormatting xmlns:xm="http://schemas.microsoft.com/office/excel/2006/main">
          <x14:cfRule type="expression" priority="4701470" id="{99810EB9-805C-43D8-852A-EEECE7874CDB}">
            <xm:f>$BL$4='Data entry'!$R64</xm:f>
            <x14:dxf>
              <fill>
                <patternFill>
                  <bgColor rgb="FFFF0000"/>
                </patternFill>
              </fill>
            </x14:dxf>
          </x14:cfRule>
          <xm:sqref>BJ180:BV180</xm:sqref>
        </x14:conditionalFormatting>
        <x14:conditionalFormatting xmlns:xm="http://schemas.microsoft.com/office/excel/2006/main">
          <x14:cfRule type="expression" priority="4701471" id="{BF5F5475-4E46-479C-97A6-D5175F5D1803}">
            <xm:f>$BL$4='Data entry'!$R64</xm:f>
            <x14:dxf>
              <fill>
                <patternFill>
                  <bgColor rgb="FFFFFF00"/>
                </patternFill>
              </fill>
            </x14:dxf>
          </x14:cfRule>
          <xm:sqref>AX179:BL179</xm:sqref>
        </x14:conditionalFormatting>
        <x14:conditionalFormatting xmlns:xm="http://schemas.microsoft.com/office/excel/2006/main">
          <x14:cfRule type="expression" priority="4701472" id="{B86FDF2F-16C9-46B1-847E-7EA1A8A34B9D}">
            <xm:f>$BM$4='Data entry'!$R64</xm:f>
            <x14:dxf>
              <fill>
                <patternFill>
                  <bgColor rgb="FFFF0000"/>
                </patternFill>
              </fill>
            </x14:dxf>
          </x14:cfRule>
          <xm:sqref>BK180:BW180</xm:sqref>
        </x14:conditionalFormatting>
        <x14:conditionalFormatting xmlns:xm="http://schemas.microsoft.com/office/excel/2006/main">
          <x14:cfRule type="expression" priority="4701473" id="{72FD189F-4CED-400D-9FEF-21A328970A4D}">
            <xm:f>$BM$4='Data entry'!$R64</xm:f>
            <x14:dxf>
              <fill>
                <patternFill>
                  <bgColor rgb="FFFFFF00"/>
                </patternFill>
              </fill>
            </x14:dxf>
          </x14:cfRule>
          <xm:sqref>AY179:BM179</xm:sqref>
        </x14:conditionalFormatting>
        <x14:conditionalFormatting xmlns:xm="http://schemas.microsoft.com/office/excel/2006/main">
          <x14:cfRule type="expression" priority="4701474" id="{BBBBF859-D5A7-4F55-BFBF-8A77E3357590}">
            <xm:f>$BN$4='Data entry'!$R64</xm:f>
            <x14:dxf>
              <fill>
                <patternFill>
                  <bgColor rgb="FFFF0000"/>
                </patternFill>
              </fill>
            </x14:dxf>
          </x14:cfRule>
          <xm:sqref>BL180:BX180</xm:sqref>
        </x14:conditionalFormatting>
        <x14:conditionalFormatting xmlns:xm="http://schemas.microsoft.com/office/excel/2006/main">
          <x14:cfRule type="expression" priority="4701475" id="{50CB1D75-0FD5-4D24-92B1-E8A41DC6575C}">
            <xm:f>$BN$4='Data entry'!$R64</xm:f>
            <x14:dxf>
              <fill>
                <patternFill>
                  <bgColor rgb="FFFFFF00"/>
                </patternFill>
              </fill>
            </x14:dxf>
          </x14:cfRule>
          <xm:sqref>AZ179:BN179</xm:sqref>
        </x14:conditionalFormatting>
        <x14:conditionalFormatting xmlns:xm="http://schemas.microsoft.com/office/excel/2006/main">
          <x14:cfRule type="expression" priority="4701476" id="{9EF3226D-E8FC-496B-A6FF-71776AEA54D1}">
            <xm:f>$BO$4='Data entry'!$R64</xm:f>
            <x14:dxf>
              <fill>
                <patternFill>
                  <bgColor rgb="FFFF0000"/>
                </patternFill>
              </fill>
            </x14:dxf>
          </x14:cfRule>
          <xm:sqref>BM180:BY180</xm:sqref>
        </x14:conditionalFormatting>
        <x14:conditionalFormatting xmlns:xm="http://schemas.microsoft.com/office/excel/2006/main">
          <x14:cfRule type="expression" priority="4701477" id="{3B86C801-ECFE-4D05-8AA5-1581116BAFBC}">
            <xm:f>$BO$4='Data entry'!$R64</xm:f>
            <x14:dxf>
              <fill>
                <patternFill>
                  <bgColor rgb="FFFFFF00"/>
                </patternFill>
              </fill>
            </x14:dxf>
          </x14:cfRule>
          <xm:sqref>BA179:BO179</xm:sqref>
        </x14:conditionalFormatting>
        <x14:conditionalFormatting xmlns:xm="http://schemas.microsoft.com/office/excel/2006/main">
          <x14:cfRule type="expression" priority="4701478" id="{058A23EC-3371-4A02-9F20-1ECA603AC6BC}">
            <xm:f>$BP$4='Data entry'!$R64</xm:f>
            <x14:dxf>
              <fill>
                <patternFill>
                  <bgColor rgb="FFFF0000"/>
                </patternFill>
              </fill>
            </x14:dxf>
          </x14:cfRule>
          <xm:sqref>BN180:BZ180</xm:sqref>
        </x14:conditionalFormatting>
        <x14:conditionalFormatting xmlns:xm="http://schemas.microsoft.com/office/excel/2006/main">
          <x14:cfRule type="expression" priority="4701479" id="{3E711E31-3992-4555-AB22-87133D60CD15}">
            <xm:f>$BP$4='Data entry'!$R64</xm:f>
            <x14:dxf>
              <fill>
                <patternFill>
                  <bgColor rgb="FFFFFF00"/>
                </patternFill>
              </fill>
            </x14:dxf>
          </x14:cfRule>
          <xm:sqref>BB179:BP179</xm:sqref>
        </x14:conditionalFormatting>
        <x14:conditionalFormatting xmlns:xm="http://schemas.microsoft.com/office/excel/2006/main">
          <x14:cfRule type="expression" priority="4701480" id="{23E9F8B9-37D5-4730-9453-6F23E8ECBBE3}">
            <xm:f>$BQ$4='Data entry'!$R64</xm:f>
            <x14:dxf>
              <fill>
                <patternFill>
                  <bgColor rgb="FFFFFF00"/>
                </patternFill>
              </fill>
            </x14:dxf>
          </x14:cfRule>
          <xm:sqref>BC179:BQ179</xm:sqref>
        </x14:conditionalFormatting>
        <x14:conditionalFormatting xmlns:xm="http://schemas.microsoft.com/office/excel/2006/main">
          <x14:cfRule type="expression" priority="4701481" id="{BCFD92F6-AAD3-44FD-BC61-A292A81B883E}">
            <xm:f>$BQ$4='Data entry'!$R64</xm:f>
            <x14:dxf>
              <fill>
                <patternFill>
                  <bgColor rgb="FFFF0000"/>
                </patternFill>
              </fill>
            </x14:dxf>
          </x14:cfRule>
          <xm:sqref>BO180:CA180</xm:sqref>
        </x14:conditionalFormatting>
        <x14:conditionalFormatting xmlns:xm="http://schemas.microsoft.com/office/excel/2006/main">
          <x14:cfRule type="expression" priority="4701482" id="{357D60E5-F356-477E-8020-A18F42C02832}">
            <xm:f>$BR$4='Data entry'!$R64</xm:f>
            <x14:dxf>
              <fill>
                <patternFill>
                  <bgColor rgb="FFFFFF00"/>
                </patternFill>
              </fill>
            </x14:dxf>
          </x14:cfRule>
          <xm:sqref>BD179:BR179</xm:sqref>
        </x14:conditionalFormatting>
        <x14:conditionalFormatting xmlns:xm="http://schemas.microsoft.com/office/excel/2006/main">
          <x14:cfRule type="expression" priority="4701483" id="{DA2B6511-43B3-432D-B6AA-1DB1188B90A6}">
            <xm:f>$BR$4='Data entry'!$R64</xm:f>
            <x14:dxf>
              <fill>
                <patternFill>
                  <bgColor rgb="FFFF0000"/>
                </patternFill>
              </fill>
            </x14:dxf>
          </x14:cfRule>
          <xm:sqref>BP180:CB180</xm:sqref>
        </x14:conditionalFormatting>
        <x14:conditionalFormatting xmlns:xm="http://schemas.microsoft.com/office/excel/2006/main">
          <x14:cfRule type="expression" priority="4701484" id="{0D5F64E4-4136-4BFA-B833-CC8578525D9C}">
            <xm:f>$BS$4='Data entry'!$R64</xm:f>
            <x14:dxf>
              <fill>
                <patternFill>
                  <bgColor rgb="FFFFFF00"/>
                </patternFill>
              </fill>
            </x14:dxf>
          </x14:cfRule>
          <xm:sqref>BE179:BS179</xm:sqref>
        </x14:conditionalFormatting>
        <x14:conditionalFormatting xmlns:xm="http://schemas.microsoft.com/office/excel/2006/main">
          <x14:cfRule type="expression" priority="4701485" id="{AC94D468-F078-4AE2-8771-102996E07B09}">
            <xm:f>$BS$4='Data entry'!$R64</xm:f>
            <x14:dxf>
              <fill>
                <patternFill>
                  <bgColor rgb="FFFF0000"/>
                </patternFill>
              </fill>
            </x14:dxf>
          </x14:cfRule>
          <xm:sqref>BQ180:CC180</xm:sqref>
        </x14:conditionalFormatting>
        <x14:conditionalFormatting xmlns:xm="http://schemas.microsoft.com/office/excel/2006/main">
          <x14:cfRule type="expression" priority="4701486" id="{10E78F76-181E-4F19-9F89-7DD36D3EFE30}">
            <xm:f>$BT$4='Data entry'!$R64</xm:f>
            <x14:dxf>
              <fill>
                <patternFill>
                  <bgColor rgb="FFFFFF00"/>
                </patternFill>
              </fill>
            </x14:dxf>
          </x14:cfRule>
          <xm:sqref>BF179:BT179</xm:sqref>
        </x14:conditionalFormatting>
        <x14:conditionalFormatting xmlns:xm="http://schemas.microsoft.com/office/excel/2006/main">
          <x14:cfRule type="expression" priority="4701487" id="{6A5FADC6-9512-4EFB-90A5-7B5244D10D1F}">
            <xm:f>$BT$4='Data entry'!$R64</xm:f>
            <x14:dxf>
              <fill>
                <patternFill>
                  <bgColor rgb="FFFF0000"/>
                </patternFill>
              </fill>
            </x14:dxf>
          </x14:cfRule>
          <xm:sqref>BR180:CC180</xm:sqref>
        </x14:conditionalFormatting>
        <x14:conditionalFormatting xmlns:xm="http://schemas.microsoft.com/office/excel/2006/main">
          <x14:cfRule type="expression" priority="4701488" id="{A51139D1-8841-4B96-B8CB-DFE3808765CF}">
            <xm:f>$BU$4='Data entry'!$R64</xm:f>
            <x14:dxf>
              <fill>
                <patternFill>
                  <bgColor rgb="FFFFFF00"/>
                </patternFill>
              </fill>
            </x14:dxf>
          </x14:cfRule>
          <xm:sqref>BG179:BU179</xm:sqref>
        </x14:conditionalFormatting>
        <x14:conditionalFormatting xmlns:xm="http://schemas.microsoft.com/office/excel/2006/main">
          <x14:cfRule type="expression" priority="4701489" id="{55CA7258-760F-4BFF-ACB5-A70FEB3E7981}">
            <xm:f>$BU$4='Data entry'!$R64</xm:f>
            <x14:dxf>
              <fill>
                <patternFill>
                  <bgColor rgb="FFFF0000"/>
                </patternFill>
              </fill>
            </x14:dxf>
          </x14:cfRule>
          <xm:sqref>BS180:CC180</xm:sqref>
        </x14:conditionalFormatting>
        <x14:conditionalFormatting xmlns:xm="http://schemas.microsoft.com/office/excel/2006/main">
          <x14:cfRule type="expression" priority="4701490" id="{A922B218-64DB-4CBB-9AB8-FE0EBB44E09E}">
            <xm:f>$BV$4='Data entry'!$R64</xm:f>
            <x14:dxf>
              <fill>
                <patternFill>
                  <bgColor rgb="FFFFFF00"/>
                </patternFill>
              </fill>
            </x14:dxf>
          </x14:cfRule>
          <xm:sqref>BH179:BV179</xm:sqref>
        </x14:conditionalFormatting>
        <x14:conditionalFormatting xmlns:xm="http://schemas.microsoft.com/office/excel/2006/main">
          <x14:cfRule type="expression" priority="4701491" id="{C98E908A-CD31-4778-B41C-7AFB9DBE639A}">
            <xm:f>$BV$4='Data entry'!$R64</xm:f>
            <x14:dxf>
              <fill>
                <patternFill>
                  <bgColor rgb="FFFF0000"/>
                </patternFill>
              </fill>
            </x14:dxf>
          </x14:cfRule>
          <xm:sqref>BT180:CC180</xm:sqref>
        </x14:conditionalFormatting>
        <x14:conditionalFormatting xmlns:xm="http://schemas.microsoft.com/office/excel/2006/main">
          <x14:cfRule type="expression" priority="4701492" id="{465CCCA3-B4DB-4B61-8AC7-8A5E4CEC9E3F}">
            <xm:f>$BW$4='Data entry'!$R64</xm:f>
            <x14:dxf>
              <fill>
                <patternFill>
                  <bgColor rgb="FFFFFF00"/>
                </patternFill>
              </fill>
            </x14:dxf>
          </x14:cfRule>
          <xm:sqref>BI179:BW179</xm:sqref>
        </x14:conditionalFormatting>
        <x14:conditionalFormatting xmlns:xm="http://schemas.microsoft.com/office/excel/2006/main">
          <x14:cfRule type="expression" priority="4701493" id="{37566F97-6D06-400B-A709-FE657B07687F}">
            <xm:f>$BW$4='Data entry'!$R64</xm:f>
            <x14:dxf>
              <fill>
                <patternFill>
                  <bgColor rgb="FFFF0000"/>
                </patternFill>
              </fill>
            </x14:dxf>
          </x14:cfRule>
          <xm:sqref>BU180:CC180</xm:sqref>
        </x14:conditionalFormatting>
        <x14:conditionalFormatting xmlns:xm="http://schemas.microsoft.com/office/excel/2006/main">
          <x14:cfRule type="expression" priority="4701494" id="{D8FBA3AC-5CF0-4E45-97CA-1D4DEE729ADA}">
            <xm:f>$BX$4='Data entry'!$R64</xm:f>
            <x14:dxf>
              <fill>
                <patternFill>
                  <bgColor rgb="FFFFFF00"/>
                </patternFill>
              </fill>
            </x14:dxf>
          </x14:cfRule>
          <xm:sqref>BJ179:BX179</xm:sqref>
        </x14:conditionalFormatting>
        <x14:conditionalFormatting xmlns:xm="http://schemas.microsoft.com/office/excel/2006/main">
          <x14:cfRule type="expression" priority="4701495" id="{E077C84B-A94F-431D-B232-4AFCC7C64F54}">
            <xm:f>$BX$4='Data entry'!$R64</xm:f>
            <x14:dxf>
              <fill>
                <patternFill>
                  <bgColor rgb="FFFF0000"/>
                </patternFill>
              </fill>
            </x14:dxf>
          </x14:cfRule>
          <xm:sqref>BV180:CC180</xm:sqref>
        </x14:conditionalFormatting>
        <x14:conditionalFormatting xmlns:xm="http://schemas.microsoft.com/office/excel/2006/main">
          <x14:cfRule type="expression" priority="4701496" id="{63783BA8-0C97-4A44-86FD-7A2BCF1B9957}">
            <xm:f>$BY$4='Data entry'!$R64</xm:f>
            <x14:dxf>
              <fill>
                <patternFill>
                  <bgColor rgb="FFFFFF00"/>
                </patternFill>
              </fill>
            </x14:dxf>
          </x14:cfRule>
          <xm:sqref>BK179:BY179</xm:sqref>
        </x14:conditionalFormatting>
        <x14:conditionalFormatting xmlns:xm="http://schemas.microsoft.com/office/excel/2006/main">
          <x14:cfRule type="expression" priority="4701497" id="{BB8DB8B4-B71B-46D2-AEE7-346F16103F74}">
            <xm:f>$BY$4='Data entry'!$R64</xm:f>
            <x14:dxf>
              <fill>
                <patternFill>
                  <bgColor rgb="FFFF0000"/>
                </patternFill>
              </fill>
            </x14:dxf>
          </x14:cfRule>
          <xm:sqref>BW180:CC180</xm:sqref>
        </x14:conditionalFormatting>
        <x14:conditionalFormatting xmlns:xm="http://schemas.microsoft.com/office/excel/2006/main">
          <x14:cfRule type="expression" priority="4701498" id="{1B638B98-2B06-4FEB-90C1-446A3E0A3979}">
            <xm:f>$BZ$4='Data entry'!$R64</xm:f>
            <x14:dxf>
              <fill>
                <patternFill>
                  <bgColor rgb="FFFFFF00"/>
                </patternFill>
              </fill>
            </x14:dxf>
          </x14:cfRule>
          <xm:sqref>BL179:BZ179</xm:sqref>
        </x14:conditionalFormatting>
        <x14:conditionalFormatting xmlns:xm="http://schemas.microsoft.com/office/excel/2006/main">
          <x14:cfRule type="expression" priority="4701499" id="{D3A0A2F8-D1B2-4DC5-B2A9-0EF53074E685}">
            <xm:f>$BZ$4='Data entry'!$R64</xm:f>
            <x14:dxf>
              <fill>
                <patternFill>
                  <bgColor rgb="FFFF0000"/>
                </patternFill>
              </fill>
            </x14:dxf>
          </x14:cfRule>
          <xm:sqref>BX180:CC180</xm:sqref>
        </x14:conditionalFormatting>
        <x14:conditionalFormatting xmlns:xm="http://schemas.microsoft.com/office/excel/2006/main">
          <x14:cfRule type="expression" priority="4701500" id="{83F6D018-7D3B-4D33-9998-11572F2F2FF5}">
            <xm:f>$CA$4='Data entry'!$R64</xm:f>
            <x14:dxf>
              <fill>
                <patternFill>
                  <bgColor rgb="FFFFFF00"/>
                </patternFill>
              </fill>
            </x14:dxf>
          </x14:cfRule>
          <xm:sqref>BM179:CA179</xm:sqref>
        </x14:conditionalFormatting>
        <x14:conditionalFormatting xmlns:xm="http://schemas.microsoft.com/office/excel/2006/main">
          <x14:cfRule type="expression" priority="4701501" id="{8E6D0B51-5626-4ED9-9072-C7A2C139704F}">
            <xm:f>$CA$4='Data entry'!$R64</xm:f>
            <x14:dxf>
              <fill>
                <patternFill>
                  <bgColor rgb="FFFF0000"/>
                </patternFill>
              </fill>
            </x14:dxf>
          </x14:cfRule>
          <xm:sqref>BY180:CC180</xm:sqref>
        </x14:conditionalFormatting>
        <x14:conditionalFormatting xmlns:xm="http://schemas.microsoft.com/office/excel/2006/main">
          <x14:cfRule type="expression" priority="4701502" id="{E1886EE4-3BDE-43A9-9F4B-79377FEC37FE}">
            <xm:f>$CB$4='Data entry'!$R64</xm:f>
            <x14:dxf>
              <fill>
                <patternFill>
                  <bgColor rgb="FFFFFF00"/>
                </patternFill>
              </fill>
            </x14:dxf>
          </x14:cfRule>
          <xm:sqref>BN179:CB179</xm:sqref>
        </x14:conditionalFormatting>
        <x14:conditionalFormatting xmlns:xm="http://schemas.microsoft.com/office/excel/2006/main">
          <x14:cfRule type="expression" priority="4701503" id="{ADEF572A-6C18-4602-BB86-01C96D36E07E}">
            <xm:f>$CB$4='Data entry'!$R64</xm:f>
            <x14:dxf>
              <fill>
                <patternFill>
                  <bgColor rgb="FFFF0000"/>
                </patternFill>
              </fill>
            </x14:dxf>
          </x14:cfRule>
          <xm:sqref>BZ180:CC180</xm:sqref>
        </x14:conditionalFormatting>
        <x14:conditionalFormatting xmlns:xm="http://schemas.microsoft.com/office/excel/2006/main">
          <x14:cfRule type="expression" priority="4701504" id="{7984E1C9-E073-4955-8543-62145CB6D008}">
            <xm:f>$CC$4='Data entry'!$R64</xm:f>
            <x14:dxf>
              <fill>
                <patternFill>
                  <bgColor rgb="FFFFFF00"/>
                </patternFill>
              </fill>
            </x14:dxf>
          </x14:cfRule>
          <xm:sqref>BO179:CC179</xm:sqref>
        </x14:conditionalFormatting>
        <x14:conditionalFormatting xmlns:xm="http://schemas.microsoft.com/office/excel/2006/main">
          <x14:cfRule type="expression" priority="4701505" id="{18A957B3-59FA-4698-BA92-2A208FF18E2F}">
            <xm:f>$CC$4='Data entry'!$R64</xm:f>
            <x14:dxf>
              <fill>
                <patternFill>
                  <bgColor rgb="FFFF0000"/>
                </patternFill>
              </fill>
            </x14:dxf>
          </x14:cfRule>
          <xm:sqref>CA180:CC180</xm:sqref>
        </x14:conditionalFormatting>
        <x14:conditionalFormatting xmlns:xm="http://schemas.microsoft.com/office/excel/2006/main">
          <x14:cfRule type="expression" priority="4701592" id="{5B0DB825-B7C2-40AC-B7EF-F267F054CFB9}">
            <xm:f>$U$4='Data entry'!$R65</xm:f>
            <x14:dxf>
              <fill>
                <patternFill>
                  <bgColor rgb="FFFF0000"/>
                </patternFill>
              </fill>
            </x14:dxf>
          </x14:cfRule>
          <xm:sqref>S183:AE183</xm:sqref>
        </x14:conditionalFormatting>
        <x14:conditionalFormatting xmlns:xm="http://schemas.microsoft.com/office/excel/2006/main">
          <x14:cfRule type="expression" priority="4701593" id="{18311200-E2BB-400F-B594-3B9A2C6068C2}">
            <xm:f>$V$4='Data entry'!$R65</xm:f>
            <x14:dxf>
              <fill>
                <patternFill>
                  <bgColor rgb="FFFF0000"/>
                </patternFill>
              </fill>
            </x14:dxf>
          </x14:cfRule>
          <xm:sqref>T183:AF183</xm:sqref>
        </x14:conditionalFormatting>
        <x14:conditionalFormatting xmlns:xm="http://schemas.microsoft.com/office/excel/2006/main">
          <x14:cfRule type="expression" priority="4701594" id="{D6DFB621-1A58-4C59-A987-ECAD0EB2D32B}">
            <xm:f>$V$4='Data entry'!$R65</xm:f>
            <x14:dxf>
              <fill>
                <patternFill>
                  <bgColor rgb="FFFFFF00"/>
                </patternFill>
              </fill>
            </x14:dxf>
          </x14:cfRule>
          <xm:sqref>H182:V182</xm:sqref>
        </x14:conditionalFormatting>
        <x14:conditionalFormatting xmlns:xm="http://schemas.microsoft.com/office/excel/2006/main">
          <x14:cfRule type="expression" priority="4701595" id="{5F87A680-DC5F-433D-A779-B7A534ACCDA9}">
            <xm:f>$W$4='Data entry'!$R65</xm:f>
            <x14:dxf>
              <fill>
                <patternFill>
                  <bgColor rgb="FFFF0000"/>
                </patternFill>
              </fill>
            </x14:dxf>
          </x14:cfRule>
          <xm:sqref>U183:AG183</xm:sqref>
        </x14:conditionalFormatting>
        <x14:conditionalFormatting xmlns:xm="http://schemas.microsoft.com/office/excel/2006/main">
          <x14:cfRule type="expression" priority="4701596" id="{964539FF-A92C-4F68-B268-B7157A32678C}">
            <xm:f>$W$4='Data entry'!$R65</xm:f>
            <x14:dxf>
              <fill>
                <patternFill>
                  <bgColor rgb="FFFFFF00"/>
                </patternFill>
              </fill>
            </x14:dxf>
          </x14:cfRule>
          <xm:sqref>I182:W182</xm:sqref>
        </x14:conditionalFormatting>
        <x14:conditionalFormatting xmlns:xm="http://schemas.microsoft.com/office/excel/2006/main">
          <x14:cfRule type="expression" priority="4701597" id="{46C1533A-F090-4A90-9309-3F59EC3FD3B0}">
            <xm:f>$X$4='Data entry'!$R65</xm:f>
            <x14:dxf>
              <fill>
                <patternFill>
                  <bgColor rgb="FFFF0000"/>
                </patternFill>
              </fill>
            </x14:dxf>
          </x14:cfRule>
          <xm:sqref>V183:AH183</xm:sqref>
        </x14:conditionalFormatting>
        <x14:conditionalFormatting xmlns:xm="http://schemas.microsoft.com/office/excel/2006/main">
          <x14:cfRule type="expression" priority="4701598" id="{7C70E81C-DDD4-4D75-933A-4F6A39893184}">
            <xm:f>$X$4='Data entry'!$R65</xm:f>
            <x14:dxf>
              <fill>
                <patternFill>
                  <bgColor rgb="FFFFFF00"/>
                </patternFill>
              </fill>
            </x14:dxf>
          </x14:cfRule>
          <xm:sqref>J182:X182</xm:sqref>
        </x14:conditionalFormatting>
        <x14:conditionalFormatting xmlns:xm="http://schemas.microsoft.com/office/excel/2006/main">
          <x14:cfRule type="expression" priority="4701599" id="{561AF073-0EF8-4B72-A119-40A639C4359D}">
            <xm:f>$Y$4='Data entry'!$R65</xm:f>
            <x14:dxf>
              <fill>
                <patternFill>
                  <bgColor rgb="FFFF0000"/>
                </patternFill>
              </fill>
            </x14:dxf>
          </x14:cfRule>
          <xm:sqref>W183:AI183</xm:sqref>
        </x14:conditionalFormatting>
        <x14:conditionalFormatting xmlns:xm="http://schemas.microsoft.com/office/excel/2006/main">
          <x14:cfRule type="expression" priority="4701600" id="{F242E808-8F07-4A89-9524-7D4C767CE357}">
            <xm:f>$Y$4='Data entry'!$R65</xm:f>
            <x14:dxf>
              <fill>
                <patternFill>
                  <bgColor rgb="FFFFFF00"/>
                </patternFill>
              </fill>
            </x14:dxf>
          </x14:cfRule>
          <xm:sqref>K182:Y182</xm:sqref>
        </x14:conditionalFormatting>
        <x14:conditionalFormatting xmlns:xm="http://schemas.microsoft.com/office/excel/2006/main">
          <x14:cfRule type="expression" priority="4701601" id="{DD601058-982B-4218-BD9D-64BB823C2633}">
            <xm:f>$Z$4='Data entry'!$R65</xm:f>
            <x14:dxf>
              <fill>
                <patternFill>
                  <bgColor rgb="FFFF0000"/>
                </patternFill>
              </fill>
            </x14:dxf>
          </x14:cfRule>
          <xm:sqref>X183:AJ183</xm:sqref>
        </x14:conditionalFormatting>
        <x14:conditionalFormatting xmlns:xm="http://schemas.microsoft.com/office/excel/2006/main">
          <x14:cfRule type="expression" priority="4701602" id="{C9DB141D-79F6-4093-92A3-7BF7A1622985}">
            <xm:f>$Z$4='Data entry'!$R65</xm:f>
            <x14:dxf>
              <fill>
                <patternFill>
                  <bgColor rgb="FFFFFF00"/>
                </patternFill>
              </fill>
            </x14:dxf>
          </x14:cfRule>
          <xm:sqref>L182:Z182</xm:sqref>
        </x14:conditionalFormatting>
        <x14:conditionalFormatting xmlns:xm="http://schemas.microsoft.com/office/excel/2006/main">
          <x14:cfRule type="expression" priority="4701603" id="{710EB8D3-F5C0-4E3C-8214-2D0C4E26F649}">
            <xm:f>$AA$4='Data entry'!$R65</xm:f>
            <x14:dxf>
              <fill>
                <patternFill>
                  <bgColor rgb="FFFF0000"/>
                </patternFill>
              </fill>
            </x14:dxf>
          </x14:cfRule>
          <xm:sqref>Y183:AK183</xm:sqref>
        </x14:conditionalFormatting>
        <x14:conditionalFormatting xmlns:xm="http://schemas.microsoft.com/office/excel/2006/main">
          <x14:cfRule type="expression" priority="4701604" id="{33825D69-C967-4D27-B395-5D44A3083802}">
            <xm:f>$AA$4='Data entry'!$R65</xm:f>
            <x14:dxf>
              <fill>
                <patternFill>
                  <bgColor rgb="FFFFFF00"/>
                </patternFill>
              </fill>
            </x14:dxf>
          </x14:cfRule>
          <xm:sqref>M182:AA182</xm:sqref>
        </x14:conditionalFormatting>
        <x14:conditionalFormatting xmlns:xm="http://schemas.microsoft.com/office/excel/2006/main">
          <x14:cfRule type="expression" priority="4701605" id="{9811A97D-351B-4D32-8754-AF433277E62B}">
            <xm:f>$AB$4='Data entry'!$R65</xm:f>
            <x14:dxf>
              <fill>
                <patternFill>
                  <bgColor rgb="FFFF0000"/>
                </patternFill>
              </fill>
            </x14:dxf>
          </x14:cfRule>
          <xm:sqref>Z183:AL183</xm:sqref>
        </x14:conditionalFormatting>
        <x14:conditionalFormatting xmlns:xm="http://schemas.microsoft.com/office/excel/2006/main">
          <x14:cfRule type="expression" priority="4701606" id="{6DD3E556-C72E-438B-92DA-3096ED1E4178}">
            <xm:f>$AB$4='Data entry'!$R65</xm:f>
            <x14:dxf>
              <fill>
                <patternFill>
                  <bgColor rgb="FFFFFF00"/>
                </patternFill>
              </fill>
            </x14:dxf>
          </x14:cfRule>
          <xm:sqref>N182:AB182</xm:sqref>
        </x14:conditionalFormatting>
        <x14:conditionalFormatting xmlns:xm="http://schemas.microsoft.com/office/excel/2006/main">
          <x14:cfRule type="expression" priority="4701607" id="{C0DF7A1B-D6BC-4371-BD3A-F0708147FA1C}">
            <xm:f>$AC$4='Data entry'!$R65</xm:f>
            <x14:dxf>
              <fill>
                <patternFill>
                  <bgColor rgb="FFFF0000"/>
                </patternFill>
              </fill>
            </x14:dxf>
          </x14:cfRule>
          <xm:sqref>AA183:AM183</xm:sqref>
        </x14:conditionalFormatting>
        <x14:conditionalFormatting xmlns:xm="http://schemas.microsoft.com/office/excel/2006/main">
          <x14:cfRule type="expression" priority="4701608" id="{DB2E1F48-AF0E-41F9-A976-6B1963CA5711}">
            <xm:f>$AC$4='Data entry'!$R65</xm:f>
            <x14:dxf>
              <fill>
                <patternFill>
                  <bgColor rgb="FFFFFF00"/>
                </patternFill>
              </fill>
            </x14:dxf>
          </x14:cfRule>
          <xm:sqref>O182:AC182</xm:sqref>
        </x14:conditionalFormatting>
        <x14:conditionalFormatting xmlns:xm="http://schemas.microsoft.com/office/excel/2006/main">
          <x14:cfRule type="expression" priority="4701609" id="{89909907-F9A9-4AF9-BC1D-304710A43F50}">
            <xm:f>$AD$4='Data entry'!$R65</xm:f>
            <x14:dxf>
              <fill>
                <patternFill>
                  <bgColor rgb="FFFF0000"/>
                </patternFill>
              </fill>
            </x14:dxf>
          </x14:cfRule>
          <xm:sqref>AB183:AN183</xm:sqref>
        </x14:conditionalFormatting>
        <x14:conditionalFormatting xmlns:xm="http://schemas.microsoft.com/office/excel/2006/main">
          <x14:cfRule type="expression" priority="4701610" id="{729676B7-E331-43A4-ACC9-850DCEE76A0E}">
            <xm:f>$AD$4='Data entry'!$R65</xm:f>
            <x14:dxf>
              <fill>
                <patternFill>
                  <bgColor rgb="FFFFFF00"/>
                </patternFill>
              </fill>
            </x14:dxf>
          </x14:cfRule>
          <xm:sqref>P182:AD182</xm:sqref>
        </x14:conditionalFormatting>
        <x14:conditionalFormatting xmlns:xm="http://schemas.microsoft.com/office/excel/2006/main">
          <x14:cfRule type="expression" priority="4701611" id="{00DA2C55-350E-44AA-ABEA-808FABFDA737}">
            <xm:f>$AE$4='Data entry'!$R65</xm:f>
            <x14:dxf>
              <fill>
                <patternFill>
                  <bgColor rgb="FFFF0000"/>
                </patternFill>
              </fill>
            </x14:dxf>
          </x14:cfRule>
          <xm:sqref>AC183:AO183</xm:sqref>
        </x14:conditionalFormatting>
        <x14:conditionalFormatting xmlns:xm="http://schemas.microsoft.com/office/excel/2006/main">
          <x14:cfRule type="expression" priority="4701612" id="{373C95F1-00C1-45E9-B561-5224945BA4A4}">
            <xm:f>$AE$4='Data entry'!$R65</xm:f>
            <x14:dxf>
              <fill>
                <patternFill>
                  <bgColor rgb="FFFFFF00"/>
                </patternFill>
              </fill>
            </x14:dxf>
          </x14:cfRule>
          <xm:sqref>Q182:AE182</xm:sqref>
        </x14:conditionalFormatting>
        <x14:conditionalFormatting xmlns:xm="http://schemas.microsoft.com/office/excel/2006/main">
          <x14:cfRule type="expression" priority="4701613" id="{65E90E74-6BEF-4B00-BD5E-ECACFEBC225A}">
            <xm:f>$AF$4='Data entry'!$R65</xm:f>
            <x14:dxf>
              <fill>
                <patternFill>
                  <bgColor rgb="FFFF0000"/>
                </patternFill>
              </fill>
            </x14:dxf>
          </x14:cfRule>
          <xm:sqref>AD183:AP183</xm:sqref>
        </x14:conditionalFormatting>
        <x14:conditionalFormatting xmlns:xm="http://schemas.microsoft.com/office/excel/2006/main">
          <x14:cfRule type="expression" priority="4701614" id="{56B519D7-E083-4811-B42B-D6CB10D44BB3}">
            <xm:f>$AF$4='Data entry'!$R65</xm:f>
            <x14:dxf>
              <fill>
                <patternFill>
                  <bgColor rgb="FFFFFF00"/>
                </patternFill>
              </fill>
            </x14:dxf>
          </x14:cfRule>
          <xm:sqref>R182:AF182</xm:sqref>
        </x14:conditionalFormatting>
        <x14:conditionalFormatting xmlns:xm="http://schemas.microsoft.com/office/excel/2006/main">
          <x14:cfRule type="expression" priority="4701615" id="{889682B6-BF9B-414B-86B7-1C802156B058}">
            <xm:f>$AG$4='Data entry'!$R65</xm:f>
            <x14:dxf>
              <fill>
                <patternFill>
                  <bgColor rgb="FFFF0000"/>
                </patternFill>
              </fill>
            </x14:dxf>
          </x14:cfRule>
          <xm:sqref>AE183:AQ183</xm:sqref>
        </x14:conditionalFormatting>
        <x14:conditionalFormatting xmlns:xm="http://schemas.microsoft.com/office/excel/2006/main">
          <x14:cfRule type="expression" priority="4701616" id="{19913D88-1940-4CB0-B29C-D46D60833BD5}">
            <xm:f>$AG$4='Data entry'!$R65</xm:f>
            <x14:dxf>
              <fill>
                <patternFill>
                  <bgColor rgb="FFFFFF00"/>
                </patternFill>
              </fill>
            </x14:dxf>
          </x14:cfRule>
          <xm:sqref>S182:AG182</xm:sqref>
        </x14:conditionalFormatting>
        <x14:conditionalFormatting xmlns:xm="http://schemas.microsoft.com/office/excel/2006/main">
          <x14:cfRule type="expression" priority="4701617" id="{3DD7B9A5-18A3-463F-BAD5-9796FC487328}">
            <xm:f>$AH$4='Data entry'!$R65</xm:f>
            <x14:dxf>
              <fill>
                <patternFill>
                  <bgColor rgb="FFFF0000"/>
                </patternFill>
              </fill>
            </x14:dxf>
          </x14:cfRule>
          <xm:sqref>AF183:AR183</xm:sqref>
        </x14:conditionalFormatting>
        <x14:conditionalFormatting xmlns:xm="http://schemas.microsoft.com/office/excel/2006/main">
          <x14:cfRule type="expression" priority="4701618" id="{31005CF4-5608-496E-91EB-F7F505046C80}">
            <xm:f>$AH$4='Data entry'!$R65</xm:f>
            <x14:dxf>
              <fill>
                <patternFill>
                  <bgColor rgb="FFFFFF00"/>
                </patternFill>
              </fill>
            </x14:dxf>
          </x14:cfRule>
          <xm:sqref>T182:AH182</xm:sqref>
        </x14:conditionalFormatting>
        <x14:conditionalFormatting xmlns:xm="http://schemas.microsoft.com/office/excel/2006/main">
          <x14:cfRule type="expression" priority="4701619" id="{CD14F654-5B7A-444F-8FC1-7DD71E76E475}">
            <xm:f>$AI$4='Data entry'!$R65</xm:f>
            <x14:dxf>
              <fill>
                <patternFill>
                  <bgColor rgb="FFFF0000"/>
                </patternFill>
              </fill>
            </x14:dxf>
          </x14:cfRule>
          <xm:sqref>AG183:AS183</xm:sqref>
        </x14:conditionalFormatting>
        <x14:conditionalFormatting xmlns:xm="http://schemas.microsoft.com/office/excel/2006/main">
          <x14:cfRule type="expression" priority="4701620" id="{0E4E448C-6C46-4285-B877-A61A90294385}">
            <xm:f>$AI$4='Data entry'!$R65</xm:f>
            <x14:dxf>
              <fill>
                <patternFill>
                  <bgColor rgb="FFFFFF00"/>
                </patternFill>
              </fill>
            </x14:dxf>
          </x14:cfRule>
          <xm:sqref>U182:AI182</xm:sqref>
        </x14:conditionalFormatting>
        <x14:conditionalFormatting xmlns:xm="http://schemas.microsoft.com/office/excel/2006/main">
          <x14:cfRule type="expression" priority="4701621" id="{B1C1818F-791C-403D-BE73-6F6E9DC6A16D}">
            <xm:f>$AJ$4='Data entry'!$R65</xm:f>
            <x14:dxf>
              <fill>
                <patternFill>
                  <bgColor rgb="FFFF0000"/>
                </patternFill>
              </fill>
            </x14:dxf>
          </x14:cfRule>
          <xm:sqref>AH183:AT183</xm:sqref>
        </x14:conditionalFormatting>
        <x14:conditionalFormatting xmlns:xm="http://schemas.microsoft.com/office/excel/2006/main">
          <x14:cfRule type="expression" priority="4701622" id="{A1237792-221B-431B-B8A7-E9A64DA46D93}">
            <xm:f>$AJ$4='Data entry'!$R65</xm:f>
            <x14:dxf>
              <fill>
                <patternFill>
                  <bgColor rgb="FFFFFF00"/>
                </patternFill>
              </fill>
            </x14:dxf>
          </x14:cfRule>
          <xm:sqref>V182:AJ182</xm:sqref>
        </x14:conditionalFormatting>
        <x14:conditionalFormatting xmlns:xm="http://schemas.microsoft.com/office/excel/2006/main">
          <x14:cfRule type="expression" priority="4701623" id="{617DC2AF-C7A3-4724-8EA3-17DEFEDC8949}">
            <xm:f>$AK$4='Data entry'!$R65</xm:f>
            <x14:dxf>
              <fill>
                <patternFill>
                  <bgColor rgb="FFFF0000"/>
                </patternFill>
              </fill>
            </x14:dxf>
          </x14:cfRule>
          <xm:sqref>AI183:AU183</xm:sqref>
        </x14:conditionalFormatting>
        <x14:conditionalFormatting xmlns:xm="http://schemas.microsoft.com/office/excel/2006/main">
          <x14:cfRule type="expression" priority="4701624" id="{AA72317D-37B1-48EB-A28B-BF2AC8DC4519}">
            <xm:f>$AK$4='Data entry'!$R65</xm:f>
            <x14:dxf>
              <fill>
                <patternFill>
                  <bgColor rgb="FFFFFF00"/>
                </patternFill>
              </fill>
            </x14:dxf>
          </x14:cfRule>
          <xm:sqref>W182:AK182</xm:sqref>
        </x14:conditionalFormatting>
        <x14:conditionalFormatting xmlns:xm="http://schemas.microsoft.com/office/excel/2006/main">
          <x14:cfRule type="expression" priority="4701625" id="{6CA9FB7A-20EA-4D3A-B74C-A001F4BE810D}">
            <xm:f>$AL$4='Data entry'!$R65</xm:f>
            <x14:dxf>
              <fill>
                <patternFill>
                  <bgColor rgb="FFFF0000"/>
                </patternFill>
              </fill>
            </x14:dxf>
          </x14:cfRule>
          <xm:sqref>AJ183:AV183</xm:sqref>
        </x14:conditionalFormatting>
        <x14:conditionalFormatting xmlns:xm="http://schemas.microsoft.com/office/excel/2006/main">
          <x14:cfRule type="expression" priority="4701626" id="{81A75DAA-573F-4EF3-A640-1B992C18BEA0}">
            <xm:f>$AL$4='Data entry'!$R65</xm:f>
            <x14:dxf>
              <fill>
                <patternFill>
                  <bgColor rgb="FFFFFF00"/>
                </patternFill>
              </fill>
            </x14:dxf>
          </x14:cfRule>
          <xm:sqref>X182:AL182</xm:sqref>
        </x14:conditionalFormatting>
        <x14:conditionalFormatting xmlns:xm="http://schemas.microsoft.com/office/excel/2006/main">
          <x14:cfRule type="expression" priority="4701627" id="{3D44713E-4ABA-4CCD-9DF4-5513A9FB5E1E}">
            <xm:f>$AM$4='Data entry'!$R65</xm:f>
            <x14:dxf>
              <fill>
                <patternFill>
                  <bgColor rgb="FFFF0000"/>
                </patternFill>
              </fill>
            </x14:dxf>
          </x14:cfRule>
          <xm:sqref>AK183:AW183</xm:sqref>
        </x14:conditionalFormatting>
        <x14:conditionalFormatting xmlns:xm="http://schemas.microsoft.com/office/excel/2006/main">
          <x14:cfRule type="expression" priority="4701628" id="{05A26B51-72A7-4423-822F-2BDBC28275D0}">
            <xm:f>$AM$4='Data entry'!$R65</xm:f>
            <x14:dxf>
              <fill>
                <patternFill>
                  <bgColor rgb="FFFFFF00"/>
                </patternFill>
              </fill>
            </x14:dxf>
          </x14:cfRule>
          <xm:sqref>Y182:AM182</xm:sqref>
        </x14:conditionalFormatting>
        <x14:conditionalFormatting xmlns:xm="http://schemas.microsoft.com/office/excel/2006/main">
          <x14:cfRule type="expression" priority="4701629" id="{B8A20675-6230-4694-A7F6-6B3DC7142773}">
            <xm:f>$AN$4='Data entry'!$R65</xm:f>
            <x14:dxf>
              <fill>
                <patternFill>
                  <bgColor rgb="FFFF0000"/>
                </patternFill>
              </fill>
            </x14:dxf>
          </x14:cfRule>
          <xm:sqref>AL183:AX183</xm:sqref>
        </x14:conditionalFormatting>
        <x14:conditionalFormatting xmlns:xm="http://schemas.microsoft.com/office/excel/2006/main">
          <x14:cfRule type="expression" priority="4701630" id="{8421181C-7450-42E9-BC1D-065CCFCA960E}">
            <xm:f>$AN$4='Data entry'!$R65</xm:f>
            <x14:dxf>
              <fill>
                <patternFill>
                  <bgColor rgb="FFFFFF00"/>
                </patternFill>
              </fill>
            </x14:dxf>
          </x14:cfRule>
          <xm:sqref>Z182:AN182</xm:sqref>
        </x14:conditionalFormatting>
        <x14:conditionalFormatting xmlns:xm="http://schemas.microsoft.com/office/excel/2006/main">
          <x14:cfRule type="expression" priority="4701631" id="{067FE4BD-6EF4-4684-B6E0-35AB2F267EE7}">
            <xm:f>$AO$4='Data entry'!$R65</xm:f>
            <x14:dxf>
              <fill>
                <patternFill>
                  <bgColor rgb="FFFF0000"/>
                </patternFill>
              </fill>
            </x14:dxf>
          </x14:cfRule>
          <xm:sqref>AM183:AY183</xm:sqref>
        </x14:conditionalFormatting>
        <x14:conditionalFormatting xmlns:xm="http://schemas.microsoft.com/office/excel/2006/main">
          <x14:cfRule type="expression" priority="4701632" id="{F7653492-88D1-47AC-8BA3-0CCE65C3C2AB}">
            <xm:f>$AO$4='Data entry'!$R65</xm:f>
            <x14:dxf>
              <fill>
                <patternFill>
                  <bgColor rgb="FFFFFF00"/>
                </patternFill>
              </fill>
            </x14:dxf>
          </x14:cfRule>
          <xm:sqref>AA182:AO182</xm:sqref>
        </x14:conditionalFormatting>
        <x14:conditionalFormatting xmlns:xm="http://schemas.microsoft.com/office/excel/2006/main">
          <x14:cfRule type="expression" priority="4701633" id="{207A5E5D-B322-482E-9193-1D7318138358}">
            <xm:f>$AP$4='Data entry'!$R65</xm:f>
            <x14:dxf>
              <fill>
                <patternFill>
                  <bgColor rgb="FFFF0000"/>
                </patternFill>
              </fill>
            </x14:dxf>
          </x14:cfRule>
          <xm:sqref>AN183:AZ183</xm:sqref>
        </x14:conditionalFormatting>
        <x14:conditionalFormatting xmlns:xm="http://schemas.microsoft.com/office/excel/2006/main">
          <x14:cfRule type="expression" priority="4701634" id="{21DA638D-4CA0-4067-BFF1-240CE1A0261B}">
            <xm:f>$AP$4='Data entry'!$R65</xm:f>
            <x14:dxf>
              <fill>
                <patternFill>
                  <bgColor rgb="FFFFFF00"/>
                </patternFill>
              </fill>
            </x14:dxf>
          </x14:cfRule>
          <xm:sqref>AB182:AP182</xm:sqref>
        </x14:conditionalFormatting>
        <x14:conditionalFormatting xmlns:xm="http://schemas.microsoft.com/office/excel/2006/main">
          <x14:cfRule type="expression" priority="4701635" id="{71963D96-A42A-4B90-BFC7-6D83D37766EF}">
            <xm:f>$AQ$4='Data entry'!$R65</xm:f>
            <x14:dxf>
              <fill>
                <patternFill>
                  <bgColor rgb="FFFF0000"/>
                </patternFill>
              </fill>
            </x14:dxf>
          </x14:cfRule>
          <xm:sqref>AO183:BA183</xm:sqref>
        </x14:conditionalFormatting>
        <x14:conditionalFormatting xmlns:xm="http://schemas.microsoft.com/office/excel/2006/main">
          <x14:cfRule type="expression" priority="4701636" id="{74952595-84B6-484F-8FF6-FCC1F337DF4D}">
            <xm:f>$AQ$4='Data entry'!$R65</xm:f>
            <x14:dxf>
              <fill>
                <patternFill>
                  <bgColor rgb="FFFFFF00"/>
                </patternFill>
              </fill>
            </x14:dxf>
          </x14:cfRule>
          <xm:sqref>AC182:AQ182</xm:sqref>
        </x14:conditionalFormatting>
        <x14:conditionalFormatting xmlns:xm="http://schemas.microsoft.com/office/excel/2006/main">
          <x14:cfRule type="expression" priority="4701637" id="{8AC9C4B9-0A34-4BC0-B0F7-CA89434C4911}">
            <xm:f>$P$4='Data entry'!$R65</xm:f>
            <x14:dxf>
              <fill>
                <patternFill>
                  <bgColor rgb="FFFFFF00"/>
                </patternFill>
              </fill>
            </x14:dxf>
          </x14:cfRule>
          <xm:sqref>C182:P182</xm:sqref>
        </x14:conditionalFormatting>
        <x14:conditionalFormatting xmlns:xm="http://schemas.microsoft.com/office/excel/2006/main">
          <x14:cfRule type="expression" priority="4701638" id="{0A726775-ABFD-4F22-967C-1A4D87BA3751}">
            <xm:f>$Q$4='Data entry'!$R65</xm:f>
            <x14:dxf>
              <fill>
                <patternFill>
                  <bgColor rgb="FFFFFF00"/>
                </patternFill>
              </fill>
            </x14:dxf>
          </x14:cfRule>
          <xm:sqref>C182:Q182</xm:sqref>
        </x14:conditionalFormatting>
        <x14:conditionalFormatting xmlns:xm="http://schemas.microsoft.com/office/excel/2006/main">
          <x14:cfRule type="expression" priority="4701639" id="{3A8414BD-262C-43B5-86EE-FA6901D00453}">
            <xm:f>$Q$4='Data entry'!$R65</xm:f>
            <x14:dxf>
              <fill>
                <patternFill>
                  <bgColor rgb="FFFF0000"/>
                </patternFill>
              </fill>
            </x14:dxf>
          </x14:cfRule>
          <xm:sqref>O183:AA183</xm:sqref>
        </x14:conditionalFormatting>
        <x14:conditionalFormatting xmlns:xm="http://schemas.microsoft.com/office/excel/2006/main">
          <x14:cfRule type="expression" priority="4701640" id="{B8B5501D-F3EF-4449-9306-F652960C65F4}">
            <xm:f>$R$4='Data entry'!$R65</xm:f>
            <x14:dxf>
              <fill>
                <patternFill>
                  <bgColor rgb="FFFF0000"/>
                </patternFill>
              </fill>
            </x14:dxf>
          </x14:cfRule>
          <xm:sqref>P183:AB183</xm:sqref>
        </x14:conditionalFormatting>
        <x14:conditionalFormatting xmlns:xm="http://schemas.microsoft.com/office/excel/2006/main">
          <x14:cfRule type="expression" priority="4701641" id="{5D070DEC-B82E-4D87-B907-A3E5AB836991}">
            <xm:f>$R$4='Data entry'!$R65</xm:f>
            <x14:dxf>
              <fill>
                <patternFill>
                  <bgColor rgb="FFFFFF00"/>
                </patternFill>
              </fill>
            </x14:dxf>
          </x14:cfRule>
          <xm:sqref>D182:R182</xm:sqref>
        </x14:conditionalFormatting>
        <x14:conditionalFormatting xmlns:xm="http://schemas.microsoft.com/office/excel/2006/main">
          <x14:cfRule type="expression" priority="4701642" id="{E4D16A10-F818-4664-9FB2-F0E839824D4B}">
            <xm:f>$S$4='Data entry'!$R65</xm:f>
            <x14:dxf>
              <fill>
                <patternFill>
                  <bgColor rgb="FFFF0000"/>
                </patternFill>
              </fill>
            </x14:dxf>
          </x14:cfRule>
          <xm:sqref>Q183:AC183</xm:sqref>
        </x14:conditionalFormatting>
        <x14:conditionalFormatting xmlns:xm="http://schemas.microsoft.com/office/excel/2006/main">
          <x14:cfRule type="expression" priority="4701643" id="{1A9F9911-A3E9-4730-AFBE-AB8C596545CA}">
            <xm:f>$S$4='Data entry'!$R65</xm:f>
            <x14:dxf>
              <fill>
                <patternFill>
                  <bgColor rgb="FFFFFF00"/>
                </patternFill>
              </fill>
            </x14:dxf>
          </x14:cfRule>
          <xm:sqref>E182:S182</xm:sqref>
        </x14:conditionalFormatting>
        <x14:conditionalFormatting xmlns:xm="http://schemas.microsoft.com/office/excel/2006/main">
          <x14:cfRule type="expression" priority="4701644" id="{8BB5CD1B-B2AC-442A-9550-26DE19A62D22}">
            <xm:f>$T$4='Data entry'!$R65</xm:f>
            <x14:dxf>
              <fill>
                <patternFill>
                  <bgColor rgb="FFFF0000"/>
                </patternFill>
              </fill>
            </x14:dxf>
          </x14:cfRule>
          <xm:sqref>R183:AD183</xm:sqref>
        </x14:conditionalFormatting>
        <x14:conditionalFormatting xmlns:xm="http://schemas.microsoft.com/office/excel/2006/main">
          <x14:cfRule type="expression" priority="4701645" id="{E7B59C69-7921-4049-84A1-8B3E5F7B0598}">
            <xm:f>$T$4='Data entry'!$R65</xm:f>
            <x14:dxf>
              <fill>
                <patternFill>
                  <bgColor rgb="FFFFFF00"/>
                </patternFill>
              </fill>
            </x14:dxf>
          </x14:cfRule>
          <xm:sqref>F182:T182</xm:sqref>
        </x14:conditionalFormatting>
        <x14:conditionalFormatting xmlns:xm="http://schemas.microsoft.com/office/excel/2006/main">
          <x14:cfRule type="expression" priority="4701646" id="{238C09E5-7A3D-439D-949F-A7733073F9A2}">
            <xm:f>$U$4='Data entry'!$R65</xm:f>
            <x14:dxf>
              <fill>
                <patternFill>
                  <bgColor rgb="FFFFFF00"/>
                </patternFill>
              </fill>
            </x14:dxf>
          </x14:cfRule>
          <xm:sqref>G182:U182</xm:sqref>
        </x14:conditionalFormatting>
        <x14:conditionalFormatting xmlns:xm="http://schemas.microsoft.com/office/excel/2006/main">
          <x14:cfRule type="expression" priority="4701647" id="{DE4D4432-0A19-452A-AF14-2873FE4DF411}">
            <xm:f>$AR$4='Data entry'!$R65</xm:f>
            <x14:dxf>
              <fill>
                <patternFill>
                  <bgColor rgb="FFFF0000"/>
                </patternFill>
              </fill>
            </x14:dxf>
          </x14:cfRule>
          <xm:sqref>AP183:BB183</xm:sqref>
        </x14:conditionalFormatting>
        <x14:conditionalFormatting xmlns:xm="http://schemas.microsoft.com/office/excel/2006/main">
          <x14:cfRule type="expression" priority="4701648" id="{90D7E1FF-542D-40C8-9BD5-DFEB4CDD256F}">
            <xm:f>$AR$4='Data entry'!$R65</xm:f>
            <x14:dxf>
              <fill>
                <patternFill>
                  <bgColor rgb="FFFFFF00"/>
                </patternFill>
              </fill>
            </x14:dxf>
          </x14:cfRule>
          <xm:sqref>AD182:AR182</xm:sqref>
        </x14:conditionalFormatting>
        <x14:conditionalFormatting xmlns:xm="http://schemas.microsoft.com/office/excel/2006/main">
          <x14:cfRule type="expression" priority="4701649" id="{0EBB5305-4A4A-4205-A1FF-11160070CBC3}">
            <xm:f>$AS$4='Data entry'!$R65</xm:f>
            <x14:dxf>
              <fill>
                <patternFill>
                  <bgColor rgb="FFFF0000"/>
                </patternFill>
              </fill>
            </x14:dxf>
          </x14:cfRule>
          <xm:sqref>AQ183:BC183</xm:sqref>
        </x14:conditionalFormatting>
        <x14:conditionalFormatting xmlns:xm="http://schemas.microsoft.com/office/excel/2006/main">
          <x14:cfRule type="expression" priority="4701650" id="{AC8EB30C-4253-4CE1-820E-1801F6D8D35B}">
            <xm:f>$AS$4='Data entry'!$R65</xm:f>
            <x14:dxf>
              <fill>
                <patternFill>
                  <bgColor rgb="FFFFFF00"/>
                </patternFill>
              </fill>
            </x14:dxf>
          </x14:cfRule>
          <xm:sqref>AE182:AS182</xm:sqref>
        </x14:conditionalFormatting>
        <x14:conditionalFormatting xmlns:xm="http://schemas.microsoft.com/office/excel/2006/main">
          <x14:cfRule type="expression" priority="4701651" id="{E11744C1-7201-4272-A1B0-945490B42425}">
            <xm:f>$AT$4='Data entry'!$R65</xm:f>
            <x14:dxf>
              <fill>
                <patternFill>
                  <bgColor rgb="FFFF0000"/>
                </patternFill>
              </fill>
            </x14:dxf>
          </x14:cfRule>
          <xm:sqref>AR183:BD183</xm:sqref>
        </x14:conditionalFormatting>
        <x14:conditionalFormatting xmlns:xm="http://schemas.microsoft.com/office/excel/2006/main">
          <x14:cfRule type="expression" priority="4701652" id="{5EE2823B-E955-4EA7-B99C-0B1F77B57A69}">
            <xm:f>$AT$4='Data entry'!$R65</xm:f>
            <x14:dxf>
              <fill>
                <patternFill>
                  <bgColor rgb="FFFFFF00"/>
                </patternFill>
              </fill>
            </x14:dxf>
          </x14:cfRule>
          <xm:sqref>AF182:AT182</xm:sqref>
        </x14:conditionalFormatting>
        <x14:conditionalFormatting xmlns:xm="http://schemas.microsoft.com/office/excel/2006/main">
          <x14:cfRule type="expression" priority="4701653" id="{5737DC63-3262-4B34-900C-2AAEB255FCBA}">
            <xm:f>$AU$4='Data entry'!$R65</xm:f>
            <x14:dxf>
              <fill>
                <patternFill>
                  <bgColor rgb="FFFF0000"/>
                </patternFill>
              </fill>
            </x14:dxf>
          </x14:cfRule>
          <xm:sqref>AS183:BE183</xm:sqref>
        </x14:conditionalFormatting>
        <x14:conditionalFormatting xmlns:xm="http://schemas.microsoft.com/office/excel/2006/main">
          <x14:cfRule type="expression" priority="4701654" id="{2B5C1F1B-3C3D-4CA3-BC64-0E98422075B6}">
            <xm:f>$AU$4='Data entry'!$R65</xm:f>
            <x14:dxf>
              <fill>
                <patternFill>
                  <bgColor rgb="FFFFFF00"/>
                </patternFill>
              </fill>
            </x14:dxf>
          </x14:cfRule>
          <xm:sqref>AG182:AU182</xm:sqref>
        </x14:conditionalFormatting>
        <x14:conditionalFormatting xmlns:xm="http://schemas.microsoft.com/office/excel/2006/main">
          <x14:cfRule type="expression" priority="4701655" id="{B87A1285-B003-4855-8F4B-53C391BA10E6}">
            <xm:f>$AV$4='Data entry'!$R65</xm:f>
            <x14:dxf>
              <fill>
                <patternFill>
                  <bgColor rgb="FFFF0000"/>
                </patternFill>
              </fill>
            </x14:dxf>
          </x14:cfRule>
          <xm:sqref>AT183:BF183</xm:sqref>
        </x14:conditionalFormatting>
        <x14:conditionalFormatting xmlns:xm="http://schemas.microsoft.com/office/excel/2006/main">
          <x14:cfRule type="expression" priority="4701656" id="{338EE31C-78DB-4818-B837-0380F9E457FA}">
            <xm:f>$AV$4='Data entry'!$R65</xm:f>
            <x14:dxf>
              <fill>
                <patternFill>
                  <bgColor rgb="FFFFFF00"/>
                </patternFill>
              </fill>
            </x14:dxf>
          </x14:cfRule>
          <xm:sqref>AH182:AV182</xm:sqref>
        </x14:conditionalFormatting>
        <x14:conditionalFormatting xmlns:xm="http://schemas.microsoft.com/office/excel/2006/main">
          <x14:cfRule type="expression" priority="4701657" id="{5C40EA66-2801-4C91-B885-BF6A1ECFC35C}">
            <xm:f>$AW$4='Data entry'!$R65</xm:f>
            <x14:dxf>
              <fill>
                <patternFill>
                  <bgColor rgb="FFFF0000"/>
                </patternFill>
              </fill>
            </x14:dxf>
          </x14:cfRule>
          <xm:sqref>AU183:BG183</xm:sqref>
        </x14:conditionalFormatting>
        <x14:conditionalFormatting xmlns:xm="http://schemas.microsoft.com/office/excel/2006/main">
          <x14:cfRule type="expression" priority="4701658" id="{51BCD5CE-DF86-4C2F-8A81-DDA1EFD6C8F7}">
            <xm:f>$AW$4='Data entry'!$R65</xm:f>
            <x14:dxf>
              <fill>
                <patternFill>
                  <bgColor rgb="FFFFFF00"/>
                </patternFill>
              </fill>
            </x14:dxf>
          </x14:cfRule>
          <xm:sqref>AI182:AW182</xm:sqref>
        </x14:conditionalFormatting>
        <x14:conditionalFormatting xmlns:xm="http://schemas.microsoft.com/office/excel/2006/main">
          <x14:cfRule type="expression" priority="4701659" id="{DC2ED5A0-8917-4877-8CD3-9DF9BE5993C9}">
            <xm:f>$AX$4='Data entry'!$R65</xm:f>
            <x14:dxf>
              <fill>
                <patternFill>
                  <bgColor rgb="FFFF0000"/>
                </patternFill>
              </fill>
            </x14:dxf>
          </x14:cfRule>
          <xm:sqref>AV183:BH183</xm:sqref>
        </x14:conditionalFormatting>
        <x14:conditionalFormatting xmlns:xm="http://schemas.microsoft.com/office/excel/2006/main">
          <x14:cfRule type="expression" priority="4701660" id="{59B31869-20F9-45BD-BC80-0A6C8945CE2C}">
            <xm:f>$AX$4='Data entry'!$R65</xm:f>
            <x14:dxf>
              <fill>
                <patternFill>
                  <bgColor rgb="FFFFFF00"/>
                </patternFill>
              </fill>
            </x14:dxf>
          </x14:cfRule>
          <xm:sqref>AJ182:AX182</xm:sqref>
        </x14:conditionalFormatting>
        <x14:conditionalFormatting xmlns:xm="http://schemas.microsoft.com/office/excel/2006/main">
          <x14:cfRule type="expression" priority="4701661" id="{D4208FA0-4262-4037-934C-6D0742B2AD8E}">
            <xm:f>$AY$4='Data entry'!$R65</xm:f>
            <x14:dxf>
              <fill>
                <patternFill>
                  <bgColor rgb="FFFF0000"/>
                </patternFill>
              </fill>
            </x14:dxf>
          </x14:cfRule>
          <xm:sqref>AW183:BI183</xm:sqref>
        </x14:conditionalFormatting>
        <x14:conditionalFormatting xmlns:xm="http://schemas.microsoft.com/office/excel/2006/main">
          <x14:cfRule type="expression" priority="4701662" id="{04D6E423-18C7-42B2-A67D-F49D8E62B571}">
            <xm:f>$AY$4='Data entry'!$R65</xm:f>
            <x14:dxf>
              <fill>
                <patternFill>
                  <bgColor rgb="FFFFFF00"/>
                </patternFill>
              </fill>
            </x14:dxf>
          </x14:cfRule>
          <xm:sqref>AK182:AY182</xm:sqref>
        </x14:conditionalFormatting>
        <x14:conditionalFormatting xmlns:xm="http://schemas.microsoft.com/office/excel/2006/main">
          <x14:cfRule type="expression" priority="4701663" id="{A931C203-6E4B-4EBD-A2F4-1876881F48D4}">
            <xm:f>$AZ$4='Data entry'!$R65</xm:f>
            <x14:dxf>
              <fill>
                <patternFill>
                  <bgColor rgb="FFFF0000"/>
                </patternFill>
              </fill>
            </x14:dxf>
          </x14:cfRule>
          <xm:sqref>AX183:BJ183</xm:sqref>
        </x14:conditionalFormatting>
        <x14:conditionalFormatting xmlns:xm="http://schemas.microsoft.com/office/excel/2006/main">
          <x14:cfRule type="expression" priority="4701664" id="{092D9100-E652-40FE-8CAA-720DC0681250}">
            <xm:f>$AZ$4='Data entry'!$R65</xm:f>
            <x14:dxf>
              <fill>
                <patternFill>
                  <bgColor rgb="FFFFFF00"/>
                </patternFill>
              </fill>
            </x14:dxf>
          </x14:cfRule>
          <xm:sqref>AL182:AZ182</xm:sqref>
        </x14:conditionalFormatting>
        <x14:conditionalFormatting xmlns:xm="http://schemas.microsoft.com/office/excel/2006/main">
          <x14:cfRule type="expression" priority="4701665" id="{A3C7E6BE-A225-483C-A983-A915DB662C52}">
            <xm:f>$BA$4='Data entry'!$R65</xm:f>
            <x14:dxf>
              <fill>
                <patternFill>
                  <bgColor rgb="FFFF0000"/>
                </patternFill>
              </fill>
            </x14:dxf>
          </x14:cfRule>
          <xm:sqref>AY183:BK183</xm:sqref>
        </x14:conditionalFormatting>
        <x14:conditionalFormatting xmlns:xm="http://schemas.microsoft.com/office/excel/2006/main">
          <x14:cfRule type="expression" priority="4701666" id="{F5CF569A-8AFA-4CFF-8BD3-F04D8927A99F}">
            <xm:f>$BA$4='Data entry'!$R65</xm:f>
            <x14:dxf>
              <fill>
                <patternFill>
                  <bgColor rgb="FFFFFF00"/>
                </patternFill>
              </fill>
            </x14:dxf>
          </x14:cfRule>
          <xm:sqref>AM182:BA182</xm:sqref>
        </x14:conditionalFormatting>
        <x14:conditionalFormatting xmlns:xm="http://schemas.microsoft.com/office/excel/2006/main">
          <x14:cfRule type="expression" priority="4701667" id="{E4DAC94A-7983-4BFB-A87B-45B58561841A}">
            <xm:f>$BB$4='Data entry'!$R65</xm:f>
            <x14:dxf>
              <fill>
                <patternFill>
                  <bgColor rgb="FFFF0000"/>
                </patternFill>
              </fill>
            </x14:dxf>
          </x14:cfRule>
          <xm:sqref>AZ183:BL183</xm:sqref>
        </x14:conditionalFormatting>
        <x14:conditionalFormatting xmlns:xm="http://schemas.microsoft.com/office/excel/2006/main">
          <x14:cfRule type="expression" priority="4701668" id="{E63849C5-F39B-4B0E-8F8A-B532EDF2CBAE}">
            <xm:f>$BB$4='Data entry'!$R65</xm:f>
            <x14:dxf>
              <fill>
                <patternFill>
                  <bgColor rgb="FFFFFF00"/>
                </patternFill>
              </fill>
            </x14:dxf>
          </x14:cfRule>
          <xm:sqref>AN182:BB182</xm:sqref>
        </x14:conditionalFormatting>
        <x14:conditionalFormatting xmlns:xm="http://schemas.microsoft.com/office/excel/2006/main">
          <x14:cfRule type="expression" priority="4701669" id="{4FDC32D3-C1F5-455D-9AA4-A03359B72526}">
            <xm:f>$BC$4='Data entry'!$R65</xm:f>
            <x14:dxf>
              <fill>
                <patternFill>
                  <bgColor rgb="FFFF0000"/>
                </patternFill>
              </fill>
            </x14:dxf>
          </x14:cfRule>
          <xm:sqref>BA183:BM183</xm:sqref>
        </x14:conditionalFormatting>
        <x14:conditionalFormatting xmlns:xm="http://schemas.microsoft.com/office/excel/2006/main">
          <x14:cfRule type="expression" priority="4701670" id="{5F0D0C60-B233-4C56-B05D-98C99990877F}">
            <xm:f>$BC$4='Data entry'!$R65</xm:f>
            <x14:dxf>
              <fill>
                <patternFill>
                  <bgColor rgb="FFFFFF00"/>
                </patternFill>
              </fill>
            </x14:dxf>
          </x14:cfRule>
          <xm:sqref>AO182:BC182</xm:sqref>
        </x14:conditionalFormatting>
        <x14:conditionalFormatting xmlns:xm="http://schemas.microsoft.com/office/excel/2006/main">
          <x14:cfRule type="expression" priority="4701671" id="{9EBCB60F-8135-43B6-A0F3-548D4092CC98}">
            <xm:f>$BD$4='Data entry'!$R65</xm:f>
            <x14:dxf>
              <fill>
                <patternFill>
                  <bgColor rgb="FFFF0000"/>
                </patternFill>
              </fill>
            </x14:dxf>
          </x14:cfRule>
          <xm:sqref>BB183:BN183</xm:sqref>
        </x14:conditionalFormatting>
        <x14:conditionalFormatting xmlns:xm="http://schemas.microsoft.com/office/excel/2006/main">
          <x14:cfRule type="expression" priority="4701672" id="{961AF346-4A73-41ED-9A8D-27D431B09C05}">
            <xm:f>$BD$4='Data entry'!$R65</xm:f>
            <x14:dxf>
              <fill>
                <patternFill>
                  <bgColor rgb="FFFFFF00"/>
                </patternFill>
              </fill>
            </x14:dxf>
          </x14:cfRule>
          <xm:sqref>AP182:BD182</xm:sqref>
        </x14:conditionalFormatting>
        <x14:conditionalFormatting xmlns:xm="http://schemas.microsoft.com/office/excel/2006/main">
          <x14:cfRule type="expression" priority="4701673" id="{5A887026-27CD-4F8C-8BA6-1E92704C1CA6}">
            <xm:f>$BE$4='Data entry'!$R65</xm:f>
            <x14:dxf>
              <fill>
                <patternFill>
                  <bgColor rgb="FFFF0000"/>
                </patternFill>
              </fill>
            </x14:dxf>
          </x14:cfRule>
          <xm:sqref>BC183:BO183</xm:sqref>
        </x14:conditionalFormatting>
        <x14:conditionalFormatting xmlns:xm="http://schemas.microsoft.com/office/excel/2006/main">
          <x14:cfRule type="expression" priority="4701674" id="{7F46217B-A1E9-4515-B31E-E756FCD7C6D9}">
            <xm:f>$BE$4='Data entry'!$R65</xm:f>
            <x14:dxf>
              <fill>
                <patternFill>
                  <bgColor rgb="FFFFFF00"/>
                </patternFill>
              </fill>
            </x14:dxf>
          </x14:cfRule>
          <xm:sqref>AP182:BE182</xm:sqref>
        </x14:conditionalFormatting>
        <x14:conditionalFormatting xmlns:xm="http://schemas.microsoft.com/office/excel/2006/main">
          <x14:cfRule type="expression" priority="4701675" id="{F4D9285C-8CA0-4EF1-943E-6A462D47CC77}">
            <xm:f>$BF$4='Data entry'!$R65</xm:f>
            <x14:dxf>
              <fill>
                <patternFill>
                  <bgColor rgb="FFFF0000"/>
                </patternFill>
              </fill>
            </x14:dxf>
          </x14:cfRule>
          <xm:sqref>BD183:BP183</xm:sqref>
        </x14:conditionalFormatting>
        <x14:conditionalFormatting xmlns:xm="http://schemas.microsoft.com/office/excel/2006/main">
          <x14:cfRule type="expression" priority="4701676" id="{B9E4407D-651D-4DC0-9D61-3271D62A65E9}">
            <xm:f>$BF$4='Data entry'!$R65</xm:f>
            <x14:dxf>
              <fill>
                <patternFill>
                  <bgColor rgb="FFFFFF00"/>
                </patternFill>
              </fill>
            </x14:dxf>
          </x14:cfRule>
          <xm:sqref>AR182:BF182</xm:sqref>
        </x14:conditionalFormatting>
        <x14:conditionalFormatting xmlns:xm="http://schemas.microsoft.com/office/excel/2006/main">
          <x14:cfRule type="expression" priority="4701677" id="{4CDC062F-DDFF-4556-B941-08F919727F69}">
            <xm:f>$BG$4='Data entry'!$R65</xm:f>
            <x14:dxf>
              <fill>
                <patternFill>
                  <bgColor rgb="FFFF0000"/>
                </patternFill>
              </fill>
            </x14:dxf>
          </x14:cfRule>
          <xm:sqref>BE183:BQ183</xm:sqref>
        </x14:conditionalFormatting>
        <x14:conditionalFormatting xmlns:xm="http://schemas.microsoft.com/office/excel/2006/main">
          <x14:cfRule type="expression" priority="4701678" id="{789184FA-9055-433B-8A1B-92C7ED59E81F}">
            <xm:f>$BG$4='Data entry'!$R65</xm:f>
            <x14:dxf>
              <fill>
                <patternFill>
                  <bgColor rgb="FFFFFF00"/>
                </patternFill>
              </fill>
            </x14:dxf>
          </x14:cfRule>
          <xm:sqref>AS182:BG182</xm:sqref>
        </x14:conditionalFormatting>
        <x14:conditionalFormatting xmlns:xm="http://schemas.microsoft.com/office/excel/2006/main">
          <x14:cfRule type="expression" priority="4701679" id="{58651E5C-09C9-46C1-B95C-E8A578A49E15}">
            <xm:f>$BH$4='Data entry'!$R65</xm:f>
            <x14:dxf>
              <fill>
                <patternFill>
                  <bgColor rgb="FFFFFF00"/>
                </patternFill>
              </fill>
            </x14:dxf>
          </x14:cfRule>
          <xm:sqref>AT182:BH182</xm:sqref>
        </x14:conditionalFormatting>
        <x14:conditionalFormatting xmlns:xm="http://schemas.microsoft.com/office/excel/2006/main">
          <x14:cfRule type="expression" priority="4701680" id="{97B30B86-8311-4DC0-A533-8C0D53F37839}">
            <xm:f>$BH$4='Data entry'!$R65</xm:f>
            <x14:dxf>
              <fill>
                <patternFill>
                  <bgColor rgb="FFFF0000"/>
                </patternFill>
              </fill>
            </x14:dxf>
          </x14:cfRule>
          <xm:sqref>BF183:BR183</xm:sqref>
        </x14:conditionalFormatting>
        <x14:conditionalFormatting xmlns:xm="http://schemas.microsoft.com/office/excel/2006/main">
          <x14:cfRule type="expression" priority="4701681" id="{78344C0C-5AEA-40B1-A20C-6D77DF58E1F5}">
            <xm:f>$BI$4='Data entry'!$R65</xm:f>
            <x14:dxf>
              <fill>
                <patternFill>
                  <bgColor rgb="FFFFFF00"/>
                </patternFill>
              </fill>
            </x14:dxf>
          </x14:cfRule>
          <xm:sqref>AU182:BI182</xm:sqref>
        </x14:conditionalFormatting>
        <x14:conditionalFormatting xmlns:xm="http://schemas.microsoft.com/office/excel/2006/main">
          <x14:cfRule type="expression" priority="4701682" id="{A9CE044F-482E-4F25-B28F-89ACC58502B1}">
            <xm:f>$BI$4='Data entry'!$R65</xm:f>
            <x14:dxf>
              <fill>
                <patternFill>
                  <bgColor rgb="FFFF0000"/>
                </patternFill>
              </fill>
            </x14:dxf>
          </x14:cfRule>
          <xm:sqref>BG183:BS183</xm:sqref>
        </x14:conditionalFormatting>
        <x14:conditionalFormatting xmlns:xm="http://schemas.microsoft.com/office/excel/2006/main">
          <x14:cfRule type="expression" priority="4701683" id="{F63BE0EB-3C71-4456-BEF0-11180AB7A8BB}">
            <xm:f>$BJ$4='Data entry'!$R65</xm:f>
            <x14:dxf>
              <fill>
                <patternFill>
                  <bgColor rgb="FFFFFF00"/>
                </patternFill>
              </fill>
            </x14:dxf>
          </x14:cfRule>
          <xm:sqref>AV182:BJ182</xm:sqref>
        </x14:conditionalFormatting>
        <x14:conditionalFormatting xmlns:xm="http://schemas.microsoft.com/office/excel/2006/main">
          <x14:cfRule type="expression" priority="4701684" id="{478A5DCB-1DAA-4497-A6CC-B4F01FB96D10}">
            <xm:f>$BJ$4='Data entry'!$R65</xm:f>
            <x14:dxf>
              <fill>
                <patternFill>
                  <bgColor rgb="FFFF0000"/>
                </patternFill>
              </fill>
            </x14:dxf>
          </x14:cfRule>
          <xm:sqref>BH183:BT183</xm:sqref>
        </x14:conditionalFormatting>
        <x14:conditionalFormatting xmlns:xm="http://schemas.microsoft.com/office/excel/2006/main">
          <x14:cfRule type="expression" priority="4701685" id="{CDE4AD5B-65A6-4FA4-9EC0-8D05F22312A9}">
            <xm:f>$BK$4='Data entry'!$R65</xm:f>
            <x14:dxf>
              <fill>
                <patternFill>
                  <bgColor rgb="FFFF0000"/>
                </patternFill>
              </fill>
            </x14:dxf>
          </x14:cfRule>
          <xm:sqref>BI183:BU183</xm:sqref>
        </x14:conditionalFormatting>
        <x14:conditionalFormatting xmlns:xm="http://schemas.microsoft.com/office/excel/2006/main">
          <x14:cfRule type="expression" priority="4701686" id="{AB32E790-6CD8-4D11-9A69-57D785FE4BBC}">
            <xm:f>$BK$4='Data entry'!$R65</xm:f>
            <x14:dxf>
              <fill>
                <patternFill>
                  <bgColor rgb="FFFFFF00"/>
                </patternFill>
              </fill>
            </x14:dxf>
          </x14:cfRule>
          <xm:sqref>AW182:BK182</xm:sqref>
        </x14:conditionalFormatting>
        <x14:conditionalFormatting xmlns:xm="http://schemas.microsoft.com/office/excel/2006/main">
          <x14:cfRule type="expression" priority="4701687" id="{99810EB9-805C-43D8-852A-EEECE7874CDB}">
            <xm:f>$BL$4='Data entry'!$R65</xm:f>
            <x14:dxf>
              <fill>
                <patternFill>
                  <bgColor rgb="FFFF0000"/>
                </patternFill>
              </fill>
            </x14:dxf>
          </x14:cfRule>
          <xm:sqref>BJ183:BV183</xm:sqref>
        </x14:conditionalFormatting>
        <x14:conditionalFormatting xmlns:xm="http://schemas.microsoft.com/office/excel/2006/main">
          <x14:cfRule type="expression" priority="4701688" id="{BF5F5475-4E46-479C-97A6-D5175F5D1803}">
            <xm:f>$BL$4='Data entry'!$R65</xm:f>
            <x14:dxf>
              <fill>
                <patternFill>
                  <bgColor rgb="FFFFFF00"/>
                </patternFill>
              </fill>
            </x14:dxf>
          </x14:cfRule>
          <xm:sqref>AX182:BL182</xm:sqref>
        </x14:conditionalFormatting>
        <x14:conditionalFormatting xmlns:xm="http://schemas.microsoft.com/office/excel/2006/main">
          <x14:cfRule type="expression" priority="4701689" id="{B86FDF2F-16C9-46B1-847E-7EA1A8A34B9D}">
            <xm:f>$BM$4='Data entry'!$R65</xm:f>
            <x14:dxf>
              <fill>
                <patternFill>
                  <bgColor rgb="FFFF0000"/>
                </patternFill>
              </fill>
            </x14:dxf>
          </x14:cfRule>
          <xm:sqref>BK183:BW183</xm:sqref>
        </x14:conditionalFormatting>
        <x14:conditionalFormatting xmlns:xm="http://schemas.microsoft.com/office/excel/2006/main">
          <x14:cfRule type="expression" priority="4701690" id="{72FD189F-4CED-400D-9FEF-21A328970A4D}">
            <xm:f>$BM$4='Data entry'!$R65</xm:f>
            <x14:dxf>
              <fill>
                <patternFill>
                  <bgColor rgb="FFFFFF00"/>
                </patternFill>
              </fill>
            </x14:dxf>
          </x14:cfRule>
          <xm:sqref>AY182:BM182</xm:sqref>
        </x14:conditionalFormatting>
        <x14:conditionalFormatting xmlns:xm="http://schemas.microsoft.com/office/excel/2006/main">
          <x14:cfRule type="expression" priority="4701691" id="{BBBBF859-D5A7-4F55-BFBF-8A77E3357590}">
            <xm:f>$BN$4='Data entry'!$R65</xm:f>
            <x14:dxf>
              <fill>
                <patternFill>
                  <bgColor rgb="FFFF0000"/>
                </patternFill>
              </fill>
            </x14:dxf>
          </x14:cfRule>
          <xm:sqref>BL183:BX183</xm:sqref>
        </x14:conditionalFormatting>
        <x14:conditionalFormatting xmlns:xm="http://schemas.microsoft.com/office/excel/2006/main">
          <x14:cfRule type="expression" priority="4701692" id="{50CB1D75-0FD5-4D24-92B1-E8A41DC6575C}">
            <xm:f>$BN$4='Data entry'!$R65</xm:f>
            <x14:dxf>
              <fill>
                <patternFill>
                  <bgColor rgb="FFFFFF00"/>
                </patternFill>
              </fill>
            </x14:dxf>
          </x14:cfRule>
          <xm:sqref>AZ182:BN182</xm:sqref>
        </x14:conditionalFormatting>
        <x14:conditionalFormatting xmlns:xm="http://schemas.microsoft.com/office/excel/2006/main">
          <x14:cfRule type="expression" priority="4701693" id="{9EF3226D-E8FC-496B-A6FF-71776AEA54D1}">
            <xm:f>$BO$4='Data entry'!$R65</xm:f>
            <x14:dxf>
              <fill>
                <patternFill>
                  <bgColor rgb="FFFF0000"/>
                </patternFill>
              </fill>
            </x14:dxf>
          </x14:cfRule>
          <xm:sqref>BM183:BY183</xm:sqref>
        </x14:conditionalFormatting>
        <x14:conditionalFormatting xmlns:xm="http://schemas.microsoft.com/office/excel/2006/main">
          <x14:cfRule type="expression" priority="4701694" id="{3B86C801-ECFE-4D05-8AA5-1581116BAFBC}">
            <xm:f>$BO$4='Data entry'!$R65</xm:f>
            <x14:dxf>
              <fill>
                <patternFill>
                  <bgColor rgb="FFFFFF00"/>
                </patternFill>
              </fill>
            </x14:dxf>
          </x14:cfRule>
          <xm:sqref>BA182:BO182</xm:sqref>
        </x14:conditionalFormatting>
        <x14:conditionalFormatting xmlns:xm="http://schemas.microsoft.com/office/excel/2006/main">
          <x14:cfRule type="expression" priority="4701695" id="{058A23EC-3371-4A02-9F20-1ECA603AC6BC}">
            <xm:f>$BP$4='Data entry'!$R65</xm:f>
            <x14:dxf>
              <fill>
                <patternFill>
                  <bgColor rgb="FFFF0000"/>
                </patternFill>
              </fill>
            </x14:dxf>
          </x14:cfRule>
          <xm:sqref>BN183:BZ183</xm:sqref>
        </x14:conditionalFormatting>
        <x14:conditionalFormatting xmlns:xm="http://schemas.microsoft.com/office/excel/2006/main">
          <x14:cfRule type="expression" priority="4701696" id="{3E711E31-3992-4555-AB22-87133D60CD15}">
            <xm:f>$BP$4='Data entry'!$R65</xm:f>
            <x14:dxf>
              <fill>
                <patternFill>
                  <bgColor rgb="FFFFFF00"/>
                </patternFill>
              </fill>
            </x14:dxf>
          </x14:cfRule>
          <xm:sqref>BB182:BP182</xm:sqref>
        </x14:conditionalFormatting>
        <x14:conditionalFormatting xmlns:xm="http://schemas.microsoft.com/office/excel/2006/main">
          <x14:cfRule type="expression" priority="4701697" id="{23E9F8B9-37D5-4730-9453-6F23E8ECBBE3}">
            <xm:f>$BQ$4='Data entry'!$R65</xm:f>
            <x14:dxf>
              <fill>
                <patternFill>
                  <bgColor rgb="FFFFFF00"/>
                </patternFill>
              </fill>
            </x14:dxf>
          </x14:cfRule>
          <xm:sqref>BC182:BQ182</xm:sqref>
        </x14:conditionalFormatting>
        <x14:conditionalFormatting xmlns:xm="http://schemas.microsoft.com/office/excel/2006/main">
          <x14:cfRule type="expression" priority="4701698" id="{BCFD92F6-AAD3-44FD-BC61-A292A81B883E}">
            <xm:f>$BQ$4='Data entry'!$R65</xm:f>
            <x14:dxf>
              <fill>
                <patternFill>
                  <bgColor rgb="FFFF0000"/>
                </patternFill>
              </fill>
            </x14:dxf>
          </x14:cfRule>
          <xm:sqref>BO183:CA183</xm:sqref>
        </x14:conditionalFormatting>
        <x14:conditionalFormatting xmlns:xm="http://schemas.microsoft.com/office/excel/2006/main">
          <x14:cfRule type="expression" priority="4701699" id="{357D60E5-F356-477E-8020-A18F42C02832}">
            <xm:f>$BR$4='Data entry'!$R65</xm:f>
            <x14:dxf>
              <fill>
                <patternFill>
                  <bgColor rgb="FFFFFF00"/>
                </patternFill>
              </fill>
            </x14:dxf>
          </x14:cfRule>
          <xm:sqref>BD182:BR182</xm:sqref>
        </x14:conditionalFormatting>
        <x14:conditionalFormatting xmlns:xm="http://schemas.microsoft.com/office/excel/2006/main">
          <x14:cfRule type="expression" priority="4701700" id="{DA2B6511-43B3-432D-B6AA-1DB1188B90A6}">
            <xm:f>$BR$4='Data entry'!$R65</xm:f>
            <x14:dxf>
              <fill>
                <patternFill>
                  <bgColor rgb="FFFF0000"/>
                </patternFill>
              </fill>
            </x14:dxf>
          </x14:cfRule>
          <xm:sqref>BP183:CB183</xm:sqref>
        </x14:conditionalFormatting>
        <x14:conditionalFormatting xmlns:xm="http://schemas.microsoft.com/office/excel/2006/main">
          <x14:cfRule type="expression" priority="4701701" id="{0D5F64E4-4136-4BFA-B833-CC8578525D9C}">
            <xm:f>$BS$4='Data entry'!$R65</xm:f>
            <x14:dxf>
              <fill>
                <patternFill>
                  <bgColor rgb="FFFFFF00"/>
                </patternFill>
              </fill>
            </x14:dxf>
          </x14:cfRule>
          <xm:sqref>BE182:BS182</xm:sqref>
        </x14:conditionalFormatting>
        <x14:conditionalFormatting xmlns:xm="http://schemas.microsoft.com/office/excel/2006/main">
          <x14:cfRule type="expression" priority="4701702" id="{AC94D468-F078-4AE2-8771-102996E07B09}">
            <xm:f>$BS$4='Data entry'!$R65</xm:f>
            <x14:dxf>
              <fill>
                <patternFill>
                  <bgColor rgb="FFFF0000"/>
                </patternFill>
              </fill>
            </x14:dxf>
          </x14:cfRule>
          <xm:sqref>BQ183:CC183</xm:sqref>
        </x14:conditionalFormatting>
        <x14:conditionalFormatting xmlns:xm="http://schemas.microsoft.com/office/excel/2006/main">
          <x14:cfRule type="expression" priority="4701703" id="{10E78F76-181E-4F19-9F89-7DD36D3EFE30}">
            <xm:f>$BT$4='Data entry'!$R65</xm:f>
            <x14:dxf>
              <fill>
                <patternFill>
                  <bgColor rgb="FFFFFF00"/>
                </patternFill>
              </fill>
            </x14:dxf>
          </x14:cfRule>
          <xm:sqref>BF182:BT182</xm:sqref>
        </x14:conditionalFormatting>
        <x14:conditionalFormatting xmlns:xm="http://schemas.microsoft.com/office/excel/2006/main">
          <x14:cfRule type="expression" priority="4701704" id="{6A5FADC6-9512-4EFB-90A5-7B5244D10D1F}">
            <xm:f>$BT$4='Data entry'!$R65</xm:f>
            <x14:dxf>
              <fill>
                <patternFill>
                  <bgColor rgb="FFFF0000"/>
                </patternFill>
              </fill>
            </x14:dxf>
          </x14:cfRule>
          <xm:sqref>BR183:CC183</xm:sqref>
        </x14:conditionalFormatting>
        <x14:conditionalFormatting xmlns:xm="http://schemas.microsoft.com/office/excel/2006/main">
          <x14:cfRule type="expression" priority="4701705" id="{A51139D1-8841-4B96-B8CB-DFE3808765CF}">
            <xm:f>$BU$4='Data entry'!$R65</xm:f>
            <x14:dxf>
              <fill>
                <patternFill>
                  <bgColor rgb="FFFFFF00"/>
                </patternFill>
              </fill>
            </x14:dxf>
          </x14:cfRule>
          <xm:sqref>BG182:BU182</xm:sqref>
        </x14:conditionalFormatting>
        <x14:conditionalFormatting xmlns:xm="http://schemas.microsoft.com/office/excel/2006/main">
          <x14:cfRule type="expression" priority="4701706" id="{55CA7258-760F-4BFF-ACB5-A70FEB3E7981}">
            <xm:f>$BU$4='Data entry'!$R65</xm:f>
            <x14:dxf>
              <fill>
                <patternFill>
                  <bgColor rgb="FFFF0000"/>
                </patternFill>
              </fill>
            </x14:dxf>
          </x14:cfRule>
          <xm:sqref>BS183:CC183</xm:sqref>
        </x14:conditionalFormatting>
        <x14:conditionalFormatting xmlns:xm="http://schemas.microsoft.com/office/excel/2006/main">
          <x14:cfRule type="expression" priority="4701707" id="{A922B218-64DB-4CBB-9AB8-FE0EBB44E09E}">
            <xm:f>$BV$4='Data entry'!$R65</xm:f>
            <x14:dxf>
              <fill>
                <patternFill>
                  <bgColor rgb="FFFFFF00"/>
                </patternFill>
              </fill>
            </x14:dxf>
          </x14:cfRule>
          <xm:sqref>BH182:BV182</xm:sqref>
        </x14:conditionalFormatting>
        <x14:conditionalFormatting xmlns:xm="http://schemas.microsoft.com/office/excel/2006/main">
          <x14:cfRule type="expression" priority="4701708" id="{C98E908A-CD31-4778-B41C-7AFB9DBE639A}">
            <xm:f>$BV$4='Data entry'!$R65</xm:f>
            <x14:dxf>
              <fill>
                <patternFill>
                  <bgColor rgb="FFFF0000"/>
                </patternFill>
              </fill>
            </x14:dxf>
          </x14:cfRule>
          <xm:sqref>BT183:CC183</xm:sqref>
        </x14:conditionalFormatting>
        <x14:conditionalFormatting xmlns:xm="http://schemas.microsoft.com/office/excel/2006/main">
          <x14:cfRule type="expression" priority="4701709" id="{465CCCA3-B4DB-4B61-8AC7-8A5E4CEC9E3F}">
            <xm:f>$BW$4='Data entry'!$R65</xm:f>
            <x14:dxf>
              <fill>
                <patternFill>
                  <bgColor rgb="FFFFFF00"/>
                </patternFill>
              </fill>
            </x14:dxf>
          </x14:cfRule>
          <xm:sqref>BI182:BW182</xm:sqref>
        </x14:conditionalFormatting>
        <x14:conditionalFormatting xmlns:xm="http://schemas.microsoft.com/office/excel/2006/main">
          <x14:cfRule type="expression" priority="4701710" id="{37566F97-6D06-400B-A709-FE657B07687F}">
            <xm:f>$BW$4='Data entry'!$R65</xm:f>
            <x14:dxf>
              <fill>
                <patternFill>
                  <bgColor rgb="FFFF0000"/>
                </patternFill>
              </fill>
            </x14:dxf>
          </x14:cfRule>
          <xm:sqref>BU183:CC183</xm:sqref>
        </x14:conditionalFormatting>
        <x14:conditionalFormatting xmlns:xm="http://schemas.microsoft.com/office/excel/2006/main">
          <x14:cfRule type="expression" priority="4701711" id="{D8FBA3AC-5CF0-4E45-97CA-1D4DEE729ADA}">
            <xm:f>$BX$4='Data entry'!$R65</xm:f>
            <x14:dxf>
              <fill>
                <patternFill>
                  <bgColor rgb="FFFFFF00"/>
                </patternFill>
              </fill>
            </x14:dxf>
          </x14:cfRule>
          <xm:sqref>BJ182:BX182</xm:sqref>
        </x14:conditionalFormatting>
        <x14:conditionalFormatting xmlns:xm="http://schemas.microsoft.com/office/excel/2006/main">
          <x14:cfRule type="expression" priority="4701712" id="{E077C84B-A94F-431D-B232-4AFCC7C64F54}">
            <xm:f>$BX$4='Data entry'!$R65</xm:f>
            <x14:dxf>
              <fill>
                <patternFill>
                  <bgColor rgb="FFFF0000"/>
                </patternFill>
              </fill>
            </x14:dxf>
          </x14:cfRule>
          <xm:sqref>BV183:CC183</xm:sqref>
        </x14:conditionalFormatting>
        <x14:conditionalFormatting xmlns:xm="http://schemas.microsoft.com/office/excel/2006/main">
          <x14:cfRule type="expression" priority="4701713" id="{63783BA8-0C97-4A44-86FD-7A2BCF1B9957}">
            <xm:f>$BY$4='Data entry'!$R65</xm:f>
            <x14:dxf>
              <fill>
                <patternFill>
                  <bgColor rgb="FFFFFF00"/>
                </patternFill>
              </fill>
            </x14:dxf>
          </x14:cfRule>
          <xm:sqref>BK182:BY182</xm:sqref>
        </x14:conditionalFormatting>
        <x14:conditionalFormatting xmlns:xm="http://schemas.microsoft.com/office/excel/2006/main">
          <x14:cfRule type="expression" priority="4701714" id="{BB8DB8B4-B71B-46D2-AEE7-346F16103F74}">
            <xm:f>$BY$4='Data entry'!$R65</xm:f>
            <x14:dxf>
              <fill>
                <patternFill>
                  <bgColor rgb="FFFF0000"/>
                </patternFill>
              </fill>
            </x14:dxf>
          </x14:cfRule>
          <xm:sqref>BW183:CC183</xm:sqref>
        </x14:conditionalFormatting>
        <x14:conditionalFormatting xmlns:xm="http://schemas.microsoft.com/office/excel/2006/main">
          <x14:cfRule type="expression" priority="4701715" id="{1B638B98-2B06-4FEB-90C1-446A3E0A3979}">
            <xm:f>$BZ$4='Data entry'!$R65</xm:f>
            <x14:dxf>
              <fill>
                <patternFill>
                  <bgColor rgb="FFFFFF00"/>
                </patternFill>
              </fill>
            </x14:dxf>
          </x14:cfRule>
          <xm:sqref>BL182:BZ182</xm:sqref>
        </x14:conditionalFormatting>
        <x14:conditionalFormatting xmlns:xm="http://schemas.microsoft.com/office/excel/2006/main">
          <x14:cfRule type="expression" priority="4701716" id="{D3A0A2F8-D1B2-4DC5-B2A9-0EF53074E685}">
            <xm:f>$BZ$4='Data entry'!$R65</xm:f>
            <x14:dxf>
              <fill>
                <patternFill>
                  <bgColor rgb="FFFF0000"/>
                </patternFill>
              </fill>
            </x14:dxf>
          </x14:cfRule>
          <xm:sqref>BX183:CC183</xm:sqref>
        </x14:conditionalFormatting>
        <x14:conditionalFormatting xmlns:xm="http://schemas.microsoft.com/office/excel/2006/main">
          <x14:cfRule type="expression" priority="4701717" id="{83F6D018-7D3B-4D33-9998-11572F2F2FF5}">
            <xm:f>$CA$4='Data entry'!$R65</xm:f>
            <x14:dxf>
              <fill>
                <patternFill>
                  <bgColor rgb="FFFFFF00"/>
                </patternFill>
              </fill>
            </x14:dxf>
          </x14:cfRule>
          <xm:sqref>BM182:CA182</xm:sqref>
        </x14:conditionalFormatting>
        <x14:conditionalFormatting xmlns:xm="http://schemas.microsoft.com/office/excel/2006/main">
          <x14:cfRule type="expression" priority="4701718" id="{8E6D0B51-5626-4ED9-9072-C7A2C139704F}">
            <xm:f>$CA$4='Data entry'!$R65</xm:f>
            <x14:dxf>
              <fill>
                <patternFill>
                  <bgColor rgb="FFFF0000"/>
                </patternFill>
              </fill>
            </x14:dxf>
          </x14:cfRule>
          <xm:sqref>BY183:CC183</xm:sqref>
        </x14:conditionalFormatting>
        <x14:conditionalFormatting xmlns:xm="http://schemas.microsoft.com/office/excel/2006/main">
          <x14:cfRule type="expression" priority="4701719" id="{E1886EE4-3BDE-43A9-9F4B-79377FEC37FE}">
            <xm:f>$CB$4='Data entry'!$R65</xm:f>
            <x14:dxf>
              <fill>
                <patternFill>
                  <bgColor rgb="FFFFFF00"/>
                </patternFill>
              </fill>
            </x14:dxf>
          </x14:cfRule>
          <xm:sqref>BN182:CB182</xm:sqref>
        </x14:conditionalFormatting>
        <x14:conditionalFormatting xmlns:xm="http://schemas.microsoft.com/office/excel/2006/main">
          <x14:cfRule type="expression" priority="4701720" id="{ADEF572A-6C18-4602-BB86-01C96D36E07E}">
            <xm:f>$CB$4='Data entry'!$R65</xm:f>
            <x14:dxf>
              <fill>
                <patternFill>
                  <bgColor rgb="FFFF0000"/>
                </patternFill>
              </fill>
            </x14:dxf>
          </x14:cfRule>
          <xm:sqref>BZ183:CC183</xm:sqref>
        </x14:conditionalFormatting>
        <x14:conditionalFormatting xmlns:xm="http://schemas.microsoft.com/office/excel/2006/main">
          <x14:cfRule type="expression" priority="4701721" id="{7984E1C9-E073-4955-8543-62145CB6D008}">
            <xm:f>$CC$4='Data entry'!$R65</xm:f>
            <x14:dxf>
              <fill>
                <patternFill>
                  <bgColor rgb="FFFFFF00"/>
                </patternFill>
              </fill>
            </x14:dxf>
          </x14:cfRule>
          <xm:sqref>BO182:CC182</xm:sqref>
        </x14:conditionalFormatting>
        <x14:conditionalFormatting xmlns:xm="http://schemas.microsoft.com/office/excel/2006/main">
          <x14:cfRule type="expression" priority="4701722" id="{18A957B3-59FA-4698-BA92-2A208FF18E2F}">
            <xm:f>$CC$4='Data entry'!$R65</xm:f>
            <x14:dxf>
              <fill>
                <patternFill>
                  <bgColor rgb="FFFF0000"/>
                </patternFill>
              </fill>
            </x14:dxf>
          </x14:cfRule>
          <xm:sqref>CA183:CC183</xm:sqref>
        </x14:conditionalFormatting>
        <x14:conditionalFormatting xmlns:xm="http://schemas.microsoft.com/office/excel/2006/main">
          <x14:cfRule type="expression" priority="4701809" id="{5B0DB825-B7C2-40AC-B7EF-F267F054CFB9}">
            <xm:f>$U$4='Data entry'!$R66</xm:f>
            <x14:dxf>
              <fill>
                <patternFill>
                  <bgColor rgb="FFFF0000"/>
                </patternFill>
              </fill>
            </x14:dxf>
          </x14:cfRule>
          <xm:sqref>S186:AE186</xm:sqref>
        </x14:conditionalFormatting>
        <x14:conditionalFormatting xmlns:xm="http://schemas.microsoft.com/office/excel/2006/main">
          <x14:cfRule type="expression" priority="4701810" id="{18311200-E2BB-400F-B594-3B9A2C6068C2}">
            <xm:f>$V$4='Data entry'!$R66</xm:f>
            <x14:dxf>
              <fill>
                <patternFill>
                  <bgColor rgb="FFFF0000"/>
                </patternFill>
              </fill>
            </x14:dxf>
          </x14:cfRule>
          <xm:sqref>T186:AF186</xm:sqref>
        </x14:conditionalFormatting>
        <x14:conditionalFormatting xmlns:xm="http://schemas.microsoft.com/office/excel/2006/main">
          <x14:cfRule type="expression" priority="4701811" id="{D6DFB621-1A58-4C59-A987-ECAD0EB2D32B}">
            <xm:f>$V$4='Data entry'!$R66</xm:f>
            <x14:dxf>
              <fill>
                <patternFill>
                  <bgColor rgb="FFFFFF00"/>
                </patternFill>
              </fill>
            </x14:dxf>
          </x14:cfRule>
          <xm:sqref>H185:V185</xm:sqref>
        </x14:conditionalFormatting>
        <x14:conditionalFormatting xmlns:xm="http://schemas.microsoft.com/office/excel/2006/main">
          <x14:cfRule type="expression" priority="4701812" id="{5F87A680-DC5F-433D-A779-B7A534ACCDA9}">
            <xm:f>$W$4='Data entry'!$R66</xm:f>
            <x14:dxf>
              <fill>
                <patternFill>
                  <bgColor rgb="FFFF0000"/>
                </patternFill>
              </fill>
            </x14:dxf>
          </x14:cfRule>
          <xm:sqref>U186:AG186</xm:sqref>
        </x14:conditionalFormatting>
        <x14:conditionalFormatting xmlns:xm="http://schemas.microsoft.com/office/excel/2006/main">
          <x14:cfRule type="expression" priority="4701813" id="{964539FF-A92C-4F68-B268-B7157A32678C}">
            <xm:f>$W$4='Data entry'!$R66</xm:f>
            <x14:dxf>
              <fill>
                <patternFill>
                  <bgColor rgb="FFFFFF00"/>
                </patternFill>
              </fill>
            </x14:dxf>
          </x14:cfRule>
          <xm:sqref>I185:W185</xm:sqref>
        </x14:conditionalFormatting>
        <x14:conditionalFormatting xmlns:xm="http://schemas.microsoft.com/office/excel/2006/main">
          <x14:cfRule type="expression" priority="4701814" id="{46C1533A-F090-4A90-9309-3F59EC3FD3B0}">
            <xm:f>$X$4='Data entry'!$R66</xm:f>
            <x14:dxf>
              <fill>
                <patternFill>
                  <bgColor rgb="FFFF0000"/>
                </patternFill>
              </fill>
            </x14:dxf>
          </x14:cfRule>
          <xm:sqref>V186:AH186</xm:sqref>
        </x14:conditionalFormatting>
        <x14:conditionalFormatting xmlns:xm="http://schemas.microsoft.com/office/excel/2006/main">
          <x14:cfRule type="expression" priority="4701815" id="{7C70E81C-DDD4-4D75-933A-4F6A39893184}">
            <xm:f>$X$4='Data entry'!$R66</xm:f>
            <x14:dxf>
              <fill>
                <patternFill>
                  <bgColor rgb="FFFFFF00"/>
                </patternFill>
              </fill>
            </x14:dxf>
          </x14:cfRule>
          <xm:sqref>J185:X185</xm:sqref>
        </x14:conditionalFormatting>
        <x14:conditionalFormatting xmlns:xm="http://schemas.microsoft.com/office/excel/2006/main">
          <x14:cfRule type="expression" priority="4701816" id="{561AF073-0EF8-4B72-A119-40A639C4359D}">
            <xm:f>$Y$4='Data entry'!$R66</xm:f>
            <x14:dxf>
              <fill>
                <patternFill>
                  <bgColor rgb="FFFF0000"/>
                </patternFill>
              </fill>
            </x14:dxf>
          </x14:cfRule>
          <xm:sqref>W186:AI186</xm:sqref>
        </x14:conditionalFormatting>
        <x14:conditionalFormatting xmlns:xm="http://schemas.microsoft.com/office/excel/2006/main">
          <x14:cfRule type="expression" priority="4701817" id="{F242E808-8F07-4A89-9524-7D4C767CE357}">
            <xm:f>$Y$4='Data entry'!$R66</xm:f>
            <x14:dxf>
              <fill>
                <patternFill>
                  <bgColor rgb="FFFFFF00"/>
                </patternFill>
              </fill>
            </x14:dxf>
          </x14:cfRule>
          <xm:sqref>K185:Y185</xm:sqref>
        </x14:conditionalFormatting>
        <x14:conditionalFormatting xmlns:xm="http://schemas.microsoft.com/office/excel/2006/main">
          <x14:cfRule type="expression" priority="4701818" id="{DD601058-982B-4218-BD9D-64BB823C2633}">
            <xm:f>$Z$4='Data entry'!$R66</xm:f>
            <x14:dxf>
              <fill>
                <patternFill>
                  <bgColor rgb="FFFF0000"/>
                </patternFill>
              </fill>
            </x14:dxf>
          </x14:cfRule>
          <xm:sqref>X186:AJ186</xm:sqref>
        </x14:conditionalFormatting>
        <x14:conditionalFormatting xmlns:xm="http://schemas.microsoft.com/office/excel/2006/main">
          <x14:cfRule type="expression" priority="4701819" id="{C9DB141D-79F6-4093-92A3-7BF7A1622985}">
            <xm:f>$Z$4='Data entry'!$R66</xm:f>
            <x14:dxf>
              <fill>
                <patternFill>
                  <bgColor rgb="FFFFFF00"/>
                </patternFill>
              </fill>
            </x14:dxf>
          </x14:cfRule>
          <xm:sqref>L185:Z185</xm:sqref>
        </x14:conditionalFormatting>
        <x14:conditionalFormatting xmlns:xm="http://schemas.microsoft.com/office/excel/2006/main">
          <x14:cfRule type="expression" priority="4701820" id="{710EB8D3-F5C0-4E3C-8214-2D0C4E26F649}">
            <xm:f>$AA$4='Data entry'!$R66</xm:f>
            <x14:dxf>
              <fill>
                <patternFill>
                  <bgColor rgb="FFFF0000"/>
                </patternFill>
              </fill>
            </x14:dxf>
          </x14:cfRule>
          <xm:sqref>Y186:AK186</xm:sqref>
        </x14:conditionalFormatting>
        <x14:conditionalFormatting xmlns:xm="http://schemas.microsoft.com/office/excel/2006/main">
          <x14:cfRule type="expression" priority="4701821" id="{33825D69-C967-4D27-B395-5D44A3083802}">
            <xm:f>$AA$4='Data entry'!$R66</xm:f>
            <x14:dxf>
              <fill>
                <patternFill>
                  <bgColor rgb="FFFFFF00"/>
                </patternFill>
              </fill>
            </x14:dxf>
          </x14:cfRule>
          <xm:sqref>M185:AA185</xm:sqref>
        </x14:conditionalFormatting>
        <x14:conditionalFormatting xmlns:xm="http://schemas.microsoft.com/office/excel/2006/main">
          <x14:cfRule type="expression" priority="4701822" id="{9811A97D-351B-4D32-8754-AF433277E62B}">
            <xm:f>$AB$4='Data entry'!$R66</xm:f>
            <x14:dxf>
              <fill>
                <patternFill>
                  <bgColor rgb="FFFF0000"/>
                </patternFill>
              </fill>
            </x14:dxf>
          </x14:cfRule>
          <xm:sqref>Z186:AL186</xm:sqref>
        </x14:conditionalFormatting>
        <x14:conditionalFormatting xmlns:xm="http://schemas.microsoft.com/office/excel/2006/main">
          <x14:cfRule type="expression" priority="4701823" id="{6DD3E556-C72E-438B-92DA-3096ED1E4178}">
            <xm:f>$AB$4='Data entry'!$R66</xm:f>
            <x14:dxf>
              <fill>
                <patternFill>
                  <bgColor rgb="FFFFFF00"/>
                </patternFill>
              </fill>
            </x14:dxf>
          </x14:cfRule>
          <xm:sqref>N185:AB185</xm:sqref>
        </x14:conditionalFormatting>
        <x14:conditionalFormatting xmlns:xm="http://schemas.microsoft.com/office/excel/2006/main">
          <x14:cfRule type="expression" priority="4701824" id="{C0DF7A1B-D6BC-4371-BD3A-F0708147FA1C}">
            <xm:f>$AC$4='Data entry'!$R66</xm:f>
            <x14:dxf>
              <fill>
                <patternFill>
                  <bgColor rgb="FFFF0000"/>
                </patternFill>
              </fill>
            </x14:dxf>
          </x14:cfRule>
          <xm:sqref>AA186:AM186</xm:sqref>
        </x14:conditionalFormatting>
        <x14:conditionalFormatting xmlns:xm="http://schemas.microsoft.com/office/excel/2006/main">
          <x14:cfRule type="expression" priority="4701825" id="{DB2E1F48-AF0E-41F9-A976-6B1963CA5711}">
            <xm:f>$AC$4='Data entry'!$R66</xm:f>
            <x14:dxf>
              <fill>
                <patternFill>
                  <bgColor rgb="FFFFFF00"/>
                </patternFill>
              </fill>
            </x14:dxf>
          </x14:cfRule>
          <xm:sqref>O185:AC185</xm:sqref>
        </x14:conditionalFormatting>
        <x14:conditionalFormatting xmlns:xm="http://schemas.microsoft.com/office/excel/2006/main">
          <x14:cfRule type="expression" priority="4701826" id="{89909907-F9A9-4AF9-BC1D-304710A43F50}">
            <xm:f>$AD$4='Data entry'!$R66</xm:f>
            <x14:dxf>
              <fill>
                <patternFill>
                  <bgColor rgb="FFFF0000"/>
                </patternFill>
              </fill>
            </x14:dxf>
          </x14:cfRule>
          <xm:sqref>AB186:AN186</xm:sqref>
        </x14:conditionalFormatting>
        <x14:conditionalFormatting xmlns:xm="http://schemas.microsoft.com/office/excel/2006/main">
          <x14:cfRule type="expression" priority="4701827" id="{729676B7-E331-43A4-ACC9-850DCEE76A0E}">
            <xm:f>$AD$4='Data entry'!$R66</xm:f>
            <x14:dxf>
              <fill>
                <patternFill>
                  <bgColor rgb="FFFFFF00"/>
                </patternFill>
              </fill>
            </x14:dxf>
          </x14:cfRule>
          <xm:sqref>P185:AD185</xm:sqref>
        </x14:conditionalFormatting>
        <x14:conditionalFormatting xmlns:xm="http://schemas.microsoft.com/office/excel/2006/main">
          <x14:cfRule type="expression" priority="4701828" id="{00DA2C55-350E-44AA-ABEA-808FABFDA737}">
            <xm:f>$AE$4='Data entry'!$R66</xm:f>
            <x14:dxf>
              <fill>
                <patternFill>
                  <bgColor rgb="FFFF0000"/>
                </patternFill>
              </fill>
            </x14:dxf>
          </x14:cfRule>
          <xm:sqref>AC186:AO186</xm:sqref>
        </x14:conditionalFormatting>
        <x14:conditionalFormatting xmlns:xm="http://schemas.microsoft.com/office/excel/2006/main">
          <x14:cfRule type="expression" priority="4701829" id="{373C95F1-00C1-45E9-B561-5224945BA4A4}">
            <xm:f>$AE$4='Data entry'!$R66</xm:f>
            <x14:dxf>
              <fill>
                <patternFill>
                  <bgColor rgb="FFFFFF00"/>
                </patternFill>
              </fill>
            </x14:dxf>
          </x14:cfRule>
          <xm:sqref>Q185:AE185</xm:sqref>
        </x14:conditionalFormatting>
        <x14:conditionalFormatting xmlns:xm="http://schemas.microsoft.com/office/excel/2006/main">
          <x14:cfRule type="expression" priority="4701830" id="{65E90E74-6BEF-4B00-BD5E-ECACFEBC225A}">
            <xm:f>$AF$4='Data entry'!$R66</xm:f>
            <x14:dxf>
              <fill>
                <patternFill>
                  <bgColor rgb="FFFF0000"/>
                </patternFill>
              </fill>
            </x14:dxf>
          </x14:cfRule>
          <xm:sqref>AD186:AP186</xm:sqref>
        </x14:conditionalFormatting>
        <x14:conditionalFormatting xmlns:xm="http://schemas.microsoft.com/office/excel/2006/main">
          <x14:cfRule type="expression" priority="4701831" id="{56B519D7-E083-4811-B42B-D6CB10D44BB3}">
            <xm:f>$AF$4='Data entry'!$R66</xm:f>
            <x14:dxf>
              <fill>
                <patternFill>
                  <bgColor rgb="FFFFFF00"/>
                </patternFill>
              </fill>
            </x14:dxf>
          </x14:cfRule>
          <xm:sqref>R185:AF185</xm:sqref>
        </x14:conditionalFormatting>
        <x14:conditionalFormatting xmlns:xm="http://schemas.microsoft.com/office/excel/2006/main">
          <x14:cfRule type="expression" priority="4701832" id="{889682B6-BF9B-414B-86B7-1C802156B058}">
            <xm:f>$AG$4='Data entry'!$R66</xm:f>
            <x14:dxf>
              <fill>
                <patternFill>
                  <bgColor rgb="FFFF0000"/>
                </patternFill>
              </fill>
            </x14:dxf>
          </x14:cfRule>
          <xm:sqref>AE186:AQ186</xm:sqref>
        </x14:conditionalFormatting>
        <x14:conditionalFormatting xmlns:xm="http://schemas.microsoft.com/office/excel/2006/main">
          <x14:cfRule type="expression" priority="4701833" id="{19913D88-1940-4CB0-B29C-D46D60833BD5}">
            <xm:f>$AG$4='Data entry'!$R66</xm:f>
            <x14:dxf>
              <fill>
                <patternFill>
                  <bgColor rgb="FFFFFF00"/>
                </patternFill>
              </fill>
            </x14:dxf>
          </x14:cfRule>
          <xm:sqref>S185:AG185</xm:sqref>
        </x14:conditionalFormatting>
        <x14:conditionalFormatting xmlns:xm="http://schemas.microsoft.com/office/excel/2006/main">
          <x14:cfRule type="expression" priority="4701834" id="{3DD7B9A5-18A3-463F-BAD5-9796FC487328}">
            <xm:f>$AH$4='Data entry'!$R66</xm:f>
            <x14:dxf>
              <fill>
                <patternFill>
                  <bgColor rgb="FFFF0000"/>
                </patternFill>
              </fill>
            </x14:dxf>
          </x14:cfRule>
          <xm:sqref>AF186:AR186</xm:sqref>
        </x14:conditionalFormatting>
        <x14:conditionalFormatting xmlns:xm="http://schemas.microsoft.com/office/excel/2006/main">
          <x14:cfRule type="expression" priority="4701835" id="{31005CF4-5608-496E-91EB-F7F505046C80}">
            <xm:f>$AH$4='Data entry'!$R66</xm:f>
            <x14:dxf>
              <fill>
                <patternFill>
                  <bgColor rgb="FFFFFF00"/>
                </patternFill>
              </fill>
            </x14:dxf>
          </x14:cfRule>
          <xm:sqref>T185:AH185</xm:sqref>
        </x14:conditionalFormatting>
        <x14:conditionalFormatting xmlns:xm="http://schemas.microsoft.com/office/excel/2006/main">
          <x14:cfRule type="expression" priority="4701836" id="{CD14F654-5B7A-444F-8FC1-7DD71E76E475}">
            <xm:f>$AI$4='Data entry'!$R66</xm:f>
            <x14:dxf>
              <fill>
                <patternFill>
                  <bgColor rgb="FFFF0000"/>
                </patternFill>
              </fill>
            </x14:dxf>
          </x14:cfRule>
          <xm:sqref>AG186:AS186</xm:sqref>
        </x14:conditionalFormatting>
        <x14:conditionalFormatting xmlns:xm="http://schemas.microsoft.com/office/excel/2006/main">
          <x14:cfRule type="expression" priority="4701837" id="{0E4E448C-6C46-4285-B877-A61A90294385}">
            <xm:f>$AI$4='Data entry'!$R66</xm:f>
            <x14:dxf>
              <fill>
                <patternFill>
                  <bgColor rgb="FFFFFF00"/>
                </patternFill>
              </fill>
            </x14:dxf>
          </x14:cfRule>
          <xm:sqref>U185:AI185</xm:sqref>
        </x14:conditionalFormatting>
        <x14:conditionalFormatting xmlns:xm="http://schemas.microsoft.com/office/excel/2006/main">
          <x14:cfRule type="expression" priority="4701838" id="{B1C1818F-791C-403D-BE73-6F6E9DC6A16D}">
            <xm:f>$AJ$4='Data entry'!$R66</xm:f>
            <x14:dxf>
              <fill>
                <patternFill>
                  <bgColor rgb="FFFF0000"/>
                </patternFill>
              </fill>
            </x14:dxf>
          </x14:cfRule>
          <xm:sqref>AH186:AT186</xm:sqref>
        </x14:conditionalFormatting>
        <x14:conditionalFormatting xmlns:xm="http://schemas.microsoft.com/office/excel/2006/main">
          <x14:cfRule type="expression" priority="4701839" id="{A1237792-221B-431B-B8A7-E9A64DA46D93}">
            <xm:f>$AJ$4='Data entry'!$R66</xm:f>
            <x14:dxf>
              <fill>
                <patternFill>
                  <bgColor rgb="FFFFFF00"/>
                </patternFill>
              </fill>
            </x14:dxf>
          </x14:cfRule>
          <xm:sqref>V185:AJ185</xm:sqref>
        </x14:conditionalFormatting>
        <x14:conditionalFormatting xmlns:xm="http://schemas.microsoft.com/office/excel/2006/main">
          <x14:cfRule type="expression" priority="4701840" id="{617DC2AF-C7A3-4724-8EA3-17DEFEDC8949}">
            <xm:f>$AK$4='Data entry'!$R66</xm:f>
            <x14:dxf>
              <fill>
                <patternFill>
                  <bgColor rgb="FFFF0000"/>
                </patternFill>
              </fill>
            </x14:dxf>
          </x14:cfRule>
          <xm:sqref>AI186:AU186</xm:sqref>
        </x14:conditionalFormatting>
        <x14:conditionalFormatting xmlns:xm="http://schemas.microsoft.com/office/excel/2006/main">
          <x14:cfRule type="expression" priority="4701841" id="{AA72317D-37B1-48EB-A28B-BF2AC8DC4519}">
            <xm:f>$AK$4='Data entry'!$R66</xm:f>
            <x14:dxf>
              <fill>
                <patternFill>
                  <bgColor rgb="FFFFFF00"/>
                </patternFill>
              </fill>
            </x14:dxf>
          </x14:cfRule>
          <xm:sqref>W185:AK185</xm:sqref>
        </x14:conditionalFormatting>
        <x14:conditionalFormatting xmlns:xm="http://schemas.microsoft.com/office/excel/2006/main">
          <x14:cfRule type="expression" priority="4701842" id="{6CA9FB7A-20EA-4D3A-B74C-A001F4BE810D}">
            <xm:f>$AL$4='Data entry'!$R66</xm:f>
            <x14:dxf>
              <fill>
                <patternFill>
                  <bgColor rgb="FFFF0000"/>
                </patternFill>
              </fill>
            </x14:dxf>
          </x14:cfRule>
          <xm:sqref>AJ186:AV186</xm:sqref>
        </x14:conditionalFormatting>
        <x14:conditionalFormatting xmlns:xm="http://schemas.microsoft.com/office/excel/2006/main">
          <x14:cfRule type="expression" priority="4701843" id="{81A75DAA-573F-4EF3-A640-1B992C18BEA0}">
            <xm:f>$AL$4='Data entry'!$R66</xm:f>
            <x14:dxf>
              <fill>
                <patternFill>
                  <bgColor rgb="FFFFFF00"/>
                </patternFill>
              </fill>
            </x14:dxf>
          </x14:cfRule>
          <xm:sqref>X185:AL185</xm:sqref>
        </x14:conditionalFormatting>
        <x14:conditionalFormatting xmlns:xm="http://schemas.microsoft.com/office/excel/2006/main">
          <x14:cfRule type="expression" priority="4701844" id="{3D44713E-4ABA-4CCD-9DF4-5513A9FB5E1E}">
            <xm:f>$AM$4='Data entry'!$R66</xm:f>
            <x14:dxf>
              <fill>
                <patternFill>
                  <bgColor rgb="FFFF0000"/>
                </patternFill>
              </fill>
            </x14:dxf>
          </x14:cfRule>
          <xm:sqref>AK186:AW186</xm:sqref>
        </x14:conditionalFormatting>
        <x14:conditionalFormatting xmlns:xm="http://schemas.microsoft.com/office/excel/2006/main">
          <x14:cfRule type="expression" priority="4701845" id="{05A26B51-72A7-4423-822F-2BDBC28275D0}">
            <xm:f>$AM$4='Data entry'!$R66</xm:f>
            <x14:dxf>
              <fill>
                <patternFill>
                  <bgColor rgb="FFFFFF00"/>
                </patternFill>
              </fill>
            </x14:dxf>
          </x14:cfRule>
          <xm:sqref>Y185:AM185</xm:sqref>
        </x14:conditionalFormatting>
        <x14:conditionalFormatting xmlns:xm="http://schemas.microsoft.com/office/excel/2006/main">
          <x14:cfRule type="expression" priority="4701846" id="{B8A20675-6230-4694-A7F6-6B3DC7142773}">
            <xm:f>$AN$4='Data entry'!$R66</xm:f>
            <x14:dxf>
              <fill>
                <patternFill>
                  <bgColor rgb="FFFF0000"/>
                </patternFill>
              </fill>
            </x14:dxf>
          </x14:cfRule>
          <xm:sqref>AL186:AX186</xm:sqref>
        </x14:conditionalFormatting>
        <x14:conditionalFormatting xmlns:xm="http://schemas.microsoft.com/office/excel/2006/main">
          <x14:cfRule type="expression" priority="4701847" id="{8421181C-7450-42E9-BC1D-065CCFCA960E}">
            <xm:f>$AN$4='Data entry'!$R66</xm:f>
            <x14:dxf>
              <fill>
                <patternFill>
                  <bgColor rgb="FFFFFF00"/>
                </patternFill>
              </fill>
            </x14:dxf>
          </x14:cfRule>
          <xm:sqref>Z185:AN185</xm:sqref>
        </x14:conditionalFormatting>
        <x14:conditionalFormatting xmlns:xm="http://schemas.microsoft.com/office/excel/2006/main">
          <x14:cfRule type="expression" priority="4701848" id="{067FE4BD-6EF4-4684-B6E0-35AB2F267EE7}">
            <xm:f>$AO$4='Data entry'!$R66</xm:f>
            <x14:dxf>
              <fill>
                <patternFill>
                  <bgColor rgb="FFFF0000"/>
                </patternFill>
              </fill>
            </x14:dxf>
          </x14:cfRule>
          <xm:sqref>AM186:AY186</xm:sqref>
        </x14:conditionalFormatting>
        <x14:conditionalFormatting xmlns:xm="http://schemas.microsoft.com/office/excel/2006/main">
          <x14:cfRule type="expression" priority="4701849" id="{F7653492-88D1-47AC-8BA3-0CCE65C3C2AB}">
            <xm:f>$AO$4='Data entry'!$R66</xm:f>
            <x14:dxf>
              <fill>
                <patternFill>
                  <bgColor rgb="FFFFFF00"/>
                </patternFill>
              </fill>
            </x14:dxf>
          </x14:cfRule>
          <xm:sqref>AA185:AO185</xm:sqref>
        </x14:conditionalFormatting>
        <x14:conditionalFormatting xmlns:xm="http://schemas.microsoft.com/office/excel/2006/main">
          <x14:cfRule type="expression" priority="4701850" id="{207A5E5D-B322-482E-9193-1D7318138358}">
            <xm:f>$AP$4='Data entry'!$R66</xm:f>
            <x14:dxf>
              <fill>
                <patternFill>
                  <bgColor rgb="FFFF0000"/>
                </patternFill>
              </fill>
            </x14:dxf>
          </x14:cfRule>
          <xm:sqref>AN186:AZ186</xm:sqref>
        </x14:conditionalFormatting>
        <x14:conditionalFormatting xmlns:xm="http://schemas.microsoft.com/office/excel/2006/main">
          <x14:cfRule type="expression" priority="4701851" id="{21DA638D-4CA0-4067-BFF1-240CE1A0261B}">
            <xm:f>$AP$4='Data entry'!$R66</xm:f>
            <x14:dxf>
              <fill>
                <patternFill>
                  <bgColor rgb="FFFFFF00"/>
                </patternFill>
              </fill>
            </x14:dxf>
          </x14:cfRule>
          <xm:sqref>AB185:AP185</xm:sqref>
        </x14:conditionalFormatting>
        <x14:conditionalFormatting xmlns:xm="http://schemas.microsoft.com/office/excel/2006/main">
          <x14:cfRule type="expression" priority="4701852" id="{71963D96-A42A-4B90-BFC7-6D83D37766EF}">
            <xm:f>$AQ$4='Data entry'!$R66</xm:f>
            <x14:dxf>
              <fill>
                <patternFill>
                  <bgColor rgb="FFFF0000"/>
                </patternFill>
              </fill>
            </x14:dxf>
          </x14:cfRule>
          <xm:sqref>AO186:BA186</xm:sqref>
        </x14:conditionalFormatting>
        <x14:conditionalFormatting xmlns:xm="http://schemas.microsoft.com/office/excel/2006/main">
          <x14:cfRule type="expression" priority="4701853" id="{74952595-84B6-484F-8FF6-FCC1F337DF4D}">
            <xm:f>$AQ$4='Data entry'!$R66</xm:f>
            <x14:dxf>
              <fill>
                <patternFill>
                  <bgColor rgb="FFFFFF00"/>
                </patternFill>
              </fill>
            </x14:dxf>
          </x14:cfRule>
          <xm:sqref>AC185:AQ185</xm:sqref>
        </x14:conditionalFormatting>
        <x14:conditionalFormatting xmlns:xm="http://schemas.microsoft.com/office/excel/2006/main">
          <x14:cfRule type="expression" priority="4701854" id="{8AC9C4B9-0A34-4BC0-B0F7-CA89434C4911}">
            <xm:f>$P$4='Data entry'!$R66</xm:f>
            <x14:dxf>
              <fill>
                <patternFill>
                  <bgColor rgb="FFFFFF00"/>
                </patternFill>
              </fill>
            </x14:dxf>
          </x14:cfRule>
          <xm:sqref>C185:P185</xm:sqref>
        </x14:conditionalFormatting>
        <x14:conditionalFormatting xmlns:xm="http://schemas.microsoft.com/office/excel/2006/main">
          <x14:cfRule type="expression" priority="4701855" id="{0A726775-ABFD-4F22-967C-1A4D87BA3751}">
            <xm:f>$Q$4='Data entry'!$R66</xm:f>
            <x14:dxf>
              <fill>
                <patternFill>
                  <bgColor rgb="FFFFFF00"/>
                </patternFill>
              </fill>
            </x14:dxf>
          </x14:cfRule>
          <xm:sqref>C185:Q185</xm:sqref>
        </x14:conditionalFormatting>
        <x14:conditionalFormatting xmlns:xm="http://schemas.microsoft.com/office/excel/2006/main">
          <x14:cfRule type="expression" priority="4701856" id="{3A8414BD-262C-43B5-86EE-FA6901D00453}">
            <xm:f>$Q$4='Data entry'!$R66</xm:f>
            <x14:dxf>
              <fill>
                <patternFill>
                  <bgColor rgb="FFFF0000"/>
                </patternFill>
              </fill>
            </x14:dxf>
          </x14:cfRule>
          <xm:sqref>O186:AA186</xm:sqref>
        </x14:conditionalFormatting>
        <x14:conditionalFormatting xmlns:xm="http://schemas.microsoft.com/office/excel/2006/main">
          <x14:cfRule type="expression" priority="4701857" id="{B8B5501D-F3EF-4449-9306-F652960C65F4}">
            <xm:f>$R$4='Data entry'!$R66</xm:f>
            <x14:dxf>
              <fill>
                <patternFill>
                  <bgColor rgb="FFFF0000"/>
                </patternFill>
              </fill>
            </x14:dxf>
          </x14:cfRule>
          <xm:sqref>P186:AB186</xm:sqref>
        </x14:conditionalFormatting>
        <x14:conditionalFormatting xmlns:xm="http://schemas.microsoft.com/office/excel/2006/main">
          <x14:cfRule type="expression" priority="4701858" id="{5D070DEC-B82E-4D87-B907-A3E5AB836991}">
            <xm:f>$R$4='Data entry'!$R66</xm:f>
            <x14:dxf>
              <fill>
                <patternFill>
                  <bgColor rgb="FFFFFF00"/>
                </patternFill>
              </fill>
            </x14:dxf>
          </x14:cfRule>
          <xm:sqref>D185:R185</xm:sqref>
        </x14:conditionalFormatting>
        <x14:conditionalFormatting xmlns:xm="http://schemas.microsoft.com/office/excel/2006/main">
          <x14:cfRule type="expression" priority="4701859" id="{E4D16A10-F818-4664-9FB2-F0E839824D4B}">
            <xm:f>$S$4='Data entry'!$R66</xm:f>
            <x14:dxf>
              <fill>
                <patternFill>
                  <bgColor rgb="FFFF0000"/>
                </patternFill>
              </fill>
            </x14:dxf>
          </x14:cfRule>
          <xm:sqref>Q186:AC186</xm:sqref>
        </x14:conditionalFormatting>
        <x14:conditionalFormatting xmlns:xm="http://schemas.microsoft.com/office/excel/2006/main">
          <x14:cfRule type="expression" priority="4701860" id="{1A9F9911-A3E9-4730-AFBE-AB8C596545CA}">
            <xm:f>$S$4='Data entry'!$R66</xm:f>
            <x14:dxf>
              <fill>
                <patternFill>
                  <bgColor rgb="FFFFFF00"/>
                </patternFill>
              </fill>
            </x14:dxf>
          </x14:cfRule>
          <xm:sqref>E185:S185</xm:sqref>
        </x14:conditionalFormatting>
        <x14:conditionalFormatting xmlns:xm="http://schemas.microsoft.com/office/excel/2006/main">
          <x14:cfRule type="expression" priority="4701861" id="{8BB5CD1B-B2AC-442A-9550-26DE19A62D22}">
            <xm:f>$T$4='Data entry'!$R66</xm:f>
            <x14:dxf>
              <fill>
                <patternFill>
                  <bgColor rgb="FFFF0000"/>
                </patternFill>
              </fill>
            </x14:dxf>
          </x14:cfRule>
          <xm:sqref>R186:AD186</xm:sqref>
        </x14:conditionalFormatting>
        <x14:conditionalFormatting xmlns:xm="http://schemas.microsoft.com/office/excel/2006/main">
          <x14:cfRule type="expression" priority="4701862" id="{E7B59C69-7921-4049-84A1-8B3E5F7B0598}">
            <xm:f>$T$4='Data entry'!$R66</xm:f>
            <x14:dxf>
              <fill>
                <patternFill>
                  <bgColor rgb="FFFFFF00"/>
                </patternFill>
              </fill>
            </x14:dxf>
          </x14:cfRule>
          <xm:sqref>F185:T185</xm:sqref>
        </x14:conditionalFormatting>
        <x14:conditionalFormatting xmlns:xm="http://schemas.microsoft.com/office/excel/2006/main">
          <x14:cfRule type="expression" priority="4701863" id="{238C09E5-7A3D-439D-949F-A7733073F9A2}">
            <xm:f>$U$4='Data entry'!$R66</xm:f>
            <x14:dxf>
              <fill>
                <patternFill>
                  <bgColor rgb="FFFFFF00"/>
                </patternFill>
              </fill>
            </x14:dxf>
          </x14:cfRule>
          <xm:sqref>G185:U185</xm:sqref>
        </x14:conditionalFormatting>
        <x14:conditionalFormatting xmlns:xm="http://schemas.microsoft.com/office/excel/2006/main">
          <x14:cfRule type="expression" priority="4701864" id="{DE4D4432-0A19-452A-AF14-2873FE4DF411}">
            <xm:f>$AR$4='Data entry'!$R66</xm:f>
            <x14:dxf>
              <fill>
                <patternFill>
                  <bgColor rgb="FFFF0000"/>
                </patternFill>
              </fill>
            </x14:dxf>
          </x14:cfRule>
          <xm:sqref>AP186:BB186</xm:sqref>
        </x14:conditionalFormatting>
        <x14:conditionalFormatting xmlns:xm="http://schemas.microsoft.com/office/excel/2006/main">
          <x14:cfRule type="expression" priority="4701865" id="{90D7E1FF-542D-40C8-9BD5-DFEB4CDD256F}">
            <xm:f>$AR$4='Data entry'!$R66</xm:f>
            <x14:dxf>
              <fill>
                <patternFill>
                  <bgColor rgb="FFFFFF00"/>
                </patternFill>
              </fill>
            </x14:dxf>
          </x14:cfRule>
          <xm:sqref>AD185:AR185</xm:sqref>
        </x14:conditionalFormatting>
        <x14:conditionalFormatting xmlns:xm="http://schemas.microsoft.com/office/excel/2006/main">
          <x14:cfRule type="expression" priority="4701866" id="{0EBB5305-4A4A-4205-A1FF-11160070CBC3}">
            <xm:f>$AS$4='Data entry'!$R66</xm:f>
            <x14:dxf>
              <fill>
                <patternFill>
                  <bgColor rgb="FFFF0000"/>
                </patternFill>
              </fill>
            </x14:dxf>
          </x14:cfRule>
          <xm:sqref>AQ186:BC186</xm:sqref>
        </x14:conditionalFormatting>
        <x14:conditionalFormatting xmlns:xm="http://schemas.microsoft.com/office/excel/2006/main">
          <x14:cfRule type="expression" priority="4701867" id="{AC8EB30C-4253-4CE1-820E-1801F6D8D35B}">
            <xm:f>$AS$4='Data entry'!$R66</xm:f>
            <x14:dxf>
              <fill>
                <patternFill>
                  <bgColor rgb="FFFFFF00"/>
                </patternFill>
              </fill>
            </x14:dxf>
          </x14:cfRule>
          <xm:sqref>AE185:AS185</xm:sqref>
        </x14:conditionalFormatting>
        <x14:conditionalFormatting xmlns:xm="http://schemas.microsoft.com/office/excel/2006/main">
          <x14:cfRule type="expression" priority="4701868" id="{E11744C1-7201-4272-A1B0-945490B42425}">
            <xm:f>$AT$4='Data entry'!$R66</xm:f>
            <x14:dxf>
              <fill>
                <patternFill>
                  <bgColor rgb="FFFF0000"/>
                </patternFill>
              </fill>
            </x14:dxf>
          </x14:cfRule>
          <xm:sqref>AR186:BD186</xm:sqref>
        </x14:conditionalFormatting>
        <x14:conditionalFormatting xmlns:xm="http://schemas.microsoft.com/office/excel/2006/main">
          <x14:cfRule type="expression" priority="4701869" id="{5EE2823B-E955-4EA7-B99C-0B1F77B57A69}">
            <xm:f>$AT$4='Data entry'!$R66</xm:f>
            <x14:dxf>
              <fill>
                <patternFill>
                  <bgColor rgb="FFFFFF00"/>
                </patternFill>
              </fill>
            </x14:dxf>
          </x14:cfRule>
          <xm:sqref>AF185:AT185</xm:sqref>
        </x14:conditionalFormatting>
        <x14:conditionalFormatting xmlns:xm="http://schemas.microsoft.com/office/excel/2006/main">
          <x14:cfRule type="expression" priority="4701870" id="{5737DC63-3262-4B34-900C-2AAEB255FCBA}">
            <xm:f>$AU$4='Data entry'!$R66</xm:f>
            <x14:dxf>
              <fill>
                <patternFill>
                  <bgColor rgb="FFFF0000"/>
                </patternFill>
              </fill>
            </x14:dxf>
          </x14:cfRule>
          <xm:sqref>AS186:BE186</xm:sqref>
        </x14:conditionalFormatting>
        <x14:conditionalFormatting xmlns:xm="http://schemas.microsoft.com/office/excel/2006/main">
          <x14:cfRule type="expression" priority="4701871" id="{2B5C1F1B-3C3D-4CA3-BC64-0E98422075B6}">
            <xm:f>$AU$4='Data entry'!$R66</xm:f>
            <x14:dxf>
              <fill>
                <patternFill>
                  <bgColor rgb="FFFFFF00"/>
                </patternFill>
              </fill>
            </x14:dxf>
          </x14:cfRule>
          <xm:sqref>AG185:AU185</xm:sqref>
        </x14:conditionalFormatting>
        <x14:conditionalFormatting xmlns:xm="http://schemas.microsoft.com/office/excel/2006/main">
          <x14:cfRule type="expression" priority="4701872" id="{B87A1285-B003-4855-8F4B-53C391BA10E6}">
            <xm:f>$AV$4='Data entry'!$R66</xm:f>
            <x14:dxf>
              <fill>
                <patternFill>
                  <bgColor rgb="FFFF0000"/>
                </patternFill>
              </fill>
            </x14:dxf>
          </x14:cfRule>
          <xm:sqref>AT186:BF186</xm:sqref>
        </x14:conditionalFormatting>
        <x14:conditionalFormatting xmlns:xm="http://schemas.microsoft.com/office/excel/2006/main">
          <x14:cfRule type="expression" priority="4701873" id="{338EE31C-78DB-4818-B837-0380F9E457FA}">
            <xm:f>$AV$4='Data entry'!$R66</xm:f>
            <x14:dxf>
              <fill>
                <patternFill>
                  <bgColor rgb="FFFFFF00"/>
                </patternFill>
              </fill>
            </x14:dxf>
          </x14:cfRule>
          <xm:sqref>AH185:AV185</xm:sqref>
        </x14:conditionalFormatting>
        <x14:conditionalFormatting xmlns:xm="http://schemas.microsoft.com/office/excel/2006/main">
          <x14:cfRule type="expression" priority="4701874" id="{5C40EA66-2801-4C91-B885-BF6A1ECFC35C}">
            <xm:f>$AW$4='Data entry'!$R66</xm:f>
            <x14:dxf>
              <fill>
                <patternFill>
                  <bgColor rgb="FFFF0000"/>
                </patternFill>
              </fill>
            </x14:dxf>
          </x14:cfRule>
          <xm:sqref>AU186:BG186</xm:sqref>
        </x14:conditionalFormatting>
        <x14:conditionalFormatting xmlns:xm="http://schemas.microsoft.com/office/excel/2006/main">
          <x14:cfRule type="expression" priority="4701875" id="{51BCD5CE-DF86-4C2F-8A81-DDA1EFD6C8F7}">
            <xm:f>$AW$4='Data entry'!$R66</xm:f>
            <x14:dxf>
              <fill>
                <patternFill>
                  <bgColor rgb="FFFFFF00"/>
                </patternFill>
              </fill>
            </x14:dxf>
          </x14:cfRule>
          <xm:sqref>AI185:AW185</xm:sqref>
        </x14:conditionalFormatting>
        <x14:conditionalFormatting xmlns:xm="http://schemas.microsoft.com/office/excel/2006/main">
          <x14:cfRule type="expression" priority="4701876" id="{DC2ED5A0-8917-4877-8CD3-9DF9BE5993C9}">
            <xm:f>$AX$4='Data entry'!$R66</xm:f>
            <x14:dxf>
              <fill>
                <patternFill>
                  <bgColor rgb="FFFF0000"/>
                </patternFill>
              </fill>
            </x14:dxf>
          </x14:cfRule>
          <xm:sqref>AV186:BH186</xm:sqref>
        </x14:conditionalFormatting>
        <x14:conditionalFormatting xmlns:xm="http://schemas.microsoft.com/office/excel/2006/main">
          <x14:cfRule type="expression" priority="4701877" id="{59B31869-20F9-45BD-BC80-0A6C8945CE2C}">
            <xm:f>$AX$4='Data entry'!$R66</xm:f>
            <x14:dxf>
              <fill>
                <patternFill>
                  <bgColor rgb="FFFFFF00"/>
                </patternFill>
              </fill>
            </x14:dxf>
          </x14:cfRule>
          <xm:sqref>AJ185:AX185</xm:sqref>
        </x14:conditionalFormatting>
        <x14:conditionalFormatting xmlns:xm="http://schemas.microsoft.com/office/excel/2006/main">
          <x14:cfRule type="expression" priority="4701878" id="{D4208FA0-4262-4037-934C-6D0742B2AD8E}">
            <xm:f>$AY$4='Data entry'!$R66</xm:f>
            <x14:dxf>
              <fill>
                <patternFill>
                  <bgColor rgb="FFFF0000"/>
                </patternFill>
              </fill>
            </x14:dxf>
          </x14:cfRule>
          <xm:sqref>AW186:BI186</xm:sqref>
        </x14:conditionalFormatting>
        <x14:conditionalFormatting xmlns:xm="http://schemas.microsoft.com/office/excel/2006/main">
          <x14:cfRule type="expression" priority="4701879" id="{04D6E423-18C7-42B2-A67D-F49D8E62B571}">
            <xm:f>$AY$4='Data entry'!$R66</xm:f>
            <x14:dxf>
              <fill>
                <patternFill>
                  <bgColor rgb="FFFFFF00"/>
                </patternFill>
              </fill>
            </x14:dxf>
          </x14:cfRule>
          <xm:sqref>AK185:AY185</xm:sqref>
        </x14:conditionalFormatting>
        <x14:conditionalFormatting xmlns:xm="http://schemas.microsoft.com/office/excel/2006/main">
          <x14:cfRule type="expression" priority="4701880" id="{A931C203-6E4B-4EBD-A2F4-1876881F48D4}">
            <xm:f>$AZ$4='Data entry'!$R66</xm:f>
            <x14:dxf>
              <fill>
                <patternFill>
                  <bgColor rgb="FFFF0000"/>
                </patternFill>
              </fill>
            </x14:dxf>
          </x14:cfRule>
          <xm:sqref>AX186:BJ186</xm:sqref>
        </x14:conditionalFormatting>
        <x14:conditionalFormatting xmlns:xm="http://schemas.microsoft.com/office/excel/2006/main">
          <x14:cfRule type="expression" priority="4701881" id="{092D9100-E652-40FE-8CAA-720DC0681250}">
            <xm:f>$AZ$4='Data entry'!$R66</xm:f>
            <x14:dxf>
              <fill>
                <patternFill>
                  <bgColor rgb="FFFFFF00"/>
                </patternFill>
              </fill>
            </x14:dxf>
          </x14:cfRule>
          <xm:sqref>AL185:AZ185</xm:sqref>
        </x14:conditionalFormatting>
        <x14:conditionalFormatting xmlns:xm="http://schemas.microsoft.com/office/excel/2006/main">
          <x14:cfRule type="expression" priority="4701882" id="{A3C7E6BE-A225-483C-A983-A915DB662C52}">
            <xm:f>$BA$4='Data entry'!$R66</xm:f>
            <x14:dxf>
              <fill>
                <patternFill>
                  <bgColor rgb="FFFF0000"/>
                </patternFill>
              </fill>
            </x14:dxf>
          </x14:cfRule>
          <xm:sqref>AY186:BK186</xm:sqref>
        </x14:conditionalFormatting>
        <x14:conditionalFormatting xmlns:xm="http://schemas.microsoft.com/office/excel/2006/main">
          <x14:cfRule type="expression" priority="4701883" id="{F5CF569A-8AFA-4CFF-8BD3-F04D8927A99F}">
            <xm:f>$BA$4='Data entry'!$R66</xm:f>
            <x14:dxf>
              <fill>
                <patternFill>
                  <bgColor rgb="FFFFFF00"/>
                </patternFill>
              </fill>
            </x14:dxf>
          </x14:cfRule>
          <xm:sqref>AM185:BA185</xm:sqref>
        </x14:conditionalFormatting>
        <x14:conditionalFormatting xmlns:xm="http://schemas.microsoft.com/office/excel/2006/main">
          <x14:cfRule type="expression" priority="4701884" id="{E4DAC94A-7983-4BFB-A87B-45B58561841A}">
            <xm:f>$BB$4='Data entry'!$R66</xm:f>
            <x14:dxf>
              <fill>
                <patternFill>
                  <bgColor rgb="FFFF0000"/>
                </patternFill>
              </fill>
            </x14:dxf>
          </x14:cfRule>
          <xm:sqref>AZ186:BL186</xm:sqref>
        </x14:conditionalFormatting>
        <x14:conditionalFormatting xmlns:xm="http://schemas.microsoft.com/office/excel/2006/main">
          <x14:cfRule type="expression" priority="4701885" id="{E63849C5-F39B-4B0E-8F8A-B532EDF2CBAE}">
            <xm:f>$BB$4='Data entry'!$R66</xm:f>
            <x14:dxf>
              <fill>
                <patternFill>
                  <bgColor rgb="FFFFFF00"/>
                </patternFill>
              </fill>
            </x14:dxf>
          </x14:cfRule>
          <xm:sqref>AN185:BB185</xm:sqref>
        </x14:conditionalFormatting>
        <x14:conditionalFormatting xmlns:xm="http://schemas.microsoft.com/office/excel/2006/main">
          <x14:cfRule type="expression" priority="4701886" id="{4FDC32D3-C1F5-455D-9AA4-A03359B72526}">
            <xm:f>$BC$4='Data entry'!$R66</xm:f>
            <x14:dxf>
              <fill>
                <patternFill>
                  <bgColor rgb="FFFF0000"/>
                </patternFill>
              </fill>
            </x14:dxf>
          </x14:cfRule>
          <xm:sqref>BA186:BM186</xm:sqref>
        </x14:conditionalFormatting>
        <x14:conditionalFormatting xmlns:xm="http://schemas.microsoft.com/office/excel/2006/main">
          <x14:cfRule type="expression" priority="4701887" id="{5F0D0C60-B233-4C56-B05D-98C99990877F}">
            <xm:f>$BC$4='Data entry'!$R66</xm:f>
            <x14:dxf>
              <fill>
                <patternFill>
                  <bgColor rgb="FFFFFF00"/>
                </patternFill>
              </fill>
            </x14:dxf>
          </x14:cfRule>
          <xm:sqref>AO185:BC185</xm:sqref>
        </x14:conditionalFormatting>
        <x14:conditionalFormatting xmlns:xm="http://schemas.microsoft.com/office/excel/2006/main">
          <x14:cfRule type="expression" priority="4701888" id="{9EBCB60F-8135-43B6-A0F3-548D4092CC98}">
            <xm:f>$BD$4='Data entry'!$R66</xm:f>
            <x14:dxf>
              <fill>
                <patternFill>
                  <bgColor rgb="FFFF0000"/>
                </patternFill>
              </fill>
            </x14:dxf>
          </x14:cfRule>
          <xm:sqref>BB186:BN186</xm:sqref>
        </x14:conditionalFormatting>
        <x14:conditionalFormatting xmlns:xm="http://schemas.microsoft.com/office/excel/2006/main">
          <x14:cfRule type="expression" priority="4701889" id="{961AF346-4A73-41ED-9A8D-27D431B09C05}">
            <xm:f>$BD$4='Data entry'!$R66</xm:f>
            <x14:dxf>
              <fill>
                <patternFill>
                  <bgColor rgb="FFFFFF00"/>
                </patternFill>
              </fill>
            </x14:dxf>
          </x14:cfRule>
          <xm:sqref>AP185:BD185</xm:sqref>
        </x14:conditionalFormatting>
        <x14:conditionalFormatting xmlns:xm="http://schemas.microsoft.com/office/excel/2006/main">
          <x14:cfRule type="expression" priority="4701890" id="{5A887026-27CD-4F8C-8BA6-1E92704C1CA6}">
            <xm:f>$BE$4='Data entry'!$R66</xm:f>
            <x14:dxf>
              <fill>
                <patternFill>
                  <bgColor rgb="FFFF0000"/>
                </patternFill>
              </fill>
            </x14:dxf>
          </x14:cfRule>
          <xm:sqref>BC186:BO186</xm:sqref>
        </x14:conditionalFormatting>
        <x14:conditionalFormatting xmlns:xm="http://schemas.microsoft.com/office/excel/2006/main">
          <x14:cfRule type="expression" priority="4701891" id="{7F46217B-A1E9-4515-B31E-E756FCD7C6D9}">
            <xm:f>$BE$4='Data entry'!$R66</xm:f>
            <x14:dxf>
              <fill>
                <patternFill>
                  <bgColor rgb="FFFFFF00"/>
                </patternFill>
              </fill>
            </x14:dxf>
          </x14:cfRule>
          <xm:sqref>AP185:BE185</xm:sqref>
        </x14:conditionalFormatting>
        <x14:conditionalFormatting xmlns:xm="http://schemas.microsoft.com/office/excel/2006/main">
          <x14:cfRule type="expression" priority="4701892" id="{F4D9285C-8CA0-4EF1-943E-6A462D47CC77}">
            <xm:f>$BF$4='Data entry'!$R66</xm:f>
            <x14:dxf>
              <fill>
                <patternFill>
                  <bgColor rgb="FFFF0000"/>
                </patternFill>
              </fill>
            </x14:dxf>
          </x14:cfRule>
          <xm:sqref>BD186:BP186</xm:sqref>
        </x14:conditionalFormatting>
        <x14:conditionalFormatting xmlns:xm="http://schemas.microsoft.com/office/excel/2006/main">
          <x14:cfRule type="expression" priority="4701893" id="{B9E4407D-651D-4DC0-9D61-3271D62A65E9}">
            <xm:f>$BF$4='Data entry'!$R66</xm:f>
            <x14:dxf>
              <fill>
                <patternFill>
                  <bgColor rgb="FFFFFF00"/>
                </patternFill>
              </fill>
            </x14:dxf>
          </x14:cfRule>
          <xm:sqref>AR185:BF185</xm:sqref>
        </x14:conditionalFormatting>
        <x14:conditionalFormatting xmlns:xm="http://schemas.microsoft.com/office/excel/2006/main">
          <x14:cfRule type="expression" priority="4701894" id="{4CDC062F-DDFF-4556-B941-08F919727F69}">
            <xm:f>$BG$4='Data entry'!$R66</xm:f>
            <x14:dxf>
              <fill>
                <patternFill>
                  <bgColor rgb="FFFF0000"/>
                </patternFill>
              </fill>
            </x14:dxf>
          </x14:cfRule>
          <xm:sqref>BE186:BQ186</xm:sqref>
        </x14:conditionalFormatting>
        <x14:conditionalFormatting xmlns:xm="http://schemas.microsoft.com/office/excel/2006/main">
          <x14:cfRule type="expression" priority="4701895" id="{789184FA-9055-433B-8A1B-92C7ED59E81F}">
            <xm:f>$BG$4='Data entry'!$R66</xm:f>
            <x14:dxf>
              <fill>
                <patternFill>
                  <bgColor rgb="FFFFFF00"/>
                </patternFill>
              </fill>
            </x14:dxf>
          </x14:cfRule>
          <xm:sqref>AS185:BG185</xm:sqref>
        </x14:conditionalFormatting>
        <x14:conditionalFormatting xmlns:xm="http://schemas.microsoft.com/office/excel/2006/main">
          <x14:cfRule type="expression" priority="4701896" id="{58651E5C-09C9-46C1-B95C-E8A578A49E15}">
            <xm:f>$BH$4='Data entry'!$R66</xm:f>
            <x14:dxf>
              <fill>
                <patternFill>
                  <bgColor rgb="FFFFFF00"/>
                </patternFill>
              </fill>
            </x14:dxf>
          </x14:cfRule>
          <xm:sqref>AT185:BH185</xm:sqref>
        </x14:conditionalFormatting>
        <x14:conditionalFormatting xmlns:xm="http://schemas.microsoft.com/office/excel/2006/main">
          <x14:cfRule type="expression" priority="4701897" id="{97B30B86-8311-4DC0-A533-8C0D53F37839}">
            <xm:f>$BH$4='Data entry'!$R66</xm:f>
            <x14:dxf>
              <fill>
                <patternFill>
                  <bgColor rgb="FFFF0000"/>
                </patternFill>
              </fill>
            </x14:dxf>
          </x14:cfRule>
          <xm:sqref>BF186:BR186</xm:sqref>
        </x14:conditionalFormatting>
        <x14:conditionalFormatting xmlns:xm="http://schemas.microsoft.com/office/excel/2006/main">
          <x14:cfRule type="expression" priority="4701898" id="{78344C0C-5AEA-40B1-A20C-6D77DF58E1F5}">
            <xm:f>$BI$4='Data entry'!$R66</xm:f>
            <x14:dxf>
              <fill>
                <patternFill>
                  <bgColor rgb="FFFFFF00"/>
                </patternFill>
              </fill>
            </x14:dxf>
          </x14:cfRule>
          <xm:sqref>AU185:BI185</xm:sqref>
        </x14:conditionalFormatting>
        <x14:conditionalFormatting xmlns:xm="http://schemas.microsoft.com/office/excel/2006/main">
          <x14:cfRule type="expression" priority="4701899" id="{A9CE044F-482E-4F25-B28F-89ACC58502B1}">
            <xm:f>$BI$4='Data entry'!$R66</xm:f>
            <x14:dxf>
              <fill>
                <patternFill>
                  <bgColor rgb="FFFF0000"/>
                </patternFill>
              </fill>
            </x14:dxf>
          </x14:cfRule>
          <xm:sqref>BG186:BS186</xm:sqref>
        </x14:conditionalFormatting>
        <x14:conditionalFormatting xmlns:xm="http://schemas.microsoft.com/office/excel/2006/main">
          <x14:cfRule type="expression" priority="4701900" id="{F63BE0EB-3C71-4456-BEF0-11180AB7A8BB}">
            <xm:f>$BJ$4='Data entry'!$R66</xm:f>
            <x14:dxf>
              <fill>
                <patternFill>
                  <bgColor rgb="FFFFFF00"/>
                </patternFill>
              </fill>
            </x14:dxf>
          </x14:cfRule>
          <xm:sqref>AV185:BJ185</xm:sqref>
        </x14:conditionalFormatting>
        <x14:conditionalFormatting xmlns:xm="http://schemas.microsoft.com/office/excel/2006/main">
          <x14:cfRule type="expression" priority="4701901" id="{478A5DCB-1DAA-4497-A6CC-B4F01FB96D10}">
            <xm:f>$BJ$4='Data entry'!$R66</xm:f>
            <x14:dxf>
              <fill>
                <patternFill>
                  <bgColor rgb="FFFF0000"/>
                </patternFill>
              </fill>
            </x14:dxf>
          </x14:cfRule>
          <xm:sqref>BH186:BT186</xm:sqref>
        </x14:conditionalFormatting>
        <x14:conditionalFormatting xmlns:xm="http://schemas.microsoft.com/office/excel/2006/main">
          <x14:cfRule type="expression" priority="4701902" id="{CDE4AD5B-65A6-4FA4-9EC0-8D05F22312A9}">
            <xm:f>$BK$4='Data entry'!$R66</xm:f>
            <x14:dxf>
              <fill>
                <patternFill>
                  <bgColor rgb="FFFF0000"/>
                </patternFill>
              </fill>
            </x14:dxf>
          </x14:cfRule>
          <xm:sqref>BI186:BU186</xm:sqref>
        </x14:conditionalFormatting>
        <x14:conditionalFormatting xmlns:xm="http://schemas.microsoft.com/office/excel/2006/main">
          <x14:cfRule type="expression" priority="4701903" id="{AB32E790-6CD8-4D11-9A69-57D785FE4BBC}">
            <xm:f>$BK$4='Data entry'!$R66</xm:f>
            <x14:dxf>
              <fill>
                <patternFill>
                  <bgColor rgb="FFFFFF00"/>
                </patternFill>
              </fill>
            </x14:dxf>
          </x14:cfRule>
          <xm:sqref>AW185:BK185</xm:sqref>
        </x14:conditionalFormatting>
        <x14:conditionalFormatting xmlns:xm="http://schemas.microsoft.com/office/excel/2006/main">
          <x14:cfRule type="expression" priority="4701904" id="{99810EB9-805C-43D8-852A-EEECE7874CDB}">
            <xm:f>$BL$4='Data entry'!$R66</xm:f>
            <x14:dxf>
              <fill>
                <patternFill>
                  <bgColor rgb="FFFF0000"/>
                </patternFill>
              </fill>
            </x14:dxf>
          </x14:cfRule>
          <xm:sqref>BJ186:BV186</xm:sqref>
        </x14:conditionalFormatting>
        <x14:conditionalFormatting xmlns:xm="http://schemas.microsoft.com/office/excel/2006/main">
          <x14:cfRule type="expression" priority="4701905" id="{BF5F5475-4E46-479C-97A6-D5175F5D1803}">
            <xm:f>$BL$4='Data entry'!$R66</xm:f>
            <x14:dxf>
              <fill>
                <patternFill>
                  <bgColor rgb="FFFFFF00"/>
                </patternFill>
              </fill>
            </x14:dxf>
          </x14:cfRule>
          <xm:sqref>AX185:BL185</xm:sqref>
        </x14:conditionalFormatting>
        <x14:conditionalFormatting xmlns:xm="http://schemas.microsoft.com/office/excel/2006/main">
          <x14:cfRule type="expression" priority="4701906" id="{B86FDF2F-16C9-46B1-847E-7EA1A8A34B9D}">
            <xm:f>$BM$4='Data entry'!$R66</xm:f>
            <x14:dxf>
              <fill>
                <patternFill>
                  <bgColor rgb="FFFF0000"/>
                </patternFill>
              </fill>
            </x14:dxf>
          </x14:cfRule>
          <xm:sqref>BK186:BW186</xm:sqref>
        </x14:conditionalFormatting>
        <x14:conditionalFormatting xmlns:xm="http://schemas.microsoft.com/office/excel/2006/main">
          <x14:cfRule type="expression" priority="4701907" id="{72FD189F-4CED-400D-9FEF-21A328970A4D}">
            <xm:f>$BM$4='Data entry'!$R66</xm:f>
            <x14:dxf>
              <fill>
                <patternFill>
                  <bgColor rgb="FFFFFF00"/>
                </patternFill>
              </fill>
            </x14:dxf>
          </x14:cfRule>
          <xm:sqref>AY185:BM185</xm:sqref>
        </x14:conditionalFormatting>
        <x14:conditionalFormatting xmlns:xm="http://schemas.microsoft.com/office/excel/2006/main">
          <x14:cfRule type="expression" priority="4701908" id="{BBBBF859-D5A7-4F55-BFBF-8A77E3357590}">
            <xm:f>$BN$4='Data entry'!$R66</xm:f>
            <x14:dxf>
              <fill>
                <patternFill>
                  <bgColor rgb="FFFF0000"/>
                </patternFill>
              </fill>
            </x14:dxf>
          </x14:cfRule>
          <xm:sqref>BL186:BX186</xm:sqref>
        </x14:conditionalFormatting>
        <x14:conditionalFormatting xmlns:xm="http://schemas.microsoft.com/office/excel/2006/main">
          <x14:cfRule type="expression" priority="4701909" id="{50CB1D75-0FD5-4D24-92B1-E8A41DC6575C}">
            <xm:f>$BN$4='Data entry'!$R66</xm:f>
            <x14:dxf>
              <fill>
                <patternFill>
                  <bgColor rgb="FFFFFF00"/>
                </patternFill>
              </fill>
            </x14:dxf>
          </x14:cfRule>
          <xm:sqref>AZ185:BN185</xm:sqref>
        </x14:conditionalFormatting>
        <x14:conditionalFormatting xmlns:xm="http://schemas.microsoft.com/office/excel/2006/main">
          <x14:cfRule type="expression" priority="4701910" id="{9EF3226D-E8FC-496B-A6FF-71776AEA54D1}">
            <xm:f>$BO$4='Data entry'!$R66</xm:f>
            <x14:dxf>
              <fill>
                <patternFill>
                  <bgColor rgb="FFFF0000"/>
                </patternFill>
              </fill>
            </x14:dxf>
          </x14:cfRule>
          <xm:sqref>BM186:BY186</xm:sqref>
        </x14:conditionalFormatting>
        <x14:conditionalFormatting xmlns:xm="http://schemas.microsoft.com/office/excel/2006/main">
          <x14:cfRule type="expression" priority="4701911" id="{3B86C801-ECFE-4D05-8AA5-1581116BAFBC}">
            <xm:f>$BO$4='Data entry'!$R66</xm:f>
            <x14:dxf>
              <fill>
                <patternFill>
                  <bgColor rgb="FFFFFF00"/>
                </patternFill>
              </fill>
            </x14:dxf>
          </x14:cfRule>
          <xm:sqref>BA185:BO185</xm:sqref>
        </x14:conditionalFormatting>
        <x14:conditionalFormatting xmlns:xm="http://schemas.microsoft.com/office/excel/2006/main">
          <x14:cfRule type="expression" priority="4701912" id="{058A23EC-3371-4A02-9F20-1ECA603AC6BC}">
            <xm:f>$BP$4='Data entry'!$R66</xm:f>
            <x14:dxf>
              <fill>
                <patternFill>
                  <bgColor rgb="FFFF0000"/>
                </patternFill>
              </fill>
            </x14:dxf>
          </x14:cfRule>
          <xm:sqref>BN186:BZ186</xm:sqref>
        </x14:conditionalFormatting>
        <x14:conditionalFormatting xmlns:xm="http://schemas.microsoft.com/office/excel/2006/main">
          <x14:cfRule type="expression" priority="4701913" id="{3E711E31-3992-4555-AB22-87133D60CD15}">
            <xm:f>$BP$4='Data entry'!$R66</xm:f>
            <x14:dxf>
              <fill>
                <patternFill>
                  <bgColor rgb="FFFFFF00"/>
                </patternFill>
              </fill>
            </x14:dxf>
          </x14:cfRule>
          <xm:sqref>BB185:BP185</xm:sqref>
        </x14:conditionalFormatting>
        <x14:conditionalFormatting xmlns:xm="http://schemas.microsoft.com/office/excel/2006/main">
          <x14:cfRule type="expression" priority="4701914" id="{23E9F8B9-37D5-4730-9453-6F23E8ECBBE3}">
            <xm:f>$BQ$4='Data entry'!$R66</xm:f>
            <x14:dxf>
              <fill>
                <patternFill>
                  <bgColor rgb="FFFFFF00"/>
                </patternFill>
              </fill>
            </x14:dxf>
          </x14:cfRule>
          <xm:sqref>BC185:BQ185</xm:sqref>
        </x14:conditionalFormatting>
        <x14:conditionalFormatting xmlns:xm="http://schemas.microsoft.com/office/excel/2006/main">
          <x14:cfRule type="expression" priority="4701915" id="{BCFD92F6-AAD3-44FD-BC61-A292A81B883E}">
            <xm:f>$BQ$4='Data entry'!$R66</xm:f>
            <x14:dxf>
              <fill>
                <patternFill>
                  <bgColor rgb="FFFF0000"/>
                </patternFill>
              </fill>
            </x14:dxf>
          </x14:cfRule>
          <xm:sqref>BO186:CA186</xm:sqref>
        </x14:conditionalFormatting>
        <x14:conditionalFormatting xmlns:xm="http://schemas.microsoft.com/office/excel/2006/main">
          <x14:cfRule type="expression" priority="4701916" id="{357D60E5-F356-477E-8020-A18F42C02832}">
            <xm:f>$BR$4='Data entry'!$R66</xm:f>
            <x14:dxf>
              <fill>
                <patternFill>
                  <bgColor rgb="FFFFFF00"/>
                </patternFill>
              </fill>
            </x14:dxf>
          </x14:cfRule>
          <xm:sqref>BD185:BR185</xm:sqref>
        </x14:conditionalFormatting>
        <x14:conditionalFormatting xmlns:xm="http://schemas.microsoft.com/office/excel/2006/main">
          <x14:cfRule type="expression" priority="4701917" id="{DA2B6511-43B3-432D-B6AA-1DB1188B90A6}">
            <xm:f>$BR$4='Data entry'!$R66</xm:f>
            <x14:dxf>
              <fill>
                <patternFill>
                  <bgColor rgb="FFFF0000"/>
                </patternFill>
              </fill>
            </x14:dxf>
          </x14:cfRule>
          <xm:sqref>BP186:CB186</xm:sqref>
        </x14:conditionalFormatting>
        <x14:conditionalFormatting xmlns:xm="http://schemas.microsoft.com/office/excel/2006/main">
          <x14:cfRule type="expression" priority="4701918" id="{0D5F64E4-4136-4BFA-B833-CC8578525D9C}">
            <xm:f>$BS$4='Data entry'!$R66</xm:f>
            <x14:dxf>
              <fill>
                <patternFill>
                  <bgColor rgb="FFFFFF00"/>
                </patternFill>
              </fill>
            </x14:dxf>
          </x14:cfRule>
          <xm:sqref>BE185:BS185</xm:sqref>
        </x14:conditionalFormatting>
        <x14:conditionalFormatting xmlns:xm="http://schemas.microsoft.com/office/excel/2006/main">
          <x14:cfRule type="expression" priority="4701919" id="{AC94D468-F078-4AE2-8771-102996E07B09}">
            <xm:f>$BS$4='Data entry'!$R66</xm:f>
            <x14:dxf>
              <fill>
                <patternFill>
                  <bgColor rgb="FFFF0000"/>
                </patternFill>
              </fill>
            </x14:dxf>
          </x14:cfRule>
          <xm:sqref>BQ186:CC186</xm:sqref>
        </x14:conditionalFormatting>
        <x14:conditionalFormatting xmlns:xm="http://schemas.microsoft.com/office/excel/2006/main">
          <x14:cfRule type="expression" priority="4701920" id="{10E78F76-181E-4F19-9F89-7DD36D3EFE30}">
            <xm:f>$BT$4='Data entry'!$R66</xm:f>
            <x14:dxf>
              <fill>
                <patternFill>
                  <bgColor rgb="FFFFFF00"/>
                </patternFill>
              </fill>
            </x14:dxf>
          </x14:cfRule>
          <xm:sqref>BF185:BT185</xm:sqref>
        </x14:conditionalFormatting>
        <x14:conditionalFormatting xmlns:xm="http://schemas.microsoft.com/office/excel/2006/main">
          <x14:cfRule type="expression" priority="4701921" id="{6A5FADC6-9512-4EFB-90A5-7B5244D10D1F}">
            <xm:f>$BT$4='Data entry'!$R66</xm:f>
            <x14:dxf>
              <fill>
                <patternFill>
                  <bgColor rgb="FFFF0000"/>
                </patternFill>
              </fill>
            </x14:dxf>
          </x14:cfRule>
          <xm:sqref>BR186:CC186</xm:sqref>
        </x14:conditionalFormatting>
        <x14:conditionalFormatting xmlns:xm="http://schemas.microsoft.com/office/excel/2006/main">
          <x14:cfRule type="expression" priority="4701922" id="{A51139D1-8841-4B96-B8CB-DFE3808765CF}">
            <xm:f>$BU$4='Data entry'!$R66</xm:f>
            <x14:dxf>
              <fill>
                <patternFill>
                  <bgColor rgb="FFFFFF00"/>
                </patternFill>
              </fill>
            </x14:dxf>
          </x14:cfRule>
          <xm:sqref>BG185:BU185</xm:sqref>
        </x14:conditionalFormatting>
        <x14:conditionalFormatting xmlns:xm="http://schemas.microsoft.com/office/excel/2006/main">
          <x14:cfRule type="expression" priority="4701923" id="{55CA7258-760F-4BFF-ACB5-A70FEB3E7981}">
            <xm:f>$BU$4='Data entry'!$R66</xm:f>
            <x14:dxf>
              <fill>
                <patternFill>
                  <bgColor rgb="FFFF0000"/>
                </patternFill>
              </fill>
            </x14:dxf>
          </x14:cfRule>
          <xm:sqref>BS186:CC186</xm:sqref>
        </x14:conditionalFormatting>
        <x14:conditionalFormatting xmlns:xm="http://schemas.microsoft.com/office/excel/2006/main">
          <x14:cfRule type="expression" priority="4701924" id="{A922B218-64DB-4CBB-9AB8-FE0EBB44E09E}">
            <xm:f>$BV$4='Data entry'!$R66</xm:f>
            <x14:dxf>
              <fill>
                <patternFill>
                  <bgColor rgb="FFFFFF00"/>
                </patternFill>
              </fill>
            </x14:dxf>
          </x14:cfRule>
          <xm:sqref>BH185:BV185</xm:sqref>
        </x14:conditionalFormatting>
        <x14:conditionalFormatting xmlns:xm="http://schemas.microsoft.com/office/excel/2006/main">
          <x14:cfRule type="expression" priority="4701925" id="{C98E908A-CD31-4778-B41C-7AFB9DBE639A}">
            <xm:f>$BV$4='Data entry'!$R66</xm:f>
            <x14:dxf>
              <fill>
                <patternFill>
                  <bgColor rgb="FFFF0000"/>
                </patternFill>
              </fill>
            </x14:dxf>
          </x14:cfRule>
          <xm:sqref>BT186:CC186</xm:sqref>
        </x14:conditionalFormatting>
        <x14:conditionalFormatting xmlns:xm="http://schemas.microsoft.com/office/excel/2006/main">
          <x14:cfRule type="expression" priority="4701926" id="{465CCCA3-B4DB-4B61-8AC7-8A5E4CEC9E3F}">
            <xm:f>$BW$4='Data entry'!$R66</xm:f>
            <x14:dxf>
              <fill>
                <patternFill>
                  <bgColor rgb="FFFFFF00"/>
                </patternFill>
              </fill>
            </x14:dxf>
          </x14:cfRule>
          <xm:sqref>BI185:BW185</xm:sqref>
        </x14:conditionalFormatting>
        <x14:conditionalFormatting xmlns:xm="http://schemas.microsoft.com/office/excel/2006/main">
          <x14:cfRule type="expression" priority="4701927" id="{37566F97-6D06-400B-A709-FE657B07687F}">
            <xm:f>$BW$4='Data entry'!$R66</xm:f>
            <x14:dxf>
              <fill>
                <patternFill>
                  <bgColor rgb="FFFF0000"/>
                </patternFill>
              </fill>
            </x14:dxf>
          </x14:cfRule>
          <xm:sqref>BU186:CC186</xm:sqref>
        </x14:conditionalFormatting>
        <x14:conditionalFormatting xmlns:xm="http://schemas.microsoft.com/office/excel/2006/main">
          <x14:cfRule type="expression" priority="4701928" id="{D8FBA3AC-5CF0-4E45-97CA-1D4DEE729ADA}">
            <xm:f>$BX$4='Data entry'!$R66</xm:f>
            <x14:dxf>
              <fill>
                <patternFill>
                  <bgColor rgb="FFFFFF00"/>
                </patternFill>
              </fill>
            </x14:dxf>
          </x14:cfRule>
          <xm:sqref>BJ185:BX185</xm:sqref>
        </x14:conditionalFormatting>
        <x14:conditionalFormatting xmlns:xm="http://schemas.microsoft.com/office/excel/2006/main">
          <x14:cfRule type="expression" priority="4701929" id="{E077C84B-A94F-431D-B232-4AFCC7C64F54}">
            <xm:f>$BX$4='Data entry'!$R66</xm:f>
            <x14:dxf>
              <fill>
                <patternFill>
                  <bgColor rgb="FFFF0000"/>
                </patternFill>
              </fill>
            </x14:dxf>
          </x14:cfRule>
          <xm:sqref>BV186:CC186</xm:sqref>
        </x14:conditionalFormatting>
        <x14:conditionalFormatting xmlns:xm="http://schemas.microsoft.com/office/excel/2006/main">
          <x14:cfRule type="expression" priority="4701930" id="{63783BA8-0C97-4A44-86FD-7A2BCF1B9957}">
            <xm:f>$BY$4='Data entry'!$R66</xm:f>
            <x14:dxf>
              <fill>
                <patternFill>
                  <bgColor rgb="FFFFFF00"/>
                </patternFill>
              </fill>
            </x14:dxf>
          </x14:cfRule>
          <xm:sqref>BK185:BY185</xm:sqref>
        </x14:conditionalFormatting>
        <x14:conditionalFormatting xmlns:xm="http://schemas.microsoft.com/office/excel/2006/main">
          <x14:cfRule type="expression" priority="4701931" id="{BB8DB8B4-B71B-46D2-AEE7-346F16103F74}">
            <xm:f>$BY$4='Data entry'!$R66</xm:f>
            <x14:dxf>
              <fill>
                <patternFill>
                  <bgColor rgb="FFFF0000"/>
                </patternFill>
              </fill>
            </x14:dxf>
          </x14:cfRule>
          <xm:sqref>BW186:CC186</xm:sqref>
        </x14:conditionalFormatting>
        <x14:conditionalFormatting xmlns:xm="http://schemas.microsoft.com/office/excel/2006/main">
          <x14:cfRule type="expression" priority="4701932" id="{1B638B98-2B06-4FEB-90C1-446A3E0A3979}">
            <xm:f>$BZ$4='Data entry'!$R66</xm:f>
            <x14:dxf>
              <fill>
                <patternFill>
                  <bgColor rgb="FFFFFF00"/>
                </patternFill>
              </fill>
            </x14:dxf>
          </x14:cfRule>
          <xm:sqref>BL185:BZ185</xm:sqref>
        </x14:conditionalFormatting>
        <x14:conditionalFormatting xmlns:xm="http://schemas.microsoft.com/office/excel/2006/main">
          <x14:cfRule type="expression" priority="4701933" id="{D3A0A2F8-D1B2-4DC5-B2A9-0EF53074E685}">
            <xm:f>$BZ$4='Data entry'!$R66</xm:f>
            <x14:dxf>
              <fill>
                <patternFill>
                  <bgColor rgb="FFFF0000"/>
                </patternFill>
              </fill>
            </x14:dxf>
          </x14:cfRule>
          <xm:sqref>BX186:CC186</xm:sqref>
        </x14:conditionalFormatting>
        <x14:conditionalFormatting xmlns:xm="http://schemas.microsoft.com/office/excel/2006/main">
          <x14:cfRule type="expression" priority="4701934" id="{83F6D018-7D3B-4D33-9998-11572F2F2FF5}">
            <xm:f>$CA$4='Data entry'!$R66</xm:f>
            <x14:dxf>
              <fill>
                <patternFill>
                  <bgColor rgb="FFFFFF00"/>
                </patternFill>
              </fill>
            </x14:dxf>
          </x14:cfRule>
          <xm:sqref>BM185:CA185</xm:sqref>
        </x14:conditionalFormatting>
        <x14:conditionalFormatting xmlns:xm="http://schemas.microsoft.com/office/excel/2006/main">
          <x14:cfRule type="expression" priority="4701935" id="{8E6D0B51-5626-4ED9-9072-C7A2C139704F}">
            <xm:f>$CA$4='Data entry'!$R66</xm:f>
            <x14:dxf>
              <fill>
                <patternFill>
                  <bgColor rgb="FFFF0000"/>
                </patternFill>
              </fill>
            </x14:dxf>
          </x14:cfRule>
          <xm:sqref>BY186:CC186</xm:sqref>
        </x14:conditionalFormatting>
        <x14:conditionalFormatting xmlns:xm="http://schemas.microsoft.com/office/excel/2006/main">
          <x14:cfRule type="expression" priority="4701936" id="{E1886EE4-3BDE-43A9-9F4B-79377FEC37FE}">
            <xm:f>$CB$4='Data entry'!$R66</xm:f>
            <x14:dxf>
              <fill>
                <patternFill>
                  <bgColor rgb="FFFFFF00"/>
                </patternFill>
              </fill>
            </x14:dxf>
          </x14:cfRule>
          <xm:sqref>BN185:CB185</xm:sqref>
        </x14:conditionalFormatting>
        <x14:conditionalFormatting xmlns:xm="http://schemas.microsoft.com/office/excel/2006/main">
          <x14:cfRule type="expression" priority="4701937" id="{ADEF572A-6C18-4602-BB86-01C96D36E07E}">
            <xm:f>$CB$4='Data entry'!$R66</xm:f>
            <x14:dxf>
              <fill>
                <patternFill>
                  <bgColor rgb="FFFF0000"/>
                </patternFill>
              </fill>
            </x14:dxf>
          </x14:cfRule>
          <xm:sqref>BZ186:CC186</xm:sqref>
        </x14:conditionalFormatting>
        <x14:conditionalFormatting xmlns:xm="http://schemas.microsoft.com/office/excel/2006/main">
          <x14:cfRule type="expression" priority="4701938" id="{7984E1C9-E073-4955-8543-62145CB6D008}">
            <xm:f>$CC$4='Data entry'!$R66</xm:f>
            <x14:dxf>
              <fill>
                <patternFill>
                  <bgColor rgb="FFFFFF00"/>
                </patternFill>
              </fill>
            </x14:dxf>
          </x14:cfRule>
          <xm:sqref>BO185:CC185</xm:sqref>
        </x14:conditionalFormatting>
        <x14:conditionalFormatting xmlns:xm="http://schemas.microsoft.com/office/excel/2006/main">
          <x14:cfRule type="expression" priority="4701939" id="{18A957B3-59FA-4698-BA92-2A208FF18E2F}">
            <xm:f>$CC$4='Data entry'!$R66</xm:f>
            <x14:dxf>
              <fill>
                <patternFill>
                  <bgColor rgb="FFFF0000"/>
                </patternFill>
              </fill>
            </x14:dxf>
          </x14:cfRule>
          <xm:sqref>CA186:CC186</xm:sqref>
        </x14:conditionalFormatting>
        <x14:conditionalFormatting xmlns:xm="http://schemas.microsoft.com/office/excel/2006/main">
          <x14:cfRule type="expression" priority="4702026" id="{5B0DB825-B7C2-40AC-B7EF-F267F054CFB9}">
            <xm:f>$U$4='Data entry'!$R67</xm:f>
            <x14:dxf>
              <fill>
                <patternFill>
                  <bgColor rgb="FFFF0000"/>
                </patternFill>
              </fill>
            </x14:dxf>
          </x14:cfRule>
          <xm:sqref>S189:AE189</xm:sqref>
        </x14:conditionalFormatting>
        <x14:conditionalFormatting xmlns:xm="http://schemas.microsoft.com/office/excel/2006/main">
          <x14:cfRule type="expression" priority="4702027" id="{18311200-E2BB-400F-B594-3B9A2C6068C2}">
            <xm:f>$V$4='Data entry'!$R67</xm:f>
            <x14:dxf>
              <fill>
                <patternFill>
                  <bgColor rgb="FFFF0000"/>
                </patternFill>
              </fill>
            </x14:dxf>
          </x14:cfRule>
          <xm:sqref>T189:AF189</xm:sqref>
        </x14:conditionalFormatting>
        <x14:conditionalFormatting xmlns:xm="http://schemas.microsoft.com/office/excel/2006/main">
          <x14:cfRule type="expression" priority="4702028" id="{D6DFB621-1A58-4C59-A987-ECAD0EB2D32B}">
            <xm:f>$V$4='Data entry'!$R67</xm:f>
            <x14:dxf>
              <fill>
                <patternFill>
                  <bgColor rgb="FFFFFF00"/>
                </patternFill>
              </fill>
            </x14:dxf>
          </x14:cfRule>
          <xm:sqref>H188:V188</xm:sqref>
        </x14:conditionalFormatting>
        <x14:conditionalFormatting xmlns:xm="http://schemas.microsoft.com/office/excel/2006/main">
          <x14:cfRule type="expression" priority="4702029" id="{5F87A680-DC5F-433D-A779-B7A534ACCDA9}">
            <xm:f>$W$4='Data entry'!$R67</xm:f>
            <x14:dxf>
              <fill>
                <patternFill>
                  <bgColor rgb="FFFF0000"/>
                </patternFill>
              </fill>
            </x14:dxf>
          </x14:cfRule>
          <xm:sqref>U189:AG189</xm:sqref>
        </x14:conditionalFormatting>
        <x14:conditionalFormatting xmlns:xm="http://schemas.microsoft.com/office/excel/2006/main">
          <x14:cfRule type="expression" priority="4702030" id="{964539FF-A92C-4F68-B268-B7157A32678C}">
            <xm:f>$W$4='Data entry'!$R67</xm:f>
            <x14:dxf>
              <fill>
                <patternFill>
                  <bgColor rgb="FFFFFF00"/>
                </patternFill>
              </fill>
            </x14:dxf>
          </x14:cfRule>
          <xm:sqref>I188:W188</xm:sqref>
        </x14:conditionalFormatting>
        <x14:conditionalFormatting xmlns:xm="http://schemas.microsoft.com/office/excel/2006/main">
          <x14:cfRule type="expression" priority="4702031" id="{46C1533A-F090-4A90-9309-3F59EC3FD3B0}">
            <xm:f>$X$4='Data entry'!$R67</xm:f>
            <x14:dxf>
              <fill>
                <patternFill>
                  <bgColor rgb="FFFF0000"/>
                </patternFill>
              </fill>
            </x14:dxf>
          </x14:cfRule>
          <xm:sqref>V189:AH189</xm:sqref>
        </x14:conditionalFormatting>
        <x14:conditionalFormatting xmlns:xm="http://schemas.microsoft.com/office/excel/2006/main">
          <x14:cfRule type="expression" priority="4702032" id="{7C70E81C-DDD4-4D75-933A-4F6A39893184}">
            <xm:f>$X$4='Data entry'!$R67</xm:f>
            <x14:dxf>
              <fill>
                <patternFill>
                  <bgColor rgb="FFFFFF00"/>
                </patternFill>
              </fill>
            </x14:dxf>
          </x14:cfRule>
          <xm:sqref>J188:X188</xm:sqref>
        </x14:conditionalFormatting>
        <x14:conditionalFormatting xmlns:xm="http://schemas.microsoft.com/office/excel/2006/main">
          <x14:cfRule type="expression" priority="4702033" id="{561AF073-0EF8-4B72-A119-40A639C4359D}">
            <xm:f>$Y$4='Data entry'!$R67</xm:f>
            <x14:dxf>
              <fill>
                <patternFill>
                  <bgColor rgb="FFFF0000"/>
                </patternFill>
              </fill>
            </x14:dxf>
          </x14:cfRule>
          <xm:sqref>W189:AI189</xm:sqref>
        </x14:conditionalFormatting>
        <x14:conditionalFormatting xmlns:xm="http://schemas.microsoft.com/office/excel/2006/main">
          <x14:cfRule type="expression" priority="4702034" id="{F242E808-8F07-4A89-9524-7D4C767CE357}">
            <xm:f>$Y$4='Data entry'!$R67</xm:f>
            <x14:dxf>
              <fill>
                <patternFill>
                  <bgColor rgb="FFFFFF00"/>
                </patternFill>
              </fill>
            </x14:dxf>
          </x14:cfRule>
          <xm:sqref>K188:Y188</xm:sqref>
        </x14:conditionalFormatting>
        <x14:conditionalFormatting xmlns:xm="http://schemas.microsoft.com/office/excel/2006/main">
          <x14:cfRule type="expression" priority="4702035" id="{DD601058-982B-4218-BD9D-64BB823C2633}">
            <xm:f>$Z$4='Data entry'!$R67</xm:f>
            <x14:dxf>
              <fill>
                <patternFill>
                  <bgColor rgb="FFFF0000"/>
                </patternFill>
              </fill>
            </x14:dxf>
          </x14:cfRule>
          <xm:sqref>X189:AJ189</xm:sqref>
        </x14:conditionalFormatting>
        <x14:conditionalFormatting xmlns:xm="http://schemas.microsoft.com/office/excel/2006/main">
          <x14:cfRule type="expression" priority="4702036" id="{C9DB141D-79F6-4093-92A3-7BF7A1622985}">
            <xm:f>$Z$4='Data entry'!$R67</xm:f>
            <x14:dxf>
              <fill>
                <patternFill>
                  <bgColor rgb="FFFFFF00"/>
                </patternFill>
              </fill>
            </x14:dxf>
          </x14:cfRule>
          <xm:sqref>L188:Z188</xm:sqref>
        </x14:conditionalFormatting>
        <x14:conditionalFormatting xmlns:xm="http://schemas.microsoft.com/office/excel/2006/main">
          <x14:cfRule type="expression" priority="4702037" id="{710EB8D3-F5C0-4E3C-8214-2D0C4E26F649}">
            <xm:f>$AA$4='Data entry'!$R67</xm:f>
            <x14:dxf>
              <fill>
                <patternFill>
                  <bgColor rgb="FFFF0000"/>
                </patternFill>
              </fill>
            </x14:dxf>
          </x14:cfRule>
          <xm:sqref>Y189:AK189</xm:sqref>
        </x14:conditionalFormatting>
        <x14:conditionalFormatting xmlns:xm="http://schemas.microsoft.com/office/excel/2006/main">
          <x14:cfRule type="expression" priority="4702038" id="{33825D69-C967-4D27-B395-5D44A3083802}">
            <xm:f>$AA$4='Data entry'!$R67</xm:f>
            <x14:dxf>
              <fill>
                <patternFill>
                  <bgColor rgb="FFFFFF00"/>
                </patternFill>
              </fill>
            </x14:dxf>
          </x14:cfRule>
          <xm:sqref>M188:AA188</xm:sqref>
        </x14:conditionalFormatting>
        <x14:conditionalFormatting xmlns:xm="http://schemas.microsoft.com/office/excel/2006/main">
          <x14:cfRule type="expression" priority="4702039" id="{9811A97D-351B-4D32-8754-AF433277E62B}">
            <xm:f>$AB$4='Data entry'!$R67</xm:f>
            <x14:dxf>
              <fill>
                <patternFill>
                  <bgColor rgb="FFFF0000"/>
                </patternFill>
              </fill>
            </x14:dxf>
          </x14:cfRule>
          <xm:sqref>Z189:AL189</xm:sqref>
        </x14:conditionalFormatting>
        <x14:conditionalFormatting xmlns:xm="http://schemas.microsoft.com/office/excel/2006/main">
          <x14:cfRule type="expression" priority="4702040" id="{6DD3E556-C72E-438B-92DA-3096ED1E4178}">
            <xm:f>$AB$4='Data entry'!$R67</xm:f>
            <x14:dxf>
              <fill>
                <patternFill>
                  <bgColor rgb="FFFFFF00"/>
                </patternFill>
              </fill>
            </x14:dxf>
          </x14:cfRule>
          <xm:sqref>N188:AB188</xm:sqref>
        </x14:conditionalFormatting>
        <x14:conditionalFormatting xmlns:xm="http://schemas.microsoft.com/office/excel/2006/main">
          <x14:cfRule type="expression" priority="4702041" id="{C0DF7A1B-D6BC-4371-BD3A-F0708147FA1C}">
            <xm:f>$AC$4='Data entry'!$R67</xm:f>
            <x14:dxf>
              <fill>
                <patternFill>
                  <bgColor rgb="FFFF0000"/>
                </patternFill>
              </fill>
            </x14:dxf>
          </x14:cfRule>
          <xm:sqref>AA189:AM189</xm:sqref>
        </x14:conditionalFormatting>
        <x14:conditionalFormatting xmlns:xm="http://schemas.microsoft.com/office/excel/2006/main">
          <x14:cfRule type="expression" priority="4702042" id="{DB2E1F48-AF0E-41F9-A976-6B1963CA5711}">
            <xm:f>$AC$4='Data entry'!$R67</xm:f>
            <x14:dxf>
              <fill>
                <patternFill>
                  <bgColor rgb="FFFFFF00"/>
                </patternFill>
              </fill>
            </x14:dxf>
          </x14:cfRule>
          <xm:sqref>O188:AC188</xm:sqref>
        </x14:conditionalFormatting>
        <x14:conditionalFormatting xmlns:xm="http://schemas.microsoft.com/office/excel/2006/main">
          <x14:cfRule type="expression" priority="4702043" id="{89909907-F9A9-4AF9-BC1D-304710A43F50}">
            <xm:f>$AD$4='Data entry'!$R67</xm:f>
            <x14:dxf>
              <fill>
                <patternFill>
                  <bgColor rgb="FFFF0000"/>
                </patternFill>
              </fill>
            </x14:dxf>
          </x14:cfRule>
          <xm:sqref>AB189:AN189</xm:sqref>
        </x14:conditionalFormatting>
        <x14:conditionalFormatting xmlns:xm="http://schemas.microsoft.com/office/excel/2006/main">
          <x14:cfRule type="expression" priority="4702044" id="{729676B7-E331-43A4-ACC9-850DCEE76A0E}">
            <xm:f>$AD$4='Data entry'!$R67</xm:f>
            <x14:dxf>
              <fill>
                <patternFill>
                  <bgColor rgb="FFFFFF00"/>
                </patternFill>
              </fill>
            </x14:dxf>
          </x14:cfRule>
          <xm:sqref>P188:AD188</xm:sqref>
        </x14:conditionalFormatting>
        <x14:conditionalFormatting xmlns:xm="http://schemas.microsoft.com/office/excel/2006/main">
          <x14:cfRule type="expression" priority="4702045" id="{00DA2C55-350E-44AA-ABEA-808FABFDA737}">
            <xm:f>$AE$4='Data entry'!$R67</xm:f>
            <x14:dxf>
              <fill>
                <patternFill>
                  <bgColor rgb="FFFF0000"/>
                </patternFill>
              </fill>
            </x14:dxf>
          </x14:cfRule>
          <xm:sqref>AC189:AO189</xm:sqref>
        </x14:conditionalFormatting>
        <x14:conditionalFormatting xmlns:xm="http://schemas.microsoft.com/office/excel/2006/main">
          <x14:cfRule type="expression" priority="4702046" id="{373C95F1-00C1-45E9-B561-5224945BA4A4}">
            <xm:f>$AE$4='Data entry'!$R67</xm:f>
            <x14:dxf>
              <fill>
                <patternFill>
                  <bgColor rgb="FFFFFF00"/>
                </patternFill>
              </fill>
            </x14:dxf>
          </x14:cfRule>
          <xm:sqref>Q188:AE188</xm:sqref>
        </x14:conditionalFormatting>
        <x14:conditionalFormatting xmlns:xm="http://schemas.microsoft.com/office/excel/2006/main">
          <x14:cfRule type="expression" priority="4702047" id="{65E90E74-6BEF-4B00-BD5E-ECACFEBC225A}">
            <xm:f>$AF$4='Data entry'!$R67</xm:f>
            <x14:dxf>
              <fill>
                <patternFill>
                  <bgColor rgb="FFFF0000"/>
                </patternFill>
              </fill>
            </x14:dxf>
          </x14:cfRule>
          <xm:sqref>AD189:AP189</xm:sqref>
        </x14:conditionalFormatting>
        <x14:conditionalFormatting xmlns:xm="http://schemas.microsoft.com/office/excel/2006/main">
          <x14:cfRule type="expression" priority="4702048" id="{56B519D7-E083-4811-B42B-D6CB10D44BB3}">
            <xm:f>$AF$4='Data entry'!$R67</xm:f>
            <x14:dxf>
              <fill>
                <patternFill>
                  <bgColor rgb="FFFFFF00"/>
                </patternFill>
              </fill>
            </x14:dxf>
          </x14:cfRule>
          <xm:sqref>R188:AF188</xm:sqref>
        </x14:conditionalFormatting>
        <x14:conditionalFormatting xmlns:xm="http://schemas.microsoft.com/office/excel/2006/main">
          <x14:cfRule type="expression" priority="4702049" id="{889682B6-BF9B-414B-86B7-1C802156B058}">
            <xm:f>$AG$4='Data entry'!$R67</xm:f>
            <x14:dxf>
              <fill>
                <patternFill>
                  <bgColor rgb="FFFF0000"/>
                </patternFill>
              </fill>
            </x14:dxf>
          </x14:cfRule>
          <xm:sqref>AE189:AQ189</xm:sqref>
        </x14:conditionalFormatting>
        <x14:conditionalFormatting xmlns:xm="http://schemas.microsoft.com/office/excel/2006/main">
          <x14:cfRule type="expression" priority="4702050" id="{19913D88-1940-4CB0-B29C-D46D60833BD5}">
            <xm:f>$AG$4='Data entry'!$R67</xm:f>
            <x14:dxf>
              <fill>
                <patternFill>
                  <bgColor rgb="FFFFFF00"/>
                </patternFill>
              </fill>
            </x14:dxf>
          </x14:cfRule>
          <xm:sqref>S188:AG188</xm:sqref>
        </x14:conditionalFormatting>
        <x14:conditionalFormatting xmlns:xm="http://schemas.microsoft.com/office/excel/2006/main">
          <x14:cfRule type="expression" priority="4702051" id="{3DD7B9A5-18A3-463F-BAD5-9796FC487328}">
            <xm:f>$AH$4='Data entry'!$R67</xm:f>
            <x14:dxf>
              <fill>
                <patternFill>
                  <bgColor rgb="FFFF0000"/>
                </patternFill>
              </fill>
            </x14:dxf>
          </x14:cfRule>
          <xm:sqref>AF189:AR189</xm:sqref>
        </x14:conditionalFormatting>
        <x14:conditionalFormatting xmlns:xm="http://schemas.microsoft.com/office/excel/2006/main">
          <x14:cfRule type="expression" priority="4702052" id="{31005CF4-5608-496E-91EB-F7F505046C80}">
            <xm:f>$AH$4='Data entry'!$R67</xm:f>
            <x14:dxf>
              <fill>
                <patternFill>
                  <bgColor rgb="FFFFFF00"/>
                </patternFill>
              </fill>
            </x14:dxf>
          </x14:cfRule>
          <xm:sqref>T188:AH188</xm:sqref>
        </x14:conditionalFormatting>
        <x14:conditionalFormatting xmlns:xm="http://schemas.microsoft.com/office/excel/2006/main">
          <x14:cfRule type="expression" priority="4702053" id="{CD14F654-5B7A-444F-8FC1-7DD71E76E475}">
            <xm:f>$AI$4='Data entry'!$R67</xm:f>
            <x14:dxf>
              <fill>
                <patternFill>
                  <bgColor rgb="FFFF0000"/>
                </patternFill>
              </fill>
            </x14:dxf>
          </x14:cfRule>
          <xm:sqref>AG189:AS189</xm:sqref>
        </x14:conditionalFormatting>
        <x14:conditionalFormatting xmlns:xm="http://schemas.microsoft.com/office/excel/2006/main">
          <x14:cfRule type="expression" priority="4702054" id="{0E4E448C-6C46-4285-B877-A61A90294385}">
            <xm:f>$AI$4='Data entry'!$R67</xm:f>
            <x14:dxf>
              <fill>
                <patternFill>
                  <bgColor rgb="FFFFFF00"/>
                </patternFill>
              </fill>
            </x14:dxf>
          </x14:cfRule>
          <xm:sqref>U188:AI188</xm:sqref>
        </x14:conditionalFormatting>
        <x14:conditionalFormatting xmlns:xm="http://schemas.microsoft.com/office/excel/2006/main">
          <x14:cfRule type="expression" priority="4702055" id="{B1C1818F-791C-403D-BE73-6F6E9DC6A16D}">
            <xm:f>$AJ$4='Data entry'!$R67</xm:f>
            <x14:dxf>
              <fill>
                <patternFill>
                  <bgColor rgb="FFFF0000"/>
                </patternFill>
              </fill>
            </x14:dxf>
          </x14:cfRule>
          <xm:sqref>AH189:AT189</xm:sqref>
        </x14:conditionalFormatting>
        <x14:conditionalFormatting xmlns:xm="http://schemas.microsoft.com/office/excel/2006/main">
          <x14:cfRule type="expression" priority="4702056" id="{A1237792-221B-431B-B8A7-E9A64DA46D93}">
            <xm:f>$AJ$4='Data entry'!$R67</xm:f>
            <x14:dxf>
              <fill>
                <patternFill>
                  <bgColor rgb="FFFFFF00"/>
                </patternFill>
              </fill>
            </x14:dxf>
          </x14:cfRule>
          <xm:sqref>V188:AJ188</xm:sqref>
        </x14:conditionalFormatting>
        <x14:conditionalFormatting xmlns:xm="http://schemas.microsoft.com/office/excel/2006/main">
          <x14:cfRule type="expression" priority="4702057" id="{617DC2AF-C7A3-4724-8EA3-17DEFEDC8949}">
            <xm:f>$AK$4='Data entry'!$R67</xm:f>
            <x14:dxf>
              <fill>
                <patternFill>
                  <bgColor rgb="FFFF0000"/>
                </patternFill>
              </fill>
            </x14:dxf>
          </x14:cfRule>
          <xm:sqref>AI189:AU189</xm:sqref>
        </x14:conditionalFormatting>
        <x14:conditionalFormatting xmlns:xm="http://schemas.microsoft.com/office/excel/2006/main">
          <x14:cfRule type="expression" priority="4702058" id="{AA72317D-37B1-48EB-A28B-BF2AC8DC4519}">
            <xm:f>$AK$4='Data entry'!$R67</xm:f>
            <x14:dxf>
              <fill>
                <patternFill>
                  <bgColor rgb="FFFFFF00"/>
                </patternFill>
              </fill>
            </x14:dxf>
          </x14:cfRule>
          <xm:sqref>W188:AK188</xm:sqref>
        </x14:conditionalFormatting>
        <x14:conditionalFormatting xmlns:xm="http://schemas.microsoft.com/office/excel/2006/main">
          <x14:cfRule type="expression" priority="4702059" id="{6CA9FB7A-20EA-4D3A-B74C-A001F4BE810D}">
            <xm:f>$AL$4='Data entry'!$R67</xm:f>
            <x14:dxf>
              <fill>
                <patternFill>
                  <bgColor rgb="FFFF0000"/>
                </patternFill>
              </fill>
            </x14:dxf>
          </x14:cfRule>
          <xm:sqref>AJ189:AV189</xm:sqref>
        </x14:conditionalFormatting>
        <x14:conditionalFormatting xmlns:xm="http://schemas.microsoft.com/office/excel/2006/main">
          <x14:cfRule type="expression" priority="4702060" id="{81A75DAA-573F-4EF3-A640-1B992C18BEA0}">
            <xm:f>$AL$4='Data entry'!$R67</xm:f>
            <x14:dxf>
              <fill>
                <patternFill>
                  <bgColor rgb="FFFFFF00"/>
                </patternFill>
              </fill>
            </x14:dxf>
          </x14:cfRule>
          <xm:sqref>X188:AL188</xm:sqref>
        </x14:conditionalFormatting>
        <x14:conditionalFormatting xmlns:xm="http://schemas.microsoft.com/office/excel/2006/main">
          <x14:cfRule type="expression" priority="4702061" id="{3D44713E-4ABA-4CCD-9DF4-5513A9FB5E1E}">
            <xm:f>$AM$4='Data entry'!$R67</xm:f>
            <x14:dxf>
              <fill>
                <patternFill>
                  <bgColor rgb="FFFF0000"/>
                </patternFill>
              </fill>
            </x14:dxf>
          </x14:cfRule>
          <xm:sqref>AK189:AW189</xm:sqref>
        </x14:conditionalFormatting>
        <x14:conditionalFormatting xmlns:xm="http://schemas.microsoft.com/office/excel/2006/main">
          <x14:cfRule type="expression" priority="4702062" id="{05A26B51-72A7-4423-822F-2BDBC28275D0}">
            <xm:f>$AM$4='Data entry'!$R67</xm:f>
            <x14:dxf>
              <fill>
                <patternFill>
                  <bgColor rgb="FFFFFF00"/>
                </patternFill>
              </fill>
            </x14:dxf>
          </x14:cfRule>
          <xm:sqref>Y188:AM188</xm:sqref>
        </x14:conditionalFormatting>
        <x14:conditionalFormatting xmlns:xm="http://schemas.microsoft.com/office/excel/2006/main">
          <x14:cfRule type="expression" priority="4702063" id="{B8A20675-6230-4694-A7F6-6B3DC7142773}">
            <xm:f>$AN$4='Data entry'!$R67</xm:f>
            <x14:dxf>
              <fill>
                <patternFill>
                  <bgColor rgb="FFFF0000"/>
                </patternFill>
              </fill>
            </x14:dxf>
          </x14:cfRule>
          <xm:sqref>AL189:AX189</xm:sqref>
        </x14:conditionalFormatting>
        <x14:conditionalFormatting xmlns:xm="http://schemas.microsoft.com/office/excel/2006/main">
          <x14:cfRule type="expression" priority="4702064" id="{8421181C-7450-42E9-BC1D-065CCFCA960E}">
            <xm:f>$AN$4='Data entry'!$R67</xm:f>
            <x14:dxf>
              <fill>
                <patternFill>
                  <bgColor rgb="FFFFFF00"/>
                </patternFill>
              </fill>
            </x14:dxf>
          </x14:cfRule>
          <xm:sqref>Z188:AN188</xm:sqref>
        </x14:conditionalFormatting>
        <x14:conditionalFormatting xmlns:xm="http://schemas.microsoft.com/office/excel/2006/main">
          <x14:cfRule type="expression" priority="4702065" id="{067FE4BD-6EF4-4684-B6E0-35AB2F267EE7}">
            <xm:f>$AO$4='Data entry'!$R67</xm:f>
            <x14:dxf>
              <fill>
                <patternFill>
                  <bgColor rgb="FFFF0000"/>
                </patternFill>
              </fill>
            </x14:dxf>
          </x14:cfRule>
          <xm:sqref>AM189:AY189</xm:sqref>
        </x14:conditionalFormatting>
        <x14:conditionalFormatting xmlns:xm="http://schemas.microsoft.com/office/excel/2006/main">
          <x14:cfRule type="expression" priority="4702066" id="{F7653492-88D1-47AC-8BA3-0CCE65C3C2AB}">
            <xm:f>$AO$4='Data entry'!$R67</xm:f>
            <x14:dxf>
              <fill>
                <patternFill>
                  <bgColor rgb="FFFFFF00"/>
                </patternFill>
              </fill>
            </x14:dxf>
          </x14:cfRule>
          <xm:sqref>AA188:AO188</xm:sqref>
        </x14:conditionalFormatting>
        <x14:conditionalFormatting xmlns:xm="http://schemas.microsoft.com/office/excel/2006/main">
          <x14:cfRule type="expression" priority="4702067" id="{207A5E5D-B322-482E-9193-1D7318138358}">
            <xm:f>$AP$4='Data entry'!$R67</xm:f>
            <x14:dxf>
              <fill>
                <patternFill>
                  <bgColor rgb="FFFF0000"/>
                </patternFill>
              </fill>
            </x14:dxf>
          </x14:cfRule>
          <xm:sqref>AN189:AZ189</xm:sqref>
        </x14:conditionalFormatting>
        <x14:conditionalFormatting xmlns:xm="http://schemas.microsoft.com/office/excel/2006/main">
          <x14:cfRule type="expression" priority="4702068" id="{21DA638D-4CA0-4067-BFF1-240CE1A0261B}">
            <xm:f>$AP$4='Data entry'!$R67</xm:f>
            <x14:dxf>
              <fill>
                <patternFill>
                  <bgColor rgb="FFFFFF00"/>
                </patternFill>
              </fill>
            </x14:dxf>
          </x14:cfRule>
          <xm:sqref>AB188:AP188</xm:sqref>
        </x14:conditionalFormatting>
        <x14:conditionalFormatting xmlns:xm="http://schemas.microsoft.com/office/excel/2006/main">
          <x14:cfRule type="expression" priority="4702069" id="{71963D96-A42A-4B90-BFC7-6D83D37766EF}">
            <xm:f>$AQ$4='Data entry'!$R67</xm:f>
            <x14:dxf>
              <fill>
                <patternFill>
                  <bgColor rgb="FFFF0000"/>
                </patternFill>
              </fill>
            </x14:dxf>
          </x14:cfRule>
          <xm:sqref>AO189:BA189</xm:sqref>
        </x14:conditionalFormatting>
        <x14:conditionalFormatting xmlns:xm="http://schemas.microsoft.com/office/excel/2006/main">
          <x14:cfRule type="expression" priority="4702070" id="{74952595-84B6-484F-8FF6-FCC1F337DF4D}">
            <xm:f>$AQ$4='Data entry'!$R67</xm:f>
            <x14:dxf>
              <fill>
                <patternFill>
                  <bgColor rgb="FFFFFF00"/>
                </patternFill>
              </fill>
            </x14:dxf>
          </x14:cfRule>
          <xm:sqref>AC188:AQ188</xm:sqref>
        </x14:conditionalFormatting>
        <x14:conditionalFormatting xmlns:xm="http://schemas.microsoft.com/office/excel/2006/main">
          <x14:cfRule type="expression" priority="4702071" id="{8AC9C4B9-0A34-4BC0-B0F7-CA89434C4911}">
            <xm:f>$P$4='Data entry'!$R67</xm:f>
            <x14:dxf>
              <fill>
                <patternFill>
                  <bgColor rgb="FFFFFF00"/>
                </patternFill>
              </fill>
            </x14:dxf>
          </x14:cfRule>
          <xm:sqref>C188:P188</xm:sqref>
        </x14:conditionalFormatting>
        <x14:conditionalFormatting xmlns:xm="http://schemas.microsoft.com/office/excel/2006/main">
          <x14:cfRule type="expression" priority="4702072" id="{0A726775-ABFD-4F22-967C-1A4D87BA3751}">
            <xm:f>$Q$4='Data entry'!$R67</xm:f>
            <x14:dxf>
              <fill>
                <patternFill>
                  <bgColor rgb="FFFFFF00"/>
                </patternFill>
              </fill>
            </x14:dxf>
          </x14:cfRule>
          <xm:sqref>C188:Q188</xm:sqref>
        </x14:conditionalFormatting>
        <x14:conditionalFormatting xmlns:xm="http://schemas.microsoft.com/office/excel/2006/main">
          <x14:cfRule type="expression" priority="4702073" id="{3A8414BD-262C-43B5-86EE-FA6901D00453}">
            <xm:f>$Q$4='Data entry'!$R67</xm:f>
            <x14:dxf>
              <fill>
                <patternFill>
                  <bgColor rgb="FFFF0000"/>
                </patternFill>
              </fill>
            </x14:dxf>
          </x14:cfRule>
          <xm:sqref>O189:AA189</xm:sqref>
        </x14:conditionalFormatting>
        <x14:conditionalFormatting xmlns:xm="http://schemas.microsoft.com/office/excel/2006/main">
          <x14:cfRule type="expression" priority="4702074" id="{B8B5501D-F3EF-4449-9306-F652960C65F4}">
            <xm:f>$R$4='Data entry'!$R67</xm:f>
            <x14:dxf>
              <fill>
                <patternFill>
                  <bgColor rgb="FFFF0000"/>
                </patternFill>
              </fill>
            </x14:dxf>
          </x14:cfRule>
          <xm:sqref>P189:AB189</xm:sqref>
        </x14:conditionalFormatting>
        <x14:conditionalFormatting xmlns:xm="http://schemas.microsoft.com/office/excel/2006/main">
          <x14:cfRule type="expression" priority="4702075" id="{5D070DEC-B82E-4D87-B907-A3E5AB836991}">
            <xm:f>$R$4='Data entry'!$R67</xm:f>
            <x14:dxf>
              <fill>
                <patternFill>
                  <bgColor rgb="FFFFFF00"/>
                </patternFill>
              </fill>
            </x14:dxf>
          </x14:cfRule>
          <xm:sqref>D188:R188</xm:sqref>
        </x14:conditionalFormatting>
        <x14:conditionalFormatting xmlns:xm="http://schemas.microsoft.com/office/excel/2006/main">
          <x14:cfRule type="expression" priority="4702076" id="{E4D16A10-F818-4664-9FB2-F0E839824D4B}">
            <xm:f>$S$4='Data entry'!$R67</xm:f>
            <x14:dxf>
              <fill>
                <patternFill>
                  <bgColor rgb="FFFF0000"/>
                </patternFill>
              </fill>
            </x14:dxf>
          </x14:cfRule>
          <xm:sqref>Q189:AC189</xm:sqref>
        </x14:conditionalFormatting>
        <x14:conditionalFormatting xmlns:xm="http://schemas.microsoft.com/office/excel/2006/main">
          <x14:cfRule type="expression" priority="4702077" id="{1A9F9911-A3E9-4730-AFBE-AB8C596545CA}">
            <xm:f>$S$4='Data entry'!$R67</xm:f>
            <x14:dxf>
              <fill>
                <patternFill>
                  <bgColor rgb="FFFFFF00"/>
                </patternFill>
              </fill>
            </x14:dxf>
          </x14:cfRule>
          <xm:sqref>E188:S188</xm:sqref>
        </x14:conditionalFormatting>
        <x14:conditionalFormatting xmlns:xm="http://schemas.microsoft.com/office/excel/2006/main">
          <x14:cfRule type="expression" priority="4702078" id="{8BB5CD1B-B2AC-442A-9550-26DE19A62D22}">
            <xm:f>$T$4='Data entry'!$R67</xm:f>
            <x14:dxf>
              <fill>
                <patternFill>
                  <bgColor rgb="FFFF0000"/>
                </patternFill>
              </fill>
            </x14:dxf>
          </x14:cfRule>
          <xm:sqref>R189:AD189</xm:sqref>
        </x14:conditionalFormatting>
        <x14:conditionalFormatting xmlns:xm="http://schemas.microsoft.com/office/excel/2006/main">
          <x14:cfRule type="expression" priority="4702079" id="{E7B59C69-7921-4049-84A1-8B3E5F7B0598}">
            <xm:f>$T$4='Data entry'!$R67</xm:f>
            <x14:dxf>
              <fill>
                <patternFill>
                  <bgColor rgb="FFFFFF00"/>
                </patternFill>
              </fill>
            </x14:dxf>
          </x14:cfRule>
          <xm:sqref>F188:T188</xm:sqref>
        </x14:conditionalFormatting>
        <x14:conditionalFormatting xmlns:xm="http://schemas.microsoft.com/office/excel/2006/main">
          <x14:cfRule type="expression" priority="4702080" id="{238C09E5-7A3D-439D-949F-A7733073F9A2}">
            <xm:f>$U$4='Data entry'!$R67</xm:f>
            <x14:dxf>
              <fill>
                <patternFill>
                  <bgColor rgb="FFFFFF00"/>
                </patternFill>
              </fill>
            </x14:dxf>
          </x14:cfRule>
          <xm:sqref>G188:U188</xm:sqref>
        </x14:conditionalFormatting>
        <x14:conditionalFormatting xmlns:xm="http://schemas.microsoft.com/office/excel/2006/main">
          <x14:cfRule type="expression" priority="4702081" id="{DE4D4432-0A19-452A-AF14-2873FE4DF411}">
            <xm:f>$AR$4='Data entry'!$R67</xm:f>
            <x14:dxf>
              <fill>
                <patternFill>
                  <bgColor rgb="FFFF0000"/>
                </patternFill>
              </fill>
            </x14:dxf>
          </x14:cfRule>
          <xm:sqref>AP189:BB189</xm:sqref>
        </x14:conditionalFormatting>
        <x14:conditionalFormatting xmlns:xm="http://schemas.microsoft.com/office/excel/2006/main">
          <x14:cfRule type="expression" priority="4702082" id="{90D7E1FF-542D-40C8-9BD5-DFEB4CDD256F}">
            <xm:f>$AR$4='Data entry'!$R67</xm:f>
            <x14:dxf>
              <fill>
                <patternFill>
                  <bgColor rgb="FFFFFF00"/>
                </patternFill>
              </fill>
            </x14:dxf>
          </x14:cfRule>
          <xm:sqref>AD188:AR188</xm:sqref>
        </x14:conditionalFormatting>
        <x14:conditionalFormatting xmlns:xm="http://schemas.microsoft.com/office/excel/2006/main">
          <x14:cfRule type="expression" priority="4702083" id="{0EBB5305-4A4A-4205-A1FF-11160070CBC3}">
            <xm:f>$AS$4='Data entry'!$R67</xm:f>
            <x14:dxf>
              <fill>
                <patternFill>
                  <bgColor rgb="FFFF0000"/>
                </patternFill>
              </fill>
            </x14:dxf>
          </x14:cfRule>
          <xm:sqref>AQ189:BC189</xm:sqref>
        </x14:conditionalFormatting>
        <x14:conditionalFormatting xmlns:xm="http://schemas.microsoft.com/office/excel/2006/main">
          <x14:cfRule type="expression" priority="4702084" id="{AC8EB30C-4253-4CE1-820E-1801F6D8D35B}">
            <xm:f>$AS$4='Data entry'!$R67</xm:f>
            <x14:dxf>
              <fill>
                <patternFill>
                  <bgColor rgb="FFFFFF00"/>
                </patternFill>
              </fill>
            </x14:dxf>
          </x14:cfRule>
          <xm:sqref>AE188:AS188</xm:sqref>
        </x14:conditionalFormatting>
        <x14:conditionalFormatting xmlns:xm="http://schemas.microsoft.com/office/excel/2006/main">
          <x14:cfRule type="expression" priority="4702085" id="{E11744C1-7201-4272-A1B0-945490B42425}">
            <xm:f>$AT$4='Data entry'!$R67</xm:f>
            <x14:dxf>
              <fill>
                <patternFill>
                  <bgColor rgb="FFFF0000"/>
                </patternFill>
              </fill>
            </x14:dxf>
          </x14:cfRule>
          <xm:sqref>AR189:BD189</xm:sqref>
        </x14:conditionalFormatting>
        <x14:conditionalFormatting xmlns:xm="http://schemas.microsoft.com/office/excel/2006/main">
          <x14:cfRule type="expression" priority="4702086" id="{5EE2823B-E955-4EA7-B99C-0B1F77B57A69}">
            <xm:f>$AT$4='Data entry'!$R67</xm:f>
            <x14:dxf>
              <fill>
                <patternFill>
                  <bgColor rgb="FFFFFF00"/>
                </patternFill>
              </fill>
            </x14:dxf>
          </x14:cfRule>
          <xm:sqref>AF188:AT188</xm:sqref>
        </x14:conditionalFormatting>
        <x14:conditionalFormatting xmlns:xm="http://schemas.microsoft.com/office/excel/2006/main">
          <x14:cfRule type="expression" priority="4702087" id="{5737DC63-3262-4B34-900C-2AAEB255FCBA}">
            <xm:f>$AU$4='Data entry'!$R67</xm:f>
            <x14:dxf>
              <fill>
                <patternFill>
                  <bgColor rgb="FFFF0000"/>
                </patternFill>
              </fill>
            </x14:dxf>
          </x14:cfRule>
          <xm:sqref>AS189:BE189</xm:sqref>
        </x14:conditionalFormatting>
        <x14:conditionalFormatting xmlns:xm="http://schemas.microsoft.com/office/excel/2006/main">
          <x14:cfRule type="expression" priority="4702088" id="{2B5C1F1B-3C3D-4CA3-BC64-0E98422075B6}">
            <xm:f>$AU$4='Data entry'!$R67</xm:f>
            <x14:dxf>
              <fill>
                <patternFill>
                  <bgColor rgb="FFFFFF00"/>
                </patternFill>
              </fill>
            </x14:dxf>
          </x14:cfRule>
          <xm:sqref>AG188:AU188</xm:sqref>
        </x14:conditionalFormatting>
        <x14:conditionalFormatting xmlns:xm="http://schemas.microsoft.com/office/excel/2006/main">
          <x14:cfRule type="expression" priority="4702089" id="{B87A1285-B003-4855-8F4B-53C391BA10E6}">
            <xm:f>$AV$4='Data entry'!$R67</xm:f>
            <x14:dxf>
              <fill>
                <patternFill>
                  <bgColor rgb="FFFF0000"/>
                </patternFill>
              </fill>
            </x14:dxf>
          </x14:cfRule>
          <xm:sqref>AT189:BF189</xm:sqref>
        </x14:conditionalFormatting>
        <x14:conditionalFormatting xmlns:xm="http://schemas.microsoft.com/office/excel/2006/main">
          <x14:cfRule type="expression" priority="4702090" id="{338EE31C-78DB-4818-B837-0380F9E457FA}">
            <xm:f>$AV$4='Data entry'!$R67</xm:f>
            <x14:dxf>
              <fill>
                <patternFill>
                  <bgColor rgb="FFFFFF00"/>
                </patternFill>
              </fill>
            </x14:dxf>
          </x14:cfRule>
          <xm:sqref>AH188:AV188</xm:sqref>
        </x14:conditionalFormatting>
        <x14:conditionalFormatting xmlns:xm="http://schemas.microsoft.com/office/excel/2006/main">
          <x14:cfRule type="expression" priority="4702091" id="{5C40EA66-2801-4C91-B885-BF6A1ECFC35C}">
            <xm:f>$AW$4='Data entry'!$R67</xm:f>
            <x14:dxf>
              <fill>
                <patternFill>
                  <bgColor rgb="FFFF0000"/>
                </patternFill>
              </fill>
            </x14:dxf>
          </x14:cfRule>
          <xm:sqref>AU189:BG189</xm:sqref>
        </x14:conditionalFormatting>
        <x14:conditionalFormatting xmlns:xm="http://schemas.microsoft.com/office/excel/2006/main">
          <x14:cfRule type="expression" priority="4702092" id="{51BCD5CE-DF86-4C2F-8A81-DDA1EFD6C8F7}">
            <xm:f>$AW$4='Data entry'!$R67</xm:f>
            <x14:dxf>
              <fill>
                <patternFill>
                  <bgColor rgb="FFFFFF00"/>
                </patternFill>
              </fill>
            </x14:dxf>
          </x14:cfRule>
          <xm:sqref>AI188:AW188</xm:sqref>
        </x14:conditionalFormatting>
        <x14:conditionalFormatting xmlns:xm="http://schemas.microsoft.com/office/excel/2006/main">
          <x14:cfRule type="expression" priority="4702093" id="{DC2ED5A0-8917-4877-8CD3-9DF9BE5993C9}">
            <xm:f>$AX$4='Data entry'!$R67</xm:f>
            <x14:dxf>
              <fill>
                <patternFill>
                  <bgColor rgb="FFFF0000"/>
                </patternFill>
              </fill>
            </x14:dxf>
          </x14:cfRule>
          <xm:sqref>AV189:BH189</xm:sqref>
        </x14:conditionalFormatting>
        <x14:conditionalFormatting xmlns:xm="http://schemas.microsoft.com/office/excel/2006/main">
          <x14:cfRule type="expression" priority="4702094" id="{59B31869-20F9-45BD-BC80-0A6C8945CE2C}">
            <xm:f>$AX$4='Data entry'!$R67</xm:f>
            <x14:dxf>
              <fill>
                <patternFill>
                  <bgColor rgb="FFFFFF00"/>
                </patternFill>
              </fill>
            </x14:dxf>
          </x14:cfRule>
          <xm:sqref>AJ188:AX188</xm:sqref>
        </x14:conditionalFormatting>
        <x14:conditionalFormatting xmlns:xm="http://schemas.microsoft.com/office/excel/2006/main">
          <x14:cfRule type="expression" priority="4702095" id="{D4208FA0-4262-4037-934C-6D0742B2AD8E}">
            <xm:f>$AY$4='Data entry'!$R67</xm:f>
            <x14:dxf>
              <fill>
                <patternFill>
                  <bgColor rgb="FFFF0000"/>
                </patternFill>
              </fill>
            </x14:dxf>
          </x14:cfRule>
          <xm:sqref>AW189:BI189</xm:sqref>
        </x14:conditionalFormatting>
        <x14:conditionalFormatting xmlns:xm="http://schemas.microsoft.com/office/excel/2006/main">
          <x14:cfRule type="expression" priority="4702096" id="{04D6E423-18C7-42B2-A67D-F49D8E62B571}">
            <xm:f>$AY$4='Data entry'!$R67</xm:f>
            <x14:dxf>
              <fill>
                <patternFill>
                  <bgColor rgb="FFFFFF00"/>
                </patternFill>
              </fill>
            </x14:dxf>
          </x14:cfRule>
          <xm:sqref>AK188:AY188</xm:sqref>
        </x14:conditionalFormatting>
        <x14:conditionalFormatting xmlns:xm="http://schemas.microsoft.com/office/excel/2006/main">
          <x14:cfRule type="expression" priority="4702097" id="{A931C203-6E4B-4EBD-A2F4-1876881F48D4}">
            <xm:f>$AZ$4='Data entry'!$R67</xm:f>
            <x14:dxf>
              <fill>
                <patternFill>
                  <bgColor rgb="FFFF0000"/>
                </patternFill>
              </fill>
            </x14:dxf>
          </x14:cfRule>
          <xm:sqref>AX189:BJ189</xm:sqref>
        </x14:conditionalFormatting>
        <x14:conditionalFormatting xmlns:xm="http://schemas.microsoft.com/office/excel/2006/main">
          <x14:cfRule type="expression" priority="4702098" id="{092D9100-E652-40FE-8CAA-720DC0681250}">
            <xm:f>$AZ$4='Data entry'!$R67</xm:f>
            <x14:dxf>
              <fill>
                <patternFill>
                  <bgColor rgb="FFFFFF00"/>
                </patternFill>
              </fill>
            </x14:dxf>
          </x14:cfRule>
          <xm:sqref>AL188:AZ188</xm:sqref>
        </x14:conditionalFormatting>
        <x14:conditionalFormatting xmlns:xm="http://schemas.microsoft.com/office/excel/2006/main">
          <x14:cfRule type="expression" priority="4702099" id="{A3C7E6BE-A225-483C-A983-A915DB662C52}">
            <xm:f>$BA$4='Data entry'!$R67</xm:f>
            <x14:dxf>
              <fill>
                <patternFill>
                  <bgColor rgb="FFFF0000"/>
                </patternFill>
              </fill>
            </x14:dxf>
          </x14:cfRule>
          <xm:sqref>AY189:BK189</xm:sqref>
        </x14:conditionalFormatting>
        <x14:conditionalFormatting xmlns:xm="http://schemas.microsoft.com/office/excel/2006/main">
          <x14:cfRule type="expression" priority="4702100" id="{F5CF569A-8AFA-4CFF-8BD3-F04D8927A99F}">
            <xm:f>$BA$4='Data entry'!$R67</xm:f>
            <x14:dxf>
              <fill>
                <patternFill>
                  <bgColor rgb="FFFFFF00"/>
                </patternFill>
              </fill>
            </x14:dxf>
          </x14:cfRule>
          <xm:sqref>AM188:BA188</xm:sqref>
        </x14:conditionalFormatting>
        <x14:conditionalFormatting xmlns:xm="http://schemas.microsoft.com/office/excel/2006/main">
          <x14:cfRule type="expression" priority="4702101" id="{E4DAC94A-7983-4BFB-A87B-45B58561841A}">
            <xm:f>$BB$4='Data entry'!$R67</xm:f>
            <x14:dxf>
              <fill>
                <patternFill>
                  <bgColor rgb="FFFF0000"/>
                </patternFill>
              </fill>
            </x14:dxf>
          </x14:cfRule>
          <xm:sqref>AZ189:BL189</xm:sqref>
        </x14:conditionalFormatting>
        <x14:conditionalFormatting xmlns:xm="http://schemas.microsoft.com/office/excel/2006/main">
          <x14:cfRule type="expression" priority="4702102" id="{E63849C5-F39B-4B0E-8F8A-B532EDF2CBAE}">
            <xm:f>$BB$4='Data entry'!$R67</xm:f>
            <x14:dxf>
              <fill>
                <patternFill>
                  <bgColor rgb="FFFFFF00"/>
                </patternFill>
              </fill>
            </x14:dxf>
          </x14:cfRule>
          <xm:sqref>AN188:BB188</xm:sqref>
        </x14:conditionalFormatting>
        <x14:conditionalFormatting xmlns:xm="http://schemas.microsoft.com/office/excel/2006/main">
          <x14:cfRule type="expression" priority="4702103" id="{4FDC32D3-C1F5-455D-9AA4-A03359B72526}">
            <xm:f>$BC$4='Data entry'!$R67</xm:f>
            <x14:dxf>
              <fill>
                <patternFill>
                  <bgColor rgb="FFFF0000"/>
                </patternFill>
              </fill>
            </x14:dxf>
          </x14:cfRule>
          <xm:sqref>BA189:BM189</xm:sqref>
        </x14:conditionalFormatting>
        <x14:conditionalFormatting xmlns:xm="http://schemas.microsoft.com/office/excel/2006/main">
          <x14:cfRule type="expression" priority="4702104" id="{5F0D0C60-B233-4C56-B05D-98C99990877F}">
            <xm:f>$BC$4='Data entry'!$R67</xm:f>
            <x14:dxf>
              <fill>
                <patternFill>
                  <bgColor rgb="FFFFFF00"/>
                </patternFill>
              </fill>
            </x14:dxf>
          </x14:cfRule>
          <xm:sqref>AO188:BC188</xm:sqref>
        </x14:conditionalFormatting>
        <x14:conditionalFormatting xmlns:xm="http://schemas.microsoft.com/office/excel/2006/main">
          <x14:cfRule type="expression" priority="4702105" id="{9EBCB60F-8135-43B6-A0F3-548D4092CC98}">
            <xm:f>$BD$4='Data entry'!$R67</xm:f>
            <x14:dxf>
              <fill>
                <patternFill>
                  <bgColor rgb="FFFF0000"/>
                </patternFill>
              </fill>
            </x14:dxf>
          </x14:cfRule>
          <xm:sqref>BB189:BN189</xm:sqref>
        </x14:conditionalFormatting>
        <x14:conditionalFormatting xmlns:xm="http://schemas.microsoft.com/office/excel/2006/main">
          <x14:cfRule type="expression" priority="4702106" id="{961AF346-4A73-41ED-9A8D-27D431B09C05}">
            <xm:f>$BD$4='Data entry'!$R67</xm:f>
            <x14:dxf>
              <fill>
                <patternFill>
                  <bgColor rgb="FFFFFF00"/>
                </patternFill>
              </fill>
            </x14:dxf>
          </x14:cfRule>
          <xm:sqref>AP188:BD188</xm:sqref>
        </x14:conditionalFormatting>
        <x14:conditionalFormatting xmlns:xm="http://schemas.microsoft.com/office/excel/2006/main">
          <x14:cfRule type="expression" priority="4702107" id="{5A887026-27CD-4F8C-8BA6-1E92704C1CA6}">
            <xm:f>$BE$4='Data entry'!$R67</xm:f>
            <x14:dxf>
              <fill>
                <patternFill>
                  <bgColor rgb="FFFF0000"/>
                </patternFill>
              </fill>
            </x14:dxf>
          </x14:cfRule>
          <xm:sqref>BC189:BO189</xm:sqref>
        </x14:conditionalFormatting>
        <x14:conditionalFormatting xmlns:xm="http://schemas.microsoft.com/office/excel/2006/main">
          <x14:cfRule type="expression" priority="4702108" id="{7F46217B-A1E9-4515-B31E-E756FCD7C6D9}">
            <xm:f>$BE$4='Data entry'!$R67</xm:f>
            <x14:dxf>
              <fill>
                <patternFill>
                  <bgColor rgb="FFFFFF00"/>
                </patternFill>
              </fill>
            </x14:dxf>
          </x14:cfRule>
          <xm:sqref>AP188:BE188</xm:sqref>
        </x14:conditionalFormatting>
        <x14:conditionalFormatting xmlns:xm="http://schemas.microsoft.com/office/excel/2006/main">
          <x14:cfRule type="expression" priority="4702109" id="{F4D9285C-8CA0-4EF1-943E-6A462D47CC77}">
            <xm:f>$BF$4='Data entry'!$R67</xm:f>
            <x14:dxf>
              <fill>
                <patternFill>
                  <bgColor rgb="FFFF0000"/>
                </patternFill>
              </fill>
            </x14:dxf>
          </x14:cfRule>
          <xm:sqref>BD189:BP189</xm:sqref>
        </x14:conditionalFormatting>
        <x14:conditionalFormatting xmlns:xm="http://schemas.microsoft.com/office/excel/2006/main">
          <x14:cfRule type="expression" priority="4702110" id="{B9E4407D-651D-4DC0-9D61-3271D62A65E9}">
            <xm:f>$BF$4='Data entry'!$R67</xm:f>
            <x14:dxf>
              <fill>
                <patternFill>
                  <bgColor rgb="FFFFFF00"/>
                </patternFill>
              </fill>
            </x14:dxf>
          </x14:cfRule>
          <xm:sqref>AR188:BF188</xm:sqref>
        </x14:conditionalFormatting>
        <x14:conditionalFormatting xmlns:xm="http://schemas.microsoft.com/office/excel/2006/main">
          <x14:cfRule type="expression" priority="4702111" id="{4CDC062F-DDFF-4556-B941-08F919727F69}">
            <xm:f>$BG$4='Data entry'!$R67</xm:f>
            <x14:dxf>
              <fill>
                <patternFill>
                  <bgColor rgb="FFFF0000"/>
                </patternFill>
              </fill>
            </x14:dxf>
          </x14:cfRule>
          <xm:sqref>BE189:BQ189</xm:sqref>
        </x14:conditionalFormatting>
        <x14:conditionalFormatting xmlns:xm="http://schemas.microsoft.com/office/excel/2006/main">
          <x14:cfRule type="expression" priority="4702112" id="{789184FA-9055-433B-8A1B-92C7ED59E81F}">
            <xm:f>$BG$4='Data entry'!$R67</xm:f>
            <x14:dxf>
              <fill>
                <patternFill>
                  <bgColor rgb="FFFFFF00"/>
                </patternFill>
              </fill>
            </x14:dxf>
          </x14:cfRule>
          <xm:sqref>AS188:BG188</xm:sqref>
        </x14:conditionalFormatting>
        <x14:conditionalFormatting xmlns:xm="http://schemas.microsoft.com/office/excel/2006/main">
          <x14:cfRule type="expression" priority="4702113" id="{58651E5C-09C9-46C1-B95C-E8A578A49E15}">
            <xm:f>$BH$4='Data entry'!$R67</xm:f>
            <x14:dxf>
              <fill>
                <patternFill>
                  <bgColor rgb="FFFFFF00"/>
                </patternFill>
              </fill>
            </x14:dxf>
          </x14:cfRule>
          <xm:sqref>AT188:BH188</xm:sqref>
        </x14:conditionalFormatting>
        <x14:conditionalFormatting xmlns:xm="http://schemas.microsoft.com/office/excel/2006/main">
          <x14:cfRule type="expression" priority="4702114" id="{97B30B86-8311-4DC0-A533-8C0D53F37839}">
            <xm:f>$BH$4='Data entry'!$R67</xm:f>
            <x14:dxf>
              <fill>
                <patternFill>
                  <bgColor rgb="FFFF0000"/>
                </patternFill>
              </fill>
            </x14:dxf>
          </x14:cfRule>
          <xm:sqref>BF189:BR189</xm:sqref>
        </x14:conditionalFormatting>
        <x14:conditionalFormatting xmlns:xm="http://schemas.microsoft.com/office/excel/2006/main">
          <x14:cfRule type="expression" priority="4702115" id="{78344C0C-5AEA-40B1-A20C-6D77DF58E1F5}">
            <xm:f>$BI$4='Data entry'!$R67</xm:f>
            <x14:dxf>
              <fill>
                <patternFill>
                  <bgColor rgb="FFFFFF00"/>
                </patternFill>
              </fill>
            </x14:dxf>
          </x14:cfRule>
          <xm:sqref>AU188:BI188</xm:sqref>
        </x14:conditionalFormatting>
        <x14:conditionalFormatting xmlns:xm="http://schemas.microsoft.com/office/excel/2006/main">
          <x14:cfRule type="expression" priority="4702116" id="{A9CE044F-482E-4F25-B28F-89ACC58502B1}">
            <xm:f>$BI$4='Data entry'!$R67</xm:f>
            <x14:dxf>
              <fill>
                <patternFill>
                  <bgColor rgb="FFFF0000"/>
                </patternFill>
              </fill>
            </x14:dxf>
          </x14:cfRule>
          <xm:sqref>BG189:BS189</xm:sqref>
        </x14:conditionalFormatting>
        <x14:conditionalFormatting xmlns:xm="http://schemas.microsoft.com/office/excel/2006/main">
          <x14:cfRule type="expression" priority="4702117" id="{F63BE0EB-3C71-4456-BEF0-11180AB7A8BB}">
            <xm:f>$BJ$4='Data entry'!$R67</xm:f>
            <x14:dxf>
              <fill>
                <patternFill>
                  <bgColor rgb="FFFFFF00"/>
                </patternFill>
              </fill>
            </x14:dxf>
          </x14:cfRule>
          <xm:sqref>AV188:BJ188</xm:sqref>
        </x14:conditionalFormatting>
        <x14:conditionalFormatting xmlns:xm="http://schemas.microsoft.com/office/excel/2006/main">
          <x14:cfRule type="expression" priority="4702118" id="{478A5DCB-1DAA-4497-A6CC-B4F01FB96D10}">
            <xm:f>$BJ$4='Data entry'!$R67</xm:f>
            <x14:dxf>
              <fill>
                <patternFill>
                  <bgColor rgb="FFFF0000"/>
                </patternFill>
              </fill>
            </x14:dxf>
          </x14:cfRule>
          <xm:sqref>BH189:BT189</xm:sqref>
        </x14:conditionalFormatting>
        <x14:conditionalFormatting xmlns:xm="http://schemas.microsoft.com/office/excel/2006/main">
          <x14:cfRule type="expression" priority="4702119" id="{CDE4AD5B-65A6-4FA4-9EC0-8D05F22312A9}">
            <xm:f>$BK$4='Data entry'!$R67</xm:f>
            <x14:dxf>
              <fill>
                <patternFill>
                  <bgColor rgb="FFFF0000"/>
                </patternFill>
              </fill>
            </x14:dxf>
          </x14:cfRule>
          <xm:sqref>BI189:BU189</xm:sqref>
        </x14:conditionalFormatting>
        <x14:conditionalFormatting xmlns:xm="http://schemas.microsoft.com/office/excel/2006/main">
          <x14:cfRule type="expression" priority="4702120" id="{AB32E790-6CD8-4D11-9A69-57D785FE4BBC}">
            <xm:f>$BK$4='Data entry'!$R67</xm:f>
            <x14:dxf>
              <fill>
                <patternFill>
                  <bgColor rgb="FFFFFF00"/>
                </patternFill>
              </fill>
            </x14:dxf>
          </x14:cfRule>
          <xm:sqref>AW188:BK188</xm:sqref>
        </x14:conditionalFormatting>
        <x14:conditionalFormatting xmlns:xm="http://schemas.microsoft.com/office/excel/2006/main">
          <x14:cfRule type="expression" priority="4702121" id="{99810EB9-805C-43D8-852A-EEECE7874CDB}">
            <xm:f>$BL$4='Data entry'!$R67</xm:f>
            <x14:dxf>
              <fill>
                <patternFill>
                  <bgColor rgb="FFFF0000"/>
                </patternFill>
              </fill>
            </x14:dxf>
          </x14:cfRule>
          <xm:sqref>BJ189:BV189</xm:sqref>
        </x14:conditionalFormatting>
        <x14:conditionalFormatting xmlns:xm="http://schemas.microsoft.com/office/excel/2006/main">
          <x14:cfRule type="expression" priority="4702122" id="{BF5F5475-4E46-479C-97A6-D5175F5D1803}">
            <xm:f>$BL$4='Data entry'!$R67</xm:f>
            <x14:dxf>
              <fill>
                <patternFill>
                  <bgColor rgb="FFFFFF00"/>
                </patternFill>
              </fill>
            </x14:dxf>
          </x14:cfRule>
          <xm:sqref>AX188:BL188</xm:sqref>
        </x14:conditionalFormatting>
        <x14:conditionalFormatting xmlns:xm="http://schemas.microsoft.com/office/excel/2006/main">
          <x14:cfRule type="expression" priority="4702123" id="{B86FDF2F-16C9-46B1-847E-7EA1A8A34B9D}">
            <xm:f>$BM$4='Data entry'!$R67</xm:f>
            <x14:dxf>
              <fill>
                <patternFill>
                  <bgColor rgb="FFFF0000"/>
                </patternFill>
              </fill>
            </x14:dxf>
          </x14:cfRule>
          <xm:sqref>BK189:BW189</xm:sqref>
        </x14:conditionalFormatting>
        <x14:conditionalFormatting xmlns:xm="http://schemas.microsoft.com/office/excel/2006/main">
          <x14:cfRule type="expression" priority="4702124" id="{72FD189F-4CED-400D-9FEF-21A328970A4D}">
            <xm:f>$BM$4='Data entry'!$R67</xm:f>
            <x14:dxf>
              <fill>
                <patternFill>
                  <bgColor rgb="FFFFFF00"/>
                </patternFill>
              </fill>
            </x14:dxf>
          </x14:cfRule>
          <xm:sqref>AY188:BM188</xm:sqref>
        </x14:conditionalFormatting>
        <x14:conditionalFormatting xmlns:xm="http://schemas.microsoft.com/office/excel/2006/main">
          <x14:cfRule type="expression" priority="4702125" id="{BBBBF859-D5A7-4F55-BFBF-8A77E3357590}">
            <xm:f>$BN$4='Data entry'!$R67</xm:f>
            <x14:dxf>
              <fill>
                <patternFill>
                  <bgColor rgb="FFFF0000"/>
                </patternFill>
              </fill>
            </x14:dxf>
          </x14:cfRule>
          <xm:sqref>BL189:BX189</xm:sqref>
        </x14:conditionalFormatting>
        <x14:conditionalFormatting xmlns:xm="http://schemas.microsoft.com/office/excel/2006/main">
          <x14:cfRule type="expression" priority="4702126" id="{50CB1D75-0FD5-4D24-92B1-E8A41DC6575C}">
            <xm:f>$BN$4='Data entry'!$R67</xm:f>
            <x14:dxf>
              <fill>
                <patternFill>
                  <bgColor rgb="FFFFFF00"/>
                </patternFill>
              </fill>
            </x14:dxf>
          </x14:cfRule>
          <xm:sqref>AZ188:BN188</xm:sqref>
        </x14:conditionalFormatting>
        <x14:conditionalFormatting xmlns:xm="http://schemas.microsoft.com/office/excel/2006/main">
          <x14:cfRule type="expression" priority="4702127" id="{9EF3226D-E8FC-496B-A6FF-71776AEA54D1}">
            <xm:f>$BO$4='Data entry'!$R67</xm:f>
            <x14:dxf>
              <fill>
                <patternFill>
                  <bgColor rgb="FFFF0000"/>
                </patternFill>
              </fill>
            </x14:dxf>
          </x14:cfRule>
          <xm:sqref>BM189:BY189</xm:sqref>
        </x14:conditionalFormatting>
        <x14:conditionalFormatting xmlns:xm="http://schemas.microsoft.com/office/excel/2006/main">
          <x14:cfRule type="expression" priority="4702128" id="{3B86C801-ECFE-4D05-8AA5-1581116BAFBC}">
            <xm:f>$BO$4='Data entry'!$R67</xm:f>
            <x14:dxf>
              <fill>
                <patternFill>
                  <bgColor rgb="FFFFFF00"/>
                </patternFill>
              </fill>
            </x14:dxf>
          </x14:cfRule>
          <xm:sqref>BA188:BO188</xm:sqref>
        </x14:conditionalFormatting>
        <x14:conditionalFormatting xmlns:xm="http://schemas.microsoft.com/office/excel/2006/main">
          <x14:cfRule type="expression" priority="4702129" id="{058A23EC-3371-4A02-9F20-1ECA603AC6BC}">
            <xm:f>$BP$4='Data entry'!$R67</xm:f>
            <x14:dxf>
              <fill>
                <patternFill>
                  <bgColor rgb="FFFF0000"/>
                </patternFill>
              </fill>
            </x14:dxf>
          </x14:cfRule>
          <xm:sqref>BN189:BZ189</xm:sqref>
        </x14:conditionalFormatting>
        <x14:conditionalFormatting xmlns:xm="http://schemas.microsoft.com/office/excel/2006/main">
          <x14:cfRule type="expression" priority="4702130" id="{3E711E31-3992-4555-AB22-87133D60CD15}">
            <xm:f>$BP$4='Data entry'!$R67</xm:f>
            <x14:dxf>
              <fill>
                <patternFill>
                  <bgColor rgb="FFFFFF00"/>
                </patternFill>
              </fill>
            </x14:dxf>
          </x14:cfRule>
          <xm:sqref>BB188:BP188</xm:sqref>
        </x14:conditionalFormatting>
        <x14:conditionalFormatting xmlns:xm="http://schemas.microsoft.com/office/excel/2006/main">
          <x14:cfRule type="expression" priority="4702131" id="{23E9F8B9-37D5-4730-9453-6F23E8ECBBE3}">
            <xm:f>$BQ$4='Data entry'!$R67</xm:f>
            <x14:dxf>
              <fill>
                <patternFill>
                  <bgColor rgb="FFFFFF00"/>
                </patternFill>
              </fill>
            </x14:dxf>
          </x14:cfRule>
          <xm:sqref>BC188:BQ188</xm:sqref>
        </x14:conditionalFormatting>
        <x14:conditionalFormatting xmlns:xm="http://schemas.microsoft.com/office/excel/2006/main">
          <x14:cfRule type="expression" priority="4702132" id="{BCFD92F6-AAD3-44FD-BC61-A292A81B883E}">
            <xm:f>$BQ$4='Data entry'!$R67</xm:f>
            <x14:dxf>
              <fill>
                <patternFill>
                  <bgColor rgb="FFFF0000"/>
                </patternFill>
              </fill>
            </x14:dxf>
          </x14:cfRule>
          <xm:sqref>BO189:CA189</xm:sqref>
        </x14:conditionalFormatting>
        <x14:conditionalFormatting xmlns:xm="http://schemas.microsoft.com/office/excel/2006/main">
          <x14:cfRule type="expression" priority="4702133" id="{357D60E5-F356-477E-8020-A18F42C02832}">
            <xm:f>$BR$4='Data entry'!$R67</xm:f>
            <x14:dxf>
              <fill>
                <patternFill>
                  <bgColor rgb="FFFFFF00"/>
                </patternFill>
              </fill>
            </x14:dxf>
          </x14:cfRule>
          <xm:sqref>BD188:BR188</xm:sqref>
        </x14:conditionalFormatting>
        <x14:conditionalFormatting xmlns:xm="http://schemas.microsoft.com/office/excel/2006/main">
          <x14:cfRule type="expression" priority="4702134" id="{DA2B6511-43B3-432D-B6AA-1DB1188B90A6}">
            <xm:f>$BR$4='Data entry'!$R67</xm:f>
            <x14:dxf>
              <fill>
                <patternFill>
                  <bgColor rgb="FFFF0000"/>
                </patternFill>
              </fill>
            </x14:dxf>
          </x14:cfRule>
          <xm:sqref>BP189:CB189</xm:sqref>
        </x14:conditionalFormatting>
        <x14:conditionalFormatting xmlns:xm="http://schemas.microsoft.com/office/excel/2006/main">
          <x14:cfRule type="expression" priority="4702135" id="{0D5F64E4-4136-4BFA-B833-CC8578525D9C}">
            <xm:f>$BS$4='Data entry'!$R67</xm:f>
            <x14:dxf>
              <fill>
                <patternFill>
                  <bgColor rgb="FFFFFF00"/>
                </patternFill>
              </fill>
            </x14:dxf>
          </x14:cfRule>
          <xm:sqref>BE188:BS188</xm:sqref>
        </x14:conditionalFormatting>
        <x14:conditionalFormatting xmlns:xm="http://schemas.microsoft.com/office/excel/2006/main">
          <x14:cfRule type="expression" priority="4702136" id="{AC94D468-F078-4AE2-8771-102996E07B09}">
            <xm:f>$BS$4='Data entry'!$R67</xm:f>
            <x14:dxf>
              <fill>
                <patternFill>
                  <bgColor rgb="FFFF0000"/>
                </patternFill>
              </fill>
            </x14:dxf>
          </x14:cfRule>
          <xm:sqref>BQ189:CC189</xm:sqref>
        </x14:conditionalFormatting>
        <x14:conditionalFormatting xmlns:xm="http://schemas.microsoft.com/office/excel/2006/main">
          <x14:cfRule type="expression" priority="4702137" id="{10E78F76-181E-4F19-9F89-7DD36D3EFE30}">
            <xm:f>$BT$4='Data entry'!$R67</xm:f>
            <x14:dxf>
              <fill>
                <patternFill>
                  <bgColor rgb="FFFFFF00"/>
                </patternFill>
              </fill>
            </x14:dxf>
          </x14:cfRule>
          <xm:sqref>BF188:BT188</xm:sqref>
        </x14:conditionalFormatting>
        <x14:conditionalFormatting xmlns:xm="http://schemas.microsoft.com/office/excel/2006/main">
          <x14:cfRule type="expression" priority="4702138" id="{6A5FADC6-9512-4EFB-90A5-7B5244D10D1F}">
            <xm:f>$BT$4='Data entry'!$R67</xm:f>
            <x14:dxf>
              <fill>
                <patternFill>
                  <bgColor rgb="FFFF0000"/>
                </patternFill>
              </fill>
            </x14:dxf>
          </x14:cfRule>
          <xm:sqref>BR189:CC189</xm:sqref>
        </x14:conditionalFormatting>
        <x14:conditionalFormatting xmlns:xm="http://schemas.microsoft.com/office/excel/2006/main">
          <x14:cfRule type="expression" priority="4702139" id="{A51139D1-8841-4B96-B8CB-DFE3808765CF}">
            <xm:f>$BU$4='Data entry'!$R67</xm:f>
            <x14:dxf>
              <fill>
                <patternFill>
                  <bgColor rgb="FFFFFF00"/>
                </patternFill>
              </fill>
            </x14:dxf>
          </x14:cfRule>
          <xm:sqref>BG188:BU188</xm:sqref>
        </x14:conditionalFormatting>
        <x14:conditionalFormatting xmlns:xm="http://schemas.microsoft.com/office/excel/2006/main">
          <x14:cfRule type="expression" priority="4702140" id="{55CA7258-760F-4BFF-ACB5-A70FEB3E7981}">
            <xm:f>$BU$4='Data entry'!$R67</xm:f>
            <x14:dxf>
              <fill>
                <patternFill>
                  <bgColor rgb="FFFF0000"/>
                </patternFill>
              </fill>
            </x14:dxf>
          </x14:cfRule>
          <xm:sqref>BS189:CC189</xm:sqref>
        </x14:conditionalFormatting>
        <x14:conditionalFormatting xmlns:xm="http://schemas.microsoft.com/office/excel/2006/main">
          <x14:cfRule type="expression" priority="4702141" id="{A922B218-64DB-4CBB-9AB8-FE0EBB44E09E}">
            <xm:f>$BV$4='Data entry'!$R67</xm:f>
            <x14:dxf>
              <fill>
                <patternFill>
                  <bgColor rgb="FFFFFF00"/>
                </patternFill>
              </fill>
            </x14:dxf>
          </x14:cfRule>
          <xm:sqref>BH188:BV188</xm:sqref>
        </x14:conditionalFormatting>
        <x14:conditionalFormatting xmlns:xm="http://schemas.microsoft.com/office/excel/2006/main">
          <x14:cfRule type="expression" priority="4702142" id="{C98E908A-CD31-4778-B41C-7AFB9DBE639A}">
            <xm:f>$BV$4='Data entry'!$R67</xm:f>
            <x14:dxf>
              <fill>
                <patternFill>
                  <bgColor rgb="FFFF0000"/>
                </patternFill>
              </fill>
            </x14:dxf>
          </x14:cfRule>
          <xm:sqref>BT189:CC189</xm:sqref>
        </x14:conditionalFormatting>
        <x14:conditionalFormatting xmlns:xm="http://schemas.microsoft.com/office/excel/2006/main">
          <x14:cfRule type="expression" priority="4702143" id="{465CCCA3-B4DB-4B61-8AC7-8A5E4CEC9E3F}">
            <xm:f>$BW$4='Data entry'!$R67</xm:f>
            <x14:dxf>
              <fill>
                <patternFill>
                  <bgColor rgb="FFFFFF00"/>
                </patternFill>
              </fill>
            </x14:dxf>
          </x14:cfRule>
          <xm:sqref>BI188:BW188</xm:sqref>
        </x14:conditionalFormatting>
        <x14:conditionalFormatting xmlns:xm="http://schemas.microsoft.com/office/excel/2006/main">
          <x14:cfRule type="expression" priority="4702144" id="{37566F97-6D06-400B-A709-FE657B07687F}">
            <xm:f>$BW$4='Data entry'!$R67</xm:f>
            <x14:dxf>
              <fill>
                <patternFill>
                  <bgColor rgb="FFFF0000"/>
                </patternFill>
              </fill>
            </x14:dxf>
          </x14:cfRule>
          <xm:sqref>BU189:CC189</xm:sqref>
        </x14:conditionalFormatting>
        <x14:conditionalFormatting xmlns:xm="http://schemas.microsoft.com/office/excel/2006/main">
          <x14:cfRule type="expression" priority="4702145" id="{D8FBA3AC-5CF0-4E45-97CA-1D4DEE729ADA}">
            <xm:f>$BX$4='Data entry'!$R67</xm:f>
            <x14:dxf>
              <fill>
                <patternFill>
                  <bgColor rgb="FFFFFF00"/>
                </patternFill>
              </fill>
            </x14:dxf>
          </x14:cfRule>
          <xm:sqref>BJ188:BX188</xm:sqref>
        </x14:conditionalFormatting>
        <x14:conditionalFormatting xmlns:xm="http://schemas.microsoft.com/office/excel/2006/main">
          <x14:cfRule type="expression" priority="4702146" id="{E077C84B-A94F-431D-B232-4AFCC7C64F54}">
            <xm:f>$BX$4='Data entry'!$R67</xm:f>
            <x14:dxf>
              <fill>
                <patternFill>
                  <bgColor rgb="FFFF0000"/>
                </patternFill>
              </fill>
            </x14:dxf>
          </x14:cfRule>
          <xm:sqref>BV189:CC189</xm:sqref>
        </x14:conditionalFormatting>
        <x14:conditionalFormatting xmlns:xm="http://schemas.microsoft.com/office/excel/2006/main">
          <x14:cfRule type="expression" priority="4702147" id="{63783BA8-0C97-4A44-86FD-7A2BCF1B9957}">
            <xm:f>$BY$4='Data entry'!$R67</xm:f>
            <x14:dxf>
              <fill>
                <patternFill>
                  <bgColor rgb="FFFFFF00"/>
                </patternFill>
              </fill>
            </x14:dxf>
          </x14:cfRule>
          <xm:sqref>BK188:BY188</xm:sqref>
        </x14:conditionalFormatting>
        <x14:conditionalFormatting xmlns:xm="http://schemas.microsoft.com/office/excel/2006/main">
          <x14:cfRule type="expression" priority="4702148" id="{BB8DB8B4-B71B-46D2-AEE7-346F16103F74}">
            <xm:f>$BY$4='Data entry'!$R67</xm:f>
            <x14:dxf>
              <fill>
                <patternFill>
                  <bgColor rgb="FFFF0000"/>
                </patternFill>
              </fill>
            </x14:dxf>
          </x14:cfRule>
          <xm:sqref>BW189:CC189</xm:sqref>
        </x14:conditionalFormatting>
        <x14:conditionalFormatting xmlns:xm="http://schemas.microsoft.com/office/excel/2006/main">
          <x14:cfRule type="expression" priority="4702149" id="{1B638B98-2B06-4FEB-90C1-446A3E0A3979}">
            <xm:f>$BZ$4='Data entry'!$R67</xm:f>
            <x14:dxf>
              <fill>
                <patternFill>
                  <bgColor rgb="FFFFFF00"/>
                </patternFill>
              </fill>
            </x14:dxf>
          </x14:cfRule>
          <xm:sqref>BL188:BZ188</xm:sqref>
        </x14:conditionalFormatting>
        <x14:conditionalFormatting xmlns:xm="http://schemas.microsoft.com/office/excel/2006/main">
          <x14:cfRule type="expression" priority="4702150" id="{D3A0A2F8-D1B2-4DC5-B2A9-0EF53074E685}">
            <xm:f>$BZ$4='Data entry'!$R67</xm:f>
            <x14:dxf>
              <fill>
                <patternFill>
                  <bgColor rgb="FFFF0000"/>
                </patternFill>
              </fill>
            </x14:dxf>
          </x14:cfRule>
          <xm:sqref>BX189:CC189</xm:sqref>
        </x14:conditionalFormatting>
        <x14:conditionalFormatting xmlns:xm="http://schemas.microsoft.com/office/excel/2006/main">
          <x14:cfRule type="expression" priority="4702151" id="{83F6D018-7D3B-4D33-9998-11572F2F2FF5}">
            <xm:f>$CA$4='Data entry'!$R67</xm:f>
            <x14:dxf>
              <fill>
                <patternFill>
                  <bgColor rgb="FFFFFF00"/>
                </patternFill>
              </fill>
            </x14:dxf>
          </x14:cfRule>
          <xm:sqref>BM188:CA188</xm:sqref>
        </x14:conditionalFormatting>
        <x14:conditionalFormatting xmlns:xm="http://schemas.microsoft.com/office/excel/2006/main">
          <x14:cfRule type="expression" priority="4702152" id="{8E6D0B51-5626-4ED9-9072-C7A2C139704F}">
            <xm:f>$CA$4='Data entry'!$R67</xm:f>
            <x14:dxf>
              <fill>
                <patternFill>
                  <bgColor rgb="FFFF0000"/>
                </patternFill>
              </fill>
            </x14:dxf>
          </x14:cfRule>
          <xm:sqref>BY189:CC189</xm:sqref>
        </x14:conditionalFormatting>
        <x14:conditionalFormatting xmlns:xm="http://schemas.microsoft.com/office/excel/2006/main">
          <x14:cfRule type="expression" priority="4702153" id="{E1886EE4-3BDE-43A9-9F4B-79377FEC37FE}">
            <xm:f>$CB$4='Data entry'!$R67</xm:f>
            <x14:dxf>
              <fill>
                <patternFill>
                  <bgColor rgb="FFFFFF00"/>
                </patternFill>
              </fill>
            </x14:dxf>
          </x14:cfRule>
          <xm:sqref>BN188:CB188</xm:sqref>
        </x14:conditionalFormatting>
        <x14:conditionalFormatting xmlns:xm="http://schemas.microsoft.com/office/excel/2006/main">
          <x14:cfRule type="expression" priority="4702154" id="{ADEF572A-6C18-4602-BB86-01C96D36E07E}">
            <xm:f>$CB$4='Data entry'!$R67</xm:f>
            <x14:dxf>
              <fill>
                <patternFill>
                  <bgColor rgb="FFFF0000"/>
                </patternFill>
              </fill>
            </x14:dxf>
          </x14:cfRule>
          <xm:sqref>BZ189:CC189</xm:sqref>
        </x14:conditionalFormatting>
        <x14:conditionalFormatting xmlns:xm="http://schemas.microsoft.com/office/excel/2006/main">
          <x14:cfRule type="expression" priority="4702155" id="{7984E1C9-E073-4955-8543-62145CB6D008}">
            <xm:f>$CC$4='Data entry'!$R67</xm:f>
            <x14:dxf>
              <fill>
                <patternFill>
                  <bgColor rgb="FFFFFF00"/>
                </patternFill>
              </fill>
            </x14:dxf>
          </x14:cfRule>
          <xm:sqref>BO188:CC188</xm:sqref>
        </x14:conditionalFormatting>
        <x14:conditionalFormatting xmlns:xm="http://schemas.microsoft.com/office/excel/2006/main">
          <x14:cfRule type="expression" priority="4702156" id="{18A957B3-59FA-4698-BA92-2A208FF18E2F}">
            <xm:f>$CC$4='Data entry'!$R67</xm:f>
            <x14:dxf>
              <fill>
                <patternFill>
                  <bgColor rgb="FFFF0000"/>
                </patternFill>
              </fill>
            </x14:dxf>
          </x14:cfRule>
          <xm:sqref>CA189:CC189</xm:sqref>
        </x14:conditionalFormatting>
        <x14:conditionalFormatting xmlns:xm="http://schemas.microsoft.com/office/excel/2006/main">
          <x14:cfRule type="expression" priority="4702243" id="{5B0DB825-B7C2-40AC-B7EF-F267F054CFB9}">
            <xm:f>$U$4='Data entry'!$R68</xm:f>
            <x14:dxf>
              <fill>
                <patternFill>
                  <bgColor rgb="FFFF0000"/>
                </patternFill>
              </fill>
            </x14:dxf>
          </x14:cfRule>
          <xm:sqref>S192:AE192</xm:sqref>
        </x14:conditionalFormatting>
        <x14:conditionalFormatting xmlns:xm="http://schemas.microsoft.com/office/excel/2006/main">
          <x14:cfRule type="expression" priority="4702244" id="{18311200-E2BB-400F-B594-3B9A2C6068C2}">
            <xm:f>$V$4='Data entry'!$R68</xm:f>
            <x14:dxf>
              <fill>
                <patternFill>
                  <bgColor rgb="FFFF0000"/>
                </patternFill>
              </fill>
            </x14:dxf>
          </x14:cfRule>
          <xm:sqref>T192:AF192</xm:sqref>
        </x14:conditionalFormatting>
        <x14:conditionalFormatting xmlns:xm="http://schemas.microsoft.com/office/excel/2006/main">
          <x14:cfRule type="expression" priority="4702245" id="{D6DFB621-1A58-4C59-A987-ECAD0EB2D32B}">
            <xm:f>$V$4='Data entry'!$R68</xm:f>
            <x14:dxf>
              <fill>
                <patternFill>
                  <bgColor rgb="FFFFFF00"/>
                </patternFill>
              </fill>
            </x14:dxf>
          </x14:cfRule>
          <xm:sqref>H191:V191</xm:sqref>
        </x14:conditionalFormatting>
        <x14:conditionalFormatting xmlns:xm="http://schemas.microsoft.com/office/excel/2006/main">
          <x14:cfRule type="expression" priority="4702246" id="{5F87A680-DC5F-433D-A779-B7A534ACCDA9}">
            <xm:f>$W$4='Data entry'!$R68</xm:f>
            <x14:dxf>
              <fill>
                <patternFill>
                  <bgColor rgb="FFFF0000"/>
                </patternFill>
              </fill>
            </x14:dxf>
          </x14:cfRule>
          <xm:sqref>U192:AG192</xm:sqref>
        </x14:conditionalFormatting>
        <x14:conditionalFormatting xmlns:xm="http://schemas.microsoft.com/office/excel/2006/main">
          <x14:cfRule type="expression" priority="4702247" id="{964539FF-A92C-4F68-B268-B7157A32678C}">
            <xm:f>$W$4='Data entry'!$R68</xm:f>
            <x14:dxf>
              <fill>
                <patternFill>
                  <bgColor rgb="FFFFFF00"/>
                </patternFill>
              </fill>
            </x14:dxf>
          </x14:cfRule>
          <xm:sqref>I191:W191</xm:sqref>
        </x14:conditionalFormatting>
        <x14:conditionalFormatting xmlns:xm="http://schemas.microsoft.com/office/excel/2006/main">
          <x14:cfRule type="expression" priority="4702248" id="{46C1533A-F090-4A90-9309-3F59EC3FD3B0}">
            <xm:f>$X$4='Data entry'!$R68</xm:f>
            <x14:dxf>
              <fill>
                <patternFill>
                  <bgColor rgb="FFFF0000"/>
                </patternFill>
              </fill>
            </x14:dxf>
          </x14:cfRule>
          <xm:sqref>V192:AH192</xm:sqref>
        </x14:conditionalFormatting>
        <x14:conditionalFormatting xmlns:xm="http://schemas.microsoft.com/office/excel/2006/main">
          <x14:cfRule type="expression" priority="4702249" id="{7C70E81C-DDD4-4D75-933A-4F6A39893184}">
            <xm:f>$X$4='Data entry'!$R68</xm:f>
            <x14:dxf>
              <fill>
                <patternFill>
                  <bgColor rgb="FFFFFF00"/>
                </patternFill>
              </fill>
            </x14:dxf>
          </x14:cfRule>
          <xm:sqref>J191:X191</xm:sqref>
        </x14:conditionalFormatting>
        <x14:conditionalFormatting xmlns:xm="http://schemas.microsoft.com/office/excel/2006/main">
          <x14:cfRule type="expression" priority="4702250" id="{561AF073-0EF8-4B72-A119-40A639C4359D}">
            <xm:f>$Y$4='Data entry'!$R68</xm:f>
            <x14:dxf>
              <fill>
                <patternFill>
                  <bgColor rgb="FFFF0000"/>
                </patternFill>
              </fill>
            </x14:dxf>
          </x14:cfRule>
          <xm:sqref>W192:AI192</xm:sqref>
        </x14:conditionalFormatting>
        <x14:conditionalFormatting xmlns:xm="http://schemas.microsoft.com/office/excel/2006/main">
          <x14:cfRule type="expression" priority="4702251" id="{F242E808-8F07-4A89-9524-7D4C767CE357}">
            <xm:f>$Y$4='Data entry'!$R68</xm:f>
            <x14:dxf>
              <fill>
                <patternFill>
                  <bgColor rgb="FFFFFF00"/>
                </patternFill>
              </fill>
            </x14:dxf>
          </x14:cfRule>
          <xm:sqref>K191:Y191</xm:sqref>
        </x14:conditionalFormatting>
        <x14:conditionalFormatting xmlns:xm="http://schemas.microsoft.com/office/excel/2006/main">
          <x14:cfRule type="expression" priority="4702252" id="{DD601058-982B-4218-BD9D-64BB823C2633}">
            <xm:f>$Z$4='Data entry'!$R68</xm:f>
            <x14:dxf>
              <fill>
                <patternFill>
                  <bgColor rgb="FFFF0000"/>
                </patternFill>
              </fill>
            </x14:dxf>
          </x14:cfRule>
          <xm:sqref>X192:AJ192</xm:sqref>
        </x14:conditionalFormatting>
        <x14:conditionalFormatting xmlns:xm="http://schemas.microsoft.com/office/excel/2006/main">
          <x14:cfRule type="expression" priority="4702253" id="{C9DB141D-79F6-4093-92A3-7BF7A1622985}">
            <xm:f>$Z$4='Data entry'!$R68</xm:f>
            <x14:dxf>
              <fill>
                <patternFill>
                  <bgColor rgb="FFFFFF00"/>
                </patternFill>
              </fill>
            </x14:dxf>
          </x14:cfRule>
          <xm:sqref>L191:Z191</xm:sqref>
        </x14:conditionalFormatting>
        <x14:conditionalFormatting xmlns:xm="http://schemas.microsoft.com/office/excel/2006/main">
          <x14:cfRule type="expression" priority="4702254" id="{710EB8D3-F5C0-4E3C-8214-2D0C4E26F649}">
            <xm:f>$AA$4='Data entry'!$R68</xm:f>
            <x14:dxf>
              <fill>
                <patternFill>
                  <bgColor rgb="FFFF0000"/>
                </patternFill>
              </fill>
            </x14:dxf>
          </x14:cfRule>
          <xm:sqref>Y192:AK192</xm:sqref>
        </x14:conditionalFormatting>
        <x14:conditionalFormatting xmlns:xm="http://schemas.microsoft.com/office/excel/2006/main">
          <x14:cfRule type="expression" priority="4702255" id="{33825D69-C967-4D27-B395-5D44A3083802}">
            <xm:f>$AA$4='Data entry'!$R68</xm:f>
            <x14:dxf>
              <fill>
                <patternFill>
                  <bgColor rgb="FFFFFF00"/>
                </patternFill>
              </fill>
            </x14:dxf>
          </x14:cfRule>
          <xm:sqref>M191:AA191</xm:sqref>
        </x14:conditionalFormatting>
        <x14:conditionalFormatting xmlns:xm="http://schemas.microsoft.com/office/excel/2006/main">
          <x14:cfRule type="expression" priority="4702256" id="{9811A97D-351B-4D32-8754-AF433277E62B}">
            <xm:f>$AB$4='Data entry'!$R68</xm:f>
            <x14:dxf>
              <fill>
                <patternFill>
                  <bgColor rgb="FFFF0000"/>
                </patternFill>
              </fill>
            </x14:dxf>
          </x14:cfRule>
          <xm:sqref>Z192:AL192</xm:sqref>
        </x14:conditionalFormatting>
        <x14:conditionalFormatting xmlns:xm="http://schemas.microsoft.com/office/excel/2006/main">
          <x14:cfRule type="expression" priority="4702257" id="{6DD3E556-C72E-438B-92DA-3096ED1E4178}">
            <xm:f>$AB$4='Data entry'!$R68</xm:f>
            <x14:dxf>
              <fill>
                <patternFill>
                  <bgColor rgb="FFFFFF00"/>
                </patternFill>
              </fill>
            </x14:dxf>
          </x14:cfRule>
          <xm:sqref>N191:AB191</xm:sqref>
        </x14:conditionalFormatting>
        <x14:conditionalFormatting xmlns:xm="http://schemas.microsoft.com/office/excel/2006/main">
          <x14:cfRule type="expression" priority="4702258" id="{C0DF7A1B-D6BC-4371-BD3A-F0708147FA1C}">
            <xm:f>$AC$4='Data entry'!$R68</xm:f>
            <x14:dxf>
              <fill>
                <patternFill>
                  <bgColor rgb="FFFF0000"/>
                </patternFill>
              </fill>
            </x14:dxf>
          </x14:cfRule>
          <xm:sqref>AA192:AM192</xm:sqref>
        </x14:conditionalFormatting>
        <x14:conditionalFormatting xmlns:xm="http://schemas.microsoft.com/office/excel/2006/main">
          <x14:cfRule type="expression" priority="4702259" id="{DB2E1F48-AF0E-41F9-A976-6B1963CA5711}">
            <xm:f>$AC$4='Data entry'!$R68</xm:f>
            <x14:dxf>
              <fill>
                <patternFill>
                  <bgColor rgb="FFFFFF00"/>
                </patternFill>
              </fill>
            </x14:dxf>
          </x14:cfRule>
          <xm:sqref>O191:AC191</xm:sqref>
        </x14:conditionalFormatting>
        <x14:conditionalFormatting xmlns:xm="http://schemas.microsoft.com/office/excel/2006/main">
          <x14:cfRule type="expression" priority="4702260" id="{89909907-F9A9-4AF9-BC1D-304710A43F50}">
            <xm:f>$AD$4='Data entry'!$R68</xm:f>
            <x14:dxf>
              <fill>
                <patternFill>
                  <bgColor rgb="FFFF0000"/>
                </patternFill>
              </fill>
            </x14:dxf>
          </x14:cfRule>
          <xm:sqref>AB192:AN192</xm:sqref>
        </x14:conditionalFormatting>
        <x14:conditionalFormatting xmlns:xm="http://schemas.microsoft.com/office/excel/2006/main">
          <x14:cfRule type="expression" priority="4702261" id="{729676B7-E331-43A4-ACC9-850DCEE76A0E}">
            <xm:f>$AD$4='Data entry'!$R68</xm:f>
            <x14:dxf>
              <fill>
                <patternFill>
                  <bgColor rgb="FFFFFF00"/>
                </patternFill>
              </fill>
            </x14:dxf>
          </x14:cfRule>
          <xm:sqref>P191:AD191</xm:sqref>
        </x14:conditionalFormatting>
        <x14:conditionalFormatting xmlns:xm="http://schemas.microsoft.com/office/excel/2006/main">
          <x14:cfRule type="expression" priority="4702262" id="{00DA2C55-350E-44AA-ABEA-808FABFDA737}">
            <xm:f>$AE$4='Data entry'!$R68</xm:f>
            <x14:dxf>
              <fill>
                <patternFill>
                  <bgColor rgb="FFFF0000"/>
                </patternFill>
              </fill>
            </x14:dxf>
          </x14:cfRule>
          <xm:sqref>AC192:AO192</xm:sqref>
        </x14:conditionalFormatting>
        <x14:conditionalFormatting xmlns:xm="http://schemas.microsoft.com/office/excel/2006/main">
          <x14:cfRule type="expression" priority="4702263" id="{373C95F1-00C1-45E9-B561-5224945BA4A4}">
            <xm:f>$AE$4='Data entry'!$R68</xm:f>
            <x14:dxf>
              <fill>
                <patternFill>
                  <bgColor rgb="FFFFFF00"/>
                </patternFill>
              </fill>
            </x14:dxf>
          </x14:cfRule>
          <xm:sqref>Q191:AE191</xm:sqref>
        </x14:conditionalFormatting>
        <x14:conditionalFormatting xmlns:xm="http://schemas.microsoft.com/office/excel/2006/main">
          <x14:cfRule type="expression" priority="4702264" id="{65E90E74-6BEF-4B00-BD5E-ECACFEBC225A}">
            <xm:f>$AF$4='Data entry'!$R68</xm:f>
            <x14:dxf>
              <fill>
                <patternFill>
                  <bgColor rgb="FFFF0000"/>
                </patternFill>
              </fill>
            </x14:dxf>
          </x14:cfRule>
          <xm:sqref>AD192:AP192</xm:sqref>
        </x14:conditionalFormatting>
        <x14:conditionalFormatting xmlns:xm="http://schemas.microsoft.com/office/excel/2006/main">
          <x14:cfRule type="expression" priority="4702265" id="{56B519D7-E083-4811-B42B-D6CB10D44BB3}">
            <xm:f>$AF$4='Data entry'!$R68</xm:f>
            <x14:dxf>
              <fill>
                <patternFill>
                  <bgColor rgb="FFFFFF00"/>
                </patternFill>
              </fill>
            </x14:dxf>
          </x14:cfRule>
          <xm:sqref>R191:AF191</xm:sqref>
        </x14:conditionalFormatting>
        <x14:conditionalFormatting xmlns:xm="http://schemas.microsoft.com/office/excel/2006/main">
          <x14:cfRule type="expression" priority="4702266" id="{889682B6-BF9B-414B-86B7-1C802156B058}">
            <xm:f>$AG$4='Data entry'!$R68</xm:f>
            <x14:dxf>
              <fill>
                <patternFill>
                  <bgColor rgb="FFFF0000"/>
                </patternFill>
              </fill>
            </x14:dxf>
          </x14:cfRule>
          <xm:sqref>AE192:AQ192</xm:sqref>
        </x14:conditionalFormatting>
        <x14:conditionalFormatting xmlns:xm="http://schemas.microsoft.com/office/excel/2006/main">
          <x14:cfRule type="expression" priority="4702267" id="{19913D88-1940-4CB0-B29C-D46D60833BD5}">
            <xm:f>$AG$4='Data entry'!$R68</xm:f>
            <x14:dxf>
              <fill>
                <patternFill>
                  <bgColor rgb="FFFFFF00"/>
                </patternFill>
              </fill>
            </x14:dxf>
          </x14:cfRule>
          <xm:sqref>S191:AG191</xm:sqref>
        </x14:conditionalFormatting>
        <x14:conditionalFormatting xmlns:xm="http://schemas.microsoft.com/office/excel/2006/main">
          <x14:cfRule type="expression" priority="4702268" id="{3DD7B9A5-18A3-463F-BAD5-9796FC487328}">
            <xm:f>$AH$4='Data entry'!$R68</xm:f>
            <x14:dxf>
              <fill>
                <patternFill>
                  <bgColor rgb="FFFF0000"/>
                </patternFill>
              </fill>
            </x14:dxf>
          </x14:cfRule>
          <xm:sqref>AF192:AR192</xm:sqref>
        </x14:conditionalFormatting>
        <x14:conditionalFormatting xmlns:xm="http://schemas.microsoft.com/office/excel/2006/main">
          <x14:cfRule type="expression" priority="4702269" id="{31005CF4-5608-496E-91EB-F7F505046C80}">
            <xm:f>$AH$4='Data entry'!$R68</xm:f>
            <x14:dxf>
              <fill>
                <patternFill>
                  <bgColor rgb="FFFFFF00"/>
                </patternFill>
              </fill>
            </x14:dxf>
          </x14:cfRule>
          <xm:sqref>T191:AH191</xm:sqref>
        </x14:conditionalFormatting>
        <x14:conditionalFormatting xmlns:xm="http://schemas.microsoft.com/office/excel/2006/main">
          <x14:cfRule type="expression" priority="4702270" id="{CD14F654-5B7A-444F-8FC1-7DD71E76E475}">
            <xm:f>$AI$4='Data entry'!$R68</xm:f>
            <x14:dxf>
              <fill>
                <patternFill>
                  <bgColor rgb="FFFF0000"/>
                </patternFill>
              </fill>
            </x14:dxf>
          </x14:cfRule>
          <xm:sqref>AG192:AS192</xm:sqref>
        </x14:conditionalFormatting>
        <x14:conditionalFormatting xmlns:xm="http://schemas.microsoft.com/office/excel/2006/main">
          <x14:cfRule type="expression" priority="4702271" id="{0E4E448C-6C46-4285-B877-A61A90294385}">
            <xm:f>$AI$4='Data entry'!$R68</xm:f>
            <x14:dxf>
              <fill>
                <patternFill>
                  <bgColor rgb="FFFFFF00"/>
                </patternFill>
              </fill>
            </x14:dxf>
          </x14:cfRule>
          <xm:sqref>U191:AI191</xm:sqref>
        </x14:conditionalFormatting>
        <x14:conditionalFormatting xmlns:xm="http://schemas.microsoft.com/office/excel/2006/main">
          <x14:cfRule type="expression" priority="4702272" id="{B1C1818F-791C-403D-BE73-6F6E9DC6A16D}">
            <xm:f>$AJ$4='Data entry'!$R68</xm:f>
            <x14:dxf>
              <fill>
                <patternFill>
                  <bgColor rgb="FFFF0000"/>
                </patternFill>
              </fill>
            </x14:dxf>
          </x14:cfRule>
          <xm:sqref>AH192:AT192</xm:sqref>
        </x14:conditionalFormatting>
        <x14:conditionalFormatting xmlns:xm="http://schemas.microsoft.com/office/excel/2006/main">
          <x14:cfRule type="expression" priority="4702273" id="{A1237792-221B-431B-B8A7-E9A64DA46D93}">
            <xm:f>$AJ$4='Data entry'!$R68</xm:f>
            <x14:dxf>
              <fill>
                <patternFill>
                  <bgColor rgb="FFFFFF00"/>
                </patternFill>
              </fill>
            </x14:dxf>
          </x14:cfRule>
          <xm:sqref>V191:AJ191</xm:sqref>
        </x14:conditionalFormatting>
        <x14:conditionalFormatting xmlns:xm="http://schemas.microsoft.com/office/excel/2006/main">
          <x14:cfRule type="expression" priority="4702274" id="{617DC2AF-C7A3-4724-8EA3-17DEFEDC8949}">
            <xm:f>$AK$4='Data entry'!$R68</xm:f>
            <x14:dxf>
              <fill>
                <patternFill>
                  <bgColor rgb="FFFF0000"/>
                </patternFill>
              </fill>
            </x14:dxf>
          </x14:cfRule>
          <xm:sqref>AI192:AU192</xm:sqref>
        </x14:conditionalFormatting>
        <x14:conditionalFormatting xmlns:xm="http://schemas.microsoft.com/office/excel/2006/main">
          <x14:cfRule type="expression" priority="4702275" id="{AA72317D-37B1-48EB-A28B-BF2AC8DC4519}">
            <xm:f>$AK$4='Data entry'!$R68</xm:f>
            <x14:dxf>
              <fill>
                <patternFill>
                  <bgColor rgb="FFFFFF00"/>
                </patternFill>
              </fill>
            </x14:dxf>
          </x14:cfRule>
          <xm:sqref>W191:AK191</xm:sqref>
        </x14:conditionalFormatting>
        <x14:conditionalFormatting xmlns:xm="http://schemas.microsoft.com/office/excel/2006/main">
          <x14:cfRule type="expression" priority="4702276" id="{6CA9FB7A-20EA-4D3A-B74C-A001F4BE810D}">
            <xm:f>$AL$4='Data entry'!$R68</xm:f>
            <x14:dxf>
              <fill>
                <patternFill>
                  <bgColor rgb="FFFF0000"/>
                </patternFill>
              </fill>
            </x14:dxf>
          </x14:cfRule>
          <xm:sqref>AJ192:AV192</xm:sqref>
        </x14:conditionalFormatting>
        <x14:conditionalFormatting xmlns:xm="http://schemas.microsoft.com/office/excel/2006/main">
          <x14:cfRule type="expression" priority="4702277" id="{81A75DAA-573F-4EF3-A640-1B992C18BEA0}">
            <xm:f>$AL$4='Data entry'!$R68</xm:f>
            <x14:dxf>
              <fill>
                <patternFill>
                  <bgColor rgb="FFFFFF00"/>
                </patternFill>
              </fill>
            </x14:dxf>
          </x14:cfRule>
          <xm:sqref>X191:AL191</xm:sqref>
        </x14:conditionalFormatting>
        <x14:conditionalFormatting xmlns:xm="http://schemas.microsoft.com/office/excel/2006/main">
          <x14:cfRule type="expression" priority="4702278" id="{3D44713E-4ABA-4CCD-9DF4-5513A9FB5E1E}">
            <xm:f>$AM$4='Data entry'!$R68</xm:f>
            <x14:dxf>
              <fill>
                <patternFill>
                  <bgColor rgb="FFFF0000"/>
                </patternFill>
              </fill>
            </x14:dxf>
          </x14:cfRule>
          <xm:sqref>AK192:AW192</xm:sqref>
        </x14:conditionalFormatting>
        <x14:conditionalFormatting xmlns:xm="http://schemas.microsoft.com/office/excel/2006/main">
          <x14:cfRule type="expression" priority="4702279" id="{05A26B51-72A7-4423-822F-2BDBC28275D0}">
            <xm:f>$AM$4='Data entry'!$R68</xm:f>
            <x14:dxf>
              <fill>
                <patternFill>
                  <bgColor rgb="FFFFFF00"/>
                </patternFill>
              </fill>
            </x14:dxf>
          </x14:cfRule>
          <xm:sqref>Y191:AM191</xm:sqref>
        </x14:conditionalFormatting>
        <x14:conditionalFormatting xmlns:xm="http://schemas.microsoft.com/office/excel/2006/main">
          <x14:cfRule type="expression" priority="4702280" id="{B8A20675-6230-4694-A7F6-6B3DC7142773}">
            <xm:f>$AN$4='Data entry'!$R68</xm:f>
            <x14:dxf>
              <fill>
                <patternFill>
                  <bgColor rgb="FFFF0000"/>
                </patternFill>
              </fill>
            </x14:dxf>
          </x14:cfRule>
          <xm:sqref>AL192:AX192</xm:sqref>
        </x14:conditionalFormatting>
        <x14:conditionalFormatting xmlns:xm="http://schemas.microsoft.com/office/excel/2006/main">
          <x14:cfRule type="expression" priority="4702281" id="{8421181C-7450-42E9-BC1D-065CCFCA960E}">
            <xm:f>$AN$4='Data entry'!$R68</xm:f>
            <x14:dxf>
              <fill>
                <patternFill>
                  <bgColor rgb="FFFFFF00"/>
                </patternFill>
              </fill>
            </x14:dxf>
          </x14:cfRule>
          <xm:sqref>Z191:AN191</xm:sqref>
        </x14:conditionalFormatting>
        <x14:conditionalFormatting xmlns:xm="http://schemas.microsoft.com/office/excel/2006/main">
          <x14:cfRule type="expression" priority="4702282" id="{067FE4BD-6EF4-4684-B6E0-35AB2F267EE7}">
            <xm:f>$AO$4='Data entry'!$R68</xm:f>
            <x14:dxf>
              <fill>
                <patternFill>
                  <bgColor rgb="FFFF0000"/>
                </patternFill>
              </fill>
            </x14:dxf>
          </x14:cfRule>
          <xm:sqref>AM192:AY192</xm:sqref>
        </x14:conditionalFormatting>
        <x14:conditionalFormatting xmlns:xm="http://schemas.microsoft.com/office/excel/2006/main">
          <x14:cfRule type="expression" priority="4702283" id="{F7653492-88D1-47AC-8BA3-0CCE65C3C2AB}">
            <xm:f>$AO$4='Data entry'!$R68</xm:f>
            <x14:dxf>
              <fill>
                <patternFill>
                  <bgColor rgb="FFFFFF00"/>
                </patternFill>
              </fill>
            </x14:dxf>
          </x14:cfRule>
          <xm:sqref>AA191:AO191</xm:sqref>
        </x14:conditionalFormatting>
        <x14:conditionalFormatting xmlns:xm="http://schemas.microsoft.com/office/excel/2006/main">
          <x14:cfRule type="expression" priority="4702284" id="{207A5E5D-B322-482E-9193-1D7318138358}">
            <xm:f>$AP$4='Data entry'!$R68</xm:f>
            <x14:dxf>
              <fill>
                <patternFill>
                  <bgColor rgb="FFFF0000"/>
                </patternFill>
              </fill>
            </x14:dxf>
          </x14:cfRule>
          <xm:sqref>AN192:AZ192</xm:sqref>
        </x14:conditionalFormatting>
        <x14:conditionalFormatting xmlns:xm="http://schemas.microsoft.com/office/excel/2006/main">
          <x14:cfRule type="expression" priority="4702285" id="{21DA638D-4CA0-4067-BFF1-240CE1A0261B}">
            <xm:f>$AP$4='Data entry'!$R68</xm:f>
            <x14:dxf>
              <fill>
                <patternFill>
                  <bgColor rgb="FFFFFF00"/>
                </patternFill>
              </fill>
            </x14:dxf>
          </x14:cfRule>
          <xm:sqref>AB191:AP191</xm:sqref>
        </x14:conditionalFormatting>
        <x14:conditionalFormatting xmlns:xm="http://schemas.microsoft.com/office/excel/2006/main">
          <x14:cfRule type="expression" priority="4702286" id="{71963D96-A42A-4B90-BFC7-6D83D37766EF}">
            <xm:f>$AQ$4='Data entry'!$R68</xm:f>
            <x14:dxf>
              <fill>
                <patternFill>
                  <bgColor rgb="FFFF0000"/>
                </patternFill>
              </fill>
            </x14:dxf>
          </x14:cfRule>
          <xm:sqref>AO192:BA192</xm:sqref>
        </x14:conditionalFormatting>
        <x14:conditionalFormatting xmlns:xm="http://schemas.microsoft.com/office/excel/2006/main">
          <x14:cfRule type="expression" priority="4702287" id="{74952595-84B6-484F-8FF6-FCC1F337DF4D}">
            <xm:f>$AQ$4='Data entry'!$R68</xm:f>
            <x14:dxf>
              <fill>
                <patternFill>
                  <bgColor rgb="FFFFFF00"/>
                </patternFill>
              </fill>
            </x14:dxf>
          </x14:cfRule>
          <xm:sqref>AC191:AQ191</xm:sqref>
        </x14:conditionalFormatting>
        <x14:conditionalFormatting xmlns:xm="http://schemas.microsoft.com/office/excel/2006/main">
          <x14:cfRule type="expression" priority="4702288" id="{8AC9C4B9-0A34-4BC0-B0F7-CA89434C4911}">
            <xm:f>$P$4='Data entry'!$R68</xm:f>
            <x14:dxf>
              <fill>
                <patternFill>
                  <bgColor rgb="FFFFFF00"/>
                </patternFill>
              </fill>
            </x14:dxf>
          </x14:cfRule>
          <xm:sqref>C191:P191</xm:sqref>
        </x14:conditionalFormatting>
        <x14:conditionalFormatting xmlns:xm="http://schemas.microsoft.com/office/excel/2006/main">
          <x14:cfRule type="expression" priority="4702289" id="{0A726775-ABFD-4F22-967C-1A4D87BA3751}">
            <xm:f>$Q$4='Data entry'!$R68</xm:f>
            <x14:dxf>
              <fill>
                <patternFill>
                  <bgColor rgb="FFFFFF00"/>
                </patternFill>
              </fill>
            </x14:dxf>
          </x14:cfRule>
          <xm:sqref>C191:Q191</xm:sqref>
        </x14:conditionalFormatting>
        <x14:conditionalFormatting xmlns:xm="http://schemas.microsoft.com/office/excel/2006/main">
          <x14:cfRule type="expression" priority="4702290" id="{3A8414BD-262C-43B5-86EE-FA6901D00453}">
            <xm:f>$Q$4='Data entry'!$R68</xm:f>
            <x14:dxf>
              <fill>
                <patternFill>
                  <bgColor rgb="FFFF0000"/>
                </patternFill>
              </fill>
            </x14:dxf>
          </x14:cfRule>
          <xm:sqref>O192:AA192</xm:sqref>
        </x14:conditionalFormatting>
        <x14:conditionalFormatting xmlns:xm="http://schemas.microsoft.com/office/excel/2006/main">
          <x14:cfRule type="expression" priority="4702291" id="{B8B5501D-F3EF-4449-9306-F652960C65F4}">
            <xm:f>$R$4='Data entry'!$R68</xm:f>
            <x14:dxf>
              <fill>
                <patternFill>
                  <bgColor rgb="FFFF0000"/>
                </patternFill>
              </fill>
            </x14:dxf>
          </x14:cfRule>
          <xm:sqref>P192:AB192</xm:sqref>
        </x14:conditionalFormatting>
        <x14:conditionalFormatting xmlns:xm="http://schemas.microsoft.com/office/excel/2006/main">
          <x14:cfRule type="expression" priority="4702292" id="{5D070DEC-B82E-4D87-B907-A3E5AB836991}">
            <xm:f>$R$4='Data entry'!$R68</xm:f>
            <x14:dxf>
              <fill>
                <patternFill>
                  <bgColor rgb="FFFFFF00"/>
                </patternFill>
              </fill>
            </x14:dxf>
          </x14:cfRule>
          <xm:sqref>D191:R191</xm:sqref>
        </x14:conditionalFormatting>
        <x14:conditionalFormatting xmlns:xm="http://schemas.microsoft.com/office/excel/2006/main">
          <x14:cfRule type="expression" priority="4702293" id="{E4D16A10-F818-4664-9FB2-F0E839824D4B}">
            <xm:f>$S$4='Data entry'!$R68</xm:f>
            <x14:dxf>
              <fill>
                <patternFill>
                  <bgColor rgb="FFFF0000"/>
                </patternFill>
              </fill>
            </x14:dxf>
          </x14:cfRule>
          <xm:sqref>Q192:AC192</xm:sqref>
        </x14:conditionalFormatting>
        <x14:conditionalFormatting xmlns:xm="http://schemas.microsoft.com/office/excel/2006/main">
          <x14:cfRule type="expression" priority="4702294" id="{1A9F9911-A3E9-4730-AFBE-AB8C596545CA}">
            <xm:f>$S$4='Data entry'!$R68</xm:f>
            <x14:dxf>
              <fill>
                <patternFill>
                  <bgColor rgb="FFFFFF00"/>
                </patternFill>
              </fill>
            </x14:dxf>
          </x14:cfRule>
          <xm:sqref>E191:S191</xm:sqref>
        </x14:conditionalFormatting>
        <x14:conditionalFormatting xmlns:xm="http://schemas.microsoft.com/office/excel/2006/main">
          <x14:cfRule type="expression" priority="4702295" id="{8BB5CD1B-B2AC-442A-9550-26DE19A62D22}">
            <xm:f>$T$4='Data entry'!$R68</xm:f>
            <x14:dxf>
              <fill>
                <patternFill>
                  <bgColor rgb="FFFF0000"/>
                </patternFill>
              </fill>
            </x14:dxf>
          </x14:cfRule>
          <xm:sqref>R192:AD192</xm:sqref>
        </x14:conditionalFormatting>
        <x14:conditionalFormatting xmlns:xm="http://schemas.microsoft.com/office/excel/2006/main">
          <x14:cfRule type="expression" priority="4702296" id="{E7B59C69-7921-4049-84A1-8B3E5F7B0598}">
            <xm:f>$T$4='Data entry'!$R68</xm:f>
            <x14:dxf>
              <fill>
                <patternFill>
                  <bgColor rgb="FFFFFF00"/>
                </patternFill>
              </fill>
            </x14:dxf>
          </x14:cfRule>
          <xm:sqref>F191:T191</xm:sqref>
        </x14:conditionalFormatting>
        <x14:conditionalFormatting xmlns:xm="http://schemas.microsoft.com/office/excel/2006/main">
          <x14:cfRule type="expression" priority="4702297" id="{238C09E5-7A3D-439D-949F-A7733073F9A2}">
            <xm:f>$U$4='Data entry'!$R68</xm:f>
            <x14:dxf>
              <fill>
                <patternFill>
                  <bgColor rgb="FFFFFF00"/>
                </patternFill>
              </fill>
            </x14:dxf>
          </x14:cfRule>
          <xm:sqref>G191:U191</xm:sqref>
        </x14:conditionalFormatting>
        <x14:conditionalFormatting xmlns:xm="http://schemas.microsoft.com/office/excel/2006/main">
          <x14:cfRule type="expression" priority="4702298" id="{DE4D4432-0A19-452A-AF14-2873FE4DF411}">
            <xm:f>$AR$4='Data entry'!$R68</xm:f>
            <x14:dxf>
              <fill>
                <patternFill>
                  <bgColor rgb="FFFF0000"/>
                </patternFill>
              </fill>
            </x14:dxf>
          </x14:cfRule>
          <xm:sqref>AP192:BB192</xm:sqref>
        </x14:conditionalFormatting>
        <x14:conditionalFormatting xmlns:xm="http://schemas.microsoft.com/office/excel/2006/main">
          <x14:cfRule type="expression" priority="4702299" id="{90D7E1FF-542D-40C8-9BD5-DFEB4CDD256F}">
            <xm:f>$AR$4='Data entry'!$R68</xm:f>
            <x14:dxf>
              <fill>
                <patternFill>
                  <bgColor rgb="FFFFFF00"/>
                </patternFill>
              </fill>
            </x14:dxf>
          </x14:cfRule>
          <xm:sqref>AD191:AR191</xm:sqref>
        </x14:conditionalFormatting>
        <x14:conditionalFormatting xmlns:xm="http://schemas.microsoft.com/office/excel/2006/main">
          <x14:cfRule type="expression" priority="4702300" id="{0EBB5305-4A4A-4205-A1FF-11160070CBC3}">
            <xm:f>$AS$4='Data entry'!$R68</xm:f>
            <x14:dxf>
              <fill>
                <patternFill>
                  <bgColor rgb="FFFF0000"/>
                </patternFill>
              </fill>
            </x14:dxf>
          </x14:cfRule>
          <xm:sqref>AQ192:BC192</xm:sqref>
        </x14:conditionalFormatting>
        <x14:conditionalFormatting xmlns:xm="http://schemas.microsoft.com/office/excel/2006/main">
          <x14:cfRule type="expression" priority="4702301" id="{AC8EB30C-4253-4CE1-820E-1801F6D8D35B}">
            <xm:f>$AS$4='Data entry'!$R68</xm:f>
            <x14:dxf>
              <fill>
                <patternFill>
                  <bgColor rgb="FFFFFF00"/>
                </patternFill>
              </fill>
            </x14:dxf>
          </x14:cfRule>
          <xm:sqref>AE191:AS191</xm:sqref>
        </x14:conditionalFormatting>
        <x14:conditionalFormatting xmlns:xm="http://schemas.microsoft.com/office/excel/2006/main">
          <x14:cfRule type="expression" priority="4702302" id="{E11744C1-7201-4272-A1B0-945490B42425}">
            <xm:f>$AT$4='Data entry'!$R68</xm:f>
            <x14:dxf>
              <fill>
                <patternFill>
                  <bgColor rgb="FFFF0000"/>
                </patternFill>
              </fill>
            </x14:dxf>
          </x14:cfRule>
          <xm:sqref>AR192:BD192</xm:sqref>
        </x14:conditionalFormatting>
        <x14:conditionalFormatting xmlns:xm="http://schemas.microsoft.com/office/excel/2006/main">
          <x14:cfRule type="expression" priority="4702303" id="{5EE2823B-E955-4EA7-B99C-0B1F77B57A69}">
            <xm:f>$AT$4='Data entry'!$R68</xm:f>
            <x14:dxf>
              <fill>
                <patternFill>
                  <bgColor rgb="FFFFFF00"/>
                </patternFill>
              </fill>
            </x14:dxf>
          </x14:cfRule>
          <xm:sqref>AF191:AT191</xm:sqref>
        </x14:conditionalFormatting>
        <x14:conditionalFormatting xmlns:xm="http://schemas.microsoft.com/office/excel/2006/main">
          <x14:cfRule type="expression" priority="4702304" id="{5737DC63-3262-4B34-900C-2AAEB255FCBA}">
            <xm:f>$AU$4='Data entry'!$R68</xm:f>
            <x14:dxf>
              <fill>
                <patternFill>
                  <bgColor rgb="FFFF0000"/>
                </patternFill>
              </fill>
            </x14:dxf>
          </x14:cfRule>
          <xm:sqref>AS192:BE192</xm:sqref>
        </x14:conditionalFormatting>
        <x14:conditionalFormatting xmlns:xm="http://schemas.microsoft.com/office/excel/2006/main">
          <x14:cfRule type="expression" priority="4702305" id="{2B5C1F1B-3C3D-4CA3-BC64-0E98422075B6}">
            <xm:f>$AU$4='Data entry'!$R68</xm:f>
            <x14:dxf>
              <fill>
                <patternFill>
                  <bgColor rgb="FFFFFF00"/>
                </patternFill>
              </fill>
            </x14:dxf>
          </x14:cfRule>
          <xm:sqref>AG191:AU191</xm:sqref>
        </x14:conditionalFormatting>
        <x14:conditionalFormatting xmlns:xm="http://schemas.microsoft.com/office/excel/2006/main">
          <x14:cfRule type="expression" priority="4702306" id="{B87A1285-B003-4855-8F4B-53C391BA10E6}">
            <xm:f>$AV$4='Data entry'!$R68</xm:f>
            <x14:dxf>
              <fill>
                <patternFill>
                  <bgColor rgb="FFFF0000"/>
                </patternFill>
              </fill>
            </x14:dxf>
          </x14:cfRule>
          <xm:sqref>AT192:BF192</xm:sqref>
        </x14:conditionalFormatting>
        <x14:conditionalFormatting xmlns:xm="http://schemas.microsoft.com/office/excel/2006/main">
          <x14:cfRule type="expression" priority="4702307" id="{338EE31C-78DB-4818-B837-0380F9E457FA}">
            <xm:f>$AV$4='Data entry'!$R68</xm:f>
            <x14:dxf>
              <fill>
                <patternFill>
                  <bgColor rgb="FFFFFF00"/>
                </patternFill>
              </fill>
            </x14:dxf>
          </x14:cfRule>
          <xm:sqref>AH191:AV191</xm:sqref>
        </x14:conditionalFormatting>
        <x14:conditionalFormatting xmlns:xm="http://schemas.microsoft.com/office/excel/2006/main">
          <x14:cfRule type="expression" priority="4702308" id="{5C40EA66-2801-4C91-B885-BF6A1ECFC35C}">
            <xm:f>$AW$4='Data entry'!$R68</xm:f>
            <x14:dxf>
              <fill>
                <patternFill>
                  <bgColor rgb="FFFF0000"/>
                </patternFill>
              </fill>
            </x14:dxf>
          </x14:cfRule>
          <xm:sqref>AU192:BG192</xm:sqref>
        </x14:conditionalFormatting>
        <x14:conditionalFormatting xmlns:xm="http://schemas.microsoft.com/office/excel/2006/main">
          <x14:cfRule type="expression" priority="4702309" id="{51BCD5CE-DF86-4C2F-8A81-DDA1EFD6C8F7}">
            <xm:f>$AW$4='Data entry'!$R68</xm:f>
            <x14:dxf>
              <fill>
                <patternFill>
                  <bgColor rgb="FFFFFF00"/>
                </patternFill>
              </fill>
            </x14:dxf>
          </x14:cfRule>
          <xm:sqref>AI191:AW191</xm:sqref>
        </x14:conditionalFormatting>
        <x14:conditionalFormatting xmlns:xm="http://schemas.microsoft.com/office/excel/2006/main">
          <x14:cfRule type="expression" priority="4702310" id="{DC2ED5A0-8917-4877-8CD3-9DF9BE5993C9}">
            <xm:f>$AX$4='Data entry'!$R68</xm:f>
            <x14:dxf>
              <fill>
                <patternFill>
                  <bgColor rgb="FFFF0000"/>
                </patternFill>
              </fill>
            </x14:dxf>
          </x14:cfRule>
          <xm:sqref>AV192:BH192</xm:sqref>
        </x14:conditionalFormatting>
        <x14:conditionalFormatting xmlns:xm="http://schemas.microsoft.com/office/excel/2006/main">
          <x14:cfRule type="expression" priority="4702311" id="{59B31869-20F9-45BD-BC80-0A6C8945CE2C}">
            <xm:f>$AX$4='Data entry'!$R68</xm:f>
            <x14:dxf>
              <fill>
                <patternFill>
                  <bgColor rgb="FFFFFF00"/>
                </patternFill>
              </fill>
            </x14:dxf>
          </x14:cfRule>
          <xm:sqref>AJ191:AX191</xm:sqref>
        </x14:conditionalFormatting>
        <x14:conditionalFormatting xmlns:xm="http://schemas.microsoft.com/office/excel/2006/main">
          <x14:cfRule type="expression" priority="4702312" id="{D4208FA0-4262-4037-934C-6D0742B2AD8E}">
            <xm:f>$AY$4='Data entry'!$R68</xm:f>
            <x14:dxf>
              <fill>
                <patternFill>
                  <bgColor rgb="FFFF0000"/>
                </patternFill>
              </fill>
            </x14:dxf>
          </x14:cfRule>
          <xm:sqref>AW192:BI192</xm:sqref>
        </x14:conditionalFormatting>
        <x14:conditionalFormatting xmlns:xm="http://schemas.microsoft.com/office/excel/2006/main">
          <x14:cfRule type="expression" priority="4702313" id="{04D6E423-18C7-42B2-A67D-F49D8E62B571}">
            <xm:f>$AY$4='Data entry'!$R68</xm:f>
            <x14:dxf>
              <fill>
                <patternFill>
                  <bgColor rgb="FFFFFF00"/>
                </patternFill>
              </fill>
            </x14:dxf>
          </x14:cfRule>
          <xm:sqref>AK191:AY191</xm:sqref>
        </x14:conditionalFormatting>
        <x14:conditionalFormatting xmlns:xm="http://schemas.microsoft.com/office/excel/2006/main">
          <x14:cfRule type="expression" priority="4702314" id="{A931C203-6E4B-4EBD-A2F4-1876881F48D4}">
            <xm:f>$AZ$4='Data entry'!$R68</xm:f>
            <x14:dxf>
              <fill>
                <patternFill>
                  <bgColor rgb="FFFF0000"/>
                </patternFill>
              </fill>
            </x14:dxf>
          </x14:cfRule>
          <xm:sqref>AX192:BJ192</xm:sqref>
        </x14:conditionalFormatting>
        <x14:conditionalFormatting xmlns:xm="http://schemas.microsoft.com/office/excel/2006/main">
          <x14:cfRule type="expression" priority="4702315" id="{092D9100-E652-40FE-8CAA-720DC0681250}">
            <xm:f>$AZ$4='Data entry'!$R68</xm:f>
            <x14:dxf>
              <fill>
                <patternFill>
                  <bgColor rgb="FFFFFF00"/>
                </patternFill>
              </fill>
            </x14:dxf>
          </x14:cfRule>
          <xm:sqref>AL191:AZ191</xm:sqref>
        </x14:conditionalFormatting>
        <x14:conditionalFormatting xmlns:xm="http://schemas.microsoft.com/office/excel/2006/main">
          <x14:cfRule type="expression" priority="4702316" id="{A3C7E6BE-A225-483C-A983-A915DB662C52}">
            <xm:f>$BA$4='Data entry'!$R68</xm:f>
            <x14:dxf>
              <fill>
                <patternFill>
                  <bgColor rgb="FFFF0000"/>
                </patternFill>
              </fill>
            </x14:dxf>
          </x14:cfRule>
          <xm:sqref>AY192:BK192</xm:sqref>
        </x14:conditionalFormatting>
        <x14:conditionalFormatting xmlns:xm="http://schemas.microsoft.com/office/excel/2006/main">
          <x14:cfRule type="expression" priority="4702317" id="{F5CF569A-8AFA-4CFF-8BD3-F04D8927A99F}">
            <xm:f>$BA$4='Data entry'!$R68</xm:f>
            <x14:dxf>
              <fill>
                <patternFill>
                  <bgColor rgb="FFFFFF00"/>
                </patternFill>
              </fill>
            </x14:dxf>
          </x14:cfRule>
          <xm:sqref>AM191:BA191</xm:sqref>
        </x14:conditionalFormatting>
        <x14:conditionalFormatting xmlns:xm="http://schemas.microsoft.com/office/excel/2006/main">
          <x14:cfRule type="expression" priority="4702318" id="{E4DAC94A-7983-4BFB-A87B-45B58561841A}">
            <xm:f>$BB$4='Data entry'!$R68</xm:f>
            <x14:dxf>
              <fill>
                <patternFill>
                  <bgColor rgb="FFFF0000"/>
                </patternFill>
              </fill>
            </x14:dxf>
          </x14:cfRule>
          <xm:sqref>AZ192:BL192</xm:sqref>
        </x14:conditionalFormatting>
        <x14:conditionalFormatting xmlns:xm="http://schemas.microsoft.com/office/excel/2006/main">
          <x14:cfRule type="expression" priority="4702319" id="{E63849C5-F39B-4B0E-8F8A-B532EDF2CBAE}">
            <xm:f>$BB$4='Data entry'!$R68</xm:f>
            <x14:dxf>
              <fill>
                <patternFill>
                  <bgColor rgb="FFFFFF00"/>
                </patternFill>
              </fill>
            </x14:dxf>
          </x14:cfRule>
          <xm:sqref>AN191:BB191</xm:sqref>
        </x14:conditionalFormatting>
        <x14:conditionalFormatting xmlns:xm="http://schemas.microsoft.com/office/excel/2006/main">
          <x14:cfRule type="expression" priority="4702320" id="{4FDC32D3-C1F5-455D-9AA4-A03359B72526}">
            <xm:f>$BC$4='Data entry'!$R68</xm:f>
            <x14:dxf>
              <fill>
                <patternFill>
                  <bgColor rgb="FFFF0000"/>
                </patternFill>
              </fill>
            </x14:dxf>
          </x14:cfRule>
          <xm:sqref>BA192:BM192</xm:sqref>
        </x14:conditionalFormatting>
        <x14:conditionalFormatting xmlns:xm="http://schemas.microsoft.com/office/excel/2006/main">
          <x14:cfRule type="expression" priority="4702321" id="{5F0D0C60-B233-4C56-B05D-98C99990877F}">
            <xm:f>$BC$4='Data entry'!$R68</xm:f>
            <x14:dxf>
              <fill>
                <patternFill>
                  <bgColor rgb="FFFFFF00"/>
                </patternFill>
              </fill>
            </x14:dxf>
          </x14:cfRule>
          <xm:sqref>AO191:BC191</xm:sqref>
        </x14:conditionalFormatting>
        <x14:conditionalFormatting xmlns:xm="http://schemas.microsoft.com/office/excel/2006/main">
          <x14:cfRule type="expression" priority="4702322" id="{9EBCB60F-8135-43B6-A0F3-548D4092CC98}">
            <xm:f>$BD$4='Data entry'!$R68</xm:f>
            <x14:dxf>
              <fill>
                <patternFill>
                  <bgColor rgb="FFFF0000"/>
                </patternFill>
              </fill>
            </x14:dxf>
          </x14:cfRule>
          <xm:sqref>BB192:BN192</xm:sqref>
        </x14:conditionalFormatting>
        <x14:conditionalFormatting xmlns:xm="http://schemas.microsoft.com/office/excel/2006/main">
          <x14:cfRule type="expression" priority="4702323" id="{961AF346-4A73-41ED-9A8D-27D431B09C05}">
            <xm:f>$BD$4='Data entry'!$R68</xm:f>
            <x14:dxf>
              <fill>
                <patternFill>
                  <bgColor rgb="FFFFFF00"/>
                </patternFill>
              </fill>
            </x14:dxf>
          </x14:cfRule>
          <xm:sqref>AP191:BD191</xm:sqref>
        </x14:conditionalFormatting>
        <x14:conditionalFormatting xmlns:xm="http://schemas.microsoft.com/office/excel/2006/main">
          <x14:cfRule type="expression" priority="4702324" id="{5A887026-27CD-4F8C-8BA6-1E92704C1CA6}">
            <xm:f>$BE$4='Data entry'!$R68</xm:f>
            <x14:dxf>
              <fill>
                <patternFill>
                  <bgColor rgb="FFFF0000"/>
                </patternFill>
              </fill>
            </x14:dxf>
          </x14:cfRule>
          <xm:sqref>BC192:BO192</xm:sqref>
        </x14:conditionalFormatting>
        <x14:conditionalFormatting xmlns:xm="http://schemas.microsoft.com/office/excel/2006/main">
          <x14:cfRule type="expression" priority="4702325" id="{7F46217B-A1E9-4515-B31E-E756FCD7C6D9}">
            <xm:f>$BE$4='Data entry'!$R68</xm:f>
            <x14:dxf>
              <fill>
                <patternFill>
                  <bgColor rgb="FFFFFF00"/>
                </patternFill>
              </fill>
            </x14:dxf>
          </x14:cfRule>
          <xm:sqref>AP191:BE191</xm:sqref>
        </x14:conditionalFormatting>
        <x14:conditionalFormatting xmlns:xm="http://schemas.microsoft.com/office/excel/2006/main">
          <x14:cfRule type="expression" priority="4702326" id="{F4D9285C-8CA0-4EF1-943E-6A462D47CC77}">
            <xm:f>$BF$4='Data entry'!$R68</xm:f>
            <x14:dxf>
              <fill>
                <patternFill>
                  <bgColor rgb="FFFF0000"/>
                </patternFill>
              </fill>
            </x14:dxf>
          </x14:cfRule>
          <xm:sqref>BD192:BP192</xm:sqref>
        </x14:conditionalFormatting>
        <x14:conditionalFormatting xmlns:xm="http://schemas.microsoft.com/office/excel/2006/main">
          <x14:cfRule type="expression" priority="4702327" id="{B9E4407D-651D-4DC0-9D61-3271D62A65E9}">
            <xm:f>$BF$4='Data entry'!$R68</xm:f>
            <x14:dxf>
              <fill>
                <patternFill>
                  <bgColor rgb="FFFFFF00"/>
                </patternFill>
              </fill>
            </x14:dxf>
          </x14:cfRule>
          <xm:sqref>AR191:BF191</xm:sqref>
        </x14:conditionalFormatting>
        <x14:conditionalFormatting xmlns:xm="http://schemas.microsoft.com/office/excel/2006/main">
          <x14:cfRule type="expression" priority="4702328" id="{4CDC062F-DDFF-4556-B941-08F919727F69}">
            <xm:f>$BG$4='Data entry'!$R68</xm:f>
            <x14:dxf>
              <fill>
                <patternFill>
                  <bgColor rgb="FFFF0000"/>
                </patternFill>
              </fill>
            </x14:dxf>
          </x14:cfRule>
          <xm:sqref>BE192:BQ192</xm:sqref>
        </x14:conditionalFormatting>
        <x14:conditionalFormatting xmlns:xm="http://schemas.microsoft.com/office/excel/2006/main">
          <x14:cfRule type="expression" priority="4702329" id="{789184FA-9055-433B-8A1B-92C7ED59E81F}">
            <xm:f>$BG$4='Data entry'!$R68</xm:f>
            <x14:dxf>
              <fill>
                <patternFill>
                  <bgColor rgb="FFFFFF00"/>
                </patternFill>
              </fill>
            </x14:dxf>
          </x14:cfRule>
          <xm:sqref>AS191:BG191</xm:sqref>
        </x14:conditionalFormatting>
        <x14:conditionalFormatting xmlns:xm="http://schemas.microsoft.com/office/excel/2006/main">
          <x14:cfRule type="expression" priority="4702330" id="{58651E5C-09C9-46C1-B95C-E8A578A49E15}">
            <xm:f>$BH$4='Data entry'!$R68</xm:f>
            <x14:dxf>
              <fill>
                <patternFill>
                  <bgColor rgb="FFFFFF00"/>
                </patternFill>
              </fill>
            </x14:dxf>
          </x14:cfRule>
          <xm:sqref>AT191:BH191</xm:sqref>
        </x14:conditionalFormatting>
        <x14:conditionalFormatting xmlns:xm="http://schemas.microsoft.com/office/excel/2006/main">
          <x14:cfRule type="expression" priority="4702331" id="{97B30B86-8311-4DC0-A533-8C0D53F37839}">
            <xm:f>$BH$4='Data entry'!$R68</xm:f>
            <x14:dxf>
              <fill>
                <patternFill>
                  <bgColor rgb="FFFF0000"/>
                </patternFill>
              </fill>
            </x14:dxf>
          </x14:cfRule>
          <xm:sqref>BF192:BR192</xm:sqref>
        </x14:conditionalFormatting>
        <x14:conditionalFormatting xmlns:xm="http://schemas.microsoft.com/office/excel/2006/main">
          <x14:cfRule type="expression" priority="4702332" id="{78344C0C-5AEA-40B1-A20C-6D77DF58E1F5}">
            <xm:f>$BI$4='Data entry'!$R68</xm:f>
            <x14:dxf>
              <fill>
                <patternFill>
                  <bgColor rgb="FFFFFF00"/>
                </patternFill>
              </fill>
            </x14:dxf>
          </x14:cfRule>
          <xm:sqref>AU191:BI191</xm:sqref>
        </x14:conditionalFormatting>
        <x14:conditionalFormatting xmlns:xm="http://schemas.microsoft.com/office/excel/2006/main">
          <x14:cfRule type="expression" priority="4702333" id="{A9CE044F-482E-4F25-B28F-89ACC58502B1}">
            <xm:f>$BI$4='Data entry'!$R68</xm:f>
            <x14:dxf>
              <fill>
                <patternFill>
                  <bgColor rgb="FFFF0000"/>
                </patternFill>
              </fill>
            </x14:dxf>
          </x14:cfRule>
          <xm:sqref>BG192:BS192</xm:sqref>
        </x14:conditionalFormatting>
        <x14:conditionalFormatting xmlns:xm="http://schemas.microsoft.com/office/excel/2006/main">
          <x14:cfRule type="expression" priority="4702334" id="{F63BE0EB-3C71-4456-BEF0-11180AB7A8BB}">
            <xm:f>$BJ$4='Data entry'!$R68</xm:f>
            <x14:dxf>
              <fill>
                <patternFill>
                  <bgColor rgb="FFFFFF00"/>
                </patternFill>
              </fill>
            </x14:dxf>
          </x14:cfRule>
          <xm:sqref>AV191:BJ191</xm:sqref>
        </x14:conditionalFormatting>
        <x14:conditionalFormatting xmlns:xm="http://schemas.microsoft.com/office/excel/2006/main">
          <x14:cfRule type="expression" priority="4702335" id="{478A5DCB-1DAA-4497-A6CC-B4F01FB96D10}">
            <xm:f>$BJ$4='Data entry'!$R68</xm:f>
            <x14:dxf>
              <fill>
                <patternFill>
                  <bgColor rgb="FFFF0000"/>
                </patternFill>
              </fill>
            </x14:dxf>
          </x14:cfRule>
          <xm:sqref>BH192:BT192</xm:sqref>
        </x14:conditionalFormatting>
        <x14:conditionalFormatting xmlns:xm="http://schemas.microsoft.com/office/excel/2006/main">
          <x14:cfRule type="expression" priority="4702336" id="{CDE4AD5B-65A6-4FA4-9EC0-8D05F22312A9}">
            <xm:f>$BK$4='Data entry'!$R68</xm:f>
            <x14:dxf>
              <fill>
                <patternFill>
                  <bgColor rgb="FFFF0000"/>
                </patternFill>
              </fill>
            </x14:dxf>
          </x14:cfRule>
          <xm:sqref>BI192:BU192</xm:sqref>
        </x14:conditionalFormatting>
        <x14:conditionalFormatting xmlns:xm="http://schemas.microsoft.com/office/excel/2006/main">
          <x14:cfRule type="expression" priority="4702337" id="{AB32E790-6CD8-4D11-9A69-57D785FE4BBC}">
            <xm:f>$BK$4='Data entry'!$R68</xm:f>
            <x14:dxf>
              <fill>
                <patternFill>
                  <bgColor rgb="FFFFFF00"/>
                </patternFill>
              </fill>
            </x14:dxf>
          </x14:cfRule>
          <xm:sqref>AW191:BK191</xm:sqref>
        </x14:conditionalFormatting>
        <x14:conditionalFormatting xmlns:xm="http://schemas.microsoft.com/office/excel/2006/main">
          <x14:cfRule type="expression" priority="4702338" id="{99810EB9-805C-43D8-852A-EEECE7874CDB}">
            <xm:f>$BL$4='Data entry'!$R68</xm:f>
            <x14:dxf>
              <fill>
                <patternFill>
                  <bgColor rgb="FFFF0000"/>
                </patternFill>
              </fill>
            </x14:dxf>
          </x14:cfRule>
          <xm:sqref>BJ192:BV192</xm:sqref>
        </x14:conditionalFormatting>
        <x14:conditionalFormatting xmlns:xm="http://schemas.microsoft.com/office/excel/2006/main">
          <x14:cfRule type="expression" priority="4702339" id="{BF5F5475-4E46-479C-97A6-D5175F5D1803}">
            <xm:f>$BL$4='Data entry'!$R68</xm:f>
            <x14:dxf>
              <fill>
                <patternFill>
                  <bgColor rgb="FFFFFF00"/>
                </patternFill>
              </fill>
            </x14:dxf>
          </x14:cfRule>
          <xm:sqref>AX191:BL191</xm:sqref>
        </x14:conditionalFormatting>
        <x14:conditionalFormatting xmlns:xm="http://schemas.microsoft.com/office/excel/2006/main">
          <x14:cfRule type="expression" priority="4702340" id="{B86FDF2F-16C9-46B1-847E-7EA1A8A34B9D}">
            <xm:f>$BM$4='Data entry'!$R68</xm:f>
            <x14:dxf>
              <fill>
                <patternFill>
                  <bgColor rgb="FFFF0000"/>
                </patternFill>
              </fill>
            </x14:dxf>
          </x14:cfRule>
          <xm:sqref>BK192:BW192</xm:sqref>
        </x14:conditionalFormatting>
        <x14:conditionalFormatting xmlns:xm="http://schemas.microsoft.com/office/excel/2006/main">
          <x14:cfRule type="expression" priority="4702341" id="{72FD189F-4CED-400D-9FEF-21A328970A4D}">
            <xm:f>$BM$4='Data entry'!$R68</xm:f>
            <x14:dxf>
              <fill>
                <patternFill>
                  <bgColor rgb="FFFFFF00"/>
                </patternFill>
              </fill>
            </x14:dxf>
          </x14:cfRule>
          <xm:sqref>AY191:BM191</xm:sqref>
        </x14:conditionalFormatting>
        <x14:conditionalFormatting xmlns:xm="http://schemas.microsoft.com/office/excel/2006/main">
          <x14:cfRule type="expression" priority="4702342" id="{BBBBF859-D5A7-4F55-BFBF-8A77E3357590}">
            <xm:f>$BN$4='Data entry'!$R68</xm:f>
            <x14:dxf>
              <fill>
                <patternFill>
                  <bgColor rgb="FFFF0000"/>
                </patternFill>
              </fill>
            </x14:dxf>
          </x14:cfRule>
          <xm:sqref>BL192:BX192</xm:sqref>
        </x14:conditionalFormatting>
        <x14:conditionalFormatting xmlns:xm="http://schemas.microsoft.com/office/excel/2006/main">
          <x14:cfRule type="expression" priority="4702343" id="{50CB1D75-0FD5-4D24-92B1-E8A41DC6575C}">
            <xm:f>$BN$4='Data entry'!$R68</xm:f>
            <x14:dxf>
              <fill>
                <patternFill>
                  <bgColor rgb="FFFFFF00"/>
                </patternFill>
              </fill>
            </x14:dxf>
          </x14:cfRule>
          <xm:sqref>AZ191:BN191</xm:sqref>
        </x14:conditionalFormatting>
        <x14:conditionalFormatting xmlns:xm="http://schemas.microsoft.com/office/excel/2006/main">
          <x14:cfRule type="expression" priority="4702344" id="{9EF3226D-E8FC-496B-A6FF-71776AEA54D1}">
            <xm:f>$BO$4='Data entry'!$R68</xm:f>
            <x14:dxf>
              <fill>
                <patternFill>
                  <bgColor rgb="FFFF0000"/>
                </patternFill>
              </fill>
            </x14:dxf>
          </x14:cfRule>
          <xm:sqref>BM192:BY192</xm:sqref>
        </x14:conditionalFormatting>
        <x14:conditionalFormatting xmlns:xm="http://schemas.microsoft.com/office/excel/2006/main">
          <x14:cfRule type="expression" priority="4702345" id="{3B86C801-ECFE-4D05-8AA5-1581116BAFBC}">
            <xm:f>$BO$4='Data entry'!$R68</xm:f>
            <x14:dxf>
              <fill>
                <patternFill>
                  <bgColor rgb="FFFFFF00"/>
                </patternFill>
              </fill>
            </x14:dxf>
          </x14:cfRule>
          <xm:sqref>BA191:BO191</xm:sqref>
        </x14:conditionalFormatting>
        <x14:conditionalFormatting xmlns:xm="http://schemas.microsoft.com/office/excel/2006/main">
          <x14:cfRule type="expression" priority="4702346" id="{058A23EC-3371-4A02-9F20-1ECA603AC6BC}">
            <xm:f>$BP$4='Data entry'!$R68</xm:f>
            <x14:dxf>
              <fill>
                <patternFill>
                  <bgColor rgb="FFFF0000"/>
                </patternFill>
              </fill>
            </x14:dxf>
          </x14:cfRule>
          <xm:sqref>BN192:BZ192</xm:sqref>
        </x14:conditionalFormatting>
        <x14:conditionalFormatting xmlns:xm="http://schemas.microsoft.com/office/excel/2006/main">
          <x14:cfRule type="expression" priority="4702347" id="{3E711E31-3992-4555-AB22-87133D60CD15}">
            <xm:f>$BP$4='Data entry'!$R68</xm:f>
            <x14:dxf>
              <fill>
                <patternFill>
                  <bgColor rgb="FFFFFF00"/>
                </patternFill>
              </fill>
            </x14:dxf>
          </x14:cfRule>
          <xm:sqref>BB191:BP191</xm:sqref>
        </x14:conditionalFormatting>
        <x14:conditionalFormatting xmlns:xm="http://schemas.microsoft.com/office/excel/2006/main">
          <x14:cfRule type="expression" priority="4702348" id="{23E9F8B9-37D5-4730-9453-6F23E8ECBBE3}">
            <xm:f>$BQ$4='Data entry'!$R68</xm:f>
            <x14:dxf>
              <fill>
                <patternFill>
                  <bgColor rgb="FFFFFF00"/>
                </patternFill>
              </fill>
            </x14:dxf>
          </x14:cfRule>
          <xm:sqref>BC191:BQ191</xm:sqref>
        </x14:conditionalFormatting>
        <x14:conditionalFormatting xmlns:xm="http://schemas.microsoft.com/office/excel/2006/main">
          <x14:cfRule type="expression" priority="4702349" id="{BCFD92F6-AAD3-44FD-BC61-A292A81B883E}">
            <xm:f>$BQ$4='Data entry'!$R68</xm:f>
            <x14:dxf>
              <fill>
                <patternFill>
                  <bgColor rgb="FFFF0000"/>
                </patternFill>
              </fill>
            </x14:dxf>
          </x14:cfRule>
          <xm:sqref>BO192:CA192</xm:sqref>
        </x14:conditionalFormatting>
        <x14:conditionalFormatting xmlns:xm="http://schemas.microsoft.com/office/excel/2006/main">
          <x14:cfRule type="expression" priority="4702350" id="{357D60E5-F356-477E-8020-A18F42C02832}">
            <xm:f>$BR$4='Data entry'!$R68</xm:f>
            <x14:dxf>
              <fill>
                <patternFill>
                  <bgColor rgb="FFFFFF00"/>
                </patternFill>
              </fill>
            </x14:dxf>
          </x14:cfRule>
          <xm:sqref>BD191:BR191</xm:sqref>
        </x14:conditionalFormatting>
        <x14:conditionalFormatting xmlns:xm="http://schemas.microsoft.com/office/excel/2006/main">
          <x14:cfRule type="expression" priority="4702351" id="{DA2B6511-43B3-432D-B6AA-1DB1188B90A6}">
            <xm:f>$BR$4='Data entry'!$R68</xm:f>
            <x14:dxf>
              <fill>
                <patternFill>
                  <bgColor rgb="FFFF0000"/>
                </patternFill>
              </fill>
            </x14:dxf>
          </x14:cfRule>
          <xm:sqref>BP192:CB192</xm:sqref>
        </x14:conditionalFormatting>
        <x14:conditionalFormatting xmlns:xm="http://schemas.microsoft.com/office/excel/2006/main">
          <x14:cfRule type="expression" priority="4702352" id="{0D5F64E4-4136-4BFA-B833-CC8578525D9C}">
            <xm:f>$BS$4='Data entry'!$R68</xm:f>
            <x14:dxf>
              <fill>
                <patternFill>
                  <bgColor rgb="FFFFFF00"/>
                </patternFill>
              </fill>
            </x14:dxf>
          </x14:cfRule>
          <xm:sqref>BE191:BS191</xm:sqref>
        </x14:conditionalFormatting>
        <x14:conditionalFormatting xmlns:xm="http://schemas.microsoft.com/office/excel/2006/main">
          <x14:cfRule type="expression" priority="4702353" id="{AC94D468-F078-4AE2-8771-102996E07B09}">
            <xm:f>$BS$4='Data entry'!$R68</xm:f>
            <x14:dxf>
              <fill>
                <patternFill>
                  <bgColor rgb="FFFF0000"/>
                </patternFill>
              </fill>
            </x14:dxf>
          </x14:cfRule>
          <xm:sqref>BQ192:CC192</xm:sqref>
        </x14:conditionalFormatting>
        <x14:conditionalFormatting xmlns:xm="http://schemas.microsoft.com/office/excel/2006/main">
          <x14:cfRule type="expression" priority="4702354" id="{10E78F76-181E-4F19-9F89-7DD36D3EFE30}">
            <xm:f>$BT$4='Data entry'!$R68</xm:f>
            <x14:dxf>
              <fill>
                <patternFill>
                  <bgColor rgb="FFFFFF00"/>
                </patternFill>
              </fill>
            </x14:dxf>
          </x14:cfRule>
          <xm:sqref>BF191:BT191</xm:sqref>
        </x14:conditionalFormatting>
        <x14:conditionalFormatting xmlns:xm="http://schemas.microsoft.com/office/excel/2006/main">
          <x14:cfRule type="expression" priority="4702355" id="{6A5FADC6-9512-4EFB-90A5-7B5244D10D1F}">
            <xm:f>$BT$4='Data entry'!$R68</xm:f>
            <x14:dxf>
              <fill>
                <patternFill>
                  <bgColor rgb="FFFF0000"/>
                </patternFill>
              </fill>
            </x14:dxf>
          </x14:cfRule>
          <xm:sqref>BR192:CC192</xm:sqref>
        </x14:conditionalFormatting>
        <x14:conditionalFormatting xmlns:xm="http://schemas.microsoft.com/office/excel/2006/main">
          <x14:cfRule type="expression" priority="4702356" id="{A51139D1-8841-4B96-B8CB-DFE3808765CF}">
            <xm:f>$BU$4='Data entry'!$R68</xm:f>
            <x14:dxf>
              <fill>
                <patternFill>
                  <bgColor rgb="FFFFFF00"/>
                </patternFill>
              </fill>
            </x14:dxf>
          </x14:cfRule>
          <xm:sqref>BG191:BU191</xm:sqref>
        </x14:conditionalFormatting>
        <x14:conditionalFormatting xmlns:xm="http://schemas.microsoft.com/office/excel/2006/main">
          <x14:cfRule type="expression" priority="4702357" id="{55CA7258-760F-4BFF-ACB5-A70FEB3E7981}">
            <xm:f>$BU$4='Data entry'!$R68</xm:f>
            <x14:dxf>
              <fill>
                <patternFill>
                  <bgColor rgb="FFFF0000"/>
                </patternFill>
              </fill>
            </x14:dxf>
          </x14:cfRule>
          <xm:sqref>BS192:CC192</xm:sqref>
        </x14:conditionalFormatting>
        <x14:conditionalFormatting xmlns:xm="http://schemas.microsoft.com/office/excel/2006/main">
          <x14:cfRule type="expression" priority="4702358" id="{A922B218-64DB-4CBB-9AB8-FE0EBB44E09E}">
            <xm:f>$BV$4='Data entry'!$R68</xm:f>
            <x14:dxf>
              <fill>
                <patternFill>
                  <bgColor rgb="FFFFFF00"/>
                </patternFill>
              </fill>
            </x14:dxf>
          </x14:cfRule>
          <xm:sqref>BH191:BV191</xm:sqref>
        </x14:conditionalFormatting>
        <x14:conditionalFormatting xmlns:xm="http://schemas.microsoft.com/office/excel/2006/main">
          <x14:cfRule type="expression" priority="4702359" id="{C98E908A-CD31-4778-B41C-7AFB9DBE639A}">
            <xm:f>$BV$4='Data entry'!$R68</xm:f>
            <x14:dxf>
              <fill>
                <patternFill>
                  <bgColor rgb="FFFF0000"/>
                </patternFill>
              </fill>
            </x14:dxf>
          </x14:cfRule>
          <xm:sqref>BT192:CC192</xm:sqref>
        </x14:conditionalFormatting>
        <x14:conditionalFormatting xmlns:xm="http://schemas.microsoft.com/office/excel/2006/main">
          <x14:cfRule type="expression" priority="4702360" id="{465CCCA3-B4DB-4B61-8AC7-8A5E4CEC9E3F}">
            <xm:f>$BW$4='Data entry'!$R68</xm:f>
            <x14:dxf>
              <fill>
                <patternFill>
                  <bgColor rgb="FFFFFF00"/>
                </patternFill>
              </fill>
            </x14:dxf>
          </x14:cfRule>
          <xm:sqref>BI191:BW191</xm:sqref>
        </x14:conditionalFormatting>
        <x14:conditionalFormatting xmlns:xm="http://schemas.microsoft.com/office/excel/2006/main">
          <x14:cfRule type="expression" priority="4702361" id="{37566F97-6D06-400B-A709-FE657B07687F}">
            <xm:f>$BW$4='Data entry'!$R68</xm:f>
            <x14:dxf>
              <fill>
                <patternFill>
                  <bgColor rgb="FFFF0000"/>
                </patternFill>
              </fill>
            </x14:dxf>
          </x14:cfRule>
          <xm:sqref>BU192:CC192</xm:sqref>
        </x14:conditionalFormatting>
        <x14:conditionalFormatting xmlns:xm="http://schemas.microsoft.com/office/excel/2006/main">
          <x14:cfRule type="expression" priority="4702362" id="{D8FBA3AC-5CF0-4E45-97CA-1D4DEE729ADA}">
            <xm:f>$BX$4='Data entry'!$R68</xm:f>
            <x14:dxf>
              <fill>
                <patternFill>
                  <bgColor rgb="FFFFFF00"/>
                </patternFill>
              </fill>
            </x14:dxf>
          </x14:cfRule>
          <xm:sqref>BJ191:BX191</xm:sqref>
        </x14:conditionalFormatting>
        <x14:conditionalFormatting xmlns:xm="http://schemas.microsoft.com/office/excel/2006/main">
          <x14:cfRule type="expression" priority="4702363" id="{E077C84B-A94F-431D-B232-4AFCC7C64F54}">
            <xm:f>$BX$4='Data entry'!$R68</xm:f>
            <x14:dxf>
              <fill>
                <patternFill>
                  <bgColor rgb="FFFF0000"/>
                </patternFill>
              </fill>
            </x14:dxf>
          </x14:cfRule>
          <xm:sqref>BV192:CC192</xm:sqref>
        </x14:conditionalFormatting>
        <x14:conditionalFormatting xmlns:xm="http://schemas.microsoft.com/office/excel/2006/main">
          <x14:cfRule type="expression" priority="4702364" id="{63783BA8-0C97-4A44-86FD-7A2BCF1B9957}">
            <xm:f>$BY$4='Data entry'!$R68</xm:f>
            <x14:dxf>
              <fill>
                <patternFill>
                  <bgColor rgb="FFFFFF00"/>
                </patternFill>
              </fill>
            </x14:dxf>
          </x14:cfRule>
          <xm:sqref>BK191:BY191</xm:sqref>
        </x14:conditionalFormatting>
        <x14:conditionalFormatting xmlns:xm="http://schemas.microsoft.com/office/excel/2006/main">
          <x14:cfRule type="expression" priority="4702365" id="{BB8DB8B4-B71B-46D2-AEE7-346F16103F74}">
            <xm:f>$BY$4='Data entry'!$R68</xm:f>
            <x14:dxf>
              <fill>
                <patternFill>
                  <bgColor rgb="FFFF0000"/>
                </patternFill>
              </fill>
            </x14:dxf>
          </x14:cfRule>
          <xm:sqref>BW192:CC192</xm:sqref>
        </x14:conditionalFormatting>
        <x14:conditionalFormatting xmlns:xm="http://schemas.microsoft.com/office/excel/2006/main">
          <x14:cfRule type="expression" priority="4702366" id="{1B638B98-2B06-4FEB-90C1-446A3E0A3979}">
            <xm:f>$BZ$4='Data entry'!$R68</xm:f>
            <x14:dxf>
              <fill>
                <patternFill>
                  <bgColor rgb="FFFFFF00"/>
                </patternFill>
              </fill>
            </x14:dxf>
          </x14:cfRule>
          <xm:sqref>BL191:BZ191</xm:sqref>
        </x14:conditionalFormatting>
        <x14:conditionalFormatting xmlns:xm="http://schemas.microsoft.com/office/excel/2006/main">
          <x14:cfRule type="expression" priority="4702367" id="{D3A0A2F8-D1B2-4DC5-B2A9-0EF53074E685}">
            <xm:f>$BZ$4='Data entry'!$R68</xm:f>
            <x14:dxf>
              <fill>
                <patternFill>
                  <bgColor rgb="FFFF0000"/>
                </patternFill>
              </fill>
            </x14:dxf>
          </x14:cfRule>
          <xm:sqref>BX192:CC192</xm:sqref>
        </x14:conditionalFormatting>
        <x14:conditionalFormatting xmlns:xm="http://schemas.microsoft.com/office/excel/2006/main">
          <x14:cfRule type="expression" priority="4702368" id="{83F6D018-7D3B-4D33-9998-11572F2F2FF5}">
            <xm:f>$CA$4='Data entry'!$R68</xm:f>
            <x14:dxf>
              <fill>
                <patternFill>
                  <bgColor rgb="FFFFFF00"/>
                </patternFill>
              </fill>
            </x14:dxf>
          </x14:cfRule>
          <xm:sqref>BM191:CA191</xm:sqref>
        </x14:conditionalFormatting>
        <x14:conditionalFormatting xmlns:xm="http://schemas.microsoft.com/office/excel/2006/main">
          <x14:cfRule type="expression" priority="4702369" id="{8E6D0B51-5626-4ED9-9072-C7A2C139704F}">
            <xm:f>$CA$4='Data entry'!$R68</xm:f>
            <x14:dxf>
              <fill>
                <patternFill>
                  <bgColor rgb="FFFF0000"/>
                </patternFill>
              </fill>
            </x14:dxf>
          </x14:cfRule>
          <xm:sqref>BY192:CC192</xm:sqref>
        </x14:conditionalFormatting>
        <x14:conditionalFormatting xmlns:xm="http://schemas.microsoft.com/office/excel/2006/main">
          <x14:cfRule type="expression" priority="4702370" id="{E1886EE4-3BDE-43A9-9F4B-79377FEC37FE}">
            <xm:f>$CB$4='Data entry'!$R68</xm:f>
            <x14:dxf>
              <fill>
                <patternFill>
                  <bgColor rgb="FFFFFF00"/>
                </patternFill>
              </fill>
            </x14:dxf>
          </x14:cfRule>
          <xm:sqref>BN191:CB191</xm:sqref>
        </x14:conditionalFormatting>
        <x14:conditionalFormatting xmlns:xm="http://schemas.microsoft.com/office/excel/2006/main">
          <x14:cfRule type="expression" priority="4702371" id="{ADEF572A-6C18-4602-BB86-01C96D36E07E}">
            <xm:f>$CB$4='Data entry'!$R68</xm:f>
            <x14:dxf>
              <fill>
                <patternFill>
                  <bgColor rgb="FFFF0000"/>
                </patternFill>
              </fill>
            </x14:dxf>
          </x14:cfRule>
          <xm:sqref>BZ192:CC192</xm:sqref>
        </x14:conditionalFormatting>
        <x14:conditionalFormatting xmlns:xm="http://schemas.microsoft.com/office/excel/2006/main">
          <x14:cfRule type="expression" priority="4702372" id="{7984E1C9-E073-4955-8543-62145CB6D008}">
            <xm:f>$CC$4='Data entry'!$R68</xm:f>
            <x14:dxf>
              <fill>
                <patternFill>
                  <bgColor rgb="FFFFFF00"/>
                </patternFill>
              </fill>
            </x14:dxf>
          </x14:cfRule>
          <xm:sqref>BO191:CC191</xm:sqref>
        </x14:conditionalFormatting>
        <x14:conditionalFormatting xmlns:xm="http://schemas.microsoft.com/office/excel/2006/main">
          <x14:cfRule type="expression" priority="4702373" id="{18A957B3-59FA-4698-BA92-2A208FF18E2F}">
            <xm:f>$CC$4='Data entry'!$R68</xm:f>
            <x14:dxf>
              <fill>
                <patternFill>
                  <bgColor rgb="FFFF0000"/>
                </patternFill>
              </fill>
            </x14:dxf>
          </x14:cfRule>
          <xm:sqref>CA192:CC192</xm:sqref>
        </x14:conditionalFormatting>
        <x14:conditionalFormatting xmlns:xm="http://schemas.microsoft.com/office/excel/2006/main">
          <x14:cfRule type="expression" priority="4702460" id="{5B0DB825-B7C2-40AC-B7EF-F267F054CFB9}">
            <xm:f>$U$4='Data entry'!$R69</xm:f>
            <x14:dxf>
              <fill>
                <patternFill>
                  <bgColor rgb="FFFF0000"/>
                </patternFill>
              </fill>
            </x14:dxf>
          </x14:cfRule>
          <xm:sqref>S195:AE195</xm:sqref>
        </x14:conditionalFormatting>
        <x14:conditionalFormatting xmlns:xm="http://schemas.microsoft.com/office/excel/2006/main">
          <x14:cfRule type="expression" priority="4702461" id="{18311200-E2BB-400F-B594-3B9A2C6068C2}">
            <xm:f>$V$4='Data entry'!$R69</xm:f>
            <x14:dxf>
              <fill>
                <patternFill>
                  <bgColor rgb="FFFF0000"/>
                </patternFill>
              </fill>
            </x14:dxf>
          </x14:cfRule>
          <xm:sqref>T195:AF195</xm:sqref>
        </x14:conditionalFormatting>
        <x14:conditionalFormatting xmlns:xm="http://schemas.microsoft.com/office/excel/2006/main">
          <x14:cfRule type="expression" priority="4702462" id="{D6DFB621-1A58-4C59-A987-ECAD0EB2D32B}">
            <xm:f>$V$4='Data entry'!$R69</xm:f>
            <x14:dxf>
              <fill>
                <patternFill>
                  <bgColor rgb="FFFFFF00"/>
                </patternFill>
              </fill>
            </x14:dxf>
          </x14:cfRule>
          <xm:sqref>H194:V194</xm:sqref>
        </x14:conditionalFormatting>
        <x14:conditionalFormatting xmlns:xm="http://schemas.microsoft.com/office/excel/2006/main">
          <x14:cfRule type="expression" priority="4702463" id="{5F87A680-DC5F-433D-A779-B7A534ACCDA9}">
            <xm:f>$W$4='Data entry'!$R69</xm:f>
            <x14:dxf>
              <fill>
                <patternFill>
                  <bgColor rgb="FFFF0000"/>
                </patternFill>
              </fill>
            </x14:dxf>
          </x14:cfRule>
          <xm:sqref>U195:AG195</xm:sqref>
        </x14:conditionalFormatting>
        <x14:conditionalFormatting xmlns:xm="http://schemas.microsoft.com/office/excel/2006/main">
          <x14:cfRule type="expression" priority="4702464" id="{964539FF-A92C-4F68-B268-B7157A32678C}">
            <xm:f>$W$4='Data entry'!$R69</xm:f>
            <x14:dxf>
              <fill>
                <patternFill>
                  <bgColor rgb="FFFFFF00"/>
                </patternFill>
              </fill>
            </x14:dxf>
          </x14:cfRule>
          <xm:sqref>I194:W194</xm:sqref>
        </x14:conditionalFormatting>
        <x14:conditionalFormatting xmlns:xm="http://schemas.microsoft.com/office/excel/2006/main">
          <x14:cfRule type="expression" priority="4702465" id="{46C1533A-F090-4A90-9309-3F59EC3FD3B0}">
            <xm:f>$X$4='Data entry'!$R69</xm:f>
            <x14:dxf>
              <fill>
                <patternFill>
                  <bgColor rgb="FFFF0000"/>
                </patternFill>
              </fill>
            </x14:dxf>
          </x14:cfRule>
          <xm:sqref>V195:AH195</xm:sqref>
        </x14:conditionalFormatting>
        <x14:conditionalFormatting xmlns:xm="http://schemas.microsoft.com/office/excel/2006/main">
          <x14:cfRule type="expression" priority="4702466" id="{7C70E81C-DDD4-4D75-933A-4F6A39893184}">
            <xm:f>$X$4='Data entry'!$R69</xm:f>
            <x14:dxf>
              <fill>
                <patternFill>
                  <bgColor rgb="FFFFFF00"/>
                </patternFill>
              </fill>
            </x14:dxf>
          </x14:cfRule>
          <xm:sqref>J194:X194</xm:sqref>
        </x14:conditionalFormatting>
        <x14:conditionalFormatting xmlns:xm="http://schemas.microsoft.com/office/excel/2006/main">
          <x14:cfRule type="expression" priority="4702467" id="{561AF073-0EF8-4B72-A119-40A639C4359D}">
            <xm:f>$Y$4='Data entry'!$R69</xm:f>
            <x14:dxf>
              <fill>
                <patternFill>
                  <bgColor rgb="FFFF0000"/>
                </patternFill>
              </fill>
            </x14:dxf>
          </x14:cfRule>
          <xm:sqref>W195:AI195</xm:sqref>
        </x14:conditionalFormatting>
        <x14:conditionalFormatting xmlns:xm="http://schemas.microsoft.com/office/excel/2006/main">
          <x14:cfRule type="expression" priority="4702468" id="{F242E808-8F07-4A89-9524-7D4C767CE357}">
            <xm:f>$Y$4='Data entry'!$R69</xm:f>
            <x14:dxf>
              <fill>
                <patternFill>
                  <bgColor rgb="FFFFFF00"/>
                </patternFill>
              </fill>
            </x14:dxf>
          </x14:cfRule>
          <xm:sqref>K194:Y194</xm:sqref>
        </x14:conditionalFormatting>
        <x14:conditionalFormatting xmlns:xm="http://schemas.microsoft.com/office/excel/2006/main">
          <x14:cfRule type="expression" priority="4702469" id="{DD601058-982B-4218-BD9D-64BB823C2633}">
            <xm:f>$Z$4='Data entry'!$R69</xm:f>
            <x14:dxf>
              <fill>
                <patternFill>
                  <bgColor rgb="FFFF0000"/>
                </patternFill>
              </fill>
            </x14:dxf>
          </x14:cfRule>
          <xm:sqref>X195:AJ195</xm:sqref>
        </x14:conditionalFormatting>
        <x14:conditionalFormatting xmlns:xm="http://schemas.microsoft.com/office/excel/2006/main">
          <x14:cfRule type="expression" priority="4702470" id="{C9DB141D-79F6-4093-92A3-7BF7A1622985}">
            <xm:f>$Z$4='Data entry'!$R69</xm:f>
            <x14:dxf>
              <fill>
                <patternFill>
                  <bgColor rgb="FFFFFF00"/>
                </patternFill>
              </fill>
            </x14:dxf>
          </x14:cfRule>
          <xm:sqref>L194:Z194</xm:sqref>
        </x14:conditionalFormatting>
        <x14:conditionalFormatting xmlns:xm="http://schemas.microsoft.com/office/excel/2006/main">
          <x14:cfRule type="expression" priority="4702471" id="{710EB8D3-F5C0-4E3C-8214-2D0C4E26F649}">
            <xm:f>$AA$4='Data entry'!$R69</xm:f>
            <x14:dxf>
              <fill>
                <patternFill>
                  <bgColor rgb="FFFF0000"/>
                </patternFill>
              </fill>
            </x14:dxf>
          </x14:cfRule>
          <xm:sqref>Y195:AK195</xm:sqref>
        </x14:conditionalFormatting>
        <x14:conditionalFormatting xmlns:xm="http://schemas.microsoft.com/office/excel/2006/main">
          <x14:cfRule type="expression" priority="4702472" id="{33825D69-C967-4D27-B395-5D44A3083802}">
            <xm:f>$AA$4='Data entry'!$R69</xm:f>
            <x14:dxf>
              <fill>
                <patternFill>
                  <bgColor rgb="FFFFFF00"/>
                </patternFill>
              </fill>
            </x14:dxf>
          </x14:cfRule>
          <xm:sqref>M194:AA194</xm:sqref>
        </x14:conditionalFormatting>
        <x14:conditionalFormatting xmlns:xm="http://schemas.microsoft.com/office/excel/2006/main">
          <x14:cfRule type="expression" priority="4702473" id="{9811A97D-351B-4D32-8754-AF433277E62B}">
            <xm:f>$AB$4='Data entry'!$R69</xm:f>
            <x14:dxf>
              <fill>
                <patternFill>
                  <bgColor rgb="FFFF0000"/>
                </patternFill>
              </fill>
            </x14:dxf>
          </x14:cfRule>
          <xm:sqref>Z195:AL195</xm:sqref>
        </x14:conditionalFormatting>
        <x14:conditionalFormatting xmlns:xm="http://schemas.microsoft.com/office/excel/2006/main">
          <x14:cfRule type="expression" priority="4702474" id="{6DD3E556-C72E-438B-92DA-3096ED1E4178}">
            <xm:f>$AB$4='Data entry'!$R69</xm:f>
            <x14:dxf>
              <fill>
                <patternFill>
                  <bgColor rgb="FFFFFF00"/>
                </patternFill>
              </fill>
            </x14:dxf>
          </x14:cfRule>
          <xm:sqref>N194:AB194</xm:sqref>
        </x14:conditionalFormatting>
        <x14:conditionalFormatting xmlns:xm="http://schemas.microsoft.com/office/excel/2006/main">
          <x14:cfRule type="expression" priority="4702475" id="{C0DF7A1B-D6BC-4371-BD3A-F0708147FA1C}">
            <xm:f>$AC$4='Data entry'!$R69</xm:f>
            <x14:dxf>
              <fill>
                <patternFill>
                  <bgColor rgb="FFFF0000"/>
                </patternFill>
              </fill>
            </x14:dxf>
          </x14:cfRule>
          <xm:sqref>AA195:AM195</xm:sqref>
        </x14:conditionalFormatting>
        <x14:conditionalFormatting xmlns:xm="http://schemas.microsoft.com/office/excel/2006/main">
          <x14:cfRule type="expression" priority="4702476" id="{DB2E1F48-AF0E-41F9-A976-6B1963CA5711}">
            <xm:f>$AC$4='Data entry'!$R69</xm:f>
            <x14:dxf>
              <fill>
                <patternFill>
                  <bgColor rgb="FFFFFF00"/>
                </patternFill>
              </fill>
            </x14:dxf>
          </x14:cfRule>
          <xm:sqref>O194:AC194</xm:sqref>
        </x14:conditionalFormatting>
        <x14:conditionalFormatting xmlns:xm="http://schemas.microsoft.com/office/excel/2006/main">
          <x14:cfRule type="expression" priority="4702477" id="{89909907-F9A9-4AF9-BC1D-304710A43F50}">
            <xm:f>$AD$4='Data entry'!$R69</xm:f>
            <x14:dxf>
              <fill>
                <patternFill>
                  <bgColor rgb="FFFF0000"/>
                </patternFill>
              </fill>
            </x14:dxf>
          </x14:cfRule>
          <xm:sqref>AB195:AN195</xm:sqref>
        </x14:conditionalFormatting>
        <x14:conditionalFormatting xmlns:xm="http://schemas.microsoft.com/office/excel/2006/main">
          <x14:cfRule type="expression" priority="4702478" id="{729676B7-E331-43A4-ACC9-850DCEE76A0E}">
            <xm:f>$AD$4='Data entry'!$R69</xm:f>
            <x14:dxf>
              <fill>
                <patternFill>
                  <bgColor rgb="FFFFFF00"/>
                </patternFill>
              </fill>
            </x14:dxf>
          </x14:cfRule>
          <xm:sqref>P194:AD194</xm:sqref>
        </x14:conditionalFormatting>
        <x14:conditionalFormatting xmlns:xm="http://schemas.microsoft.com/office/excel/2006/main">
          <x14:cfRule type="expression" priority="4702479" id="{00DA2C55-350E-44AA-ABEA-808FABFDA737}">
            <xm:f>$AE$4='Data entry'!$R69</xm:f>
            <x14:dxf>
              <fill>
                <patternFill>
                  <bgColor rgb="FFFF0000"/>
                </patternFill>
              </fill>
            </x14:dxf>
          </x14:cfRule>
          <xm:sqref>AC195:AO195</xm:sqref>
        </x14:conditionalFormatting>
        <x14:conditionalFormatting xmlns:xm="http://schemas.microsoft.com/office/excel/2006/main">
          <x14:cfRule type="expression" priority="4702480" id="{373C95F1-00C1-45E9-B561-5224945BA4A4}">
            <xm:f>$AE$4='Data entry'!$R69</xm:f>
            <x14:dxf>
              <fill>
                <patternFill>
                  <bgColor rgb="FFFFFF00"/>
                </patternFill>
              </fill>
            </x14:dxf>
          </x14:cfRule>
          <xm:sqref>Q194:AE194</xm:sqref>
        </x14:conditionalFormatting>
        <x14:conditionalFormatting xmlns:xm="http://schemas.microsoft.com/office/excel/2006/main">
          <x14:cfRule type="expression" priority="4702481" id="{65E90E74-6BEF-4B00-BD5E-ECACFEBC225A}">
            <xm:f>$AF$4='Data entry'!$R69</xm:f>
            <x14:dxf>
              <fill>
                <patternFill>
                  <bgColor rgb="FFFF0000"/>
                </patternFill>
              </fill>
            </x14:dxf>
          </x14:cfRule>
          <xm:sqref>AD195:AP195</xm:sqref>
        </x14:conditionalFormatting>
        <x14:conditionalFormatting xmlns:xm="http://schemas.microsoft.com/office/excel/2006/main">
          <x14:cfRule type="expression" priority="4702482" id="{56B519D7-E083-4811-B42B-D6CB10D44BB3}">
            <xm:f>$AF$4='Data entry'!$R69</xm:f>
            <x14:dxf>
              <fill>
                <patternFill>
                  <bgColor rgb="FFFFFF00"/>
                </patternFill>
              </fill>
            </x14:dxf>
          </x14:cfRule>
          <xm:sqref>R194:AF194</xm:sqref>
        </x14:conditionalFormatting>
        <x14:conditionalFormatting xmlns:xm="http://schemas.microsoft.com/office/excel/2006/main">
          <x14:cfRule type="expression" priority="4702483" id="{889682B6-BF9B-414B-86B7-1C802156B058}">
            <xm:f>$AG$4='Data entry'!$R69</xm:f>
            <x14:dxf>
              <fill>
                <patternFill>
                  <bgColor rgb="FFFF0000"/>
                </patternFill>
              </fill>
            </x14:dxf>
          </x14:cfRule>
          <xm:sqref>AE195:AQ195</xm:sqref>
        </x14:conditionalFormatting>
        <x14:conditionalFormatting xmlns:xm="http://schemas.microsoft.com/office/excel/2006/main">
          <x14:cfRule type="expression" priority="4702484" id="{19913D88-1940-4CB0-B29C-D46D60833BD5}">
            <xm:f>$AG$4='Data entry'!$R69</xm:f>
            <x14:dxf>
              <fill>
                <patternFill>
                  <bgColor rgb="FFFFFF00"/>
                </patternFill>
              </fill>
            </x14:dxf>
          </x14:cfRule>
          <xm:sqref>S194:AG194</xm:sqref>
        </x14:conditionalFormatting>
        <x14:conditionalFormatting xmlns:xm="http://schemas.microsoft.com/office/excel/2006/main">
          <x14:cfRule type="expression" priority="4702485" id="{3DD7B9A5-18A3-463F-BAD5-9796FC487328}">
            <xm:f>$AH$4='Data entry'!$R69</xm:f>
            <x14:dxf>
              <fill>
                <patternFill>
                  <bgColor rgb="FFFF0000"/>
                </patternFill>
              </fill>
            </x14:dxf>
          </x14:cfRule>
          <xm:sqref>AF195:AR195</xm:sqref>
        </x14:conditionalFormatting>
        <x14:conditionalFormatting xmlns:xm="http://schemas.microsoft.com/office/excel/2006/main">
          <x14:cfRule type="expression" priority="4702486" id="{31005CF4-5608-496E-91EB-F7F505046C80}">
            <xm:f>$AH$4='Data entry'!$R69</xm:f>
            <x14:dxf>
              <fill>
                <patternFill>
                  <bgColor rgb="FFFFFF00"/>
                </patternFill>
              </fill>
            </x14:dxf>
          </x14:cfRule>
          <xm:sqref>T194:AH194</xm:sqref>
        </x14:conditionalFormatting>
        <x14:conditionalFormatting xmlns:xm="http://schemas.microsoft.com/office/excel/2006/main">
          <x14:cfRule type="expression" priority="4702487" id="{CD14F654-5B7A-444F-8FC1-7DD71E76E475}">
            <xm:f>$AI$4='Data entry'!$R69</xm:f>
            <x14:dxf>
              <fill>
                <patternFill>
                  <bgColor rgb="FFFF0000"/>
                </patternFill>
              </fill>
            </x14:dxf>
          </x14:cfRule>
          <xm:sqref>AG195:AS195</xm:sqref>
        </x14:conditionalFormatting>
        <x14:conditionalFormatting xmlns:xm="http://schemas.microsoft.com/office/excel/2006/main">
          <x14:cfRule type="expression" priority="4702488" id="{0E4E448C-6C46-4285-B877-A61A90294385}">
            <xm:f>$AI$4='Data entry'!$R69</xm:f>
            <x14:dxf>
              <fill>
                <patternFill>
                  <bgColor rgb="FFFFFF00"/>
                </patternFill>
              </fill>
            </x14:dxf>
          </x14:cfRule>
          <xm:sqref>U194:AI194</xm:sqref>
        </x14:conditionalFormatting>
        <x14:conditionalFormatting xmlns:xm="http://schemas.microsoft.com/office/excel/2006/main">
          <x14:cfRule type="expression" priority="4702489" id="{B1C1818F-791C-403D-BE73-6F6E9DC6A16D}">
            <xm:f>$AJ$4='Data entry'!$R69</xm:f>
            <x14:dxf>
              <fill>
                <patternFill>
                  <bgColor rgb="FFFF0000"/>
                </patternFill>
              </fill>
            </x14:dxf>
          </x14:cfRule>
          <xm:sqref>AH195:AT195</xm:sqref>
        </x14:conditionalFormatting>
        <x14:conditionalFormatting xmlns:xm="http://schemas.microsoft.com/office/excel/2006/main">
          <x14:cfRule type="expression" priority="4702490" id="{A1237792-221B-431B-B8A7-E9A64DA46D93}">
            <xm:f>$AJ$4='Data entry'!$R69</xm:f>
            <x14:dxf>
              <fill>
                <patternFill>
                  <bgColor rgb="FFFFFF00"/>
                </patternFill>
              </fill>
            </x14:dxf>
          </x14:cfRule>
          <xm:sqref>V194:AJ194</xm:sqref>
        </x14:conditionalFormatting>
        <x14:conditionalFormatting xmlns:xm="http://schemas.microsoft.com/office/excel/2006/main">
          <x14:cfRule type="expression" priority="4702491" id="{617DC2AF-C7A3-4724-8EA3-17DEFEDC8949}">
            <xm:f>$AK$4='Data entry'!$R69</xm:f>
            <x14:dxf>
              <fill>
                <patternFill>
                  <bgColor rgb="FFFF0000"/>
                </patternFill>
              </fill>
            </x14:dxf>
          </x14:cfRule>
          <xm:sqref>AI195:AU195</xm:sqref>
        </x14:conditionalFormatting>
        <x14:conditionalFormatting xmlns:xm="http://schemas.microsoft.com/office/excel/2006/main">
          <x14:cfRule type="expression" priority="4702492" id="{AA72317D-37B1-48EB-A28B-BF2AC8DC4519}">
            <xm:f>$AK$4='Data entry'!$R69</xm:f>
            <x14:dxf>
              <fill>
                <patternFill>
                  <bgColor rgb="FFFFFF00"/>
                </patternFill>
              </fill>
            </x14:dxf>
          </x14:cfRule>
          <xm:sqref>W194:AK194</xm:sqref>
        </x14:conditionalFormatting>
        <x14:conditionalFormatting xmlns:xm="http://schemas.microsoft.com/office/excel/2006/main">
          <x14:cfRule type="expression" priority="4702493" id="{6CA9FB7A-20EA-4D3A-B74C-A001F4BE810D}">
            <xm:f>$AL$4='Data entry'!$R69</xm:f>
            <x14:dxf>
              <fill>
                <patternFill>
                  <bgColor rgb="FFFF0000"/>
                </patternFill>
              </fill>
            </x14:dxf>
          </x14:cfRule>
          <xm:sqref>AJ195:AV195</xm:sqref>
        </x14:conditionalFormatting>
        <x14:conditionalFormatting xmlns:xm="http://schemas.microsoft.com/office/excel/2006/main">
          <x14:cfRule type="expression" priority="4702494" id="{81A75DAA-573F-4EF3-A640-1B992C18BEA0}">
            <xm:f>$AL$4='Data entry'!$R69</xm:f>
            <x14:dxf>
              <fill>
                <patternFill>
                  <bgColor rgb="FFFFFF00"/>
                </patternFill>
              </fill>
            </x14:dxf>
          </x14:cfRule>
          <xm:sqref>X194:AL194</xm:sqref>
        </x14:conditionalFormatting>
        <x14:conditionalFormatting xmlns:xm="http://schemas.microsoft.com/office/excel/2006/main">
          <x14:cfRule type="expression" priority="4702495" id="{3D44713E-4ABA-4CCD-9DF4-5513A9FB5E1E}">
            <xm:f>$AM$4='Data entry'!$R69</xm:f>
            <x14:dxf>
              <fill>
                <patternFill>
                  <bgColor rgb="FFFF0000"/>
                </patternFill>
              </fill>
            </x14:dxf>
          </x14:cfRule>
          <xm:sqref>AK195:AW195</xm:sqref>
        </x14:conditionalFormatting>
        <x14:conditionalFormatting xmlns:xm="http://schemas.microsoft.com/office/excel/2006/main">
          <x14:cfRule type="expression" priority="4702496" id="{05A26B51-72A7-4423-822F-2BDBC28275D0}">
            <xm:f>$AM$4='Data entry'!$R69</xm:f>
            <x14:dxf>
              <fill>
                <patternFill>
                  <bgColor rgb="FFFFFF00"/>
                </patternFill>
              </fill>
            </x14:dxf>
          </x14:cfRule>
          <xm:sqref>Y194:AM194</xm:sqref>
        </x14:conditionalFormatting>
        <x14:conditionalFormatting xmlns:xm="http://schemas.microsoft.com/office/excel/2006/main">
          <x14:cfRule type="expression" priority="4702497" id="{B8A20675-6230-4694-A7F6-6B3DC7142773}">
            <xm:f>$AN$4='Data entry'!$R69</xm:f>
            <x14:dxf>
              <fill>
                <patternFill>
                  <bgColor rgb="FFFF0000"/>
                </patternFill>
              </fill>
            </x14:dxf>
          </x14:cfRule>
          <xm:sqref>AL195:AX195</xm:sqref>
        </x14:conditionalFormatting>
        <x14:conditionalFormatting xmlns:xm="http://schemas.microsoft.com/office/excel/2006/main">
          <x14:cfRule type="expression" priority="4702498" id="{8421181C-7450-42E9-BC1D-065CCFCA960E}">
            <xm:f>$AN$4='Data entry'!$R69</xm:f>
            <x14:dxf>
              <fill>
                <patternFill>
                  <bgColor rgb="FFFFFF00"/>
                </patternFill>
              </fill>
            </x14:dxf>
          </x14:cfRule>
          <xm:sqref>Z194:AN194</xm:sqref>
        </x14:conditionalFormatting>
        <x14:conditionalFormatting xmlns:xm="http://schemas.microsoft.com/office/excel/2006/main">
          <x14:cfRule type="expression" priority="4702499" id="{067FE4BD-6EF4-4684-B6E0-35AB2F267EE7}">
            <xm:f>$AO$4='Data entry'!$R69</xm:f>
            <x14:dxf>
              <fill>
                <patternFill>
                  <bgColor rgb="FFFF0000"/>
                </patternFill>
              </fill>
            </x14:dxf>
          </x14:cfRule>
          <xm:sqref>AM195:AY195</xm:sqref>
        </x14:conditionalFormatting>
        <x14:conditionalFormatting xmlns:xm="http://schemas.microsoft.com/office/excel/2006/main">
          <x14:cfRule type="expression" priority="4702500" id="{F7653492-88D1-47AC-8BA3-0CCE65C3C2AB}">
            <xm:f>$AO$4='Data entry'!$R69</xm:f>
            <x14:dxf>
              <fill>
                <patternFill>
                  <bgColor rgb="FFFFFF00"/>
                </patternFill>
              </fill>
            </x14:dxf>
          </x14:cfRule>
          <xm:sqref>AA194:AO194</xm:sqref>
        </x14:conditionalFormatting>
        <x14:conditionalFormatting xmlns:xm="http://schemas.microsoft.com/office/excel/2006/main">
          <x14:cfRule type="expression" priority="4702501" id="{207A5E5D-B322-482E-9193-1D7318138358}">
            <xm:f>$AP$4='Data entry'!$R69</xm:f>
            <x14:dxf>
              <fill>
                <patternFill>
                  <bgColor rgb="FFFF0000"/>
                </patternFill>
              </fill>
            </x14:dxf>
          </x14:cfRule>
          <xm:sqref>AN195:AZ195</xm:sqref>
        </x14:conditionalFormatting>
        <x14:conditionalFormatting xmlns:xm="http://schemas.microsoft.com/office/excel/2006/main">
          <x14:cfRule type="expression" priority="4702502" id="{21DA638D-4CA0-4067-BFF1-240CE1A0261B}">
            <xm:f>$AP$4='Data entry'!$R69</xm:f>
            <x14:dxf>
              <fill>
                <patternFill>
                  <bgColor rgb="FFFFFF00"/>
                </patternFill>
              </fill>
            </x14:dxf>
          </x14:cfRule>
          <xm:sqref>AB194:AP194</xm:sqref>
        </x14:conditionalFormatting>
        <x14:conditionalFormatting xmlns:xm="http://schemas.microsoft.com/office/excel/2006/main">
          <x14:cfRule type="expression" priority="4702503" id="{71963D96-A42A-4B90-BFC7-6D83D37766EF}">
            <xm:f>$AQ$4='Data entry'!$R69</xm:f>
            <x14:dxf>
              <fill>
                <patternFill>
                  <bgColor rgb="FFFF0000"/>
                </patternFill>
              </fill>
            </x14:dxf>
          </x14:cfRule>
          <xm:sqref>AO195:BA195</xm:sqref>
        </x14:conditionalFormatting>
        <x14:conditionalFormatting xmlns:xm="http://schemas.microsoft.com/office/excel/2006/main">
          <x14:cfRule type="expression" priority="4702504" id="{74952595-84B6-484F-8FF6-FCC1F337DF4D}">
            <xm:f>$AQ$4='Data entry'!$R69</xm:f>
            <x14:dxf>
              <fill>
                <patternFill>
                  <bgColor rgb="FFFFFF00"/>
                </patternFill>
              </fill>
            </x14:dxf>
          </x14:cfRule>
          <xm:sqref>AC194:AQ194</xm:sqref>
        </x14:conditionalFormatting>
        <x14:conditionalFormatting xmlns:xm="http://schemas.microsoft.com/office/excel/2006/main">
          <x14:cfRule type="expression" priority="4702505" id="{8AC9C4B9-0A34-4BC0-B0F7-CA89434C4911}">
            <xm:f>$P$4='Data entry'!$R69</xm:f>
            <x14:dxf>
              <fill>
                <patternFill>
                  <bgColor rgb="FFFFFF00"/>
                </patternFill>
              </fill>
            </x14:dxf>
          </x14:cfRule>
          <xm:sqref>C194:P194</xm:sqref>
        </x14:conditionalFormatting>
        <x14:conditionalFormatting xmlns:xm="http://schemas.microsoft.com/office/excel/2006/main">
          <x14:cfRule type="expression" priority="4702506" id="{0A726775-ABFD-4F22-967C-1A4D87BA3751}">
            <xm:f>$Q$4='Data entry'!$R69</xm:f>
            <x14:dxf>
              <fill>
                <patternFill>
                  <bgColor rgb="FFFFFF00"/>
                </patternFill>
              </fill>
            </x14:dxf>
          </x14:cfRule>
          <xm:sqref>C194:Q194</xm:sqref>
        </x14:conditionalFormatting>
        <x14:conditionalFormatting xmlns:xm="http://schemas.microsoft.com/office/excel/2006/main">
          <x14:cfRule type="expression" priority="4702507" id="{3A8414BD-262C-43B5-86EE-FA6901D00453}">
            <xm:f>$Q$4='Data entry'!$R69</xm:f>
            <x14:dxf>
              <fill>
                <patternFill>
                  <bgColor rgb="FFFF0000"/>
                </patternFill>
              </fill>
            </x14:dxf>
          </x14:cfRule>
          <xm:sqref>O195:AA195</xm:sqref>
        </x14:conditionalFormatting>
        <x14:conditionalFormatting xmlns:xm="http://schemas.microsoft.com/office/excel/2006/main">
          <x14:cfRule type="expression" priority="4702508" id="{B8B5501D-F3EF-4449-9306-F652960C65F4}">
            <xm:f>$R$4='Data entry'!$R69</xm:f>
            <x14:dxf>
              <fill>
                <patternFill>
                  <bgColor rgb="FFFF0000"/>
                </patternFill>
              </fill>
            </x14:dxf>
          </x14:cfRule>
          <xm:sqref>P195:AB195</xm:sqref>
        </x14:conditionalFormatting>
        <x14:conditionalFormatting xmlns:xm="http://schemas.microsoft.com/office/excel/2006/main">
          <x14:cfRule type="expression" priority="4702509" id="{5D070DEC-B82E-4D87-B907-A3E5AB836991}">
            <xm:f>$R$4='Data entry'!$R69</xm:f>
            <x14:dxf>
              <fill>
                <patternFill>
                  <bgColor rgb="FFFFFF00"/>
                </patternFill>
              </fill>
            </x14:dxf>
          </x14:cfRule>
          <xm:sqref>D194:R194</xm:sqref>
        </x14:conditionalFormatting>
        <x14:conditionalFormatting xmlns:xm="http://schemas.microsoft.com/office/excel/2006/main">
          <x14:cfRule type="expression" priority="4702510" id="{E4D16A10-F818-4664-9FB2-F0E839824D4B}">
            <xm:f>$S$4='Data entry'!$R69</xm:f>
            <x14:dxf>
              <fill>
                <patternFill>
                  <bgColor rgb="FFFF0000"/>
                </patternFill>
              </fill>
            </x14:dxf>
          </x14:cfRule>
          <xm:sqref>Q195:AC195</xm:sqref>
        </x14:conditionalFormatting>
        <x14:conditionalFormatting xmlns:xm="http://schemas.microsoft.com/office/excel/2006/main">
          <x14:cfRule type="expression" priority="4702511" id="{1A9F9911-A3E9-4730-AFBE-AB8C596545CA}">
            <xm:f>$S$4='Data entry'!$R69</xm:f>
            <x14:dxf>
              <fill>
                <patternFill>
                  <bgColor rgb="FFFFFF00"/>
                </patternFill>
              </fill>
            </x14:dxf>
          </x14:cfRule>
          <xm:sqref>E194:S194</xm:sqref>
        </x14:conditionalFormatting>
        <x14:conditionalFormatting xmlns:xm="http://schemas.microsoft.com/office/excel/2006/main">
          <x14:cfRule type="expression" priority="4702512" id="{8BB5CD1B-B2AC-442A-9550-26DE19A62D22}">
            <xm:f>$T$4='Data entry'!$R69</xm:f>
            <x14:dxf>
              <fill>
                <patternFill>
                  <bgColor rgb="FFFF0000"/>
                </patternFill>
              </fill>
            </x14:dxf>
          </x14:cfRule>
          <xm:sqref>R195:AD195</xm:sqref>
        </x14:conditionalFormatting>
        <x14:conditionalFormatting xmlns:xm="http://schemas.microsoft.com/office/excel/2006/main">
          <x14:cfRule type="expression" priority="4702513" id="{E7B59C69-7921-4049-84A1-8B3E5F7B0598}">
            <xm:f>$T$4='Data entry'!$R69</xm:f>
            <x14:dxf>
              <fill>
                <patternFill>
                  <bgColor rgb="FFFFFF00"/>
                </patternFill>
              </fill>
            </x14:dxf>
          </x14:cfRule>
          <xm:sqref>F194:T194</xm:sqref>
        </x14:conditionalFormatting>
        <x14:conditionalFormatting xmlns:xm="http://schemas.microsoft.com/office/excel/2006/main">
          <x14:cfRule type="expression" priority="4702514" id="{238C09E5-7A3D-439D-949F-A7733073F9A2}">
            <xm:f>$U$4='Data entry'!$R69</xm:f>
            <x14:dxf>
              <fill>
                <patternFill>
                  <bgColor rgb="FFFFFF00"/>
                </patternFill>
              </fill>
            </x14:dxf>
          </x14:cfRule>
          <xm:sqref>G194:U194</xm:sqref>
        </x14:conditionalFormatting>
        <x14:conditionalFormatting xmlns:xm="http://schemas.microsoft.com/office/excel/2006/main">
          <x14:cfRule type="expression" priority="4702515" id="{DE4D4432-0A19-452A-AF14-2873FE4DF411}">
            <xm:f>$AR$4='Data entry'!$R69</xm:f>
            <x14:dxf>
              <fill>
                <patternFill>
                  <bgColor rgb="FFFF0000"/>
                </patternFill>
              </fill>
            </x14:dxf>
          </x14:cfRule>
          <xm:sqref>AP195:BB195</xm:sqref>
        </x14:conditionalFormatting>
        <x14:conditionalFormatting xmlns:xm="http://schemas.microsoft.com/office/excel/2006/main">
          <x14:cfRule type="expression" priority="4702516" id="{90D7E1FF-542D-40C8-9BD5-DFEB4CDD256F}">
            <xm:f>$AR$4='Data entry'!$R69</xm:f>
            <x14:dxf>
              <fill>
                <patternFill>
                  <bgColor rgb="FFFFFF00"/>
                </patternFill>
              </fill>
            </x14:dxf>
          </x14:cfRule>
          <xm:sqref>AD194:AR194</xm:sqref>
        </x14:conditionalFormatting>
        <x14:conditionalFormatting xmlns:xm="http://schemas.microsoft.com/office/excel/2006/main">
          <x14:cfRule type="expression" priority="4702517" id="{0EBB5305-4A4A-4205-A1FF-11160070CBC3}">
            <xm:f>$AS$4='Data entry'!$R69</xm:f>
            <x14:dxf>
              <fill>
                <patternFill>
                  <bgColor rgb="FFFF0000"/>
                </patternFill>
              </fill>
            </x14:dxf>
          </x14:cfRule>
          <xm:sqref>AQ195:BC195</xm:sqref>
        </x14:conditionalFormatting>
        <x14:conditionalFormatting xmlns:xm="http://schemas.microsoft.com/office/excel/2006/main">
          <x14:cfRule type="expression" priority="4702518" id="{AC8EB30C-4253-4CE1-820E-1801F6D8D35B}">
            <xm:f>$AS$4='Data entry'!$R69</xm:f>
            <x14:dxf>
              <fill>
                <patternFill>
                  <bgColor rgb="FFFFFF00"/>
                </patternFill>
              </fill>
            </x14:dxf>
          </x14:cfRule>
          <xm:sqref>AE194:AS194</xm:sqref>
        </x14:conditionalFormatting>
        <x14:conditionalFormatting xmlns:xm="http://schemas.microsoft.com/office/excel/2006/main">
          <x14:cfRule type="expression" priority="4702519" id="{E11744C1-7201-4272-A1B0-945490B42425}">
            <xm:f>$AT$4='Data entry'!$R69</xm:f>
            <x14:dxf>
              <fill>
                <patternFill>
                  <bgColor rgb="FFFF0000"/>
                </patternFill>
              </fill>
            </x14:dxf>
          </x14:cfRule>
          <xm:sqref>AR195:BD195</xm:sqref>
        </x14:conditionalFormatting>
        <x14:conditionalFormatting xmlns:xm="http://schemas.microsoft.com/office/excel/2006/main">
          <x14:cfRule type="expression" priority="4702520" id="{5EE2823B-E955-4EA7-B99C-0B1F77B57A69}">
            <xm:f>$AT$4='Data entry'!$R69</xm:f>
            <x14:dxf>
              <fill>
                <patternFill>
                  <bgColor rgb="FFFFFF00"/>
                </patternFill>
              </fill>
            </x14:dxf>
          </x14:cfRule>
          <xm:sqref>AF194:AT194</xm:sqref>
        </x14:conditionalFormatting>
        <x14:conditionalFormatting xmlns:xm="http://schemas.microsoft.com/office/excel/2006/main">
          <x14:cfRule type="expression" priority="4702521" id="{5737DC63-3262-4B34-900C-2AAEB255FCBA}">
            <xm:f>$AU$4='Data entry'!$R69</xm:f>
            <x14:dxf>
              <fill>
                <patternFill>
                  <bgColor rgb="FFFF0000"/>
                </patternFill>
              </fill>
            </x14:dxf>
          </x14:cfRule>
          <xm:sqref>AS195:BE195</xm:sqref>
        </x14:conditionalFormatting>
        <x14:conditionalFormatting xmlns:xm="http://schemas.microsoft.com/office/excel/2006/main">
          <x14:cfRule type="expression" priority="4702522" id="{2B5C1F1B-3C3D-4CA3-BC64-0E98422075B6}">
            <xm:f>$AU$4='Data entry'!$R69</xm:f>
            <x14:dxf>
              <fill>
                <patternFill>
                  <bgColor rgb="FFFFFF00"/>
                </patternFill>
              </fill>
            </x14:dxf>
          </x14:cfRule>
          <xm:sqref>AG194:AU194</xm:sqref>
        </x14:conditionalFormatting>
        <x14:conditionalFormatting xmlns:xm="http://schemas.microsoft.com/office/excel/2006/main">
          <x14:cfRule type="expression" priority="4702523" id="{B87A1285-B003-4855-8F4B-53C391BA10E6}">
            <xm:f>$AV$4='Data entry'!$R69</xm:f>
            <x14:dxf>
              <fill>
                <patternFill>
                  <bgColor rgb="FFFF0000"/>
                </patternFill>
              </fill>
            </x14:dxf>
          </x14:cfRule>
          <xm:sqref>AT195:BF195</xm:sqref>
        </x14:conditionalFormatting>
        <x14:conditionalFormatting xmlns:xm="http://schemas.microsoft.com/office/excel/2006/main">
          <x14:cfRule type="expression" priority="4702524" id="{338EE31C-78DB-4818-B837-0380F9E457FA}">
            <xm:f>$AV$4='Data entry'!$R69</xm:f>
            <x14:dxf>
              <fill>
                <patternFill>
                  <bgColor rgb="FFFFFF00"/>
                </patternFill>
              </fill>
            </x14:dxf>
          </x14:cfRule>
          <xm:sqref>AH194:AV194</xm:sqref>
        </x14:conditionalFormatting>
        <x14:conditionalFormatting xmlns:xm="http://schemas.microsoft.com/office/excel/2006/main">
          <x14:cfRule type="expression" priority="4702525" id="{5C40EA66-2801-4C91-B885-BF6A1ECFC35C}">
            <xm:f>$AW$4='Data entry'!$R69</xm:f>
            <x14:dxf>
              <fill>
                <patternFill>
                  <bgColor rgb="FFFF0000"/>
                </patternFill>
              </fill>
            </x14:dxf>
          </x14:cfRule>
          <xm:sqref>AU195:BG195</xm:sqref>
        </x14:conditionalFormatting>
        <x14:conditionalFormatting xmlns:xm="http://schemas.microsoft.com/office/excel/2006/main">
          <x14:cfRule type="expression" priority="4702526" id="{51BCD5CE-DF86-4C2F-8A81-DDA1EFD6C8F7}">
            <xm:f>$AW$4='Data entry'!$R69</xm:f>
            <x14:dxf>
              <fill>
                <patternFill>
                  <bgColor rgb="FFFFFF00"/>
                </patternFill>
              </fill>
            </x14:dxf>
          </x14:cfRule>
          <xm:sqref>AI194:AW194</xm:sqref>
        </x14:conditionalFormatting>
        <x14:conditionalFormatting xmlns:xm="http://schemas.microsoft.com/office/excel/2006/main">
          <x14:cfRule type="expression" priority="4702527" id="{DC2ED5A0-8917-4877-8CD3-9DF9BE5993C9}">
            <xm:f>$AX$4='Data entry'!$R69</xm:f>
            <x14:dxf>
              <fill>
                <patternFill>
                  <bgColor rgb="FFFF0000"/>
                </patternFill>
              </fill>
            </x14:dxf>
          </x14:cfRule>
          <xm:sqref>AV195:BH195</xm:sqref>
        </x14:conditionalFormatting>
        <x14:conditionalFormatting xmlns:xm="http://schemas.microsoft.com/office/excel/2006/main">
          <x14:cfRule type="expression" priority="4702528" id="{59B31869-20F9-45BD-BC80-0A6C8945CE2C}">
            <xm:f>$AX$4='Data entry'!$R69</xm:f>
            <x14:dxf>
              <fill>
                <patternFill>
                  <bgColor rgb="FFFFFF00"/>
                </patternFill>
              </fill>
            </x14:dxf>
          </x14:cfRule>
          <xm:sqref>AJ194:AX194</xm:sqref>
        </x14:conditionalFormatting>
        <x14:conditionalFormatting xmlns:xm="http://schemas.microsoft.com/office/excel/2006/main">
          <x14:cfRule type="expression" priority="4702529" id="{D4208FA0-4262-4037-934C-6D0742B2AD8E}">
            <xm:f>$AY$4='Data entry'!$R69</xm:f>
            <x14:dxf>
              <fill>
                <patternFill>
                  <bgColor rgb="FFFF0000"/>
                </patternFill>
              </fill>
            </x14:dxf>
          </x14:cfRule>
          <xm:sqref>AW195:BI195</xm:sqref>
        </x14:conditionalFormatting>
        <x14:conditionalFormatting xmlns:xm="http://schemas.microsoft.com/office/excel/2006/main">
          <x14:cfRule type="expression" priority="4702530" id="{04D6E423-18C7-42B2-A67D-F49D8E62B571}">
            <xm:f>$AY$4='Data entry'!$R69</xm:f>
            <x14:dxf>
              <fill>
                <patternFill>
                  <bgColor rgb="FFFFFF00"/>
                </patternFill>
              </fill>
            </x14:dxf>
          </x14:cfRule>
          <xm:sqref>AK194:AY194</xm:sqref>
        </x14:conditionalFormatting>
        <x14:conditionalFormatting xmlns:xm="http://schemas.microsoft.com/office/excel/2006/main">
          <x14:cfRule type="expression" priority="4702531" id="{A931C203-6E4B-4EBD-A2F4-1876881F48D4}">
            <xm:f>$AZ$4='Data entry'!$R69</xm:f>
            <x14:dxf>
              <fill>
                <patternFill>
                  <bgColor rgb="FFFF0000"/>
                </patternFill>
              </fill>
            </x14:dxf>
          </x14:cfRule>
          <xm:sqref>AX195:BJ195</xm:sqref>
        </x14:conditionalFormatting>
        <x14:conditionalFormatting xmlns:xm="http://schemas.microsoft.com/office/excel/2006/main">
          <x14:cfRule type="expression" priority="4702532" id="{092D9100-E652-40FE-8CAA-720DC0681250}">
            <xm:f>$AZ$4='Data entry'!$R69</xm:f>
            <x14:dxf>
              <fill>
                <patternFill>
                  <bgColor rgb="FFFFFF00"/>
                </patternFill>
              </fill>
            </x14:dxf>
          </x14:cfRule>
          <xm:sqref>AL194:AZ194</xm:sqref>
        </x14:conditionalFormatting>
        <x14:conditionalFormatting xmlns:xm="http://schemas.microsoft.com/office/excel/2006/main">
          <x14:cfRule type="expression" priority="4702533" id="{A3C7E6BE-A225-483C-A983-A915DB662C52}">
            <xm:f>$BA$4='Data entry'!$R69</xm:f>
            <x14:dxf>
              <fill>
                <patternFill>
                  <bgColor rgb="FFFF0000"/>
                </patternFill>
              </fill>
            </x14:dxf>
          </x14:cfRule>
          <xm:sqref>AY195:BK195</xm:sqref>
        </x14:conditionalFormatting>
        <x14:conditionalFormatting xmlns:xm="http://schemas.microsoft.com/office/excel/2006/main">
          <x14:cfRule type="expression" priority="4702534" id="{F5CF569A-8AFA-4CFF-8BD3-F04D8927A99F}">
            <xm:f>$BA$4='Data entry'!$R69</xm:f>
            <x14:dxf>
              <fill>
                <patternFill>
                  <bgColor rgb="FFFFFF00"/>
                </patternFill>
              </fill>
            </x14:dxf>
          </x14:cfRule>
          <xm:sqref>AM194:BA194</xm:sqref>
        </x14:conditionalFormatting>
        <x14:conditionalFormatting xmlns:xm="http://schemas.microsoft.com/office/excel/2006/main">
          <x14:cfRule type="expression" priority="4702535" id="{E4DAC94A-7983-4BFB-A87B-45B58561841A}">
            <xm:f>$BB$4='Data entry'!$R69</xm:f>
            <x14:dxf>
              <fill>
                <patternFill>
                  <bgColor rgb="FFFF0000"/>
                </patternFill>
              </fill>
            </x14:dxf>
          </x14:cfRule>
          <xm:sqref>AZ195:BL195</xm:sqref>
        </x14:conditionalFormatting>
        <x14:conditionalFormatting xmlns:xm="http://schemas.microsoft.com/office/excel/2006/main">
          <x14:cfRule type="expression" priority="4702536" id="{E63849C5-F39B-4B0E-8F8A-B532EDF2CBAE}">
            <xm:f>$BB$4='Data entry'!$R69</xm:f>
            <x14:dxf>
              <fill>
                <patternFill>
                  <bgColor rgb="FFFFFF00"/>
                </patternFill>
              </fill>
            </x14:dxf>
          </x14:cfRule>
          <xm:sqref>AN194:BB194</xm:sqref>
        </x14:conditionalFormatting>
        <x14:conditionalFormatting xmlns:xm="http://schemas.microsoft.com/office/excel/2006/main">
          <x14:cfRule type="expression" priority="4702537" id="{4FDC32D3-C1F5-455D-9AA4-A03359B72526}">
            <xm:f>$BC$4='Data entry'!$R69</xm:f>
            <x14:dxf>
              <fill>
                <patternFill>
                  <bgColor rgb="FFFF0000"/>
                </patternFill>
              </fill>
            </x14:dxf>
          </x14:cfRule>
          <xm:sqref>BA195:BM195</xm:sqref>
        </x14:conditionalFormatting>
        <x14:conditionalFormatting xmlns:xm="http://schemas.microsoft.com/office/excel/2006/main">
          <x14:cfRule type="expression" priority="4702538" id="{5F0D0C60-B233-4C56-B05D-98C99990877F}">
            <xm:f>$BC$4='Data entry'!$R69</xm:f>
            <x14:dxf>
              <fill>
                <patternFill>
                  <bgColor rgb="FFFFFF00"/>
                </patternFill>
              </fill>
            </x14:dxf>
          </x14:cfRule>
          <xm:sqref>AO194:BC194</xm:sqref>
        </x14:conditionalFormatting>
        <x14:conditionalFormatting xmlns:xm="http://schemas.microsoft.com/office/excel/2006/main">
          <x14:cfRule type="expression" priority="4702539" id="{9EBCB60F-8135-43B6-A0F3-548D4092CC98}">
            <xm:f>$BD$4='Data entry'!$R69</xm:f>
            <x14:dxf>
              <fill>
                <patternFill>
                  <bgColor rgb="FFFF0000"/>
                </patternFill>
              </fill>
            </x14:dxf>
          </x14:cfRule>
          <xm:sqref>BB195:BN195</xm:sqref>
        </x14:conditionalFormatting>
        <x14:conditionalFormatting xmlns:xm="http://schemas.microsoft.com/office/excel/2006/main">
          <x14:cfRule type="expression" priority="4702540" id="{961AF346-4A73-41ED-9A8D-27D431B09C05}">
            <xm:f>$BD$4='Data entry'!$R69</xm:f>
            <x14:dxf>
              <fill>
                <patternFill>
                  <bgColor rgb="FFFFFF00"/>
                </patternFill>
              </fill>
            </x14:dxf>
          </x14:cfRule>
          <xm:sqref>AP194:BD194</xm:sqref>
        </x14:conditionalFormatting>
        <x14:conditionalFormatting xmlns:xm="http://schemas.microsoft.com/office/excel/2006/main">
          <x14:cfRule type="expression" priority="4702541" id="{5A887026-27CD-4F8C-8BA6-1E92704C1CA6}">
            <xm:f>$BE$4='Data entry'!$R69</xm:f>
            <x14:dxf>
              <fill>
                <patternFill>
                  <bgColor rgb="FFFF0000"/>
                </patternFill>
              </fill>
            </x14:dxf>
          </x14:cfRule>
          <xm:sqref>BC195:BO195</xm:sqref>
        </x14:conditionalFormatting>
        <x14:conditionalFormatting xmlns:xm="http://schemas.microsoft.com/office/excel/2006/main">
          <x14:cfRule type="expression" priority="4702542" id="{7F46217B-A1E9-4515-B31E-E756FCD7C6D9}">
            <xm:f>$BE$4='Data entry'!$R69</xm:f>
            <x14:dxf>
              <fill>
                <patternFill>
                  <bgColor rgb="FFFFFF00"/>
                </patternFill>
              </fill>
            </x14:dxf>
          </x14:cfRule>
          <xm:sqref>AP194:BE194</xm:sqref>
        </x14:conditionalFormatting>
        <x14:conditionalFormatting xmlns:xm="http://schemas.microsoft.com/office/excel/2006/main">
          <x14:cfRule type="expression" priority="4702543" id="{F4D9285C-8CA0-4EF1-943E-6A462D47CC77}">
            <xm:f>$BF$4='Data entry'!$R69</xm:f>
            <x14:dxf>
              <fill>
                <patternFill>
                  <bgColor rgb="FFFF0000"/>
                </patternFill>
              </fill>
            </x14:dxf>
          </x14:cfRule>
          <xm:sqref>BD195:BP195</xm:sqref>
        </x14:conditionalFormatting>
        <x14:conditionalFormatting xmlns:xm="http://schemas.microsoft.com/office/excel/2006/main">
          <x14:cfRule type="expression" priority="4702544" id="{B9E4407D-651D-4DC0-9D61-3271D62A65E9}">
            <xm:f>$BF$4='Data entry'!$R69</xm:f>
            <x14:dxf>
              <fill>
                <patternFill>
                  <bgColor rgb="FFFFFF00"/>
                </patternFill>
              </fill>
            </x14:dxf>
          </x14:cfRule>
          <xm:sqref>AR194:BF194</xm:sqref>
        </x14:conditionalFormatting>
        <x14:conditionalFormatting xmlns:xm="http://schemas.microsoft.com/office/excel/2006/main">
          <x14:cfRule type="expression" priority="4702545" id="{4CDC062F-DDFF-4556-B941-08F919727F69}">
            <xm:f>$BG$4='Data entry'!$R69</xm:f>
            <x14:dxf>
              <fill>
                <patternFill>
                  <bgColor rgb="FFFF0000"/>
                </patternFill>
              </fill>
            </x14:dxf>
          </x14:cfRule>
          <xm:sqref>BE195:BQ195</xm:sqref>
        </x14:conditionalFormatting>
        <x14:conditionalFormatting xmlns:xm="http://schemas.microsoft.com/office/excel/2006/main">
          <x14:cfRule type="expression" priority="4702546" id="{789184FA-9055-433B-8A1B-92C7ED59E81F}">
            <xm:f>$BG$4='Data entry'!$R69</xm:f>
            <x14:dxf>
              <fill>
                <patternFill>
                  <bgColor rgb="FFFFFF00"/>
                </patternFill>
              </fill>
            </x14:dxf>
          </x14:cfRule>
          <xm:sqref>AS194:BG194</xm:sqref>
        </x14:conditionalFormatting>
        <x14:conditionalFormatting xmlns:xm="http://schemas.microsoft.com/office/excel/2006/main">
          <x14:cfRule type="expression" priority="4702547" id="{58651E5C-09C9-46C1-B95C-E8A578A49E15}">
            <xm:f>$BH$4='Data entry'!$R69</xm:f>
            <x14:dxf>
              <fill>
                <patternFill>
                  <bgColor rgb="FFFFFF00"/>
                </patternFill>
              </fill>
            </x14:dxf>
          </x14:cfRule>
          <xm:sqref>AT194:BH194</xm:sqref>
        </x14:conditionalFormatting>
        <x14:conditionalFormatting xmlns:xm="http://schemas.microsoft.com/office/excel/2006/main">
          <x14:cfRule type="expression" priority="4702548" id="{97B30B86-8311-4DC0-A533-8C0D53F37839}">
            <xm:f>$BH$4='Data entry'!$R69</xm:f>
            <x14:dxf>
              <fill>
                <patternFill>
                  <bgColor rgb="FFFF0000"/>
                </patternFill>
              </fill>
            </x14:dxf>
          </x14:cfRule>
          <xm:sqref>BF195:BR195</xm:sqref>
        </x14:conditionalFormatting>
        <x14:conditionalFormatting xmlns:xm="http://schemas.microsoft.com/office/excel/2006/main">
          <x14:cfRule type="expression" priority="4702549" id="{78344C0C-5AEA-40B1-A20C-6D77DF58E1F5}">
            <xm:f>$BI$4='Data entry'!$R69</xm:f>
            <x14:dxf>
              <fill>
                <patternFill>
                  <bgColor rgb="FFFFFF00"/>
                </patternFill>
              </fill>
            </x14:dxf>
          </x14:cfRule>
          <xm:sqref>AU194:BI194</xm:sqref>
        </x14:conditionalFormatting>
        <x14:conditionalFormatting xmlns:xm="http://schemas.microsoft.com/office/excel/2006/main">
          <x14:cfRule type="expression" priority="4702550" id="{A9CE044F-482E-4F25-B28F-89ACC58502B1}">
            <xm:f>$BI$4='Data entry'!$R69</xm:f>
            <x14:dxf>
              <fill>
                <patternFill>
                  <bgColor rgb="FFFF0000"/>
                </patternFill>
              </fill>
            </x14:dxf>
          </x14:cfRule>
          <xm:sqref>BG195:BS195</xm:sqref>
        </x14:conditionalFormatting>
        <x14:conditionalFormatting xmlns:xm="http://schemas.microsoft.com/office/excel/2006/main">
          <x14:cfRule type="expression" priority="4702551" id="{F63BE0EB-3C71-4456-BEF0-11180AB7A8BB}">
            <xm:f>$BJ$4='Data entry'!$R69</xm:f>
            <x14:dxf>
              <fill>
                <patternFill>
                  <bgColor rgb="FFFFFF00"/>
                </patternFill>
              </fill>
            </x14:dxf>
          </x14:cfRule>
          <xm:sqref>AV194:BJ194</xm:sqref>
        </x14:conditionalFormatting>
        <x14:conditionalFormatting xmlns:xm="http://schemas.microsoft.com/office/excel/2006/main">
          <x14:cfRule type="expression" priority="4702552" id="{478A5DCB-1DAA-4497-A6CC-B4F01FB96D10}">
            <xm:f>$BJ$4='Data entry'!$R69</xm:f>
            <x14:dxf>
              <fill>
                <patternFill>
                  <bgColor rgb="FFFF0000"/>
                </patternFill>
              </fill>
            </x14:dxf>
          </x14:cfRule>
          <xm:sqref>BH195:BT195</xm:sqref>
        </x14:conditionalFormatting>
        <x14:conditionalFormatting xmlns:xm="http://schemas.microsoft.com/office/excel/2006/main">
          <x14:cfRule type="expression" priority="4702553" id="{CDE4AD5B-65A6-4FA4-9EC0-8D05F22312A9}">
            <xm:f>$BK$4='Data entry'!$R69</xm:f>
            <x14:dxf>
              <fill>
                <patternFill>
                  <bgColor rgb="FFFF0000"/>
                </patternFill>
              </fill>
            </x14:dxf>
          </x14:cfRule>
          <xm:sqref>BI195:BU195</xm:sqref>
        </x14:conditionalFormatting>
        <x14:conditionalFormatting xmlns:xm="http://schemas.microsoft.com/office/excel/2006/main">
          <x14:cfRule type="expression" priority="4702554" id="{AB32E790-6CD8-4D11-9A69-57D785FE4BBC}">
            <xm:f>$BK$4='Data entry'!$R69</xm:f>
            <x14:dxf>
              <fill>
                <patternFill>
                  <bgColor rgb="FFFFFF00"/>
                </patternFill>
              </fill>
            </x14:dxf>
          </x14:cfRule>
          <xm:sqref>AW194:BK194</xm:sqref>
        </x14:conditionalFormatting>
        <x14:conditionalFormatting xmlns:xm="http://schemas.microsoft.com/office/excel/2006/main">
          <x14:cfRule type="expression" priority="4702555" id="{99810EB9-805C-43D8-852A-EEECE7874CDB}">
            <xm:f>$BL$4='Data entry'!$R69</xm:f>
            <x14:dxf>
              <fill>
                <patternFill>
                  <bgColor rgb="FFFF0000"/>
                </patternFill>
              </fill>
            </x14:dxf>
          </x14:cfRule>
          <xm:sqref>BJ195:BV195</xm:sqref>
        </x14:conditionalFormatting>
        <x14:conditionalFormatting xmlns:xm="http://schemas.microsoft.com/office/excel/2006/main">
          <x14:cfRule type="expression" priority="4702556" id="{BF5F5475-4E46-479C-97A6-D5175F5D1803}">
            <xm:f>$BL$4='Data entry'!$R69</xm:f>
            <x14:dxf>
              <fill>
                <patternFill>
                  <bgColor rgb="FFFFFF00"/>
                </patternFill>
              </fill>
            </x14:dxf>
          </x14:cfRule>
          <xm:sqref>AX194:BL194</xm:sqref>
        </x14:conditionalFormatting>
        <x14:conditionalFormatting xmlns:xm="http://schemas.microsoft.com/office/excel/2006/main">
          <x14:cfRule type="expression" priority="4702557" id="{B86FDF2F-16C9-46B1-847E-7EA1A8A34B9D}">
            <xm:f>$BM$4='Data entry'!$R69</xm:f>
            <x14:dxf>
              <fill>
                <patternFill>
                  <bgColor rgb="FFFF0000"/>
                </patternFill>
              </fill>
            </x14:dxf>
          </x14:cfRule>
          <xm:sqref>BK195:BW195</xm:sqref>
        </x14:conditionalFormatting>
        <x14:conditionalFormatting xmlns:xm="http://schemas.microsoft.com/office/excel/2006/main">
          <x14:cfRule type="expression" priority="4702558" id="{72FD189F-4CED-400D-9FEF-21A328970A4D}">
            <xm:f>$BM$4='Data entry'!$R69</xm:f>
            <x14:dxf>
              <fill>
                <patternFill>
                  <bgColor rgb="FFFFFF00"/>
                </patternFill>
              </fill>
            </x14:dxf>
          </x14:cfRule>
          <xm:sqref>AY194:BM194</xm:sqref>
        </x14:conditionalFormatting>
        <x14:conditionalFormatting xmlns:xm="http://schemas.microsoft.com/office/excel/2006/main">
          <x14:cfRule type="expression" priority="4702559" id="{BBBBF859-D5A7-4F55-BFBF-8A77E3357590}">
            <xm:f>$BN$4='Data entry'!$R69</xm:f>
            <x14:dxf>
              <fill>
                <patternFill>
                  <bgColor rgb="FFFF0000"/>
                </patternFill>
              </fill>
            </x14:dxf>
          </x14:cfRule>
          <xm:sqref>BL195:BX195</xm:sqref>
        </x14:conditionalFormatting>
        <x14:conditionalFormatting xmlns:xm="http://schemas.microsoft.com/office/excel/2006/main">
          <x14:cfRule type="expression" priority="4702560" id="{50CB1D75-0FD5-4D24-92B1-E8A41DC6575C}">
            <xm:f>$BN$4='Data entry'!$R69</xm:f>
            <x14:dxf>
              <fill>
                <patternFill>
                  <bgColor rgb="FFFFFF00"/>
                </patternFill>
              </fill>
            </x14:dxf>
          </x14:cfRule>
          <xm:sqref>AZ194:BN194</xm:sqref>
        </x14:conditionalFormatting>
        <x14:conditionalFormatting xmlns:xm="http://schemas.microsoft.com/office/excel/2006/main">
          <x14:cfRule type="expression" priority="4702561" id="{9EF3226D-E8FC-496B-A6FF-71776AEA54D1}">
            <xm:f>$BO$4='Data entry'!$R69</xm:f>
            <x14:dxf>
              <fill>
                <patternFill>
                  <bgColor rgb="FFFF0000"/>
                </patternFill>
              </fill>
            </x14:dxf>
          </x14:cfRule>
          <xm:sqref>BM195:BY195</xm:sqref>
        </x14:conditionalFormatting>
        <x14:conditionalFormatting xmlns:xm="http://schemas.microsoft.com/office/excel/2006/main">
          <x14:cfRule type="expression" priority="4702562" id="{3B86C801-ECFE-4D05-8AA5-1581116BAFBC}">
            <xm:f>$BO$4='Data entry'!$R69</xm:f>
            <x14:dxf>
              <fill>
                <patternFill>
                  <bgColor rgb="FFFFFF00"/>
                </patternFill>
              </fill>
            </x14:dxf>
          </x14:cfRule>
          <xm:sqref>BA194:BO194</xm:sqref>
        </x14:conditionalFormatting>
        <x14:conditionalFormatting xmlns:xm="http://schemas.microsoft.com/office/excel/2006/main">
          <x14:cfRule type="expression" priority="4702563" id="{058A23EC-3371-4A02-9F20-1ECA603AC6BC}">
            <xm:f>$BP$4='Data entry'!$R69</xm:f>
            <x14:dxf>
              <fill>
                <patternFill>
                  <bgColor rgb="FFFF0000"/>
                </patternFill>
              </fill>
            </x14:dxf>
          </x14:cfRule>
          <xm:sqref>BN195:BZ195</xm:sqref>
        </x14:conditionalFormatting>
        <x14:conditionalFormatting xmlns:xm="http://schemas.microsoft.com/office/excel/2006/main">
          <x14:cfRule type="expression" priority="4702564" id="{3E711E31-3992-4555-AB22-87133D60CD15}">
            <xm:f>$BP$4='Data entry'!$R69</xm:f>
            <x14:dxf>
              <fill>
                <patternFill>
                  <bgColor rgb="FFFFFF00"/>
                </patternFill>
              </fill>
            </x14:dxf>
          </x14:cfRule>
          <xm:sqref>BB194:BP194</xm:sqref>
        </x14:conditionalFormatting>
        <x14:conditionalFormatting xmlns:xm="http://schemas.microsoft.com/office/excel/2006/main">
          <x14:cfRule type="expression" priority="4702565" id="{23E9F8B9-37D5-4730-9453-6F23E8ECBBE3}">
            <xm:f>$BQ$4='Data entry'!$R69</xm:f>
            <x14:dxf>
              <fill>
                <patternFill>
                  <bgColor rgb="FFFFFF00"/>
                </patternFill>
              </fill>
            </x14:dxf>
          </x14:cfRule>
          <xm:sqref>BC194:BQ194</xm:sqref>
        </x14:conditionalFormatting>
        <x14:conditionalFormatting xmlns:xm="http://schemas.microsoft.com/office/excel/2006/main">
          <x14:cfRule type="expression" priority="4702566" id="{BCFD92F6-AAD3-44FD-BC61-A292A81B883E}">
            <xm:f>$BQ$4='Data entry'!$R69</xm:f>
            <x14:dxf>
              <fill>
                <patternFill>
                  <bgColor rgb="FFFF0000"/>
                </patternFill>
              </fill>
            </x14:dxf>
          </x14:cfRule>
          <xm:sqref>BO195:CA195</xm:sqref>
        </x14:conditionalFormatting>
        <x14:conditionalFormatting xmlns:xm="http://schemas.microsoft.com/office/excel/2006/main">
          <x14:cfRule type="expression" priority="4702567" id="{357D60E5-F356-477E-8020-A18F42C02832}">
            <xm:f>$BR$4='Data entry'!$R69</xm:f>
            <x14:dxf>
              <fill>
                <patternFill>
                  <bgColor rgb="FFFFFF00"/>
                </patternFill>
              </fill>
            </x14:dxf>
          </x14:cfRule>
          <xm:sqref>BD194:BR194</xm:sqref>
        </x14:conditionalFormatting>
        <x14:conditionalFormatting xmlns:xm="http://schemas.microsoft.com/office/excel/2006/main">
          <x14:cfRule type="expression" priority="4702568" id="{DA2B6511-43B3-432D-B6AA-1DB1188B90A6}">
            <xm:f>$BR$4='Data entry'!$R69</xm:f>
            <x14:dxf>
              <fill>
                <patternFill>
                  <bgColor rgb="FFFF0000"/>
                </patternFill>
              </fill>
            </x14:dxf>
          </x14:cfRule>
          <xm:sqref>BP195:CB195</xm:sqref>
        </x14:conditionalFormatting>
        <x14:conditionalFormatting xmlns:xm="http://schemas.microsoft.com/office/excel/2006/main">
          <x14:cfRule type="expression" priority="4702569" id="{0D5F64E4-4136-4BFA-B833-CC8578525D9C}">
            <xm:f>$BS$4='Data entry'!$R69</xm:f>
            <x14:dxf>
              <fill>
                <patternFill>
                  <bgColor rgb="FFFFFF00"/>
                </patternFill>
              </fill>
            </x14:dxf>
          </x14:cfRule>
          <xm:sqref>BE194:BS194</xm:sqref>
        </x14:conditionalFormatting>
        <x14:conditionalFormatting xmlns:xm="http://schemas.microsoft.com/office/excel/2006/main">
          <x14:cfRule type="expression" priority="4702570" id="{AC94D468-F078-4AE2-8771-102996E07B09}">
            <xm:f>$BS$4='Data entry'!$R69</xm:f>
            <x14:dxf>
              <fill>
                <patternFill>
                  <bgColor rgb="FFFF0000"/>
                </patternFill>
              </fill>
            </x14:dxf>
          </x14:cfRule>
          <xm:sqref>BQ195:CC195</xm:sqref>
        </x14:conditionalFormatting>
        <x14:conditionalFormatting xmlns:xm="http://schemas.microsoft.com/office/excel/2006/main">
          <x14:cfRule type="expression" priority="4702571" id="{10E78F76-181E-4F19-9F89-7DD36D3EFE30}">
            <xm:f>$BT$4='Data entry'!$R69</xm:f>
            <x14:dxf>
              <fill>
                <patternFill>
                  <bgColor rgb="FFFFFF00"/>
                </patternFill>
              </fill>
            </x14:dxf>
          </x14:cfRule>
          <xm:sqref>BF194:BT194</xm:sqref>
        </x14:conditionalFormatting>
        <x14:conditionalFormatting xmlns:xm="http://schemas.microsoft.com/office/excel/2006/main">
          <x14:cfRule type="expression" priority="4702572" id="{6A5FADC6-9512-4EFB-90A5-7B5244D10D1F}">
            <xm:f>$BT$4='Data entry'!$R69</xm:f>
            <x14:dxf>
              <fill>
                <patternFill>
                  <bgColor rgb="FFFF0000"/>
                </patternFill>
              </fill>
            </x14:dxf>
          </x14:cfRule>
          <xm:sqref>BR195:CC195</xm:sqref>
        </x14:conditionalFormatting>
        <x14:conditionalFormatting xmlns:xm="http://schemas.microsoft.com/office/excel/2006/main">
          <x14:cfRule type="expression" priority="4702573" id="{A51139D1-8841-4B96-B8CB-DFE3808765CF}">
            <xm:f>$BU$4='Data entry'!$R69</xm:f>
            <x14:dxf>
              <fill>
                <patternFill>
                  <bgColor rgb="FFFFFF00"/>
                </patternFill>
              </fill>
            </x14:dxf>
          </x14:cfRule>
          <xm:sqref>BG194:BU194</xm:sqref>
        </x14:conditionalFormatting>
        <x14:conditionalFormatting xmlns:xm="http://schemas.microsoft.com/office/excel/2006/main">
          <x14:cfRule type="expression" priority="4702574" id="{55CA7258-760F-4BFF-ACB5-A70FEB3E7981}">
            <xm:f>$BU$4='Data entry'!$R69</xm:f>
            <x14:dxf>
              <fill>
                <patternFill>
                  <bgColor rgb="FFFF0000"/>
                </patternFill>
              </fill>
            </x14:dxf>
          </x14:cfRule>
          <xm:sqref>BS195:CC195</xm:sqref>
        </x14:conditionalFormatting>
        <x14:conditionalFormatting xmlns:xm="http://schemas.microsoft.com/office/excel/2006/main">
          <x14:cfRule type="expression" priority="4702575" id="{A922B218-64DB-4CBB-9AB8-FE0EBB44E09E}">
            <xm:f>$BV$4='Data entry'!$R69</xm:f>
            <x14:dxf>
              <fill>
                <patternFill>
                  <bgColor rgb="FFFFFF00"/>
                </patternFill>
              </fill>
            </x14:dxf>
          </x14:cfRule>
          <xm:sqref>BH194:BV194</xm:sqref>
        </x14:conditionalFormatting>
        <x14:conditionalFormatting xmlns:xm="http://schemas.microsoft.com/office/excel/2006/main">
          <x14:cfRule type="expression" priority="4702576" id="{C98E908A-CD31-4778-B41C-7AFB9DBE639A}">
            <xm:f>$BV$4='Data entry'!$R69</xm:f>
            <x14:dxf>
              <fill>
                <patternFill>
                  <bgColor rgb="FFFF0000"/>
                </patternFill>
              </fill>
            </x14:dxf>
          </x14:cfRule>
          <xm:sqref>BT195:CC195</xm:sqref>
        </x14:conditionalFormatting>
        <x14:conditionalFormatting xmlns:xm="http://schemas.microsoft.com/office/excel/2006/main">
          <x14:cfRule type="expression" priority="4702577" id="{465CCCA3-B4DB-4B61-8AC7-8A5E4CEC9E3F}">
            <xm:f>$BW$4='Data entry'!$R69</xm:f>
            <x14:dxf>
              <fill>
                <patternFill>
                  <bgColor rgb="FFFFFF00"/>
                </patternFill>
              </fill>
            </x14:dxf>
          </x14:cfRule>
          <xm:sqref>BI194:BW194</xm:sqref>
        </x14:conditionalFormatting>
        <x14:conditionalFormatting xmlns:xm="http://schemas.microsoft.com/office/excel/2006/main">
          <x14:cfRule type="expression" priority="4702578" id="{37566F97-6D06-400B-A709-FE657B07687F}">
            <xm:f>$BW$4='Data entry'!$R69</xm:f>
            <x14:dxf>
              <fill>
                <patternFill>
                  <bgColor rgb="FFFF0000"/>
                </patternFill>
              </fill>
            </x14:dxf>
          </x14:cfRule>
          <xm:sqref>BU195:CC195</xm:sqref>
        </x14:conditionalFormatting>
        <x14:conditionalFormatting xmlns:xm="http://schemas.microsoft.com/office/excel/2006/main">
          <x14:cfRule type="expression" priority="4702579" id="{D8FBA3AC-5CF0-4E45-97CA-1D4DEE729ADA}">
            <xm:f>$BX$4='Data entry'!$R69</xm:f>
            <x14:dxf>
              <fill>
                <patternFill>
                  <bgColor rgb="FFFFFF00"/>
                </patternFill>
              </fill>
            </x14:dxf>
          </x14:cfRule>
          <xm:sqref>BJ194:BX194</xm:sqref>
        </x14:conditionalFormatting>
        <x14:conditionalFormatting xmlns:xm="http://schemas.microsoft.com/office/excel/2006/main">
          <x14:cfRule type="expression" priority="4702580" id="{E077C84B-A94F-431D-B232-4AFCC7C64F54}">
            <xm:f>$BX$4='Data entry'!$R69</xm:f>
            <x14:dxf>
              <fill>
                <patternFill>
                  <bgColor rgb="FFFF0000"/>
                </patternFill>
              </fill>
            </x14:dxf>
          </x14:cfRule>
          <xm:sqref>BV195:CC195</xm:sqref>
        </x14:conditionalFormatting>
        <x14:conditionalFormatting xmlns:xm="http://schemas.microsoft.com/office/excel/2006/main">
          <x14:cfRule type="expression" priority="4702581" id="{63783BA8-0C97-4A44-86FD-7A2BCF1B9957}">
            <xm:f>$BY$4='Data entry'!$R69</xm:f>
            <x14:dxf>
              <fill>
                <patternFill>
                  <bgColor rgb="FFFFFF00"/>
                </patternFill>
              </fill>
            </x14:dxf>
          </x14:cfRule>
          <xm:sqref>BK194:BY194</xm:sqref>
        </x14:conditionalFormatting>
        <x14:conditionalFormatting xmlns:xm="http://schemas.microsoft.com/office/excel/2006/main">
          <x14:cfRule type="expression" priority="4702582" id="{BB8DB8B4-B71B-46D2-AEE7-346F16103F74}">
            <xm:f>$BY$4='Data entry'!$R69</xm:f>
            <x14:dxf>
              <fill>
                <patternFill>
                  <bgColor rgb="FFFF0000"/>
                </patternFill>
              </fill>
            </x14:dxf>
          </x14:cfRule>
          <xm:sqref>BW195:CC195</xm:sqref>
        </x14:conditionalFormatting>
        <x14:conditionalFormatting xmlns:xm="http://schemas.microsoft.com/office/excel/2006/main">
          <x14:cfRule type="expression" priority="4702583" id="{1B638B98-2B06-4FEB-90C1-446A3E0A3979}">
            <xm:f>$BZ$4='Data entry'!$R69</xm:f>
            <x14:dxf>
              <fill>
                <patternFill>
                  <bgColor rgb="FFFFFF00"/>
                </patternFill>
              </fill>
            </x14:dxf>
          </x14:cfRule>
          <xm:sqref>BL194:BZ194</xm:sqref>
        </x14:conditionalFormatting>
        <x14:conditionalFormatting xmlns:xm="http://schemas.microsoft.com/office/excel/2006/main">
          <x14:cfRule type="expression" priority="4702584" id="{D3A0A2F8-D1B2-4DC5-B2A9-0EF53074E685}">
            <xm:f>$BZ$4='Data entry'!$R69</xm:f>
            <x14:dxf>
              <fill>
                <patternFill>
                  <bgColor rgb="FFFF0000"/>
                </patternFill>
              </fill>
            </x14:dxf>
          </x14:cfRule>
          <xm:sqref>BX195:CC195</xm:sqref>
        </x14:conditionalFormatting>
        <x14:conditionalFormatting xmlns:xm="http://schemas.microsoft.com/office/excel/2006/main">
          <x14:cfRule type="expression" priority="4702585" id="{83F6D018-7D3B-4D33-9998-11572F2F2FF5}">
            <xm:f>$CA$4='Data entry'!$R69</xm:f>
            <x14:dxf>
              <fill>
                <patternFill>
                  <bgColor rgb="FFFFFF00"/>
                </patternFill>
              </fill>
            </x14:dxf>
          </x14:cfRule>
          <xm:sqref>BM194:CA194</xm:sqref>
        </x14:conditionalFormatting>
        <x14:conditionalFormatting xmlns:xm="http://schemas.microsoft.com/office/excel/2006/main">
          <x14:cfRule type="expression" priority="4702586" id="{8E6D0B51-5626-4ED9-9072-C7A2C139704F}">
            <xm:f>$CA$4='Data entry'!$R69</xm:f>
            <x14:dxf>
              <fill>
                <patternFill>
                  <bgColor rgb="FFFF0000"/>
                </patternFill>
              </fill>
            </x14:dxf>
          </x14:cfRule>
          <xm:sqref>BY195:CC195</xm:sqref>
        </x14:conditionalFormatting>
        <x14:conditionalFormatting xmlns:xm="http://schemas.microsoft.com/office/excel/2006/main">
          <x14:cfRule type="expression" priority="4702587" id="{E1886EE4-3BDE-43A9-9F4B-79377FEC37FE}">
            <xm:f>$CB$4='Data entry'!$R69</xm:f>
            <x14:dxf>
              <fill>
                <patternFill>
                  <bgColor rgb="FFFFFF00"/>
                </patternFill>
              </fill>
            </x14:dxf>
          </x14:cfRule>
          <xm:sqref>BN194:CB194</xm:sqref>
        </x14:conditionalFormatting>
        <x14:conditionalFormatting xmlns:xm="http://schemas.microsoft.com/office/excel/2006/main">
          <x14:cfRule type="expression" priority="4702588" id="{ADEF572A-6C18-4602-BB86-01C96D36E07E}">
            <xm:f>$CB$4='Data entry'!$R69</xm:f>
            <x14:dxf>
              <fill>
                <patternFill>
                  <bgColor rgb="FFFF0000"/>
                </patternFill>
              </fill>
            </x14:dxf>
          </x14:cfRule>
          <xm:sqref>BZ195:CC195</xm:sqref>
        </x14:conditionalFormatting>
        <x14:conditionalFormatting xmlns:xm="http://schemas.microsoft.com/office/excel/2006/main">
          <x14:cfRule type="expression" priority="4702589" id="{7984E1C9-E073-4955-8543-62145CB6D008}">
            <xm:f>$CC$4='Data entry'!$R69</xm:f>
            <x14:dxf>
              <fill>
                <patternFill>
                  <bgColor rgb="FFFFFF00"/>
                </patternFill>
              </fill>
            </x14:dxf>
          </x14:cfRule>
          <xm:sqref>BO194:CC194</xm:sqref>
        </x14:conditionalFormatting>
        <x14:conditionalFormatting xmlns:xm="http://schemas.microsoft.com/office/excel/2006/main">
          <x14:cfRule type="expression" priority="4702590" id="{18A957B3-59FA-4698-BA92-2A208FF18E2F}">
            <xm:f>$CC$4='Data entry'!$R69</xm:f>
            <x14:dxf>
              <fill>
                <patternFill>
                  <bgColor rgb="FFFF0000"/>
                </patternFill>
              </fill>
            </x14:dxf>
          </x14:cfRule>
          <xm:sqref>CA195:CC195</xm:sqref>
        </x14:conditionalFormatting>
        <x14:conditionalFormatting xmlns:xm="http://schemas.microsoft.com/office/excel/2006/main">
          <x14:cfRule type="expression" priority="4702677" id="{5B0DB825-B7C2-40AC-B7EF-F267F054CFB9}">
            <xm:f>$U$4='Data entry'!$R70</xm:f>
            <x14:dxf>
              <fill>
                <patternFill>
                  <bgColor rgb="FFFF0000"/>
                </patternFill>
              </fill>
            </x14:dxf>
          </x14:cfRule>
          <xm:sqref>S198:AE198</xm:sqref>
        </x14:conditionalFormatting>
        <x14:conditionalFormatting xmlns:xm="http://schemas.microsoft.com/office/excel/2006/main">
          <x14:cfRule type="expression" priority="4702678" id="{18311200-E2BB-400F-B594-3B9A2C6068C2}">
            <xm:f>$V$4='Data entry'!$R70</xm:f>
            <x14:dxf>
              <fill>
                <patternFill>
                  <bgColor rgb="FFFF0000"/>
                </patternFill>
              </fill>
            </x14:dxf>
          </x14:cfRule>
          <xm:sqref>T198:AF198</xm:sqref>
        </x14:conditionalFormatting>
        <x14:conditionalFormatting xmlns:xm="http://schemas.microsoft.com/office/excel/2006/main">
          <x14:cfRule type="expression" priority="4702679" id="{D6DFB621-1A58-4C59-A987-ECAD0EB2D32B}">
            <xm:f>$V$4='Data entry'!$R70</xm:f>
            <x14:dxf>
              <fill>
                <patternFill>
                  <bgColor rgb="FFFFFF00"/>
                </patternFill>
              </fill>
            </x14:dxf>
          </x14:cfRule>
          <xm:sqref>H197:V197</xm:sqref>
        </x14:conditionalFormatting>
        <x14:conditionalFormatting xmlns:xm="http://schemas.microsoft.com/office/excel/2006/main">
          <x14:cfRule type="expression" priority="4702680" id="{5F87A680-DC5F-433D-A779-B7A534ACCDA9}">
            <xm:f>$W$4='Data entry'!$R70</xm:f>
            <x14:dxf>
              <fill>
                <patternFill>
                  <bgColor rgb="FFFF0000"/>
                </patternFill>
              </fill>
            </x14:dxf>
          </x14:cfRule>
          <xm:sqref>U198:AG198</xm:sqref>
        </x14:conditionalFormatting>
        <x14:conditionalFormatting xmlns:xm="http://schemas.microsoft.com/office/excel/2006/main">
          <x14:cfRule type="expression" priority="4702681" id="{964539FF-A92C-4F68-B268-B7157A32678C}">
            <xm:f>$W$4='Data entry'!$R70</xm:f>
            <x14:dxf>
              <fill>
                <patternFill>
                  <bgColor rgb="FFFFFF00"/>
                </patternFill>
              </fill>
            </x14:dxf>
          </x14:cfRule>
          <xm:sqref>I197:W197</xm:sqref>
        </x14:conditionalFormatting>
        <x14:conditionalFormatting xmlns:xm="http://schemas.microsoft.com/office/excel/2006/main">
          <x14:cfRule type="expression" priority="4702682" id="{46C1533A-F090-4A90-9309-3F59EC3FD3B0}">
            <xm:f>$X$4='Data entry'!$R70</xm:f>
            <x14:dxf>
              <fill>
                <patternFill>
                  <bgColor rgb="FFFF0000"/>
                </patternFill>
              </fill>
            </x14:dxf>
          </x14:cfRule>
          <xm:sqref>V198:AH198</xm:sqref>
        </x14:conditionalFormatting>
        <x14:conditionalFormatting xmlns:xm="http://schemas.microsoft.com/office/excel/2006/main">
          <x14:cfRule type="expression" priority="4702683" id="{7C70E81C-DDD4-4D75-933A-4F6A39893184}">
            <xm:f>$X$4='Data entry'!$R70</xm:f>
            <x14:dxf>
              <fill>
                <patternFill>
                  <bgColor rgb="FFFFFF00"/>
                </patternFill>
              </fill>
            </x14:dxf>
          </x14:cfRule>
          <xm:sqref>J197:X197</xm:sqref>
        </x14:conditionalFormatting>
        <x14:conditionalFormatting xmlns:xm="http://schemas.microsoft.com/office/excel/2006/main">
          <x14:cfRule type="expression" priority="4702684" id="{561AF073-0EF8-4B72-A119-40A639C4359D}">
            <xm:f>$Y$4='Data entry'!$R70</xm:f>
            <x14:dxf>
              <fill>
                <patternFill>
                  <bgColor rgb="FFFF0000"/>
                </patternFill>
              </fill>
            </x14:dxf>
          </x14:cfRule>
          <xm:sqref>W198:AI198</xm:sqref>
        </x14:conditionalFormatting>
        <x14:conditionalFormatting xmlns:xm="http://schemas.microsoft.com/office/excel/2006/main">
          <x14:cfRule type="expression" priority="4702685" id="{F242E808-8F07-4A89-9524-7D4C767CE357}">
            <xm:f>$Y$4='Data entry'!$R70</xm:f>
            <x14:dxf>
              <fill>
                <patternFill>
                  <bgColor rgb="FFFFFF00"/>
                </patternFill>
              </fill>
            </x14:dxf>
          </x14:cfRule>
          <xm:sqref>K197:Y197</xm:sqref>
        </x14:conditionalFormatting>
        <x14:conditionalFormatting xmlns:xm="http://schemas.microsoft.com/office/excel/2006/main">
          <x14:cfRule type="expression" priority="4702686" id="{DD601058-982B-4218-BD9D-64BB823C2633}">
            <xm:f>$Z$4='Data entry'!$R70</xm:f>
            <x14:dxf>
              <fill>
                <patternFill>
                  <bgColor rgb="FFFF0000"/>
                </patternFill>
              </fill>
            </x14:dxf>
          </x14:cfRule>
          <xm:sqref>X198:AJ198</xm:sqref>
        </x14:conditionalFormatting>
        <x14:conditionalFormatting xmlns:xm="http://schemas.microsoft.com/office/excel/2006/main">
          <x14:cfRule type="expression" priority="4702687" id="{C9DB141D-79F6-4093-92A3-7BF7A1622985}">
            <xm:f>$Z$4='Data entry'!$R70</xm:f>
            <x14:dxf>
              <fill>
                <patternFill>
                  <bgColor rgb="FFFFFF00"/>
                </patternFill>
              </fill>
            </x14:dxf>
          </x14:cfRule>
          <xm:sqref>L197:Z197</xm:sqref>
        </x14:conditionalFormatting>
        <x14:conditionalFormatting xmlns:xm="http://schemas.microsoft.com/office/excel/2006/main">
          <x14:cfRule type="expression" priority="4702688" id="{710EB8D3-F5C0-4E3C-8214-2D0C4E26F649}">
            <xm:f>$AA$4='Data entry'!$R70</xm:f>
            <x14:dxf>
              <fill>
                <patternFill>
                  <bgColor rgb="FFFF0000"/>
                </patternFill>
              </fill>
            </x14:dxf>
          </x14:cfRule>
          <xm:sqref>Y198:AK198</xm:sqref>
        </x14:conditionalFormatting>
        <x14:conditionalFormatting xmlns:xm="http://schemas.microsoft.com/office/excel/2006/main">
          <x14:cfRule type="expression" priority="4702689" id="{33825D69-C967-4D27-B395-5D44A3083802}">
            <xm:f>$AA$4='Data entry'!$R70</xm:f>
            <x14:dxf>
              <fill>
                <patternFill>
                  <bgColor rgb="FFFFFF00"/>
                </patternFill>
              </fill>
            </x14:dxf>
          </x14:cfRule>
          <xm:sqref>M197:AA197</xm:sqref>
        </x14:conditionalFormatting>
        <x14:conditionalFormatting xmlns:xm="http://schemas.microsoft.com/office/excel/2006/main">
          <x14:cfRule type="expression" priority="4702690" id="{9811A97D-351B-4D32-8754-AF433277E62B}">
            <xm:f>$AB$4='Data entry'!$R70</xm:f>
            <x14:dxf>
              <fill>
                <patternFill>
                  <bgColor rgb="FFFF0000"/>
                </patternFill>
              </fill>
            </x14:dxf>
          </x14:cfRule>
          <xm:sqref>Z198:AL198</xm:sqref>
        </x14:conditionalFormatting>
        <x14:conditionalFormatting xmlns:xm="http://schemas.microsoft.com/office/excel/2006/main">
          <x14:cfRule type="expression" priority="4702691" id="{6DD3E556-C72E-438B-92DA-3096ED1E4178}">
            <xm:f>$AB$4='Data entry'!$R70</xm:f>
            <x14:dxf>
              <fill>
                <patternFill>
                  <bgColor rgb="FFFFFF00"/>
                </patternFill>
              </fill>
            </x14:dxf>
          </x14:cfRule>
          <xm:sqref>N197:AB197</xm:sqref>
        </x14:conditionalFormatting>
        <x14:conditionalFormatting xmlns:xm="http://schemas.microsoft.com/office/excel/2006/main">
          <x14:cfRule type="expression" priority="4702692" id="{C0DF7A1B-D6BC-4371-BD3A-F0708147FA1C}">
            <xm:f>$AC$4='Data entry'!$R70</xm:f>
            <x14:dxf>
              <fill>
                <patternFill>
                  <bgColor rgb="FFFF0000"/>
                </patternFill>
              </fill>
            </x14:dxf>
          </x14:cfRule>
          <xm:sqref>AA198:AM198</xm:sqref>
        </x14:conditionalFormatting>
        <x14:conditionalFormatting xmlns:xm="http://schemas.microsoft.com/office/excel/2006/main">
          <x14:cfRule type="expression" priority="4702693" id="{DB2E1F48-AF0E-41F9-A976-6B1963CA5711}">
            <xm:f>$AC$4='Data entry'!$R70</xm:f>
            <x14:dxf>
              <fill>
                <patternFill>
                  <bgColor rgb="FFFFFF00"/>
                </patternFill>
              </fill>
            </x14:dxf>
          </x14:cfRule>
          <xm:sqref>O197:AC197</xm:sqref>
        </x14:conditionalFormatting>
        <x14:conditionalFormatting xmlns:xm="http://schemas.microsoft.com/office/excel/2006/main">
          <x14:cfRule type="expression" priority="4702694" id="{89909907-F9A9-4AF9-BC1D-304710A43F50}">
            <xm:f>$AD$4='Data entry'!$R70</xm:f>
            <x14:dxf>
              <fill>
                <patternFill>
                  <bgColor rgb="FFFF0000"/>
                </patternFill>
              </fill>
            </x14:dxf>
          </x14:cfRule>
          <xm:sqref>AB198:AN198</xm:sqref>
        </x14:conditionalFormatting>
        <x14:conditionalFormatting xmlns:xm="http://schemas.microsoft.com/office/excel/2006/main">
          <x14:cfRule type="expression" priority="4702695" id="{729676B7-E331-43A4-ACC9-850DCEE76A0E}">
            <xm:f>$AD$4='Data entry'!$R70</xm:f>
            <x14:dxf>
              <fill>
                <patternFill>
                  <bgColor rgb="FFFFFF00"/>
                </patternFill>
              </fill>
            </x14:dxf>
          </x14:cfRule>
          <xm:sqref>P197:AD197</xm:sqref>
        </x14:conditionalFormatting>
        <x14:conditionalFormatting xmlns:xm="http://schemas.microsoft.com/office/excel/2006/main">
          <x14:cfRule type="expression" priority="4702696" id="{00DA2C55-350E-44AA-ABEA-808FABFDA737}">
            <xm:f>$AE$4='Data entry'!$R70</xm:f>
            <x14:dxf>
              <fill>
                <patternFill>
                  <bgColor rgb="FFFF0000"/>
                </patternFill>
              </fill>
            </x14:dxf>
          </x14:cfRule>
          <xm:sqref>AC198:AO198</xm:sqref>
        </x14:conditionalFormatting>
        <x14:conditionalFormatting xmlns:xm="http://schemas.microsoft.com/office/excel/2006/main">
          <x14:cfRule type="expression" priority="4702697" id="{373C95F1-00C1-45E9-B561-5224945BA4A4}">
            <xm:f>$AE$4='Data entry'!$R70</xm:f>
            <x14:dxf>
              <fill>
                <patternFill>
                  <bgColor rgb="FFFFFF00"/>
                </patternFill>
              </fill>
            </x14:dxf>
          </x14:cfRule>
          <xm:sqref>Q197:AE197</xm:sqref>
        </x14:conditionalFormatting>
        <x14:conditionalFormatting xmlns:xm="http://schemas.microsoft.com/office/excel/2006/main">
          <x14:cfRule type="expression" priority="4702698" id="{65E90E74-6BEF-4B00-BD5E-ECACFEBC225A}">
            <xm:f>$AF$4='Data entry'!$R70</xm:f>
            <x14:dxf>
              <fill>
                <patternFill>
                  <bgColor rgb="FFFF0000"/>
                </patternFill>
              </fill>
            </x14:dxf>
          </x14:cfRule>
          <xm:sqref>AD198:AP198</xm:sqref>
        </x14:conditionalFormatting>
        <x14:conditionalFormatting xmlns:xm="http://schemas.microsoft.com/office/excel/2006/main">
          <x14:cfRule type="expression" priority="4702699" id="{56B519D7-E083-4811-B42B-D6CB10D44BB3}">
            <xm:f>$AF$4='Data entry'!$R70</xm:f>
            <x14:dxf>
              <fill>
                <patternFill>
                  <bgColor rgb="FFFFFF00"/>
                </patternFill>
              </fill>
            </x14:dxf>
          </x14:cfRule>
          <xm:sqref>R197:AF197</xm:sqref>
        </x14:conditionalFormatting>
        <x14:conditionalFormatting xmlns:xm="http://schemas.microsoft.com/office/excel/2006/main">
          <x14:cfRule type="expression" priority="4702700" id="{889682B6-BF9B-414B-86B7-1C802156B058}">
            <xm:f>$AG$4='Data entry'!$R70</xm:f>
            <x14:dxf>
              <fill>
                <patternFill>
                  <bgColor rgb="FFFF0000"/>
                </patternFill>
              </fill>
            </x14:dxf>
          </x14:cfRule>
          <xm:sqref>AE198:AQ198</xm:sqref>
        </x14:conditionalFormatting>
        <x14:conditionalFormatting xmlns:xm="http://schemas.microsoft.com/office/excel/2006/main">
          <x14:cfRule type="expression" priority="4702701" id="{19913D88-1940-4CB0-B29C-D46D60833BD5}">
            <xm:f>$AG$4='Data entry'!$R70</xm:f>
            <x14:dxf>
              <fill>
                <patternFill>
                  <bgColor rgb="FFFFFF00"/>
                </patternFill>
              </fill>
            </x14:dxf>
          </x14:cfRule>
          <xm:sqref>S197:AG197</xm:sqref>
        </x14:conditionalFormatting>
        <x14:conditionalFormatting xmlns:xm="http://schemas.microsoft.com/office/excel/2006/main">
          <x14:cfRule type="expression" priority="4702702" id="{3DD7B9A5-18A3-463F-BAD5-9796FC487328}">
            <xm:f>$AH$4='Data entry'!$R70</xm:f>
            <x14:dxf>
              <fill>
                <patternFill>
                  <bgColor rgb="FFFF0000"/>
                </patternFill>
              </fill>
            </x14:dxf>
          </x14:cfRule>
          <xm:sqref>AF198:AR198</xm:sqref>
        </x14:conditionalFormatting>
        <x14:conditionalFormatting xmlns:xm="http://schemas.microsoft.com/office/excel/2006/main">
          <x14:cfRule type="expression" priority="4702703" id="{31005CF4-5608-496E-91EB-F7F505046C80}">
            <xm:f>$AH$4='Data entry'!$R70</xm:f>
            <x14:dxf>
              <fill>
                <patternFill>
                  <bgColor rgb="FFFFFF00"/>
                </patternFill>
              </fill>
            </x14:dxf>
          </x14:cfRule>
          <xm:sqref>T197:AH197</xm:sqref>
        </x14:conditionalFormatting>
        <x14:conditionalFormatting xmlns:xm="http://schemas.microsoft.com/office/excel/2006/main">
          <x14:cfRule type="expression" priority="4702704" id="{CD14F654-5B7A-444F-8FC1-7DD71E76E475}">
            <xm:f>$AI$4='Data entry'!$R70</xm:f>
            <x14:dxf>
              <fill>
                <patternFill>
                  <bgColor rgb="FFFF0000"/>
                </patternFill>
              </fill>
            </x14:dxf>
          </x14:cfRule>
          <xm:sqref>AG198:AS198</xm:sqref>
        </x14:conditionalFormatting>
        <x14:conditionalFormatting xmlns:xm="http://schemas.microsoft.com/office/excel/2006/main">
          <x14:cfRule type="expression" priority="4702705" id="{0E4E448C-6C46-4285-B877-A61A90294385}">
            <xm:f>$AI$4='Data entry'!$R70</xm:f>
            <x14:dxf>
              <fill>
                <patternFill>
                  <bgColor rgb="FFFFFF00"/>
                </patternFill>
              </fill>
            </x14:dxf>
          </x14:cfRule>
          <xm:sqref>U197:AI197</xm:sqref>
        </x14:conditionalFormatting>
        <x14:conditionalFormatting xmlns:xm="http://schemas.microsoft.com/office/excel/2006/main">
          <x14:cfRule type="expression" priority="4702706" id="{B1C1818F-791C-403D-BE73-6F6E9DC6A16D}">
            <xm:f>$AJ$4='Data entry'!$R70</xm:f>
            <x14:dxf>
              <fill>
                <patternFill>
                  <bgColor rgb="FFFF0000"/>
                </patternFill>
              </fill>
            </x14:dxf>
          </x14:cfRule>
          <xm:sqref>AH198:AT198</xm:sqref>
        </x14:conditionalFormatting>
        <x14:conditionalFormatting xmlns:xm="http://schemas.microsoft.com/office/excel/2006/main">
          <x14:cfRule type="expression" priority="4702707" id="{A1237792-221B-431B-B8A7-E9A64DA46D93}">
            <xm:f>$AJ$4='Data entry'!$R70</xm:f>
            <x14:dxf>
              <fill>
                <patternFill>
                  <bgColor rgb="FFFFFF00"/>
                </patternFill>
              </fill>
            </x14:dxf>
          </x14:cfRule>
          <xm:sqref>V197:AJ197</xm:sqref>
        </x14:conditionalFormatting>
        <x14:conditionalFormatting xmlns:xm="http://schemas.microsoft.com/office/excel/2006/main">
          <x14:cfRule type="expression" priority="4702708" id="{617DC2AF-C7A3-4724-8EA3-17DEFEDC8949}">
            <xm:f>$AK$4='Data entry'!$R70</xm:f>
            <x14:dxf>
              <fill>
                <patternFill>
                  <bgColor rgb="FFFF0000"/>
                </patternFill>
              </fill>
            </x14:dxf>
          </x14:cfRule>
          <xm:sqref>AI198:AU198</xm:sqref>
        </x14:conditionalFormatting>
        <x14:conditionalFormatting xmlns:xm="http://schemas.microsoft.com/office/excel/2006/main">
          <x14:cfRule type="expression" priority="4702709" id="{AA72317D-37B1-48EB-A28B-BF2AC8DC4519}">
            <xm:f>$AK$4='Data entry'!$R70</xm:f>
            <x14:dxf>
              <fill>
                <patternFill>
                  <bgColor rgb="FFFFFF00"/>
                </patternFill>
              </fill>
            </x14:dxf>
          </x14:cfRule>
          <xm:sqref>W197:AK197</xm:sqref>
        </x14:conditionalFormatting>
        <x14:conditionalFormatting xmlns:xm="http://schemas.microsoft.com/office/excel/2006/main">
          <x14:cfRule type="expression" priority="4702710" id="{6CA9FB7A-20EA-4D3A-B74C-A001F4BE810D}">
            <xm:f>$AL$4='Data entry'!$R70</xm:f>
            <x14:dxf>
              <fill>
                <patternFill>
                  <bgColor rgb="FFFF0000"/>
                </patternFill>
              </fill>
            </x14:dxf>
          </x14:cfRule>
          <xm:sqref>AJ198:AV198</xm:sqref>
        </x14:conditionalFormatting>
        <x14:conditionalFormatting xmlns:xm="http://schemas.microsoft.com/office/excel/2006/main">
          <x14:cfRule type="expression" priority="4702711" id="{81A75DAA-573F-4EF3-A640-1B992C18BEA0}">
            <xm:f>$AL$4='Data entry'!$R70</xm:f>
            <x14:dxf>
              <fill>
                <patternFill>
                  <bgColor rgb="FFFFFF00"/>
                </patternFill>
              </fill>
            </x14:dxf>
          </x14:cfRule>
          <xm:sqref>X197:AL197</xm:sqref>
        </x14:conditionalFormatting>
        <x14:conditionalFormatting xmlns:xm="http://schemas.microsoft.com/office/excel/2006/main">
          <x14:cfRule type="expression" priority="4702712" id="{3D44713E-4ABA-4CCD-9DF4-5513A9FB5E1E}">
            <xm:f>$AM$4='Data entry'!$R70</xm:f>
            <x14:dxf>
              <fill>
                <patternFill>
                  <bgColor rgb="FFFF0000"/>
                </patternFill>
              </fill>
            </x14:dxf>
          </x14:cfRule>
          <xm:sqref>AK198:AW198</xm:sqref>
        </x14:conditionalFormatting>
        <x14:conditionalFormatting xmlns:xm="http://schemas.microsoft.com/office/excel/2006/main">
          <x14:cfRule type="expression" priority="4702713" id="{05A26B51-72A7-4423-822F-2BDBC28275D0}">
            <xm:f>$AM$4='Data entry'!$R70</xm:f>
            <x14:dxf>
              <fill>
                <patternFill>
                  <bgColor rgb="FFFFFF00"/>
                </patternFill>
              </fill>
            </x14:dxf>
          </x14:cfRule>
          <xm:sqref>Y197:AM197</xm:sqref>
        </x14:conditionalFormatting>
        <x14:conditionalFormatting xmlns:xm="http://schemas.microsoft.com/office/excel/2006/main">
          <x14:cfRule type="expression" priority="4702714" id="{B8A20675-6230-4694-A7F6-6B3DC7142773}">
            <xm:f>$AN$4='Data entry'!$R70</xm:f>
            <x14:dxf>
              <fill>
                <patternFill>
                  <bgColor rgb="FFFF0000"/>
                </patternFill>
              </fill>
            </x14:dxf>
          </x14:cfRule>
          <xm:sqref>AL198:AX198</xm:sqref>
        </x14:conditionalFormatting>
        <x14:conditionalFormatting xmlns:xm="http://schemas.microsoft.com/office/excel/2006/main">
          <x14:cfRule type="expression" priority="4702715" id="{8421181C-7450-42E9-BC1D-065CCFCA960E}">
            <xm:f>$AN$4='Data entry'!$R70</xm:f>
            <x14:dxf>
              <fill>
                <patternFill>
                  <bgColor rgb="FFFFFF00"/>
                </patternFill>
              </fill>
            </x14:dxf>
          </x14:cfRule>
          <xm:sqref>Z197:AN197</xm:sqref>
        </x14:conditionalFormatting>
        <x14:conditionalFormatting xmlns:xm="http://schemas.microsoft.com/office/excel/2006/main">
          <x14:cfRule type="expression" priority="4702716" id="{067FE4BD-6EF4-4684-B6E0-35AB2F267EE7}">
            <xm:f>$AO$4='Data entry'!$R70</xm:f>
            <x14:dxf>
              <fill>
                <patternFill>
                  <bgColor rgb="FFFF0000"/>
                </patternFill>
              </fill>
            </x14:dxf>
          </x14:cfRule>
          <xm:sqref>AM198:AY198</xm:sqref>
        </x14:conditionalFormatting>
        <x14:conditionalFormatting xmlns:xm="http://schemas.microsoft.com/office/excel/2006/main">
          <x14:cfRule type="expression" priority="4702717" id="{F7653492-88D1-47AC-8BA3-0CCE65C3C2AB}">
            <xm:f>$AO$4='Data entry'!$R70</xm:f>
            <x14:dxf>
              <fill>
                <patternFill>
                  <bgColor rgb="FFFFFF00"/>
                </patternFill>
              </fill>
            </x14:dxf>
          </x14:cfRule>
          <xm:sqref>AA197:AO197</xm:sqref>
        </x14:conditionalFormatting>
        <x14:conditionalFormatting xmlns:xm="http://schemas.microsoft.com/office/excel/2006/main">
          <x14:cfRule type="expression" priority="4702718" id="{207A5E5D-B322-482E-9193-1D7318138358}">
            <xm:f>$AP$4='Data entry'!$R70</xm:f>
            <x14:dxf>
              <fill>
                <patternFill>
                  <bgColor rgb="FFFF0000"/>
                </patternFill>
              </fill>
            </x14:dxf>
          </x14:cfRule>
          <xm:sqref>AN198:AZ198</xm:sqref>
        </x14:conditionalFormatting>
        <x14:conditionalFormatting xmlns:xm="http://schemas.microsoft.com/office/excel/2006/main">
          <x14:cfRule type="expression" priority="4702719" id="{21DA638D-4CA0-4067-BFF1-240CE1A0261B}">
            <xm:f>$AP$4='Data entry'!$R70</xm:f>
            <x14:dxf>
              <fill>
                <patternFill>
                  <bgColor rgb="FFFFFF00"/>
                </patternFill>
              </fill>
            </x14:dxf>
          </x14:cfRule>
          <xm:sqref>AB197:AP197</xm:sqref>
        </x14:conditionalFormatting>
        <x14:conditionalFormatting xmlns:xm="http://schemas.microsoft.com/office/excel/2006/main">
          <x14:cfRule type="expression" priority="4702720" id="{71963D96-A42A-4B90-BFC7-6D83D37766EF}">
            <xm:f>$AQ$4='Data entry'!$R70</xm:f>
            <x14:dxf>
              <fill>
                <patternFill>
                  <bgColor rgb="FFFF0000"/>
                </patternFill>
              </fill>
            </x14:dxf>
          </x14:cfRule>
          <xm:sqref>AO198:BA198</xm:sqref>
        </x14:conditionalFormatting>
        <x14:conditionalFormatting xmlns:xm="http://schemas.microsoft.com/office/excel/2006/main">
          <x14:cfRule type="expression" priority="4702721" id="{74952595-84B6-484F-8FF6-FCC1F337DF4D}">
            <xm:f>$AQ$4='Data entry'!$R70</xm:f>
            <x14:dxf>
              <fill>
                <patternFill>
                  <bgColor rgb="FFFFFF00"/>
                </patternFill>
              </fill>
            </x14:dxf>
          </x14:cfRule>
          <xm:sqref>AC197:AQ197</xm:sqref>
        </x14:conditionalFormatting>
        <x14:conditionalFormatting xmlns:xm="http://schemas.microsoft.com/office/excel/2006/main">
          <x14:cfRule type="expression" priority="4702722" id="{8AC9C4B9-0A34-4BC0-B0F7-CA89434C4911}">
            <xm:f>$P$4='Data entry'!$R70</xm:f>
            <x14:dxf>
              <fill>
                <patternFill>
                  <bgColor rgb="FFFFFF00"/>
                </patternFill>
              </fill>
            </x14:dxf>
          </x14:cfRule>
          <xm:sqref>C197:P197</xm:sqref>
        </x14:conditionalFormatting>
        <x14:conditionalFormatting xmlns:xm="http://schemas.microsoft.com/office/excel/2006/main">
          <x14:cfRule type="expression" priority="4702723" id="{0A726775-ABFD-4F22-967C-1A4D87BA3751}">
            <xm:f>$Q$4='Data entry'!$R70</xm:f>
            <x14:dxf>
              <fill>
                <patternFill>
                  <bgColor rgb="FFFFFF00"/>
                </patternFill>
              </fill>
            </x14:dxf>
          </x14:cfRule>
          <xm:sqref>C197:Q197</xm:sqref>
        </x14:conditionalFormatting>
        <x14:conditionalFormatting xmlns:xm="http://schemas.microsoft.com/office/excel/2006/main">
          <x14:cfRule type="expression" priority="4702724" id="{3A8414BD-262C-43B5-86EE-FA6901D00453}">
            <xm:f>$Q$4='Data entry'!$R70</xm:f>
            <x14:dxf>
              <fill>
                <patternFill>
                  <bgColor rgb="FFFF0000"/>
                </patternFill>
              </fill>
            </x14:dxf>
          </x14:cfRule>
          <xm:sqref>O198:AA198</xm:sqref>
        </x14:conditionalFormatting>
        <x14:conditionalFormatting xmlns:xm="http://schemas.microsoft.com/office/excel/2006/main">
          <x14:cfRule type="expression" priority="4702725" id="{B8B5501D-F3EF-4449-9306-F652960C65F4}">
            <xm:f>$R$4='Data entry'!$R70</xm:f>
            <x14:dxf>
              <fill>
                <patternFill>
                  <bgColor rgb="FFFF0000"/>
                </patternFill>
              </fill>
            </x14:dxf>
          </x14:cfRule>
          <xm:sqref>P198:AB198</xm:sqref>
        </x14:conditionalFormatting>
        <x14:conditionalFormatting xmlns:xm="http://schemas.microsoft.com/office/excel/2006/main">
          <x14:cfRule type="expression" priority="4702726" id="{5D070DEC-B82E-4D87-B907-A3E5AB836991}">
            <xm:f>$R$4='Data entry'!$R70</xm:f>
            <x14:dxf>
              <fill>
                <patternFill>
                  <bgColor rgb="FFFFFF00"/>
                </patternFill>
              </fill>
            </x14:dxf>
          </x14:cfRule>
          <xm:sqref>D197:R197</xm:sqref>
        </x14:conditionalFormatting>
        <x14:conditionalFormatting xmlns:xm="http://schemas.microsoft.com/office/excel/2006/main">
          <x14:cfRule type="expression" priority="4702727" id="{E4D16A10-F818-4664-9FB2-F0E839824D4B}">
            <xm:f>$S$4='Data entry'!$R70</xm:f>
            <x14:dxf>
              <fill>
                <patternFill>
                  <bgColor rgb="FFFF0000"/>
                </patternFill>
              </fill>
            </x14:dxf>
          </x14:cfRule>
          <xm:sqref>Q198:AC198</xm:sqref>
        </x14:conditionalFormatting>
        <x14:conditionalFormatting xmlns:xm="http://schemas.microsoft.com/office/excel/2006/main">
          <x14:cfRule type="expression" priority="4702728" id="{1A9F9911-A3E9-4730-AFBE-AB8C596545CA}">
            <xm:f>$S$4='Data entry'!$R70</xm:f>
            <x14:dxf>
              <fill>
                <patternFill>
                  <bgColor rgb="FFFFFF00"/>
                </patternFill>
              </fill>
            </x14:dxf>
          </x14:cfRule>
          <xm:sqref>E197:S197</xm:sqref>
        </x14:conditionalFormatting>
        <x14:conditionalFormatting xmlns:xm="http://schemas.microsoft.com/office/excel/2006/main">
          <x14:cfRule type="expression" priority="4702729" id="{8BB5CD1B-B2AC-442A-9550-26DE19A62D22}">
            <xm:f>$T$4='Data entry'!$R70</xm:f>
            <x14:dxf>
              <fill>
                <patternFill>
                  <bgColor rgb="FFFF0000"/>
                </patternFill>
              </fill>
            </x14:dxf>
          </x14:cfRule>
          <xm:sqref>R198:AD198</xm:sqref>
        </x14:conditionalFormatting>
        <x14:conditionalFormatting xmlns:xm="http://schemas.microsoft.com/office/excel/2006/main">
          <x14:cfRule type="expression" priority="4702730" id="{E7B59C69-7921-4049-84A1-8B3E5F7B0598}">
            <xm:f>$T$4='Data entry'!$R70</xm:f>
            <x14:dxf>
              <fill>
                <patternFill>
                  <bgColor rgb="FFFFFF00"/>
                </patternFill>
              </fill>
            </x14:dxf>
          </x14:cfRule>
          <xm:sqref>F197:T197</xm:sqref>
        </x14:conditionalFormatting>
        <x14:conditionalFormatting xmlns:xm="http://schemas.microsoft.com/office/excel/2006/main">
          <x14:cfRule type="expression" priority="4702731" id="{238C09E5-7A3D-439D-949F-A7733073F9A2}">
            <xm:f>$U$4='Data entry'!$R70</xm:f>
            <x14:dxf>
              <fill>
                <patternFill>
                  <bgColor rgb="FFFFFF00"/>
                </patternFill>
              </fill>
            </x14:dxf>
          </x14:cfRule>
          <xm:sqref>G197:U197</xm:sqref>
        </x14:conditionalFormatting>
        <x14:conditionalFormatting xmlns:xm="http://schemas.microsoft.com/office/excel/2006/main">
          <x14:cfRule type="expression" priority="4702732" id="{DE4D4432-0A19-452A-AF14-2873FE4DF411}">
            <xm:f>$AR$4='Data entry'!$R70</xm:f>
            <x14:dxf>
              <fill>
                <patternFill>
                  <bgColor rgb="FFFF0000"/>
                </patternFill>
              </fill>
            </x14:dxf>
          </x14:cfRule>
          <xm:sqref>AP198:BB198</xm:sqref>
        </x14:conditionalFormatting>
        <x14:conditionalFormatting xmlns:xm="http://schemas.microsoft.com/office/excel/2006/main">
          <x14:cfRule type="expression" priority="4702733" id="{90D7E1FF-542D-40C8-9BD5-DFEB4CDD256F}">
            <xm:f>$AR$4='Data entry'!$R70</xm:f>
            <x14:dxf>
              <fill>
                <patternFill>
                  <bgColor rgb="FFFFFF00"/>
                </patternFill>
              </fill>
            </x14:dxf>
          </x14:cfRule>
          <xm:sqref>AD197:AR197</xm:sqref>
        </x14:conditionalFormatting>
        <x14:conditionalFormatting xmlns:xm="http://schemas.microsoft.com/office/excel/2006/main">
          <x14:cfRule type="expression" priority="4702734" id="{0EBB5305-4A4A-4205-A1FF-11160070CBC3}">
            <xm:f>$AS$4='Data entry'!$R70</xm:f>
            <x14:dxf>
              <fill>
                <patternFill>
                  <bgColor rgb="FFFF0000"/>
                </patternFill>
              </fill>
            </x14:dxf>
          </x14:cfRule>
          <xm:sqref>AQ198:BC198</xm:sqref>
        </x14:conditionalFormatting>
        <x14:conditionalFormatting xmlns:xm="http://schemas.microsoft.com/office/excel/2006/main">
          <x14:cfRule type="expression" priority="4702735" id="{AC8EB30C-4253-4CE1-820E-1801F6D8D35B}">
            <xm:f>$AS$4='Data entry'!$R70</xm:f>
            <x14:dxf>
              <fill>
                <patternFill>
                  <bgColor rgb="FFFFFF00"/>
                </patternFill>
              </fill>
            </x14:dxf>
          </x14:cfRule>
          <xm:sqref>AE197:AS197</xm:sqref>
        </x14:conditionalFormatting>
        <x14:conditionalFormatting xmlns:xm="http://schemas.microsoft.com/office/excel/2006/main">
          <x14:cfRule type="expression" priority="4702736" id="{E11744C1-7201-4272-A1B0-945490B42425}">
            <xm:f>$AT$4='Data entry'!$R70</xm:f>
            <x14:dxf>
              <fill>
                <patternFill>
                  <bgColor rgb="FFFF0000"/>
                </patternFill>
              </fill>
            </x14:dxf>
          </x14:cfRule>
          <xm:sqref>AR198:BD198</xm:sqref>
        </x14:conditionalFormatting>
        <x14:conditionalFormatting xmlns:xm="http://schemas.microsoft.com/office/excel/2006/main">
          <x14:cfRule type="expression" priority="4702737" id="{5EE2823B-E955-4EA7-B99C-0B1F77B57A69}">
            <xm:f>$AT$4='Data entry'!$R70</xm:f>
            <x14:dxf>
              <fill>
                <patternFill>
                  <bgColor rgb="FFFFFF00"/>
                </patternFill>
              </fill>
            </x14:dxf>
          </x14:cfRule>
          <xm:sqref>AF197:AT197</xm:sqref>
        </x14:conditionalFormatting>
        <x14:conditionalFormatting xmlns:xm="http://schemas.microsoft.com/office/excel/2006/main">
          <x14:cfRule type="expression" priority="4702738" id="{5737DC63-3262-4B34-900C-2AAEB255FCBA}">
            <xm:f>$AU$4='Data entry'!$R70</xm:f>
            <x14:dxf>
              <fill>
                <patternFill>
                  <bgColor rgb="FFFF0000"/>
                </patternFill>
              </fill>
            </x14:dxf>
          </x14:cfRule>
          <xm:sqref>AS198:BE198</xm:sqref>
        </x14:conditionalFormatting>
        <x14:conditionalFormatting xmlns:xm="http://schemas.microsoft.com/office/excel/2006/main">
          <x14:cfRule type="expression" priority="4702739" id="{2B5C1F1B-3C3D-4CA3-BC64-0E98422075B6}">
            <xm:f>$AU$4='Data entry'!$R70</xm:f>
            <x14:dxf>
              <fill>
                <patternFill>
                  <bgColor rgb="FFFFFF00"/>
                </patternFill>
              </fill>
            </x14:dxf>
          </x14:cfRule>
          <xm:sqref>AG197:AU197</xm:sqref>
        </x14:conditionalFormatting>
        <x14:conditionalFormatting xmlns:xm="http://schemas.microsoft.com/office/excel/2006/main">
          <x14:cfRule type="expression" priority="4702740" id="{B87A1285-B003-4855-8F4B-53C391BA10E6}">
            <xm:f>$AV$4='Data entry'!$R70</xm:f>
            <x14:dxf>
              <fill>
                <patternFill>
                  <bgColor rgb="FFFF0000"/>
                </patternFill>
              </fill>
            </x14:dxf>
          </x14:cfRule>
          <xm:sqref>AT198:BF198</xm:sqref>
        </x14:conditionalFormatting>
        <x14:conditionalFormatting xmlns:xm="http://schemas.microsoft.com/office/excel/2006/main">
          <x14:cfRule type="expression" priority="4702741" id="{338EE31C-78DB-4818-B837-0380F9E457FA}">
            <xm:f>$AV$4='Data entry'!$R70</xm:f>
            <x14:dxf>
              <fill>
                <patternFill>
                  <bgColor rgb="FFFFFF00"/>
                </patternFill>
              </fill>
            </x14:dxf>
          </x14:cfRule>
          <xm:sqref>AH197:AV197</xm:sqref>
        </x14:conditionalFormatting>
        <x14:conditionalFormatting xmlns:xm="http://schemas.microsoft.com/office/excel/2006/main">
          <x14:cfRule type="expression" priority="4702742" id="{5C40EA66-2801-4C91-B885-BF6A1ECFC35C}">
            <xm:f>$AW$4='Data entry'!$R70</xm:f>
            <x14:dxf>
              <fill>
                <patternFill>
                  <bgColor rgb="FFFF0000"/>
                </patternFill>
              </fill>
            </x14:dxf>
          </x14:cfRule>
          <xm:sqref>AU198:BG198</xm:sqref>
        </x14:conditionalFormatting>
        <x14:conditionalFormatting xmlns:xm="http://schemas.microsoft.com/office/excel/2006/main">
          <x14:cfRule type="expression" priority="4702743" id="{51BCD5CE-DF86-4C2F-8A81-DDA1EFD6C8F7}">
            <xm:f>$AW$4='Data entry'!$R70</xm:f>
            <x14:dxf>
              <fill>
                <patternFill>
                  <bgColor rgb="FFFFFF00"/>
                </patternFill>
              </fill>
            </x14:dxf>
          </x14:cfRule>
          <xm:sqref>AI197:AW197</xm:sqref>
        </x14:conditionalFormatting>
        <x14:conditionalFormatting xmlns:xm="http://schemas.microsoft.com/office/excel/2006/main">
          <x14:cfRule type="expression" priority="4702744" id="{DC2ED5A0-8917-4877-8CD3-9DF9BE5993C9}">
            <xm:f>$AX$4='Data entry'!$R70</xm:f>
            <x14:dxf>
              <fill>
                <patternFill>
                  <bgColor rgb="FFFF0000"/>
                </patternFill>
              </fill>
            </x14:dxf>
          </x14:cfRule>
          <xm:sqref>AV198:BH198</xm:sqref>
        </x14:conditionalFormatting>
        <x14:conditionalFormatting xmlns:xm="http://schemas.microsoft.com/office/excel/2006/main">
          <x14:cfRule type="expression" priority="4702745" id="{59B31869-20F9-45BD-BC80-0A6C8945CE2C}">
            <xm:f>$AX$4='Data entry'!$R70</xm:f>
            <x14:dxf>
              <fill>
                <patternFill>
                  <bgColor rgb="FFFFFF00"/>
                </patternFill>
              </fill>
            </x14:dxf>
          </x14:cfRule>
          <xm:sqref>AJ197:AX197</xm:sqref>
        </x14:conditionalFormatting>
        <x14:conditionalFormatting xmlns:xm="http://schemas.microsoft.com/office/excel/2006/main">
          <x14:cfRule type="expression" priority="4702746" id="{D4208FA0-4262-4037-934C-6D0742B2AD8E}">
            <xm:f>$AY$4='Data entry'!$R70</xm:f>
            <x14:dxf>
              <fill>
                <patternFill>
                  <bgColor rgb="FFFF0000"/>
                </patternFill>
              </fill>
            </x14:dxf>
          </x14:cfRule>
          <xm:sqref>AW198:BI198</xm:sqref>
        </x14:conditionalFormatting>
        <x14:conditionalFormatting xmlns:xm="http://schemas.microsoft.com/office/excel/2006/main">
          <x14:cfRule type="expression" priority="4702747" id="{04D6E423-18C7-42B2-A67D-F49D8E62B571}">
            <xm:f>$AY$4='Data entry'!$R70</xm:f>
            <x14:dxf>
              <fill>
                <patternFill>
                  <bgColor rgb="FFFFFF00"/>
                </patternFill>
              </fill>
            </x14:dxf>
          </x14:cfRule>
          <xm:sqref>AK197:AY197</xm:sqref>
        </x14:conditionalFormatting>
        <x14:conditionalFormatting xmlns:xm="http://schemas.microsoft.com/office/excel/2006/main">
          <x14:cfRule type="expression" priority="4702748" id="{A931C203-6E4B-4EBD-A2F4-1876881F48D4}">
            <xm:f>$AZ$4='Data entry'!$R70</xm:f>
            <x14:dxf>
              <fill>
                <patternFill>
                  <bgColor rgb="FFFF0000"/>
                </patternFill>
              </fill>
            </x14:dxf>
          </x14:cfRule>
          <xm:sqref>AX198:BJ198</xm:sqref>
        </x14:conditionalFormatting>
        <x14:conditionalFormatting xmlns:xm="http://schemas.microsoft.com/office/excel/2006/main">
          <x14:cfRule type="expression" priority="4702749" id="{092D9100-E652-40FE-8CAA-720DC0681250}">
            <xm:f>$AZ$4='Data entry'!$R70</xm:f>
            <x14:dxf>
              <fill>
                <patternFill>
                  <bgColor rgb="FFFFFF00"/>
                </patternFill>
              </fill>
            </x14:dxf>
          </x14:cfRule>
          <xm:sqref>AL197:AZ197</xm:sqref>
        </x14:conditionalFormatting>
        <x14:conditionalFormatting xmlns:xm="http://schemas.microsoft.com/office/excel/2006/main">
          <x14:cfRule type="expression" priority="4702750" id="{A3C7E6BE-A225-483C-A983-A915DB662C52}">
            <xm:f>$BA$4='Data entry'!$R70</xm:f>
            <x14:dxf>
              <fill>
                <patternFill>
                  <bgColor rgb="FFFF0000"/>
                </patternFill>
              </fill>
            </x14:dxf>
          </x14:cfRule>
          <xm:sqref>AY198:BK198</xm:sqref>
        </x14:conditionalFormatting>
        <x14:conditionalFormatting xmlns:xm="http://schemas.microsoft.com/office/excel/2006/main">
          <x14:cfRule type="expression" priority="4702751" id="{F5CF569A-8AFA-4CFF-8BD3-F04D8927A99F}">
            <xm:f>$BA$4='Data entry'!$R70</xm:f>
            <x14:dxf>
              <fill>
                <patternFill>
                  <bgColor rgb="FFFFFF00"/>
                </patternFill>
              </fill>
            </x14:dxf>
          </x14:cfRule>
          <xm:sqref>AM197:BA197</xm:sqref>
        </x14:conditionalFormatting>
        <x14:conditionalFormatting xmlns:xm="http://schemas.microsoft.com/office/excel/2006/main">
          <x14:cfRule type="expression" priority="4702752" id="{E4DAC94A-7983-4BFB-A87B-45B58561841A}">
            <xm:f>$BB$4='Data entry'!$R70</xm:f>
            <x14:dxf>
              <fill>
                <patternFill>
                  <bgColor rgb="FFFF0000"/>
                </patternFill>
              </fill>
            </x14:dxf>
          </x14:cfRule>
          <xm:sqref>AZ198:BL198</xm:sqref>
        </x14:conditionalFormatting>
        <x14:conditionalFormatting xmlns:xm="http://schemas.microsoft.com/office/excel/2006/main">
          <x14:cfRule type="expression" priority="4702753" id="{E63849C5-F39B-4B0E-8F8A-B532EDF2CBAE}">
            <xm:f>$BB$4='Data entry'!$R70</xm:f>
            <x14:dxf>
              <fill>
                <patternFill>
                  <bgColor rgb="FFFFFF00"/>
                </patternFill>
              </fill>
            </x14:dxf>
          </x14:cfRule>
          <xm:sqref>AN197:BB197</xm:sqref>
        </x14:conditionalFormatting>
        <x14:conditionalFormatting xmlns:xm="http://schemas.microsoft.com/office/excel/2006/main">
          <x14:cfRule type="expression" priority="4702754" id="{4FDC32D3-C1F5-455D-9AA4-A03359B72526}">
            <xm:f>$BC$4='Data entry'!$R70</xm:f>
            <x14:dxf>
              <fill>
                <patternFill>
                  <bgColor rgb="FFFF0000"/>
                </patternFill>
              </fill>
            </x14:dxf>
          </x14:cfRule>
          <xm:sqref>BA198:BM198</xm:sqref>
        </x14:conditionalFormatting>
        <x14:conditionalFormatting xmlns:xm="http://schemas.microsoft.com/office/excel/2006/main">
          <x14:cfRule type="expression" priority="4702755" id="{5F0D0C60-B233-4C56-B05D-98C99990877F}">
            <xm:f>$BC$4='Data entry'!$R70</xm:f>
            <x14:dxf>
              <fill>
                <patternFill>
                  <bgColor rgb="FFFFFF00"/>
                </patternFill>
              </fill>
            </x14:dxf>
          </x14:cfRule>
          <xm:sqref>AO197:BC197</xm:sqref>
        </x14:conditionalFormatting>
        <x14:conditionalFormatting xmlns:xm="http://schemas.microsoft.com/office/excel/2006/main">
          <x14:cfRule type="expression" priority="4702756" id="{9EBCB60F-8135-43B6-A0F3-548D4092CC98}">
            <xm:f>$BD$4='Data entry'!$R70</xm:f>
            <x14:dxf>
              <fill>
                <patternFill>
                  <bgColor rgb="FFFF0000"/>
                </patternFill>
              </fill>
            </x14:dxf>
          </x14:cfRule>
          <xm:sqref>BB198:BN198</xm:sqref>
        </x14:conditionalFormatting>
        <x14:conditionalFormatting xmlns:xm="http://schemas.microsoft.com/office/excel/2006/main">
          <x14:cfRule type="expression" priority="4702757" id="{961AF346-4A73-41ED-9A8D-27D431B09C05}">
            <xm:f>$BD$4='Data entry'!$R70</xm:f>
            <x14:dxf>
              <fill>
                <patternFill>
                  <bgColor rgb="FFFFFF00"/>
                </patternFill>
              </fill>
            </x14:dxf>
          </x14:cfRule>
          <xm:sqref>AP197:BD197</xm:sqref>
        </x14:conditionalFormatting>
        <x14:conditionalFormatting xmlns:xm="http://schemas.microsoft.com/office/excel/2006/main">
          <x14:cfRule type="expression" priority="4702758" id="{5A887026-27CD-4F8C-8BA6-1E92704C1CA6}">
            <xm:f>$BE$4='Data entry'!$R70</xm:f>
            <x14:dxf>
              <fill>
                <patternFill>
                  <bgColor rgb="FFFF0000"/>
                </patternFill>
              </fill>
            </x14:dxf>
          </x14:cfRule>
          <xm:sqref>BC198:BO198</xm:sqref>
        </x14:conditionalFormatting>
        <x14:conditionalFormatting xmlns:xm="http://schemas.microsoft.com/office/excel/2006/main">
          <x14:cfRule type="expression" priority="4702759" id="{7F46217B-A1E9-4515-B31E-E756FCD7C6D9}">
            <xm:f>$BE$4='Data entry'!$R70</xm:f>
            <x14:dxf>
              <fill>
                <patternFill>
                  <bgColor rgb="FFFFFF00"/>
                </patternFill>
              </fill>
            </x14:dxf>
          </x14:cfRule>
          <xm:sqref>AP197:BE197</xm:sqref>
        </x14:conditionalFormatting>
        <x14:conditionalFormatting xmlns:xm="http://schemas.microsoft.com/office/excel/2006/main">
          <x14:cfRule type="expression" priority="4702760" id="{F4D9285C-8CA0-4EF1-943E-6A462D47CC77}">
            <xm:f>$BF$4='Data entry'!$R70</xm:f>
            <x14:dxf>
              <fill>
                <patternFill>
                  <bgColor rgb="FFFF0000"/>
                </patternFill>
              </fill>
            </x14:dxf>
          </x14:cfRule>
          <xm:sqref>BD198:BP198</xm:sqref>
        </x14:conditionalFormatting>
        <x14:conditionalFormatting xmlns:xm="http://schemas.microsoft.com/office/excel/2006/main">
          <x14:cfRule type="expression" priority="4702761" id="{B9E4407D-651D-4DC0-9D61-3271D62A65E9}">
            <xm:f>$BF$4='Data entry'!$R70</xm:f>
            <x14:dxf>
              <fill>
                <patternFill>
                  <bgColor rgb="FFFFFF00"/>
                </patternFill>
              </fill>
            </x14:dxf>
          </x14:cfRule>
          <xm:sqref>AR197:BF197</xm:sqref>
        </x14:conditionalFormatting>
        <x14:conditionalFormatting xmlns:xm="http://schemas.microsoft.com/office/excel/2006/main">
          <x14:cfRule type="expression" priority="4702762" id="{4CDC062F-DDFF-4556-B941-08F919727F69}">
            <xm:f>$BG$4='Data entry'!$R70</xm:f>
            <x14:dxf>
              <fill>
                <patternFill>
                  <bgColor rgb="FFFF0000"/>
                </patternFill>
              </fill>
            </x14:dxf>
          </x14:cfRule>
          <xm:sqref>BE198:BQ198</xm:sqref>
        </x14:conditionalFormatting>
        <x14:conditionalFormatting xmlns:xm="http://schemas.microsoft.com/office/excel/2006/main">
          <x14:cfRule type="expression" priority="4702763" id="{789184FA-9055-433B-8A1B-92C7ED59E81F}">
            <xm:f>$BG$4='Data entry'!$R70</xm:f>
            <x14:dxf>
              <fill>
                <patternFill>
                  <bgColor rgb="FFFFFF00"/>
                </patternFill>
              </fill>
            </x14:dxf>
          </x14:cfRule>
          <xm:sqref>AS197:BG197</xm:sqref>
        </x14:conditionalFormatting>
        <x14:conditionalFormatting xmlns:xm="http://schemas.microsoft.com/office/excel/2006/main">
          <x14:cfRule type="expression" priority="4702764" id="{58651E5C-09C9-46C1-B95C-E8A578A49E15}">
            <xm:f>$BH$4='Data entry'!$R70</xm:f>
            <x14:dxf>
              <fill>
                <patternFill>
                  <bgColor rgb="FFFFFF00"/>
                </patternFill>
              </fill>
            </x14:dxf>
          </x14:cfRule>
          <xm:sqref>AT197:BH197</xm:sqref>
        </x14:conditionalFormatting>
        <x14:conditionalFormatting xmlns:xm="http://schemas.microsoft.com/office/excel/2006/main">
          <x14:cfRule type="expression" priority="4702765" id="{97B30B86-8311-4DC0-A533-8C0D53F37839}">
            <xm:f>$BH$4='Data entry'!$R70</xm:f>
            <x14:dxf>
              <fill>
                <patternFill>
                  <bgColor rgb="FFFF0000"/>
                </patternFill>
              </fill>
            </x14:dxf>
          </x14:cfRule>
          <xm:sqref>BF198:BR198</xm:sqref>
        </x14:conditionalFormatting>
        <x14:conditionalFormatting xmlns:xm="http://schemas.microsoft.com/office/excel/2006/main">
          <x14:cfRule type="expression" priority="4702766" id="{78344C0C-5AEA-40B1-A20C-6D77DF58E1F5}">
            <xm:f>$BI$4='Data entry'!$R70</xm:f>
            <x14:dxf>
              <fill>
                <patternFill>
                  <bgColor rgb="FFFFFF00"/>
                </patternFill>
              </fill>
            </x14:dxf>
          </x14:cfRule>
          <xm:sqref>AU197:BI197</xm:sqref>
        </x14:conditionalFormatting>
        <x14:conditionalFormatting xmlns:xm="http://schemas.microsoft.com/office/excel/2006/main">
          <x14:cfRule type="expression" priority="4702767" id="{A9CE044F-482E-4F25-B28F-89ACC58502B1}">
            <xm:f>$BI$4='Data entry'!$R70</xm:f>
            <x14:dxf>
              <fill>
                <patternFill>
                  <bgColor rgb="FFFF0000"/>
                </patternFill>
              </fill>
            </x14:dxf>
          </x14:cfRule>
          <xm:sqref>BG198:BS198</xm:sqref>
        </x14:conditionalFormatting>
        <x14:conditionalFormatting xmlns:xm="http://schemas.microsoft.com/office/excel/2006/main">
          <x14:cfRule type="expression" priority="4702768" id="{F63BE0EB-3C71-4456-BEF0-11180AB7A8BB}">
            <xm:f>$BJ$4='Data entry'!$R70</xm:f>
            <x14:dxf>
              <fill>
                <patternFill>
                  <bgColor rgb="FFFFFF00"/>
                </patternFill>
              </fill>
            </x14:dxf>
          </x14:cfRule>
          <xm:sqref>AV197:BJ197</xm:sqref>
        </x14:conditionalFormatting>
        <x14:conditionalFormatting xmlns:xm="http://schemas.microsoft.com/office/excel/2006/main">
          <x14:cfRule type="expression" priority="4702769" id="{478A5DCB-1DAA-4497-A6CC-B4F01FB96D10}">
            <xm:f>$BJ$4='Data entry'!$R70</xm:f>
            <x14:dxf>
              <fill>
                <patternFill>
                  <bgColor rgb="FFFF0000"/>
                </patternFill>
              </fill>
            </x14:dxf>
          </x14:cfRule>
          <xm:sqref>BH198:BT198</xm:sqref>
        </x14:conditionalFormatting>
        <x14:conditionalFormatting xmlns:xm="http://schemas.microsoft.com/office/excel/2006/main">
          <x14:cfRule type="expression" priority="4702770" id="{CDE4AD5B-65A6-4FA4-9EC0-8D05F22312A9}">
            <xm:f>$BK$4='Data entry'!$R70</xm:f>
            <x14:dxf>
              <fill>
                <patternFill>
                  <bgColor rgb="FFFF0000"/>
                </patternFill>
              </fill>
            </x14:dxf>
          </x14:cfRule>
          <xm:sqref>BI198:BU198</xm:sqref>
        </x14:conditionalFormatting>
        <x14:conditionalFormatting xmlns:xm="http://schemas.microsoft.com/office/excel/2006/main">
          <x14:cfRule type="expression" priority="4702771" id="{AB32E790-6CD8-4D11-9A69-57D785FE4BBC}">
            <xm:f>$BK$4='Data entry'!$R70</xm:f>
            <x14:dxf>
              <fill>
                <patternFill>
                  <bgColor rgb="FFFFFF00"/>
                </patternFill>
              </fill>
            </x14:dxf>
          </x14:cfRule>
          <xm:sqref>AW197:BK197</xm:sqref>
        </x14:conditionalFormatting>
        <x14:conditionalFormatting xmlns:xm="http://schemas.microsoft.com/office/excel/2006/main">
          <x14:cfRule type="expression" priority="4702772" id="{99810EB9-805C-43D8-852A-EEECE7874CDB}">
            <xm:f>$BL$4='Data entry'!$R70</xm:f>
            <x14:dxf>
              <fill>
                <patternFill>
                  <bgColor rgb="FFFF0000"/>
                </patternFill>
              </fill>
            </x14:dxf>
          </x14:cfRule>
          <xm:sqref>BJ198:BV198</xm:sqref>
        </x14:conditionalFormatting>
        <x14:conditionalFormatting xmlns:xm="http://schemas.microsoft.com/office/excel/2006/main">
          <x14:cfRule type="expression" priority="4702773" id="{BF5F5475-4E46-479C-97A6-D5175F5D1803}">
            <xm:f>$BL$4='Data entry'!$R70</xm:f>
            <x14:dxf>
              <fill>
                <patternFill>
                  <bgColor rgb="FFFFFF00"/>
                </patternFill>
              </fill>
            </x14:dxf>
          </x14:cfRule>
          <xm:sqref>AX197:BL197</xm:sqref>
        </x14:conditionalFormatting>
        <x14:conditionalFormatting xmlns:xm="http://schemas.microsoft.com/office/excel/2006/main">
          <x14:cfRule type="expression" priority="4702774" id="{B86FDF2F-16C9-46B1-847E-7EA1A8A34B9D}">
            <xm:f>$BM$4='Data entry'!$R70</xm:f>
            <x14:dxf>
              <fill>
                <patternFill>
                  <bgColor rgb="FFFF0000"/>
                </patternFill>
              </fill>
            </x14:dxf>
          </x14:cfRule>
          <xm:sqref>BK198:BW198</xm:sqref>
        </x14:conditionalFormatting>
        <x14:conditionalFormatting xmlns:xm="http://schemas.microsoft.com/office/excel/2006/main">
          <x14:cfRule type="expression" priority="4702775" id="{72FD189F-4CED-400D-9FEF-21A328970A4D}">
            <xm:f>$BM$4='Data entry'!$R70</xm:f>
            <x14:dxf>
              <fill>
                <patternFill>
                  <bgColor rgb="FFFFFF00"/>
                </patternFill>
              </fill>
            </x14:dxf>
          </x14:cfRule>
          <xm:sqref>AY197:BM197</xm:sqref>
        </x14:conditionalFormatting>
        <x14:conditionalFormatting xmlns:xm="http://schemas.microsoft.com/office/excel/2006/main">
          <x14:cfRule type="expression" priority="4702776" id="{BBBBF859-D5A7-4F55-BFBF-8A77E3357590}">
            <xm:f>$BN$4='Data entry'!$R70</xm:f>
            <x14:dxf>
              <fill>
                <patternFill>
                  <bgColor rgb="FFFF0000"/>
                </patternFill>
              </fill>
            </x14:dxf>
          </x14:cfRule>
          <xm:sqref>BL198:BX198</xm:sqref>
        </x14:conditionalFormatting>
        <x14:conditionalFormatting xmlns:xm="http://schemas.microsoft.com/office/excel/2006/main">
          <x14:cfRule type="expression" priority="4702777" id="{50CB1D75-0FD5-4D24-92B1-E8A41DC6575C}">
            <xm:f>$BN$4='Data entry'!$R70</xm:f>
            <x14:dxf>
              <fill>
                <patternFill>
                  <bgColor rgb="FFFFFF00"/>
                </patternFill>
              </fill>
            </x14:dxf>
          </x14:cfRule>
          <xm:sqref>AZ197:BN197</xm:sqref>
        </x14:conditionalFormatting>
        <x14:conditionalFormatting xmlns:xm="http://schemas.microsoft.com/office/excel/2006/main">
          <x14:cfRule type="expression" priority="4702778" id="{9EF3226D-E8FC-496B-A6FF-71776AEA54D1}">
            <xm:f>$BO$4='Data entry'!$R70</xm:f>
            <x14:dxf>
              <fill>
                <patternFill>
                  <bgColor rgb="FFFF0000"/>
                </patternFill>
              </fill>
            </x14:dxf>
          </x14:cfRule>
          <xm:sqref>BM198:BY198</xm:sqref>
        </x14:conditionalFormatting>
        <x14:conditionalFormatting xmlns:xm="http://schemas.microsoft.com/office/excel/2006/main">
          <x14:cfRule type="expression" priority="4702779" id="{3B86C801-ECFE-4D05-8AA5-1581116BAFBC}">
            <xm:f>$BO$4='Data entry'!$R70</xm:f>
            <x14:dxf>
              <fill>
                <patternFill>
                  <bgColor rgb="FFFFFF00"/>
                </patternFill>
              </fill>
            </x14:dxf>
          </x14:cfRule>
          <xm:sqref>BA197:BO197</xm:sqref>
        </x14:conditionalFormatting>
        <x14:conditionalFormatting xmlns:xm="http://schemas.microsoft.com/office/excel/2006/main">
          <x14:cfRule type="expression" priority="4702780" id="{058A23EC-3371-4A02-9F20-1ECA603AC6BC}">
            <xm:f>$BP$4='Data entry'!$R70</xm:f>
            <x14:dxf>
              <fill>
                <patternFill>
                  <bgColor rgb="FFFF0000"/>
                </patternFill>
              </fill>
            </x14:dxf>
          </x14:cfRule>
          <xm:sqref>BN198:BZ198</xm:sqref>
        </x14:conditionalFormatting>
        <x14:conditionalFormatting xmlns:xm="http://schemas.microsoft.com/office/excel/2006/main">
          <x14:cfRule type="expression" priority="4702781" id="{3E711E31-3992-4555-AB22-87133D60CD15}">
            <xm:f>$BP$4='Data entry'!$R70</xm:f>
            <x14:dxf>
              <fill>
                <patternFill>
                  <bgColor rgb="FFFFFF00"/>
                </patternFill>
              </fill>
            </x14:dxf>
          </x14:cfRule>
          <xm:sqref>BB197:BP197</xm:sqref>
        </x14:conditionalFormatting>
        <x14:conditionalFormatting xmlns:xm="http://schemas.microsoft.com/office/excel/2006/main">
          <x14:cfRule type="expression" priority="4702782" id="{23E9F8B9-37D5-4730-9453-6F23E8ECBBE3}">
            <xm:f>$BQ$4='Data entry'!$R70</xm:f>
            <x14:dxf>
              <fill>
                <patternFill>
                  <bgColor rgb="FFFFFF00"/>
                </patternFill>
              </fill>
            </x14:dxf>
          </x14:cfRule>
          <xm:sqref>BC197:BQ197</xm:sqref>
        </x14:conditionalFormatting>
        <x14:conditionalFormatting xmlns:xm="http://schemas.microsoft.com/office/excel/2006/main">
          <x14:cfRule type="expression" priority="4702783" id="{BCFD92F6-AAD3-44FD-BC61-A292A81B883E}">
            <xm:f>$BQ$4='Data entry'!$R70</xm:f>
            <x14:dxf>
              <fill>
                <patternFill>
                  <bgColor rgb="FFFF0000"/>
                </patternFill>
              </fill>
            </x14:dxf>
          </x14:cfRule>
          <xm:sqref>BO198:CA198</xm:sqref>
        </x14:conditionalFormatting>
        <x14:conditionalFormatting xmlns:xm="http://schemas.microsoft.com/office/excel/2006/main">
          <x14:cfRule type="expression" priority="4702784" id="{357D60E5-F356-477E-8020-A18F42C02832}">
            <xm:f>$BR$4='Data entry'!$R70</xm:f>
            <x14:dxf>
              <fill>
                <patternFill>
                  <bgColor rgb="FFFFFF00"/>
                </patternFill>
              </fill>
            </x14:dxf>
          </x14:cfRule>
          <xm:sqref>BD197:BR197</xm:sqref>
        </x14:conditionalFormatting>
        <x14:conditionalFormatting xmlns:xm="http://schemas.microsoft.com/office/excel/2006/main">
          <x14:cfRule type="expression" priority="4702785" id="{DA2B6511-43B3-432D-B6AA-1DB1188B90A6}">
            <xm:f>$BR$4='Data entry'!$R70</xm:f>
            <x14:dxf>
              <fill>
                <patternFill>
                  <bgColor rgb="FFFF0000"/>
                </patternFill>
              </fill>
            </x14:dxf>
          </x14:cfRule>
          <xm:sqref>BP198:CB198</xm:sqref>
        </x14:conditionalFormatting>
        <x14:conditionalFormatting xmlns:xm="http://schemas.microsoft.com/office/excel/2006/main">
          <x14:cfRule type="expression" priority="4702786" id="{0D5F64E4-4136-4BFA-B833-CC8578525D9C}">
            <xm:f>$BS$4='Data entry'!$R70</xm:f>
            <x14:dxf>
              <fill>
                <patternFill>
                  <bgColor rgb="FFFFFF00"/>
                </patternFill>
              </fill>
            </x14:dxf>
          </x14:cfRule>
          <xm:sqref>BE197:BS197</xm:sqref>
        </x14:conditionalFormatting>
        <x14:conditionalFormatting xmlns:xm="http://schemas.microsoft.com/office/excel/2006/main">
          <x14:cfRule type="expression" priority="4702787" id="{AC94D468-F078-4AE2-8771-102996E07B09}">
            <xm:f>$BS$4='Data entry'!$R70</xm:f>
            <x14:dxf>
              <fill>
                <patternFill>
                  <bgColor rgb="FFFF0000"/>
                </patternFill>
              </fill>
            </x14:dxf>
          </x14:cfRule>
          <xm:sqref>BQ198:CC198</xm:sqref>
        </x14:conditionalFormatting>
        <x14:conditionalFormatting xmlns:xm="http://schemas.microsoft.com/office/excel/2006/main">
          <x14:cfRule type="expression" priority="4702788" id="{10E78F76-181E-4F19-9F89-7DD36D3EFE30}">
            <xm:f>$BT$4='Data entry'!$R70</xm:f>
            <x14:dxf>
              <fill>
                <patternFill>
                  <bgColor rgb="FFFFFF00"/>
                </patternFill>
              </fill>
            </x14:dxf>
          </x14:cfRule>
          <xm:sqref>BF197:BT197</xm:sqref>
        </x14:conditionalFormatting>
        <x14:conditionalFormatting xmlns:xm="http://schemas.microsoft.com/office/excel/2006/main">
          <x14:cfRule type="expression" priority="4702789" id="{6A5FADC6-9512-4EFB-90A5-7B5244D10D1F}">
            <xm:f>$BT$4='Data entry'!$R70</xm:f>
            <x14:dxf>
              <fill>
                <patternFill>
                  <bgColor rgb="FFFF0000"/>
                </patternFill>
              </fill>
            </x14:dxf>
          </x14:cfRule>
          <xm:sqref>BR198:CC198</xm:sqref>
        </x14:conditionalFormatting>
        <x14:conditionalFormatting xmlns:xm="http://schemas.microsoft.com/office/excel/2006/main">
          <x14:cfRule type="expression" priority="4702790" id="{A51139D1-8841-4B96-B8CB-DFE3808765CF}">
            <xm:f>$BU$4='Data entry'!$R70</xm:f>
            <x14:dxf>
              <fill>
                <patternFill>
                  <bgColor rgb="FFFFFF00"/>
                </patternFill>
              </fill>
            </x14:dxf>
          </x14:cfRule>
          <xm:sqref>BG197:BU197</xm:sqref>
        </x14:conditionalFormatting>
        <x14:conditionalFormatting xmlns:xm="http://schemas.microsoft.com/office/excel/2006/main">
          <x14:cfRule type="expression" priority="4702791" id="{55CA7258-760F-4BFF-ACB5-A70FEB3E7981}">
            <xm:f>$BU$4='Data entry'!$R70</xm:f>
            <x14:dxf>
              <fill>
                <patternFill>
                  <bgColor rgb="FFFF0000"/>
                </patternFill>
              </fill>
            </x14:dxf>
          </x14:cfRule>
          <xm:sqref>BS198:CC198</xm:sqref>
        </x14:conditionalFormatting>
        <x14:conditionalFormatting xmlns:xm="http://schemas.microsoft.com/office/excel/2006/main">
          <x14:cfRule type="expression" priority="4702792" id="{A922B218-64DB-4CBB-9AB8-FE0EBB44E09E}">
            <xm:f>$BV$4='Data entry'!$R70</xm:f>
            <x14:dxf>
              <fill>
                <patternFill>
                  <bgColor rgb="FFFFFF00"/>
                </patternFill>
              </fill>
            </x14:dxf>
          </x14:cfRule>
          <xm:sqref>BH197:BV197</xm:sqref>
        </x14:conditionalFormatting>
        <x14:conditionalFormatting xmlns:xm="http://schemas.microsoft.com/office/excel/2006/main">
          <x14:cfRule type="expression" priority="4702793" id="{C98E908A-CD31-4778-B41C-7AFB9DBE639A}">
            <xm:f>$BV$4='Data entry'!$R70</xm:f>
            <x14:dxf>
              <fill>
                <patternFill>
                  <bgColor rgb="FFFF0000"/>
                </patternFill>
              </fill>
            </x14:dxf>
          </x14:cfRule>
          <xm:sqref>BT198:CC198</xm:sqref>
        </x14:conditionalFormatting>
        <x14:conditionalFormatting xmlns:xm="http://schemas.microsoft.com/office/excel/2006/main">
          <x14:cfRule type="expression" priority="4702794" id="{465CCCA3-B4DB-4B61-8AC7-8A5E4CEC9E3F}">
            <xm:f>$BW$4='Data entry'!$R70</xm:f>
            <x14:dxf>
              <fill>
                <patternFill>
                  <bgColor rgb="FFFFFF00"/>
                </patternFill>
              </fill>
            </x14:dxf>
          </x14:cfRule>
          <xm:sqref>BI197:BW197</xm:sqref>
        </x14:conditionalFormatting>
        <x14:conditionalFormatting xmlns:xm="http://schemas.microsoft.com/office/excel/2006/main">
          <x14:cfRule type="expression" priority="4702795" id="{37566F97-6D06-400B-A709-FE657B07687F}">
            <xm:f>$BW$4='Data entry'!$R70</xm:f>
            <x14:dxf>
              <fill>
                <patternFill>
                  <bgColor rgb="FFFF0000"/>
                </patternFill>
              </fill>
            </x14:dxf>
          </x14:cfRule>
          <xm:sqref>BU198:CC198</xm:sqref>
        </x14:conditionalFormatting>
        <x14:conditionalFormatting xmlns:xm="http://schemas.microsoft.com/office/excel/2006/main">
          <x14:cfRule type="expression" priority="4702796" id="{D8FBA3AC-5CF0-4E45-97CA-1D4DEE729ADA}">
            <xm:f>$BX$4='Data entry'!$R70</xm:f>
            <x14:dxf>
              <fill>
                <patternFill>
                  <bgColor rgb="FFFFFF00"/>
                </patternFill>
              </fill>
            </x14:dxf>
          </x14:cfRule>
          <xm:sqref>BJ197:BX197</xm:sqref>
        </x14:conditionalFormatting>
        <x14:conditionalFormatting xmlns:xm="http://schemas.microsoft.com/office/excel/2006/main">
          <x14:cfRule type="expression" priority="4702797" id="{E077C84B-A94F-431D-B232-4AFCC7C64F54}">
            <xm:f>$BX$4='Data entry'!$R70</xm:f>
            <x14:dxf>
              <fill>
                <patternFill>
                  <bgColor rgb="FFFF0000"/>
                </patternFill>
              </fill>
            </x14:dxf>
          </x14:cfRule>
          <xm:sqref>BV198:CC198</xm:sqref>
        </x14:conditionalFormatting>
        <x14:conditionalFormatting xmlns:xm="http://schemas.microsoft.com/office/excel/2006/main">
          <x14:cfRule type="expression" priority="4702798" id="{63783BA8-0C97-4A44-86FD-7A2BCF1B9957}">
            <xm:f>$BY$4='Data entry'!$R70</xm:f>
            <x14:dxf>
              <fill>
                <patternFill>
                  <bgColor rgb="FFFFFF00"/>
                </patternFill>
              </fill>
            </x14:dxf>
          </x14:cfRule>
          <xm:sqref>BK197:BY197</xm:sqref>
        </x14:conditionalFormatting>
        <x14:conditionalFormatting xmlns:xm="http://schemas.microsoft.com/office/excel/2006/main">
          <x14:cfRule type="expression" priority="4702799" id="{BB8DB8B4-B71B-46D2-AEE7-346F16103F74}">
            <xm:f>$BY$4='Data entry'!$R70</xm:f>
            <x14:dxf>
              <fill>
                <patternFill>
                  <bgColor rgb="FFFF0000"/>
                </patternFill>
              </fill>
            </x14:dxf>
          </x14:cfRule>
          <xm:sqref>BW198:CC198</xm:sqref>
        </x14:conditionalFormatting>
        <x14:conditionalFormatting xmlns:xm="http://schemas.microsoft.com/office/excel/2006/main">
          <x14:cfRule type="expression" priority="4702800" id="{1B638B98-2B06-4FEB-90C1-446A3E0A3979}">
            <xm:f>$BZ$4='Data entry'!$R70</xm:f>
            <x14:dxf>
              <fill>
                <patternFill>
                  <bgColor rgb="FFFFFF00"/>
                </patternFill>
              </fill>
            </x14:dxf>
          </x14:cfRule>
          <xm:sqref>BL197:BZ197</xm:sqref>
        </x14:conditionalFormatting>
        <x14:conditionalFormatting xmlns:xm="http://schemas.microsoft.com/office/excel/2006/main">
          <x14:cfRule type="expression" priority="4702801" id="{D3A0A2F8-D1B2-4DC5-B2A9-0EF53074E685}">
            <xm:f>$BZ$4='Data entry'!$R70</xm:f>
            <x14:dxf>
              <fill>
                <patternFill>
                  <bgColor rgb="FFFF0000"/>
                </patternFill>
              </fill>
            </x14:dxf>
          </x14:cfRule>
          <xm:sqref>BX198:CC198</xm:sqref>
        </x14:conditionalFormatting>
        <x14:conditionalFormatting xmlns:xm="http://schemas.microsoft.com/office/excel/2006/main">
          <x14:cfRule type="expression" priority="4702802" id="{83F6D018-7D3B-4D33-9998-11572F2F2FF5}">
            <xm:f>$CA$4='Data entry'!$R70</xm:f>
            <x14:dxf>
              <fill>
                <patternFill>
                  <bgColor rgb="FFFFFF00"/>
                </patternFill>
              </fill>
            </x14:dxf>
          </x14:cfRule>
          <xm:sqref>BM197:CA197</xm:sqref>
        </x14:conditionalFormatting>
        <x14:conditionalFormatting xmlns:xm="http://schemas.microsoft.com/office/excel/2006/main">
          <x14:cfRule type="expression" priority="4702803" id="{8E6D0B51-5626-4ED9-9072-C7A2C139704F}">
            <xm:f>$CA$4='Data entry'!$R70</xm:f>
            <x14:dxf>
              <fill>
                <patternFill>
                  <bgColor rgb="FFFF0000"/>
                </patternFill>
              </fill>
            </x14:dxf>
          </x14:cfRule>
          <xm:sqref>BY198:CC198</xm:sqref>
        </x14:conditionalFormatting>
        <x14:conditionalFormatting xmlns:xm="http://schemas.microsoft.com/office/excel/2006/main">
          <x14:cfRule type="expression" priority="4702804" id="{E1886EE4-3BDE-43A9-9F4B-79377FEC37FE}">
            <xm:f>$CB$4='Data entry'!$R70</xm:f>
            <x14:dxf>
              <fill>
                <patternFill>
                  <bgColor rgb="FFFFFF00"/>
                </patternFill>
              </fill>
            </x14:dxf>
          </x14:cfRule>
          <xm:sqref>BN197:CB197</xm:sqref>
        </x14:conditionalFormatting>
        <x14:conditionalFormatting xmlns:xm="http://schemas.microsoft.com/office/excel/2006/main">
          <x14:cfRule type="expression" priority="4702805" id="{ADEF572A-6C18-4602-BB86-01C96D36E07E}">
            <xm:f>$CB$4='Data entry'!$R70</xm:f>
            <x14:dxf>
              <fill>
                <patternFill>
                  <bgColor rgb="FFFF0000"/>
                </patternFill>
              </fill>
            </x14:dxf>
          </x14:cfRule>
          <xm:sqref>BZ198:CC198</xm:sqref>
        </x14:conditionalFormatting>
        <x14:conditionalFormatting xmlns:xm="http://schemas.microsoft.com/office/excel/2006/main">
          <x14:cfRule type="expression" priority="4702806" id="{7984E1C9-E073-4955-8543-62145CB6D008}">
            <xm:f>$CC$4='Data entry'!$R70</xm:f>
            <x14:dxf>
              <fill>
                <patternFill>
                  <bgColor rgb="FFFFFF00"/>
                </patternFill>
              </fill>
            </x14:dxf>
          </x14:cfRule>
          <xm:sqref>BO197:CC197</xm:sqref>
        </x14:conditionalFormatting>
        <x14:conditionalFormatting xmlns:xm="http://schemas.microsoft.com/office/excel/2006/main">
          <x14:cfRule type="expression" priority="4702807" id="{18A957B3-59FA-4698-BA92-2A208FF18E2F}">
            <xm:f>$CC$4='Data entry'!$R70</xm:f>
            <x14:dxf>
              <fill>
                <patternFill>
                  <bgColor rgb="FFFF0000"/>
                </patternFill>
              </fill>
            </x14:dxf>
          </x14:cfRule>
          <xm:sqref>CA198:CC198</xm:sqref>
        </x14:conditionalFormatting>
        <x14:conditionalFormatting xmlns:xm="http://schemas.microsoft.com/office/excel/2006/main">
          <x14:cfRule type="expression" priority="4702894" id="{5B0DB825-B7C2-40AC-B7EF-F267F054CFB9}">
            <xm:f>$U$4='Data entry'!$R71</xm:f>
            <x14:dxf>
              <fill>
                <patternFill>
                  <bgColor rgb="FFFF0000"/>
                </patternFill>
              </fill>
            </x14:dxf>
          </x14:cfRule>
          <xm:sqref>S201:AE201</xm:sqref>
        </x14:conditionalFormatting>
        <x14:conditionalFormatting xmlns:xm="http://schemas.microsoft.com/office/excel/2006/main">
          <x14:cfRule type="expression" priority="4702895" id="{18311200-E2BB-400F-B594-3B9A2C6068C2}">
            <xm:f>$V$4='Data entry'!$R71</xm:f>
            <x14:dxf>
              <fill>
                <patternFill>
                  <bgColor rgb="FFFF0000"/>
                </patternFill>
              </fill>
            </x14:dxf>
          </x14:cfRule>
          <xm:sqref>T201:AF201</xm:sqref>
        </x14:conditionalFormatting>
        <x14:conditionalFormatting xmlns:xm="http://schemas.microsoft.com/office/excel/2006/main">
          <x14:cfRule type="expression" priority="4702896" id="{D6DFB621-1A58-4C59-A987-ECAD0EB2D32B}">
            <xm:f>$V$4='Data entry'!$R71</xm:f>
            <x14:dxf>
              <fill>
                <patternFill>
                  <bgColor rgb="FFFFFF00"/>
                </patternFill>
              </fill>
            </x14:dxf>
          </x14:cfRule>
          <xm:sqref>H200:V200</xm:sqref>
        </x14:conditionalFormatting>
        <x14:conditionalFormatting xmlns:xm="http://schemas.microsoft.com/office/excel/2006/main">
          <x14:cfRule type="expression" priority="4702897" id="{5F87A680-DC5F-433D-A779-B7A534ACCDA9}">
            <xm:f>$W$4='Data entry'!$R71</xm:f>
            <x14:dxf>
              <fill>
                <patternFill>
                  <bgColor rgb="FFFF0000"/>
                </patternFill>
              </fill>
            </x14:dxf>
          </x14:cfRule>
          <xm:sqref>U201:AG201</xm:sqref>
        </x14:conditionalFormatting>
        <x14:conditionalFormatting xmlns:xm="http://schemas.microsoft.com/office/excel/2006/main">
          <x14:cfRule type="expression" priority="4702898" id="{964539FF-A92C-4F68-B268-B7157A32678C}">
            <xm:f>$W$4='Data entry'!$R71</xm:f>
            <x14:dxf>
              <fill>
                <patternFill>
                  <bgColor rgb="FFFFFF00"/>
                </patternFill>
              </fill>
            </x14:dxf>
          </x14:cfRule>
          <xm:sqref>I200:W200</xm:sqref>
        </x14:conditionalFormatting>
        <x14:conditionalFormatting xmlns:xm="http://schemas.microsoft.com/office/excel/2006/main">
          <x14:cfRule type="expression" priority="4702899" id="{46C1533A-F090-4A90-9309-3F59EC3FD3B0}">
            <xm:f>$X$4='Data entry'!$R71</xm:f>
            <x14:dxf>
              <fill>
                <patternFill>
                  <bgColor rgb="FFFF0000"/>
                </patternFill>
              </fill>
            </x14:dxf>
          </x14:cfRule>
          <xm:sqref>V201:AH201</xm:sqref>
        </x14:conditionalFormatting>
        <x14:conditionalFormatting xmlns:xm="http://schemas.microsoft.com/office/excel/2006/main">
          <x14:cfRule type="expression" priority="4702900" id="{7C70E81C-DDD4-4D75-933A-4F6A39893184}">
            <xm:f>$X$4='Data entry'!$R71</xm:f>
            <x14:dxf>
              <fill>
                <patternFill>
                  <bgColor rgb="FFFFFF00"/>
                </patternFill>
              </fill>
            </x14:dxf>
          </x14:cfRule>
          <xm:sqref>J200:X200</xm:sqref>
        </x14:conditionalFormatting>
        <x14:conditionalFormatting xmlns:xm="http://schemas.microsoft.com/office/excel/2006/main">
          <x14:cfRule type="expression" priority="4702901" id="{561AF073-0EF8-4B72-A119-40A639C4359D}">
            <xm:f>$Y$4='Data entry'!$R71</xm:f>
            <x14:dxf>
              <fill>
                <patternFill>
                  <bgColor rgb="FFFF0000"/>
                </patternFill>
              </fill>
            </x14:dxf>
          </x14:cfRule>
          <xm:sqref>W201:AI201</xm:sqref>
        </x14:conditionalFormatting>
        <x14:conditionalFormatting xmlns:xm="http://schemas.microsoft.com/office/excel/2006/main">
          <x14:cfRule type="expression" priority="4702902" id="{F242E808-8F07-4A89-9524-7D4C767CE357}">
            <xm:f>$Y$4='Data entry'!$R71</xm:f>
            <x14:dxf>
              <fill>
                <patternFill>
                  <bgColor rgb="FFFFFF00"/>
                </patternFill>
              </fill>
            </x14:dxf>
          </x14:cfRule>
          <xm:sqref>K200:Y200</xm:sqref>
        </x14:conditionalFormatting>
        <x14:conditionalFormatting xmlns:xm="http://schemas.microsoft.com/office/excel/2006/main">
          <x14:cfRule type="expression" priority="4702903" id="{DD601058-982B-4218-BD9D-64BB823C2633}">
            <xm:f>$Z$4='Data entry'!$R71</xm:f>
            <x14:dxf>
              <fill>
                <patternFill>
                  <bgColor rgb="FFFF0000"/>
                </patternFill>
              </fill>
            </x14:dxf>
          </x14:cfRule>
          <xm:sqref>X201:AJ201</xm:sqref>
        </x14:conditionalFormatting>
        <x14:conditionalFormatting xmlns:xm="http://schemas.microsoft.com/office/excel/2006/main">
          <x14:cfRule type="expression" priority="4702904" id="{C9DB141D-79F6-4093-92A3-7BF7A1622985}">
            <xm:f>$Z$4='Data entry'!$R71</xm:f>
            <x14:dxf>
              <fill>
                <patternFill>
                  <bgColor rgb="FFFFFF00"/>
                </patternFill>
              </fill>
            </x14:dxf>
          </x14:cfRule>
          <xm:sqref>L200:Z200</xm:sqref>
        </x14:conditionalFormatting>
        <x14:conditionalFormatting xmlns:xm="http://schemas.microsoft.com/office/excel/2006/main">
          <x14:cfRule type="expression" priority="4702905" id="{710EB8D3-F5C0-4E3C-8214-2D0C4E26F649}">
            <xm:f>$AA$4='Data entry'!$R71</xm:f>
            <x14:dxf>
              <fill>
                <patternFill>
                  <bgColor rgb="FFFF0000"/>
                </patternFill>
              </fill>
            </x14:dxf>
          </x14:cfRule>
          <xm:sqref>Y201:AK201</xm:sqref>
        </x14:conditionalFormatting>
        <x14:conditionalFormatting xmlns:xm="http://schemas.microsoft.com/office/excel/2006/main">
          <x14:cfRule type="expression" priority="4702906" id="{33825D69-C967-4D27-B395-5D44A3083802}">
            <xm:f>$AA$4='Data entry'!$R71</xm:f>
            <x14:dxf>
              <fill>
                <patternFill>
                  <bgColor rgb="FFFFFF00"/>
                </patternFill>
              </fill>
            </x14:dxf>
          </x14:cfRule>
          <xm:sqref>M200:AA200</xm:sqref>
        </x14:conditionalFormatting>
        <x14:conditionalFormatting xmlns:xm="http://schemas.microsoft.com/office/excel/2006/main">
          <x14:cfRule type="expression" priority="4702907" id="{9811A97D-351B-4D32-8754-AF433277E62B}">
            <xm:f>$AB$4='Data entry'!$R71</xm:f>
            <x14:dxf>
              <fill>
                <patternFill>
                  <bgColor rgb="FFFF0000"/>
                </patternFill>
              </fill>
            </x14:dxf>
          </x14:cfRule>
          <xm:sqref>Z201:AL201</xm:sqref>
        </x14:conditionalFormatting>
        <x14:conditionalFormatting xmlns:xm="http://schemas.microsoft.com/office/excel/2006/main">
          <x14:cfRule type="expression" priority="4702908" id="{6DD3E556-C72E-438B-92DA-3096ED1E4178}">
            <xm:f>$AB$4='Data entry'!$R71</xm:f>
            <x14:dxf>
              <fill>
                <patternFill>
                  <bgColor rgb="FFFFFF00"/>
                </patternFill>
              </fill>
            </x14:dxf>
          </x14:cfRule>
          <xm:sqref>N200:AB200</xm:sqref>
        </x14:conditionalFormatting>
        <x14:conditionalFormatting xmlns:xm="http://schemas.microsoft.com/office/excel/2006/main">
          <x14:cfRule type="expression" priority="4702909" id="{C0DF7A1B-D6BC-4371-BD3A-F0708147FA1C}">
            <xm:f>$AC$4='Data entry'!$R71</xm:f>
            <x14:dxf>
              <fill>
                <patternFill>
                  <bgColor rgb="FFFF0000"/>
                </patternFill>
              </fill>
            </x14:dxf>
          </x14:cfRule>
          <xm:sqref>AA201:AM201</xm:sqref>
        </x14:conditionalFormatting>
        <x14:conditionalFormatting xmlns:xm="http://schemas.microsoft.com/office/excel/2006/main">
          <x14:cfRule type="expression" priority="4702910" id="{DB2E1F48-AF0E-41F9-A976-6B1963CA5711}">
            <xm:f>$AC$4='Data entry'!$R71</xm:f>
            <x14:dxf>
              <fill>
                <patternFill>
                  <bgColor rgb="FFFFFF00"/>
                </patternFill>
              </fill>
            </x14:dxf>
          </x14:cfRule>
          <xm:sqref>O200:AC200</xm:sqref>
        </x14:conditionalFormatting>
        <x14:conditionalFormatting xmlns:xm="http://schemas.microsoft.com/office/excel/2006/main">
          <x14:cfRule type="expression" priority="4702911" id="{89909907-F9A9-4AF9-BC1D-304710A43F50}">
            <xm:f>$AD$4='Data entry'!$R71</xm:f>
            <x14:dxf>
              <fill>
                <patternFill>
                  <bgColor rgb="FFFF0000"/>
                </patternFill>
              </fill>
            </x14:dxf>
          </x14:cfRule>
          <xm:sqref>AB201:AN201</xm:sqref>
        </x14:conditionalFormatting>
        <x14:conditionalFormatting xmlns:xm="http://schemas.microsoft.com/office/excel/2006/main">
          <x14:cfRule type="expression" priority="4702912" id="{729676B7-E331-43A4-ACC9-850DCEE76A0E}">
            <xm:f>$AD$4='Data entry'!$R71</xm:f>
            <x14:dxf>
              <fill>
                <patternFill>
                  <bgColor rgb="FFFFFF00"/>
                </patternFill>
              </fill>
            </x14:dxf>
          </x14:cfRule>
          <xm:sqref>P200:AD200</xm:sqref>
        </x14:conditionalFormatting>
        <x14:conditionalFormatting xmlns:xm="http://schemas.microsoft.com/office/excel/2006/main">
          <x14:cfRule type="expression" priority="4702913" id="{00DA2C55-350E-44AA-ABEA-808FABFDA737}">
            <xm:f>$AE$4='Data entry'!$R71</xm:f>
            <x14:dxf>
              <fill>
                <patternFill>
                  <bgColor rgb="FFFF0000"/>
                </patternFill>
              </fill>
            </x14:dxf>
          </x14:cfRule>
          <xm:sqref>AC201:AO201</xm:sqref>
        </x14:conditionalFormatting>
        <x14:conditionalFormatting xmlns:xm="http://schemas.microsoft.com/office/excel/2006/main">
          <x14:cfRule type="expression" priority="4702914" id="{373C95F1-00C1-45E9-B561-5224945BA4A4}">
            <xm:f>$AE$4='Data entry'!$R71</xm:f>
            <x14:dxf>
              <fill>
                <patternFill>
                  <bgColor rgb="FFFFFF00"/>
                </patternFill>
              </fill>
            </x14:dxf>
          </x14:cfRule>
          <xm:sqref>Q200:AE200</xm:sqref>
        </x14:conditionalFormatting>
        <x14:conditionalFormatting xmlns:xm="http://schemas.microsoft.com/office/excel/2006/main">
          <x14:cfRule type="expression" priority="4702915" id="{65E90E74-6BEF-4B00-BD5E-ECACFEBC225A}">
            <xm:f>$AF$4='Data entry'!$R71</xm:f>
            <x14:dxf>
              <fill>
                <patternFill>
                  <bgColor rgb="FFFF0000"/>
                </patternFill>
              </fill>
            </x14:dxf>
          </x14:cfRule>
          <xm:sqref>AD201:AP201</xm:sqref>
        </x14:conditionalFormatting>
        <x14:conditionalFormatting xmlns:xm="http://schemas.microsoft.com/office/excel/2006/main">
          <x14:cfRule type="expression" priority="4702916" id="{56B519D7-E083-4811-B42B-D6CB10D44BB3}">
            <xm:f>$AF$4='Data entry'!$R71</xm:f>
            <x14:dxf>
              <fill>
                <patternFill>
                  <bgColor rgb="FFFFFF00"/>
                </patternFill>
              </fill>
            </x14:dxf>
          </x14:cfRule>
          <xm:sqref>R200:AF200</xm:sqref>
        </x14:conditionalFormatting>
        <x14:conditionalFormatting xmlns:xm="http://schemas.microsoft.com/office/excel/2006/main">
          <x14:cfRule type="expression" priority="4702917" id="{889682B6-BF9B-414B-86B7-1C802156B058}">
            <xm:f>$AG$4='Data entry'!$R71</xm:f>
            <x14:dxf>
              <fill>
                <patternFill>
                  <bgColor rgb="FFFF0000"/>
                </patternFill>
              </fill>
            </x14:dxf>
          </x14:cfRule>
          <xm:sqref>AE201:AQ201</xm:sqref>
        </x14:conditionalFormatting>
        <x14:conditionalFormatting xmlns:xm="http://schemas.microsoft.com/office/excel/2006/main">
          <x14:cfRule type="expression" priority="4702918" id="{19913D88-1940-4CB0-B29C-D46D60833BD5}">
            <xm:f>$AG$4='Data entry'!$R71</xm:f>
            <x14:dxf>
              <fill>
                <patternFill>
                  <bgColor rgb="FFFFFF00"/>
                </patternFill>
              </fill>
            </x14:dxf>
          </x14:cfRule>
          <xm:sqref>S200:AG200</xm:sqref>
        </x14:conditionalFormatting>
        <x14:conditionalFormatting xmlns:xm="http://schemas.microsoft.com/office/excel/2006/main">
          <x14:cfRule type="expression" priority="4702919" id="{3DD7B9A5-18A3-463F-BAD5-9796FC487328}">
            <xm:f>$AH$4='Data entry'!$R71</xm:f>
            <x14:dxf>
              <fill>
                <patternFill>
                  <bgColor rgb="FFFF0000"/>
                </patternFill>
              </fill>
            </x14:dxf>
          </x14:cfRule>
          <xm:sqref>AF201:AR201</xm:sqref>
        </x14:conditionalFormatting>
        <x14:conditionalFormatting xmlns:xm="http://schemas.microsoft.com/office/excel/2006/main">
          <x14:cfRule type="expression" priority="4702920" id="{31005CF4-5608-496E-91EB-F7F505046C80}">
            <xm:f>$AH$4='Data entry'!$R71</xm:f>
            <x14:dxf>
              <fill>
                <patternFill>
                  <bgColor rgb="FFFFFF00"/>
                </patternFill>
              </fill>
            </x14:dxf>
          </x14:cfRule>
          <xm:sqref>T200:AH200</xm:sqref>
        </x14:conditionalFormatting>
        <x14:conditionalFormatting xmlns:xm="http://schemas.microsoft.com/office/excel/2006/main">
          <x14:cfRule type="expression" priority="4702921" id="{CD14F654-5B7A-444F-8FC1-7DD71E76E475}">
            <xm:f>$AI$4='Data entry'!$R71</xm:f>
            <x14:dxf>
              <fill>
                <patternFill>
                  <bgColor rgb="FFFF0000"/>
                </patternFill>
              </fill>
            </x14:dxf>
          </x14:cfRule>
          <xm:sqref>AG201:AS201</xm:sqref>
        </x14:conditionalFormatting>
        <x14:conditionalFormatting xmlns:xm="http://schemas.microsoft.com/office/excel/2006/main">
          <x14:cfRule type="expression" priority="4702922" id="{0E4E448C-6C46-4285-B877-A61A90294385}">
            <xm:f>$AI$4='Data entry'!$R71</xm:f>
            <x14:dxf>
              <fill>
                <patternFill>
                  <bgColor rgb="FFFFFF00"/>
                </patternFill>
              </fill>
            </x14:dxf>
          </x14:cfRule>
          <xm:sqref>U200:AI200</xm:sqref>
        </x14:conditionalFormatting>
        <x14:conditionalFormatting xmlns:xm="http://schemas.microsoft.com/office/excel/2006/main">
          <x14:cfRule type="expression" priority="4702923" id="{B1C1818F-791C-403D-BE73-6F6E9DC6A16D}">
            <xm:f>$AJ$4='Data entry'!$R71</xm:f>
            <x14:dxf>
              <fill>
                <patternFill>
                  <bgColor rgb="FFFF0000"/>
                </patternFill>
              </fill>
            </x14:dxf>
          </x14:cfRule>
          <xm:sqref>AH201:AT201</xm:sqref>
        </x14:conditionalFormatting>
        <x14:conditionalFormatting xmlns:xm="http://schemas.microsoft.com/office/excel/2006/main">
          <x14:cfRule type="expression" priority="4702924" id="{A1237792-221B-431B-B8A7-E9A64DA46D93}">
            <xm:f>$AJ$4='Data entry'!$R71</xm:f>
            <x14:dxf>
              <fill>
                <patternFill>
                  <bgColor rgb="FFFFFF00"/>
                </patternFill>
              </fill>
            </x14:dxf>
          </x14:cfRule>
          <xm:sqref>V200:AJ200</xm:sqref>
        </x14:conditionalFormatting>
        <x14:conditionalFormatting xmlns:xm="http://schemas.microsoft.com/office/excel/2006/main">
          <x14:cfRule type="expression" priority="4702925" id="{617DC2AF-C7A3-4724-8EA3-17DEFEDC8949}">
            <xm:f>$AK$4='Data entry'!$R71</xm:f>
            <x14:dxf>
              <fill>
                <patternFill>
                  <bgColor rgb="FFFF0000"/>
                </patternFill>
              </fill>
            </x14:dxf>
          </x14:cfRule>
          <xm:sqref>AI201:AU201</xm:sqref>
        </x14:conditionalFormatting>
        <x14:conditionalFormatting xmlns:xm="http://schemas.microsoft.com/office/excel/2006/main">
          <x14:cfRule type="expression" priority="4702926" id="{AA72317D-37B1-48EB-A28B-BF2AC8DC4519}">
            <xm:f>$AK$4='Data entry'!$R71</xm:f>
            <x14:dxf>
              <fill>
                <patternFill>
                  <bgColor rgb="FFFFFF00"/>
                </patternFill>
              </fill>
            </x14:dxf>
          </x14:cfRule>
          <xm:sqref>W200:AK200</xm:sqref>
        </x14:conditionalFormatting>
        <x14:conditionalFormatting xmlns:xm="http://schemas.microsoft.com/office/excel/2006/main">
          <x14:cfRule type="expression" priority="4702927" id="{6CA9FB7A-20EA-4D3A-B74C-A001F4BE810D}">
            <xm:f>$AL$4='Data entry'!$R71</xm:f>
            <x14:dxf>
              <fill>
                <patternFill>
                  <bgColor rgb="FFFF0000"/>
                </patternFill>
              </fill>
            </x14:dxf>
          </x14:cfRule>
          <xm:sqref>AJ201:AV201</xm:sqref>
        </x14:conditionalFormatting>
        <x14:conditionalFormatting xmlns:xm="http://schemas.microsoft.com/office/excel/2006/main">
          <x14:cfRule type="expression" priority="4702928" id="{81A75DAA-573F-4EF3-A640-1B992C18BEA0}">
            <xm:f>$AL$4='Data entry'!$R71</xm:f>
            <x14:dxf>
              <fill>
                <patternFill>
                  <bgColor rgb="FFFFFF00"/>
                </patternFill>
              </fill>
            </x14:dxf>
          </x14:cfRule>
          <xm:sqref>X200:AL200</xm:sqref>
        </x14:conditionalFormatting>
        <x14:conditionalFormatting xmlns:xm="http://schemas.microsoft.com/office/excel/2006/main">
          <x14:cfRule type="expression" priority="4702929" id="{3D44713E-4ABA-4CCD-9DF4-5513A9FB5E1E}">
            <xm:f>$AM$4='Data entry'!$R71</xm:f>
            <x14:dxf>
              <fill>
                <patternFill>
                  <bgColor rgb="FFFF0000"/>
                </patternFill>
              </fill>
            </x14:dxf>
          </x14:cfRule>
          <xm:sqref>AK201:AW201</xm:sqref>
        </x14:conditionalFormatting>
        <x14:conditionalFormatting xmlns:xm="http://schemas.microsoft.com/office/excel/2006/main">
          <x14:cfRule type="expression" priority="4702930" id="{05A26B51-72A7-4423-822F-2BDBC28275D0}">
            <xm:f>$AM$4='Data entry'!$R71</xm:f>
            <x14:dxf>
              <fill>
                <patternFill>
                  <bgColor rgb="FFFFFF00"/>
                </patternFill>
              </fill>
            </x14:dxf>
          </x14:cfRule>
          <xm:sqref>Y200:AM200</xm:sqref>
        </x14:conditionalFormatting>
        <x14:conditionalFormatting xmlns:xm="http://schemas.microsoft.com/office/excel/2006/main">
          <x14:cfRule type="expression" priority="4702931" id="{B8A20675-6230-4694-A7F6-6B3DC7142773}">
            <xm:f>$AN$4='Data entry'!$R71</xm:f>
            <x14:dxf>
              <fill>
                <patternFill>
                  <bgColor rgb="FFFF0000"/>
                </patternFill>
              </fill>
            </x14:dxf>
          </x14:cfRule>
          <xm:sqref>AL201:AX201</xm:sqref>
        </x14:conditionalFormatting>
        <x14:conditionalFormatting xmlns:xm="http://schemas.microsoft.com/office/excel/2006/main">
          <x14:cfRule type="expression" priority="4702932" id="{8421181C-7450-42E9-BC1D-065CCFCA960E}">
            <xm:f>$AN$4='Data entry'!$R71</xm:f>
            <x14:dxf>
              <fill>
                <patternFill>
                  <bgColor rgb="FFFFFF00"/>
                </patternFill>
              </fill>
            </x14:dxf>
          </x14:cfRule>
          <xm:sqref>Z200:AN200</xm:sqref>
        </x14:conditionalFormatting>
        <x14:conditionalFormatting xmlns:xm="http://schemas.microsoft.com/office/excel/2006/main">
          <x14:cfRule type="expression" priority="4702933" id="{067FE4BD-6EF4-4684-B6E0-35AB2F267EE7}">
            <xm:f>$AO$4='Data entry'!$R71</xm:f>
            <x14:dxf>
              <fill>
                <patternFill>
                  <bgColor rgb="FFFF0000"/>
                </patternFill>
              </fill>
            </x14:dxf>
          </x14:cfRule>
          <xm:sqref>AM201:AY201</xm:sqref>
        </x14:conditionalFormatting>
        <x14:conditionalFormatting xmlns:xm="http://schemas.microsoft.com/office/excel/2006/main">
          <x14:cfRule type="expression" priority="4702934" id="{F7653492-88D1-47AC-8BA3-0CCE65C3C2AB}">
            <xm:f>$AO$4='Data entry'!$R71</xm:f>
            <x14:dxf>
              <fill>
                <patternFill>
                  <bgColor rgb="FFFFFF00"/>
                </patternFill>
              </fill>
            </x14:dxf>
          </x14:cfRule>
          <xm:sqref>AA200:AO200</xm:sqref>
        </x14:conditionalFormatting>
        <x14:conditionalFormatting xmlns:xm="http://schemas.microsoft.com/office/excel/2006/main">
          <x14:cfRule type="expression" priority="4702935" id="{207A5E5D-B322-482E-9193-1D7318138358}">
            <xm:f>$AP$4='Data entry'!$R71</xm:f>
            <x14:dxf>
              <fill>
                <patternFill>
                  <bgColor rgb="FFFF0000"/>
                </patternFill>
              </fill>
            </x14:dxf>
          </x14:cfRule>
          <xm:sqref>AN201:AZ201</xm:sqref>
        </x14:conditionalFormatting>
        <x14:conditionalFormatting xmlns:xm="http://schemas.microsoft.com/office/excel/2006/main">
          <x14:cfRule type="expression" priority="4702936" id="{21DA638D-4CA0-4067-BFF1-240CE1A0261B}">
            <xm:f>$AP$4='Data entry'!$R71</xm:f>
            <x14:dxf>
              <fill>
                <patternFill>
                  <bgColor rgb="FFFFFF00"/>
                </patternFill>
              </fill>
            </x14:dxf>
          </x14:cfRule>
          <xm:sqref>AB200:AP200</xm:sqref>
        </x14:conditionalFormatting>
        <x14:conditionalFormatting xmlns:xm="http://schemas.microsoft.com/office/excel/2006/main">
          <x14:cfRule type="expression" priority="4702937" id="{71963D96-A42A-4B90-BFC7-6D83D37766EF}">
            <xm:f>$AQ$4='Data entry'!$R71</xm:f>
            <x14:dxf>
              <fill>
                <patternFill>
                  <bgColor rgb="FFFF0000"/>
                </patternFill>
              </fill>
            </x14:dxf>
          </x14:cfRule>
          <xm:sqref>AO201:BA201</xm:sqref>
        </x14:conditionalFormatting>
        <x14:conditionalFormatting xmlns:xm="http://schemas.microsoft.com/office/excel/2006/main">
          <x14:cfRule type="expression" priority="4702938" id="{74952595-84B6-484F-8FF6-FCC1F337DF4D}">
            <xm:f>$AQ$4='Data entry'!$R71</xm:f>
            <x14:dxf>
              <fill>
                <patternFill>
                  <bgColor rgb="FFFFFF00"/>
                </patternFill>
              </fill>
            </x14:dxf>
          </x14:cfRule>
          <xm:sqref>AC200:AQ200</xm:sqref>
        </x14:conditionalFormatting>
        <x14:conditionalFormatting xmlns:xm="http://schemas.microsoft.com/office/excel/2006/main">
          <x14:cfRule type="expression" priority="4702939" id="{8AC9C4B9-0A34-4BC0-B0F7-CA89434C4911}">
            <xm:f>$P$4='Data entry'!$R71</xm:f>
            <x14:dxf>
              <fill>
                <patternFill>
                  <bgColor rgb="FFFFFF00"/>
                </patternFill>
              </fill>
            </x14:dxf>
          </x14:cfRule>
          <xm:sqref>C200:P200</xm:sqref>
        </x14:conditionalFormatting>
        <x14:conditionalFormatting xmlns:xm="http://schemas.microsoft.com/office/excel/2006/main">
          <x14:cfRule type="expression" priority="4702940" id="{0A726775-ABFD-4F22-967C-1A4D87BA3751}">
            <xm:f>$Q$4='Data entry'!$R71</xm:f>
            <x14:dxf>
              <fill>
                <patternFill>
                  <bgColor rgb="FFFFFF00"/>
                </patternFill>
              </fill>
            </x14:dxf>
          </x14:cfRule>
          <xm:sqref>C200:Q200</xm:sqref>
        </x14:conditionalFormatting>
        <x14:conditionalFormatting xmlns:xm="http://schemas.microsoft.com/office/excel/2006/main">
          <x14:cfRule type="expression" priority="4702941" id="{3A8414BD-262C-43B5-86EE-FA6901D00453}">
            <xm:f>$Q$4='Data entry'!$R71</xm:f>
            <x14:dxf>
              <fill>
                <patternFill>
                  <bgColor rgb="FFFF0000"/>
                </patternFill>
              </fill>
            </x14:dxf>
          </x14:cfRule>
          <xm:sqref>O201:AA201</xm:sqref>
        </x14:conditionalFormatting>
        <x14:conditionalFormatting xmlns:xm="http://schemas.microsoft.com/office/excel/2006/main">
          <x14:cfRule type="expression" priority="4702942" id="{B8B5501D-F3EF-4449-9306-F652960C65F4}">
            <xm:f>$R$4='Data entry'!$R71</xm:f>
            <x14:dxf>
              <fill>
                <patternFill>
                  <bgColor rgb="FFFF0000"/>
                </patternFill>
              </fill>
            </x14:dxf>
          </x14:cfRule>
          <xm:sqref>P201:AB201</xm:sqref>
        </x14:conditionalFormatting>
        <x14:conditionalFormatting xmlns:xm="http://schemas.microsoft.com/office/excel/2006/main">
          <x14:cfRule type="expression" priority="4702943" id="{5D070DEC-B82E-4D87-B907-A3E5AB836991}">
            <xm:f>$R$4='Data entry'!$R71</xm:f>
            <x14:dxf>
              <fill>
                <patternFill>
                  <bgColor rgb="FFFFFF00"/>
                </patternFill>
              </fill>
            </x14:dxf>
          </x14:cfRule>
          <xm:sqref>D200:R200</xm:sqref>
        </x14:conditionalFormatting>
        <x14:conditionalFormatting xmlns:xm="http://schemas.microsoft.com/office/excel/2006/main">
          <x14:cfRule type="expression" priority="4702944" id="{E4D16A10-F818-4664-9FB2-F0E839824D4B}">
            <xm:f>$S$4='Data entry'!$R71</xm:f>
            <x14:dxf>
              <fill>
                <patternFill>
                  <bgColor rgb="FFFF0000"/>
                </patternFill>
              </fill>
            </x14:dxf>
          </x14:cfRule>
          <xm:sqref>Q201:AC201</xm:sqref>
        </x14:conditionalFormatting>
        <x14:conditionalFormatting xmlns:xm="http://schemas.microsoft.com/office/excel/2006/main">
          <x14:cfRule type="expression" priority="4702945" id="{1A9F9911-A3E9-4730-AFBE-AB8C596545CA}">
            <xm:f>$S$4='Data entry'!$R71</xm:f>
            <x14:dxf>
              <fill>
                <patternFill>
                  <bgColor rgb="FFFFFF00"/>
                </patternFill>
              </fill>
            </x14:dxf>
          </x14:cfRule>
          <xm:sqref>E200:S200</xm:sqref>
        </x14:conditionalFormatting>
        <x14:conditionalFormatting xmlns:xm="http://schemas.microsoft.com/office/excel/2006/main">
          <x14:cfRule type="expression" priority="4702946" id="{8BB5CD1B-B2AC-442A-9550-26DE19A62D22}">
            <xm:f>$T$4='Data entry'!$R71</xm:f>
            <x14:dxf>
              <fill>
                <patternFill>
                  <bgColor rgb="FFFF0000"/>
                </patternFill>
              </fill>
            </x14:dxf>
          </x14:cfRule>
          <xm:sqref>R201:AD201</xm:sqref>
        </x14:conditionalFormatting>
        <x14:conditionalFormatting xmlns:xm="http://schemas.microsoft.com/office/excel/2006/main">
          <x14:cfRule type="expression" priority="4702947" id="{E7B59C69-7921-4049-84A1-8B3E5F7B0598}">
            <xm:f>$T$4='Data entry'!$R71</xm:f>
            <x14:dxf>
              <fill>
                <patternFill>
                  <bgColor rgb="FFFFFF00"/>
                </patternFill>
              </fill>
            </x14:dxf>
          </x14:cfRule>
          <xm:sqref>F200:T200</xm:sqref>
        </x14:conditionalFormatting>
        <x14:conditionalFormatting xmlns:xm="http://schemas.microsoft.com/office/excel/2006/main">
          <x14:cfRule type="expression" priority="4702948" id="{238C09E5-7A3D-439D-949F-A7733073F9A2}">
            <xm:f>$U$4='Data entry'!$R71</xm:f>
            <x14:dxf>
              <fill>
                <patternFill>
                  <bgColor rgb="FFFFFF00"/>
                </patternFill>
              </fill>
            </x14:dxf>
          </x14:cfRule>
          <xm:sqref>G200:U200</xm:sqref>
        </x14:conditionalFormatting>
        <x14:conditionalFormatting xmlns:xm="http://schemas.microsoft.com/office/excel/2006/main">
          <x14:cfRule type="expression" priority="4702949" id="{DE4D4432-0A19-452A-AF14-2873FE4DF411}">
            <xm:f>$AR$4='Data entry'!$R71</xm:f>
            <x14:dxf>
              <fill>
                <patternFill>
                  <bgColor rgb="FFFF0000"/>
                </patternFill>
              </fill>
            </x14:dxf>
          </x14:cfRule>
          <xm:sqref>AP201:BB201</xm:sqref>
        </x14:conditionalFormatting>
        <x14:conditionalFormatting xmlns:xm="http://schemas.microsoft.com/office/excel/2006/main">
          <x14:cfRule type="expression" priority="4702950" id="{90D7E1FF-542D-40C8-9BD5-DFEB4CDD256F}">
            <xm:f>$AR$4='Data entry'!$R71</xm:f>
            <x14:dxf>
              <fill>
                <patternFill>
                  <bgColor rgb="FFFFFF00"/>
                </patternFill>
              </fill>
            </x14:dxf>
          </x14:cfRule>
          <xm:sqref>AD200:AR200</xm:sqref>
        </x14:conditionalFormatting>
        <x14:conditionalFormatting xmlns:xm="http://schemas.microsoft.com/office/excel/2006/main">
          <x14:cfRule type="expression" priority="4702951" id="{0EBB5305-4A4A-4205-A1FF-11160070CBC3}">
            <xm:f>$AS$4='Data entry'!$R71</xm:f>
            <x14:dxf>
              <fill>
                <patternFill>
                  <bgColor rgb="FFFF0000"/>
                </patternFill>
              </fill>
            </x14:dxf>
          </x14:cfRule>
          <xm:sqref>AQ201:BC201</xm:sqref>
        </x14:conditionalFormatting>
        <x14:conditionalFormatting xmlns:xm="http://schemas.microsoft.com/office/excel/2006/main">
          <x14:cfRule type="expression" priority="4702952" id="{AC8EB30C-4253-4CE1-820E-1801F6D8D35B}">
            <xm:f>$AS$4='Data entry'!$R71</xm:f>
            <x14:dxf>
              <fill>
                <patternFill>
                  <bgColor rgb="FFFFFF00"/>
                </patternFill>
              </fill>
            </x14:dxf>
          </x14:cfRule>
          <xm:sqref>AE200:AS200</xm:sqref>
        </x14:conditionalFormatting>
        <x14:conditionalFormatting xmlns:xm="http://schemas.microsoft.com/office/excel/2006/main">
          <x14:cfRule type="expression" priority="4702953" id="{E11744C1-7201-4272-A1B0-945490B42425}">
            <xm:f>$AT$4='Data entry'!$R71</xm:f>
            <x14:dxf>
              <fill>
                <patternFill>
                  <bgColor rgb="FFFF0000"/>
                </patternFill>
              </fill>
            </x14:dxf>
          </x14:cfRule>
          <xm:sqref>AR201:BD201</xm:sqref>
        </x14:conditionalFormatting>
        <x14:conditionalFormatting xmlns:xm="http://schemas.microsoft.com/office/excel/2006/main">
          <x14:cfRule type="expression" priority="4702954" id="{5EE2823B-E955-4EA7-B99C-0B1F77B57A69}">
            <xm:f>$AT$4='Data entry'!$R71</xm:f>
            <x14:dxf>
              <fill>
                <patternFill>
                  <bgColor rgb="FFFFFF00"/>
                </patternFill>
              </fill>
            </x14:dxf>
          </x14:cfRule>
          <xm:sqref>AF200:AT200</xm:sqref>
        </x14:conditionalFormatting>
        <x14:conditionalFormatting xmlns:xm="http://schemas.microsoft.com/office/excel/2006/main">
          <x14:cfRule type="expression" priority="4702955" id="{5737DC63-3262-4B34-900C-2AAEB255FCBA}">
            <xm:f>$AU$4='Data entry'!$R71</xm:f>
            <x14:dxf>
              <fill>
                <patternFill>
                  <bgColor rgb="FFFF0000"/>
                </patternFill>
              </fill>
            </x14:dxf>
          </x14:cfRule>
          <xm:sqref>AS201:BE201</xm:sqref>
        </x14:conditionalFormatting>
        <x14:conditionalFormatting xmlns:xm="http://schemas.microsoft.com/office/excel/2006/main">
          <x14:cfRule type="expression" priority="4702956" id="{2B5C1F1B-3C3D-4CA3-BC64-0E98422075B6}">
            <xm:f>$AU$4='Data entry'!$R71</xm:f>
            <x14:dxf>
              <fill>
                <patternFill>
                  <bgColor rgb="FFFFFF00"/>
                </patternFill>
              </fill>
            </x14:dxf>
          </x14:cfRule>
          <xm:sqref>AG200:AU200</xm:sqref>
        </x14:conditionalFormatting>
        <x14:conditionalFormatting xmlns:xm="http://schemas.microsoft.com/office/excel/2006/main">
          <x14:cfRule type="expression" priority="4702957" id="{B87A1285-B003-4855-8F4B-53C391BA10E6}">
            <xm:f>$AV$4='Data entry'!$R71</xm:f>
            <x14:dxf>
              <fill>
                <patternFill>
                  <bgColor rgb="FFFF0000"/>
                </patternFill>
              </fill>
            </x14:dxf>
          </x14:cfRule>
          <xm:sqref>AT201:BF201</xm:sqref>
        </x14:conditionalFormatting>
        <x14:conditionalFormatting xmlns:xm="http://schemas.microsoft.com/office/excel/2006/main">
          <x14:cfRule type="expression" priority="4702958" id="{338EE31C-78DB-4818-B837-0380F9E457FA}">
            <xm:f>$AV$4='Data entry'!$R71</xm:f>
            <x14:dxf>
              <fill>
                <patternFill>
                  <bgColor rgb="FFFFFF00"/>
                </patternFill>
              </fill>
            </x14:dxf>
          </x14:cfRule>
          <xm:sqref>AH200:AV200</xm:sqref>
        </x14:conditionalFormatting>
        <x14:conditionalFormatting xmlns:xm="http://schemas.microsoft.com/office/excel/2006/main">
          <x14:cfRule type="expression" priority="4702959" id="{5C40EA66-2801-4C91-B885-BF6A1ECFC35C}">
            <xm:f>$AW$4='Data entry'!$R71</xm:f>
            <x14:dxf>
              <fill>
                <patternFill>
                  <bgColor rgb="FFFF0000"/>
                </patternFill>
              </fill>
            </x14:dxf>
          </x14:cfRule>
          <xm:sqref>AU201:BG201</xm:sqref>
        </x14:conditionalFormatting>
        <x14:conditionalFormatting xmlns:xm="http://schemas.microsoft.com/office/excel/2006/main">
          <x14:cfRule type="expression" priority="4702960" id="{51BCD5CE-DF86-4C2F-8A81-DDA1EFD6C8F7}">
            <xm:f>$AW$4='Data entry'!$R71</xm:f>
            <x14:dxf>
              <fill>
                <patternFill>
                  <bgColor rgb="FFFFFF00"/>
                </patternFill>
              </fill>
            </x14:dxf>
          </x14:cfRule>
          <xm:sqref>AI200:AW200</xm:sqref>
        </x14:conditionalFormatting>
        <x14:conditionalFormatting xmlns:xm="http://schemas.microsoft.com/office/excel/2006/main">
          <x14:cfRule type="expression" priority="4702961" id="{DC2ED5A0-8917-4877-8CD3-9DF9BE5993C9}">
            <xm:f>$AX$4='Data entry'!$R71</xm:f>
            <x14:dxf>
              <fill>
                <patternFill>
                  <bgColor rgb="FFFF0000"/>
                </patternFill>
              </fill>
            </x14:dxf>
          </x14:cfRule>
          <xm:sqref>AV201:BH201</xm:sqref>
        </x14:conditionalFormatting>
        <x14:conditionalFormatting xmlns:xm="http://schemas.microsoft.com/office/excel/2006/main">
          <x14:cfRule type="expression" priority="4702962" id="{59B31869-20F9-45BD-BC80-0A6C8945CE2C}">
            <xm:f>$AX$4='Data entry'!$R71</xm:f>
            <x14:dxf>
              <fill>
                <patternFill>
                  <bgColor rgb="FFFFFF00"/>
                </patternFill>
              </fill>
            </x14:dxf>
          </x14:cfRule>
          <xm:sqref>AJ200:AX200</xm:sqref>
        </x14:conditionalFormatting>
        <x14:conditionalFormatting xmlns:xm="http://schemas.microsoft.com/office/excel/2006/main">
          <x14:cfRule type="expression" priority="4702963" id="{D4208FA0-4262-4037-934C-6D0742B2AD8E}">
            <xm:f>$AY$4='Data entry'!$R71</xm:f>
            <x14:dxf>
              <fill>
                <patternFill>
                  <bgColor rgb="FFFF0000"/>
                </patternFill>
              </fill>
            </x14:dxf>
          </x14:cfRule>
          <xm:sqref>AW201:BI201</xm:sqref>
        </x14:conditionalFormatting>
        <x14:conditionalFormatting xmlns:xm="http://schemas.microsoft.com/office/excel/2006/main">
          <x14:cfRule type="expression" priority="4702964" id="{04D6E423-18C7-42B2-A67D-F49D8E62B571}">
            <xm:f>$AY$4='Data entry'!$R71</xm:f>
            <x14:dxf>
              <fill>
                <patternFill>
                  <bgColor rgb="FFFFFF00"/>
                </patternFill>
              </fill>
            </x14:dxf>
          </x14:cfRule>
          <xm:sqref>AK200:AY200</xm:sqref>
        </x14:conditionalFormatting>
        <x14:conditionalFormatting xmlns:xm="http://schemas.microsoft.com/office/excel/2006/main">
          <x14:cfRule type="expression" priority="4702965" id="{A931C203-6E4B-4EBD-A2F4-1876881F48D4}">
            <xm:f>$AZ$4='Data entry'!$R71</xm:f>
            <x14:dxf>
              <fill>
                <patternFill>
                  <bgColor rgb="FFFF0000"/>
                </patternFill>
              </fill>
            </x14:dxf>
          </x14:cfRule>
          <xm:sqref>AX201:BJ201</xm:sqref>
        </x14:conditionalFormatting>
        <x14:conditionalFormatting xmlns:xm="http://schemas.microsoft.com/office/excel/2006/main">
          <x14:cfRule type="expression" priority="4702966" id="{092D9100-E652-40FE-8CAA-720DC0681250}">
            <xm:f>$AZ$4='Data entry'!$R71</xm:f>
            <x14:dxf>
              <fill>
                <patternFill>
                  <bgColor rgb="FFFFFF00"/>
                </patternFill>
              </fill>
            </x14:dxf>
          </x14:cfRule>
          <xm:sqref>AL200:AZ200</xm:sqref>
        </x14:conditionalFormatting>
        <x14:conditionalFormatting xmlns:xm="http://schemas.microsoft.com/office/excel/2006/main">
          <x14:cfRule type="expression" priority="4702967" id="{A3C7E6BE-A225-483C-A983-A915DB662C52}">
            <xm:f>$BA$4='Data entry'!$R71</xm:f>
            <x14:dxf>
              <fill>
                <patternFill>
                  <bgColor rgb="FFFF0000"/>
                </patternFill>
              </fill>
            </x14:dxf>
          </x14:cfRule>
          <xm:sqref>AY201:BK201</xm:sqref>
        </x14:conditionalFormatting>
        <x14:conditionalFormatting xmlns:xm="http://schemas.microsoft.com/office/excel/2006/main">
          <x14:cfRule type="expression" priority="4702968" id="{F5CF569A-8AFA-4CFF-8BD3-F04D8927A99F}">
            <xm:f>$BA$4='Data entry'!$R71</xm:f>
            <x14:dxf>
              <fill>
                <patternFill>
                  <bgColor rgb="FFFFFF00"/>
                </patternFill>
              </fill>
            </x14:dxf>
          </x14:cfRule>
          <xm:sqref>AM200:BA200</xm:sqref>
        </x14:conditionalFormatting>
        <x14:conditionalFormatting xmlns:xm="http://schemas.microsoft.com/office/excel/2006/main">
          <x14:cfRule type="expression" priority="4702969" id="{E4DAC94A-7983-4BFB-A87B-45B58561841A}">
            <xm:f>$BB$4='Data entry'!$R71</xm:f>
            <x14:dxf>
              <fill>
                <patternFill>
                  <bgColor rgb="FFFF0000"/>
                </patternFill>
              </fill>
            </x14:dxf>
          </x14:cfRule>
          <xm:sqref>AZ201:BL201</xm:sqref>
        </x14:conditionalFormatting>
        <x14:conditionalFormatting xmlns:xm="http://schemas.microsoft.com/office/excel/2006/main">
          <x14:cfRule type="expression" priority="4702970" id="{E63849C5-F39B-4B0E-8F8A-B532EDF2CBAE}">
            <xm:f>$BB$4='Data entry'!$R71</xm:f>
            <x14:dxf>
              <fill>
                <patternFill>
                  <bgColor rgb="FFFFFF00"/>
                </patternFill>
              </fill>
            </x14:dxf>
          </x14:cfRule>
          <xm:sqref>AN200:BB200</xm:sqref>
        </x14:conditionalFormatting>
        <x14:conditionalFormatting xmlns:xm="http://schemas.microsoft.com/office/excel/2006/main">
          <x14:cfRule type="expression" priority="4702971" id="{4FDC32D3-C1F5-455D-9AA4-A03359B72526}">
            <xm:f>$BC$4='Data entry'!$R71</xm:f>
            <x14:dxf>
              <fill>
                <patternFill>
                  <bgColor rgb="FFFF0000"/>
                </patternFill>
              </fill>
            </x14:dxf>
          </x14:cfRule>
          <xm:sqref>BA201:BM201</xm:sqref>
        </x14:conditionalFormatting>
        <x14:conditionalFormatting xmlns:xm="http://schemas.microsoft.com/office/excel/2006/main">
          <x14:cfRule type="expression" priority="4702972" id="{5F0D0C60-B233-4C56-B05D-98C99990877F}">
            <xm:f>$BC$4='Data entry'!$R71</xm:f>
            <x14:dxf>
              <fill>
                <patternFill>
                  <bgColor rgb="FFFFFF00"/>
                </patternFill>
              </fill>
            </x14:dxf>
          </x14:cfRule>
          <xm:sqref>AO200:BC200</xm:sqref>
        </x14:conditionalFormatting>
        <x14:conditionalFormatting xmlns:xm="http://schemas.microsoft.com/office/excel/2006/main">
          <x14:cfRule type="expression" priority="4702973" id="{9EBCB60F-8135-43B6-A0F3-548D4092CC98}">
            <xm:f>$BD$4='Data entry'!$R71</xm:f>
            <x14:dxf>
              <fill>
                <patternFill>
                  <bgColor rgb="FFFF0000"/>
                </patternFill>
              </fill>
            </x14:dxf>
          </x14:cfRule>
          <xm:sqref>BB201:BN201</xm:sqref>
        </x14:conditionalFormatting>
        <x14:conditionalFormatting xmlns:xm="http://schemas.microsoft.com/office/excel/2006/main">
          <x14:cfRule type="expression" priority="4702974" id="{961AF346-4A73-41ED-9A8D-27D431B09C05}">
            <xm:f>$BD$4='Data entry'!$R71</xm:f>
            <x14:dxf>
              <fill>
                <patternFill>
                  <bgColor rgb="FFFFFF00"/>
                </patternFill>
              </fill>
            </x14:dxf>
          </x14:cfRule>
          <xm:sqref>AP200:BD200</xm:sqref>
        </x14:conditionalFormatting>
        <x14:conditionalFormatting xmlns:xm="http://schemas.microsoft.com/office/excel/2006/main">
          <x14:cfRule type="expression" priority="4702975" id="{5A887026-27CD-4F8C-8BA6-1E92704C1CA6}">
            <xm:f>$BE$4='Data entry'!$R71</xm:f>
            <x14:dxf>
              <fill>
                <patternFill>
                  <bgColor rgb="FFFF0000"/>
                </patternFill>
              </fill>
            </x14:dxf>
          </x14:cfRule>
          <xm:sqref>BC201:BO201</xm:sqref>
        </x14:conditionalFormatting>
        <x14:conditionalFormatting xmlns:xm="http://schemas.microsoft.com/office/excel/2006/main">
          <x14:cfRule type="expression" priority="4702976" id="{7F46217B-A1E9-4515-B31E-E756FCD7C6D9}">
            <xm:f>$BE$4='Data entry'!$R71</xm:f>
            <x14:dxf>
              <fill>
                <patternFill>
                  <bgColor rgb="FFFFFF00"/>
                </patternFill>
              </fill>
            </x14:dxf>
          </x14:cfRule>
          <xm:sqref>AP200:BE200</xm:sqref>
        </x14:conditionalFormatting>
        <x14:conditionalFormatting xmlns:xm="http://schemas.microsoft.com/office/excel/2006/main">
          <x14:cfRule type="expression" priority="4702977" id="{F4D9285C-8CA0-4EF1-943E-6A462D47CC77}">
            <xm:f>$BF$4='Data entry'!$R71</xm:f>
            <x14:dxf>
              <fill>
                <patternFill>
                  <bgColor rgb="FFFF0000"/>
                </patternFill>
              </fill>
            </x14:dxf>
          </x14:cfRule>
          <xm:sqref>BD201:BP201</xm:sqref>
        </x14:conditionalFormatting>
        <x14:conditionalFormatting xmlns:xm="http://schemas.microsoft.com/office/excel/2006/main">
          <x14:cfRule type="expression" priority="4702978" id="{B9E4407D-651D-4DC0-9D61-3271D62A65E9}">
            <xm:f>$BF$4='Data entry'!$R71</xm:f>
            <x14:dxf>
              <fill>
                <patternFill>
                  <bgColor rgb="FFFFFF00"/>
                </patternFill>
              </fill>
            </x14:dxf>
          </x14:cfRule>
          <xm:sqref>AR200:BF200</xm:sqref>
        </x14:conditionalFormatting>
        <x14:conditionalFormatting xmlns:xm="http://schemas.microsoft.com/office/excel/2006/main">
          <x14:cfRule type="expression" priority="4702979" id="{4CDC062F-DDFF-4556-B941-08F919727F69}">
            <xm:f>$BG$4='Data entry'!$R71</xm:f>
            <x14:dxf>
              <fill>
                <patternFill>
                  <bgColor rgb="FFFF0000"/>
                </patternFill>
              </fill>
            </x14:dxf>
          </x14:cfRule>
          <xm:sqref>BE201:BQ201</xm:sqref>
        </x14:conditionalFormatting>
        <x14:conditionalFormatting xmlns:xm="http://schemas.microsoft.com/office/excel/2006/main">
          <x14:cfRule type="expression" priority="4702980" id="{789184FA-9055-433B-8A1B-92C7ED59E81F}">
            <xm:f>$BG$4='Data entry'!$R71</xm:f>
            <x14:dxf>
              <fill>
                <patternFill>
                  <bgColor rgb="FFFFFF00"/>
                </patternFill>
              </fill>
            </x14:dxf>
          </x14:cfRule>
          <xm:sqref>AS200:BG200</xm:sqref>
        </x14:conditionalFormatting>
        <x14:conditionalFormatting xmlns:xm="http://schemas.microsoft.com/office/excel/2006/main">
          <x14:cfRule type="expression" priority="4702981" id="{58651E5C-09C9-46C1-B95C-E8A578A49E15}">
            <xm:f>$BH$4='Data entry'!$R71</xm:f>
            <x14:dxf>
              <fill>
                <patternFill>
                  <bgColor rgb="FFFFFF00"/>
                </patternFill>
              </fill>
            </x14:dxf>
          </x14:cfRule>
          <xm:sqref>AT200:BH200</xm:sqref>
        </x14:conditionalFormatting>
        <x14:conditionalFormatting xmlns:xm="http://schemas.microsoft.com/office/excel/2006/main">
          <x14:cfRule type="expression" priority="4702982" id="{97B30B86-8311-4DC0-A533-8C0D53F37839}">
            <xm:f>$BH$4='Data entry'!$R71</xm:f>
            <x14:dxf>
              <fill>
                <patternFill>
                  <bgColor rgb="FFFF0000"/>
                </patternFill>
              </fill>
            </x14:dxf>
          </x14:cfRule>
          <xm:sqref>BF201:BR201</xm:sqref>
        </x14:conditionalFormatting>
        <x14:conditionalFormatting xmlns:xm="http://schemas.microsoft.com/office/excel/2006/main">
          <x14:cfRule type="expression" priority="4702983" id="{78344C0C-5AEA-40B1-A20C-6D77DF58E1F5}">
            <xm:f>$BI$4='Data entry'!$R71</xm:f>
            <x14:dxf>
              <fill>
                <patternFill>
                  <bgColor rgb="FFFFFF00"/>
                </patternFill>
              </fill>
            </x14:dxf>
          </x14:cfRule>
          <xm:sqref>AU200:BI200</xm:sqref>
        </x14:conditionalFormatting>
        <x14:conditionalFormatting xmlns:xm="http://schemas.microsoft.com/office/excel/2006/main">
          <x14:cfRule type="expression" priority="4702984" id="{A9CE044F-482E-4F25-B28F-89ACC58502B1}">
            <xm:f>$BI$4='Data entry'!$R71</xm:f>
            <x14:dxf>
              <fill>
                <patternFill>
                  <bgColor rgb="FFFF0000"/>
                </patternFill>
              </fill>
            </x14:dxf>
          </x14:cfRule>
          <xm:sqref>BG201:BS201</xm:sqref>
        </x14:conditionalFormatting>
        <x14:conditionalFormatting xmlns:xm="http://schemas.microsoft.com/office/excel/2006/main">
          <x14:cfRule type="expression" priority="4702985" id="{F63BE0EB-3C71-4456-BEF0-11180AB7A8BB}">
            <xm:f>$BJ$4='Data entry'!$R71</xm:f>
            <x14:dxf>
              <fill>
                <patternFill>
                  <bgColor rgb="FFFFFF00"/>
                </patternFill>
              </fill>
            </x14:dxf>
          </x14:cfRule>
          <xm:sqref>AV200:BJ200</xm:sqref>
        </x14:conditionalFormatting>
        <x14:conditionalFormatting xmlns:xm="http://schemas.microsoft.com/office/excel/2006/main">
          <x14:cfRule type="expression" priority="4702986" id="{478A5DCB-1DAA-4497-A6CC-B4F01FB96D10}">
            <xm:f>$BJ$4='Data entry'!$R71</xm:f>
            <x14:dxf>
              <fill>
                <patternFill>
                  <bgColor rgb="FFFF0000"/>
                </patternFill>
              </fill>
            </x14:dxf>
          </x14:cfRule>
          <xm:sqref>BH201:BT201</xm:sqref>
        </x14:conditionalFormatting>
        <x14:conditionalFormatting xmlns:xm="http://schemas.microsoft.com/office/excel/2006/main">
          <x14:cfRule type="expression" priority="4702987" id="{CDE4AD5B-65A6-4FA4-9EC0-8D05F22312A9}">
            <xm:f>$BK$4='Data entry'!$R71</xm:f>
            <x14:dxf>
              <fill>
                <patternFill>
                  <bgColor rgb="FFFF0000"/>
                </patternFill>
              </fill>
            </x14:dxf>
          </x14:cfRule>
          <xm:sqref>BI201:BU201</xm:sqref>
        </x14:conditionalFormatting>
        <x14:conditionalFormatting xmlns:xm="http://schemas.microsoft.com/office/excel/2006/main">
          <x14:cfRule type="expression" priority="4702988" id="{AB32E790-6CD8-4D11-9A69-57D785FE4BBC}">
            <xm:f>$BK$4='Data entry'!$R71</xm:f>
            <x14:dxf>
              <fill>
                <patternFill>
                  <bgColor rgb="FFFFFF00"/>
                </patternFill>
              </fill>
            </x14:dxf>
          </x14:cfRule>
          <xm:sqref>AW200:BK200</xm:sqref>
        </x14:conditionalFormatting>
        <x14:conditionalFormatting xmlns:xm="http://schemas.microsoft.com/office/excel/2006/main">
          <x14:cfRule type="expression" priority="4702989" id="{99810EB9-805C-43D8-852A-EEECE7874CDB}">
            <xm:f>$BL$4='Data entry'!$R71</xm:f>
            <x14:dxf>
              <fill>
                <patternFill>
                  <bgColor rgb="FFFF0000"/>
                </patternFill>
              </fill>
            </x14:dxf>
          </x14:cfRule>
          <xm:sqref>BJ201:BV201</xm:sqref>
        </x14:conditionalFormatting>
        <x14:conditionalFormatting xmlns:xm="http://schemas.microsoft.com/office/excel/2006/main">
          <x14:cfRule type="expression" priority="4702990" id="{BF5F5475-4E46-479C-97A6-D5175F5D1803}">
            <xm:f>$BL$4='Data entry'!$R71</xm:f>
            <x14:dxf>
              <fill>
                <patternFill>
                  <bgColor rgb="FFFFFF00"/>
                </patternFill>
              </fill>
            </x14:dxf>
          </x14:cfRule>
          <xm:sqref>AX200:BL200</xm:sqref>
        </x14:conditionalFormatting>
        <x14:conditionalFormatting xmlns:xm="http://schemas.microsoft.com/office/excel/2006/main">
          <x14:cfRule type="expression" priority="4702991" id="{B86FDF2F-16C9-46B1-847E-7EA1A8A34B9D}">
            <xm:f>$BM$4='Data entry'!$R71</xm:f>
            <x14:dxf>
              <fill>
                <patternFill>
                  <bgColor rgb="FFFF0000"/>
                </patternFill>
              </fill>
            </x14:dxf>
          </x14:cfRule>
          <xm:sqref>BK201:BW201</xm:sqref>
        </x14:conditionalFormatting>
        <x14:conditionalFormatting xmlns:xm="http://schemas.microsoft.com/office/excel/2006/main">
          <x14:cfRule type="expression" priority="4702992" id="{72FD189F-4CED-400D-9FEF-21A328970A4D}">
            <xm:f>$BM$4='Data entry'!$R71</xm:f>
            <x14:dxf>
              <fill>
                <patternFill>
                  <bgColor rgb="FFFFFF00"/>
                </patternFill>
              </fill>
            </x14:dxf>
          </x14:cfRule>
          <xm:sqref>AY200:BM200</xm:sqref>
        </x14:conditionalFormatting>
        <x14:conditionalFormatting xmlns:xm="http://schemas.microsoft.com/office/excel/2006/main">
          <x14:cfRule type="expression" priority="4702993" id="{BBBBF859-D5A7-4F55-BFBF-8A77E3357590}">
            <xm:f>$BN$4='Data entry'!$R71</xm:f>
            <x14:dxf>
              <fill>
                <patternFill>
                  <bgColor rgb="FFFF0000"/>
                </patternFill>
              </fill>
            </x14:dxf>
          </x14:cfRule>
          <xm:sqref>BL201:BX201</xm:sqref>
        </x14:conditionalFormatting>
        <x14:conditionalFormatting xmlns:xm="http://schemas.microsoft.com/office/excel/2006/main">
          <x14:cfRule type="expression" priority="4702994" id="{50CB1D75-0FD5-4D24-92B1-E8A41DC6575C}">
            <xm:f>$BN$4='Data entry'!$R71</xm:f>
            <x14:dxf>
              <fill>
                <patternFill>
                  <bgColor rgb="FFFFFF00"/>
                </patternFill>
              </fill>
            </x14:dxf>
          </x14:cfRule>
          <xm:sqref>AZ200:BN200</xm:sqref>
        </x14:conditionalFormatting>
        <x14:conditionalFormatting xmlns:xm="http://schemas.microsoft.com/office/excel/2006/main">
          <x14:cfRule type="expression" priority="4702995" id="{9EF3226D-E8FC-496B-A6FF-71776AEA54D1}">
            <xm:f>$BO$4='Data entry'!$R71</xm:f>
            <x14:dxf>
              <fill>
                <patternFill>
                  <bgColor rgb="FFFF0000"/>
                </patternFill>
              </fill>
            </x14:dxf>
          </x14:cfRule>
          <xm:sqref>BM201:BY201</xm:sqref>
        </x14:conditionalFormatting>
        <x14:conditionalFormatting xmlns:xm="http://schemas.microsoft.com/office/excel/2006/main">
          <x14:cfRule type="expression" priority="4702996" id="{3B86C801-ECFE-4D05-8AA5-1581116BAFBC}">
            <xm:f>$BO$4='Data entry'!$R71</xm:f>
            <x14:dxf>
              <fill>
                <patternFill>
                  <bgColor rgb="FFFFFF00"/>
                </patternFill>
              </fill>
            </x14:dxf>
          </x14:cfRule>
          <xm:sqref>BA200:BO200</xm:sqref>
        </x14:conditionalFormatting>
        <x14:conditionalFormatting xmlns:xm="http://schemas.microsoft.com/office/excel/2006/main">
          <x14:cfRule type="expression" priority="4702997" id="{058A23EC-3371-4A02-9F20-1ECA603AC6BC}">
            <xm:f>$BP$4='Data entry'!$R71</xm:f>
            <x14:dxf>
              <fill>
                <patternFill>
                  <bgColor rgb="FFFF0000"/>
                </patternFill>
              </fill>
            </x14:dxf>
          </x14:cfRule>
          <xm:sqref>BN201:BZ201</xm:sqref>
        </x14:conditionalFormatting>
        <x14:conditionalFormatting xmlns:xm="http://schemas.microsoft.com/office/excel/2006/main">
          <x14:cfRule type="expression" priority="4702998" id="{3E711E31-3992-4555-AB22-87133D60CD15}">
            <xm:f>$BP$4='Data entry'!$R71</xm:f>
            <x14:dxf>
              <fill>
                <patternFill>
                  <bgColor rgb="FFFFFF00"/>
                </patternFill>
              </fill>
            </x14:dxf>
          </x14:cfRule>
          <xm:sqref>BB200:BP200</xm:sqref>
        </x14:conditionalFormatting>
        <x14:conditionalFormatting xmlns:xm="http://schemas.microsoft.com/office/excel/2006/main">
          <x14:cfRule type="expression" priority="4702999" id="{23E9F8B9-37D5-4730-9453-6F23E8ECBBE3}">
            <xm:f>$BQ$4='Data entry'!$R71</xm:f>
            <x14:dxf>
              <fill>
                <patternFill>
                  <bgColor rgb="FFFFFF00"/>
                </patternFill>
              </fill>
            </x14:dxf>
          </x14:cfRule>
          <xm:sqref>BC200:BQ200</xm:sqref>
        </x14:conditionalFormatting>
        <x14:conditionalFormatting xmlns:xm="http://schemas.microsoft.com/office/excel/2006/main">
          <x14:cfRule type="expression" priority="4703000" id="{BCFD92F6-AAD3-44FD-BC61-A292A81B883E}">
            <xm:f>$BQ$4='Data entry'!$R71</xm:f>
            <x14:dxf>
              <fill>
                <patternFill>
                  <bgColor rgb="FFFF0000"/>
                </patternFill>
              </fill>
            </x14:dxf>
          </x14:cfRule>
          <xm:sqref>BO201:CA201</xm:sqref>
        </x14:conditionalFormatting>
        <x14:conditionalFormatting xmlns:xm="http://schemas.microsoft.com/office/excel/2006/main">
          <x14:cfRule type="expression" priority="4703001" id="{357D60E5-F356-477E-8020-A18F42C02832}">
            <xm:f>$BR$4='Data entry'!$R71</xm:f>
            <x14:dxf>
              <fill>
                <patternFill>
                  <bgColor rgb="FFFFFF00"/>
                </patternFill>
              </fill>
            </x14:dxf>
          </x14:cfRule>
          <xm:sqref>BD200:BR200</xm:sqref>
        </x14:conditionalFormatting>
        <x14:conditionalFormatting xmlns:xm="http://schemas.microsoft.com/office/excel/2006/main">
          <x14:cfRule type="expression" priority="4703002" id="{DA2B6511-43B3-432D-B6AA-1DB1188B90A6}">
            <xm:f>$BR$4='Data entry'!$R71</xm:f>
            <x14:dxf>
              <fill>
                <patternFill>
                  <bgColor rgb="FFFF0000"/>
                </patternFill>
              </fill>
            </x14:dxf>
          </x14:cfRule>
          <xm:sqref>BP201:CB201</xm:sqref>
        </x14:conditionalFormatting>
        <x14:conditionalFormatting xmlns:xm="http://schemas.microsoft.com/office/excel/2006/main">
          <x14:cfRule type="expression" priority="4703003" id="{0D5F64E4-4136-4BFA-B833-CC8578525D9C}">
            <xm:f>$BS$4='Data entry'!$R71</xm:f>
            <x14:dxf>
              <fill>
                <patternFill>
                  <bgColor rgb="FFFFFF00"/>
                </patternFill>
              </fill>
            </x14:dxf>
          </x14:cfRule>
          <xm:sqref>BE200:BS200</xm:sqref>
        </x14:conditionalFormatting>
        <x14:conditionalFormatting xmlns:xm="http://schemas.microsoft.com/office/excel/2006/main">
          <x14:cfRule type="expression" priority="4703004" id="{AC94D468-F078-4AE2-8771-102996E07B09}">
            <xm:f>$BS$4='Data entry'!$R71</xm:f>
            <x14:dxf>
              <fill>
                <patternFill>
                  <bgColor rgb="FFFF0000"/>
                </patternFill>
              </fill>
            </x14:dxf>
          </x14:cfRule>
          <xm:sqref>BQ201:CC201</xm:sqref>
        </x14:conditionalFormatting>
        <x14:conditionalFormatting xmlns:xm="http://schemas.microsoft.com/office/excel/2006/main">
          <x14:cfRule type="expression" priority="4703005" id="{10E78F76-181E-4F19-9F89-7DD36D3EFE30}">
            <xm:f>$BT$4='Data entry'!$R71</xm:f>
            <x14:dxf>
              <fill>
                <patternFill>
                  <bgColor rgb="FFFFFF00"/>
                </patternFill>
              </fill>
            </x14:dxf>
          </x14:cfRule>
          <xm:sqref>BF200:BT200</xm:sqref>
        </x14:conditionalFormatting>
        <x14:conditionalFormatting xmlns:xm="http://schemas.microsoft.com/office/excel/2006/main">
          <x14:cfRule type="expression" priority="4703006" id="{6A5FADC6-9512-4EFB-90A5-7B5244D10D1F}">
            <xm:f>$BT$4='Data entry'!$R71</xm:f>
            <x14:dxf>
              <fill>
                <patternFill>
                  <bgColor rgb="FFFF0000"/>
                </patternFill>
              </fill>
            </x14:dxf>
          </x14:cfRule>
          <xm:sqref>BR201:CC201</xm:sqref>
        </x14:conditionalFormatting>
        <x14:conditionalFormatting xmlns:xm="http://schemas.microsoft.com/office/excel/2006/main">
          <x14:cfRule type="expression" priority="4703007" id="{A51139D1-8841-4B96-B8CB-DFE3808765CF}">
            <xm:f>$BU$4='Data entry'!$R71</xm:f>
            <x14:dxf>
              <fill>
                <patternFill>
                  <bgColor rgb="FFFFFF00"/>
                </patternFill>
              </fill>
            </x14:dxf>
          </x14:cfRule>
          <xm:sqref>BG200:BU200</xm:sqref>
        </x14:conditionalFormatting>
        <x14:conditionalFormatting xmlns:xm="http://schemas.microsoft.com/office/excel/2006/main">
          <x14:cfRule type="expression" priority="4703008" id="{55CA7258-760F-4BFF-ACB5-A70FEB3E7981}">
            <xm:f>$BU$4='Data entry'!$R71</xm:f>
            <x14:dxf>
              <fill>
                <patternFill>
                  <bgColor rgb="FFFF0000"/>
                </patternFill>
              </fill>
            </x14:dxf>
          </x14:cfRule>
          <xm:sqref>BS201:CC201</xm:sqref>
        </x14:conditionalFormatting>
        <x14:conditionalFormatting xmlns:xm="http://schemas.microsoft.com/office/excel/2006/main">
          <x14:cfRule type="expression" priority="4703009" id="{A922B218-64DB-4CBB-9AB8-FE0EBB44E09E}">
            <xm:f>$BV$4='Data entry'!$R71</xm:f>
            <x14:dxf>
              <fill>
                <patternFill>
                  <bgColor rgb="FFFFFF00"/>
                </patternFill>
              </fill>
            </x14:dxf>
          </x14:cfRule>
          <xm:sqref>BH200:BV200</xm:sqref>
        </x14:conditionalFormatting>
        <x14:conditionalFormatting xmlns:xm="http://schemas.microsoft.com/office/excel/2006/main">
          <x14:cfRule type="expression" priority="4703010" id="{C98E908A-CD31-4778-B41C-7AFB9DBE639A}">
            <xm:f>$BV$4='Data entry'!$R71</xm:f>
            <x14:dxf>
              <fill>
                <patternFill>
                  <bgColor rgb="FFFF0000"/>
                </patternFill>
              </fill>
            </x14:dxf>
          </x14:cfRule>
          <xm:sqref>BT201:CC201</xm:sqref>
        </x14:conditionalFormatting>
        <x14:conditionalFormatting xmlns:xm="http://schemas.microsoft.com/office/excel/2006/main">
          <x14:cfRule type="expression" priority="4703011" id="{465CCCA3-B4DB-4B61-8AC7-8A5E4CEC9E3F}">
            <xm:f>$BW$4='Data entry'!$R71</xm:f>
            <x14:dxf>
              <fill>
                <patternFill>
                  <bgColor rgb="FFFFFF00"/>
                </patternFill>
              </fill>
            </x14:dxf>
          </x14:cfRule>
          <xm:sqref>BI200:BW200</xm:sqref>
        </x14:conditionalFormatting>
        <x14:conditionalFormatting xmlns:xm="http://schemas.microsoft.com/office/excel/2006/main">
          <x14:cfRule type="expression" priority="4703012" id="{37566F97-6D06-400B-A709-FE657B07687F}">
            <xm:f>$BW$4='Data entry'!$R71</xm:f>
            <x14:dxf>
              <fill>
                <patternFill>
                  <bgColor rgb="FFFF0000"/>
                </patternFill>
              </fill>
            </x14:dxf>
          </x14:cfRule>
          <xm:sqref>BU201:CC201</xm:sqref>
        </x14:conditionalFormatting>
        <x14:conditionalFormatting xmlns:xm="http://schemas.microsoft.com/office/excel/2006/main">
          <x14:cfRule type="expression" priority="4703013" id="{D8FBA3AC-5CF0-4E45-97CA-1D4DEE729ADA}">
            <xm:f>$BX$4='Data entry'!$R71</xm:f>
            <x14:dxf>
              <fill>
                <patternFill>
                  <bgColor rgb="FFFFFF00"/>
                </patternFill>
              </fill>
            </x14:dxf>
          </x14:cfRule>
          <xm:sqref>BJ200:BX200</xm:sqref>
        </x14:conditionalFormatting>
        <x14:conditionalFormatting xmlns:xm="http://schemas.microsoft.com/office/excel/2006/main">
          <x14:cfRule type="expression" priority="4703014" id="{E077C84B-A94F-431D-B232-4AFCC7C64F54}">
            <xm:f>$BX$4='Data entry'!$R71</xm:f>
            <x14:dxf>
              <fill>
                <patternFill>
                  <bgColor rgb="FFFF0000"/>
                </patternFill>
              </fill>
            </x14:dxf>
          </x14:cfRule>
          <xm:sqref>BV201:CC201</xm:sqref>
        </x14:conditionalFormatting>
        <x14:conditionalFormatting xmlns:xm="http://schemas.microsoft.com/office/excel/2006/main">
          <x14:cfRule type="expression" priority="4703015" id="{63783BA8-0C97-4A44-86FD-7A2BCF1B9957}">
            <xm:f>$BY$4='Data entry'!$R71</xm:f>
            <x14:dxf>
              <fill>
                <patternFill>
                  <bgColor rgb="FFFFFF00"/>
                </patternFill>
              </fill>
            </x14:dxf>
          </x14:cfRule>
          <xm:sqref>BK200:BY200</xm:sqref>
        </x14:conditionalFormatting>
        <x14:conditionalFormatting xmlns:xm="http://schemas.microsoft.com/office/excel/2006/main">
          <x14:cfRule type="expression" priority="4703016" id="{BB8DB8B4-B71B-46D2-AEE7-346F16103F74}">
            <xm:f>$BY$4='Data entry'!$R71</xm:f>
            <x14:dxf>
              <fill>
                <patternFill>
                  <bgColor rgb="FFFF0000"/>
                </patternFill>
              </fill>
            </x14:dxf>
          </x14:cfRule>
          <xm:sqref>BW201:CC201</xm:sqref>
        </x14:conditionalFormatting>
        <x14:conditionalFormatting xmlns:xm="http://schemas.microsoft.com/office/excel/2006/main">
          <x14:cfRule type="expression" priority="4703017" id="{1B638B98-2B06-4FEB-90C1-446A3E0A3979}">
            <xm:f>$BZ$4='Data entry'!$R71</xm:f>
            <x14:dxf>
              <fill>
                <patternFill>
                  <bgColor rgb="FFFFFF00"/>
                </patternFill>
              </fill>
            </x14:dxf>
          </x14:cfRule>
          <xm:sqref>BL200:BZ200</xm:sqref>
        </x14:conditionalFormatting>
        <x14:conditionalFormatting xmlns:xm="http://schemas.microsoft.com/office/excel/2006/main">
          <x14:cfRule type="expression" priority="4703018" id="{D3A0A2F8-D1B2-4DC5-B2A9-0EF53074E685}">
            <xm:f>$BZ$4='Data entry'!$R71</xm:f>
            <x14:dxf>
              <fill>
                <patternFill>
                  <bgColor rgb="FFFF0000"/>
                </patternFill>
              </fill>
            </x14:dxf>
          </x14:cfRule>
          <xm:sqref>BX201:CC201</xm:sqref>
        </x14:conditionalFormatting>
        <x14:conditionalFormatting xmlns:xm="http://schemas.microsoft.com/office/excel/2006/main">
          <x14:cfRule type="expression" priority="4703019" id="{83F6D018-7D3B-4D33-9998-11572F2F2FF5}">
            <xm:f>$CA$4='Data entry'!$R71</xm:f>
            <x14:dxf>
              <fill>
                <patternFill>
                  <bgColor rgb="FFFFFF00"/>
                </patternFill>
              </fill>
            </x14:dxf>
          </x14:cfRule>
          <xm:sqref>BM200:CA200</xm:sqref>
        </x14:conditionalFormatting>
        <x14:conditionalFormatting xmlns:xm="http://schemas.microsoft.com/office/excel/2006/main">
          <x14:cfRule type="expression" priority="4703020" id="{8E6D0B51-5626-4ED9-9072-C7A2C139704F}">
            <xm:f>$CA$4='Data entry'!$R71</xm:f>
            <x14:dxf>
              <fill>
                <patternFill>
                  <bgColor rgb="FFFF0000"/>
                </patternFill>
              </fill>
            </x14:dxf>
          </x14:cfRule>
          <xm:sqref>BY201:CC201</xm:sqref>
        </x14:conditionalFormatting>
        <x14:conditionalFormatting xmlns:xm="http://schemas.microsoft.com/office/excel/2006/main">
          <x14:cfRule type="expression" priority="4703021" id="{E1886EE4-3BDE-43A9-9F4B-79377FEC37FE}">
            <xm:f>$CB$4='Data entry'!$R71</xm:f>
            <x14:dxf>
              <fill>
                <patternFill>
                  <bgColor rgb="FFFFFF00"/>
                </patternFill>
              </fill>
            </x14:dxf>
          </x14:cfRule>
          <xm:sqref>BN200:CB200</xm:sqref>
        </x14:conditionalFormatting>
        <x14:conditionalFormatting xmlns:xm="http://schemas.microsoft.com/office/excel/2006/main">
          <x14:cfRule type="expression" priority="4703022" id="{ADEF572A-6C18-4602-BB86-01C96D36E07E}">
            <xm:f>$CB$4='Data entry'!$R71</xm:f>
            <x14:dxf>
              <fill>
                <patternFill>
                  <bgColor rgb="FFFF0000"/>
                </patternFill>
              </fill>
            </x14:dxf>
          </x14:cfRule>
          <xm:sqref>BZ201:CC201</xm:sqref>
        </x14:conditionalFormatting>
        <x14:conditionalFormatting xmlns:xm="http://schemas.microsoft.com/office/excel/2006/main">
          <x14:cfRule type="expression" priority="4703023" id="{7984E1C9-E073-4955-8543-62145CB6D008}">
            <xm:f>$CC$4='Data entry'!$R71</xm:f>
            <x14:dxf>
              <fill>
                <patternFill>
                  <bgColor rgb="FFFFFF00"/>
                </patternFill>
              </fill>
            </x14:dxf>
          </x14:cfRule>
          <xm:sqref>BO200:CC200</xm:sqref>
        </x14:conditionalFormatting>
        <x14:conditionalFormatting xmlns:xm="http://schemas.microsoft.com/office/excel/2006/main">
          <x14:cfRule type="expression" priority="4703024" id="{18A957B3-59FA-4698-BA92-2A208FF18E2F}">
            <xm:f>$CC$4='Data entry'!$R71</xm:f>
            <x14:dxf>
              <fill>
                <patternFill>
                  <bgColor rgb="FFFF0000"/>
                </patternFill>
              </fill>
            </x14:dxf>
          </x14:cfRule>
          <xm:sqref>CA201:CC201</xm:sqref>
        </x14:conditionalFormatting>
        <x14:conditionalFormatting xmlns:xm="http://schemas.microsoft.com/office/excel/2006/main">
          <x14:cfRule type="expression" priority="4703111" id="{5B0DB825-B7C2-40AC-B7EF-F267F054CFB9}">
            <xm:f>$U$4='Data entry'!$R72</xm:f>
            <x14:dxf>
              <fill>
                <patternFill>
                  <bgColor rgb="FFFF0000"/>
                </patternFill>
              </fill>
            </x14:dxf>
          </x14:cfRule>
          <xm:sqref>S204:AE204</xm:sqref>
        </x14:conditionalFormatting>
        <x14:conditionalFormatting xmlns:xm="http://schemas.microsoft.com/office/excel/2006/main">
          <x14:cfRule type="expression" priority="4703112" id="{18311200-E2BB-400F-B594-3B9A2C6068C2}">
            <xm:f>$V$4='Data entry'!$R72</xm:f>
            <x14:dxf>
              <fill>
                <patternFill>
                  <bgColor rgb="FFFF0000"/>
                </patternFill>
              </fill>
            </x14:dxf>
          </x14:cfRule>
          <xm:sqref>T204:AF204</xm:sqref>
        </x14:conditionalFormatting>
        <x14:conditionalFormatting xmlns:xm="http://schemas.microsoft.com/office/excel/2006/main">
          <x14:cfRule type="expression" priority="4703113" id="{D6DFB621-1A58-4C59-A987-ECAD0EB2D32B}">
            <xm:f>$V$4='Data entry'!$R72</xm:f>
            <x14:dxf>
              <fill>
                <patternFill>
                  <bgColor rgb="FFFFFF00"/>
                </patternFill>
              </fill>
            </x14:dxf>
          </x14:cfRule>
          <xm:sqref>H203:V203</xm:sqref>
        </x14:conditionalFormatting>
        <x14:conditionalFormatting xmlns:xm="http://schemas.microsoft.com/office/excel/2006/main">
          <x14:cfRule type="expression" priority="4703114" id="{5F87A680-DC5F-433D-A779-B7A534ACCDA9}">
            <xm:f>$W$4='Data entry'!$R72</xm:f>
            <x14:dxf>
              <fill>
                <patternFill>
                  <bgColor rgb="FFFF0000"/>
                </patternFill>
              </fill>
            </x14:dxf>
          </x14:cfRule>
          <xm:sqref>U204:AG204</xm:sqref>
        </x14:conditionalFormatting>
        <x14:conditionalFormatting xmlns:xm="http://schemas.microsoft.com/office/excel/2006/main">
          <x14:cfRule type="expression" priority="4703115" id="{964539FF-A92C-4F68-B268-B7157A32678C}">
            <xm:f>$W$4='Data entry'!$R72</xm:f>
            <x14:dxf>
              <fill>
                <patternFill>
                  <bgColor rgb="FFFFFF00"/>
                </patternFill>
              </fill>
            </x14:dxf>
          </x14:cfRule>
          <xm:sqref>I203:W203</xm:sqref>
        </x14:conditionalFormatting>
        <x14:conditionalFormatting xmlns:xm="http://schemas.microsoft.com/office/excel/2006/main">
          <x14:cfRule type="expression" priority="4703116" id="{46C1533A-F090-4A90-9309-3F59EC3FD3B0}">
            <xm:f>$X$4='Data entry'!$R72</xm:f>
            <x14:dxf>
              <fill>
                <patternFill>
                  <bgColor rgb="FFFF0000"/>
                </patternFill>
              </fill>
            </x14:dxf>
          </x14:cfRule>
          <xm:sqref>V204:AH204</xm:sqref>
        </x14:conditionalFormatting>
        <x14:conditionalFormatting xmlns:xm="http://schemas.microsoft.com/office/excel/2006/main">
          <x14:cfRule type="expression" priority="4703117" id="{7C70E81C-DDD4-4D75-933A-4F6A39893184}">
            <xm:f>$X$4='Data entry'!$R72</xm:f>
            <x14:dxf>
              <fill>
                <patternFill>
                  <bgColor rgb="FFFFFF00"/>
                </patternFill>
              </fill>
            </x14:dxf>
          </x14:cfRule>
          <xm:sqref>J203:X203</xm:sqref>
        </x14:conditionalFormatting>
        <x14:conditionalFormatting xmlns:xm="http://schemas.microsoft.com/office/excel/2006/main">
          <x14:cfRule type="expression" priority="4703118" id="{561AF073-0EF8-4B72-A119-40A639C4359D}">
            <xm:f>$Y$4='Data entry'!$R72</xm:f>
            <x14:dxf>
              <fill>
                <patternFill>
                  <bgColor rgb="FFFF0000"/>
                </patternFill>
              </fill>
            </x14:dxf>
          </x14:cfRule>
          <xm:sqref>W204:AI204</xm:sqref>
        </x14:conditionalFormatting>
        <x14:conditionalFormatting xmlns:xm="http://schemas.microsoft.com/office/excel/2006/main">
          <x14:cfRule type="expression" priority="4703119" id="{F242E808-8F07-4A89-9524-7D4C767CE357}">
            <xm:f>$Y$4='Data entry'!$R72</xm:f>
            <x14:dxf>
              <fill>
                <patternFill>
                  <bgColor rgb="FFFFFF00"/>
                </patternFill>
              </fill>
            </x14:dxf>
          </x14:cfRule>
          <xm:sqref>K203:Y203</xm:sqref>
        </x14:conditionalFormatting>
        <x14:conditionalFormatting xmlns:xm="http://schemas.microsoft.com/office/excel/2006/main">
          <x14:cfRule type="expression" priority="4703120" id="{DD601058-982B-4218-BD9D-64BB823C2633}">
            <xm:f>$Z$4='Data entry'!$R72</xm:f>
            <x14:dxf>
              <fill>
                <patternFill>
                  <bgColor rgb="FFFF0000"/>
                </patternFill>
              </fill>
            </x14:dxf>
          </x14:cfRule>
          <xm:sqref>X204:AJ204</xm:sqref>
        </x14:conditionalFormatting>
        <x14:conditionalFormatting xmlns:xm="http://schemas.microsoft.com/office/excel/2006/main">
          <x14:cfRule type="expression" priority="4703121" id="{C9DB141D-79F6-4093-92A3-7BF7A1622985}">
            <xm:f>$Z$4='Data entry'!$R72</xm:f>
            <x14:dxf>
              <fill>
                <patternFill>
                  <bgColor rgb="FFFFFF00"/>
                </patternFill>
              </fill>
            </x14:dxf>
          </x14:cfRule>
          <xm:sqref>L203:Z203</xm:sqref>
        </x14:conditionalFormatting>
        <x14:conditionalFormatting xmlns:xm="http://schemas.microsoft.com/office/excel/2006/main">
          <x14:cfRule type="expression" priority="4703122" id="{710EB8D3-F5C0-4E3C-8214-2D0C4E26F649}">
            <xm:f>$AA$4='Data entry'!$R72</xm:f>
            <x14:dxf>
              <fill>
                <patternFill>
                  <bgColor rgb="FFFF0000"/>
                </patternFill>
              </fill>
            </x14:dxf>
          </x14:cfRule>
          <xm:sqref>Y204:AK204</xm:sqref>
        </x14:conditionalFormatting>
        <x14:conditionalFormatting xmlns:xm="http://schemas.microsoft.com/office/excel/2006/main">
          <x14:cfRule type="expression" priority="4703123" id="{33825D69-C967-4D27-B395-5D44A3083802}">
            <xm:f>$AA$4='Data entry'!$R72</xm:f>
            <x14:dxf>
              <fill>
                <patternFill>
                  <bgColor rgb="FFFFFF00"/>
                </patternFill>
              </fill>
            </x14:dxf>
          </x14:cfRule>
          <xm:sqref>M203:AA203</xm:sqref>
        </x14:conditionalFormatting>
        <x14:conditionalFormatting xmlns:xm="http://schemas.microsoft.com/office/excel/2006/main">
          <x14:cfRule type="expression" priority="4703124" id="{9811A97D-351B-4D32-8754-AF433277E62B}">
            <xm:f>$AB$4='Data entry'!$R72</xm:f>
            <x14:dxf>
              <fill>
                <patternFill>
                  <bgColor rgb="FFFF0000"/>
                </patternFill>
              </fill>
            </x14:dxf>
          </x14:cfRule>
          <xm:sqref>Z204:AL204</xm:sqref>
        </x14:conditionalFormatting>
        <x14:conditionalFormatting xmlns:xm="http://schemas.microsoft.com/office/excel/2006/main">
          <x14:cfRule type="expression" priority="4703125" id="{6DD3E556-C72E-438B-92DA-3096ED1E4178}">
            <xm:f>$AB$4='Data entry'!$R72</xm:f>
            <x14:dxf>
              <fill>
                <patternFill>
                  <bgColor rgb="FFFFFF00"/>
                </patternFill>
              </fill>
            </x14:dxf>
          </x14:cfRule>
          <xm:sqref>N203:AB203</xm:sqref>
        </x14:conditionalFormatting>
        <x14:conditionalFormatting xmlns:xm="http://schemas.microsoft.com/office/excel/2006/main">
          <x14:cfRule type="expression" priority="4703126" id="{C0DF7A1B-D6BC-4371-BD3A-F0708147FA1C}">
            <xm:f>$AC$4='Data entry'!$R72</xm:f>
            <x14:dxf>
              <fill>
                <patternFill>
                  <bgColor rgb="FFFF0000"/>
                </patternFill>
              </fill>
            </x14:dxf>
          </x14:cfRule>
          <xm:sqref>AA204:AM204</xm:sqref>
        </x14:conditionalFormatting>
        <x14:conditionalFormatting xmlns:xm="http://schemas.microsoft.com/office/excel/2006/main">
          <x14:cfRule type="expression" priority="4703127" id="{DB2E1F48-AF0E-41F9-A976-6B1963CA5711}">
            <xm:f>$AC$4='Data entry'!$R72</xm:f>
            <x14:dxf>
              <fill>
                <patternFill>
                  <bgColor rgb="FFFFFF00"/>
                </patternFill>
              </fill>
            </x14:dxf>
          </x14:cfRule>
          <xm:sqref>O203:AC203</xm:sqref>
        </x14:conditionalFormatting>
        <x14:conditionalFormatting xmlns:xm="http://schemas.microsoft.com/office/excel/2006/main">
          <x14:cfRule type="expression" priority="4703128" id="{89909907-F9A9-4AF9-BC1D-304710A43F50}">
            <xm:f>$AD$4='Data entry'!$R72</xm:f>
            <x14:dxf>
              <fill>
                <patternFill>
                  <bgColor rgb="FFFF0000"/>
                </patternFill>
              </fill>
            </x14:dxf>
          </x14:cfRule>
          <xm:sqref>AB204:AN204</xm:sqref>
        </x14:conditionalFormatting>
        <x14:conditionalFormatting xmlns:xm="http://schemas.microsoft.com/office/excel/2006/main">
          <x14:cfRule type="expression" priority="4703129" id="{729676B7-E331-43A4-ACC9-850DCEE76A0E}">
            <xm:f>$AD$4='Data entry'!$R72</xm:f>
            <x14:dxf>
              <fill>
                <patternFill>
                  <bgColor rgb="FFFFFF00"/>
                </patternFill>
              </fill>
            </x14:dxf>
          </x14:cfRule>
          <xm:sqref>P203:AD203</xm:sqref>
        </x14:conditionalFormatting>
        <x14:conditionalFormatting xmlns:xm="http://schemas.microsoft.com/office/excel/2006/main">
          <x14:cfRule type="expression" priority="4703130" id="{00DA2C55-350E-44AA-ABEA-808FABFDA737}">
            <xm:f>$AE$4='Data entry'!$R72</xm:f>
            <x14:dxf>
              <fill>
                <patternFill>
                  <bgColor rgb="FFFF0000"/>
                </patternFill>
              </fill>
            </x14:dxf>
          </x14:cfRule>
          <xm:sqref>AC204:AO204</xm:sqref>
        </x14:conditionalFormatting>
        <x14:conditionalFormatting xmlns:xm="http://schemas.microsoft.com/office/excel/2006/main">
          <x14:cfRule type="expression" priority="4703131" id="{373C95F1-00C1-45E9-B561-5224945BA4A4}">
            <xm:f>$AE$4='Data entry'!$R72</xm:f>
            <x14:dxf>
              <fill>
                <patternFill>
                  <bgColor rgb="FFFFFF00"/>
                </patternFill>
              </fill>
            </x14:dxf>
          </x14:cfRule>
          <xm:sqref>Q203:AE203</xm:sqref>
        </x14:conditionalFormatting>
        <x14:conditionalFormatting xmlns:xm="http://schemas.microsoft.com/office/excel/2006/main">
          <x14:cfRule type="expression" priority="4703132" id="{65E90E74-6BEF-4B00-BD5E-ECACFEBC225A}">
            <xm:f>$AF$4='Data entry'!$R72</xm:f>
            <x14:dxf>
              <fill>
                <patternFill>
                  <bgColor rgb="FFFF0000"/>
                </patternFill>
              </fill>
            </x14:dxf>
          </x14:cfRule>
          <xm:sqref>AD204:AP204</xm:sqref>
        </x14:conditionalFormatting>
        <x14:conditionalFormatting xmlns:xm="http://schemas.microsoft.com/office/excel/2006/main">
          <x14:cfRule type="expression" priority="4703133" id="{56B519D7-E083-4811-B42B-D6CB10D44BB3}">
            <xm:f>$AF$4='Data entry'!$R72</xm:f>
            <x14:dxf>
              <fill>
                <patternFill>
                  <bgColor rgb="FFFFFF00"/>
                </patternFill>
              </fill>
            </x14:dxf>
          </x14:cfRule>
          <xm:sqref>R203:AF203</xm:sqref>
        </x14:conditionalFormatting>
        <x14:conditionalFormatting xmlns:xm="http://schemas.microsoft.com/office/excel/2006/main">
          <x14:cfRule type="expression" priority="4703134" id="{889682B6-BF9B-414B-86B7-1C802156B058}">
            <xm:f>$AG$4='Data entry'!$R72</xm:f>
            <x14:dxf>
              <fill>
                <patternFill>
                  <bgColor rgb="FFFF0000"/>
                </patternFill>
              </fill>
            </x14:dxf>
          </x14:cfRule>
          <xm:sqref>AE204:AQ204</xm:sqref>
        </x14:conditionalFormatting>
        <x14:conditionalFormatting xmlns:xm="http://schemas.microsoft.com/office/excel/2006/main">
          <x14:cfRule type="expression" priority="4703135" id="{19913D88-1940-4CB0-B29C-D46D60833BD5}">
            <xm:f>$AG$4='Data entry'!$R72</xm:f>
            <x14:dxf>
              <fill>
                <patternFill>
                  <bgColor rgb="FFFFFF00"/>
                </patternFill>
              </fill>
            </x14:dxf>
          </x14:cfRule>
          <xm:sqref>S203:AG203</xm:sqref>
        </x14:conditionalFormatting>
        <x14:conditionalFormatting xmlns:xm="http://schemas.microsoft.com/office/excel/2006/main">
          <x14:cfRule type="expression" priority="4703136" id="{3DD7B9A5-18A3-463F-BAD5-9796FC487328}">
            <xm:f>$AH$4='Data entry'!$R72</xm:f>
            <x14:dxf>
              <fill>
                <patternFill>
                  <bgColor rgb="FFFF0000"/>
                </patternFill>
              </fill>
            </x14:dxf>
          </x14:cfRule>
          <xm:sqref>AF204:AR204</xm:sqref>
        </x14:conditionalFormatting>
        <x14:conditionalFormatting xmlns:xm="http://schemas.microsoft.com/office/excel/2006/main">
          <x14:cfRule type="expression" priority="4703137" id="{31005CF4-5608-496E-91EB-F7F505046C80}">
            <xm:f>$AH$4='Data entry'!$R72</xm:f>
            <x14:dxf>
              <fill>
                <patternFill>
                  <bgColor rgb="FFFFFF00"/>
                </patternFill>
              </fill>
            </x14:dxf>
          </x14:cfRule>
          <xm:sqref>T203:AH203</xm:sqref>
        </x14:conditionalFormatting>
        <x14:conditionalFormatting xmlns:xm="http://schemas.microsoft.com/office/excel/2006/main">
          <x14:cfRule type="expression" priority="4703138" id="{CD14F654-5B7A-444F-8FC1-7DD71E76E475}">
            <xm:f>$AI$4='Data entry'!$R72</xm:f>
            <x14:dxf>
              <fill>
                <patternFill>
                  <bgColor rgb="FFFF0000"/>
                </patternFill>
              </fill>
            </x14:dxf>
          </x14:cfRule>
          <xm:sqref>AG204:AS204</xm:sqref>
        </x14:conditionalFormatting>
        <x14:conditionalFormatting xmlns:xm="http://schemas.microsoft.com/office/excel/2006/main">
          <x14:cfRule type="expression" priority="4703139" id="{0E4E448C-6C46-4285-B877-A61A90294385}">
            <xm:f>$AI$4='Data entry'!$R72</xm:f>
            <x14:dxf>
              <fill>
                <patternFill>
                  <bgColor rgb="FFFFFF00"/>
                </patternFill>
              </fill>
            </x14:dxf>
          </x14:cfRule>
          <xm:sqref>U203:AI203</xm:sqref>
        </x14:conditionalFormatting>
        <x14:conditionalFormatting xmlns:xm="http://schemas.microsoft.com/office/excel/2006/main">
          <x14:cfRule type="expression" priority="4703140" id="{B1C1818F-791C-403D-BE73-6F6E9DC6A16D}">
            <xm:f>$AJ$4='Data entry'!$R72</xm:f>
            <x14:dxf>
              <fill>
                <patternFill>
                  <bgColor rgb="FFFF0000"/>
                </patternFill>
              </fill>
            </x14:dxf>
          </x14:cfRule>
          <xm:sqref>AH204:AT204</xm:sqref>
        </x14:conditionalFormatting>
        <x14:conditionalFormatting xmlns:xm="http://schemas.microsoft.com/office/excel/2006/main">
          <x14:cfRule type="expression" priority="4703141" id="{A1237792-221B-431B-B8A7-E9A64DA46D93}">
            <xm:f>$AJ$4='Data entry'!$R72</xm:f>
            <x14:dxf>
              <fill>
                <patternFill>
                  <bgColor rgb="FFFFFF00"/>
                </patternFill>
              </fill>
            </x14:dxf>
          </x14:cfRule>
          <xm:sqref>V203:AJ203</xm:sqref>
        </x14:conditionalFormatting>
        <x14:conditionalFormatting xmlns:xm="http://schemas.microsoft.com/office/excel/2006/main">
          <x14:cfRule type="expression" priority="4703142" id="{617DC2AF-C7A3-4724-8EA3-17DEFEDC8949}">
            <xm:f>$AK$4='Data entry'!$R72</xm:f>
            <x14:dxf>
              <fill>
                <patternFill>
                  <bgColor rgb="FFFF0000"/>
                </patternFill>
              </fill>
            </x14:dxf>
          </x14:cfRule>
          <xm:sqref>AI204:AU204</xm:sqref>
        </x14:conditionalFormatting>
        <x14:conditionalFormatting xmlns:xm="http://schemas.microsoft.com/office/excel/2006/main">
          <x14:cfRule type="expression" priority="4703143" id="{AA72317D-37B1-48EB-A28B-BF2AC8DC4519}">
            <xm:f>$AK$4='Data entry'!$R72</xm:f>
            <x14:dxf>
              <fill>
                <patternFill>
                  <bgColor rgb="FFFFFF00"/>
                </patternFill>
              </fill>
            </x14:dxf>
          </x14:cfRule>
          <xm:sqref>W203:AK203</xm:sqref>
        </x14:conditionalFormatting>
        <x14:conditionalFormatting xmlns:xm="http://schemas.microsoft.com/office/excel/2006/main">
          <x14:cfRule type="expression" priority="4703144" id="{6CA9FB7A-20EA-4D3A-B74C-A001F4BE810D}">
            <xm:f>$AL$4='Data entry'!$R72</xm:f>
            <x14:dxf>
              <fill>
                <patternFill>
                  <bgColor rgb="FFFF0000"/>
                </patternFill>
              </fill>
            </x14:dxf>
          </x14:cfRule>
          <xm:sqref>AJ204:AV204</xm:sqref>
        </x14:conditionalFormatting>
        <x14:conditionalFormatting xmlns:xm="http://schemas.microsoft.com/office/excel/2006/main">
          <x14:cfRule type="expression" priority="4703145" id="{81A75DAA-573F-4EF3-A640-1B992C18BEA0}">
            <xm:f>$AL$4='Data entry'!$R72</xm:f>
            <x14:dxf>
              <fill>
                <patternFill>
                  <bgColor rgb="FFFFFF00"/>
                </patternFill>
              </fill>
            </x14:dxf>
          </x14:cfRule>
          <xm:sqref>X203:AL203</xm:sqref>
        </x14:conditionalFormatting>
        <x14:conditionalFormatting xmlns:xm="http://schemas.microsoft.com/office/excel/2006/main">
          <x14:cfRule type="expression" priority="4703146" id="{3D44713E-4ABA-4CCD-9DF4-5513A9FB5E1E}">
            <xm:f>$AM$4='Data entry'!$R72</xm:f>
            <x14:dxf>
              <fill>
                <patternFill>
                  <bgColor rgb="FFFF0000"/>
                </patternFill>
              </fill>
            </x14:dxf>
          </x14:cfRule>
          <xm:sqref>AK204:AW204</xm:sqref>
        </x14:conditionalFormatting>
        <x14:conditionalFormatting xmlns:xm="http://schemas.microsoft.com/office/excel/2006/main">
          <x14:cfRule type="expression" priority="4703147" id="{05A26B51-72A7-4423-822F-2BDBC28275D0}">
            <xm:f>$AM$4='Data entry'!$R72</xm:f>
            <x14:dxf>
              <fill>
                <patternFill>
                  <bgColor rgb="FFFFFF00"/>
                </patternFill>
              </fill>
            </x14:dxf>
          </x14:cfRule>
          <xm:sqref>Y203:AM203</xm:sqref>
        </x14:conditionalFormatting>
        <x14:conditionalFormatting xmlns:xm="http://schemas.microsoft.com/office/excel/2006/main">
          <x14:cfRule type="expression" priority="4703148" id="{B8A20675-6230-4694-A7F6-6B3DC7142773}">
            <xm:f>$AN$4='Data entry'!$R72</xm:f>
            <x14:dxf>
              <fill>
                <patternFill>
                  <bgColor rgb="FFFF0000"/>
                </patternFill>
              </fill>
            </x14:dxf>
          </x14:cfRule>
          <xm:sqref>AL204:AX204</xm:sqref>
        </x14:conditionalFormatting>
        <x14:conditionalFormatting xmlns:xm="http://schemas.microsoft.com/office/excel/2006/main">
          <x14:cfRule type="expression" priority="4703149" id="{8421181C-7450-42E9-BC1D-065CCFCA960E}">
            <xm:f>$AN$4='Data entry'!$R72</xm:f>
            <x14:dxf>
              <fill>
                <patternFill>
                  <bgColor rgb="FFFFFF00"/>
                </patternFill>
              </fill>
            </x14:dxf>
          </x14:cfRule>
          <xm:sqref>Z203:AN203</xm:sqref>
        </x14:conditionalFormatting>
        <x14:conditionalFormatting xmlns:xm="http://schemas.microsoft.com/office/excel/2006/main">
          <x14:cfRule type="expression" priority="4703150" id="{067FE4BD-6EF4-4684-B6E0-35AB2F267EE7}">
            <xm:f>$AO$4='Data entry'!$R72</xm:f>
            <x14:dxf>
              <fill>
                <patternFill>
                  <bgColor rgb="FFFF0000"/>
                </patternFill>
              </fill>
            </x14:dxf>
          </x14:cfRule>
          <xm:sqref>AM204:AY204</xm:sqref>
        </x14:conditionalFormatting>
        <x14:conditionalFormatting xmlns:xm="http://schemas.microsoft.com/office/excel/2006/main">
          <x14:cfRule type="expression" priority="4703151" id="{F7653492-88D1-47AC-8BA3-0CCE65C3C2AB}">
            <xm:f>$AO$4='Data entry'!$R72</xm:f>
            <x14:dxf>
              <fill>
                <patternFill>
                  <bgColor rgb="FFFFFF00"/>
                </patternFill>
              </fill>
            </x14:dxf>
          </x14:cfRule>
          <xm:sqref>AA203:AO203</xm:sqref>
        </x14:conditionalFormatting>
        <x14:conditionalFormatting xmlns:xm="http://schemas.microsoft.com/office/excel/2006/main">
          <x14:cfRule type="expression" priority="4703152" id="{207A5E5D-B322-482E-9193-1D7318138358}">
            <xm:f>$AP$4='Data entry'!$R72</xm:f>
            <x14:dxf>
              <fill>
                <patternFill>
                  <bgColor rgb="FFFF0000"/>
                </patternFill>
              </fill>
            </x14:dxf>
          </x14:cfRule>
          <xm:sqref>AN204:AZ204</xm:sqref>
        </x14:conditionalFormatting>
        <x14:conditionalFormatting xmlns:xm="http://schemas.microsoft.com/office/excel/2006/main">
          <x14:cfRule type="expression" priority="4703153" id="{21DA638D-4CA0-4067-BFF1-240CE1A0261B}">
            <xm:f>$AP$4='Data entry'!$R72</xm:f>
            <x14:dxf>
              <fill>
                <patternFill>
                  <bgColor rgb="FFFFFF00"/>
                </patternFill>
              </fill>
            </x14:dxf>
          </x14:cfRule>
          <xm:sqref>AB203:AP203</xm:sqref>
        </x14:conditionalFormatting>
        <x14:conditionalFormatting xmlns:xm="http://schemas.microsoft.com/office/excel/2006/main">
          <x14:cfRule type="expression" priority="4703154" id="{71963D96-A42A-4B90-BFC7-6D83D37766EF}">
            <xm:f>$AQ$4='Data entry'!$R72</xm:f>
            <x14:dxf>
              <fill>
                <patternFill>
                  <bgColor rgb="FFFF0000"/>
                </patternFill>
              </fill>
            </x14:dxf>
          </x14:cfRule>
          <xm:sqref>AO204:BA204</xm:sqref>
        </x14:conditionalFormatting>
        <x14:conditionalFormatting xmlns:xm="http://schemas.microsoft.com/office/excel/2006/main">
          <x14:cfRule type="expression" priority="4703155" id="{74952595-84B6-484F-8FF6-FCC1F337DF4D}">
            <xm:f>$AQ$4='Data entry'!$R72</xm:f>
            <x14:dxf>
              <fill>
                <patternFill>
                  <bgColor rgb="FFFFFF00"/>
                </patternFill>
              </fill>
            </x14:dxf>
          </x14:cfRule>
          <xm:sqref>AC203:AQ203</xm:sqref>
        </x14:conditionalFormatting>
        <x14:conditionalFormatting xmlns:xm="http://schemas.microsoft.com/office/excel/2006/main">
          <x14:cfRule type="expression" priority="4703156" id="{8AC9C4B9-0A34-4BC0-B0F7-CA89434C4911}">
            <xm:f>$P$4='Data entry'!$R72</xm:f>
            <x14:dxf>
              <fill>
                <patternFill>
                  <bgColor rgb="FFFFFF00"/>
                </patternFill>
              </fill>
            </x14:dxf>
          </x14:cfRule>
          <xm:sqref>C203:P203</xm:sqref>
        </x14:conditionalFormatting>
        <x14:conditionalFormatting xmlns:xm="http://schemas.microsoft.com/office/excel/2006/main">
          <x14:cfRule type="expression" priority="4703157" id="{0A726775-ABFD-4F22-967C-1A4D87BA3751}">
            <xm:f>$Q$4='Data entry'!$R72</xm:f>
            <x14:dxf>
              <fill>
                <patternFill>
                  <bgColor rgb="FFFFFF00"/>
                </patternFill>
              </fill>
            </x14:dxf>
          </x14:cfRule>
          <xm:sqref>C203:Q203</xm:sqref>
        </x14:conditionalFormatting>
        <x14:conditionalFormatting xmlns:xm="http://schemas.microsoft.com/office/excel/2006/main">
          <x14:cfRule type="expression" priority="4703158" id="{3A8414BD-262C-43B5-86EE-FA6901D00453}">
            <xm:f>$Q$4='Data entry'!$R72</xm:f>
            <x14:dxf>
              <fill>
                <patternFill>
                  <bgColor rgb="FFFF0000"/>
                </patternFill>
              </fill>
            </x14:dxf>
          </x14:cfRule>
          <xm:sqref>O204:AA204</xm:sqref>
        </x14:conditionalFormatting>
        <x14:conditionalFormatting xmlns:xm="http://schemas.microsoft.com/office/excel/2006/main">
          <x14:cfRule type="expression" priority="4703159" id="{B8B5501D-F3EF-4449-9306-F652960C65F4}">
            <xm:f>$R$4='Data entry'!$R72</xm:f>
            <x14:dxf>
              <fill>
                <patternFill>
                  <bgColor rgb="FFFF0000"/>
                </patternFill>
              </fill>
            </x14:dxf>
          </x14:cfRule>
          <xm:sqref>P204:AB204</xm:sqref>
        </x14:conditionalFormatting>
        <x14:conditionalFormatting xmlns:xm="http://schemas.microsoft.com/office/excel/2006/main">
          <x14:cfRule type="expression" priority="4703160" id="{5D070DEC-B82E-4D87-B907-A3E5AB836991}">
            <xm:f>$R$4='Data entry'!$R72</xm:f>
            <x14:dxf>
              <fill>
                <patternFill>
                  <bgColor rgb="FFFFFF00"/>
                </patternFill>
              </fill>
            </x14:dxf>
          </x14:cfRule>
          <xm:sqref>D203:R203</xm:sqref>
        </x14:conditionalFormatting>
        <x14:conditionalFormatting xmlns:xm="http://schemas.microsoft.com/office/excel/2006/main">
          <x14:cfRule type="expression" priority="4703161" id="{E4D16A10-F818-4664-9FB2-F0E839824D4B}">
            <xm:f>$S$4='Data entry'!$R72</xm:f>
            <x14:dxf>
              <fill>
                <patternFill>
                  <bgColor rgb="FFFF0000"/>
                </patternFill>
              </fill>
            </x14:dxf>
          </x14:cfRule>
          <xm:sqref>Q204:AC204</xm:sqref>
        </x14:conditionalFormatting>
        <x14:conditionalFormatting xmlns:xm="http://schemas.microsoft.com/office/excel/2006/main">
          <x14:cfRule type="expression" priority="4703162" id="{1A9F9911-A3E9-4730-AFBE-AB8C596545CA}">
            <xm:f>$S$4='Data entry'!$R72</xm:f>
            <x14:dxf>
              <fill>
                <patternFill>
                  <bgColor rgb="FFFFFF00"/>
                </patternFill>
              </fill>
            </x14:dxf>
          </x14:cfRule>
          <xm:sqref>E203:S203</xm:sqref>
        </x14:conditionalFormatting>
        <x14:conditionalFormatting xmlns:xm="http://schemas.microsoft.com/office/excel/2006/main">
          <x14:cfRule type="expression" priority="4703163" id="{8BB5CD1B-B2AC-442A-9550-26DE19A62D22}">
            <xm:f>$T$4='Data entry'!$R72</xm:f>
            <x14:dxf>
              <fill>
                <patternFill>
                  <bgColor rgb="FFFF0000"/>
                </patternFill>
              </fill>
            </x14:dxf>
          </x14:cfRule>
          <xm:sqref>R204:AD204</xm:sqref>
        </x14:conditionalFormatting>
        <x14:conditionalFormatting xmlns:xm="http://schemas.microsoft.com/office/excel/2006/main">
          <x14:cfRule type="expression" priority="4703164" id="{E7B59C69-7921-4049-84A1-8B3E5F7B0598}">
            <xm:f>$T$4='Data entry'!$R72</xm:f>
            <x14:dxf>
              <fill>
                <patternFill>
                  <bgColor rgb="FFFFFF00"/>
                </patternFill>
              </fill>
            </x14:dxf>
          </x14:cfRule>
          <xm:sqref>F203:T203</xm:sqref>
        </x14:conditionalFormatting>
        <x14:conditionalFormatting xmlns:xm="http://schemas.microsoft.com/office/excel/2006/main">
          <x14:cfRule type="expression" priority="4703165" id="{238C09E5-7A3D-439D-949F-A7733073F9A2}">
            <xm:f>$U$4='Data entry'!$R72</xm:f>
            <x14:dxf>
              <fill>
                <patternFill>
                  <bgColor rgb="FFFFFF00"/>
                </patternFill>
              </fill>
            </x14:dxf>
          </x14:cfRule>
          <xm:sqref>G203:U203</xm:sqref>
        </x14:conditionalFormatting>
        <x14:conditionalFormatting xmlns:xm="http://schemas.microsoft.com/office/excel/2006/main">
          <x14:cfRule type="expression" priority="4703166" id="{DE4D4432-0A19-452A-AF14-2873FE4DF411}">
            <xm:f>$AR$4='Data entry'!$R72</xm:f>
            <x14:dxf>
              <fill>
                <patternFill>
                  <bgColor rgb="FFFF0000"/>
                </patternFill>
              </fill>
            </x14:dxf>
          </x14:cfRule>
          <xm:sqref>AP204:BB204</xm:sqref>
        </x14:conditionalFormatting>
        <x14:conditionalFormatting xmlns:xm="http://schemas.microsoft.com/office/excel/2006/main">
          <x14:cfRule type="expression" priority="4703167" id="{90D7E1FF-542D-40C8-9BD5-DFEB4CDD256F}">
            <xm:f>$AR$4='Data entry'!$R72</xm:f>
            <x14:dxf>
              <fill>
                <patternFill>
                  <bgColor rgb="FFFFFF00"/>
                </patternFill>
              </fill>
            </x14:dxf>
          </x14:cfRule>
          <xm:sqref>AD203:AR203</xm:sqref>
        </x14:conditionalFormatting>
        <x14:conditionalFormatting xmlns:xm="http://schemas.microsoft.com/office/excel/2006/main">
          <x14:cfRule type="expression" priority="4703168" id="{0EBB5305-4A4A-4205-A1FF-11160070CBC3}">
            <xm:f>$AS$4='Data entry'!$R72</xm:f>
            <x14:dxf>
              <fill>
                <patternFill>
                  <bgColor rgb="FFFF0000"/>
                </patternFill>
              </fill>
            </x14:dxf>
          </x14:cfRule>
          <xm:sqref>AQ204:BC204</xm:sqref>
        </x14:conditionalFormatting>
        <x14:conditionalFormatting xmlns:xm="http://schemas.microsoft.com/office/excel/2006/main">
          <x14:cfRule type="expression" priority="4703169" id="{AC8EB30C-4253-4CE1-820E-1801F6D8D35B}">
            <xm:f>$AS$4='Data entry'!$R72</xm:f>
            <x14:dxf>
              <fill>
                <patternFill>
                  <bgColor rgb="FFFFFF00"/>
                </patternFill>
              </fill>
            </x14:dxf>
          </x14:cfRule>
          <xm:sqref>AE203:AS203</xm:sqref>
        </x14:conditionalFormatting>
        <x14:conditionalFormatting xmlns:xm="http://schemas.microsoft.com/office/excel/2006/main">
          <x14:cfRule type="expression" priority="4703170" id="{E11744C1-7201-4272-A1B0-945490B42425}">
            <xm:f>$AT$4='Data entry'!$R72</xm:f>
            <x14:dxf>
              <fill>
                <patternFill>
                  <bgColor rgb="FFFF0000"/>
                </patternFill>
              </fill>
            </x14:dxf>
          </x14:cfRule>
          <xm:sqref>AR204:BD204</xm:sqref>
        </x14:conditionalFormatting>
        <x14:conditionalFormatting xmlns:xm="http://schemas.microsoft.com/office/excel/2006/main">
          <x14:cfRule type="expression" priority="4703171" id="{5EE2823B-E955-4EA7-B99C-0B1F77B57A69}">
            <xm:f>$AT$4='Data entry'!$R72</xm:f>
            <x14:dxf>
              <fill>
                <patternFill>
                  <bgColor rgb="FFFFFF00"/>
                </patternFill>
              </fill>
            </x14:dxf>
          </x14:cfRule>
          <xm:sqref>AF203:AT203</xm:sqref>
        </x14:conditionalFormatting>
        <x14:conditionalFormatting xmlns:xm="http://schemas.microsoft.com/office/excel/2006/main">
          <x14:cfRule type="expression" priority="4703172" id="{5737DC63-3262-4B34-900C-2AAEB255FCBA}">
            <xm:f>$AU$4='Data entry'!$R72</xm:f>
            <x14:dxf>
              <fill>
                <patternFill>
                  <bgColor rgb="FFFF0000"/>
                </patternFill>
              </fill>
            </x14:dxf>
          </x14:cfRule>
          <xm:sqref>AS204:BE204</xm:sqref>
        </x14:conditionalFormatting>
        <x14:conditionalFormatting xmlns:xm="http://schemas.microsoft.com/office/excel/2006/main">
          <x14:cfRule type="expression" priority="4703173" id="{2B5C1F1B-3C3D-4CA3-BC64-0E98422075B6}">
            <xm:f>$AU$4='Data entry'!$R72</xm:f>
            <x14:dxf>
              <fill>
                <patternFill>
                  <bgColor rgb="FFFFFF00"/>
                </patternFill>
              </fill>
            </x14:dxf>
          </x14:cfRule>
          <xm:sqref>AG203:AU203</xm:sqref>
        </x14:conditionalFormatting>
        <x14:conditionalFormatting xmlns:xm="http://schemas.microsoft.com/office/excel/2006/main">
          <x14:cfRule type="expression" priority="4703174" id="{B87A1285-B003-4855-8F4B-53C391BA10E6}">
            <xm:f>$AV$4='Data entry'!$R72</xm:f>
            <x14:dxf>
              <fill>
                <patternFill>
                  <bgColor rgb="FFFF0000"/>
                </patternFill>
              </fill>
            </x14:dxf>
          </x14:cfRule>
          <xm:sqref>AT204:BF204</xm:sqref>
        </x14:conditionalFormatting>
        <x14:conditionalFormatting xmlns:xm="http://schemas.microsoft.com/office/excel/2006/main">
          <x14:cfRule type="expression" priority="4703175" id="{338EE31C-78DB-4818-B837-0380F9E457FA}">
            <xm:f>$AV$4='Data entry'!$R72</xm:f>
            <x14:dxf>
              <fill>
                <patternFill>
                  <bgColor rgb="FFFFFF00"/>
                </patternFill>
              </fill>
            </x14:dxf>
          </x14:cfRule>
          <xm:sqref>AH203:AV203</xm:sqref>
        </x14:conditionalFormatting>
        <x14:conditionalFormatting xmlns:xm="http://schemas.microsoft.com/office/excel/2006/main">
          <x14:cfRule type="expression" priority="4703176" id="{5C40EA66-2801-4C91-B885-BF6A1ECFC35C}">
            <xm:f>$AW$4='Data entry'!$R72</xm:f>
            <x14:dxf>
              <fill>
                <patternFill>
                  <bgColor rgb="FFFF0000"/>
                </patternFill>
              </fill>
            </x14:dxf>
          </x14:cfRule>
          <xm:sqref>AU204:BG204</xm:sqref>
        </x14:conditionalFormatting>
        <x14:conditionalFormatting xmlns:xm="http://schemas.microsoft.com/office/excel/2006/main">
          <x14:cfRule type="expression" priority="4703177" id="{51BCD5CE-DF86-4C2F-8A81-DDA1EFD6C8F7}">
            <xm:f>$AW$4='Data entry'!$R72</xm:f>
            <x14:dxf>
              <fill>
                <patternFill>
                  <bgColor rgb="FFFFFF00"/>
                </patternFill>
              </fill>
            </x14:dxf>
          </x14:cfRule>
          <xm:sqref>AI203:AW203</xm:sqref>
        </x14:conditionalFormatting>
        <x14:conditionalFormatting xmlns:xm="http://schemas.microsoft.com/office/excel/2006/main">
          <x14:cfRule type="expression" priority="4703178" id="{DC2ED5A0-8917-4877-8CD3-9DF9BE5993C9}">
            <xm:f>$AX$4='Data entry'!$R72</xm:f>
            <x14:dxf>
              <fill>
                <patternFill>
                  <bgColor rgb="FFFF0000"/>
                </patternFill>
              </fill>
            </x14:dxf>
          </x14:cfRule>
          <xm:sqref>AV204:BH204</xm:sqref>
        </x14:conditionalFormatting>
        <x14:conditionalFormatting xmlns:xm="http://schemas.microsoft.com/office/excel/2006/main">
          <x14:cfRule type="expression" priority="4703179" id="{59B31869-20F9-45BD-BC80-0A6C8945CE2C}">
            <xm:f>$AX$4='Data entry'!$R72</xm:f>
            <x14:dxf>
              <fill>
                <patternFill>
                  <bgColor rgb="FFFFFF00"/>
                </patternFill>
              </fill>
            </x14:dxf>
          </x14:cfRule>
          <xm:sqref>AJ203:AX203</xm:sqref>
        </x14:conditionalFormatting>
        <x14:conditionalFormatting xmlns:xm="http://schemas.microsoft.com/office/excel/2006/main">
          <x14:cfRule type="expression" priority="4703180" id="{D4208FA0-4262-4037-934C-6D0742B2AD8E}">
            <xm:f>$AY$4='Data entry'!$R72</xm:f>
            <x14:dxf>
              <fill>
                <patternFill>
                  <bgColor rgb="FFFF0000"/>
                </patternFill>
              </fill>
            </x14:dxf>
          </x14:cfRule>
          <xm:sqref>AW204:BI204</xm:sqref>
        </x14:conditionalFormatting>
        <x14:conditionalFormatting xmlns:xm="http://schemas.microsoft.com/office/excel/2006/main">
          <x14:cfRule type="expression" priority="4703181" id="{04D6E423-18C7-42B2-A67D-F49D8E62B571}">
            <xm:f>$AY$4='Data entry'!$R72</xm:f>
            <x14:dxf>
              <fill>
                <patternFill>
                  <bgColor rgb="FFFFFF00"/>
                </patternFill>
              </fill>
            </x14:dxf>
          </x14:cfRule>
          <xm:sqref>AK203:AY203</xm:sqref>
        </x14:conditionalFormatting>
        <x14:conditionalFormatting xmlns:xm="http://schemas.microsoft.com/office/excel/2006/main">
          <x14:cfRule type="expression" priority="4703182" id="{A931C203-6E4B-4EBD-A2F4-1876881F48D4}">
            <xm:f>$AZ$4='Data entry'!$R72</xm:f>
            <x14:dxf>
              <fill>
                <patternFill>
                  <bgColor rgb="FFFF0000"/>
                </patternFill>
              </fill>
            </x14:dxf>
          </x14:cfRule>
          <xm:sqref>AX204:BJ204</xm:sqref>
        </x14:conditionalFormatting>
        <x14:conditionalFormatting xmlns:xm="http://schemas.microsoft.com/office/excel/2006/main">
          <x14:cfRule type="expression" priority="4703183" id="{092D9100-E652-40FE-8CAA-720DC0681250}">
            <xm:f>$AZ$4='Data entry'!$R72</xm:f>
            <x14:dxf>
              <fill>
                <patternFill>
                  <bgColor rgb="FFFFFF00"/>
                </patternFill>
              </fill>
            </x14:dxf>
          </x14:cfRule>
          <xm:sqref>AL203:AZ203</xm:sqref>
        </x14:conditionalFormatting>
        <x14:conditionalFormatting xmlns:xm="http://schemas.microsoft.com/office/excel/2006/main">
          <x14:cfRule type="expression" priority="4703184" id="{A3C7E6BE-A225-483C-A983-A915DB662C52}">
            <xm:f>$BA$4='Data entry'!$R72</xm:f>
            <x14:dxf>
              <fill>
                <patternFill>
                  <bgColor rgb="FFFF0000"/>
                </patternFill>
              </fill>
            </x14:dxf>
          </x14:cfRule>
          <xm:sqref>AY204:BK204</xm:sqref>
        </x14:conditionalFormatting>
        <x14:conditionalFormatting xmlns:xm="http://schemas.microsoft.com/office/excel/2006/main">
          <x14:cfRule type="expression" priority="4703185" id="{F5CF569A-8AFA-4CFF-8BD3-F04D8927A99F}">
            <xm:f>$BA$4='Data entry'!$R72</xm:f>
            <x14:dxf>
              <fill>
                <patternFill>
                  <bgColor rgb="FFFFFF00"/>
                </patternFill>
              </fill>
            </x14:dxf>
          </x14:cfRule>
          <xm:sqref>AM203:BA203</xm:sqref>
        </x14:conditionalFormatting>
        <x14:conditionalFormatting xmlns:xm="http://schemas.microsoft.com/office/excel/2006/main">
          <x14:cfRule type="expression" priority="4703186" id="{E4DAC94A-7983-4BFB-A87B-45B58561841A}">
            <xm:f>$BB$4='Data entry'!$R72</xm:f>
            <x14:dxf>
              <fill>
                <patternFill>
                  <bgColor rgb="FFFF0000"/>
                </patternFill>
              </fill>
            </x14:dxf>
          </x14:cfRule>
          <xm:sqref>AZ204:BL204</xm:sqref>
        </x14:conditionalFormatting>
        <x14:conditionalFormatting xmlns:xm="http://schemas.microsoft.com/office/excel/2006/main">
          <x14:cfRule type="expression" priority="4703187" id="{E63849C5-F39B-4B0E-8F8A-B532EDF2CBAE}">
            <xm:f>$BB$4='Data entry'!$R72</xm:f>
            <x14:dxf>
              <fill>
                <patternFill>
                  <bgColor rgb="FFFFFF00"/>
                </patternFill>
              </fill>
            </x14:dxf>
          </x14:cfRule>
          <xm:sqref>AN203:BB203</xm:sqref>
        </x14:conditionalFormatting>
        <x14:conditionalFormatting xmlns:xm="http://schemas.microsoft.com/office/excel/2006/main">
          <x14:cfRule type="expression" priority="4703188" id="{4FDC32D3-C1F5-455D-9AA4-A03359B72526}">
            <xm:f>$BC$4='Data entry'!$R72</xm:f>
            <x14:dxf>
              <fill>
                <patternFill>
                  <bgColor rgb="FFFF0000"/>
                </patternFill>
              </fill>
            </x14:dxf>
          </x14:cfRule>
          <xm:sqref>BA204:BM204</xm:sqref>
        </x14:conditionalFormatting>
        <x14:conditionalFormatting xmlns:xm="http://schemas.microsoft.com/office/excel/2006/main">
          <x14:cfRule type="expression" priority="4703189" id="{5F0D0C60-B233-4C56-B05D-98C99990877F}">
            <xm:f>$BC$4='Data entry'!$R72</xm:f>
            <x14:dxf>
              <fill>
                <patternFill>
                  <bgColor rgb="FFFFFF00"/>
                </patternFill>
              </fill>
            </x14:dxf>
          </x14:cfRule>
          <xm:sqref>AO203:BC203</xm:sqref>
        </x14:conditionalFormatting>
        <x14:conditionalFormatting xmlns:xm="http://schemas.microsoft.com/office/excel/2006/main">
          <x14:cfRule type="expression" priority="4703190" id="{9EBCB60F-8135-43B6-A0F3-548D4092CC98}">
            <xm:f>$BD$4='Data entry'!$R72</xm:f>
            <x14:dxf>
              <fill>
                <patternFill>
                  <bgColor rgb="FFFF0000"/>
                </patternFill>
              </fill>
            </x14:dxf>
          </x14:cfRule>
          <xm:sqref>BB204:BN204</xm:sqref>
        </x14:conditionalFormatting>
        <x14:conditionalFormatting xmlns:xm="http://schemas.microsoft.com/office/excel/2006/main">
          <x14:cfRule type="expression" priority="4703191" id="{961AF346-4A73-41ED-9A8D-27D431B09C05}">
            <xm:f>$BD$4='Data entry'!$R72</xm:f>
            <x14:dxf>
              <fill>
                <patternFill>
                  <bgColor rgb="FFFFFF00"/>
                </patternFill>
              </fill>
            </x14:dxf>
          </x14:cfRule>
          <xm:sqref>AP203:BD203</xm:sqref>
        </x14:conditionalFormatting>
        <x14:conditionalFormatting xmlns:xm="http://schemas.microsoft.com/office/excel/2006/main">
          <x14:cfRule type="expression" priority="4703192" id="{5A887026-27CD-4F8C-8BA6-1E92704C1CA6}">
            <xm:f>$BE$4='Data entry'!$R72</xm:f>
            <x14:dxf>
              <fill>
                <patternFill>
                  <bgColor rgb="FFFF0000"/>
                </patternFill>
              </fill>
            </x14:dxf>
          </x14:cfRule>
          <xm:sqref>BC204:BO204</xm:sqref>
        </x14:conditionalFormatting>
        <x14:conditionalFormatting xmlns:xm="http://schemas.microsoft.com/office/excel/2006/main">
          <x14:cfRule type="expression" priority="4703193" id="{7F46217B-A1E9-4515-B31E-E756FCD7C6D9}">
            <xm:f>$BE$4='Data entry'!$R72</xm:f>
            <x14:dxf>
              <fill>
                <patternFill>
                  <bgColor rgb="FFFFFF00"/>
                </patternFill>
              </fill>
            </x14:dxf>
          </x14:cfRule>
          <xm:sqref>AP203:BE203</xm:sqref>
        </x14:conditionalFormatting>
        <x14:conditionalFormatting xmlns:xm="http://schemas.microsoft.com/office/excel/2006/main">
          <x14:cfRule type="expression" priority="4703194" id="{F4D9285C-8CA0-4EF1-943E-6A462D47CC77}">
            <xm:f>$BF$4='Data entry'!$R72</xm:f>
            <x14:dxf>
              <fill>
                <patternFill>
                  <bgColor rgb="FFFF0000"/>
                </patternFill>
              </fill>
            </x14:dxf>
          </x14:cfRule>
          <xm:sqref>BD204:BP204</xm:sqref>
        </x14:conditionalFormatting>
        <x14:conditionalFormatting xmlns:xm="http://schemas.microsoft.com/office/excel/2006/main">
          <x14:cfRule type="expression" priority="4703195" id="{B9E4407D-651D-4DC0-9D61-3271D62A65E9}">
            <xm:f>$BF$4='Data entry'!$R72</xm:f>
            <x14:dxf>
              <fill>
                <patternFill>
                  <bgColor rgb="FFFFFF00"/>
                </patternFill>
              </fill>
            </x14:dxf>
          </x14:cfRule>
          <xm:sqref>AR203:BF203</xm:sqref>
        </x14:conditionalFormatting>
        <x14:conditionalFormatting xmlns:xm="http://schemas.microsoft.com/office/excel/2006/main">
          <x14:cfRule type="expression" priority="4703196" id="{4CDC062F-DDFF-4556-B941-08F919727F69}">
            <xm:f>$BG$4='Data entry'!$R72</xm:f>
            <x14:dxf>
              <fill>
                <patternFill>
                  <bgColor rgb="FFFF0000"/>
                </patternFill>
              </fill>
            </x14:dxf>
          </x14:cfRule>
          <xm:sqref>BE204:BQ204</xm:sqref>
        </x14:conditionalFormatting>
        <x14:conditionalFormatting xmlns:xm="http://schemas.microsoft.com/office/excel/2006/main">
          <x14:cfRule type="expression" priority="4703197" id="{789184FA-9055-433B-8A1B-92C7ED59E81F}">
            <xm:f>$BG$4='Data entry'!$R72</xm:f>
            <x14:dxf>
              <fill>
                <patternFill>
                  <bgColor rgb="FFFFFF00"/>
                </patternFill>
              </fill>
            </x14:dxf>
          </x14:cfRule>
          <xm:sqref>AS203:BG203</xm:sqref>
        </x14:conditionalFormatting>
        <x14:conditionalFormatting xmlns:xm="http://schemas.microsoft.com/office/excel/2006/main">
          <x14:cfRule type="expression" priority="4703198" id="{58651E5C-09C9-46C1-B95C-E8A578A49E15}">
            <xm:f>$BH$4='Data entry'!$R72</xm:f>
            <x14:dxf>
              <fill>
                <patternFill>
                  <bgColor rgb="FFFFFF00"/>
                </patternFill>
              </fill>
            </x14:dxf>
          </x14:cfRule>
          <xm:sqref>AT203:BH203</xm:sqref>
        </x14:conditionalFormatting>
        <x14:conditionalFormatting xmlns:xm="http://schemas.microsoft.com/office/excel/2006/main">
          <x14:cfRule type="expression" priority="4703199" id="{97B30B86-8311-4DC0-A533-8C0D53F37839}">
            <xm:f>$BH$4='Data entry'!$R72</xm:f>
            <x14:dxf>
              <fill>
                <patternFill>
                  <bgColor rgb="FFFF0000"/>
                </patternFill>
              </fill>
            </x14:dxf>
          </x14:cfRule>
          <xm:sqref>BF204:BR204</xm:sqref>
        </x14:conditionalFormatting>
        <x14:conditionalFormatting xmlns:xm="http://schemas.microsoft.com/office/excel/2006/main">
          <x14:cfRule type="expression" priority="4703200" id="{78344C0C-5AEA-40B1-A20C-6D77DF58E1F5}">
            <xm:f>$BI$4='Data entry'!$R72</xm:f>
            <x14:dxf>
              <fill>
                <patternFill>
                  <bgColor rgb="FFFFFF00"/>
                </patternFill>
              </fill>
            </x14:dxf>
          </x14:cfRule>
          <xm:sqref>AU203:BI203</xm:sqref>
        </x14:conditionalFormatting>
        <x14:conditionalFormatting xmlns:xm="http://schemas.microsoft.com/office/excel/2006/main">
          <x14:cfRule type="expression" priority="4703201" id="{A9CE044F-482E-4F25-B28F-89ACC58502B1}">
            <xm:f>$BI$4='Data entry'!$R72</xm:f>
            <x14:dxf>
              <fill>
                <patternFill>
                  <bgColor rgb="FFFF0000"/>
                </patternFill>
              </fill>
            </x14:dxf>
          </x14:cfRule>
          <xm:sqref>BG204:BS204</xm:sqref>
        </x14:conditionalFormatting>
        <x14:conditionalFormatting xmlns:xm="http://schemas.microsoft.com/office/excel/2006/main">
          <x14:cfRule type="expression" priority="4703202" id="{F63BE0EB-3C71-4456-BEF0-11180AB7A8BB}">
            <xm:f>$BJ$4='Data entry'!$R72</xm:f>
            <x14:dxf>
              <fill>
                <patternFill>
                  <bgColor rgb="FFFFFF00"/>
                </patternFill>
              </fill>
            </x14:dxf>
          </x14:cfRule>
          <xm:sqref>AV203:BJ203</xm:sqref>
        </x14:conditionalFormatting>
        <x14:conditionalFormatting xmlns:xm="http://schemas.microsoft.com/office/excel/2006/main">
          <x14:cfRule type="expression" priority="4703203" id="{478A5DCB-1DAA-4497-A6CC-B4F01FB96D10}">
            <xm:f>$BJ$4='Data entry'!$R72</xm:f>
            <x14:dxf>
              <fill>
                <patternFill>
                  <bgColor rgb="FFFF0000"/>
                </patternFill>
              </fill>
            </x14:dxf>
          </x14:cfRule>
          <xm:sqref>BH204:BT204</xm:sqref>
        </x14:conditionalFormatting>
        <x14:conditionalFormatting xmlns:xm="http://schemas.microsoft.com/office/excel/2006/main">
          <x14:cfRule type="expression" priority="4703204" id="{CDE4AD5B-65A6-4FA4-9EC0-8D05F22312A9}">
            <xm:f>$BK$4='Data entry'!$R72</xm:f>
            <x14:dxf>
              <fill>
                <patternFill>
                  <bgColor rgb="FFFF0000"/>
                </patternFill>
              </fill>
            </x14:dxf>
          </x14:cfRule>
          <xm:sqref>BI204:BU204</xm:sqref>
        </x14:conditionalFormatting>
        <x14:conditionalFormatting xmlns:xm="http://schemas.microsoft.com/office/excel/2006/main">
          <x14:cfRule type="expression" priority="4703205" id="{AB32E790-6CD8-4D11-9A69-57D785FE4BBC}">
            <xm:f>$BK$4='Data entry'!$R72</xm:f>
            <x14:dxf>
              <fill>
                <patternFill>
                  <bgColor rgb="FFFFFF00"/>
                </patternFill>
              </fill>
            </x14:dxf>
          </x14:cfRule>
          <xm:sqref>AW203:BK203</xm:sqref>
        </x14:conditionalFormatting>
        <x14:conditionalFormatting xmlns:xm="http://schemas.microsoft.com/office/excel/2006/main">
          <x14:cfRule type="expression" priority="4703206" id="{99810EB9-805C-43D8-852A-EEECE7874CDB}">
            <xm:f>$BL$4='Data entry'!$R72</xm:f>
            <x14:dxf>
              <fill>
                <patternFill>
                  <bgColor rgb="FFFF0000"/>
                </patternFill>
              </fill>
            </x14:dxf>
          </x14:cfRule>
          <xm:sqref>BJ204:BV204</xm:sqref>
        </x14:conditionalFormatting>
        <x14:conditionalFormatting xmlns:xm="http://schemas.microsoft.com/office/excel/2006/main">
          <x14:cfRule type="expression" priority="4703207" id="{BF5F5475-4E46-479C-97A6-D5175F5D1803}">
            <xm:f>$BL$4='Data entry'!$R72</xm:f>
            <x14:dxf>
              <fill>
                <patternFill>
                  <bgColor rgb="FFFFFF00"/>
                </patternFill>
              </fill>
            </x14:dxf>
          </x14:cfRule>
          <xm:sqref>AX203:BL203</xm:sqref>
        </x14:conditionalFormatting>
        <x14:conditionalFormatting xmlns:xm="http://schemas.microsoft.com/office/excel/2006/main">
          <x14:cfRule type="expression" priority="4703208" id="{B86FDF2F-16C9-46B1-847E-7EA1A8A34B9D}">
            <xm:f>$BM$4='Data entry'!$R72</xm:f>
            <x14:dxf>
              <fill>
                <patternFill>
                  <bgColor rgb="FFFF0000"/>
                </patternFill>
              </fill>
            </x14:dxf>
          </x14:cfRule>
          <xm:sqref>BK204:BW204</xm:sqref>
        </x14:conditionalFormatting>
        <x14:conditionalFormatting xmlns:xm="http://schemas.microsoft.com/office/excel/2006/main">
          <x14:cfRule type="expression" priority="4703209" id="{72FD189F-4CED-400D-9FEF-21A328970A4D}">
            <xm:f>$BM$4='Data entry'!$R72</xm:f>
            <x14:dxf>
              <fill>
                <patternFill>
                  <bgColor rgb="FFFFFF00"/>
                </patternFill>
              </fill>
            </x14:dxf>
          </x14:cfRule>
          <xm:sqref>AY203:BM203</xm:sqref>
        </x14:conditionalFormatting>
        <x14:conditionalFormatting xmlns:xm="http://schemas.microsoft.com/office/excel/2006/main">
          <x14:cfRule type="expression" priority="4703210" id="{BBBBF859-D5A7-4F55-BFBF-8A77E3357590}">
            <xm:f>$BN$4='Data entry'!$R72</xm:f>
            <x14:dxf>
              <fill>
                <patternFill>
                  <bgColor rgb="FFFF0000"/>
                </patternFill>
              </fill>
            </x14:dxf>
          </x14:cfRule>
          <xm:sqref>BL204:BX204</xm:sqref>
        </x14:conditionalFormatting>
        <x14:conditionalFormatting xmlns:xm="http://schemas.microsoft.com/office/excel/2006/main">
          <x14:cfRule type="expression" priority="4703211" id="{50CB1D75-0FD5-4D24-92B1-E8A41DC6575C}">
            <xm:f>$BN$4='Data entry'!$R72</xm:f>
            <x14:dxf>
              <fill>
                <patternFill>
                  <bgColor rgb="FFFFFF00"/>
                </patternFill>
              </fill>
            </x14:dxf>
          </x14:cfRule>
          <xm:sqref>AZ203:BN203</xm:sqref>
        </x14:conditionalFormatting>
        <x14:conditionalFormatting xmlns:xm="http://schemas.microsoft.com/office/excel/2006/main">
          <x14:cfRule type="expression" priority="4703212" id="{9EF3226D-E8FC-496B-A6FF-71776AEA54D1}">
            <xm:f>$BO$4='Data entry'!$R72</xm:f>
            <x14:dxf>
              <fill>
                <patternFill>
                  <bgColor rgb="FFFF0000"/>
                </patternFill>
              </fill>
            </x14:dxf>
          </x14:cfRule>
          <xm:sqref>BM204:BY204</xm:sqref>
        </x14:conditionalFormatting>
        <x14:conditionalFormatting xmlns:xm="http://schemas.microsoft.com/office/excel/2006/main">
          <x14:cfRule type="expression" priority="4703213" id="{3B86C801-ECFE-4D05-8AA5-1581116BAFBC}">
            <xm:f>$BO$4='Data entry'!$R72</xm:f>
            <x14:dxf>
              <fill>
                <patternFill>
                  <bgColor rgb="FFFFFF00"/>
                </patternFill>
              </fill>
            </x14:dxf>
          </x14:cfRule>
          <xm:sqref>BA203:BO203</xm:sqref>
        </x14:conditionalFormatting>
        <x14:conditionalFormatting xmlns:xm="http://schemas.microsoft.com/office/excel/2006/main">
          <x14:cfRule type="expression" priority="4703214" id="{058A23EC-3371-4A02-9F20-1ECA603AC6BC}">
            <xm:f>$BP$4='Data entry'!$R72</xm:f>
            <x14:dxf>
              <fill>
                <patternFill>
                  <bgColor rgb="FFFF0000"/>
                </patternFill>
              </fill>
            </x14:dxf>
          </x14:cfRule>
          <xm:sqref>BN204:BZ204</xm:sqref>
        </x14:conditionalFormatting>
        <x14:conditionalFormatting xmlns:xm="http://schemas.microsoft.com/office/excel/2006/main">
          <x14:cfRule type="expression" priority="4703215" id="{3E711E31-3992-4555-AB22-87133D60CD15}">
            <xm:f>$BP$4='Data entry'!$R72</xm:f>
            <x14:dxf>
              <fill>
                <patternFill>
                  <bgColor rgb="FFFFFF00"/>
                </patternFill>
              </fill>
            </x14:dxf>
          </x14:cfRule>
          <xm:sqref>BB203:BP203</xm:sqref>
        </x14:conditionalFormatting>
        <x14:conditionalFormatting xmlns:xm="http://schemas.microsoft.com/office/excel/2006/main">
          <x14:cfRule type="expression" priority="4703216" id="{23E9F8B9-37D5-4730-9453-6F23E8ECBBE3}">
            <xm:f>$BQ$4='Data entry'!$R72</xm:f>
            <x14:dxf>
              <fill>
                <patternFill>
                  <bgColor rgb="FFFFFF00"/>
                </patternFill>
              </fill>
            </x14:dxf>
          </x14:cfRule>
          <xm:sqref>BC203:BQ203</xm:sqref>
        </x14:conditionalFormatting>
        <x14:conditionalFormatting xmlns:xm="http://schemas.microsoft.com/office/excel/2006/main">
          <x14:cfRule type="expression" priority="4703217" id="{BCFD92F6-AAD3-44FD-BC61-A292A81B883E}">
            <xm:f>$BQ$4='Data entry'!$R72</xm:f>
            <x14:dxf>
              <fill>
                <patternFill>
                  <bgColor rgb="FFFF0000"/>
                </patternFill>
              </fill>
            </x14:dxf>
          </x14:cfRule>
          <xm:sqref>BO204:CA204</xm:sqref>
        </x14:conditionalFormatting>
        <x14:conditionalFormatting xmlns:xm="http://schemas.microsoft.com/office/excel/2006/main">
          <x14:cfRule type="expression" priority="4703218" id="{357D60E5-F356-477E-8020-A18F42C02832}">
            <xm:f>$BR$4='Data entry'!$R72</xm:f>
            <x14:dxf>
              <fill>
                <patternFill>
                  <bgColor rgb="FFFFFF00"/>
                </patternFill>
              </fill>
            </x14:dxf>
          </x14:cfRule>
          <xm:sqref>BD203:BR203</xm:sqref>
        </x14:conditionalFormatting>
        <x14:conditionalFormatting xmlns:xm="http://schemas.microsoft.com/office/excel/2006/main">
          <x14:cfRule type="expression" priority="4703219" id="{DA2B6511-43B3-432D-B6AA-1DB1188B90A6}">
            <xm:f>$BR$4='Data entry'!$R72</xm:f>
            <x14:dxf>
              <fill>
                <patternFill>
                  <bgColor rgb="FFFF0000"/>
                </patternFill>
              </fill>
            </x14:dxf>
          </x14:cfRule>
          <xm:sqref>BP204:CB204</xm:sqref>
        </x14:conditionalFormatting>
        <x14:conditionalFormatting xmlns:xm="http://schemas.microsoft.com/office/excel/2006/main">
          <x14:cfRule type="expression" priority="4703220" id="{0D5F64E4-4136-4BFA-B833-CC8578525D9C}">
            <xm:f>$BS$4='Data entry'!$R72</xm:f>
            <x14:dxf>
              <fill>
                <patternFill>
                  <bgColor rgb="FFFFFF00"/>
                </patternFill>
              </fill>
            </x14:dxf>
          </x14:cfRule>
          <xm:sqref>BE203:BS203</xm:sqref>
        </x14:conditionalFormatting>
        <x14:conditionalFormatting xmlns:xm="http://schemas.microsoft.com/office/excel/2006/main">
          <x14:cfRule type="expression" priority="4703221" id="{AC94D468-F078-4AE2-8771-102996E07B09}">
            <xm:f>$BS$4='Data entry'!$R72</xm:f>
            <x14:dxf>
              <fill>
                <patternFill>
                  <bgColor rgb="FFFF0000"/>
                </patternFill>
              </fill>
            </x14:dxf>
          </x14:cfRule>
          <xm:sqref>BQ204:CC204</xm:sqref>
        </x14:conditionalFormatting>
        <x14:conditionalFormatting xmlns:xm="http://schemas.microsoft.com/office/excel/2006/main">
          <x14:cfRule type="expression" priority="4703222" id="{10E78F76-181E-4F19-9F89-7DD36D3EFE30}">
            <xm:f>$BT$4='Data entry'!$R72</xm:f>
            <x14:dxf>
              <fill>
                <patternFill>
                  <bgColor rgb="FFFFFF00"/>
                </patternFill>
              </fill>
            </x14:dxf>
          </x14:cfRule>
          <xm:sqref>BF203:BT203</xm:sqref>
        </x14:conditionalFormatting>
        <x14:conditionalFormatting xmlns:xm="http://schemas.microsoft.com/office/excel/2006/main">
          <x14:cfRule type="expression" priority="4703223" id="{6A5FADC6-9512-4EFB-90A5-7B5244D10D1F}">
            <xm:f>$BT$4='Data entry'!$R72</xm:f>
            <x14:dxf>
              <fill>
                <patternFill>
                  <bgColor rgb="FFFF0000"/>
                </patternFill>
              </fill>
            </x14:dxf>
          </x14:cfRule>
          <xm:sqref>BR204:CC204</xm:sqref>
        </x14:conditionalFormatting>
        <x14:conditionalFormatting xmlns:xm="http://schemas.microsoft.com/office/excel/2006/main">
          <x14:cfRule type="expression" priority="4703224" id="{A51139D1-8841-4B96-B8CB-DFE3808765CF}">
            <xm:f>$BU$4='Data entry'!$R72</xm:f>
            <x14:dxf>
              <fill>
                <patternFill>
                  <bgColor rgb="FFFFFF00"/>
                </patternFill>
              </fill>
            </x14:dxf>
          </x14:cfRule>
          <xm:sqref>BG203:BU203</xm:sqref>
        </x14:conditionalFormatting>
        <x14:conditionalFormatting xmlns:xm="http://schemas.microsoft.com/office/excel/2006/main">
          <x14:cfRule type="expression" priority="4703225" id="{55CA7258-760F-4BFF-ACB5-A70FEB3E7981}">
            <xm:f>$BU$4='Data entry'!$R72</xm:f>
            <x14:dxf>
              <fill>
                <patternFill>
                  <bgColor rgb="FFFF0000"/>
                </patternFill>
              </fill>
            </x14:dxf>
          </x14:cfRule>
          <xm:sqref>BS204:CC204</xm:sqref>
        </x14:conditionalFormatting>
        <x14:conditionalFormatting xmlns:xm="http://schemas.microsoft.com/office/excel/2006/main">
          <x14:cfRule type="expression" priority="4703226" id="{A922B218-64DB-4CBB-9AB8-FE0EBB44E09E}">
            <xm:f>$BV$4='Data entry'!$R72</xm:f>
            <x14:dxf>
              <fill>
                <patternFill>
                  <bgColor rgb="FFFFFF00"/>
                </patternFill>
              </fill>
            </x14:dxf>
          </x14:cfRule>
          <xm:sqref>BH203:BV203</xm:sqref>
        </x14:conditionalFormatting>
        <x14:conditionalFormatting xmlns:xm="http://schemas.microsoft.com/office/excel/2006/main">
          <x14:cfRule type="expression" priority="4703227" id="{C98E908A-CD31-4778-B41C-7AFB9DBE639A}">
            <xm:f>$BV$4='Data entry'!$R72</xm:f>
            <x14:dxf>
              <fill>
                <patternFill>
                  <bgColor rgb="FFFF0000"/>
                </patternFill>
              </fill>
            </x14:dxf>
          </x14:cfRule>
          <xm:sqref>BT204:CC204</xm:sqref>
        </x14:conditionalFormatting>
        <x14:conditionalFormatting xmlns:xm="http://schemas.microsoft.com/office/excel/2006/main">
          <x14:cfRule type="expression" priority="4703228" id="{465CCCA3-B4DB-4B61-8AC7-8A5E4CEC9E3F}">
            <xm:f>$BW$4='Data entry'!$R72</xm:f>
            <x14:dxf>
              <fill>
                <patternFill>
                  <bgColor rgb="FFFFFF00"/>
                </patternFill>
              </fill>
            </x14:dxf>
          </x14:cfRule>
          <xm:sqref>BI203:BW203</xm:sqref>
        </x14:conditionalFormatting>
        <x14:conditionalFormatting xmlns:xm="http://schemas.microsoft.com/office/excel/2006/main">
          <x14:cfRule type="expression" priority="4703229" id="{37566F97-6D06-400B-A709-FE657B07687F}">
            <xm:f>$BW$4='Data entry'!$R72</xm:f>
            <x14:dxf>
              <fill>
                <patternFill>
                  <bgColor rgb="FFFF0000"/>
                </patternFill>
              </fill>
            </x14:dxf>
          </x14:cfRule>
          <xm:sqref>BU204:CC204</xm:sqref>
        </x14:conditionalFormatting>
        <x14:conditionalFormatting xmlns:xm="http://schemas.microsoft.com/office/excel/2006/main">
          <x14:cfRule type="expression" priority="4703230" id="{D8FBA3AC-5CF0-4E45-97CA-1D4DEE729ADA}">
            <xm:f>$BX$4='Data entry'!$R72</xm:f>
            <x14:dxf>
              <fill>
                <patternFill>
                  <bgColor rgb="FFFFFF00"/>
                </patternFill>
              </fill>
            </x14:dxf>
          </x14:cfRule>
          <xm:sqref>BJ203:BX203</xm:sqref>
        </x14:conditionalFormatting>
        <x14:conditionalFormatting xmlns:xm="http://schemas.microsoft.com/office/excel/2006/main">
          <x14:cfRule type="expression" priority="4703231" id="{E077C84B-A94F-431D-B232-4AFCC7C64F54}">
            <xm:f>$BX$4='Data entry'!$R72</xm:f>
            <x14:dxf>
              <fill>
                <patternFill>
                  <bgColor rgb="FFFF0000"/>
                </patternFill>
              </fill>
            </x14:dxf>
          </x14:cfRule>
          <xm:sqref>BV204:CC204</xm:sqref>
        </x14:conditionalFormatting>
        <x14:conditionalFormatting xmlns:xm="http://schemas.microsoft.com/office/excel/2006/main">
          <x14:cfRule type="expression" priority="4703232" id="{63783BA8-0C97-4A44-86FD-7A2BCF1B9957}">
            <xm:f>$BY$4='Data entry'!$R72</xm:f>
            <x14:dxf>
              <fill>
                <patternFill>
                  <bgColor rgb="FFFFFF00"/>
                </patternFill>
              </fill>
            </x14:dxf>
          </x14:cfRule>
          <xm:sqref>BK203:BY203</xm:sqref>
        </x14:conditionalFormatting>
        <x14:conditionalFormatting xmlns:xm="http://schemas.microsoft.com/office/excel/2006/main">
          <x14:cfRule type="expression" priority="4703233" id="{BB8DB8B4-B71B-46D2-AEE7-346F16103F74}">
            <xm:f>$BY$4='Data entry'!$R72</xm:f>
            <x14:dxf>
              <fill>
                <patternFill>
                  <bgColor rgb="FFFF0000"/>
                </patternFill>
              </fill>
            </x14:dxf>
          </x14:cfRule>
          <xm:sqref>BW204:CC204</xm:sqref>
        </x14:conditionalFormatting>
        <x14:conditionalFormatting xmlns:xm="http://schemas.microsoft.com/office/excel/2006/main">
          <x14:cfRule type="expression" priority="4703234" id="{1B638B98-2B06-4FEB-90C1-446A3E0A3979}">
            <xm:f>$BZ$4='Data entry'!$R72</xm:f>
            <x14:dxf>
              <fill>
                <patternFill>
                  <bgColor rgb="FFFFFF00"/>
                </patternFill>
              </fill>
            </x14:dxf>
          </x14:cfRule>
          <xm:sqref>BL203:BZ203</xm:sqref>
        </x14:conditionalFormatting>
        <x14:conditionalFormatting xmlns:xm="http://schemas.microsoft.com/office/excel/2006/main">
          <x14:cfRule type="expression" priority="4703235" id="{D3A0A2F8-D1B2-4DC5-B2A9-0EF53074E685}">
            <xm:f>$BZ$4='Data entry'!$R72</xm:f>
            <x14:dxf>
              <fill>
                <patternFill>
                  <bgColor rgb="FFFF0000"/>
                </patternFill>
              </fill>
            </x14:dxf>
          </x14:cfRule>
          <xm:sqref>BX204:CC204</xm:sqref>
        </x14:conditionalFormatting>
        <x14:conditionalFormatting xmlns:xm="http://schemas.microsoft.com/office/excel/2006/main">
          <x14:cfRule type="expression" priority="4703236" id="{83F6D018-7D3B-4D33-9998-11572F2F2FF5}">
            <xm:f>$CA$4='Data entry'!$R72</xm:f>
            <x14:dxf>
              <fill>
                <patternFill>
                  <bgColor rgb="FFFFFF00"/>
                </patternFill>
              </fill>
            </x14:dxf>
          </x14:cfRule>
          <xm:sqref>BM203:CA203</xm:sqref>
        </x14:conditionalFormatting>
        <x14:conditionalFormatting xmlns:xm="http://schemas.microsoft.com/office/excel/2006/main">
          <x14:cfRule type="expression" priority="4703237" id="{8E6D0B51-5626-4ED9-9072-C7A2C139704F}">
            <xm:f>$CA$4='Data entry'!$R72</xm:f>
            <x14:dxf>
              <fill>
                <patternFill>
                  <bgColor rgb="FFFF0000"/>
                </patternFill>
              </fill>
            </x14:dxf>
          </x14:cfRule>
          <xm:sqref>BY204:CC204</xm:sqref>
        </x14:conditionalFormatting>
        <x14:conditionalFormatting xmlns:xm="http://schemas.microsoft.com/office/excel/2006/main">
          <x14:cfRule type="expression" priority="4703238" id="{E1886EE4-3BDE-43A9-9F4B-79377FEC37FE}">
            <xm:f>$CB$4='Data entry'!$R72</xm:f>
            <x14:dxf>
              <fill>
                <patternFill>
                  <bgColor rgb="FFFFFF00"/>
                </patternFill>
              </fill>
            </x14:dxf>
          </x14:cfRule>
          <xm:sqref>BN203:CB203</xm:sqref>
        </x14:conditionalFormatting>
        <x14:conditionalFormatting xmlns:xm="http://schemas.microsoft.com/office/excel/2006/main">
          <x14:cfRule type="expression" priority="4703239" id="{ADEF572A-6C18-4602-BB86-01C96D36E07E}">
            <xm:f>$CB$4='Data entry'!$R72</xm:f>
            <x14:dxf>
              <fill>
                <patternFill>
                  <bgColor rgb="FFFF0000"/>
                </patternFill>
              </fill>
            </x14:dxf>
          </x14:cfRule>
          <xm:sqref>BZ204:CC204</xm:sqref>
        </x14:conditionalFormatting>
        <x14:conditionalFormatting xmlns:xm="http://schemas.microsoft.com/office/excel/2006/main">
          <x14:cfRule type="expression" priority="4703240" id="{7984E1C9-E073-4955-8543-62145CB6D008}">
            <xm:f>$CC$4='Data entry'!$R72</xm:f>
            <x14:dxf>
              <fill>
                <patternFill>
                  <bgColor rgb="FFFFFF00"/>
                </patternFill>
              </fill>
            </x14:dxf>
          </x14:cfRule>
          <xm:sqref>BO203:CC203</xm:sqref>
        </x14:conditionalFormatting>
        <x14:conditionalFormatting xmlns:xm="http://schemas.microsoft.com/office/excel/2006/main">
          <x14:cfRule type="expression" priority="4703241" id="{18A957B3-59FA-4698-BA92-2A208FF18E2F}">
            <xm:f>$CC$4='Data entry'!$R72</xm:f>
            <x14:dxf>
              <fill>
                <patternFill>
                  <bgColor rgb="FFFF0000"/>
                </patternFill>
              </fill>
            </x14:dxf>
          </x14:cfRule>
          <xm:sqref>CA204:CC204</xm:sqref>
        </x14:conditionalFormatting>
        <x14:conditionalFormatting xmlns:xm="http://schemas.microsoft.com/office/excel/2006/main">
          <x14:cfRule type="expression" priority="4703328" id="{5B0DB825-B7C2-40AC-B7EF-F267F054CFB9}">
            <xm:f>$U$4='Data entry'!$R73</xm:f>
            <x14:dxf>
              <fill>
                <patternFill>
                  <bgColor rgb="FFFF0000"/>
                </patternFill>
              </fill>
            </x14:dxf>
          </x14:cfRule>
          <xm:sqref>S207:AE207</xm:sqref>
        </x14:conditionalFormatting>
        <x14:conditionalFormatting xmlns:xm="http://schemas.microsoft.com/office/excel/2006/main">
          <x14:cfRule type="expression" priority="4703329" id="{18311200-E2BB-400F-B594-3B9A2C6068C2}">
            <xm:f>$V$4='Data entry'!$R73</xm:f>
            <x14:dxf>
              <fill>
                <patternFill>
                  <bgColor rgb="FFFF0000"/>
                </patternFill>
              </fill>
            </x14:dxf>
          </x14:cfRule>
          <xm:sqref>T207:AF207</xm:sqref>
        </x14:conditionalFormatting>
        <x14:conditionalFormatting xmlns:xm="http://schemas.microsoft.com/office/excel/2006/main">
          <x14:cfRule type="expression" priority="4703330" id="{D6DFB621-1A58-4C59-A987-ECAD0EB2D32B}">
            <xm:f>$V$4='Data entry'!$R73</xm:f>
            <x14:dxf>
              <fill>
                <patternFill>
                  <bgColor rgb="FFFFFF00"/>
                </patternFill>
              </fill>
            </x14:dxf>
          </x14:cfRule>
          <xm:sqref>H206:V206</xm:sqref>
        </x14:conditionalFormatting>
        <x14:conditionalFormatting xmlns:xm="http://schemas.microsoft.com/office/excel/2006/main">
          <x14:cfRule type="expression" priority="4703331" id="{5F87A680-DC5F-433D-A779-B7A534ACCDA9}">
            <xm:f>$W$4='Data entry'!$R73</xm:f>
            <x14:dxf>
              <fill>
                <patternFill>
                  <bgColor rgb="FFFF0000"/>
                </patternFill>
              </fill>
            </x14:dxf>
          </x14:cfRule>
          <xm:sqref>U207:AG207</xm:sqref>
        </x14:conditionalFormatting>
        <x14:conditionalFormatting xmlns:xm="http://schemas.microsoft.com/office/excel/2006/main">
          <x14:cfRule type="expression" priority="4703332" id="{964539FF-A92C-4F68-B268-B7157A32678C}">
            <xm:f>$W$4='Data entry'!$R73</xm:f>
            <x14:dxf>
              <fill>
                <patternFill>
                  <bgColor rgb="FFFFFF00"/>
                </patternFill>
              </fill>
            </x14:dxf>
          </x14:cfRule>
          <xm:sqref>I206:W206</xm:sqref>
        </x14:conditionalFormatting>
        <x14:conditionalFormatting xmlns:xm="http://schemas.microsoft.com/office/excel/2006/main">
          <x14:cfRule type="expression" priority="4703333" id="{46C1533A-F090-4A90-9309-3F59EC3FD3B0}">
            <xm:f>$X$4='Data entry'!$R73</xm:f>
            <x14:dxf>
              <fill>
                <patternFill>
                  <bgColor rgb="FFFF0000"/>
                </patternFill>
              </fill>
            </x14:dxf>
          </x14:cfRule>
          <xm:sqref>V207:AH207</xm:sqref>
        </x14:conditionalFormatting>
        <x14:conditionalFormatting xmlns:xm="http://schemas.microsoft.com/office/excel/2006/main">
          <x14:cfRule type="expression" priority="4703334" id="{7C70E81C-DDD4-4D75-933A-4F6A39893184}">
            <xm:f>$X$4='Data entry'!$R73</xm:f>
            <x14:dxf>
              <fill>
                <patternFill>
                  <bgColor rgb="FFFFFF00"/>
                </patternFill>
              </fill>
            </x14:dxf>
          </x14:cfRule>
          <xm:sqref>J206:X206</xm:sqref>
        </x14:conditionalFormatting>
        <x14:conditionalFormatting xmlns:xm="http://schemas.microsoft.com/office/excel/2006/main">
          <x14:cfRule type="expression" priority="4703335" id="{561AF073-0EF8-4B72-A119-40A639C4359D}">
            <xm:f>$Y$4='Data entry'!$R73</xm:f>
            <x14:dxf>
              <fill>
                <patternFill>
                  <bgColor rgb="FFFF0000"/>
                </patternFill>
              </fill>
            </x14:dxf>
          </x14:cfRule>
          <xm:sqref>W207:AI207</xm:sqref>
        </x14:conditionalFormatting>
        <x14:conditionalFormatting xmlns:xm="http://schemas.microsoft.com/office/excel/2006/main">
          <x14:cfRule type="expression" priority="4703336" id="{F242E808-8F07-4A89-9524-7D4C767CE357}">
            <xm:f>$Y$4='Data entry'!$R73</xm:f>
            <x14:dxf>
              <fill>
                <patternFill>
                  <bgColor rgb="FFFFFF00"/>
                </patternFill>
              </fill>
            </x14:dxf>
          </x14:cfRule>
          <xm:sqref>K206:Y206</xm:sqref>
        </x14:conditionalFormatting>
        <x14:conditionalFormatting xmlns:xm="http://schemas.microsoft.com/office/excel/2006/main">
          <x14:cfRule type="expression" priority="4703337" id="{DD601058-982B-4218-BD9D-64BB823C2633}">
            <xm:f>$Z$4='Data entry'!$R73</xm:f>
            <x14:dxf>
              <fill>
                <patternFill>
                  <bgColor rgb="FFFF0000"/>
                </patternFill>
              </fill>
            </x14:dxf>
          </x14:cfRule>
          <xm:sqref>X207:AJ207</xm:sqref>
        </x14:conditionalFormatting>
        <x14:conditionalFormatting xmlns:xm="http://schemas.microsoft.com/office/excel/2006/main">
          <x14:cfRule type="expression" priority="4703338" id="{C9DB141D-79F6-4093-92A3-7BF7A1622985}">
            <xm:f>$Z$4='Data entry'!$R73</xm:f>
            <x14:dxf>
              <fill>
                <patternFill>
                  <bgColor rgb="FFFFFF00"/>
                </patternFill>
              </fill>
            </x14:dxf>
          </x14:cfRule>
          <xm:sqref>L206:Z206</xm:sqref>
        </x14:conditionalFormatting>
        <x14:conditionalFormatting xmlns:xm="http://schemas.microsoft.com/office/excel/2006/main">
          <x14:cfRule type="expression" priority="4703339" id="{710EB8D3-F5C0-4E3C-8214-2D0C4E26F649}">
            <xm:f>$AA$4='Data entry'!$R73</xm:f>
            <x14:dxf>
              <fill>
                <patternFill>
                  <bgColor rgb="FFFF0000"/>
                </patternFill>
              </fill>
            </x14:dxf>
          </x14:cfRule>
          <xm:sqref>Y207:AK207</xm:sqref>
        </x14:conditionalFormatting>
        <x14:conditionalFormatting xmlns:xm="http://schemas.microsoft.com/office/excel/2006/main">
          <x14:cfRule type="expression" priority="4703340" id="{33825D69-C967-4D27-B395-5D44A3083802}">
            <xm:f>$AA$4='Data entry'!$R73</xm:f>
            <x14:dxf>
              <fill>
                <patternFill>
                  <bgColor rgb="FFFFFF00"/>
                </patternFill>
              </fill>
            </x14:dxf>
          </x14:cfRule>
          <xm:sqref>M206:AA206</xm:sqref>
        </x14:conditionalFormatting>
        <x14:conditionalFormatting xmlns:xm="http://schemas.microsoft.com/office/excel/2006/main">
          <x14:cfRule type="expression" priority="4703341" id="{9811A97D-351B-4D32-8754-AF433277E62B}">
            <xm:f>$AB$4='Data entry'!$R73</xm:f>
            <x14:dxf>
              <fill>
                <patternFill>
                  <bgColor rgb="FFFF0000"/>
                </patternFill>
              </fill>
            </x14:dxf>
          </x14:cfRule>
          <xm:sqref>Z207:AL207</xm:sqref>
        </x14:conditionalFormatting>
        <x14:conditionalFormatting xmlns:xm="http://schemas.microsoft.com/office/excel/2006/main">
          <x14:cfRule type="expression" priority="4703342" id="{6DD3E556-C72E-438B-92DA-3096ED1E4178}">
            <xm:f>$AB$4='Data entry'!$R73</xm:f>
            <x14:dxf>
              <fill>
                <patternFill>
                  <bgColor rgb="FFFFFF00"/>
                </patternFill>
              </fill>
            </x14:dxf>
          </x14:cfRule>
          <xm:sqref>N206:AB206</xm:sqref>
        </x14:conditionalFormatting>
        <x14:conditionalFormatting xmlns:xm="http://schemas.microsoft.com/office/excel/2006/main">
          <x14:cfRule type="expression" priority="4703343" id="{C0DF7A1B-D6BC-4371-BD3A-F0708147FA1C}">
            <xm:f>$AC$4='Data entry'!$R73</xm:f>
            <x14:dxf>
              <fill>
                <patternFill>
                  <bgColor rgb="FFFF0000"/>
                </patternFill>
              </fill>
            </x14:dxf>
          </x14:cfRule>
          <xm:sqref>AA207:AM207</xm:sqref>
        </x14:conditionalFormatting>
        <x14:conditionalFormatting xmlns:xm="http://schemas.microsoft.com/office/excel/2006/main">
          <x14:cfRule type="expression" priority="4703344" id="{DB2E1F48-AF0E-41F9-A976-6B1963CA5711}">
            <xm:f>$AC$4='Data entry'!$R73</xm:f>
            <x14:dxf>
              <fill>
                <patternFill>
                  <bgColor rgb="FFFFFF00"/>
                </patternFill>
              </fill>
            </x14:dxf>
          </x14:cfRule>
          <xm:sqref>O206:AC206</xm:sqref>
        </x14:conditionalFormatting>
        <x14:conditionalFormatting xmlns:xm="http://schemas.microsoft.com/office/excel/2006/main">
          <x14:cfRule type="expression" priority="4703345" id="{89909907-F9A9-4AF9-BC1D-304710A43F50}">
            <xm:f>$AD$4='Data entry'!$R73</xm:f>
            <x14:dxf>
              <fill>
                <patternFill>
                  <bgColor rgb="FFFF0000"/>
                </patternFill>
              </fill>
            </x14:dxf>
          </x14:cfRule>
          <xm:sqref>AB207:AN207</xm:sqref>
        </x14:conditionalFormatting>
        <x14:conditionalFormatting xmlns:xm="http://schemas.microsoft.com/office/excel/2006/main">
          <x14:cfRule type="expression" priority="4703346" id="{729676B7-E331-43A4-ACC9-850DCEE76A0E}">
            <xm:f>$AD$4='Data entry'!$R73</xm:f>
            <x14:dxf>
              <fill>
                <patternFill>
                  <bgColor rgb="FFFFFF00"/>
                </patternFill>
              </fill>
            </x14:dxf>
          </x14:cfRule>
          <xm:sqref>P206:AD206</xm:sqref>
        </x14:conditionalFormatting>
        <x14:conditionalFormatting xmlns:xm="http://schemas.microsoft.com/office/excel/2006/main">
          <x14:cfRule type="expression" priority="4703347" id="{00DA2C55-350E-44AA-ABEA-808FABFDA737}">
            <xm:f>$AE$4='Data entry'!$R73</xm:f>
            <x14:dxf>
              <fill>
                <patternFill>
                  <bgColor rgb="FFFF0000"/>
                </patternFill>
              </fill>
            </x14:dxf>
          </x14:cfRule>
          <xm:sqref>AC207:AO207</xm:sqref>
        </x14:conditionalFormatting>
        <x14:conditionalFormatting xmlns:xm="http://schemas.microsoft.com/office/excel/2006/main">
          <x14:cfRule type="expression" priority="4703348" id="{373C95F1-00C1-45E9-B561-5224945BA4A4}">
            <xm:f>$AE$4='Data entry'!$R73</xm:f>
            <x14:dxf>
              <fill>
                <patternFill>
                  <bgColor rgb="FFFFFF00"/>
                </patternFill>
              </fill>
            </x14:dxf>
          </x14:cfRule>
          <xm:sqref>Q206:AE206</xm:sqref>
        </x14:conditionalFormatting>
        <x14:conditionalFormatting xmlns:xm="http://schemas.microsoft.com/office/excel/2006/main">
          <x14:cfRule type="expression" priority="4703349" id="{65E90E74-6BEF-4B00-BD5E-ECACFEBC225A}">
            <xm:f>$AF$4='Data entry'!$R73</xm:f>
            <x14:dxf>
              <fill>
                <patternFill>
                  <bgColor rgb="FFFF0000"/>
                </patternFill>
              </fill>
            </x14:dxf>
          </x14:cfRule>
          <xm:sqref>AD207:AP207</xm:sqref>
        </x14:conditionalFormatting>
        <x14:conditionalFormatting xmlns:xm="http://schemas.microsoft.com/office/excel/2006/main">
          <x14:cfRule type="expression" priority="4703350" id="{56B519D7-E083-4811-B42B-D6CB10D44BB3}">
            <xm:f>$AF$4='Data entry'!$R73</xm:f>
            <x14:dxf>
              <fill>
                <patternFill>
                  <bgColor rgb="FFFFFF00"/>
                </patternFill>
              </fill>
            </x14:dxf>
          </x14:cfRule>
          <xm:sqref>R206:AF206</xm:sqref>
        </x14:conditionalFormatting>
        <x14:conditionalFormatting xmlns:xm="http://schemas.microsoft.com/office/excel/2006/main">
          <x14:cfRule type="expression" priority="4703351" id="{889682B6-BF9B-414B-86B7-1C802156B058}">
            <xm:f>$AG$4='Data entry'!$R73</xm:f>
            <x14:dxf>
              <fill>
                <patternFill>
                  <bgColor rgb="FFFF0000"/>
                </patternFill>
              </fill>
            </x14:dxf>
          </x14:cfRule>
          <xm:sqref>AE207:AQ207</xm:sqref>
        </x14:conditionalFormatting>
        <x14:conditionalFormatting xmlns:xm="http://schemas.microsoft.com/office/excel/2006/main">
          <x14:cfRule type="expression" priority="4703352" id="{19913D88-1940-4CB0-B29C-D46D60833BD5}">
            <xm:f>$AG$4='Data entry'!$R73</xm:f>
            <x14:dxf>
              <fill>
                <patternFill>
                  <bgColor rgb="FFFFFF00"/>
                </patternFill>
              </fill>
            </x14:dxf>
          </x14:cfRule>
          <xm:sqref>S206:AG206</xm:sqref>
        </x14:conditionalFormatting>
        <x14:conditionalFormatting xmlns:xm="http://schemas.microsoft.com/office/excel/2006/main">
          <x14:cfRule type="expression" priority="4703353" id="{3DD7B9A5-18A3-463F-BAD5-9796FC487328}">
            <xm:f>$AH$4='Data entry'!$R73</xm:f>
            <x14:dxf>
              <fill>
                <patternFill>
                  <bgColor rgb="FFFF0000"/>
                </patternFill>
              </fill>
            </x14:dxf>
          </x14:cfRule>
          <xm:sqref>AF207:AR207</xm:sqref>
        </x14:conditionalFormatting>
        <x14:conditionalFormatting xmlns:xm="http://schemas.microsoft.com/office/excel/2006/main">
          <x14:cfRule type="expression" priority="4703354" id="{31005CF4-5608-496E-91EB-F7F505046C80}">
            <xm:f>$AH$4='Data entry'!$R73</xm:f>
            <x14:dxf>
              <fill>
                <patternFill>
                  <bgColor rgb="FFFFFF00"/>
                </patternFill>
              </fill>
            </x14:dxf>
          </x14:cfRule>
          <xm:sqref>T206:AH206</xm:sqref>
        </x14:conditionalFormatting>
        <x14:conditionalFormatting xmlns:xm="http://schemas.microsoft.com/office/excel/2006/main">
          <x14:cfRule type="expression" priority="4703355" id="{CD14F654-5B7A-444F-8FC1-7DD71E76E475}">
            <xm:f>$AI$4='Data entry'!$R73</xm:f>
            <x14:dxf>
              <fill>
                <patternFill>
                  <bgColor rgb="FFFF0000"/>
                </patternFill>
              </fill>
            </x14:dxf>
          </x14:cfRule>
          <xm:sqref>AG207:AS207</xm:sqref>
        </x14:conditionalFormatting>
        <x14:conditionalFormatting xmlns:xm="http://schemas.microsoft.com/office/excel/2006/main">
          <x14:cfRule type="expression" priority="4703356" id="{0E4E448C-6C46-4285-B877-A61A90294385}">
            <xm:f>$AI$4='Data entry'!$R73</xm:f>
            <x14:dxf>
              <fill>
                <patternFill>
                  <bgColor rgb="FFFFFF00"/>
                </patternFill>
              </fill>
            </x14:dxf>
          </x14:cfRule>
          <xm:sqref>U206:AI206</xm:sqref>
        </x14:conditionalFormatting>
        <x14:conditionalFormatting xmlns:xm="http://schemas.microsoft.com/office/excel/2006/main">
          <x14:cfRule type="expression" priority="4703357" id="{B1C1818F-791C-403D-BE73-6F6E9DC6A16D}">
            <xm:f>$AJ$4='Data entry'!$R73</xm:f>
            <x14:dxf>
              <fill>
                <patternFill>
                  <bgColor rgb="FFFF0000"/>
                </patternFill>
              </fill>
            </x14:dxf>
          </x14:cfRule>
          <xm:sqref>AH207:AT207</xm:sqref>
        </x14:conditionalFormatting>
        <x14:conditionalFormatting xmlns:xm="http://schemas.microsoft.com/office/excel/2006/main">
          <x14:cfRule type="expression" priority="4703358" id="{A1237792-221B-431B-B8A7-E9A64DA46D93}">
            <xm:f>$AJ$4='Data entry'!$R73</xm:f>
            <x14:dxf>
              <fill>
                <patternFill>
                  <bgColor rgb="FFFFFF00"/>
                </patternFill>
              </fill>
            </x14:dxf>
          </x14:cfRule>
          <xm:sqref>V206:AJ206</xm:sqref>
        </x14:conditionalFormatting>
        <x14:conditionalFormatting xmlns:xm="http://schemas.microsoft.com/office/excel/2006/main">
          <x14:cfRule type="expression" priority="4703359" id="{617DC2AF-C7A3-4724-8EA3-17DEFEDC8949}">
            <xm:f>$AK$4='Data entry'!$R73</xm:f>
            <x14:dxf>
              <fill>
                <patternFill>
                  <bgColor rgb="FFFF0000"/>
                </patternFill>
              </fill>
            </x14:dxf>
          </x14:cfRule>
          <xm:sqref>AI207:AU207</xm:sqref>
        </x14:conditionalFormatting>
        <x14:conditionalFormatting xmlns:xm="http://schemas.microsoft.com/office/excel/2006/main">
          <x14:cfRule type="expression" priority="4703360" id="{AA72317D-37B1-48EB-A28B-BF2AC8DC4519}">
            <xm:f>$AK$4='Data entry'!$R73</xm:f>
            <x14:dxf>
              <fill>
                <patternFill>
                  <bgColor rgb="FFFFFF00"/>
                </patternFill>
              </fill>
            </x14:dxf>
          </x14:cfRule>
          <xm:sqref>W206:AK206</xm:sqref>
        </x14:conditionalFormatting>
        <x14:conditionalFormatting xmlns:xm="http://schemas.microsoft.com/office/excel/2006/main">
          <x14:cfRule type="expression" priority="4703361" id="{6CA9FB7A-20EA-4D3A-B74C-A001F4BE810D}">
            <xm:f>$AL$4='Data entry'!$R73</xm:f>
            <x14:dxf>
              <fill>
                <patternFill>
                  <bgColor rgb="FFFF0000"/>
                </patternFill>
              </fill>
            </x14:dxf>
          </x14:cfRule>
          <xm:sqref>AJ207:AV207</xm:sqref>
        </x14:conditionalFormatting>
        <x14:conditionalFormatting xmlns:xm="http://schemas.microsoft.com/office/excel/2006/main">
          <x14:cfRule type="expression" priority="4703362" id="{81A75DAA-573F-4EF3-A640-1B992C18BEA0}">
            <xm:f>$AL$4='Data entry'!$R73</xm:f>
            <x14:dxf>
              <fill>
                <patternFill>
                  <bgColor rgb="FFFFFF00"/>
                </patternFill>
              </fill>
            </x14:dxf>
          </x14:cfRule>
          <xm:sqref>X206:AL206</xm:sqref>
        </x14:conditionalFormatting>
        <x14:conditionalFormatting xmlns:xm="http://schemas.microsoft.com/office/excel/2006/main">
          <x14:cfRule type="expression" priority="4703363" id="{3D44713E-4ABA-4CCD-9DF4-5513A9FB5E1E}">
            <xm:f>$AM$4='Data entry'!$R73</xm:f>
            <x14:dxf>
              <fill>
                <patternFill>
                  <bgColor rgb="FFFF0000"/>
                </patternFill>
              </fill>
            </x14:dxf>
          </x14:cfRule>
          <xm:sqref>AK207:AW207</xm:sqref>
        </x14:conditionalFormatting>
        <x14:conditionalFormatting xmlns:xm="http://schemas.microsoft.com/office/excel/2006/main">
          <x14:cfRule type="expression" priority="4703364" id="{05A26B51-72A7-4423-822F-2BDBC28275D0}">
            <xm:f>$AM$4='Data entry'!$R73</xm:f>
            <x14:dxf>
              <fill>
                <patternFill>
                  <bgColor rgb="FFFFFF00"/>
                </patternFill>
              </fill>
            </x14:dxf>
          </x14:cfRule>
          <xm:sqref>Y206:AM206</xm:sqref>
        </x14:conditionalFormatting>
        <x14:conditionalFormatting xmlns:xm="http://schemas.microsoft.com/office/excel/2006/main">
          <x14:cfRule type="expression" priority="4703365" id="{B8A20675-6230-4694-A7F6-6B3DC7142773}">
            <xm:f>$AN$4='Data entry'!$R73</xm:f>
            <x14:dxf>
              <fill>
                <patternFill>
                  <bgColor rgb="FFFF0000"/>
                </patternFill>
              </fill>
            </x14:dxf>
          </x14:cfRule>
          <xm:sqref>AL207:AX207</xm:sqref>
        </x14:conditionalFormatting>
        <x14:conditionalFormatting xmlns:xm="http://schemas.microsoft.com/office/excel/2006/main">
          <x14:cfRule type="expression" priority="4703366" id="{8421181C-7450-42E9-BC1D-065CCFCA960E}">
            <xm:f>$AN$4='Data entry'!$R73</xm:f>
            <x14:dxf>
              <fill>
                <patternFill>
                  <bgColor rgb="FFFFFF00"/>
                </patternFill>
              </fill>
            </x14:dxf>
          </x14:cfRule>
          <xm:sqref>Z206:AN206</xm:sqref>
        </x14:conditionalFormatting>
        <x14:conditionalFormatting xmlns:xm="http://schemas.microsoft.com/office/excel/2006/main">
          <x14:cfRule type="expression" priority="4703367" id="{067FE4BD-6EF4-4684-B6E0-35AB2F267EE7}">
            <xm:f>$AO$4='Data entry'!$R73</xm:f>
            <x14:dxf>
              <fill>
                <patternFill>
                  <bgColor rgb="FFFF0000"/>
                </patternFill>
              </fill>
            </x14:dxf>
          </x14:cfRule>
          <xm:sqref>AM207:AY207</xm:sqref>
        </x14:conditionalFormatting>
        <x14:conditionalFormatting xmlns:xm="http://schemas.microsoft.com/office/excel/2006/main">
          <x14:cfRule type="expression" priority="4703368" id="{F7653492-88D1-47AC-8BA3-0CCE65C3C2AB}">
            <xm:f>$AO$4='Data entry'!$R73</xm:f>
            <x14:dxf>
              <fill>
                <patternFill>
                  <bgColor rgb="FFFFFF00"/>
                </patternFill>
              </fill>
            </x14:dxf>
          </x14:cfRule>
          <xm:sqref>AA206:AO206</xm:sqref>
        </x14:conditionalFormatting>
        <x14:conditionalFormatting xmlns:xm="http://schemas.microsoft.com/office/excel/2006/main">
          <x14:cfRule type="expression" priority="4703369" id="{207A5E5D-B322-482E-9193-1D7318138358}">
            <xm:f>$AP$4='Data entry'!$R73</xm:f>
            <x14:dxf>
              <fill>
                <patternFill>
                  <bgColor rgb="FFFF0000"/>
                </patternFill>
              </fill>
            </x14:dxf>
          </x14:cfRule>
          <xm:sqref>AN207:AZ207</xm:sqref>
        </x14:conditionalFormatting>
        <x14:conditionalFormatting xmlns:xm="http://schemas.microsoft.com/office/excel/2006/main">
          <x14:cfRule type="expression" priority="4703370" id="{21DA638D-4CA0-4067-BFF1-240CE1A0261B}">
            <xm:f>$AP$4='Data entry'!$R73</xm:f>
            <x14:dxf>
              <fill>
                <patternFill>
                  <bgColor rgb="FFFFFF00"/>
                </patternFill>
              </fill>
            </x14:dxf>
          </x14:cfRule>
          <xm:sqref>AB206:AP206</xm:sqref>
        </x14:conditionalFormatting>
        <x14:conditionalFormatting xmlns:xm="http://schemas.microsoft.com/office/excel/2006/main">
          <x14:cfRule type="expression" priority="4703371" id="{71963D96-A42A-4B90-BFC7-6D83D37766EF}">
            <xm:f>$AQ$4='Data entry'!$R73</xm:f>
            <x14:dxf>
              <fill>
                <patternFill>
                  <bgColor rgb="FFFF0000"/>
                </patternFill>
              </fill>
            </x14:dxf>
          </x14:cfRule>
          <xm:sqref>AO207:BA207</xm:sqref>
        </x14:conditionalFormatting>
        <x14:conditionalFormatting xmlns:xm="http://schemas.microsoft.com/office/excel/2006/main">
          <x14:cfRule type="expression" priority="4703372" id="{74952595-84B6-484F-8FF6-FCC1F337DF4D}">
            <xm:f>$AQ$4='Data entry'!$R73</xm:f>
            <x14:dxf>
              <fill>
                <patternFill>
                  <bgColor rgb="FFFFFF00"/>
                </patternFill>
              </fill>
            </x14:dxf>
          </x14:cfRule>
          <xm:sqref>AC206:AQ206</xm:sqref>
        </x14:conditionalFormatting>
        <x14:conditionalFormatting xmlns:xm="http://schemas.microsoft.com/office/excel/2006/main">
          <x14:cfRule type="expression" priority="4703373" id="{8AC9C4B9-0A34-4BC0-B0F7-CA89434C4911}">
            <xm:f>$P$4='Data entry'!$R73</xm:f>
            <x14:dxf>
              <fill>
                <patternFill>
                  <bgColor rgb="FFFFFF00"/>
                </patternFill>
              </fill>
            </x14:dxf>
          </x14:cfRule>
          <xm:sqref>C206:P206</xm:sqref>
        </x14:conditionalFormatting>
        <x14:conditionalFormatting xmlns:xm="http://schemas.microsoft.com/office/excel/2006/main">
          <x14:cfRule type="expression" priority="4703374" id="{0A726775-ABFD-4F22-967C-1A4D87BA3751}">
            <xm:f>$Q$4='Data entry'!$R73</xm:f>
            <x14:dxf>
              <fill>
                <patternFill>
                  <bgColor rgb="FFFFFF00"/>
                </patternFill>
              </fill>
            </x14:dxf>
          </x14:cfRule>
          <xm:sqref>C206:Q206</xm:sqref>
        </x14:conditionalFormatting>
        <x14:conditionalFormatting xmlns:xm="http://schemas.microsoft.com/office/excel/2006/main">
          <x14:cfRule type="expression" priority="4703375" id="{3A8414BD-262C-43B5-86EE-FA6901D00453}">
            <xm:f>$Q$4='Data entry'!$R73</xm:f>
            <x14:dxf>
              <fill>
                <patternFill>
                  <bgColor rgb="FFFF0000"/>
                </patternFill>
              </fill>
            </x14:dxf>
          </x14:cfRule>
          <xm:sqref>O207:AA207</xm:sqref>
        </x14:conditionalFormatting>
        <x14:conditionalFormatting xmlns:xm="http://schemas.microsoft.com/office/excel/2006/main">
          <x14:cfRule type="expression" priority="4703376" id="{B8B5501D-F3EF-4449-9306-F652960C65F4}">
            <xm:f>$R$4='Data entry'!$R73</xm:f>
            <x14:dxf>
              <fill>
                <patternFill>
                  <bgColor rgb="FFFF0000"/>
                </patternFill>
              </fill>
            </x14:dxf>
          </x14:cfRule>
          <xm:sqref>P207:AB207</xm:sqref>
        </x14:conditionalFormatting>
        <x14:conditionalFormatting xmlns:xm="http://schemas.microsoft.com/office/excel/2006/main">
          <x14:cfRule type="expression" priority="4703377" id="{5D070DEC-B82E-4D87-B907-A3E5AB836991}">
            <xm:f>$R$4='Data entry'!$R73</xm:f>
            <x14:dxf>
              <fill>
                <patternFill>
                  <bgColor rgb="FFFFFF00"/>
                </patternFill>
              </fill>
            </x14:dxf>
          </x14:cfRule>
          <xm:sqref>D206:R206</xm:sqref>
        </x14:conditionalFormatting>
        <x14:conditionalFormatting xmlns:xm="http://schemas.microsoft.com/office/excel/2006/main">
          <x14:cfRule type="expression" priority="4703378" id="{E4D16A10-F818-4664-9FB2-F0E839824D4B}">
            <xm:f>$S$4='Data entry'!$R73</xm:f>
            <x14:dxf>
              <fill>
                <patternFill>
                  <bgColor rgb="FFFF0000"/>
                </patternFill>
              </fill>
            </x14:dxf>
          </x14:cfRule>
          <xm:sqref>Q207:AC207</xm:sqref>
        </x14:conditionalFormatting>
        <x14:conditionalFormatting xmlns:xm="http://schemas.microsoft.com/office/excel/2006/main">
          <x14:cfRule type="expression" priority="4703379" id="{1A9F9911-A3E9-4730-AFBE-AB8C596545CA}">
            <xm:f>$S$4='Data entry'!$R73</xm:f>
            <x14:dxf>
              <fill>
                <patternFill>
                  <bgColor rgb="FFFFFF00"/>
                </patternFill>
              </fill>
            </x14:dxf>
          </x14:cfRule>
          <xm:sqref>E206:S206</xm:sqref>
        </x14:conditionalFormatting>
        <x14:conditionalFormatting xmlns:xm="http://schemas.microsoft.com/office/excel/2006/main">
          <x14:cfRule type="expression" priority="4703380" id="{8BB5CD1B-B2AC-442A-9550-26DE19A62D22}">
            <xm:f>$T$4='Data entry'!$R73</xm:f>
            <x14:dxf>
              <fill>
                <patternFill>
                  <bgColor rgb="FFFF0000"/>
                </patternFill>
              </fill>
            </x14:dxf>
          </x14:cfRule>
          <xm:sqref>R207:AD207</xm:sqref>
        </x14:conditionalFormatting>
        <x14:conditionalFormatting xmlns:xm="http://schemas.microsoft.com/office/excel/2006/main">
          <x14:cfRule type="expression" priority="4703381" id="{E7B59C69-7921-4049-84A1-8B3E5F7B0598}">
            <xm:f>$T$4='Data entry'!$R73</xm:f>
            <x14:dxf>
              <fill>
                <patternFill>
                  <bgColor rgb="FFFFFF00"/>
                </patternFill>
              </fill>
            </x14:dxf>
          </x14:cfRule>
          <xm:sqref>F206:T206</xm:sqref>
        </x14:conditionalFormatting>
        <x14:conditionalFormatting xmlns:xm="http://schemas.microsoft.com/office/excel/2006/main">
          <x14:cfRule type="expression" priority="4703382" id="{238C09E5-7A3D-439D-949F-A7733073F9A2}">
            <xm:f>$U$4='Data entry'!$R73</xm:f>
            <x14:dxf>
              <fill>
                <patternFill>
                  <bgColor rgb="FFFFFF00"/>
                </patternFill>
              </fill>
            </x14:dxf>
          </x14:cfRule>
          <xm:sqref>G206:U206</xm:sqref>
        </x14:conditionalFormatting>
        <x14:conditionalFormatting xmlns:xm="http://schemas.microsoft.com/office/excel/2006/main">
          <x14:cfRule type="expression" priority="4703383" id="{DE4D4432-0A19-452A-AF14-2873FE4DF411}">
            <xm:f>$AR$4='Data entry'!$R73</xm:f>
            <x14:dxf>
              <fill>
                <patternFill>
                  <bgColor rgb="FFFF0000"/>
                </patternFill>
              </fill>
            </x14:dxf>
          </x14:cfRule>
          <xm:sqref>AP207:BB207</xm:sqref>
        </x14:conditionalFormatting>
        <x14:conditionalFormatting xmlns:xm="http://schemas.microsoft.com/office/excel/2006/main">
          <x14:cfRule type="expression" priority="4703384" id="{90D7E1FF-542D-40C8-9BD5-DFEB4CDD256F}">
            <xm:f>$AR$4='Data entry'!$R73</xm:f>
            <x14:dxf>
              <fill>
                <patternFill>
                  <bgColor rgb="FFFFFF00"/>
                </patternFill>
              </fill>
            </x14:dxf>
          </x14:cfRule>
          <xm:sqref>AD206:AR206</xm:sqref>
        </x14:conditionalFormatting>
        <x14:conditionalFormatting xmlns:xm="http://schemas.microsoft.com/office/excel/2006/main">
          <x14:cfRule type="expression" priority="4703385" id="{0EBB5305-4A4A-4205-A1FF-11160070CBC3}">
            <xm:f>$AS$4='Data entry'!$R73</xm:f>
            <x14:dxf>
              <fill>
                <patternFill>
                  <bgColor rgb="FFFF0000"/>
                </patternFill>
              </fill>
            </x14:dxf>
          </x14:cfRule>
          <xm:sqref>AQ207:BC207</xm:sqref>
        </x14:conditionalFormatting>
        <x14:conditionalFormatting xmlns:xm="http://schemas.microsoft.com/office/excel/2006/main">
          <x14:cfRule type="expression" priority="4703386" id="{AC8EB30C-4253-4CE1-820E-1801F6D8D35B}">
            <xm:f>$AS$4='Data entry'!$R73</xm:f>
            <x14:dxf>
              <fill>
                <patternFill>
                  <bgColor rgb="FFFFFF00"/>
                </patternFill>
              </fill>
            </x14:dxf>
          </x14:cfRule>
          <xm:sqref>AE206:AS206</xm:sqref>
        </x14:conditionalFormatting>
        <x14:conditionalFormatting xmlns:xm="http://schemas.microsoft.com/office/excel/2006/main">
          <x14:cfRule type="expression" priority="4703387" id="{E11744C1-7201-4272-A1B0-945490B42425}">
            <xm:f>$AT$4='Data entry'!$R73</xm:f>
            <x14:dxf>
              <fill>
                <patternFill>
                  <bgColor rgb="FFFF0000"/>
                </patternFill>
              </fill>
            </x14:dxf>
          </x14:cfRule>
          <xm:sqref>AR207:BD207</xm:sqref>
        </x14:conditionalFormatting>
        <x14:conditionalFormatting xmlns:xm="http://schemas.microsoft.com/office/excel/2006/main">
          <x14:cfRule type="expression" priority="4703388" id="{5EE2823B-E955-4EA7-B99C-0B1F77B57A69}">
            <xm:f>$AT$4='Data entry'!$R73</xm:f>
            <x14:dxf>
              <fill>
                <patternFill>
                  <bgColor rgb="FFFFFF00"/>
                </patternFill>
              </fill>
            </x14:dxf>
          </x14:cfRule>
          <xm:sqref>AF206:AT206</xm:sqref>
        </x14:conditionalFormatting>
        <x14:conditionalFormatting xmlns:xm="http://schemas.microsoft.com/office/excel/2006/main">
          <x14:cfRule type="expression" priority="4703389" id="{5737DC63-3262-4B34-900C-2AAEB255FCBA}">
            <xm:f>$AU$4='Data entry'!$R73</xm:f>
            <x14:dxf>
              <fill>
                <patternFill>
                  <bgColor rgb="FFFF0000"/>
                </patternFill>
              </fill>
            </x14:dxf>
          </x14:cfRule>
          <xm:sqref>AS207:BE207</xm:sqref>
        </x14:conditionalFormatting>
        <x14:conditionalFormatting xmlns:xm="http://schemas.microsoft.com/office/excel/2006/main">
          <x14:cfRule type="expression" priority="4703390" id="{2B5C1F1B-3C3D-4CA3-BC64-0E98422075B6}">
            <xm:f>$AU$4='Data entry'!$R73</xm:f>
            <x14:dxf>
              <fill>
                <patternFill>
                  <bgColor rgb="FFFFFF00"/>
                </patternFill>
              </fill>
            </x14:dxf>
          </x14:cfRule>
          <xm:sqref>AG206:AU206</xm:sqref>
        </x14:conditionalFormatting>
        <x14:conditionalFormatting xmlns:xm="http://schemas.microsoft.com/office/excel/2006/main">
          <x14:cfRule type="expression" priority="4703391" id="{B87A1285-B003-4855-8F4B-53C391BA10E6}">
            <xm:f>$AV$4='Data entry'!$R73</xm:f>
            <x14:dxf>
              <fill>
                <patternFill>
                  <bgColor rgb="FFFF0000"/>
                </patternFill>
              </fill>
            </x14:dxf>
          </x14:cfRule>
          <xm:sqref>AT207:BF207</xm:sqref>
        </x14:conditionalFormatting>
        <x14:conditionalFormatting xmlns:xm="http://schemas.microsoft.com/office/excel/2006/main">
          <x14:cfRule type="expression" priority="4703392" id="{338EE31C-78DB-4818-B837-0380F9E457FA}">
            <xm:f>$AV$4='Data entry'!$R73</xm:f>
            <x14:dxf>
              <fill>
                <patternFill>
                  <bgColor rgb="FFFFFF00"/>
                </patternFill>
              </fill>
            </x14:dxf>
          </x14:cfRule>
          <xm:sqref>AH206:AV206</xm:sqref>
        </x14:conditionalFormatting>
        <x14:conditionalFormatting xmlns:xm="http://schemas.microsoft.com/office/excel/2006/main">
          <x14:cfRule type="expression" priority="4703393" id="{5C40EA66-2801-4C91-B885-BF6A1ECFC35C}">
            <xm:f>$AW$4='Data entry'!$R73</xm:f>
            <x14:dxf>
              <fill>
                <patternFill>
                  <bgColor rgb="FFFF0000"/>
                </patternFill>
              </fill>
            </x14:dxf>
          </x14:cfRule>
          <xm:sqref>AU207:BG207</xm:sqref>
        </x14:conditionalFormatting>
        <x14:conditionalFormatting xmlns:xm="http://schemas.microsoft.com/office/excel/2006/main">
          <x14:cfRule type="expression" priority="4703394" id="{51BCD5CE-DF86-4C2F-8A81-DDA1EFD6C8F7}">
            <xm:f>$AW$4='Data entry'!$R73</xm:f>
            <x14:dxf>
              <fill>
                <patternFill>
                  <bgColor rgb="FFFFFF00"/>
                </patternFill>
              </fill>
            </x14:dxf>
          </x14:cfRule>
          <xm:sqref>AI206:AW206</xm:sqref>
        </x14:conditionalFormatting>
        <x14:conditionalFormatting xmlns:xm="http://schemas.microsoft.com/office/excel/2006/main">
          <x14:cfRule type="expression" priority="4703395" id="{DC2ED5A0-8917-4877-8CD3-9DF9BE5993C9}">
            <xm:f>$AX$4='Data entry'!$R73</xm:f>
            <x14:dxf>
              <fill>
                <patternFill>
                  <bgColor rgb="FFFF0000"/>
                </patternFill>
              </fill>
            </x14:dxf>
          </x14:cfRule>
          <xm:sqref>AV207:BH207</xm:sqref>
        </x14:conditionalFormatting>
        <x14:conditionalFormatting xmlns:xm="http://schemas.microsoft.com/office/excel/2006/main">
          <x14:cfRule type="expression" priority="4703396" id="{59B31869-20F9-45BD-BC80-0A6C8945CE2C}">
            <xm:f>$AX$4='Data entry'!$R73</xm:f>
            <x14:dxf>
              <fill>
                <patternFill>
                  <bgColor rgb="FFFFFF00"/>
                </patternFill>
              </fill>
            </x14:dxf>
          </x14:cfRule>
          <xm:sqref>AJ206:AX206</xm:sqref>
        </x14:conditionalFormatting>
        <x14:conditionalFormatting xmlns:xm="http://schemas.microsoft.com/office/excel/2006/main">
          <x14:cfRule type="expression" priority="4703397" id="{D4208FA0-4262-4037-934C-6D0742B2AD8E}">
            <xm:f>$AY$4='Data entry'!$R73</xm:f>
            <x14:dxf>
              <fill>
                <patternFill>
                  <bgColor rgb="FFFF0000"/>
                </patternFill>
              </fill>
            </x14:dxf>
          </x14:cfRule>
          <xm:sqref>AW207:BI207</xm:sqref>
        </x14:conditionalFormatting>
        <x14:conditionalFormatting xmlns:xm="http://schemas.microsoft.com/office/excel/2006/main">
          <x14:cfRule type="expression" priority="4703398" id="{04D6E423-18C7-42B2-A67D-F49D8E62B571}">
            <xm:f>$AY$4='Data entry'!$R73</xm:f>
            <x14:dxf>
              <fill>
                <patternFill>
                  <bgColor rgb="FFFFFF00"/>
                </patternFill>
              </fill>
            </x14:dxf>
          </x14:cfRule>
          <xm:sqref>AK206:AY206</xm:sqref>
        </x14:conditionalFormatting>
        <x14:conditionalFormatting xmlns:xm="http://schemas.microsoft.com/office/excel/2006/main">
          <x14:cfRule type="expression" priority="4703399" id="{A931C203-6E4B-4EBD-A2F4-1876881F48D4}">
            <xm:f>$AZ$4='Data entry'!$R73</xm:f>
            <x14:dxf>
              <fill>
                <patternFill>
                  <bgColor rgb="FFFF0000"/>
                </patternFill>
              </fill>
            </x14:dxf>
          </x14:cfRule>
          <xm:sqref>AX207:BJ207</xm:sqref>
        </x14:conditionalFormatting>
        <x14:conditionalFormatting xmlns:xm="http://schemas.microsoft.com/office/excel/2006/main">
          <x14:cfRule type="expression" priority="4703400" id="{092D9100-E652-40FE-8CAA-720DC0681250}">
            <xm:f>$AZ$4='Data entry'!$R73</xm:f>
            <x14:dxf>
              <fill>
                <patternFill>
                  <bgColor rgb="FFFFFF00"/>
                </patternFill>
              </fill>
            </x14:dxf>
          </x14:cfRule>
          <xm:sqref>AL206:AZ206</xm:sqref>
        </x14:conditionalFormatting>
        <x14:conditionalFormatting xmlns:xm="http://schemas.microsoft.com/office/excel/2006/main">
          <x14:cfRule type="expression" priority="4703401" id="{A3C7E6BE-A225-483C-A983-A915DB662C52}">
            <xm:f>$BA$4='Data entry'!$R73</xm:f>
            <x14:dxf>
              <fill>
                <patternFill>
                  <bgColor rgb="FFFF0000"/>
                </patternFill>
              </fill>
            </x14:dxf>
          </x14:cfRule>
          <xm:sqref>AY207:BK207</xm:sqref>
        </x14:conditionalFormatting>
        <x14:conditionalFormatting xmlns:xm="http://schemas.microsoft.com/office/excel/2006/main">
          <x14:cfRule type="expression" priority="4703402" id="{F5CF569A-8AFA-4CFF-8BD3-F04D8927A99F}">
            <xm:f>$BA$4='Data entry'!$R73</xm:f>
            <x14:dxf>
              <fill>
                <patternFill>
                  <bgColor rgb="FFFFFF00"/>
                </patternFill>
              </fill>
            </x14:dxf>
          </x14:cfRule>
          <xm:sqref>AM206:BA206</xm:sqref>
        </x14:conditionalFormatting>
        <x14:conditionalFormatting xmlns:xm="http://schemas.microsoft.com/office/excel/2006/main">
          <x14:cfRule type="expression" priority="4703403" id="{E4DAC94A-7983-4BFB-A87B-45B58561841A}">
            <xm:f>$BB$4='Data entry'!$R73</xm:f>
            <x14:dxf>
              <fill>
                <patternFill>
                  <bgColor rgb="FFFF0000"/>
                </patternFill>
              </fill>
            </x14:dxf>
          </x14:cfRule>
          <xm:sqref>AZ207:BL207</xm:sqref>
        </x14:conditionalFormatting>
        <x14:conditionalFormatting xmlns:xm="http://schemas.microsoft.com/office/excel/2006/main">
          <x14:cfRule type="expression" priority="4703404" id="{E63849C5-F39B-4B0E-8F8A-B532EDF2CBAE}">
            <xm:f>$BB$4='Data entry'!$R73</xm:f>
            <x14:dxf>
              <fill>
                <patternFill>
                  <bgColor rgb="FFFFFF00"/>
                </patternFill>
              </fill>
            </x14:dxf>
          </x14:cfRule>
          <xm:sqref>AN206:BB206</xm:sqref>
        </x14:conditionalFormatting>
        <x14:conditionalFormatting xmlns:xm="http://schemas.microsoft.com/office/excel/2006/main">
          <x14:cfRule type="expression" priority="4703405" id="{4FDC32D3-C1F5-455D-9AA4-A03359B72526}">
            <xm:f>$BC$4='Data entry'!$R73</xm:f>
            <x14:dxf>
              <fill>
                <patternFill>
                  <bgColor rgb="FFFF0000"/>
                </patternFill>
              </fill>
            </x14:dxf>
          </x14:cfRule>
          <xm:sqref>BA207:BM207</xm:sqref>
        </x14:conditionalFormatting>
        <x14:conditionalFormatting xmlns:xm="http://schemas.microsoft.com/office/excel/2006/main">
          <x14:cfRule type="expression" priority="4703406" id="{5F0D0C60-B233-4C56-B05D-98C99990877F}">
            <xm:f>$BC$4='Data entry'!$R73</xm:f>
            <x14:dxf>
              <fill>
                <patternFill>
                  <bgColor rgb="FFFFFF00"/>
                </patternFill>
              </fill>
            </x14:dxf>
          </x14:cfRule>
          <xm:sqref>AO206:BC206</xm:sqref>
        </x14:conditionalFormatting>
        <x14:conditionalFormatting xmlns:xm="http://schemas.microsoft.com/office/excel/2006/main">
          <x14:cfRule type="expression" priority="4703407" id="{9EBCB60F-8135-43B6-A0F3-548D4092CC98}">
            <xm:f>$BD$4='Data entry'!$R73</xm:f>
            <x14:dxf>
              <fill>
                <patternFill>
                  <bgColor rgb="FFFF0000"/>
                </patternFill>
              </fill>
            </x14:dxf>
          </x14:cfRule>
          <xm:sqref>BB207:BN207</xm:sqref>
        </x14:conditionalFormatting>
        <x14:conditionalFormatting xmlns:xm="http://schemas.microsoft.com/office/excel/2006/main">
          <x14:cfRule type="expression" priority="4703408" id="{961AF346-4A73-41ED-9A8D-27D431B09C05}">
            <xm:f>$BD$4='Data entry'!$R73</xm:f>
            <x14:dxf>
              <fill>
                <patternFill>
                  <bgColor rgb="FFFFFF00"/>
                </patternFill>
              </fill>
            </x14:dxf>
          </x14:cfRule>
          <xm:sqref>AP206:BD206</xm:sqref>
        </x14:conditionalFormatting>
        <x14:conditionalFormatting xmlns:xm="http://schemas.microsoft.com/office/excel/2006/main">
          <x14:cfRule type="expression" priority="4703409" id="{5A887026-27CD-4F8C-8BA6-1E92704C1CA6}">
            <xm:f>$BE$4='Data entry'!$R73</xm:f>
            <x14:dxf>
              <fill>
                <patternFill>
                  <bgColor rgb="FFFF0000"/>
                </patternFill>
              </fill>
            </x14:dxf>
          </x14:cfRule>
          <xm:sqref>BC207:BO207</xm:sqref>
        </x14:conditionalFormatting>
        <x14:conditionalFormatting xmlns:xm="http://schemas.microsoft.com/office/excel/2006/main">
          <x14:cfRule type="expression" priority="4703410" id="{7F46217B-A1E9-4515-B31E-E756FCD7C6D9}">
            <xm:f>$BE$4='Data entry'!$R73</xm:f>
            <x14:dxf>
              <fill>
                <patternFill>
                  <bgColor rgb="FFFFFF00"/>
                </patternFill>
              </fill>
            </x14:dxf>
          </x14:cfRule>
          <xm:sqref>AP206:BE206</xm:sqref>
        </x14:conditionalFormatting>
        <x14:conditionalFormatting xmlns:xm="http://schemas.microsoft.com/office/excel/2006/main">
          <x14:cfRule type="expression" priority="4703411" id="{F4D9285C-8CA0-4EF1-943E-6A462D47CC77}">
            <xm:f>$BF$4='Data entry'!$R73</xm:f>
            <x14:dxf>
              <fill>
                <patternFill>
                  <bgColor rgb="FFFF0000"/>
                </patternFill>
              </fill>
            </x14:dxf>
          </x14:cfRule>
          <xm:sqref>BD207:BP207</xm:sqref>
        </x14:conditionalFormatting>
        <x14:conditionalFormatting xmlns:xm="http://schemas.microsoft.com/office/excel/2006/main">
          <x14:cfRule type="expression" priority="4703412" id="{B9E4407D-651D-4DC0-9D61-3271D62A65E9}">
            <xm:f>$BF$4='Data entry'!$R73</xm:f>
            <x14:dxf>
              <fill>
                <patternFill>
                  <bgColor rgb="FFFFFF00"/>
                </patternFill>
              </fill>
            </x14:dxf>
          </x14:cfRule>
          <xm:sqref>AR206:BF206</xm:sqref>
        </x14:conditionalFormatting>
        <x14:conditionalFormatting xmlns:xm="http://schemas.microsoft.com/office/excel/2006/main">
          <x14:cfRule type="expression" priority="4703413" id="{4CDC062F-DDFF-4556-B941-08F919727F69}">
            <xm:f>$BG$4='Data entry'!$R73</xm:f>
            <x14:dxf>
              <fill>
                <patternFill>
                  <bgColor rgb="FFFF0000"/>
                </patternFill>
              </fill>
            </x14:dxf>
          </x14:cfRule>
          <xm:sqref>BE207:BQ207</xm:sqref>
        </x14:conditionalFormatting>
        <x14:conditionalFormatting xmlns:xm="http://schemas.microsoft.com/office/excel/2006/main">
          <x14:cfRule type="expression" priority="4703414" id="{789184FA-9055-433B-8A1B-92C7ED59E81F}">
            <xm:f>$BG$4='Data entry'!$R73</xm:f>
            <x14:dxf>
              <fill>
                <patternFill>
                  <bgColor rgb="FFFFFF00"/>
                </patternFill>
              </fill>
            </x14:dxf>
          </x14:cfRule>
          <xm:sqref>AS206:BG206</xm:sqref>
        </x14:conditionalFormatting>
        <x14:conditionalFormatting xmlns:xm="http://schemas.microsoft.com/office/excel/2006/main">
          <x14:cfRule type="expression" priority="4703415" id="{58651E5C-09C9-46C1-B95C-E8A578A49E15}">
            <xm:f>$BH$4='Data entry'!$R73</xm:f>
            <x14:dxf>
              <fill>
                <patternFill>
                  <bgColor rgb="FFFFFF00"/>
                </patternFill>
              </fill>
            </x14:dxf>
          </x14:cfRule>
          <xm:sqref>AT206:BH206</xm:sqref>
        </x14:conditionalFormatting>
        <x14:conditionalFormatting xmlns:xm="http://schemas.microsoft.com/office/excel/2006/main">
          <x14:cfRule type="expression" priority="4703416" id="{97B30B86-8311-4DC0-A533-8C0D53F37839}">
            <xm:f>$BH$4='Data entry'!$R73</xm:f>
            <x14:dxf>
              <fill>
                <patternFill>
                  <bgColor rgb="FFFF0000"/>
                </patternFill>
              </fill>
            </x14:dxf>
          </x14:cfRule>
          <xm:sqref>BF207:BR207</xm:sqref>
        </x14:conditionalFormatting>
        <x14:conditionalFormatting xmlns:xm="http://schemas.microsoft.com/office/excel/2006/main">
          <x14:cfRule type="expression" priority="4703417" id="{78344C0C-5AEA-40B1-A20C-6D77DF58E1F5}">
            <xm:f>$BI$4='Data entry'!$R73</xm:f>
            <x14:dxf>
              <fill>
                <patternFill>
                  <bgColor rgb="FFFFFF00"/>
                </patternFill>
              </fill>
            </x14:dxf>
          </x14:cfRule>
          <xm:sqref>AU206:BI206</xm:sqref>
        </x14:conditionalFormatting>
        <x14:conditionalFormatting xmlns:xm="http://schemas.microsoft.com/office/excel/2006/main">
          <x14:cfRule type="expression" priority="4703418" id="{A9CE044F-482E-4F25-B28F-89ACC58502B1}">
            <xm:f>$BI$4='Data entry'!$R73</xm:f>
            <x14:dxf>
              <fill>
                <patternFill>
                  <bgColor rgb="FFFF0000"/>
                </patternFill>
              </fill>
            </x14:dxf>
          </x14:cfRule>
          <xm:sqref>BG207:BS207</xm:sqref>
        </x14:conditionalFormatting>
        <x14:conditionalFormatting xmlns:xm="http://schemas.microsoft.com/office/excel/2006/main">
          <x14:cfRule type="expression" priority="4703419" id="{F63BE0EB-3C71-4456-BEF0-11180AB7A8BB}">
            <xm:f>$BJ$4='Data entry'!$R73</xm:f>
            <x14:dxf>
              <fill>
                <patternFill>
                  <bgColor rgb="FFFFFF00"/>
                </patternFill>
              </fill>
            </x14:dxf>
          </x14:cfRule>
          <xm:sqref>AV206:BJ206</xm:sqref>
        </x14:conditionalFormatting>
        <x14:conditionalFormatting xmlns:xm="http://schemas.microsoft.com/office/excel/2006/main">
          <x14:cfRule type="expression" priority="4703420" id="{478A5DCB-1DAA-4497-A6CC-B4F01FB96D10}">
            <xm:f>$BJ$4='Data entry'!$R73</xm:f>
            <x14:dxf>
              <fill>
                <patternFill>
                  <bgColor rgb="FFFF0000"/>
                </patternFill>
              </fill>
            </x14:dxf>
          </x14:cfRule>
          <xm:sqref>BH207:BT207</xm:sqref>
        </x14:conditionalFormatting>
        <x14:conditionalFormatting xmlns:xm="http://schemas.microsoft.com/office/excel/2006/main">
          <x14:cfRule type="expression" priority="4703421" id="{CDE4AD5B-65A6-4FA4-9EC0-8D05F22312A9}">
            <xm:f>$BK$4='Data entry'!$R73</xm:f>
            <x14:dxf>
              <fill>
                <patternFill>
                  <bgColor rgb="FFFF0000"/>
                </patternFill>
              </fill>
            </x14:dxf>
          </x14:cfRule>
          <xm:sqref>BI207:BU207</xm:sqref>
        </x14:conditionalFormatting>
        <x14:conditionalFormatting xmlns:xm="http://schemas.microsoft.com/office/excel/2006/main">
          <x14:cfRule type="expression" priority="4703422" id="{AB32E790-6CD8-4D11-9A69-57D785FE4BBC}">
            <xm:f>$BK$4='Data entry'!$R73</xm:f>
            <x14:dxf>
              <fill>
                <patternFill>
                  <bgColor rgb="FFFFFF00"/>
                </patternFill>
              </fill>
            </x14:dxf>
          </x14:cfRule>
          <xm:sqref>AW206:BK206</xm:sqref>
        </x14:conditionalFormatting>
        <x14:conditionalFormatting xmlns:xm="http://schemas.microsoft.com/office/excel/2006/main">
          <x14:cfRule type="expression" priority="4703423" id="{99810EB9-805C-43D8-852A-EEECE7874CDB}">
            <xm:f>$BL$4='Data entry'!$R73</xm:f>
            <x14:dxf>
              <fill>
                <patternFill>
                  <bgColor rgb="FFFF0000"/>
                </patternFill>
              </fill>
            </x14:dxf>
          </x14:cfRule>
          <xm:sqref>BJ207:BV207</xm:sqref>
        </x14:conditionalFormatting>
        <x14:conditionalFormatting xmlns:xm="http://schemas.microsoft.com/office/excel/2006/main">
          <x14:cfRule type="expression" priority="4703424" id="{BF5F5475-4E46-479C-97A6-D5175F5D1803}">
            <xm:f>$BL$4='Data entry'!$R73</xm:f>
            <x14:dxf>
              <fill>
                <patternFill>
                  <bgColor rgb="FFFFFF00"/>
                </patternFill>
              </fill>
            </x14:dxf>
          </x14:cfRule>
          <xm:sqref>AX206:BL206</xm:sqref>
        </x14:conditionalFormatting>
        <x14:conditionalFormatting xmlns:xm="http://schemas.microsoft.com/office/excel/2006/main">
          <x14:cfRule type="expression" priority="4703425" id="{B86FDF2F-16C9-46B1-847E-7EA1A8A34B9D}">
            <xm:f>$BM$4='Data entry'!$R73</xm:f>
            <x14:dxf>
              <fill>
                <patternFill>
                  <bgColor rgb="FFFF0000"/>
                </patternFill>
              </fill>
            </x14:dxf>
          </x14:cfRule>
          <xm:sqref>BK207:BW207</xm:sqref>
        </x14:conditionalFormatting>
        <x14:conditionalFormatting xmlns:xm="http://schemas.microsoft.com/office/excel/2006/main">
          <x14:cfRule type="expression" priority="4703426" id="{72FD189F-4CED-400D-9FEF-21A328970A4D}">
            <xm:f>$BM$4='Data entry'!$R73</xm:f>
            <x14:dxf>
              <fill>
                <patternFill>
                  <bgColor rgb="FFFFFF00"/>
                </patternFill>
              </fill>
            </x14:dxf>
          </x14:cfRule>
          <xm:sqref>AY206:BM206</xm:sqref>
        </x14:conditionalFormatting>
        <x14:conditionalFormatting xmlns:xm="http://schemas.microsoft.com/office/excel/2006/main">
          <x14:cfRule type="expression" priority="4703427" id="{BBBBF859-D5A7-4F55-BFBF-8A77E3357590}">
            <xm:f>$BN$4='Data entry'!$R73</xm:f>
            <x14:dxf>
              <fill>
                <patternFill>
                  <bgColor rgb="FFFF0000"/>
                </patternFill>
              </fill>
            </x14:dxf>
          </x14:cfRule>
          <xm:sqref>BL207:BX207</xm:sqref>
        </x14:conditionalFormatting>
        <x14:conditionalFormatting xmlns:xm="http://schemas.microsoft.com/office/excel/2006/main">
          <x14:cfRule type="expression" priority="4703428" id="{50CB1D75-0FD5-4D24-92B1-E8A41DC6575C}">
            <xm:f>$BN$4='Data entry'!$R73</xm:f>
            <x14:dxf>
              <fill>
                <patternFill>
                  <bgColor rgb="FFFFFF00"/>
                </patternFill>
              </fill>
            </x14:dxf>
          </x14:cfRule>
          <xm:sqref>AZ206:BN206</xm:sqref>
        </x14:conditionalFormatting>
        <x14:conditionalFormatting xmlns:xm="http://schemas.microsoft.com/office/excel/2006/main">
          <x14:cfRule type="expression" priority="4703429" id="{9EF3226D-E8FC-496B-A6FF-71776AEA54D1}">
            <xm:f>$BO$4='Data entry'!$R73</xm:f>
            <x14:dxf>
              <fill>
                <patternFill>
                  <bgColor rgb="FFFF0000"/>
                </patternFill>
              </fill>
            </x14:dxf>
          </x14:cfRule>
          <xm:sqref>BM207:BY207</xm:sqref>
        </x14:conditionalFormatting>
        <x14:conditionalFormatting xmlns:xm="http://schemas.microsoft.com/office/excel/2006/main">
          <x14:cfRule type="expression" priority="4703430" id="{3B86C801-ECFE-4D05-8AA5-1581116BAFBC}">
            <xm:f>$BO$4='Data entry'!$R73</xm:f>
            <x14:dxf>
              <fill>
                <patternFill>
                  <bgColor rgb="FFFFFF00"/>
                </patternFill>
              </fill>
            </x14:dxf>
          </x14:cfRule>
          <xm:sqref>BA206:BO206</xm:sqref>
        </x14:conditionalFormatting>
        <x14:conditionalFormatting xmlns:xm="http://schemas.microsoft.com/office/excel/2006/main">
          <x14:cfRule type="expression" priority="4703431" id="{058A23EC-3371-4A02-9F20-1ECA603AC6BC}">
            <xm:f>$BP$4='Data entry'!$R73</xm:f>
            <x14:dxf>
              <fill>
                <patternFill>
                  <bgColor rgb="FFFF0000"/>
                </patternFill>
              </fill>
            </x14:dxf>
          </x14:cfRule>
          <xm:sqref>BN207:BZ207</xm:sqref>
        </x14:conditionalFormatting>
        <x14:conditionalFormatting xmlns:xm="http://schemas.microsoft.com/office/excel/2006/main">
          <x14:cfRule type="expression" priority="4703432" id="{3E711E31-3992-4555-AB22-87133D60CD15}">
            <xm:f>$BP$4='Data entry'!$R73</xm:f>
            <x14:dxf>
              <fill>
                <patternFill>
                  <bgColor rgb="FFFFFF00"/>
                </patternFill>
              </fill>
            </x14:dxf>
          </x14:cfRule>
          <xm:sqref>BB206:BP206</xm:sqref>
        </x14:conditionalFormatting>
        <x14:conditionalFormatting xmlns:xm="http://schemas.microsoft.com/office/excel/2006/main">
          <x14:cfRule type="expression" priority="4703433" id="{23E9F8B9-37D5-4730-9453-6F23E8ECBBE3}">
            <xm:f>$BQ$4='Data entry'!$R73</xm:f>
            <x14:dxf>
              <fill>
                <patternFill>
                  <bgColor rgb="FFFFFF00"/>
                </patternFill>
              </fill>
            </x14:dxf>
          </x14:cfRule>
          <xm:sqref>BC206:BQ206</xm:sqref>
        </x14:conditionalFormatting>
        <x14:conditionalFormatting xmlns:xm="http://schemas.microsoft.com/office/excel/2006/main">
          <x14:cfRule type="expression" priority="4703434" id="{BCFD92F6-AAD3-44FD-BC61-A292A81B883E}">
            <xm:f>$BQ$4='Data entry'!$R73</xm:f>
            <x14:dxf>
              <fill>
                <patternFill>
                  <bgColor rgb="FFFF0000"/>
                </patternFill>
              </fill>
            </x14:dxf>
          </x14:cfRule>
          <xm:sqref>BO207:CA207</xm:sqref>
        </x14:conditionalFormatting>
        <x14:conditionalFormatting xmlns:xm="http://schemas.microsoft.com/office/excel/2006/main">
          <x14:cfRule type="expression" priority="4703435" id="{357D60E5-F356-477E-8020-A18F42C02832}">
            <xm:f>$BR$4='Data entry'!$R73</xm:f>
            <x14:dxf>
              <fill>
                <patternFill>
                  <bgColor rgb="FFFFFF00"/>
                </patternFill>
              </fill>
            </x14:dxf>
          </x14:cfRule>
          <xm:sqref>BD206:BR206</xm:sqref>
        </x14:conditionalFormatting>
        <x14:conditionalFormatting xmlns:xm="http://schemas.microsoft.com/office/excel/2006/main">
          <x14:cfRule type="expression" priority="4703436" id="{DA2B6511-43B3-432D-B6AA-1DB1188B90A6}">
            <xm:f>$BR$4='Data entry'!$R73</xm:f>
            <x14:dxf>
              <fill>
                <patternFill>
                  <bgColor rgb="FFFF0000"/>
                </patternFill>
              </fill>
            </x14:dxf>
          </x14:cfRule>
          <xm:sqref>BP207:CB207</xm:sqref>
        </x14:conditionalFormatting>
        <x14:conditionalFormatting xmlns:xm="http://schemas.microsoft.com/office/excel/2006/main">
          <x14:cfRule type="expression" priority="4703437" id="{0D5F64E4-4136-4BFA-B833-CC8578525D9C}">
            <xm:f>$BS$4='Data entry'!$R73</xm:f>
            <x14:dxf>
              <fill>
                <patternFill>
                  <bgColor rgb="FFFFFF00"/>
                </patternFill>
              </fill>
            </x14:dxf>
          </x14:cfRule>
          <xm:sqref>BE206:BS206</xm:sqref>
        </x14:conditionalFormatting>
        <x14:conditionalFormatting xmlns:xm="http://schemas.microsoft.com/office/excel/2006/main">
          <x14:cfRule type="expression" priority="4703438" id="{AC94D468-F078-4AE2-8771-102996E07B09}">
            <xm:f>$BS$4='Data entry'!$R73</xm:f>
            <x14:dxf>
              <fill>
                <patternFill>
                  <bgColor rgb="FFFF0000"/>
                </patternFill>
              </fill>
            </x14:dxf>
          </x14:cfRule>
          <xm:sqref>BQ207:CC207</xm:sqref>
        </x14:conditionalFormatting>
        <x14:conditionalFormatting xmlns:xm="http://schemas.microsoft.com/office/excel/2006/main">
          <x14:cfRule type="expression" priority="4703439" id="{10E78F76-181E-4F19-9F89-7DD36D3EFE30}">
            <xm:f>$BT$4='Data entry'!$R73</xm:f>
            <x14:dxf>
              <fill>
                <patternFill>
                  <bgColor rgb="FFFFFF00"/>
                </patternFill>
              </fill>
            </x14:dxf>
          </x14:cfRule>
          <xm:sqref>BF206:BT206</xm:sqref>
        </x14:conditionalFormatting>
        <x14:conditionalFormatting xmlns:xm="http://schemas.microsoft.com/office/excel/2006/main">
          <x14:cfRule type="expression" priority="4703440" id="{6A5FADC6-9512-4EFB-90A5-7B5244D10D1F}">
            <xm:f>$BT$4='Data entry'!$R73</xm:f>
            <x14:dxf>
              <fill>
                <patternFill>
                  <bgColor rgb="FFFF0000"/>
                </patternFill>
              </fill>
            </x14:dxf>
          </x14:cfRule>
          <xm:sqref>BR207:CC207</xm:sqref>
        </x14:conditionalFormatting>
        <x14:conditionalFormatting xmlns:xm="http://schemas.microsoft.com/office/excel/2006/main">
          <x14:cfRule type="expression" priority="4703441" id="{A51139D1-8841-4B96-B8CB-DFE3808765CF}">
            <xm:f>$BU$4='Data entry'!$R73</xm:f>
            <x14:dxf>
              <fill>
                <patternFill>
                  <bgColor rgb="FFFFFF00"/>
                </patternFill>
              </fill>
            </x14:dxf>
          </x14:cfRule>
          <xm:sqref>BG206:BU206</xm:sqref>
        </x14:conditionalFormatting>
        <x14:conditionalFormatting xmlns:xm="http://schemas.microsoft.com/office/excel/2006/main">
          <x14:cfRule type="expression" priority="4703442" id="{55CA7258-760F-4BFF-ACB5-A70FEB3E7981}">
            <xm:f>$BU$4='Data entry'!$R73</xm:f>
            <x14:dxf>
              <fill>
                <patternFill>
                  <bgColor rgb="FFFF0000"/>
                </patternFill>
              </fill>
            </x14:dxf>
          </x14:cfRule>
          <xm:sqref>BS207:CC207</xm:sqref>
        </x14:conditionalFormatting>
        <x14:conditionalFormatting xmlns:xm="http://schemas.microsoft.com/office/excel/2006/main">
          <x14:cfRule type="expression" priority="4703443" id="{A922B218-64DB-4CBB-9AB8-FE0EBB44E09E}">
            <xm:f>$BV$4='Data entry'!$R73</xm:f>
            <x14:dxf>
              <fill>
                <patternFill>
                  <bgColor rgb="FFFFFF00"/>
                </patternFill>
              </fill>
            </x14:dxf>
          </x14:cfRule>
          <xm:sqref>BH206:BV206</xm:sqref>
        </x14:conditionalFormatting>
        <x14:conditionalFormatting xmlns:xm="http://schemas.microsoft.com/office/excel/2006/main">
          <x14:cfRule type="expression" priority="4703444" id="{C98E908A-CD31-4778-B41C-7AFB9DBE639A}">
            <xm:f>$BV$4='Data entry'!$R73</xm:f>
            <x14:dxf>
              <fill>
                <patternFill>
                  <bgColor rgb="FFFF0000"/>
                </patternFill>
              </fill>
            </x14:dxf>
          </x14:cfRule>
          <xm:sqref>BT207:CC207</xm:sqref>
        </x14:conditionalFormatting>
        <x14:conditionalFormatting xmlns:xm="http://schemas.microsoft.com/office/excel/2006/main">
          <x14:cfRule type="expression" priority="4703445" id="{465CCCA3-B4DB-4B61-8AC7-8A5E4CEC9E3F}">
            <xm:f>$BW$4='Data entry'!$R73</xm:f>
            <x14:dxf>
              <fill>
                <patternFill>
                  <bgColor rgb="FFFFFF00"/>
                </patternFill>
              </fill>
            </x14:dxf>
          </x14:cfRule>
          <xm:sqref>BI206:BW206</xm:sqref>
        </x14:conditionalFormatting>
        <x14:conditionalFormatting xmlns:xm="http://schemas.microsoft.com/office/excel/2006/main">
          <x14:cfRule type="expression" priority="4703446" id="{37566F97-6D06-400B-A709-FE657B07687F}">
            <xm:f>$BW$4='Data entry'!$R73</xm:f>
            <x14:dxf>
              <fill>
                <patternFill>
                  <bgColor rgb="FFFF0000"/>
                </patternFill>
              </fill>
            </x14:dxf>
          </x14:cfRule>
          <xm:sqref>BU207:CC207</xm:sqref>
        </x14:conditionalFormatting>
        <x14:conditionalFormatting xmlns:xm="http://schemas.microsoft.com/office/excel/2006/main">
          <x14:cfRule type="expression" priority="4703447" id="{D8FBA3AC-5CF0-4E45-97CA-1D4DEE729ADA}">
            <xm:f>$BX$4='Data entry'!$R73</xm:f>
            <x14:dxf>
              <fill>
                <patternFill>
                  <bgColor rgb="FFFFFF00"/>
                </patternFill>
              </fill>
            </x14:dxf>
          </x14:cfRule>
          <xm:sqref>BJ206:BX206</xm:sqref>
        </x14:conditionalFormatting>
        <x14:conditionalFormatting xmlns:xm="http://schemas.microsoft.com/office/excel/2006/main">
          <x14:cfRule type="expression" priority="4703448" id="{E077C84B-A94F-431D-B232-4AFCC7C64F54}">
            <xm:f>$BX$4='Data entry'!$R73</xm:f>
            <x14:dxf>
              <fill>
                <patternFill>
                  <bgColor rgb="FFFF0000"/>
                </patternFill>
              </fill>
            </x14:dxf>
          </x14:cfRule>
          <xm:sqref>BV207:CC207</xm:sqref>
        </x14:conditionalFormatting>
        <x14:conditionalFormatting xmlns:xm="http://schemas.microsoft.com/office/excel/2006/main">
          <x14:cfRule type="expression" priority="4703449" id="{63783BA8-0C97-4A44-86FD-7A2BCF1B9957}">
            <xm:f>$BY$4='Data entry'!$R73</xm:f>
            <x14:dxf>
              <fill>
                <patternFill>
                  <bgColor rgb="FFFFFF00"/>
                </patternFill>
              </fill>
            </x14:dxf>
          </x14:cfRule>
          <xm:sqref>BK206:BY206</xm:sqref>
        </x14:conditionalFormatting>
        <x14:conditionalFormatting xmlns:xm="http://schemas.microsoft.com/office/excel/2006/main">
          <x14:cfRule type="expression" priority="4703450" id="{BB8DB8B4-B71B-46D2-AEE7-346F16103F74}">
            <xm:f>$BY$4='Data entry'!$R73</xm:f>
            <x14:dxf>
              <fill>
                <patternFill>
                  <bgColor rgb="FFFF0000"/>
                </patternFill>
              </fill>
            </x14:dxf>
          </x14:cfRule>
          <xm:sqref>BW207:CC207</xm:sqref>
        </x14:conditionalFormatting>
        <x14:conditionalFormatting xmlns:xm="http://schemas.microsoft.com/office/excel/2006/main">
          <x14:cfRule type="expression" priority="4703451" id="{1B638B98-2B06-4FEB-90C1-446A3E0A3979}">
            <xm:f>$BZ$4='Data entry'!$R73</xm:f>
            <x14:dxf>
              <fill>
                <patternFill>
                  <bgColor rgb="FFFFFF00"/>
                </patternFill>
              </fill>
            </x14:dxf>
          </x14:cfRule>
          <xm:sqref>BL206:BZ206</xm:sqref>
        </x14:conditionalFormatting>
        <x14:conditionalFormatting xmlns:xm="http://schemas.microsoft.com/office/excel/2006/main">
          <x14:cfRule type="expression" priority="4703452" id="{D3A0A2F8-D1B2-4DC5-B2A9-0EF53074E685}">
            <xm:f>$BZ$4='Data entry'!$R73</xm:f>
            <x14:dxf>
              <fill>
                <patternFill>
                  <bgColor rgb="FFFF0000"/>
                </patternFill>
              </fill>
            </x14:dxf>
          </x14:cfRule>
          <xm:sqref>BX207:CC207</xm:sqref>
        </x14:conditionalFormatting>
        <x14:conditionalFormatting xmlns:xm="http://schemas.microsoft.com/office/excel/2006/main">
          <x14:cfRule type="expression" priority="4703453" id="{83F6D018-7D3B-4D33-9998-11572F2F2FF5}">
            <xm:f>$CA$4='Data entry'!$R73</xm:f>
            <x14:dxf>
              <fill>
                <patternFill>
                  <bgColor rgb="FFFFFF00"/>
                </patternFill>
              </fill>
            </x14:dxf>
          </x14:cfRule>
          <xm:sqref>BM206:CA206</xm:sqref>
        </x14:conditionalFormatting>
        <x14:conditionalFormatting xmlns:xm="http://schemas.microsoft.com/office/excel/2006/main">
          <x14:cfRule type="expression" priority="4703454" id="{8E6D0B51-5626-4ED9-9072-C7A2C139704F}">
            <xm:f>$CA$4='Data entry'!$R73</xm:f>
            <x14:dxf>
              <fill>
                <patternFill>
                  <bgColor rgb="FFFF0000"/>
                </patternFill>
              </fill>
            </x14:dxf>
          </x14:cfRule>
          <xm:sqref>BY207:CC207</xm:sqref>
        </x14:conditionalFormatting>
        <x14:conditionalFormatting xmlns:xm="http://schemas.microsoft.com/office/excel/2006/main">
          <x14:cfRule type="expression" priority="4703455" id="{E1886EE4-3BDE-43A9-9F4B-79377FEC37FE}">
            <xm:f>$CB$4='Data entry'!$R73</xm:f>
            <x14:dxf>
              <fill>
                <patternFill>
                  <bgColor rgb="FFFFFF00"/>
                </patternFill>
              </fill>
            </x14:dxf>
          </x14:cfRule>
          <xm:sqref>BN206:CB206</xm:sqref>
        </x14:conditionalFormatting>
        <x14:conditionalFormatting xmlns:xm="http://schemas.microsoft.com/office/excel/2006/main">
          <x14:cfRule type="expression" priority="4703456" id="{ADEF572A-6C18-4602-BB86-01C96D36E07E}">
            <xm:f>$CB$4='Data entry'!$R73</xm:f>
            <x14:dxf>
              <fill>
                <patternFill>
                  <bgColor rgb="FFFF0000"/>
                </patternFill>
              </fill>
            </x14:dxf>
          </x14:cfRule>
          <xm:sqref>BZ207:CC207</xm:sqref>
        </x14:conditionalFormatting>
        <x14:conditionalFormatting xmlns:xm="http://schemas.microsoft.com/office/excel/2006/main">
          <x14:cfRule type="expression" priority="4703457" id="{7984E1C9-E073-4955-8543-62145CB6D008}">
            <xm:f>$CC$4='Data entry'!$R73</xm:f>
            <x14:dxf>
              <fill>
                <patternFill>
                  <bgColor rgb="FFFFFF00"/>
                </patternFill>
              </fill>
            </x14:dxf>
          </x14:cfRule>
          <xm:sqref>BO206:CC206</xm:sqref>
        </x14:conditionalFormatting>
        <x14:conditionalFormatting xmlns:xm="http://schemas.microsoft.com/office/excel/2006/main">
          <x14:cfRule type="expression" priority="4703458" id="{18A957B3-59FA-4698-BA92-2A208FF18E2F}">
            <xm:f>$CC$4='Data entry'!$R73</xm:f>
            <x14:dxf>
              <fill>
                <patternFill>
                  <bgColor rgb="FFFF0000"/>
                </patternFill>
              </fill>
            </x14:dxf>
          </x14:cfRule>
          <xm:sqref>CA207:CC207</xm:sqref>
        </x14:conditionalFormatting>
        <x14:conditionalFormatting xmlns:xm="http://schemas.microsoft.com/office/excel/2006/main">
          <x14:cfRule type="expression" priority="4703576" id="{33E80F40-2C28-4235-8352-2F9507EB51C7}">
            <xm:f>C$4='Data entry'!$BC74</xm:f>
            <x14:dxf>
              <fill>
                <patternFill patternType="gray0625">
                  <fgColor theme="5" tint="-0.24994659260841701"/>
                  <bgColor auto="1"/>
                </patternFill>
              </fill>
              <border>
                <left style="dashed">
                  <color theme="5" tint="-0.24994659260841701"/>
                </left>
                <right style="dashed">
                  <color theme="5" tint="-0.24994659260841701"/>
                </right>
                <top style="dashed">
                  <color theme="5" tint="-0.24994659260841701"/>
                </top>
                <bottom style="dashed">
                  <color theme="5" tint="-0.24994659260841701"/>
                </bottom>
                <vertical/>
                <horizontal/>
              </border>
            </x14:dxf>
          </x14:cfRule>
          <xm:sqref>C209:CC209</xm:sqref>
        </x14:conditionalFormatting>
        <x14:conditionalFormatting xmlns:xm="http://schemas.microsoft.com/office/excel/2006/main">
          <x14:cfRule type="expression" priority="4703851" id="{21C78CE9-0B77-4D53-8653-BD5D6E30C938}">
            <xm:f>OR(D$4='Data entry'!$S74:$AN74)</xm:f>
            <x14:dxf>
              <fill>
                <patternFill patternType="lightVertical">
                  <fgColor rgb="FF00B0F0"/>
                  <bgColor auto="1"/>
                </patternFill>
              </fill>
              <border>
                <left style="dashDot">
                  <color rgb="FF00B0F0"/>
                </left>
                <right style="dashDot">
                  <color rgb="FF00B0F0"/>
                </right>
                <top style="dashDot">
                  <color rgb="FF00B0F0"/>
                </top>
                <bottom style="dashDot">
                  <color rgb="FF00B0F0"/>
                </bottom>
              </border>
            </x14:dxf>
          </x14:cfRule>
          <xm:sqref>D210:CC210</xm:sqref>
        </x14:conditionalFormatting>
        <x14:conditionalFormatting xmlns:xm="http://schemas.microsoft.com/office/excel/2006/main">
          <x14:cfRule type="expression" priority="4704261" id="{5B0DB825-B7C2-40AC-B7EF-F267F054CFB9}">
            <xm:f>$U$4='Data entry'!$R74</xm:f>
            <x14:dxf>
              <fill>
                <patternFill>
                  <bgColor rgb="FFFF0000"/>
                </patternFill>
              </fill>
            </x14:dxf>
          </x14:cfRule>
          <xm:sqref>S210:AE210</xm:sqref>
        </x14:conditionalFormatting>
        <x14:conditionalFormatting xmlns:xm="http://schemas.microsoft.com/office/excel/2006/main">
          <x14:cfRule type="expression" priority="4704536" id="{18311200-E2BB-400F-B594-3B9A2C6068C2}">
            <xm:f>$V$4='Data entry'!$R74</xm:f>
            <x14:dxf>
              <fill>
                <patternFill>
                  <bgColor rgb="FFFF0000"/>
                </patternFill>
              </fill>
            </x14:dxf>
          </x14:cfRule>
          <xm:sqref>T210:AF210</xm:sqref>
        </x14:conditionalFormatting>
        <x14:conditionalFormatting xmlns:xm="http://schemas.microsoft.com/office/excel/2006/main">
          <x14:cfRule type="expression" priority="4704811" id="{D6DFB621-1A58-4C59-A987-ECAD0EB2D32B}">
            <xm:f>$V$4='Data entry'!$R74</xm:f>
            <x14:dxf>
              <fill>
                <patternFill>
                  <bgColor rgb="FFFFFF00"/>
                </patternFill>
              </fill>
            </x14:dxf>
          </x14:cfRule>
          <xm:sqref>H209:V209</xm:sqref>
        </x14:conditionalFormatting>
        <x14:conditionalFormatting xmlns:xm="http://schemas.microsoft.com/office/excel/2006/main">
          <x14:cfRule type="expression" priority="4705086" id="{5F87A680-DC5F-433D-A779-B7A534ACCDA9}">
            <xm:f>$W$4='Data entry'!$R74</xm:f>
            <x14:dxf>
              <fill>
                <patternFill>
                  <bgColor rgb="FFFF0000"/>
                </patternFill>
              </fill>
            </x14:dxf>
          </x14:cfRule>
          <xm:sqref>U210:AG210</xm:sqref>
        </x14:conditionalFormatting>
        <x14:conditionalFormatting xmlns:xm="http://schemas.microsoft.com/office/excel/2006/main">
          <x14:cfRule type="expression" priority="4705361" id="{964539FF-A92C-4F68-B268-B7157A32678C}">
            <xm:f>$W$4='Data entry'!$R74</xm:f>
            <x14:dxf>
              <fill>
                <patternFill>
                  <bgColor rgb="FFFFFF00"/>
                </patternFill>
              </fill>
            </x14:dxf>
          </x14:cfRule>
          <xm:sqref>I209:W209</xm:sqref>
        </x14:conditionalFormatting>
        <x14:conditionalFormatting xmlns:xm="http://schemas.microsoft.com/office/excel/2006/main">
          <x14:cfRule type="expression" priority="4705636" id="{46C1533A-F090-4A90-9309-3F59EC3FD3B0}">
            <xm:f>$X$4='Data entry'!$R74</xm:f>
            <x14:dxf>
              <fill>
                <patternFill>
                  <bgColor rgb="FFFF0000"/>
                </patternFill>
              </fill>
            </x14:dxf>
          </x14:cfRule>
          <xm:sqref>V210:AH210</xm:sqref>
        </x14:conditionalFormatting>
        <x14:conditionalFormatting xmlns:xm="http://schemas.microsoft.com/office/excel/2006/main">
          <x14:cfRule type="expression" priority="4705911" id="{7C70E81C-DDD4-4D75-933A-4F6A39893184}">
            <xm:f>$X$4='Data entry'!$R74</xm:f>
            <x14:dxf>
              <fill>
                <patternFill>
                  <bgColor rgb="FFFFFF00"/>
                </patternFill>
              </fill>
            </x14:dxf>
          </x14:cfRule>
          <xm:sqref>J209:X209</xm:sqref>
        </x14:conditionalFormatting>
        <x14:conditionalFormatting xmlns:xm="http://schemas.microsoft.com/office/excel/2006/main">
          <x14:cfRule type="expression" priority="4706186" id="{561AF073-0EF8-4B72-A119-40A639C4359D}">
            <xm:f>$Y$4='Data entry'!$R74</xm:f>
            <x14:dxf>
              <fill>
                <patternFill>
                  <bgColor rgb="FFFF0000"/>
                </patternFill>
              </fill>
            </x14:dxf>
          </x14:cfRule>
          <xm:sqref>W210:AI210</xm:sqref>
        </x14:conditionalFormatting>
        <x14:conditionalFormatting xmlns:xm="http://schemas.microsoft.com/office/excel/2006/main">
          <x14:cfRule type="expression" priority="4706461" id="{F242E808-8F07-4A89-9524-7D4C767CE357}">
            <xm:f>$Y$4='Data entry'!$R74</xm:f>
            <x14:dxf>
              <fill>
                <patternFill>
                  <bgColor rgb="FFFFFF00"/>
                </patternFill>
              </fill>
            </x14:dxf>
          </x14:cfRule>
          <xm:sqref>K209:Y209</xm:sqref>
        </x14:conditionalFormatting>
        <x14:conditionalFormatting xmlns:xm="http://schemas.microsoft.com/office/excel/2006/main">
          <x14:cfRule type="expression" priority="4706736" id="{DD601058-982B-4218-BD9D-64BB823C2633}">
            <xm:f>$Z$4='Data entry'!$R74</xm:f>
            <x14:dxf>
              <fill>
                <patternFill>
                  <bgColor rgb="FFFF0000"/>
                </patternFill>
              </fill>
            </x14:dxf>
          </x14:cfRule>
          <xm:sqref>X210:AJ210</xm:sqref>
        </x14:conditionalFormatting>
        <x14:conditionalFormatting xmlns:xm="http://schemas.microsoft.com/office/excel/2006/main">
          <x14:cfRule type="expression" priority="4707011" id="{C9DB141D-79F6-4093-92A3-7BF7A1622985}">
            <xm:f>$Z$4='Data entry'!$R74</xm:f>
            <x14:dxf>
              <fill>
                <patternFill>
                  <bgColor rgb="FFFFFF00"/>
                </patternFill>
              </fill>
            </x14:dxf>
          </x14:cfRule>
          <xm:sqref>L209:Z209</xm:sqref>
        </x14:conditionalFormatting>
        <x14:conditionalFormatting xmlns:xm="http://schemas.microsoft.com/office/excel/2006/main">
          <x14:cfRule type="expression" priority="4707286" id="{710EB8D3-F5C0-4E3C-8214-2D0C4E26F649}">
            <xm:f>$AA$4='Data entry'!$R74</xm:f>
            <x14:dxf>
              <fill>
                <patternFill>
                  <bgColor rgb="FFFF0000"/>
                </patternFill>
              </fill>
            </x14:dxf>
          </x14:cfRule>
          <xm:sqref>Y210:AK210</xm:sqref>
        </x14:conditionalFormatting>
        <x14:conditionalFormatting xmlns:xm="http://schemas.microsoft.com/office/excel/2006/main">
          <x14:cfRule type="expression" priority="4707561" id="{33825D69-C967-4D27-B395-5D44A3083802}">
            <xm:f>$AA$4='Data entry'!$R74</xm:f>
            <x14:dxf>
              <fill>
                <patternFill>
                  <bgColor rgb="FFFFFF00"/>
                </patternFill>
              </fill>
            </x14:dxf>
          </x14:cfRule>
          <xm:sqref>M209:AA209</xm:sqref>
        </x14:conditionalFormatting>
        <x14:conditionalFormatting xmlns:xm="http://schemas.microsoft.com/office/excel/2006/main">
          <x14:cfRule type="expression" priority="4707836" id="{9811A97D-351B-4D32-8754-AF433277E62B}">
            <xm:f>$AB$4='Data entry'!$R74</xm:f>
            <x14:dxf>
              <fill>
                <patternFill>
                  <bgColor rgb="FFFF0000"/>
                </patternFill>
              </fill>
            </x14:dxf>
          </x14:cfRule>
          <xm:sqref>Z210:AL210</xm:sqref>
        </x14:conditionalFormatting>
        <x14:conditionalFormatting xmlns:xm="http://schemas.microsoft.com/office/excel/2006/main">
          <x14:cfRule type="expression" priority="4708111" id="{6DD3E556-C72E-438B-92DA-3096ED1E4178}">
            <xm:f>$AB$4='Data entry'!$R74</xm:f>
            <x14:dxf>
              <fill>
                <patternFill>
                  <bgColor rgb="FFFFFF00"/>
                </patternFill>
              </fill>
            </x14:dxf>
          </x14:cfRule>
          <xm:sqref>N209:AB209</xm:sqref>
        </x14:conditionalFormatting>
        <x14:conditionalFormatting xmlns:xm="http://schemas.microsoft.com/office/excel/2006/main">
          <x14:cfRule type="expression" priority="4708386" id="{C0DF7A1B-D6BC-4371-BD3A-F0708147FA1C}">
            <xm:f>$AC$4='Data entry'!$R74</xm:f>
            <x14:dxf>
              <fill>
                <patternFill>
                  <bgColor rgb="FFFF0000"/>
                </patternFill>
              </fill>
            </x14:dxf>
          </x14:cfRule>
          <xm:sqref>AA210:AM210</xm:sqref>
        </x14:conditionalFormatting>
        <x14:conditionalFormatting xmlns:xm="http://schemas.microsoft.com/office/excel/2006/main">
          <x14:cfRule type="expression" priority="4708661" id="{DB2E1F48-AF0E-41F9-A976-6B1963CA5711}">
            <xm:f>$AC$4='Data entry'!$R74</xm:f>
            <x14:dxf>
              <fill>
                <patternFill>
                  <bgColor rgb="FFFFFF00"/>
                </patternFill>
              </fill>
            </x14:dxf>
          </x14:cfRule>
          <xm:sqref>O209:AC209</xm:sqref>
        </x14:conditionalFormatting>
        <x14:conditionalFormatting xmlns:xm="http://schemas.microsoft.com/office/excel/2006/main">
          <x14:cfRule type="expression" priority="4708936" id="{89909907-F9A9-4AF9-BC1D-304710A43F50}">
            <xm:f>$AD$4='Data entry'!$R74</xm:f>
            <x14:dxf>
              <fill>
                <patternFill>
                  <bgColor rgb="FFFF0000"/>
                </patternFill>
              </fill>
            </x14:dxf>
          </x14:cfRule>
          <xm:sqref>AB210:AN210</xm:sqref>
        </x14:conditionalFormatting>
        <x14:conditionalFormatting xmlns:xm="http://schemas.microsoft.com/office/excel/2006/main">
          <x14:cfRule type="expression" priority="4709211" id="{729676B7-E331-43A4-ACC9-850DCEE76A0E}">
            <xm:f>$AD$4='Data entry'!$R74</xm:f>
            <x14:dxf>
              <fill>
                <patternFill>
                  <bgColor rgb="FFFFFF00"/>
                </patternFill>
              </fill>
            </x14:dxf>
          </x14:cfRule>
          <xm:sqref>P209:AD209</xm:sqref>
        </x14:conditionalFormatting>
        <x14:conditionalFormatting xmlns:xm="http://schemas.microsoft.com/office/excel/2006/main">
          <x14:cfRule type="expression" priority="4709486" id="{00DA2C55-350E-44AA-ABEA-808FABFDA737}">
            <xm:f>$AE$4='Data entry'!$R74</xm:f>
            <x14:dxf>
              <fill>
                <patternFill>
                  <bgColor rgb="FFFF0000"/>
                </patternFill>
              </fill>
            </x14:dxf>
          </x14:cfRule>
          <xm:sqref>AC210:AO210</xm:sqref>
        </x14:conditionalFormatting>
        <x14:conditionalFormatting xmlns:xm="http://schemas.microsoft.com/office/excel/2006/main">
          <x14:cfRule type="expression" priority="4709761" id="{373C95F1-00C1-45E9-B561-5224945BA4A4}">
            <xm:f>$AE$4='Data entry'!$R74</xm:f>
            <x14:dxf>
              <fill>
                <patternFill>
                  <bgColor rgb="FFFFFF00"/>
                </patternFill>
              </fill>
            </x14:dxf>
          </x14:cfRule>
          <xm:sqref>Q209:AE209</xm:sqref>
        </x14:conditionalFormatting>
        <x14:conditionalFormatting xmlns:xm="http://schemas.microsoft.com/office/excel/2006/main">
          <x14:cfRule type="expression" priority="4710036" id="{65E90E74-6BEF-4B00-BD5E-ECACFEBC225A}">
            <xm:f>$AF$4='Data entry'!$R74</xm:f>
            <x14:dxf>
              <fill>
                <patternFill>
                  <bgColor rgb="FFFF0000"/>
                </patternFill>
              </fill>
            </x14:dxf>
          </x14:cfRule>
          <xm:sqref>AD210:AP210</xm:sqref>
        </x14:conditionalFormatting>
        <x14:conditionalFormatting xmlns:xm="http://schemas.microsoft.com/office/excel/2006/main">
          <x14:cfRule type="expression" priority="4710311" id="{56B519D7-E083-4811-B42B-D6CB10D44BB3}">
            <xm:f>$AF$4='Data entry'!$R74</xm:f>
            <x14:dxf>
              <fill>
                <patternFill>
                  <bgColor rgb="FFFFFF00"/>
                </patternFill>
              </fill>
            </x14:dxf>
          </x14:cfRule>
          <xm:sqref>R209:AF209</xm:sqref>
        </x14:conditionalFormatting>
        <x14:conditionalFormatting xmlns:xm="http://schemas.microsoft.com/office/excel/2006/main">
          <x14:cfRule type="expression" priority="4710586" id="{889682B6-BF9B-414B-86B7-1C802156B058}">
            <xm:f>$AG$4='Data entry'!$R74</xm:f>
            <x14:dxf>
              <fill>
                <patternFill>
                  <bgColor rgb="FFFF0000"/>
                </patternFill>
              </fill>
            </x14:dxf>
          </x14:cfRule>
          <xm:sqref>AE210:AQ210</xm:sqref>
        </x14:conditionalFormatting>
        <x14:conditionalFormatting xmlns:xm="http://schemas.microsoft.com/office/excel/2006/main">
          <x14:cfRule type="expression" priority="4710861" id="{19913D88-1940-4CB0-B29C-D46D60833BD5}">
            <xm:f>$AG$4='Data entry'!$R74</xm:f>
            <x14:dxf>
              <fill>
                <patternFill>
                  <bgColor rgb="FFFFFF00"/>
                </patternFill>
              </fill>
            </x14:dxf>
          </x14:cfRule>
          <xm:sqref>S209:AG209</xm:sqref>
        </x14:conditionalFormatting>
        <x14:conditionalFormatting xmlns:xm="http://schemas.microsoft.com/office/excel/2006/main">
          <x14:cfRule type="expression" priority="4711136" id="{3DD7B9A5-18A3-463F-BAD5-9796FC487328}">
            <xm:f>$AH$4='Data entry'!$R74</xm:f>
            <x14:dxf>
              <fill>
                <patternFill>
                  <bgColor rgb="FFFF0000"/>
                </patternFill>
              </fill>
            </x14:dxf>
          </x14:cfRule>
          <xm:sqref>AF210:AR210</xm:sqref>
        </x14:conditionalFormatting>
        <x14:conditionalFormatting xmlns:xm="http://schemas.microsoft.com/office/excel/2006/main">
          <x14:cfRule type="expression" priority="4711411" id="{31005CF4-5608-496E-91EB-F7F505046C80}">
            <xm:f>$AH$4='Data entry'!$R74</xm:f>
            <x14:dxf>
              <fill>
                <patternFill>
                  <bgColor rgb="FFFFFF00"/>
                </patternFill>
              </fill>
            </x14:dxf>
          </x14:cfRule>
          <xm:sqref>T209:AH209</xm:sqref>
        </x14:conditionalFormatting>
        <x14:conditionalFormatting xmlns:xm="http://schemas.microsoft.com/office/excel/2006/main">
          <x14:cfRule type="expression" priority="4711686" id="{CD14F654-5B7A-444F-8FC1-7DD71E76E475}">
            <xm:f>$AI$4='Data entry'!$R74</xm:f>
            <x14:dxf>
              <fill>
                <patternFill>
                  <bgColor rgb="FFFF0000"/>
                </patternFill>
              </fill>
            </x14:dxf>
          </x14:cfRule>
          <xm:sqref>AG210:AS210</xm:sqref>
        </x14:conditionalFormatting>
        <x14:conditionalFormatting xmlns:xm="http://schemas.microsoft.com/office/excel/2006/main">
          <x14:cfRule type="expression" priority="4711961" id="{0E4E448C-6C46-4285-B877-A61A90294385}">
            <xm:f>$AI$4='Data entry'!$R74</xm:f>
            <x14:dxf>
              <fill>
                <patternFill>
                  <bgColor rgb="FFFFFF00"/>
                </patternFill>
              </fill>
            </x14:dxf>
          </x14:cfRule>
          <xm:sqref>U209:AI209</xm:sqref>
        </x14:conditionalFormatting>
        <x14:conditionalFormatting xmlns:xm="http://schemas.microsoft.com/office/excel/2006/main">
          <x14:cfRule type="expression" priority="4712236" id="{B1C1818F-791C-403D-BE73-6F6E9DC6A16D}">
            <xm:f>$AJ$4='Data entry'!$R74</xm:f>
            <x14:dxf>
              <fill>
                <patternFill>
                  <bgColor rgb="FFFF0000"/>
                </patternFill>
              </fill>
            </x14:dxf>
          </x14:cfRule>
          <xm:sqref>AH210:AT210</xm:sqref>
        </x14:conditionalFormatting>
        <x14:conditionalFormatting xmlns:xm="http://schemas.microsoft.com/office/excel/2006/main">
          <x14:cfRule type="expression" priority="4712511" id="{A1237792-221B-431B-B8A7-E9A64DA46D93}">
            <xm:f>$AJ$4='Data entry'!$R74</xm:f>
            <x14:dxf>
              <fill>
                <patternFill>
                  <bgColor rgb="FFFFFF00"/>
                </patternFill>
              </fill>
            </x14:dxf>
          </x14:cfRule>
          <xm:sqref>V209:AJ209</xm:sqref>
        </x14:conditionalFormatting>
        <x14:conditionalFormatting xmlns:xm="http://schemas.microsoft.com/office/excel/2006/main">
          <x14:cfRule type="expression" priority="4712786" id="{617DC2AF-C7A3-4724-8EA3-17DEFEDC8949}">
            <xm:f>$AK$4='Data entry'!$R74</xm:f>
            <x14:dxf>
              <fill>
                <patternFill>
                  <bgColor rgb="FFFF0000"/>
                </patternFill>
              </fill>
            </x14:dxf>
          </x14:cfRule>
          <xm:sqref>AI210:AU210</xm:sqref>
        </x14:conditionalFormatting>
        <x14:conditionalFormatting xmlns:xm="http://schemas.microsoft.com/office/excel/2006/main">
          <x14:cfRule type="expression" priority="4713061" id="{AA72317D-37B1-48EB-A28B-BF2AC8DC4519}">
            <xm:f>$AK$4='Data entry'!$R74</xm:f>
            <x14:dxf>
              <fill>
                <patternFill>
                  <bgColor rgb="FFFFFF00"/>
                </patternFill>
              </fill>
            </x14:dxf>
          </x14:cfRule>
          <xm:sqref>W209:AK209</xm:sqref>
        </x14:conditionalFormatting>
        <x14:conditionalFormatting xmlns:xm="http://schemas.microsoft.com/office/excel/2006/main">
          <x14:cfRule type="expression" priority="4713336" id="{6CA9FB7A-20EA-4D3A-B74C-A001F4BE810D}">
            <xm:f>$AL$4='Data entry'!$R74</xm:f>
            <x14:dxf>
              <fill>
                <patternFill>
                  <bgColor rgb="FFFF0000"/>
                </patternFill>
              </fill>
            </x14:dxf>
          </x14:cfRule>
          <xm:sqref>AJ210:AV210</xm:sqref>
        </x14:conditionalFormatting>
        <x14:conditionalFormatting xmlns:xm="http://schemas.microsoft.com/office/excel/2006/main">
          <x14:cfRule type="expression" priority="4713611" id="{81A75DAA-573F-4EF3-A640-1B992C18BEA0}">
            <xm:f>$AL$4='Data entry'!$R74</xm:f>
            <x14:dxf>
              <fill>
                <patternFill>
                  <bgColor rgb="FFFFFF00"/>
                </patternFill>
              </fill>
            </x14:dxf>
          </x14:cfRule>
          <xm:sqref>X209:AL209</xm:sqref>
        </x14:conditionalFormatting>
        <x14:conditionalFormatting xmlns:xm="http://schemas.microsoft.com/office/excel/2006/main">
          <x14:cfRule type="expression" priority="4713886" id="{3D44713E-4ABA-4CCD-9DF4-5513A9FB5E1E}">
            <xm:f>$AM$4='Data entry'!$R74</xm:f>
            <x14:dxf>
              <fill>
                <patternFill>
                  <bgColor rgb="FFFF0000"/>
                </patternFill>
              </fill>
            </x14:dxf>
          </x14:cfRule>
          <xm:sqref>AK210:AW210</xm:sqref>
        </x14:conditionalFormatting>
        <x14:conditionalFormatting xmlns:xm="http://schemas.microsoft.com/office/excel/2006/main">
          <x14:cfRule type="expression" priority="4714161" id="{05A26B51-72A7-4423-822F-2BDBC28275D0}">
            <xm:f>$AM$4='Data entry'!$R74</xm:f>
            <x14:dxf>
              <fill>
                <patternFill>
                  <bgColor rgb="FFFFFF00"/>
                </patternFill>
              </fill>
            </x14:dxf>
          </x14:cfRule>
          <xm:sqref>Y209:AM209</xm:sqref>
        </x14:conditionalFormatting>
        <x14:conditionalFormatting xmlns:xm="http://schemas.microsoft.com/office/excel/2006/main">
          <x14:cfRule type="expression" priority="4714436" id="{B8A20675-6230-4694-A7F6-6B3DC7142773}">
            <xm:f>$AN$4='Data entry'!$R74</xm:f>
            <x14:dxf>
              <fill>
                <patternFill>
                  <bgColor rgb="FFFF0000"/>
                </patternFill>
              </fill>
            </x14:dxf>
          </x14:cfRule>
          <xm:sqref>AL210:AX210</xm:sqref>
        </x14:conditionalFormatting>
        <x14:conditionalFormatting xmlns:xm="http://schemas.microsoft.com/office/excel/2006/main">
          <x14:cfRule type="expression" priority="4714711" id="{8421181C-7450-42E9-BC1D-065CCFCA960E}">
            <xm:f>$AN$4='Data entry'!$R74</xm:f>
            <x14:dxf>
              <fill>
                <patternFill>
                  <bgColor rgb="FFFFFF00"/>
                </patternFill>
              </fill>
            </x14:dxf>
          </x14:cfRule>
          <xm:sqref>Z209:AN209</xm:sqref>
        </x14:conditionalFormatting>
        <x14:conditionalFormatting xmlns:xm="http://schemas.microsoft.com/office/excel/2006/main">
          <x14:cfRule type="expression" priority="4714986" id="{067FE4BD-6EF4-4684-B6E0-35AB2F267EE7}">
            <xm:f>$AO$4='Data entry'!$R74</xm:f>
            <x14:dxf>
              <fill>
                <patternFill>
                  <bgColor rgb="FFFF0000"/>
                </patternFill>
              </fill>
            </x14:dxf>
          </x14:cfRule>
          <xm:sqref>AM210:AY210</xm:sqref>
        </x14:conditionalFormatting>
        <x14:conditionalFormatting xmlns:xm="http://schemas.microsoft.com/office/excel/2006/main">
          <x14:cfRule type="expression" priority="4715261" id="{F7653492-88D1-47AC-8BA3-0CCE65C3C2AB}">
            <xm:f>$AO$4='Data entry'!$R74</xm:f>
            <x14:dxf>
              <fill>
                <patternFill>
                  <bgColor rgb="FFFFFF00"/>
                </patternFill>
              </fill>
            </x14:dxf>
          </x14:cfRule>
          <xm:sqref>AA209:AO209</xm:sqref>
        </x14:conditionalFormatting>
        <x14:conditionalFormatting xmlns:xm="http://schemas.microsoft.com/office/excel/2006/main">
          <x14:cfRule type="expression" priority="4715536" id="{207A5E5D-B322-482E-9193-1D7318138358}">
            <xm:f>$AP$4='Data entry'!$R74</xm:f>
            <x14:dxf>
              <fill>
                <patternFill>
                  <bgColor rgb="FFFF0000"/>
                </patternFill>
              </fill>
            </x14:dxf>
          </x14:cfRule>
          <xm:sqref>AN210:AZ210</xm:sqref>
        </x14:conditionalFormatting>
        <x14:conditionalFormatting xmlns:xm="http://schemas.microsoft.com/office/excel/2006/main">
          <x14:cfRule type="expression" priority="4715811" id="{21DA638D-4CA0-4067-BFF1-240CE1A0261B}">
            <xm:f>$AP$4='Data entry'!$R74</xm:f>
            <x14:dxf>
              <fill>
                <patternFill>
                  <bgColor rgb="FFFFFF00"/>
                </patternFill>
              </fill>
            </x14:dxf>
          </x14:cfRule>
          <xm:sqref>AB209:AP209</xm:sqref>
        </x14:conditionalFormatting>
        <x14:conditionalFormatting xmlns:xm="http://schemas.microsoft.com/office/excel/2006/main">
          <x14:cfRule type="expression" priority="4716086" id="{71963D96-A42A-4B90-BFC7-6D83D37766EF}">
            <xm:f>$AQ$4='Data entry'!$R74</xm:f>
            <x14:dxf>
              <fill>
                <patternFill>
                  <bgColor rgb="FFFF0000"/>
                </patternFill>
              </fill>
            </x14:dxf>
          </x14:cfRule>
          <xm:sqref>AO210:BA210</xm:sqref>
        </x14:conditionalFormatting>
        <x14:conditionalFormatting xmlns:xm="http://schemas.microsoft.com/office/excel/2006/main">
          <x14:cfRule type="expression" priority="4716361" id="{74952595-84B6-484F-8FF6-FCC1F337DF4D}">
            <xm:f>$AQ$4='Data entry'!$R74</xm:f>
            <x14:dxf>
              <fill>
                <patternFill>
                  <bgColor rgb="FFFFFF00"/>
                </patternFill>
              </fill>
            </x14:dxf>
          </x14:cfRule>
          <xm:sqref>AC209:AQ209</xm:sqref>
        </x14:conditionalFormatting>
        <x14:conditionalFormatting xmlns:xm="http://schemas.microsoft.com/office/excel/2006/main">
          <x14:cfRule type="expression" priority="4716636" id="{8AC9C4B9-0A34-4BC0-B0F7-CA89434C4911}">
            <xm:f>$P$4='Data entry'!$R74</xm:f>
            <x14:dxf>
              <fill>
                <patternFill>
                  <bgColor rgb="FFFFFF00"/>
                </patternFill>
              </fill>
            </x14:dxf>
          </x14:cfRule>
          <xm:sqref>C209:P209</xm:sqref>
        </x14:conditionalFormatting>
        <x14:conditionalFormatting xmlns:xm="http://schemas.microsoft.com/office/excel/2006/main">
          <x14:cfRule type="expression" priority="4716911" id="{0A726775-ABFD-4F22-967C-1A4D87BA3751}">
            <xm:f>$Q$4='Data entry'!$R74</xm:f>
            <x14:dxf>
              <fill>
                <patternFill>
                  <bgColor rgb="FFFFFF00"/>
                </patternFill>
              </fill>
            </x14:dxf>
          </x14:cfRule>
          <xm:sqref>C209:Q209</xm:sqref>
        </x14:conditionalFormatting>
        <x14:conditionalFormatting xmlns:xm="http://schemas.microsoft.com/office/excel/2006/main">
          <x14:cfRule type="expression" priority="4717186" id="{3A8414BD-262C-43B5-86EE-FA6901D00453}">
            <xm:f>$Q$4='Data entry'!$R74</xm:f>
            <x14:dxf>
              <fill>
                <patternFill>
                  <bgColor rgb="FFFF0000"/>
                </patternFill>
              </fill>
            </x14:dxf>
          </x14:cfRule>
          <xm:sqref>O210:AA210</xm:sqref>
        </x14:conditionalFormatting>
        <x14:conditionalFormatting xmlns:xm="http://schemas.microsoft.com/office/excel/2006/main">
          <x14:cfRule type="expression" priority="4717461" id="{B8B5501D-F3EF-4449-9306-F652960C65F4}">
            <xm:f>$R$4='Data entry'!$R74</xm:f>
            <x14:dxf>
              <fill>
                <patternFill>
                  <bgColor rgb="FFFF0000"/>
                </patternFill>
              </fill>
            </x14:dxf>
          </x14:cfRule>
          <xm:sqref>P210:AB210</xm:sqref>
        </x14:conditionalFormatting>
        <x14:conditionalFormatting xmlns:xm="http://schemas.microsoft.com/office/excel/2006/main">
          <x14:cfRule type="expression" priority="4717736" id="{5D070DEC-B82E-4D87-B907-A3E5AB836991}">
            <xm:f>$R$4='Data entry'!$R74</xm:f>
            <x14:dxf>
              <fill>
                <patternFill>
                  <bgColor rgb="FFFFFF00"/>
                </patternFill>
              </fill>
            </x14:dxf>
          </x14:cfRule>
          <xm:sqref>D209:R209</xm:sqref>
        </x14:conditionalFormatting>
        <x14:conditionalFormatting xmlns:xm="http://schemas.microsoft.com/office/excel/2006/main">
          <x14:cfRule type="expression" priority="4718011" id="{E4D16A10-F818-4664-9FB2-F0E839824D4B}">
            <xm:f>$S$4='Data entry'!$R74</xm:f>
            <x14:dxf>
              <fill>
                <patternFill>
                  <bgColor rgb="FFFF0000"/>
                </patternFill>
              </fill>
            </x14:dxf>
          </x14:cfRule>
          <xm:sqref>Q210:AC210</xm:sqref>
        </x14:conditionalFormatting>
        <x14:conditionalFormatting xmlns:xm="http://schemas.microsoft.com/office/excel/2006/main">
          <x14:cfRule type="expression" priority="4718286" id="{1A9F9911-A3E9-4730-AFBE-AB8C596545CA}">
            <xm:f>$S$4='Data entry'!$R74</xm:f>
            <x14:dxf>
              <fill>
                <patternFill>
                  <bgColor rgb="FFFFFF00"/>
                </patternFill>
              </fill>
            </x14:dxf>
          </x14:cfRule>
          <xm:sqref>E209:S209</xm:sqref>
        </x14:conditionalFormatting>
        <x14:conditionalFormatting xmlns:xm="http://schemas.microsoft.com/office/excel/2006/main">
          <x14:cfRule type="expression" priority="4718561" id="{8BB5CD1B-B2AC-442A-9550-26DE19A62D22}">
            <xm:f>$T$4='Data entry'!$R74</xm:f>
            <x14:dxf>
              <fill>
                <patternFill>
                  <bgColor rgb="FFFF0000"/>
                </patternFill>
              </fill>
            </x14:dxf>
          </x14:cfRule>
          <xm:sqref>R210:AD210</xm:sqref>
        </x14:conditionalFormatting>
        <x14:conditionalFormatting xmlns:xm="http://schemas.microsoft.com/office/excel/2006/main">
          <x14:cfRule type="expression" priority="4718836" id="{E7B59C69-7921-4049-84A1-8B3E5F7B0598}">
            <xm:f>$T$4='Data entry'!$R74</xm:f>
            <x14:dxf>
              <fill>
                <patternFill>
                  <bgColor rgb="FFFFFF00"/>
                </patternFill>
              </fill>
            </x14:dxf>
          </x14:cfRule>
          <xm:sqref>F209:T209</xm:sqref>
        </x14:conditionalFormatting>
        <x14:conditionalFormatting xmlns:xm="http://schemas.microsoft.com/office/excel/2006/main">
          <x14:cfRule type="expression" priority="4719111" id="{238C09E5-7A3D-439D-949F-A7733073F9A2}">
            <xm:f>$U$4='Data entry'!$R74</xm:f>
            <x14:dxf>
              <fill>
                <patternFill>
                  <bgColor rgb="FFFFFF00"/>
                </patternFill>
              </fill>
            </x14:dxf>
          </x14:cfRule>
          <xm:sqref>G209:U209</xm:sqref>
        </x14:conditionalFormatting>
        <x14:conditionalFormatting xmlns:xm="http://schemas.microsoft.com/office/excel/2006/main">
          <x14:cfRule type="expression" priority="4719386" id="{DE4D4432-0A19-452A-AF14-2873FE4DF411}">
            <xm:f>$AR$4='Data entry'!$R74</xm:f>
            <x14:dxf>
              <fill>
                <patternFill>
                  <bgColor rgb="FFFF0000"/>
                </patternFill>
              </fill>
            </x14:dxf>
          </x14:cfRule>
          <xm:sqref>AP210:BB210</xm:sqref>
        </x14:conditionalFormatting>
        <x14:conditionalFormatting xmlns:xm="http://schemas.microsoft.com/office/excel/2006/main">
          <x14:cfRule type="expression" priority="4719661" id="{90D7E1FF-542D-40C8-9BD5-DFEB4CDD256F}">
            <xm:f>$AR$4='Data entry'!$R74</xm:f>
            <x14:dxf>
              <fill>
                <patternFill>
                  <bgColor rgb="FFFFFF00"/>
                </patternFill>
              </fill>
            </x14:dxf>
          </x14:cfRule>
          <xm:sqref>AD209:AR209</xm:sqref>
        </x14:conditionalFormatting>
        <x14:conditionalFormatting xmlns:xm="http://schemas.microsoft.com/office/excel/2006/main">
          <x14:cfRule type="expression" priority="4719936" id="{0EBB5305-4A4A-4205-A1FF-11160070CBC3}">
            <xm:f>$AS$4='Data entry'!$R74</xm:f>
            <x14:dxf>
              <fill>
                <patternFill>
                  <bgColor rgb="FFFF0000"/>
                </patternFill>
              </fill>
            </x14:dxf>
          </x14:cfRule>
          <xm:sqref>AQ210:BC210</xm:sqref>
        </x14:conditionalFormatting>
        <x14:conditionalFormatting xmlns:xm="http://schemas.microsoft.com/office/excel/2006/main">
          <x14:cfRule type="expression" priority="4720211" id="{AC8EB30C-4253-4CE1-820E-1801F6D8D35B}">
            <xm:f>$AS$4='Data entry'!$R74</xm:f>
            <x14:dxf>
              <fill>
                <patternFill>
                  <bgColor rgb="FFFFFF00"/>
                </patternFill>
              </fill>
            </x14:dxf>
          </x14:cfRule>
          <xm:sqref>AE209:AS209</xm:sqref>
        </x14:conditionalFormatting>
        <x14:conditionalFormatting xmlns:xm="http://schemas.microsoft.com/office/excel/2006/main">
          <x14:cfRule type="expression" priority="4720486" id="{E11744C1-7201-4272-A1B0-945490B42425}">
            <xm:f>$AT$4='Data entry'!$R74</xm:f>
            <x14:dxf>
              <fill>
                <patternFill>
                  <bgColor rgb="FFFF0000"/>
                </patternFill>
              </fill>
            </x14:dxf>
          </x14:cfRule>
          <xm:sqref>AR210:BD210</xm:sqref>
        </x14:conditionalFormatting>
        <x14:conditionalFormatting xmlns:xm="http://schemas.microsoft.com/office/excel/2006/main">
          <x14:cfRule type="expression" priority="4720761" id="{5EE2823B-E955-4EA7-B99C-0B1F77B57A69}">
            <xm:f>$AT$4='Data entry'!$R74</xm:f>
            <x14:dxf>
              <fill>
                <patternFill>
                  <bgColor rgb="FFFFFF00"/>
                </patternFill>
              </fill>
            </x14:dxf>
          </x14:cfRule>
          <xm:sqref>AF209:AT209</xm:sqref>
        </x14:conditionalFormatting>
        <x14:conditionalFormatting xmlns:xm="http://schemas.microsoft.com/office/excel/2006/main">
          <x14:cfRule type="expression" priority="4721036" id="{5737DC63-3262-4B34-900C-2AAEB255FCBA}">
            <xm:f>$AU$4='Data entry'!$R74</xm:f>
            <x14:dxf>
              <fill>
                <patternFill>
                  <bgColor rgb="FFFF0000"/>
                </patternFill>
              </fill>
            </x14:dxf>
          </x14:cfRule>
          <xm:sqref>AS210:BE210</xm:sqref>
        </x14:conditionalFormatting>
        <x14:conditionalFormatting xmlns:xm="http://schemas.microsoft.com/office/excel/2006/main">
          <x14:cfRule type="expression" priority="4721311" id="{2B5C1F1B-3C3D-4CA3-BC64-0E98422075B6}">
            <xm:f>$AU$4='Data entry'!$R74</xm:f>
            <x14:dxf>
              <fill>
                <patternFill>
                  <bgColor rgb="FFFFFF00"/>
                </patternFill>
              </fill>
            </x14:dxf>
          </x14:cfRule>
          <xm:sqref>AG209:AU209</xm:sqref>
        </x14:conditionalFormatting>
        <x14:conditionalFormatting xmlns:xm="http://schemas.microsoft.com/office/excel/2006/main">
          <x14:cfRule type="expression" priority="4721586" id="{B87A1285-B003-4855-8F4B-53C391BA10E6}">
            <xm:f>$AV$4='Data entry'!$R74</xm:f>
            <x14:dxf>
              <fill>
                <patternFill>
                  <bgColor rgb="FFFF0000"/>
                </patternFill>
              </fill>
            </x14:dxf>
          </x14:cfRule>
          <xm:sqref>AT210:BF210</xm:sqref>
        </x14:conditionalFormatting>
        <x14:conditionalFormatting xmlns:xm="http://schemas.microsoft.com/office/excel/2006/main">
          <x14:cfRule type="expression" priority="4721861" id="{338EE31C-78DB-4818-B837-0380F9E457FA}">
            <xm:f>$AV$4='Data entry'!$R74</xm:f>
            <x14:dxf>
              <fill>
                <patternFill>
                  <bgColor rgb="FFFFFF00"/>
                </patternFill>
              </fill>
            </x14:dxf>
          </x14:cfRule>
          <xm:sqref>AH209:AV209</xm:sqref>
        </x14:conditionalFormatting>
        <x14:conditionalFormatting xmlns:xm="http://schemas.microsoft.com/office/excel/2006/main">
          <x14:cfRule type="expression" priority="4722136" id="{5C40EA66-2801-4C91-B885-BF6A1ECFC35C}">
            <xm:f>$AW$4='Data entry'!$R74</xm:f>
            <x14:dxf>
              <fill>
                <patternFill>
                  <bgColor rgb="FFFF0000"/>
                </patternFill>
              </fill>
            </x14:dxf>
          </x14:cfRule>
          <xm:sqref>AU210:BG210</xm:sqref>
        </x14:conditionalFormatting>
        <x14:conditionalFormatting xmlns:xm="http://schemas.microsoft.com/office/excel/2006/main">
          <x14:cfRule type="expression" priority="4722411" id="{51BCD5CE-DF86-4C2F-8A81-DDA1EFD6C8F7}">
            <xm:f>$AW$4='Data entry'!$R74</xm:f>
            <x14:dxf>
              <fill>
                <patternFill>
                  <bgColor rgb="FFFFFF00"/>
                </patternFill>
              </fill>
            </x14:dxf>
          </x14:cfRule>
          <xm:sqref>AI209:AW209</xm:sqref>
        </x14:conditionalFormatting>
        <x14:conditionalFormatting xmlns:xm="http://schemas.microsoft.com/office/excel/2006/main">
          <x14:cfRule type="expression" priority="4722686" id="{DC2ED5A0-8917-4877-8CD3-9DF9BE5993C9}">
            <xm:f>$AX$4='Data entry'!$R74</xm:f>
            <x14:dxf>
              <fill>
                <patternFill>
                  <bgColor rgb="FFFF0000"/>
                </patternFill>
              </fill>
            </x14:dxf>
          </x14:cfRule>
          <xm:sqref>AV210:BH210</xm:sqref>
        </x14:conditionalFormatting>
        <x14:conditionalFormatting xmlns:xm="http://schemas.microsoft.com/office/excel/2006/main">
          <x14:cfRule type="expression" priority="4722961" id="{59B31869-20F9-45BD-BC80-0A6C8945CE2C}">
            <xm:f>$AX$4='Data entry'!$R74</xm:f>
            <x14:dxf>
              <fill>
                <patternFill>
                  <bgColor rgb="FFFFFF00"/>
                </patternFill>
              </fill>
            </x14:dxf>
          </x14:cfRule>
          <xm:sqref>AJ209:AX209</xm:sqref>
        </x14:conditionalFormatting>
        <x14:conditionalFormatting xmlns:xm="http://schemas.microsoft.com/office/excel/2006/main">
          <x14:cfRule type="expression" priority="4723236" id="{D4208FA0-4262-4037-934C-6D0742B2AD8E}">
            <xm:f>$AY$4='Data entry'!$R74</xm:f>
            <x14:dxf>
              <fill>
                <patternFill>
                  <bgColor rgb="FFFF0000"/>
                </patternFill>
              </fill>
            </x14:dxf>
          </x14:cfRule>
          <xm:sqref>AW210:BI210</xm:sqref>
        </x14:conditionalFormatting>
        <x14:conditionalFormatting xmlns:xm="http://schemas.microsoft.com/office/excel/2006/main">
          <x14:cfRule type="expression" priority="4723511" id="{04D6E423-18C7-42B2-A67D-F49D8E62B571}">
            <xm:f>$AY$4='Data entry'!$R74</xm:f>
            <x14:dxf>
              <fill>
                <patternFill>
                  <bgColor rgb="FFFFFF00"/>
                </patternFill>
              </fill>
            </x14:dxf>
          </x14:cfRule>
          <xm:sqref>AK209:AY209</xm:sqref>
        </x14:conditionalFormatting>
        <x14:conditionalFormatting xmlns:xm="http://schemas.microsoft.com/office/excel/2006/main">
          <x14:cfRule type="expression" priority="4723786" id="{A931C203-6E4B-4EBD-A2F4-1876881F48D4}">
            <xm:f>$AZ$4='Data entry'!$R74</xm:f>
            <x14:dxf>
              <fill>
                <patternFill>
                  <bgColor rgb="FFFF0000"/>
                </patternFill>
              </fill>
            </x14:dxf>
          </x14:cfRule>
          <xm:sqref>AX210:BJ210</xm:sqref>
        </x14:conditionalFormatting>
        <x14:conditionalFormatting xmlns:xm="http://schemas.microsoft.com/office/excel/2006/main">
          <x14:cfRule type="expression" priority="4724061" id="{092D9100-E652-40FE-8CAA-720DC0681250}">
            <xm:f>$AZ$4='Data entry'!$R74</xm:f>
            <x14:dxf>
              <fill>
                <patternFill>
                  <bgColor rgb="FFFFFF00"/>
                </patternFill>
              </fill>
            </x14:dxf>
          </x14:cfRule>
          <xm:sqref>AL209:AZ209</xm:sqref>
        </x14:conditionalFormatting>
        <x14:conditionalFormatting xmlns:xm="http://schemas.microsoft.com/office/excel/2006/main">
          <x14:cfRule type="expression" priority="4724336" id="{A3C7E6BE-A225-483C-A983-A915DB662C52}">
            <xm:f>$BA$4='Data entry'!$R74</xm:f>
            <x14:dxf>
              <fill>
                <patternFill>
                  <bgColor rgb="FFFF0000"/>
                </patternFill>
              </fill>
            </x14:dxf>
          </x14:cfRule>
          <xm:sqref>AY210:BK210</xm:sqref>
        </x14:conditionalFormatting>
        <x14:conditionalFormatting xmlns:xm="http://schemas.microsoft.com/office/excel/2006/main">
          <x14:cfRule type="expression" priority="4724611" id="{F5CF569A-8AFA-4CFF-8BD3-F04D8927A99F}">
            <xm:f>$BA$4='Data entry'!$R74</xm:f>
            <x14:dxf>
              <fill>
                <patternFill>
                  <bgColor rgb="FFFFFF00"/>
                </patternFill>
              </fill>
            </x14:dxf>
          </x14:cfRule>
          <xm:sqref>AM209:BA209</xm:sqref>
        </x14:conditionalFormatting>
        <x14:conditionalFormatting xmlns:xm="http://schemas.microsoft.com/office/excel/2006/main">
          <x14:cfRule type="expression" priority="4724886" id="{E4DAC94A-7983-4BFB-A87B-45B58561841A}">
            <xm:f>$BB$4='Data entry'!$R74</xm:f>
            <x14:dxf>
              <fill>
                <patternFill>
                  <bgColor rgb="FFFF0000"/>
                </patternFill>
              </fill>
            </x14:dxf>
          </x14:cfRule>
          <xm:sqref>AZ210:BL210</xm:sqref>
        </x14:conditionalFormatting>
        <x14:conditionalFormatting xmlns:xm="http://schemas.microsoft.com/office/excel/2006/main">
          <x14:cfRule type="expression" priority="4725161" id="{E63849C5-F39B-4B0E-8F8A-B532EDF2CBAE}">
            <xm:f>$BB$4='Data entry'!$R74</xm:f>
            <x14:dxf>
              <fill>
                <patternFill>
                  <bgColor rgb="FFFFFF00"/>
                </patternFill>
              </fill>
            </x14:dxf>
          </x14:cfRule>
          <xm:sqref>AN209:BB209</xm:sqref>
        </x14:conditionalFormatting>
        <x14:conditionalFormatting xmlns:xm="http://schemas.microsoft.com/office/excel/2006/main">
          <x14:cfRule type="expression" priority="4725436" id="{4FDC32D3-C1F5-455D-9AA4-A03359B72526}">
            <xm:f>$BC$4='Data entry'!$R74</xm:f>
            <x14:dxf>
              <fill>
                <patternFill>
                  <bgColor rgb="FFFF0000"/>
                </patternFill>
              </fill>
            </x14:dxf>
          </x14:cfRule>
          <xm:sqref>BA210:BM210</xm:sqref>
        </x14:conditionalFormatting>
        <x14:conditionalFormatting xmlns:xm="http://schemas.microsoft.com/office/excel/2006/main">
          <x14:cfRule type="expression" priority="4725711" id="{5F0D0C60-B233-4C56-B05D-98C99990877F}">
            <xm:f>$BC$4='Data entry'!$R74</xm:f>
            <x14:dxf>
              <fill>
                <patternFill>
                  <bgColor rgb="FFFFFF00"/>
                </patternFill>
              </fill>
            </x14:dxf>
          </x14:cfRule>
          <xm:sqref>AO209:BC209</xm:sqref>
        </x14:conditionalFormatting>
        <x14:conditionalFormatting xmlns:xm="http://schemas.microsoft.com/office/excel/2006/main">
          <x14:cfRule type="expression" priority="4725986" id="{9EBCB60F-8135-43B6-A0F3-548D4092CC98}">
            <xm:f>$BD$4='Data entry'!$R74</xm:f>
            <x14:dxf>
              <fill>
                <patternFill>
                  <bgColor rgb="FFFF0000"/>
                </patternFill>
              </fill>
            </x14:dxf>
          </x14:cfRule>
          <xm:sqref>BB210:BN210</xm:sqref>
        </x14:conditionalFormatting>
        <x14:conditionalFormatting xmlns:xm="http://schemas.microsoft.com/office/excel/2006/main">
          <x14:cfRule type="expression" priority="4726261" id="{961AF346-4A73-41ED-9A8D-27D431B09C05}">
            <xm:f>$BD$4='Data entry'!$R74</xm:f>
            <x14:dxf>
              <fill>
                <patternFill>
                  <bgColor rgb="FFFFFF00"/>
                </patternFill>
              </fill>
            </x14:dxf>
          </x14:cfRule>
          <xm:sqref>AP209:BD209</xm:sqref>
        </x14:conditionalFormatting>
        <x14:conditionalFormatting xmlns:xm="http://schemas.microsoft.com/office/excel/2006/main">
          <x14:cfRule type="expression" priority="4726536" id="{5A887026-27CD-4F8C-8BA6-1E92704C1CA6}">
            <xm:f>$BE$4='Data entry'!$R74</xm:f>
            <x14:dxf>
              <fill>
                <patternFill>
                  <bgColor rgb="FFFF0000"/>
                </patternFill>
              </fill>
            </x14:dxf>
          </x14:cfRule>
          <xm:sqref>BC210:BO210</xm:sqref>
        </x14:conditionalFormatting>
        <x14:conditionalFormatting xmlns:xm="http://schemas.microsoft.com/office/excel/2006/main">
          <x14:cfRule type="expression" priority="4726811" id="{7F46217B-A1E9-4515-B31E-E756FCD7C6D9}">
            <xm:f>$BE$4='Data entry'!$R74</xm:f>
            <x14:dxf>
              <fill>
                <patternFill>
                  <bgColor rgb="FFFFFF00"/>
                </patternFill>
              </fill>
            </x14:dxf>
          </x14:cfRule>
          <xm:sqref>AP209:BE209</xm:sqref>
        </x14:conditionalFormatting>
        <x14:conditionalFormatting xmlns:xm="http://schemas.microsoft.com/office/excel/2006/main">
          <x14:cfRule type="expression" priority="4727086" id="{F4D9285C-8CA0-4EF1-943E-6A462D47CC77}">
            <xm:f>$BF$4='Data entry'!$R74</xm:f>
            <x14:dxf>
              <fill>
                <patternFill>
                  <bgColor rgb="FFFF0000"/>
                </patternFill>
              </fill>
            </x14:dxf>
          </x14:cfRule>
          <xm:sqref>BD210:BP210</xm:sqref>
        </x14:conditionalFormatting>
        <x14:conditionalFormatting xmlns:xm="http://schemas.microsoft.com/office/excel/2006/main">
          <x14:cfRule type="expression" priority="4727361" id="{B9E4407D-651D-4DC0-9D61-3271D62A65E9}">
            <xm:f>$BF$4='Data entry'!$R74</xm:f>
            <x14:dxf>
              <fill>
                <patternFill>
                  <bgColor rgb="FFFFFF00"/>
                </patternFill>
              </fill>
            </x14:dxf>
          </x14:cfRule>
          <xm:sqref>AR209:BF209</xm:sqref>
        </x14:conditionalFormatting>
        <x14:conditionalFormatting xmlns:xm="http://schemas.microsoft.com/office/excel/2006/main">
          <x14:cfRule type="expression" priority="4727636" id="{4CDC062F-DDFF-4556-B941-08F919727F69}">
            <xm:f>$BG$4='Data entry'!$R74</xm:f>
            <x14:dxf>
              <fill>
                <patternFill>
                  <bgColor rgb="FFFF0000"/>
                </patternFill>
              </fill>
            </x14:dxf>
          </x14:cfRule>
          <xm:sqref>BE210:BQ210</xm:sqref>
        </x14:conditionalFormatting>
        <x14:conditionalFormatting xmlns:xm="http://schemas.microsoft.com/office/excel/2006/main">
          <x14:cfRule type="expression" priority="4727911" id="{789184FA-9055-433B-8A1B-92C7ED59E81F}">
            <xm:f>$BG$4='Data entry'!$R74</xm:f>
            <x14:dxf>
              <fill>
                <patternFill>
                  <bgColor rgb="FFFFFF00"/>
                </patternFill>
              </fill>
            </x14:dxf>
          </x14:cfRule>
          <xm:sqref>AS209:BG209</xm:sqref>
        </x14:conditionalFormatting>
        <x14:conditionalFormatting xmlns:xm="http://schemas.microsoft.com/office/excel/2006/main">
          <x14:cfRule type="expression" priority="4728186" id="{58651E5C-09C9-46C1-B95C-E8A578A49E15}">
            <xm:f>$BH$4='Data entry'!$R74</xm:f>
            <x14:dxf>
              <fill>
                <patternFill>
                  <bgColor rgb="FFFFFF00"/>
                </patternFill>
              </fill>
            </x14:dxf>
          </x14:cfRule>
          <xm:sqref>AT209:BH209</xm:sqref>
        </x14:conditionalFormatting>
        <x14:conditionalFormatting xmlns:xm="http://schemas.microsoft.com/office/excel/2006/main">
          <x14:cfRule type="expression" priority="4728461" id="{97B30B86-8311-4DC0-A533-8C0D53F37839}">
            <xm:f>$BH$4='Data entry'!$R74</xm:f>
            <x14:dxf>
              <fill>
                <patternFill>
                  <bgColor rgb="FFFF0000"/>
                </patternFill>
              </fill>
            </x14:dxf>
          </x14:cfRule>
          <xm:sqref>BF210:BR210</xm:sqref>
        </x14:conditionalFormatting>
        <x14:conditionalFormatting xmlns:xm="http://schemas.microsoft.com/office/excel/2006/main">
          <x14:cfRule type="expression" priority="4728736" id="{78344C0C-5AEA-40B1-A20C-6D77DF58E1F5}">
            <xm:f>$BI$4='Data entry'!$R74</xm:f>
            <x14:dxf>
              <fill>
                <patternFill>
                  <bgColor rgb="FFFFFF00"/>
                </patternFill>
              </fill>
            </x14:dxf>
          </x14:cfRule>
          <xm:sqref>AU209:BI209</xm:sqref>
        </x14:conditionalFormatting>
        <x14:conditionalFormatting xmlns:xm="http://schemas.microsoft.com/office/excel/2006/main">
          <x14:cfRule type="expression" priority="4729011" id="{A9CE044F-482E-4F25-B28F-89ACC58502B1}">
            <xm:f>$BI$4='Data entry'!$R74</xm:f>
            <x14:dxf>
              <fill>
                <patternFill>
                  <bgColor rgb="FFFF0000"/>
                </patternFill>
              </fill>
            </x14:dxf>
          </x14:cfRule>
          <xm:sqref>BG210:BS210</xm:sqref>
        </x14:conditionalFormatting>
        <x14:conditionalFormatting xmlns:xm="http://schemas.microsoft.com/office/excel/2006/main">
          <x14:cfRule type="expression" priority="4729286" id="{F63BE0EB-3C71-4456-BEF0-11180AB7A8BB}">
            <xm:f>$BJ$4='Data entry'!$R74</xm:f>
            <x14:dxf>
              <fill>
                <patternFill>
                  <bgColor rgb="FFFFFF00"/>
                </patternFill>
              </fill>
            </x14:dxf>
          </x14:cfRule>
          <xm:sqref>AV209:BJ209</xm:sqref>
        </x14:conditionalFormatting>
        <x14:conditionalFormatting xmlns:xm="http://schemas.microsoft.com/office/excel/2006/main">
          <x14:cfRule type="expression" priority="4729561" id="{478A5DCB-1DAA-4497-A6CC-B4F01FB96D10}">
            <xm:f>$BJ$4='Data entry'!$R74</xm:f>
            <x14:dxf>
              <fill>
                <patternFill>
                  <bgColor rgb="FFFF0000"/>
                </patternFill>
              </fill>
            </x14:dxf>
          </x14:cfRule>
          <xm:sqref>BH210:BT210</xm:sqref>
        </x14:conditionalFormatting>
        <x14:conditionalFormatting xmlns:xm="http://schemas.microsoft.com/office/excel/2006/main">
          <x14:cfRule type="expression" priority="4729836" id="{CDE4AD5B-65A6-4FA4-9EC0-8D05F22312A9}">
            <xm:f>$BK$4='Data entry'!$R74</xm:f>
            <x14:dxf>
              <fill>
                <patternFill>
                  <bgColor rgb="FFFF0000"/>
                </patternFill>
              </fill>
            </x14:dxf>
          </x14:cfRule>
          <xm:sqref>BI210:BU210</xm:sqref>
        </x14:conditionalFormatting>
        <x14:conditionalFormatting xmlns:xm="http://schemas.microsoft.com/office/excel/2006/main">
          <x14:cfRule type="expression" priority="4730111" id="{AB32E790-6CD8-4D11-9A69-57D785FE4BBC}">
            <xm:f>$BK$4='Data entry'!$R74</xm:f>
            <x14:dxf>
              <fill>
                <patternFill>
                  <bgColor rgb="FFFFFF00"/>
                </patternFill>
              </fill>
            </x14:dxf>
          </x14:cfRule>
          <xm:sqref>AW209:BK209</xm:sqref>
        </x14:conditionalFormatting>
        <x14:conditionalFormatting xmlns:xm="http://schemas.microsoft.com/office/excel/2006/main">
          <x14:cfRule type="expression" priority="4730386" id="{99810EB9-805C-43D8-852A-EEECE7874CDB}">
            <xm:f>$BL$4='Data entry'!$R74</xm:f>
            <x14:dxf>
              <fill>
                <patternFill>
                  <bgColor rgb="FFFF0000"/>
                </patternFill>
              </fill>
            </x14:dxf>
          </x14:cfRule>
          <xm:sqref>BJ210:BV210</xm:sqref>
        </x14:conditionalFormatting>
        <x14:conditionalFormatting xmlns:xm="http://schemas.microsoft.com/office/excel/2006/main">
          <x14:cfRule type="expression" priority="4730661" id="{BF5F5475-4E46-479C-97A6-D5175F5D1803}">
            <xm:f>$BL$4='Data entry'!$R74</xm:f>
            <x14:dxf>
              <fill>
                <patternFill>
                  <bgColor rgb="FFFFFF00"/>
                </patternFill>
              </fill>
            </x14:dxf>
          </x14:cfRule>
          <xm:sqref>AX209:BL209</xm:sqref>
        </x14:conditionalFormatting>
        <x14:conditionalFormatting xmlns:xm="http://schemas.microsoft.com/office/excel/2006/main">
          <x14:cfRule type="expression" priority="4730936" id="{B86FDF2F-16C9-46B1-847E-7EA1A8A34B9D}">
            <xm:f>$BM$4='Data entry'!$R74</xm:f>
            <x14:dxf>
              <fill>
                <patternFill>
                  <bgColor rgb="FFFF0000"/>
                </patternFill>
              </fill>
            </x14:dxf>
          </x14:cfRule>
          <xm:sqref>BK210:BW210</xm:sqref>
        </x14:conditionalFormatting>
        <x14:conditionalFormatting xmlns:xm="http://schemas.microsoft.com/office/excel/2006/main">
          <x14:cfRule type="expression" priority="4731211" id="{72FD189F-4CED-400D-9FEF-21A328970A4D}">
            <xm:f>$BM$4='Data entry'!$R74</xm:f>
            <x14:dxf>
              <fill>
                <patternFill>
                  <bgColor rgb="FFFFFF00"/>
                </patternFill>
              </fill>
            </x14:dxf>
          </x14:cfRule>
          <xm:sqref>AY209:BM209</xm:sqref>
        </x14:conditionalFormatting>
        <x14:conditionalFormatting xmlns:xm="http://schemas.microsoft.com/office/excel/2006/main">
          <x14:cfRule type="expression" priority="4731486" id="{BBBBF859-D5A7-4F55-BFBF-8A77E3357590}">
            <xm:f>$BN$4='Data entry'!$R74</xm:f>
            <x14:dxf>
              <fill>
                <patternFill>
                  <bgColor rgb="FFFF0000"/>
                </patternFill>
              </fill>
            </x14:dxf>
          </x14:cfRule>
          <xm:sqref>BL210:BX210</xm:sqref>
        </x14:conditionalFormatting>
        <x14:conditionalFormatting xmlns:xm="http://schemas.microsoft.com/office/excel/2006/main">
          <x14:cfRule type="expression" priority="4731761" id="{50CB1D75-0FD5-4D24-92B1-E8A41DC6575C}">
            <xm:f>$BN$4='Data entry'!$R74</xm:f>
            <x14:dxf>
              <fill>
                <patternFill>
                  <bgColor rgb="FFFFFF00"/>
                </patternFill>
              </fill>
            </x14:dxf>
          </x14:cfRule>
          <xm:sqref>AZ209:BN209</xm:sqref>
        </x14:conditionalFormatting>
        <x14:conditionalFormatting xmlns:xm="http://schemas.microsoft.com/office/excel/2006/main">
          <x14:cfRule type="expression" priority="4732036" id="{9EF3226D-E8FC-496B-A6FF-71776AEA54D1}">
            <xm:f>$BO$4='Data entry'!$R74</xm:f>
            <x14:dxf>
              <fill>
                <patternFill>
                  <bgColor rgb="FFFF0000"/>
                </patternFill>
              </fill>
            </x14:dxf>
          </x14:cfRule>
          <xm:sqref>BM210:BY210</xm:sqref>
        </x14:conditionalFormatting>
        <x14:conditionalFormatting xmlns:xm="http://schemas.microsoft.com/office/excel/2006/main">
          <x14:cfRule type="expression" priority="4732311" id="{3B86C801-ECFE-4D05-8AA5-1581116BAFBC}">
            <xm:f>$BO$4='Data entry'!$R74</xm:f>
            <x14:dxf>
              <fill>
                <patternFill>
                  <bgColor rgb="FFFFFF00"/>
                </patternFill>
              </fill>
            </x14:dxf>
          </x14:cfRule>
          <xm:sqref>BA209:BO209</xm:sqref>
        </x14:conditionalFormatting>
        <x14:conditionalFormatting xmlns:xm="http://schemas.microsoft.com/office/excel/2006/main">
          <x14:cfRule type="expression" priority="4732586" id="{058A23EC-3371-4A02-9F20-1ECA603AC6BC}">
            <xm:f>$BP$4='Data entry'!$R74</xm:f>
            <x14:dxf>
              <fill>
                <patternFill>
                  <bgColor rgb="FFFF0000"/>
                </patternFill>
              </fill>
            </x14:dxf>
          </x14:cfRule>
          <xm:sqref>BN210:BZ210</xm:sqref>
        </x14:conditionalFormatting>
        <x14:conditionalFormatting xmlns:xm="http://schemas.microsoft.com/office/excel/2006/main">
          <x14:cfRule type="expression" priority="4732861" id="{3E711E31-3992-4555-AB22-87133D60CD15}">
            <xm:f>$BP$4='Data entry'!$R74</xm:f>
            <x14:dxf>
              <fill>
                <patternFill>
                  <bgColor rgb="FFFFFF00"/>
                </patternFill>
              </fill>
            </x14:dxf>
          </x14:cfRule>
          <xm:sqref>BB209:BP209</xm:sqref>
        </x14:conditionalFormatting>
        <x14:conditionalFormatting xmlns:xm="http://schemas.microsoft.com/office/excel/2006/main">
          <x14:cfRule type="expression" priority="4733136" id="{23E9F8B9-37D5-4730-9453-6F23E8ECBBE3}">
            <xm:f>$BQ$4='Data entry'!$R74</xm:f>
            <x14:dxf>
              <fill>
                <patternFill>
                  <bgColor rgb="FFFFFF00"/>
                </patternFill>
              </fill>
            </x14:dxf>
          </x14:cfRule>
          <xm:sqref>BC209:BQ209</xm:sqref>
        </x14:conditionalFormatting>
        <x14:conditionalFormatting xmlns:xm="http://schemas.microsoft.com/office/excel/2006/main">
          <x14:cfRule type="expression" priority="4733411" id="{BCFD92F6-AAD3-44FD-BC61-A292A81B883E}">
            <xm:f>$BQ$4='Data entry'!$R74</xm:f>
            <x14:dxf>
              <fill>
                <patternFill>
                  <bgColor rgb="FFFF0000"/>
                </patternFill>
              </fill>
            </x14:dxf>
          </x14:cfRule>
          <xm:sqref>BO210:CA210</xm:sqref>
        </x14:conditionalFormatting>
        <x14:conditionalFormatting xmlns:xm="http://schemas.microsoft.com/office/excel/2006/main">
          <x14:cfRule type="expression" priority="4733686" id="{357D60E5-F356-477E-8020-A18F42C02832}">
            <xm:f>$BR$4='Data entry'!$R74</xm:f>
            <x14:dxf>
              <fill>
                <patternFill>
                  <bgColor rgb="FFFFFF00"/>
                </patternFill>
              </fill>
            </x14:dxf>
          </x14:cfRule>
          <xm:sqref>BD209:BR209</xm:sqref>
        </x14:conditionalFormatting>
        <x14:conditionalFormatting xmlns:xm="http://schemas.microsoft.com/office/excel/2006/main">
          <x14:cfRule type="expression" priority="4733961" id="{DA2B6511-43B3-432D-B6AA-1DB1188B90A6}">
            <xm:f>$BR$4='Data entry'!$R74</xm:f>
            <x14:dxf>
              <fill>
                <patternFill>
                  <bgColor rgb="FFFF0000"/>
                </patternFill>
              </fill>
            </x14:dxf>
          </x14:cfRule>
          <xm:sqref>BP210:CB210</xm:sqref>
        </x14:conditionalFormatting>
        <x14:conditionalFormatting xmlns:xm="http://schemas.microsoft.com/office/excel/2006/main">
          <x14:cfRule type="expression" priority="4734236" id="{0D5F64E4-4136-4BFA-B833-CC8578525D9C}">
            <xm:f>$BS$4='Data entry'!$R74</xm:f>
            <x14:dxf>
              <fill>
                <patternFill>
                  <bgColor rgb="FFFFFF00"/>
                </patternFill>
              </fill>
            </x14:dxf>
          </x14:cfRule>
          <xm:sqref>BE209:BS209</xm:sqref>
        </x14:conditionalFormatting>
        <x14:conditionalFormatting xmlns:xm="http://schemas.microsoft.com/office/excel/2006/main">
          <x14:cfRule type="expression" priority="4734511" id="{AC94D468-F078-4AE2-8771-102996E07B09}">
            <xm:f>$BS$4='Data entry'!$R74</xm:f>
            <x14:dxf>
              <fill>
                <patternFill>
                  <bgColor rgb="FFFF0000"/>
                </patternFill>
              </fill>
            </x14:dxf>
          </x14:cfRule>
          <xm:sqref>BQ210:CC210</xm:sqref>
        </x14:conditionalFormatting>
        <x14:conditionalFormatting xmlns:xm="http://schemas.microsoft.com/office/excel/2006/main">
          <x14:cfRule type="expression" priority="4734786" id="{10E78F76-181E-4F19-9F89-7DD36D3EFE30}">
            <xm:f>$BT$4='Data entry'!$R74</xm:f>
            <x14:dxf>
              <fill>
                <patternFill>
                  <bgColor rgb="FFFFFF00"/>
                </patternFill>
              </fill>
            </x14:dxf>
          </x14:cfRule>
          <xm:sqref>BF209:BT209</xm:sqref>
        </x14:conditionalFormatting>
        <x14:conditionalFormatting xmlns:xm="http://schemas.microsoft.com/office/excel/2006/main">
          <x14:cfRule type="expression" priority="4735061" id="{6A5FADC6-9512-4EFB-90A5-7B5244D10D1F}">
            <xm:f>$BT$4='Data entry'!$R74</xm:f>
            <x14:dxf>
              <fill>
                <patternFill>
                  <bgColor rgb="FFFF0000"/>
                </patternFill>
              </fill>
            </x14:dxf>
          </x14:cfRule>
          <xm:sqref>BR210:CC210</xm:sqref>
        </x14:conditionalFormatting>
        <x14:conditionalFormatting xmlns:xm="http://schemas.microsoft.com/office/excel/2006/main">
          <x14:cfRule type="expression" priority="4735336" id="{A51139D1-8841-4B96-B8CB-DFE3808765CF}">
            <xm:f>$BU$4='Data entry'!$R74</xm:f>
            <x14:dxf>
              <fill>
                <patternFill>
                  <bgColor rgb="FFFFFF00"/>
                </patternFill>
              </fill>
            </x14:dxf>
          </x14:cfRule>
          <xm:sqref>BG209:BU209</xm:sqref>
        </x14:conditionalFormatting>
        <x14:conditionalFormatting xmlns:xm="http://schemas.microsoft.com/office/excel/2006/main">
          <x14:cfRule type="expression" priority="4735611" id="{55CA7258-760F-4BFF-ACB5-A70FEB3E7981}">
            <xm:f>$BU$4='Data entry'!$R74</xm:f>
            <x14:dxf>
              <fill>
                <patternFill>
                  <bgColor rgb="FFFF0000"/>
                </patternFill>
              </fill>
            </x14:dxf>
          </x14:cfRule>
          <xm:sqref>BS210:CC210</xm:sqref>
        </x14:conditionalFormatting>
        <x14:conditionalFormatting xmlns:xm="http://schemas.microsoft.com/office/excel/2006/main">
          <x14:cfRule type="expression" priority="4735886" id="{A922B218-64DB-4CBB-9AB8-FE0EBB44E09E}">
            <xm:f>$BV$4='Data entry'!$R74</xm:f>
            <x14:dxf>
              <fill>
                <patternFill>
                  <bgColor rgb="FFFFFF00"/>
                </patternFill>
              </fill>
            </x14:dxf>
          </x14:cfRule>
          <xm:sqref>BH209:BV209</xm:sqref>
        </x14:conditionalFormatting>
        <x14:conditionalFormatting xmlns:xm="http://schemas.microsoft.com/office/excel/2006/main">
          <x14:cfRule type="expression" priority="4736161" id="{C98E908A-CD31-4778-B41C-7AFB9DBE639A}">
            <xm:f>$BV$4='Data entry'!$R74</xm:f>
            <x14:dxf>
              <fill>
                <patternFill>
                  <bgColor rgb="FFFF0000"/>
                </patternFill>
              </fill>
            </x14:dxf>
          </x14:cfRule>
          <xm:sqref>BT210:CC210</xm:sqref>
        </x14:conditionalFormatting>
        <x14:conditionalFormatting xmlns:xm="http://schemas.microsoft.com/office/excel/2006/main">
          <x14:cfRule type="expression" priority="4736436" id="{465CCCA3-B4DB-4B61-8AC7-8A5E4CEC9E3F}">
            <xm:f>$BW$4='Data entry'!$R74</xm:f>
            <x14:dxf>
              <fill>
                <patternFill>
                  <bgColor rgb="FFFFFF00"/>
                </patternFill>
              </fill>
            </x14:dxf>
          </x14:cfRule>
          <xm:sqref>BI209:BW209</xm:sqref>
        </x14:conditionalFormatting>
        <x14:conditionalFormatting xmlns:xm="http://schemas.microsoft.com/office/excel/2006/main">
          <x14:cfRule type="expression" priority="4736711" id="{37566F97-6D06-400B-A709-FE657B07687F}">
            <xm:f>$BW$4='Data entry'!$R74</xm:f>
            <x14:dxf>
              <fill>
                <patternFill>
                  <bgColor rgb="FFFF0000"/>
                </patternFill>
              </fill>
            </x14:dxf>
          </x14:cfRule>
          <xm:sqref>BU210:CC210</xm:sqref>
        </x14:conditionalFormatting>
        <x14:conditionalFormatting xmlns:xm="http://schemas.microsoft.com/office/excel/2006/main">
          <x14:cfRule type="expression" priority="4736712" id="{37566F97-6D06-400B-A709-FE657B07687F}">
            <xm:f>$BW$4='Data entry'!#REF!</xm:f>
            <x14:dxf>
              <fill>
                <patternFill>
                  <bgColor rgb="FFFF0000"/>
                </patternFill>
              </fill>
            </x14:dxf>
          </x14:cfRule>
          <xm:sqref>BU211:CC211</xm:sqref>
        </x14:conditionalFormatting>
        <x14:conditionalFormatting xmlns:xm="http://schemas.microsoft.com/office/excel/2006/main">
          <x14:cfRule type="expression" priority="4736987" id="{D8FBA3AC-5CF0-4E45-97CA-1D4DEE729ADA}">
            <xm:f>$BX$4='Data entry'!$R74</xm:f>
            <x14:dxf>
              <fill>
                <patternFill>
                  <bgColor rgb="FFFFFF00"/>
                </patternFill>
              </fill>
            </x14:dxf>
          </x14:cfRule>
          <xm:sqref>BJ209:BX209</xm:sqref>
        </x14:conditionalFormatting>
        <x14:conditionalFormatting xmlns:xm="http://schemas.microsoft.com/office/excel/2006/main">
          <x14:cfRule type="expression" priority="4737262" id="{E077C84B-A94F-431D-B232-4AFCC7C64F54}">
            <xm:f>$BX$4='Data entry'!$R74</xm:f>
            <x14:dxf>
              <fill>
                <patternFill>
                  <bgColor rgb="FFFF0000"/>
                </patternFill>
              </fill>
            </x14:dxf>
          </x14:cfRule>
          <xm:sqref>BV210:CC210</xm:sqref>
        </x14:conditionalFormatting>
        <x14:conditionalFormatting xmlns:xm="http://schemas.microsoft.com/office/excel/2006/main">
          <x14:cfRule type="expression" priority="4737537" id="{63783BA8-0C97-4A44-86FD-7A2BCF1B9957}">
            <xm:f>$BY$4='Data entry'!$R74</xm:f>
            <x14:dxf>
              <fill>
                <patternFill>
                  <bgColor rgb="FFFFFF00"/>
                </patternFill>
              </fill>
            </x14:dxf>
          </x14:cfRule>
          <xm:sqref>BK209:BY209</xm:sqref>
        </x14:conditionalFormatting>
        <x14:conditionalFormatting xmlns:xm="http://schemas.microsoft.com/office/excel/2006/main">
          <x14:cfRule type="expression" priority="4737812" id="{BB8DB8B4-B71B-46D2-AEE7-346F16103F74}">
            <xm:f>$BY$4='Data entry'!$R74</xm:f>
            <x14:dxf>
              <fill>
                <patternFill>
                  <bgColor rgb="FFFF0000"/>
                </patternFill>
              </fill>
            </x14:dxf>
          </x14:cfRule>
          <xm:sqref>BW210:CC210</xm:sqref>
        </x14:conditionalFormatting>
        <x14:conditionalFormatting xmlns:xm="http://schemas.microsoft.com/office/excel/2006/main">
          <x14:cfRule type="expression" priority="4738087" id="{1B638B98-2B06-4FEB-90C1-446A3E0A3979}">
            <xm:f>$BZ$4='Data entry'!$R74</xm:f>
            <x14:dxf>
              <fill>
                <patternFill>
                  <bgColor rgb="FFFFFF00"/>
                </patternFill>
              </fill>
            </x14:dxf>
          </x14:cfRule>
          <xm:sqref>BL209:BZ209</xm:sqref>
        </x14:conditionalFormatting>
        <x14:conditionalFormatting xmlns:xm="http://schemas.microsoft.com/office/excel/2006/main">
          <x14:cfRule type="expression" priority="4738362" id="{D3A0A2F8-D1B2-4DC5-B2A9-0EF53074E685}">
            <xm:f>$BZ$4='Data entry'!$R74</xm:f>
            <x14:dxf>
              <fill>
                <patternFill>
                  <bgColor rgb="FFFF0000"/>
                </patternFill>
              </fill>
            </x14:dxf>
          </x14:cfRule>
          <xm:sqref>BX210:CC210</xm:sqref>
        </x14:conditionalFormatting>
        <x14:conditionalFormatting xmlns:xm="http://schemas.microsoft.com/office/excel/2006/main">
          <x14:cfRule type="expression" priority="4738637" id="{83F6D018-7D3B-4D33-9998-11572F2F2FF5}">
            <xm:f>$CA$4='Data entry'!$R74</xm:f>
            <x14:dxf>
              <fill>
                <patternFill>
                  <bgColor rgb="FFFFFF00"/>
                </patternFill>
              </fill>
            </x14:dxf>
          </x14:cfRule>
          <xm:sqref>BM209:CA209</xm:sqref>
        </x14:conditionalFormatting>
        <x14:conditionalFormatting xmlns:xm="http://schemas.microsoft.com/office/excel/2006/main">
          <x14:cfRule type="expression" priority="4738912" id="{8E6D0B51-5626-4ED9-9072-C7A2C139704F}">
            <xm:f>$CA$4='Data entry'!$R74</xm:f>
            <x14:dxf>
              <fill>
                <patternFill>
                  <bgColor rgb="FFFF0000"/>
                </patternFill>
              </fill>
            </x14:dxf>
          </x14:cfRule>
          <xm:sqref>BY210:CC210</xm:sqref>
        </x14:conditionalFormatting>
        <x14:conditionalFormatting xmlns:xm="http://schemas.microsoft.com/office/excel/2006/main">
          <x14:cfRule type="expression" priority="4739187" id="{E1886EE4-3BDE-43A9-9F4B-79377FEC37FE}">
            <xm:f>$CB$4='Data entry'!$R74</xm:f>
            <x14:dxf>
              <fill>
                <patternFill>
                  <bgColor rgb="FFFFFF00"/>
                </patternFill>
              </fill>
            </x14:dxf>
          </x14:cfRule>
          <xm:sqref>BN209:CB209</xm:sqref>
        </x14:conditionalFormatting>
        <x14:conditionalFormatting xmlns:xm="http://schemas.microsoft.com/office/excel/2006/main">
          <x14:cfRule type="expression" priority="4739462" id="{ADEF572A-6C18-4602-BB86-01C96D36E07E}">
            <xm:f>$CB$4='Data entry'!$R74</xm:f>
            <x14:dxf>
              <fill>
                <patternFill>
                  <bgColor rgb="FFFF0000"/>
                </patternFill>
              </fill>
            </x14:dxf>
          </x14:cfRule>
          <xm:sqref>BZ210:CC210</xm:sqref>
        </x14:conditionalFormatting>
        <x14:conditionalFormatting xmlns:xm="http://schemas.microsoft.com/office/excel/2006/main">
          <x14:cfRule type="expression" priority="4739737" id="{7984E1C9-E073-4955-8543-62145CB6D008}">
            <xm:f>$CC$4='Data entry'!$R74</xm:f>
            <x14:dxf>
              <fill>
                <patternFill>
                  <bgColor rgb="FFFFFF00"/>
                </patternFill>
              </fill>
            </x14:dxf>
          </x14:cfRule>
          <xm:sqref>BO209:CC209</xm:sqref>
        </x14:conditionalFormatting>
        <x14:conditionalFormatting xmlns:xm="http://schemas.microsoft.com/office/excel/2006/main">
          <x14:cfRule type="expression" priority="4740012" id="{18A957B3-59FA-4698-BA92-2A208FF18E2F}">
            <xm:f>$CC$4='Data entry'!$R74</xm:f>
            <x14:dxf>
              <fill>
                <patternFill>
                  <bgColor rgb="FFFF0000"/>
                </patternFill>
              </fill>
            </x14:dxf>
          </x14:cfRule>
          <xm:sqref>CA210:CC210</xm:sqref>
        </x14:conditionalFormatting>
        <x14:conditionalFormatting xmlns:xm="http://schemas.microsoft.com/office/excel/2006/main">
          <x14:cfRule type="expression" priority="4763148" id="{33E80F40-2C28-4235-8352-2F9507EB51C7}">
            <xm:f>C$4='Data entry'!$BC75</xm:f>
            <x14:dxf>
              <fill>
                <patternFill patternType="gray0625">
                  <fgColor theme="5" tint="-0.24994659260841701"/>
                  <bgColor auto="1"/>
                </patternFill>
              </fill>
              <border>
                <left style="dashed">
                  <color theme="5" tint="-0.24994659260841701"/>
                </left>
                <right style="dashed">
                  <color theme="5" tint="-0.24994659260841701"/>
                </right>
                <top style="dashed">
                  <color theme="5" tint="-0.24994659260841701"/>
                </top>
                <bottom style="dashed">
                  <color theme="5" tint="-0.24994659260841701"/>
                </bottom>
                <vertical/>
                <horizontal/>
              </border>
            </x14:dxf>
          </x14:cfRule>
          <xm:sqref>C212:CC212</xm:sqref>
        </x14:conditionalFormatting>
        <x14:conditionalFormatting xmlns:xm="http://schemas.microsoft.com/office/excel/2006/main">
          <x14:cfRule type="expression" priority="4763422" id="{21C78CE9-0B77-4D53-8653-BD5D6E30C938}">
            <xm:f>OR(C$4='Data entry'!$S66:$AN66)</xm:f>
            <x14:dxf>
              <fill>
                <patternFill patternType="lightVertical">
                  <fgColor rgb="FF00B0F0"/>
                  <bgColor auto="1"/>
                </patternFill>
              </fill>
              <border>
                <left style="dashDot">
                  <color rgb="FF00B0F0"/>
                </left>
                <right style="dashDot">
                  <color rgb="FF00B0F0"/>
                </right>
                <top style="dashDot">
                  <color rgb="FF00B0F0"/>
                </top>
                <bottom style="dashDot">
                  <color rgb="FF00B0F0"/>
                </bottom>
              </border>
            </x14:dxf>
          </x14:cfRule>
          <xm:sqref>C213:CC213 C210 C207 C204</xm:sqref>
        </x14:conditionalFormatting>
        <x14:conditionalFormatting xmlns:xm="http://schemas.microsoft.com/office/excel/2006/main">
          <x14:cfRule type="expression" priority="4763831" id="{5B0DB825-B7C2-40AC-B7EF-F267F054CFB9}">
            <xm:f>$U$4='Data entry'!$R75</xm:f>
            <x14:dxf>
              <fill>
                <patternFill>
                  <bgColor rgb="FFFF0000"/>
                </patternFill>
              </fill>
            </x14:dxf>
          </x14:cfRule>
          <xm:sqref>S213:AE213</xm:sqref>
        </x14:conditionalFormatting>
        <x14:conditionalFormatting xmlns:xm="http://schemas.microsoft.com/office/excel/2006/main">
          <x14:cfRule type="expression" priority="4764105" id="{18311200-E2BB-400F-B594-3B9A2C6068C2}">
            <xm:f>$V$4='Data entry'!$R75</xm:f>
            <x14:dxf>
              <fill>
                <patternFill>
                  <bgColor rgb="FFFF0000"/>
                </patternFill>
              </fill>
            </x14:dxf>
          </x14:cfRule>
          <xm:sqref>T213:AF213</xm:sqref>
        </x14:conditionalFormatting>
        <x14:conditionalFormatting xmlns:xm="http://schemas.microsoft.com/office/excel/2006/main">
          <x14:cfRule type="expression" priority="4764379" id="{D6DFB621-1A58-4C59-A987-ECAD0EB2D32B}">
            <xm:f>$V$4='Data entry'!$R75</xm:f>
            <x14:dxf>
              <fill>
                <patternFill>
                  <bgColor rgb="FFFFFF00"/>
                </patternFill>
              </fill>
            </x14:dxf>
          </x14:cfRule>
          <xm:sqref>H212:V212</xm:sqref>
        </x14:conditionalFormatting>
        <x14:conditionalFormatting xmlns:xm="http://schemas.microsoft.com/office/excel/2006/main">
          <x14:cfRule type="expression" priority="4764653" id="{5F87A680-DC5F-433D-A779-B7A534ACCDA9}">
            <xm:f>$W$4='Data entry'!$R75</xm:f>
            <x14:dxf>
              <fill>
                <patternFill>
                  <bgColor rgb="FFFF0000"/>
                </patternFill>
              </fill>
            </x14:dxf>
          </x14:cfRule>
          <xm:sqref>U213:AG213</xm:sqref>
        </x14:conditionalFormatting>
        <x14:conditionalFormatting xmlns:xm="http://schemas.microsoft.com/office/excel/2006/main">
          <x14:cfRule type="expression" priority="4764927" id="{964539FF-A92C-4F68-B268-B7157A32678C}">
            <xm:f>$W$4='Data entry'!$R75</xm:f>
            <x14:dxf>
              <fill>
                <patternFill>
                  <bgColor rgb="FFFFFF00"/>
                </patternFill>
              </fill>
            </x14:dxf>
          </x14:cfRule>
          <xm:sqref>I212:W212</xm:sqref>
        </x14:conditionalFormatting>
        <x14:conditionalFormatting xmlns:xm="http://schemas.microsoft.com/office/excel/2006/main">
          <x14:cfRule type="expression" priority="4765201" id="{46C1533A-F090-4A90-9309-3F59EC3FD3B0}">
            <xm:f>$X$4='Data entry'!$R75</xm:f>
            <x14:dxf>
              <fill>
                <patternFill>
                  <bgColor rgb="FFFF0000"/>
                </patternFill>
              </fill>
            </x14:dxf>
          </x14:cfRule>
          <xm:sqref>V213:AH213</xm:sqref>
        </x14:conditionalFormatting>
        <x14:conditionalFormatting xmlns:xm="http://schemas.microsoft.com/office/excel/2006/main">
          <x14:cfRule type="expression" priority="4765475" id="{7C70E81C-DDD4-4D75-933A-4F6A39893184}">
            <xm:f>$X$4='Data entry'!$R75</xm:f>
            <x14:dxf>
              <fill>
                <patternFill>
                  <bgColor rgb="FFFFFF00"/>
                </patternFill>
              </fill>
            </x14:dxf>
          </x14:cfRule>
          <xm:sqref>J212:X212</xm:sqref>
        </x14:conditionalFormatting>
        <x14:conditionalFormatting xmlns:xm="http://schemas.microsoft.com/office/excel/2006/main">
          <x14:cfRule type="expression" priority="4765749" id="{561AF073-0EF8-4B72-A119-40A639C4359D}">
            <xm:f>$Y$4='Data entry'!$R75</xm:f>
            <x14:dxf>
              <fill>
                <patternFill>
                  <bgColor rgb="FFFF0000"/>
                </patternFill>
              </fill>
            </x14:dxf>
          </x14:cfRule>
          <xm:sqref>W213:AI213</xm:sqref>
        </x14:conditionalFormatting>
        <x14:conditionalFormatting xmlns:xm="http://schemas.microsoft.com/office/excel/2006/main">
          <x14:cfRule type="expression" priority="4766023" id="{F242E808-8F07-4A89-9524-7D4C767CE357}">
            <xm:f>$Y$4='Data entry'!$R75</xm:f>
            <x14:dxf>
              <fill>
                <patternFill>
                  <bgColor rgb="FFFFFF00"/>
                </patternFill>
              </fill>
            </x14:dxf>
          </x14:cfRule>
          <xm:sqref>K212:Y212</xm:sqref>
        </x14:conditionalFormatting>
        <x14:conditionalFormatting xmlns:xm="http://schemas.microsoft.com/office/excel/2006/main">
          <x14:cfRule type="expression" priority="4766297" id="{DD601058-982B-4218-BD9D-64BB823C2633}">
            <xm:f>$Z$4='Data entry'!$R75</xm:f>
            <x14:dxf>
              <fill>
                <patternFill>
                  <bgColor rgb="FFFF0000"/>
                </patternFill>
              </fill>
            </x14:dxf>
          </x14:cfRule>
          <xm:sqref>X213:AJ213</xm:sqref>
        </x14:conditionalFormatting>
        <x14:conditionalFormatting xmlns:xm="http://schemas.microsoft.com/office/excel/2006/main">
          <x14:cfRule type="expression" priority="4766571" id="{C9DB141D-79F6-4093-92A3-7BF7A1622985}">
            <xm:f>$Z$4='Data entry'!$R75</xm:f>
            <x14:dxf>
              <fill>
                <patternFill>
                  <bgColor rgb="FFFFFF00"/>
                </patternFill>
              </fill>
            </x14:dxf>
          </x14:cfRule>
          <xm:sqref>L212:Z212</xm:sqref>
        </x14:conditionalFormatting>
        <x14:conditionalFormatting xmlns:xm="http://schemas.microsoft.com/office/excel/2006/main">
          <x14:cfRule type="expression" priority="4766845" id="{710EB8D3-F5C0-4E3C-8214-2D0C4E26F649}">
            <xm:f>$AA$4='Data entry'!$R75</xm:f>
            <x14:dxf>
              <fill>
                <patternFill>
                  <bgColor rgb="FFFF0000"/>
                </patternFill>
              </fill>
            </x14:dxf>
          </x14:cfRule>
          <xm:sqref>Y213:AK213</xm:sqref>
        </x14:conditionalFormatting>
        <x14:conditionalFormatting xmlns:xm="http://schemas.microsoft.com/office/excel/2006/main">
          <x14:cfRule type="expression" priority="4767119" id="{33825D69-C967-4D27-B395-5D44A3083802}">
            <xm:f>$AA$4='Data entry'!$R75</xm:f>
            <x14:dxf>
              <fill>
                <patternFill>
                  <bgColor rgb="FFFFFF00"/>
                </patternFill>
              </fill>
            </x14:dxf>
          </x14:cfRule>
          <xm:sqref>M212:AA212</xm:sqref>
        </x14:conditionalFormatting>
        <x14:conditionalFormatting xmlns:xm="http://schemas.microsoft.com/office/excel/2006/main">
          <x14:cfRule type="expression" priority="4767393" id="{9811A97D-351B-4D32-8754-AF433277E62B}">
            <xm:f>$AB$4='Data entry'!$R75</xm:f>
            <x14:dxf>
              <fill>
                <patternFill>
                  <bgColor rgb="FFFF0000"/>
                </patternFill>
              </fill>
            </x14:dxf>
          </x14:cfRule>
          <xm:sqref>Z213:AL213</xm:sqref>
        </x14:conditionalFormatting>
        <x14:conditionalFormatting xmlns:xm="http://schemas.microsoft.com/office/excel/2006/main">
          <x14:cfRule type="expression" priority="4767667" id="{6DD3E556-C72E-438B-92DA-3096ED1E4178}">
            <xm:f>$AB$4='Data entry'!$R75</xm:f>
            <x14:dxf>
              <fill>
                <patternFill>
                  <bgColor rgb="FFFFFF00"/>
                </patternFill>
              </fill>
            </x14:dxf>
          </x14:cfRule>
          <xm:sqref>N212:AB212</xm:sqref>
        </x14:conditionalFormatting>
        <x14:conditionalFormatting xmlns:xm="http://schemas.microsoft.com/office/excel/2006/main">
          <x14:cfRule type="expression" priority="4767941" id="{C0DF7A1B-D6BC-4371-BD3A-F0708147FA1C}">
            <xm:f>$AC$4='Data entry'!$R75</xm:f>
            <x14:dxf>
              <fill>
                <patternFill>
                  <bgColor rgb="FFFF0000"/>
                </patternFill>
              </fill>
            </x14:dxf>
          </x14:cfRule>
          <xm:sqref>AA213:AM213</xm:sqref>
        </x14:conditionalFormatting>
        <x14:conditionalFormatting xmlns:xm="http://schemas.microsoft.com/office/excel/2006/main">
          <x14:cfRule type="expression" priority="4768215" id="{DB2E1F48-AF0E-41F9-A976-6B1963CA5711}">
            <xm:f>$AC$4='Data entry'!$R75</xm:f>
            <x14:dxf>
              <fill>
                <patternFill>
                  <bgColor rgb="FFFFFF00"/>
                </patternFill>
              </fill>
            </x14:dxf>
          </x14:cfRule>
          <xm:sqref>O212:AC212</xm:sqref>
        </x14:conditionalFormatting>
        <x14:conditionalFormatting xmlns:xm="http://schemas.microsoft.com/office/excel/2006/main">
          <x14:cfRule type="expression" priority="4768489" id="{89909907-F9A9-4AF9-BC1D-304710A43F50}">
            <xm:f>$AD$4='Data entry'!$R75</xm:f>
            <x14:dxf>
              <fill>
                <patternFill>
                  <bgColor rgb="FFFF0000"/>
                </patternFill>
              </fill>
            </x14:dxf>
          </x14:cfRule>
          <xm:sqref>AB213:AN213</xm:sqref>
        </x14:conditionalFormatting>
        <x14:conditionalFormatting xmlns:xm="http://schemas.microsoft.com/office/excel/2006/main">
          <x14:cfRule type="expression" priority="4768763" id="{729676B7-E331-43A4-ACC9-850DCEE76A0E}">
            <xm:f>$AD$4='Data entry'!$R75</xm:f>
            <x14:dxf>
              <fill>
                <patternFill>
                  <bgColor rgb="FFFFFF00"/>
                </patternFill>
              </fill>
            </x14:dxf>
          </x14:cfRule>
          <xm:sqref>P212:AD212</xm:sqref>
        </x14:conditionalFormatting>
        <x14:conditionalFormatting xmlns:xm="http://schemas.microsoft.com/office/excel/2006/main">
          <x14:cfRule type="expression" priority="4769037" id="{00DA2C55-350E-44AA-ABEA-808FABFDA737}">
            <xm:f>$AE$4='Data entry'!$R75</xm:f>
            <x14:dxf>
              <fill>
                <patternFill>
                  <bgColor rgb="FFFF0000"/>
                </patternFill>
              </fill>
            </x14:dxf>
          </x14:cfRule>
          <xm:sqref>AC213:AO213</xm:sqref>
        </x14:conditionalFormatting>
        <x14:conditionalFormatting xmlns:xm="http://schemas.microsoft.com/office/excel/2006/main">
          <x14:cfRule type="expression" priority="4769311" id="{373C95F1-00C1-45E9-B561-5224945BA4A4}">
            <xm:f>$AE$4='Data entry'!$R75</xm:f>
            <x14:dxf>
              <fill>
                <patternFill>
                  <bgColor rgb="FFFFFF00"/>
                </patternFill>
              </fill>
            </x14:dxf>
          </x14:cfRule>
          <xm:sqref>Q212:AE212</xm:sqref>
        </x14:conditionalFormatting>
        <x14:conditionalFormatting xmlns:xm="http://schemas.microsoft.com/office/excel/2006/main">
          <x14:cfRule type="expression" priority="4769585" id="{65E90E74-6BEF-4B00-BD5E-ECACFEBC225A}">
            <xm:f>$AF$4='Data entry'!$R75</xm:f>
            <x14:dxf>
              <fill>
                <patternFill>
                  <bgColor rgb="FFFF0000"/>
                </patternFill>
              </fill>
            </x14:dxf>
          </x14:cfRule>
          <xm:sqref>AD213:AP213</xm:sqref>
        </x14:conditionalFormatting>
        <x14:conditionalFormatting xmlns:xm="http://schemas.microsoft.com/office/excel/2006/main">
          <x14:cfRule type="expression" priority="4769859" id="{56B519D7-E083-4811-B42B-D6CB10D44BB3}">
            <xm:f>$AF$4='Data entry'!$R75</xm:f>
            <x14:dxf>
              <fill>
                <patternFill>
                  <bgColor rgb="FFFFFF00"/>
                </patternFill>
              </fill>
            </x14:dxf>
          </x14:cfRule>
          <xm:sqref>R212:AF212</xm:sqref>
        </x14:conditionalFormatting>
        <x14:conditionalFormatting xmlns:xm="http://schemas.microsoft.com/office/excel/2006/main">
          <x14:cfRule type="expression" priority="4770133" id="{889682B6-BF9B-414B-86B7-1C802156B058}">
            <xm:f>$AG$4='Data entry'!$R75</xm:f>
            <x14:dxf>
              <fill>
                <patternFill>
                  <bgColor rgb="FFFF0000"/>
                </patternFill>
              </fill>
            </x14:dxf>
          </x14:cfRule>
          <xm:sqref>AE213:AQ213</xm:sqref>
        </x14:conditionalFormatting>
        <x14:conditionalFormatting xmlns:xm="http://schemas.microsoft.com/office/excel/2006/main">
          <x14:cfRule type="expression" priority="4770407" id="{19913D88-1940-4CB0-B29C-D46D60833BD5}">
            <xm:f>$AG$4='Data entry'!$R75</xm:f>
            <x14:dxf>
              <fill>
                <patternFill>
                  <bgColor rgb="FFFFFF00"/>
                </patternFill>
              </fill>
            </x14:dxf>
          </x14:cfRule>
          <xm:sqref>S212:AG212</xm:sqref>
        </x14:conditionalFormatting>
        <x14:conditionalFormatting xmlns:xm="http://schemas.microsoft.com/office/excel/2006/main">
          <x14:cfRule type="expression" priority="4770681" id="{3DD7B9A5-18A3-463F-BAD5-9796FC487328}">
            <xm:f>$AH$4='Data entry'!$R75</xm:f>
            <x14:dxf>
              <fill>
                <patternFill>
                  <bgColor rgb="FFFF0000"/>
                </patternFill>
              </fill>
            </x14:dxf>
          </x14:cfRule>
          <xm:sqref>AF213:AR213</xm:sqref>
        </x14:conditionalFormatting>
        <x14:conditionalFormatting xmlns:xm="http://schemas.microsoft.com/office/excel/2006/main">
          <x14:cfRule type="expression" priority="4770955" id="{31005CF4-5608-496E-91EB-F7F505046C80}">
            <xm:f>$AH$4='Data entry'!$R75</xm:f>
            <x14:dxf>
              <fill>
                <patternFill>
                  <bgColor rgb="FFFFFF00"/>
                </patternFill>
              </fill>
            </x14:dxf>
          </x14:cfRule>
          <xm:sqref>T212:AH212</xm:sqref>
        </x14:conditionalFormatting>
        <x14:conditionalFormatting xmlns:xm="http://schemas.microsoft.com/office/excel/2006/main">
          <x14:cfRule type="expression" priority="4771229" id="{CD14F654-5B7A-444F-8FC1-7DD71E76E475}">
            <xm:f>$AI$4='Data entry'!$R75</xm:f>
            <x14:dxf>
              <fill>
                <patternFill>
                  <bgColor rgb="FFFF0000"/>
                </patternFill>
              </fill>
            </x14:dxf>
          </x14:cfRule>
          <xm:sqref>AG213:AS213</xm:sqref>
        </x14:conditionalFormatting>
        <x14:conditionalFormatting xmlns:xm="http://schemas.microsoft.com/office/excel/2006/main">
          <x14:cfRule type="expression" priority="4771503" id="{0E4E448C-6C46-4285-B877-A61A90294385}">
            <xm:f>$AI$4='Data entry'!$R75</xm:f>
            <x14:dxf>
              <fill>
                <patternFill>
                  <bgColor rgb="FFFFFF00"/>
                </patternFill>
              </fill>
            </x14:dxf>
          </x14:cfRule>
          <xm:sqref>U212:AI212</xm:sqref>
        </x14:conditionalFormatting>
        <x14:conditionalFormatting xmlns:xm="http://schemas.microsoft.com/office/excel/2006/main">
          <x14:cfRule type="expression" priority="4771777" id="{B1C1818F-791C-403D-BE73-6F6E9DC6A16D}">
            <xm:f>$AJ$4='Data entry'!$R75</xm:f>
            <x14:dxf>
              <fill>
                <patternFill>
                  <bgColor rgb="FFFF0000"/>
                </patternFill>
              </fill>
            </x14:dxf>
          </x14:cfRule>
          <xm:sqref>AH213:AT213</xm:sqref>
        </x14:conditionalFormatting>
        <x14:conditionalFormatting xmlns:xm="http://schemas.microsoft.com/office/excel/2006/main">
          <x14:cfRule type="expression" priority="4772051" id="{A1237792-221B-431B-B8A7-E9A64DA46D93}">
            <xm:f>$AJ$4='Data entry'!$R75</xm:f>
            <x14:dxf>
              <fill>
                <patternFill>
                  <bgColor rgb="FFFFFF00"/>
                </patternFill>
              </fill>
            </x14:dxf>
          </x14:cfRule>
          <xm:sqref>V212:AJ212</xm:sqref>
        </x14:conditionalFormatting>
        <x14:conditionalFormatting xmlns:xm="http://schemas.microsoft.com/office/excel/2006/main">
          <x14:cfRule type="expression" priority="4772325" id="{617DC2AF-C7A3-4724-8EA3-17DEFEDC8949}">
            <xm:f>$AK$4='Data entry'!$R75</xm:f>
            <x14:dxf>
              <fill>
                <patternFill>
                  <bgColor rgb="FFFF0000"/>
                </patternFill>
              </fill>
            </x14:dxf>
          </x14:cfRule>
          <xm:sqref>AI213:AU213</xm:sqref>
        </x14:conditionalFormatting>
        <x14:conditionalFormatting xmlns:xm="http://schemas.microsoft.com/office/excel/2006/main">
          <x14:cfRule type="expression" priority="4772599" id="{AA72317D-37B1-48EB-A28B-BF2AC8DC4519}">
            <xm:f>$AK$4='Data entry'!$R75</xm:f>
            <x14:dxf>
              <fill>
                <patternFill>
                  <bgColor rgb="FFFFFF00"/>
                </patternFill>
              </fill>
            </x14:dxf>
          </x14:cfRule>
          <xm:sqref>W212:AK212</xm:sqref>
        </x14:conditionalFormatting>
        <x14:conditionalFormatting xmlns:xm="http://schemas.microsoft.com/office/excel/2006/main">
          <x14:cfRule type="expression" priority="4772873" id="{6CA9FB7A-20EA-4D3A-B74C-A001F4BE810D}">
            <xm:f>$AL$4='Data entry'!$R75</xm:f>
            <x14:dxf>
              <fill>
                <patternFill>
                  <bgColor rgb="FFFF0000"/>
                </patternFill>
              </fill>
            </x14:dxf>
          </x14:cfRule>
          <xm:sqref>AJ213:AV213</xm:sqref>
        </x14:conditionalFormatting>
        <x14:conditionalFormatting xmlns:xm="http://schemas.microsoft.com/office/excel/2006/main">
          <x14:cfRule type="expression" priority="4773147" id="{81A75DAA-573F-4EF3-A640-1B992C18BEA0}">
            <xm:f>$AL$4='Data entry'!$R75</xm:f>
            <x14:dxf>
              <fill>
                <patternFill>
                  <bgColor rgb="FFFFFF00"/>
                </patternFill>
              </fill>
            </x14:dxf>
          </x14:cfRule>
          <xm:sqref>X212:AL212</xm:sqref>
        </x14:conditionalFormatting>
        <x14:conditionalFormatting xmlns:xm="http://schemas.microsoft.com/office/excel/2006/main">
          <x14:cfRule type="expression" priority="4773421" id="{3D44713E-4ABA-4CCD-9DF4-5513A9FB5E1E}">
            <xm:f>$AM$4='Data entry'!$R75</xm:f>
            <x14:dxf>
              <fill>
                <patternFill>
                  <bgColor rgb="FFFF0000"/>
                </patternFill>
              </fill>
            </x14:dxf>
          </x14:cfRule>
          <xm:sqref>AK213:AW213</xm:sqref>
        </x14:conditionalFormatting>
        <x14:conditionalFormatting xmlns:xm="http://schemas.microsoft.com/office/excel/2006/main">
          <x14:cfRule type="expression" priority="4773695" id="{05A26B51-72A7-4423-822F-2BDBC28275D0}">
            <xm:f>$AM$4='Data entry'!$R75</xm:f>
            <x14:dxf>
              <fill>
                <patternFill>
                  <bgColor rgb="FFFFFF00"/>
                </patternFill>
              </fill>
            </x14:dxf>
          </x14:cfRule>
          <xm:sqref>Y212:AM212</xm:sqref>
        </x14:conditionalFormatting>
        <x14:conditionalFormatting xmlns:xm="http://schemas.microsoft.com/office/excel/2006/main">
          <x14:cfRule type="expression" priority="4773969" id="{B8A20675-6230-4694-A7F6-6B3DC7142773}">
            <xm:f>$AN$4='Data entry'!$R75</xm:f>
            <x14:dxf>
              <fill>
                <patternFill>
                  <bgColor rgb="FFFF0000"/>
                </patternFill>
              </fill>
            </x14:dxf>
          </x14:cfRule>
          <xm:sqref>AL213:AX213</xm:sqref>
        </x14:conditionalFormatting>
        <x14:conditionalFormatting xmlns:xm="http://schemas.microsoft.com/office/excel/2006/main">
          <x14:cfRule type="expression" priority="4774243" id="{8421181C-7450-42E9-BC1D-065CCFCA960E}">
            <xm:f>$AN$4='Data entry'!$R75</xm:f>
            <x14:dxf>
              <fill>
                <patternFill>
                  <bgColor rgb="FFFFFF00"/>
                </patternFill>
              </fill>
            </x14:dxf>
          </x14:cfRule>
          <xm:sqref>Z212:AN212</xm:sqref>
        </x14:conditionalFormatting>
        <x14:conditionalFormatting xmlns:xm="http://schemas.microsoft.com/office/excel/2006/main">
          <x14:cfRule type="expression" priority="4774517" id="{067FE4BD-6EF4-4684-B6E0-35AB2F267EE7}">
            <xm:f>$AO$4='Data entry'!$R75</xm:f>
            <x14:dxf>
              <fill>
                <patternFill>
                  <bgColor rgb="FFFF0000"/>
                </patternFill>
              </fill>
            </x14:dxf>
          </x14:cfRule>
          <xm:sqref>AM213:AY213</xm:sqref>
        </x14:conditionalFormatting>
        <x14:conditionalFormatting xmlns:xm="http://schemas.microsoft.com/office/excel/2006/main">
          <x14:cfRule type="expression" priority="4774791" id="{F7653492-88D1-47AC-8BA3-0CCE65C3C2AB}">
            <xm:f>$AO$4='Data entry'!$R75</xm:f>
            <x14:dxf>
              <fill>
                <patternFill>
                  <bgColor rgb="FFFFFF00"/>
                </patternFill>
              </fill>
            </x14:dxf>
          </x14:cfRule>
          <xm:sqref>AA212:AO212</xm:sqref>
        </x14:conditionalFormatting>
        <x14:conditionalFormatting xmlns:xm="http://schemas.microsoft.com/office/excel/2006/main">
          <x14:cfRule type="expression" priority="4775065" id="{207A5E5D-B322-482E-9193-1D7318138358}">
            <xm:f>$AP$4='Data entry'!$R75</xm:f>
            <x14:dxf>
              <fill>
                <patternFill>
                  <bgColor rgb="FFFF0000"/>
                </patternFill>
              </fill>
            </x14:dxf>
          </x14:cfRule>
          <xm:sqref>AN213:AZ213</xm:sqref>
        </x14:conditionalFormatting>
        <x14:conditionalFormatting xmlns:xm="http://schemas.microsoft.com/office/excel/2006/main">
          <x14:cfRule type="expression" priority="4775339" id="{21DA638D-4CA0-4067-BFF1-240CE1A0261B}">
            <xm:f>$AP$4='Data entry'!$R75</xm:f>
            <x14:dxf>
              <fill>
                <patternFill>
                  <bgColor rgb="FFFFFF00"/>
                </patternFill>
              </fill>
            </x14:dxf>
          </x14:cfRule>
          <xm:sqref>AB212:AP212</xm:sqref>
        </x14:conditionalFormatting>
        <x14:conditionalFormatting xmlns:xm="http://schemas.microsoft.com/office/excel/2006/main">
          <x14:cfRule type="expression" priority="4775613" id="{71963D96-A42A-4B90-BFC7-6D83D37766EF}">
            <xm:f>$AQ$4='Data entry'!$R75</xm:f>
            <x14:dxf>
              <fill>
                <patternFill>
                  <bgColor rgb="FFFF0000"/>
                </patternFill>
              </fill>
            </x14:dxf>
          </x14:cfRule>
          <xm:sqref>AO213:BA213</xm:sqref>
        </x14:conditionalFormatting>
        <x14:conditionalFormatting xmlns:xm="http://schemas.microsoft.com/office/excel/2006/main">
          <x14:cfRule type="expression" priority="4775887" id="{74952595-84B6-484F-8FF6-FCC1F337DF4D}">
            <xm:f>$AQ$4='Data entry'!$R75</xm:f>
            <x14:dxf>
              <fill>
                <patternFill>
                  <bgColor rgb="FFFFFF00"/>
                </patternFill>
              </fill>
            </x14:dxf>
          </x14:cfRule>
          <xm:sqref>AC212:AQ212</xm:sqref>
        </x14:conditionalFormatting>
        <x14:conditionalFormatting xmlns:xm="http://schemas.microsoft.com/office/excel/2006/main">
          <x14:cfRule type="expression" priority="4776161" id="{8AC9C4B9-0A34-4BC0-B0F7-CA89434C4911}">
            <xm:f>$P$4='Data entry'!$R75</xm:f>
            <x14:dxf>
              <fill>
                <patternFill>
                  <bgColor rgb="FFFFFF00"/>
                </patternFill>
              </fill>
            </x14:dxf>
          </x14:cfRule>
          <xm:sqref>C212:P212</xm:sqref>
        </x14:conditionalFormatting>
        <x14:conditionalFormatting xmlns:xm="http://schemas.microsoft.com/office/excel/2006/main">
          <x14:cfRule type="expression" priority="4776435" id="{0A726775-ABFD-4F22-967C-1A4D87BA3751}">
            <xm:f>$Q$4='Data entry'!$R75</xm:f>
            <x14:dxf>
              <fill>
                <patternFill>
                  <bgColor rgb="FFFFFF00"/>
                </patternFill>
              </fill>
            </x14:dxf>
          </x14:cfRule>
          <xm:sqref>C212:Q212</xm:sqref>
        </x14:conditionalFormatting>
        <x14:conditionalFormatting xmlns:xm="http://schemas.microsoft.com/office/excel/2006/main">
          <x14:cfRule type="expression" priority="4776709" id="{3A8414BD-262C-43B5-86EE-FA6901D00453}">
            <xm:f>$Q$4='Data entry'!$R75</xm:f>
            <x14:dxf>
              <fill>
                <patternFill>
                  <bgColor rgb="FFFF0000"/>
                </patternFill>
              </fill>
            </x14:dxf>
          </x14:cfRule>
          <xm:sqref>O213:AA213</xm:sqref>
        </x14:conditionalFormatting>
        <x14:conditionalFormatting xmlns:xm="http://schemas.microsoft.com/office/excel/2006/main">
          <x14:cfRule type="expression" priority="4776983" id="{B8B5501D-F3EF-4449-9306-F652960C65F4}">
            <xm:f>$R$4='Data entry'!$R75</xm:f>
            <x14:dxf>
              <fill>
                <patternFill>
                  <bgColor rgb="FFFF0000"/>
                </patternFill>
              </fill>
            </x14:dxf>
          </x14:cfRule>
          <xm:sqref>P213:AB213</xm:sqref>
        </x14:conditionalFormatting>
        <x14:conditionalFormatting xmlns:xm="http://schemas.microsoft.com/office/excel/2006/main">
          <x14:cfRule type="expression" priority="4777257" id="{5D070DEC-B82E-4D87-B907-A3E5AB836991}">
            <xm:f>$R$4='Data entry'!$R75</xm:f>
            <x14:dxf>
              <fill>
                <patternFill>
                  <bgColor rgb="FFFFFF00"/>
                </patternFill>
              </fill>
            </x14:dxf>
          </x14:cfRule>
          <xm:sqref>D212:R212</xm:sqref>
        </x14:conditionalFormatting>
        <x14:conditionalFormatting xmlns:xm="http://schemas.microsoft.com/office/excel/2006/main">
          <x14:cfRule type="expression" priority="4777531" id="{E4D16A10-F818-4664-9FB2-F0E839824D4B}">
            <xm:f>$S$4='Data entry'!$R75</xm:f>
            <x14:dxf>
              <fill>
                <patternFill>
                  <bgColor rgb="FFFF0000"/>
                </patternFill>
              </fill>
            </x14:dxf>
          </x14:cfRule>
          <xm:sqref>Q213:AC213</xm:sqref>
        </x14:conditionalFormatting>
        <x14:conditionalFormatting xmlns:xm="http://schemas.microsoft.com/office/excel/2006/main">
          <x14:cfRule type="expression" priority="4777805" id="{1A9F9911-A3E9-4730-AFBE-AB8C596545CA}">
            <xm:f>$S$4='Data entry'!$R75</xm:f>
            <x14:dxf>
              <fill>
                <patternFill>
                  <bgColor rgb="FFFFFF00"/>
                </patternFill>
              </fill>
            </x14:dxf>
          </x14:cfRule>
          <xm:sqref>E212:S212</xm:sqref>
        </x14:conditionalFormatting>
        <x14:conditionalFormatting xmlns:xm="http://schemas.microsoft.com/office/excel/2006/main">
          <x14:cfRule type="expression" priority="4778079" id="{8BB5CD1B-B2AC-442A-9550-26DE19A62D22}">
            <xm:f>$T$4='Data entry'!$R75</xm:f>
            <x14:dxf>
              <fill>
                <patternFill>
                  <bgColor rgb="FFFF0000"/>
                </patternFill>
              </fill>
            </x14:dxf>
          </x14:cfRule>
          <xm:sqref>R213:AD213</xm:sqref>
        </x14:conditionalFormatting>
        <x14:conditionalFormatting xmlns:xm="http://schemas.microsoft.com/office/excel/2006/main">
          <x14:cfRule type="expression" priority="4778353" id="{E7B59C69-7921-4049-84A1-8B3E5F7B0598}">
            <xm:f>$T$4='Data entry'!$R75</xm:f>
            <x14:dxf>
              <fill>
                <patternFill>
                  <bgColor rgb="FFFFFF00"/>
                </patternFill>
              </fill>
            </x14:dxf>
          </x14:cfRule>
          <xm:sqref>F212:T212</xm:sqref>
        </x14:conditionalFormatting>
        <x14:conditionalFormatting xmlns:xm="http://schemas.microsoft.com/office/excel/2006/main">
          <x14:cfRule type="expression" priority="4778627" id="{238C09E5-7A3D-439D-949F-A7733073F9A2}">
            <xm:f>$U$4='Data entry'!$R75</xm:f>
            <x14:dxf>
              <fill>
                <patternFill>
                  <bgColor rgb="FFFFFF00"/>
                </patternFill>
              </fill>
            </x14:dxf>
          </x14:cfRule>
          <xm:sqref>G212:U212</xm:sqref>
        </x14:conditionalFormatting>
        <x14:conditionalFormatting xmlns:xm="http://schemas.microsoft.com/office/excel/2006/main">
          <x14:cfRule type="expression" priority="4778901" id="{DE4D4432-0A19-452A-AF14-2873FE4DF411}">
            <xm:f>$AR$4='Data entry'!$R75</xm:f>
            <x14:dxf>
              <fill>
                <patternFill>
                  <bgColor rgb="FFFF0000"/>
                </patternFill>
              </fill>
            </x14:dxf>
          </x14:cfRule>
          <xm:sqref>AP213:BB213</xm:sqref>
        </x14:conditionalFormatting>
        <x14:conditionalFormatting xmlns:xm="http://schemas.microsoft.com/office/excel/2006/main">
          <x14:cfRule type="expression" priority="4779175" id="{90D7E1FF-542D-40C8-9BD5-DFEB4CDD256F}">
            <xm:f>$AR$4='Data entry'!$R75</xm:f>
            <x14:dxf>
              <fill>
                <patternFill>
                  <bgColor rgb="FFFFFF00"/>
                </patternFill>
              </fill>
            </x14:dxf>
          </x14:cfRule>
          <xm:sqref>AD212:AR212</xm:sqref>
        </x14:conditionalFormatting>
        <x14:conditionalFormatting xmlns:xm="http://schemas.microsoft.com/office/excel/2006/main">
          <x14:cfRule type="expression" priority="4779449" id="{0EBB5305-4A4A-4205-A1FF-11160070CBC3}">
            <xm:f>$AS$4='Data entry'!$R75</xm:f>
            <x14:dxf>
              <fill>
                <patternFill>
                  <bgColor rgb="FFFF0000"/>
                </patternFill>
              </fill>
            </x14:dxf>
          </x14:cfRule>
          <xm:sqref>AQ213:BC213</xm:sqref>
        </x14:conditionalFormatting>
        <x14:conditionalFormatting xmlns:xm="http://schemas.microsoft.com/office/excel/2006/main">
          <x14:cfRule type="expression" priority="4779723" id="{AC8EB30C-4253-4CE1-820E-1801F6D8D35B}">
            <xm:f>$AS$4='Data entry'!$R75</xm:f>
            <x14:dxf>
              <fill>
                <patternFill>
                  <bgColor rgb="FFFFFF00"/>
                </patternFill>
              </fill>
            </x14:dxf>
          </x14:cfRule>
          <xm:sqref>AE212:AS212</xm:sqref>
        </x14:conditionalFormatting>
        <x14:conditionalFormatting xmlns:xm="http://schemas.microsoft.com/office/excel/2006/main">
          <x14:cfRule type="expression" priority="4779997" id="{E11744C1-7201-4272-A1B0-945490B42425}">
            <xm:f>$AT$4='Data entry'!$R75</xm:f>
            <x14:dxf>
              <fill>
                <patternFill>
                  <bgColor rgb="FFFF0000"/>
                </patternFill>
              </fill>
            </x14:dxf>
          </x14:cfRule>
          <xm:sqref>AR213:BD213</xm:sqref>
        </x14:conditionalFormatting>
        <x14:conditionalFormatting xmlns:xm="http://schemas.microsoft.com/office/excel/2006/main">
          <x14:cfRule type="expression" priority="4780271" id="{5EE2823B-E955-4EA7-B99C-0B1F77B57A69}">
            <xm:f>$AT$4='Data entry'!$R75</xm:f>
            <x14:dxf>
              <fill>
                <patternFill>
                  <bgColor rgb="FFFFFF00"/>
                </patternFill>
              </fill>
            </x14:dxf>
          </x14:cfRule>
          <xm:sqref>AF212:AT212</xm:sqref>
        </x14:conditionalFormatting>
        <x14:conditionalFormatting xmlns:xm="http://schemas.microsoft.com/office/excel/2006/main">
          <x14:cfRule type="expression" priority="4780545" id="{5737DC63-3262-4B34-900C-2AAEB255FCBA}">
            <xm:f>$AU$4='Data entry'!$R75</xm:f>
            <x14:dxf>
              <fill>
                <patternFill>
                  <bgColor rgb="FFFF0000"/>
                </patternFill>
              </fill>
            </x14:dxf>
          </x14:cfRule>
          <xm:sqref>AS213:BE213</xm:sqref>
        </x14:conditionalFormatting>
        <x14:conditionalFormatting xmlns:xm="http://schemas.microsoft.com/office/excel/2006/main">
          <x14:cfRule type="expression" priority="4780819" id="{2B5C1F1B-3C3D-4CA3-BC64-0E98422075B6}">
            <xm:f>$AU$4='Data entry'!$R75</xm:f>
            <x14:dxf>
              <fill>
                <patternFill>
                  <bgColor rgb="FFFFFF00"/>
                </patternFill>
              </fill>
            </x14:dxf>
          </x14:cfRule>
          <xm:sqref>AG212:AU212</xm:sqref>
        </x14:conditionalFormatting>
        <x14:conditionalFormatting xmlns:xm="http://schemas.microsoft.com/office/excel/2006/main">
          <x14:cfRule type="expression" priority="4781093" id="{B87A1285-B003-4855-8F4B-53C391BA10E6}">
            <xm:f>$AV$4='Data entry'!$R75</xm:f>
            <x14:dxf>
              <fill>
                <patternFill>
                  <bgColor rgb="FFFF0000"/>
                </patternFill>
              </fill>
            </x14:dxf>
          </x14:cfRule>
          <xm:sqref>AT213:BF213</xm:sqref>
        </x14:conditionalFormatting>
        <x14:conditionalFormatting xmlns:xm="http://schemas.microsoft.com/office/excel/2006/main">
          <x14:cfRule type="expression" priority="4781367" id="{338EE31C-78DB-4818-B837-0380F9E457FA}">
            <xm:f>$AV$4='Data entry'!$R75</xm:f>
            <x14:dxf>
              <fill>
                <patternFill>
                  <bgColor rgb="FFFFFF00"/>
                </patternFill>
              </fill>
            </x14:dxf>
          </x14:cfRule>
          <xm:sqref>AH212:AV212</xm:sqref>
        </x14:conditionalFormatting>
        <x14:conditionalFormatting xmlns:xm="http://schemas.microsoft.com/office/excel/2006/main">
          <x14:cfRule type="expression" priority="4781641" id="{5C40EA66-2801-4C91-B885-BF6A1ECFC35C}">
            <xm:f>$AW$4='Data entry'!$R75</xm:f>
            <x14:dxf>
              <fill>
                <patternFill>
                  <bgColor rgb="FFFF0000"/>
                </patternFill>
              </fill>
            </x14:dxf>
          </x14:cfRule>
          <xm:sqref>AU213:BG213</xm:sqref>
        </x14:conditionalFormatting>
        <x14:conditionalFormatting xmlns:xm="http://schemas.microsoft.com/office/excel/2006/main">
          <x14:cfRule type="expression" priority="4781915" id="{51BCD5CE-DF86-4C2F-8A81-DDA1EFD6C8F7}">
            <xm:f>$AW$4='Data entry'!$R75</xm:f>
            <x14:dxf>
              <fill>
                <patternFill>
                  <bgColor rgb="FFFFFF00"/>
                </patternFill>
              </fill>
            </x14:dxf>
          </x14:cfRule>
          <xm:sqref>AI212:AW212</xm:sqref>
        </x14:conditionalFormatting>
        <x14:conditionalFormatting xmlns:xm="http://schemas.microsoft.com/office/excel/2006/main">
          <x14:cfRule type="expression" priority="4782189" id="{DC2ED5A0-8917-4877-8CD3-9DF9BE5993C9}">
            <xm:f>$AX$4='Data entry'!$R75</xm:f>
            <x14:dxf>
              <fill>
                <patternFill>
                  <bgColor rgb="FFFF0000"/>
                </patternFill>
              </fill>
            </x14:dxf>
          </x14:cfRule>
          <xm:sqref>AV213:BH213</xm:sqref>
        </x14:conditionalFormatting>
        <x14:conditionalFormatting xmlns:xm="http://schemas.microsoft.com/office/excel/2006/main">
          <x14:cfRule type="expression" priority="4782463" id="{59B31869-20F9-45BD-BC80-0A6C8945CE2C}">
            <xm:f>$AX$4='Data entry'!$R75</xm:f>
            <x14:dxf>
              <fill>
                <patternFill>
                  <bgColor rgb="FFFFFF00"/>
                </patternFill>
              </fill>
            </x14:dxf>
          </x14:cfRule>
          <xm:sqref>AJ212:AX212</xm:sqref>
        </x14:conditionalFormatting>
        <x14:conditionalFormatting xmlns:xm="http://schemas.microsoft.com/office/excel/2006/main">
          <x14:cfRule type="expression" priority="4782737" id="{D4208FA0-4262-4037-934C-6D0742B2AD8E}">
            <xm:f>$AY$4='Data entry'!$R75</xm:f>
            <x14:dxf>
              <fill>
                <patternFill>
                  <bgColor rgb="FFFF0000"/>
                </patternFill>
              </fill>
            </x14:dxf>
          </x14:cfRule>
          <xm:sqref>AW213:BI213</xm:sqref>
        </x14:conditionalFormatting>
        <x14:conditionalFormatting xmlns:xm="http://schemas.microsoft.com/office/excel/2006/main">
          <x14:cfRule type="expression" priority="4783011" id="{04D6E423-18C7-42B2-A67D-F49D8E62B571}">
            <xm:f>$AY$4='Data entry'!$R75</xm:f>
            <x14:dxf>
              <fill>
                <patternFill>
                  <bgColor rgb="FFFFFF00"/>
                </patternFill>
              </fill>
            </x14:dxf>
          </x14:cfRule>
          <xm:sqref>AK212:AY212</xm:sqref>
        </x14:conditionalFormatting>
        <x14:conditionalFormatting xmlns:xm="http://schemas.microsoft.com/office/excel/2006/main">
          <x14:cfRule type="expression" priority="4783285" id="{A931C203-6E4B-4EBD-A2F4-1876881F48D4}">
            <xm:f>$AZ$4='Data entry'!$R75</xm:f>
            <x14:dxf>
              <fill>
                <patternFill>
                  <bgColor rgb="FFFF0000"/>
                </patternFill>
              </fill>
            </x14:dxf>
          </x14:cfRule>
          <xm:sqref>AX213:BJ213</xm:sqref>
        </x14:conditionalFormatting>
        <x14:conditionalFormatting xmlns:xm="http://schemas.microsoft.com/office/excel/2006/main">
          <x14:cfRule type="expression" priority="4783559" id="{092D9100-E652-40FE-8CAA-720DC0681250}">
            <xm:f>$AZ$4='Data entry'!$R75</xm:f>
            <x14:dxf>
              <fill>
                <patternFill>
                  <bgColor rgb="FFFFFF00"/>
                </patternFill>
              </fill>
            </x14:dxf>
          </x14:cfRule>
          <xm:sqref>AL212:AZ212</xm:sqref>
        </x14:conditionalFormatting>
        <x14:conditionalFormatting xmlns:xm="http://schemas.microsoft.com/office/excel/2006/main">
          <x14:cfRule type="expression" priority="4783833" id="{A3C7E6BE-A225-483C-A983-A915DB662C52}">
            <xm:f>$BA$4='Data entry'!$R75</xm:f>
            <x14:dxf>
              <fill>
                <patternFill>
                  <bgColor rgb="FFFF0000"/>
                </patternFill>
              </fill>
            </x14:dxf>
          </x14:cfRule>
          <xm:sqref>AY213:BK213</xm:sqref>
        </x14:conditionalFormatting>
        <x14:conditionalFormatting xmlns:xm="http://schemas.microsoft.com/office/excel/2006/main">
          <x14:cfRule type="expression" priority="4784107" id="{F5CF569A-8AFA-4CFF-8BD3-F04D8927A99F}">
            <xm:f>$BA$4='Data entry'!$R75</xm:f>
            <x14:dxf>
              <fill>
                <patternFill>
                  <bgColor rgb="FFFFFF00"/>
                </patternFill>
              </fill>
            </x14:dxf>
          </x14:cfRule>
          <xm:sqref>AM212:BA212</xm:sqref>
        </x14:conditionalFormatting>
        <x14:conditionalFormatting xmlns:xm="http://schemas.microsoft.com/office/excel/2006/main">
          <x14:cfRule type="expression" priority="4784381" id="{E4DAC94A-7983-4BFB-A87B-45B58561841A}">
            <xm:f>$BB$4='Data entry'!$R75</xm:f>
            <x14:dxf>
              <fill>
                <patternFill>
                  <bgColor rgb="FFFF0000"/>
                </patternFill>
              </fill>
            </x14:dxf>
          </x14:cfRule>
          <xm:sqref>AZ213:BL213</xm:sqref>
        </x14:conditionalFormatting>
        <x14:conditionalFormatting xmlns:xm="http://schemas.microsoft.com/office/excel/2006/main">
          <x14:cfRule type="expression" priority="4784655" id="{E63849C5-F39B-4B0E-8F8A-B532EDF2CBAE}">
            <xm:f>$BB$4='Data entry'!$R75</xm:f>
            <x14:dxf>
              <fill>
                <patternFill>
                  <bgColor rgb="FFFFFF00"/>
                </patternFill>
              </fill>
            </x14:dxf>
          </x14:cfRule>
          <xm:sqref>AN212:BB212</xm:sqref>
        </x14:conditionalFormatting>
        <x14:conditionalFormatting xmlns:xm="http://schemas.microsoft.com/office/excel/2006/main">
          <x14:cfRule type="expression" priority="4784929" id="{4FDC32D3-C1F5-455D-9AA4-A03359B72526}">
            <xm:f>$BC$4='Data entry'!$R75</xm:f>
            <x14:dxf>
              <fill>
                <patternFill>
                  <bgColor rgb="FFFF0000"/>
                </patternFill>
              </fill>
            </x14:dxf>
          </x14:cfRule>
          <xm:sqref>BA213:BM213</xm:sqref>
        </x14:conditionalFormatting>
        <x14:conditionalFormatting xmlns:xm="http://schemas.microsoft.com/office/excel/2006/main">
          <x14:cfRule type="expression" priority="4785203" id="{5F0D0C60-B233-4C56-B05D-98C99990877F}">
            <xm:f>$BC$4='Data entry'!$R75</xm:f>
            <x14:dxf>
              <fill>
                <patternFill>
                  <bgColor rgb="FFFFFF00"/>
                </patternFill>
              </fill>
            </x14:dxf>
          </x14:cfRule>
          <xm:sqref>AO212:BC212</xm:sqref>
        </x14:conditionalFormatting>
        <x14:conditionalFormatting xmlns:xm="http://schemas.microsoft.com/office/excel/2006/main">
          <x14:cfRule type="expression" priority="4785477" id="{9EBCB60F-8135-43B6-A0F3-548D4092CC98}">
            <xm:f>$BD$4='Data entry'!$R75</xm:f>
            <x14:dxf>
              <fill>
                <patternFill>
                  <bgColor rgb="FFFF0000"/>
                </patternFill>
              </fill>
            </x14:dxf>
          </x14:cfRule>
          <xm:sqref>BB213:BN213</xm:sqref>
        </x14:conditionalFormatting>
        <x14:conditionalFormatting xmlns:xm="http://schemas.microsoft.com/office/excel/2006/main">
          <x14:cfRule type="expression" priority="4785751" id="{961AF346-4A73-41ED-9A8D-27D431B09C05}">
            <xm:f>$BD$4='Data entry'!$R75</xm:f>
            <x14:dxf>
              <fill>
                <patternFill>
                  <bgColor rgb="FFFFFF00"/>
                </patternFill>
              </fill>
            </x14:dxf>
          </x14:cfRule>
          <xm:sqref>AP212:BD212</xm:sqref>
        </x14:conditionalFormatting>
        <x14:conditionalFormatting xmlns:xm="http://schemas.microsoft.com/office/excel/2006/main">
          <x14:cfRule type="expression" priority="4786025" id="{5A887026-27CD-4F8C-8BA6-1E92704C1CA6}">
            <xm:f>$BE$4='Data entry'!$R75</xm:f>
            <x14:dxf>
              <fill>
                <patternFill>
                  <bgColor rgb="FFFF0000"/>
                </patternFill>
              </fill>
            </x14:dxf>
          </x14:cfRule>
          <xm:sqref>BC213:BO213</xm:sqref>
        </x14:conditionalFormatting>
        <x14:conditionalFormatting xmlns:xm="http://schemas.microsoft.com/office/excel/2006/main">
          <x14:cfRule type="expression" priority="4786299" id="{7F46217B-A1E9-4515-B31E-E756FCD7C6D9}">
            <xm:f>$BE$4='Data entry'!$R75</xm:f>
            <x14:dxf>
              <fill>
                <patternFill>
                  <bgColor rgb="FFFFFF00"/>
                </patternFill>
              </fill>
            </x14:dxf>
          </x14:cfRule>
          <xm:sqref>AP212:BE212</xm:sqref>
        </x14:conditionalFormatting>
        <x14:conditionalFormatting xmlns:xm="http://schemas.microsoft.com/office/excel/2006/main">
          <x14:cfRule type="expression" priority="4786573" id="{F4D9285C-8CA0-4EF1-943E-6A462D47CC77}">
            <xm:f>$BF$4='Data entry'!$R75</xm:f>
            <x14:dxf>
              <fill>
                <patternFill>
                  <bgColor rgb="FFFF0000"/>
                </patternFill>
              </fill>
            </x14:dxf>
          </x14:cfRule>
          <xm:sqref>BD213:BP213</xm:sqref>
        </x14:conditionalFormatting>
        <x14:conditionalFormatting xmlns:xm="http://schemas.microsoft.com/office/excel/2006/main">
          <x14:cfRule type="expression" priority="4786847" id="{B9E4407D-651D-4DC0-9D61-3271D62A65E9}">
            <xm:f>$BF$4='Data entry'!$R75</xm:f>
            <x14:dxf>
              <fill>
                <patternFill>
                  <bgColor rgb="FFFFFF00"/>
                </patternFill>
              </fill>
            </x14:dxf>
          </x14:cfRule>
          <xm:sqref>AR212:BF212</xm:sqref>
        </x14:conditionalFormatting>
        <x14:conditionalFormatting xmlns:xm="http://schemas.microsoft.com/office/excel/2006/main">
          <x14:cfRule type="expression" priority="4787121" id="{4CDC062F-DDFF-4556-B941-08F919727F69}">
            <xm:f>$BG$4='Data entry'!$R75</xm:f>
            <x14:dxf>
              <fill>
                <patternFill>
                  <bgColor rgb="FFFF0000"/>
                </patternFill>
              </fill>
            </x14:dxf>
          </x14:cfRule>
          <xm:sqref>BE213:BQ213</xm:sqref>
        </x14:conditionalFormatting>
        <x14:conditionalFormatting xmlns:xm="http://schemas.microsoft.com/office/excel/2006/main">
          <x14:cfRule type="expression" priority="4787395" id="{789184FA-9055-433B-8A1B-92C7ED59E81F}">
            <xm:f>$BG$4='Data entry'!$R75</xm:f>
            <x14:dxf>
              <fill>
                <patternFill>
                  <bgColor rgb="FFFFFF00"/>
                </patternFill>
              </fill>
            </x14:dxf>
          </x14:cfRule>
          <xm:sqref>AS212:BG212</xm:sqref>
        </x14:conditionalFormatting>
        <x14:conditionalFormatting xmlns:xm="http://schemas.microsoft.com/office/excel/2006/main">
          <x14:cfRule type="expression" priority="4787669" id="{58651E5C-09C9-46C1-B95C-E8A578A49E15}">
            <xm:f>$BH$4='Data entry'!$R75</xm:f>
            <x14:dxf>
              <fill>
                <patternFill>
                  <bgColor rgb="FFFFFF00"/>
                </patternFill>
              </fill>
            </x14:dxf>
          </x14:cfRule>
          <xm:sqref>AT212:BH212</xm:sqref>
        </x14:conditionalFormatting>
        <x14:conditionalFormatting xmlns:xm="http://schemas.microsoft.com/office/excel/2006/main">
          <x14:cfRule type="expression" priority="4787943" id="{97B30B86-8311-4DC0-A533-8C0D53F37839}">
            <xm:f>$BH$4='Data entry'!$R75</xm:f>
            <x14:dxf>
              <fill>
                <patternFill>
                  <bgColor rgb="FFFF0000"/>
                </patternFill>
              </fill>
            </x14:dxf>
          </x14:cfRule>
          <xm:sqref>BF213:BR213</xm:sqref>
        </x14:conditionalFormatting>
        <x14:conditionalFormatting xmlns:xm="http://schemas.microsoft.com/office/excel/2006/main">
          <x14:cfRule type="expression" priority="4788217" id="{78344C0C-5AEA-40B1-A20C-6D77DF58E1F5}">
            <xm:f>$BI$4='Data entry'!$R75</xm:f>
            <x14:dxf>
              <fill>
                <patternFill>
                  <bgColor rgb="FFFFFF00"/>
                </patternFill>
              </fill>
            </x14:dxf>
          </x14:cfRule>
          <xm:sqref>AU212:BI212</xm:sqref>
        </x14:conditionalFormatting>
        <x14:conditionalFormatting xmlns:xm="http://schemas.microsoft.com/office/excel/2006/main">
          <x14:cfRule type="expression" priority="4788491" id="{A9CE044F-482E-4F25-B28F-89ACC58502B1}">
            <xm:f>$BI$4='Data entry'!$R75</xm:f>
            <x14:dxf>
              <fill>
                <patternFill>
                  <bgColor rgb="FFFF0000"/>
                </patternFill>
              </fill>
            </x14:dxf>
          </x14:cfRule>
          <xm:sqref>BG213:BS213</xm:sqref>
        </x14:conditionalFormatting>
        <x14:conditionalFormatting xmlns:xm="http://schemas.microsoft.com/office/excel/2006/main">
          <x14:cfRule type="expression" priority="4788765" id="{F63BE0EB-3C71-4456-BEF0-11180AB7A8BB}">
            <xm:f>$BJ$4='Data entry'!$R75</xm:f>
            <x14:dxf>
              <fill>
                <patternFill>
                  <bgColor rgb="FFFFFF00"/>
                </patternFill>
              </fill>
            </x14:dxf>
          </x14:cfRule>
          <xm:sqref>AV212:BJ212</xm:sqref>
        </x14:conditionalFormatting>
        <x14:conditionalFormatting xmlns:xm="http://schemas.microsoft.com/office/excel/2006/main">
          <x14:cfRule type="expression" priority="4789039" id="{478A5DCB-1DAA-4497-A6CC-B4F01FB96D10}">
            <xm:f>$BJ$4='Data entry'!$R75</xm:f>
            <x14:dxf>
              <fill>
                <patternFill>
                  <bgColor rgb="FFFF0000"/>
                </patternFill>
              </fill>
            </x14:dxf>
          </x14:cfRule>
          <xm:sqref>BH213:BT213</xm:sqref>
        </x14:conditionalFormatting>
        <x14:conditionalFormatting xmlns:xm="http://schemas.microsoft.com/office/excel/2006/main">
          <x14:cfRule type="expression" priority="4789313" id="{CDE4AD5B-65A6-4FA4-9EC0-8D05F22312A9}">
            <xm:f>$BK$4='Data entry'!$R75</xm:f>
            <x14:dxf>
              <fill>
                <patternFill>
                  <bgColor rgb="FFFF0000"/>
                </patternFill>
              </fill>
            </x14:dxf>
          </x14:cfRule>
          <xm:sqref>BI213:BU213</xm:sqref>
        </x14:conditionalFormatting>
        <x14:conditionalFormatting xmlns:xm="http://schemas.microsoft.com/office/excel/2006/main">
          <x14:cfRule type="expression" priority="4789587" id="{AB32E790-6CD8-4D11-9A69-57D785FE4BBC}">
            <xm:f>$BK$4='Data entry'!$R75</xm:f>
            <x14:dxf>
              <fill>
                <patternFill>
                  <bgColor rgb="FFFFFF00"/>
                </patternFill>
              </fill>
            </x14:dxf>
          </x14:cfRule>
          <xm:sqref>AW212:BK212</xm:sqref>
        </x14:conditionalFormatting>
        <x14:conditionalFormatting xmlns:xm="http://schemas.microsoft.com/office/excel/2006/main">
          <x14:cfRule type="expression" priority="4789861" id="{99810EB9-805C-43D8-852A-EEECE7874CDB}">
            <xm:f>$BL$4='Data entry'!$R75</xm:f>
            <x14:dxf>
              <fill>
                <patternFill>
                  <bgColor rgb="FFFF0000"/>
                </patternFill>
              </fill>
            </x14:dxf>
          </x14:cfRule>
          <xm:sqref>BJ213:BV213</xm:sqref>
        </x14:conditionalFormatting>
        <x14:conditionalFormatting xmlns:xm="http://schemas.microsoft.com/office/excel/2006/main">
          <x14:cfRule type="expression" priority="4790135" id="{BF5F5475-4E46-479C-97A6-D5175F5D1803}">
            <xm:f>$BL$4='Data entry'!$R75</xm:f>
            <x14:dxf>
              <fill>
                <patternFill>
                  <bgColor rgb="FFFFFF00"/>
                </patternFill>
              </fill>
            </x14:dxf>
          </x14:cfRule>
          <xm:sqref>AX212:BL212</xm:sqref>
        </x14:conditionalFormatting>
        <x14:conditionalFormatting xmlns:xm="http://schemas.microsoft.com/office/excel/2006/main">
          <x14:cfRule type="expression" priority="4790409" id="{B86FDF2F-16C9-46B1-847E-7EA1A8A34B9D}">
            <xm:f>$BM$4='Data entry'!$R75</xm:f>
            <x14:dxf>
              <fill>
                <patternFill>
                  <bgColor rgb="FFFF0000"/>
                </patternFill>
              </fill>
            </x14:dxf>
          </x14:cfRule>
          <xm:sqref>BK213:BW213</xm:sqref>
        </x14:conditionalFormatting>
        <x14:conditionalFormatting xmlns:xm="http://schemas.microsoft.com/office/excel/2006/main">
          <x14:cfRule type="expression" priority="4790683" id="{72FD189F-4CED-400D-9FEF-21A328970A4D}">
            <xm:f>$BM$4='Data entry'!$R75</xm:f>
            <x14:dxf>
              <fill>
                <patternFill>
                  <bgColor rgb="FFFFFF00"/>
                </patternFill>
              </fill>
            </x14:dxf>
          </x14:cfRule>
          <xm:sqref>AY212:BM212</xm:sqref>
        </x14:conditionalFormatting>
        <x14:conditionalFormatting xmlns:xm="http://schemas.microsoft.com/office/excel/2006/main">
          <x14:cfRule type="expression" priority="4790957" id="{BBBBF859-D5A7-4F55-BFBF-8A77E3357590}">
            <xm:f>$BN$4='Data entry'!$R75</xm:f>
            <x14:dxf>
              <fill>
                <patternFill>
                  <bgColor rgb="FFFF0000"/>
                </patternFill>
              </fill>
            </x14:dxf>
          </x14:cfRule>
          <xm:sqref>BL213:BX213</xm:sqref>
        </x14:conditionalFormatting>
        <x14:conditionalFormatting xmlns:xm="http://schemas.microsoft.com/office/excel/2006/main">
          <x14:cfRule type="expression" priority="4791231" id="{50CB1D75-0FD5-4D24-92B1-E8A41DC6575C}">
            <xm:f>$BN$4='Data entry'!$R75</xm:f>
            <x14:dxf>
              <fill>
                <patternFill>
                  <bgColor rgb="FFFFFF00"/>
                </patternFill>
              </fill>
            </x14:dxf>
          </x14:cfRule>
          <xm:sqref>AZ212:BN212</xm:sqref>
        </x14:conditionalFormatting>
        <x14:conditionalFormatting xmlns:xm="http://schemas.microsoft.com/office/excel/2006/main">
          <x14:cfRule type="expression" priority="4791505" id="{9EF3226D-E8FC-496B-A6FF-71776AEA54D1}">
            <xm:f>$BO$4='Data entry'!$R75</xm:f>
            <x14:dxf>
              <fill>
                <patternFill>
                  <bgColor rgb="FFFF0000"/>
                </patternFill>
              </fill>
            </x14:dxf>
          </x14:cfRule>
          <xm:sqref>BM213:BY213</xm:sqref>
        </x14:conditionalFormatting>
        <x14:conditionalFormatting xmlns:xm="http://schemas.microsoft.com/office/excel/2006/main">
          <x14:cfRule type="expression" priority="4791779" id="{3B86C801-ECFE-4D05-8AA5-1581116BAFBC}">
            <xm:f>$BO$4='Data entry'!$R75</xm:f>
            <x14:dxf>
              <fill>
                <patternFill>
                  <bgColor rgb="FFFFFF00"/>
                </patternFill>
              </fill>
            </x14:dxf>
          </x14:cfRule>
          <xm:sqref>BA212:BO212</xm:sqref>
        </x14:conditionalFormatting>
        <x14:conditionalFormatting xmlns:xm="http://schemas.microsoft.com/office/excel/2006/main">
          <x14:cfRule type="expression" priority="4792053" id="{058A23EC-3371-4A02-9F20-1ECA603AC6BC}">
            <xm:f>$BP$4='Data entry'!$R75</xm:f>
            <x14:dxf>
              <fill>
                <patternFill>
                  <bgColor rgb="FFFF0000"/>
                </patternFill>
              </fill>
            </x14:dxf>
          </x14:cfRule>
          <xm:sqref>BN213:BZ213</xm:sqref>
        </x14:conditionalFormatting>
        <x14:conditionalFormatting xmlns:xm="http://schemas.microsoft.com/office/excel/2006/main">
          <x14:cfRule type="expression" priority="4792327" id="{3E711E31-3992-4555-AB22-87133D60CD15}">
            <xm:f>$BP$4='Data entry'!$R75</xm:f>
            <x14:dxf>
              <fill>
                <patternFill>
                  <bgColor rgb="FFFFFF00"/>
                </patternFill>
              </fill>
            </x14:dxf>
          </x14:cfRule>
          <xm:sqref>BB212:BP212</xm:sqref>
        </x14:conditionalFormatting>
        <x14:conditionalFormatting xmlns:xm="http://schemas.microsoft.com/office/excel/2006/main">
          <x14:cfRule type="expression" priority="4792601" id="{23E9F8B9-37D5-4730-9453-6F23E8ECBBE3}">
            <xm:f>$BQ$4='Data entry'!$R75</xm:f>
            <x14:dxf>
              <fill>
                <patternFill>
                  <bgColor rgb="FFFFFF00"/>
                </patternFill>
              </fill>
            </x14:dxf>
          </x14:cfRule>
          <xm:sqref>BC212:BQ212</xm:sqref>
        </x14:conditionalFormatting>
        <x14:conditionalFormatting xmlns:xm="http://schemas.microsoft.com/office/excel/2006/main">
          <x14:cfRule type="expression" priority="4792875" id="{BCFD92F6-AAD3-44FD-BC61-A292A81B883E}">
            <xm:f>$BQ$4='Data entry'!$R75</xm:f>
            <x14:dxf>
              <fill>
                <patternFill>
                  <bgColor rgb="FFFF0000"/>
                </patternFill>
              </fill>
            </x14:dxf>
          </x14:cfRule>
          <xm:sqref>BO213:CA213</xm:sqref>
        </x14:conditionalFormatting>
        <x14:conditionalFormatting xmlns:xm="http://schemas.microsoft.com/office/excel/2006/main">
          <x14:cfRule type="expression" priority="4793149" id="{357D60E5-F356-477E-8020-A18F42C02832}">
            <xm:f>$BR$4='Data entry'!$R75</xm:f>
            <x14:dxf>
              <fill>
                <patternFill>
                  <bgColor rgb="FFFFFF00"/>
                </patternFill>
              </fill>
            </x14:dxf>
          </x14:cfRule>
          <xm:sqref>BD212:BR212</xm:sqref>
        </x14:conditionalFormatting>
        <x14:conditionalFormatting xmlns:xm="http://schemas.microsoft.com/office/excel/2006/main">
          <x14:cfRule type="expression" priority="4793423" id="{DA2B6511-43B3-432D-B6AA-1DB1188B90A6}">
            <xm:f>$BR$4='Data entry'!$R75</xm:f>
            <x14:dxf>
              <fill>
                <patternFill>
                  <bgColor rgb="FFFF0000"/>
                </patternFill>
              </fill>
            </x14:dxf>
          </x14:cfRule>
          <xm:sqref>BP213:CB213</xm:sqref>
        </x14:conditionalFormatting>
        <x14:conditionalFormatting xmlns:xm="http://schemas.microsoft.com/office/excel/2006/main">
          <x14:cfRule type="expression" priority="4793697" id="{0D5F64E4-4136-4BFA-B833-CC8578525D9C}">
            <xm:f>$BS$4='Data entry'!$R75</xm:f>
            <x14:dxf>
              <fill>
                <patternFill>
                  <bgColor rgb="FFFFFF00"/>
                </patternFill>
              </fill>
            </x14:dxf>
          </x14:cfRule>
          <xm:sqref>BE212:BS212</xm:sqref>
        </x14:conditionalFormatting>
        <x14:conditionalFormatting xmlns:xm="http://schemas.microsoft.com/office/excel/2006/main">
          <x14:cfRule type="expression" priority="4793971" id="{AC94D468-F078-4AE2-8771-102996E07B09}">
            <xm:f>$BS$4='Data entry'!$R75</xm:f>
            <x14:dxf>
              <fill>
                <patternFill>
                  <bgColor rgb="FFFF0000"/>
                </patternFill>
              </fill>
            </x14:dxf>
          </x14:cfRule>
          <xm:sqref>BQ213:CC213</xm:sqref>
        </x14:conditionalFormatting>
        <x14:conditionalFormatting xmlns:xm="http://schemas.microsoft.com/office/excel/2006/main">
          <x14:cfRule type="expression" priority="4794245" id="{10E78F76-181E-4F19-9F89-7DD36D3EFE30}">
            <xm:f>$BT$4='Data entry'!$R75</xm:f>
            <x14:dxf>
              <fill>
                <patternFill>
                  <bgColor rgb="FFFFFF00"/>
                </patternFill>
              </fill>
            </x14:dxf>
          </x14:cfRule>
          <xm:sqref>BF212:BT212</xm:sqref>
        </x14:conditionalFormatting>
        <x14:conditionalFormatting xmlns:xm="http://schemas.microsoft.com/office/excel/2006/main">
          <x14:cfRule type="expression" priority="4794519" id="{6A5FADC6-9512-4EFB-90A5-7B5244D10D1F}">
            <xm:f>$BT$4='Data entry'!$R75</xm:f>
            <x14:dxf>
              <fill>
                <patternFill>
                  <bgColor rgb="FFFF0000"/>
                </patternFill>
              </fill>
            </x14:dxf>
          </x14:cfRule>
          <xm:sqref>BR213:CC213</xm:sqref>
        </x14:conditionalFormatting>
        <x14:conditionalFormatting xmlns:xm="http://schemas.microsoft.com/office/excel/2006/main">
          <x14:cfRule type="expression" priority="4794793" id="{A51139D1-8841-4B96-B8CB-DFE3808765CF}">
            <xm:f>$BU$4='Data entry'!$R75</xm:f>
            <x14:dxf>
              <fill>
                <patternFill>
                  <bgColor rgb="FFFFFF00"/>
                </patternFill>
              </fill>
            </x14:dxf>
          </x14:cfRule>
          <xm:sqref>BG212:BU212</xm:sqref>
        </x14:conditionalFormatting>
        <x14:conditionalFormatting xmlns:xm="http://schemas.microsoft.com/office/excel/2006/main">
          <x14:cfRule type="expression" priority="4795067" id="{55CA7258-760F-4BFF-ACB5-A70FEB3E7981}">
            <xm:f>$BU$4='Data entry'!$R75</xm:f>
            <x14:dxf>
              <fill>
                <patternFill>
                  <bgColor rgb="FFFF0000"/>
                </patternFill>
              </fill>
            </x14:dxf>
          </x14:cfRule>
          <xm:sqref>BS213:CC213</xm:sqref>
        </x14:conditionalFormatting>
        <x14:conditionalFormatting xmlns:xm="http://schemas.microsoft.com/office/excel/2006/main">
          <x14:cfRule type="expression" priority="4795341" id="{A922B218-64DB-4CBB-9AB8-FE0EBB44E09E}">
            <xm:f>$BV$4='Data entry'!$R75</xm:f>
            <x14:dxf>
              <fill>
                <patternFill>
                  <bgColor rgb="FFFFFF00"/>
                </patternFill>
              </fill>
            </x14:dxf>
          </x14:cfRule>
          <xm:sqref>BH212:BV212</xm:sqref>
        </x14:conditionalFormatting>
        <x14:conditionalFormatting xmlns:xm="http://schemas.microsoft.com/office/excel/2006/main">
          <x14:cfRule type="expression" priority="4795615" id="{C98E908A-CD31-4778-B41C-7AFB9DBE639A}">
            <xm:f>$BV$4='Data entry'!$R75</xm:f>
            <x14:dxf>
              <fill>
                <patternFill>
                  <bgColor rgb="FFFF0000"/>
                </patternFill>
              </fill>
            </x14:dxf>
          </x14:cfRule>
          <xm:sqref>BT213:CC213</xm:sqref>
        </x14:conditionalFormatting>
        <x14:conditionalFormatting xmlns:xm="http://schemas.microsoft.com/office/excel/2006/main">
          <x14:cfRule type="expression" priority="4795889" id="{465CCCA3-B4DB-4B61-8AC7-8A5E4CEC9E3F}">
            <xm:f>$BW$4='Data entry'!$R75</xm:f>
            <x14:dxf>
              <fill>
                <patternFill>
                  <bgColor rgb="FFFFFF00"/>
                </patternFill>
              </fill>
            </x14:dxf>
          </x14:cfRule>
          <xm:sqref>BI212:BW212</xm:sqref>
        </x14:conditionalFormatting>
        <x14:conditionalFormatting xmlns:xm="http://schemas.microsoft.com/office/excel/2006/main">
          <x14:cfRule type="expression" priority="4796163" id="{37566F97-6D06-400B-A709-FE657B07687F}">
            <xm:f>$BW$4='Data entry'!$R75</xm:f>
            <x14:dxf>
              <fill>
                <patternFill>
                  <bgColor rgb="FFFF0000"/>
                </patternFill>
              </fill>
            </x14:dxf>
          </x14:cfRule>
          <xm:sqref>BU213:CC213</xm:sqref>
        </x14:conditionalFormatting>
        <x14:conditionalFormatting xmlns:xm="http://schemas.microsoft.com/office/excel/2006/main">
          <x14:cfRule type="expression" priority="4796164" id="{37566F97-6D06-400B-A709-FE657B07687F}">
            <xm:f>$BW$4='Data entry'!#REF!</xm:f>
            <x14:dxf>
              <fill>
                <patternFill>
                  <bgColor rgb="FFFF0000"/>
                </patternFill>
              </fill>
            </x14:dxf>
          </x14:cfRule>
          <xm:sqref>BU214:CC214</xm:sqref>
        </x14:conditionalFormatting>
        <x14:conditionalFormatting xmlns:xm="http://schemas.microsoft.com/office/excel/2006/main">
          <x14:cfRule type="expression" priority="4796438" id="{D8FBA3AC-5CF0-4E45-97CA-1D4DEE729ADA}">
            <xm:f>$BX$4='Data entry'!$R75</xm:f>
            <x14:dxf>
              <fill>
                <patternFill>
                  <bgColor rgb="FFFFFF00"/>
                </patternFill>
              </fill>
            </x14:dxf>
          </x14:cfRule>
          <xm:sqref>BJ212:BX212</xm:sqref>
        </x14:conditionalFormatting>
        <x14:conditionalFormatting xmlns:xm="http://schemas.microsoft.com/office/excel/2006/main">
          <x14:cfRule type="expression" priority="4796712" id="{E077C84B-A94F-431D-B232-4AFCC7C64F54}">
            <xm:f>$BX$4='Data entry'!$R75</xm:f>
            <x14:dxf>
              <fill>
                <patternFill>
                  <bgColor rgb="FFFF0000"/>
                </patternFill>
              </fill>
            </x14:dxf>
          </x14:cfRule>
          <xm:sqref>BV213:CC213</xm:sqref>
        </x14:conditionalFormatting>
        <x14:conditionalFormatting xmlns:xm="http://schemas.microsoft.com/office/excel/2006/main">
          <x14:cfRule type="expression" priority="4796986" id="{63783BA8-0C97-4A44-86FD-7A2BCF1B9957}">
            <xm:f>$BY$4='Data entry'!$R75</xm:f>
            <x14:dxf>
              <fill>
                <patternFill>
                  <bgColor rgb="FFFFFF00"/>
                </patternFill>
              </fill>
            </x14:dxf>
          </x14:cfRule>
          <xm:sqref>BK212:BY212</xm:sqref>
        </x14:conditionalFormatting>
        <x14:conditionalFormatting xmlns:xm="http://schemas.microsoft.com/office/excel/2006/main">
          <x14:cfRule type="expression" priority="4797260" id="{BB8DB8B4-B71B-46D2-AEE7-346F16103F74}">
            <xm:f>$BY$4='Data entry'!$R75</xm:f>
            <x14:dxf>
              <fill>
                <patternFill>
                  <bgColor rgb="FFFF0000"/>
                </patternFill>
              </fill>
            </x14:dxf>
          </x14:cfRule>
          <xm:sqref>BW213:CC213</xm:sqref>
        </x14:conditionalFormatting>
        <x14:conditionalFormatting xmlns:xm="http://schemas.microsoft.com/office/excel/2006/main">
          <x14:cfRule type="expression" priority="4797534" id="{1B638B98-2B06-4FEB-90C1-446A3E0A3979}">
            <xm:f>$BZ$4='Data entry'!$R75</xm:f>
            <x14:dxf>
              <fill>
                <patternFill>
                  <bgColor rgb="FFFFFF00"/>
                </patternFill>
              </fill>
            </x14:dxf>
          </x14:cfRule>
          <xm:sqref>BL212:BZ212</xm:sqref>
        </x14:conditionalFormatting>
        <x14:conditionalFormatting xmlns:xm="http://schemas.microsoft.com/office/excel/2006/main">
          <x14:cfRule type="expression" priority="4797808" id="{D3A0A2F8-D1B2-4DC5-B2A9-0EF53074E685}">
            <xm:f>$BZ$4='Data entry'!$R75</xm:f>
            <x14:dxf>
              <fill>
                <patternFill>
                  <bgColor rgb="FFFF0000"/>
                </patternFill>
              </fill>
            </x14:dxf>
          </x14:cfRule>
          <xm:sqref>BX213:CC213</xm:sqref>
        </x14:conditionalFormatting>
        <x14:conditionalFormatting xmlns:xm="http://schemas.microsoft.com/office/excel/2006/main">
          <x14:cfRule type="expression" priority="4798082" id="{83F6D018-7D3B-4D33-9998-11572F2F2FF5}">
            <xm:f>$CA$4='Data entry'!$R75</xm:f>
            <x14:dxf>
              <fill>
                <patternFill>
                  <bgColor rgb="FFFFFF00"/>
                </patternFill>
              </fill>
            </x14:dxf>
          </x14:cfRule>
          <xm:sqref>BM212:CA212</xm:sqref>
        </x14:conditionalFormatting>
        <x14:conditionalFormatting xmlns:xm="http://schemas.microsoft.com/office/excel/2006/main">
          <x14:cfRule type="expression" priority="4798356" id="{8E6D0B51-5626-4ED9-9072-C7A2C139704F}">
            <xm:f>$CA$4='Data entry'!$R75</xm:f>
            <x14:dxf>
              <fill>
                <patternFill>
                  <bgColor rgb="FFFF0000"/>
                </patternFill>
              </fill>
            </x14:dxf>
          </x14:cfRule>
          <xm:sqref>BY213:CC213</xm:sqref>
        </x14:conditionalFormatting>
        <x14:conditionalFormatting xmlns:xm="http://schemas.microsoft.com/office/excel/2006/main">
          <x14:cfRule type="expression" priority="4798630" id="{E1886EE4-3BDE-43A9-9F4B-79377FEC37FE}">
            <xm:f>$CB$4='Data entry'!$R75</xm:f>
            <x14:dxf>
              <fill>
                <patternFill>
                  <bgColor rgb="FFFFFF00"/>
                </patternFill>
              </fill>
            </x14:dxf>
          </x14:cfRule>
          <xm:sqref>BN212:CB212</xm:sqref>
        </x14:conditionalFormatting>
        <x14:conditionalFormatting xmlns:xm="http://schemas.microsoft.com/office/excel/2006/main">
          <x14:cfRule type="expression" priority="4798904" id="{ADEF572A-6C18-4602-BB86-01C96D36E07E}">
            <xm:f>$CB$4='Data entry'!$R75</xm:f>
            <x14:dxf>
              <fill>
                <patternFill>
                  <bgColor rgb="FFFF0000"/>
                </patternFill>
              </fill>
            </x14:dxf>
          </x14:cfRule>
          <xm:sqref>BZ213:CC213</xm:sqref>
        </x14:conditionalFormatting>
        <x14:conditionalFormatting xmlns:xm="http://schemas.microsoft.com/office/excel/2006/main">
          <x14:cfRule type="expression" priority="4799178" id="{7984E1C9-E073-4955-8543-62145CB6D008}">
            <xm:f>$CC$4='Data entry'!$R75</xm:f>
            <x14:dxf>
              <fill>
                <patternFill>
                  <bgColor rgb="FFFFFF00"/>
                </patternFill>
              </fill>
            </x14:dxf>
          </x14:cfRule>
          <xm:sqref>BO212:CC212</xm:sqref>
        </x14:conditionalFormatting>
        <x14:conditionalFormatting xmlns:xm="http://schemas.microsoft.com/office/excel/2006/main">
          <x14:cfRule type="expression" priority="4799452" id="{18A957B3-59FA-4698-BA92-2A208FF18E2F}">
            <xm:f>$CC$4='Data entry'!$R75</xm:f>
            <x14:dxf>
              <fill>
                <patternFill>
                  <bgColor rgb="FFFF0000"/>
                </patternFill>
              </fill>
            </x14:dxf>
          </x14:cfRule>
          <xm:sqref>CA213:CC213</xm:sqref>
        </x14:conditionalFormatting>
        <x14:conditionalFormatting xmlns:xm="http://schemas.microsoft.com/office/excel/2006/main">
          <x14:cfRule type="expression" priority="4822529" id="{33E80F40-2C28-4235-8352-2F9507EB51C7}">
            <xm:f>C$4='Data entry'!$BC76</xm:f>
            <x14:dxf>
              <fill>
                <patternFill patternType="gray0625">
                  <fgColor theme="5" tint="-0.24994659260841701"/>
                  <bgColor auto="1"/>
                </patternFill>
              </fill>
              <border>
                <left style="dashed">
                  <color theme="5" tint="-0.24994659260841701"/>
                </left>
                <right style="dashed">
                  <color theme="5" tint="-0.24994659260841701"/>
                </right>
                <top style="dashed">
                  <color theme="5" tint="-0.24994659260841701"/>
                </top>
                <bottom style="dashed">
                  <color theme="5" tint="-0.24994659260841701"/>
                </bottom>
                <vertical/>
                <horizontal/>
              </border>
            </x14:dxf>
          </x14:cfRule>
          <xm:sqref>C215:CC215</xm:sqref>
        </x14:conditionalFormatting>
        <x14:conditionalFormatting xmlns:xm="http://schemas.microsoft.com/office/excel/2006/main">
          <x14:cfRule type="expression" priority="4822802" id="{21C78CE9-0B77-4D53-8653-BD5D6E30C938}">
            <xm:f>OR(C$4='Data entry'!$S76:$AN76)</xm:f>
            <x14:dxf>
              <fill>
                <patternFill patternType="lightVertical">
                  <fgColor rgb="FF00B0F0"/>
                  <bgColor auto="1"/>
                </patternFill>
              </fill>
              <border>
                <left style="dashDot">
                  <color rgb="FF00B0F0"/>
                </left>
                <right style="dashDot">
                  <color rgb="FF00B0F0"/>
                </right>
                <top style="dashDot">
                  <color rgb="FF00B0F0"/>
                </top>
                <bottom style="dashDot">
                  <color rgb="FF00B0F0"/>
                </bottom>
              </border>
            </x14:dxf>
          </x14:cfRule>
          <xm:sqref>C216:CC216</xm:sqref>
        </x14:conditionalFormatting>
        <x14:conditionalFormatting xmlns:xm="http://schemas.microsoft.com/office/excel/2006/main">
          <x14:cfRule type="expression" priority="4823210" id="{5B0DB825-B7C2-40AC-B7EF-F267F054CFB9}">
            <xm:f>$U$4='Data entry'!$R76</xm:f>
            <x14:dxf>
              <fill>
                <patternFill>
                  <bgColor rgb="FFFF0000"/>
                </patternFill>
              </fill>
            </x14:dxf>
          </x14:cfRule>
          <xm:sqref>S216:AE216</xm:sqref>
        </x14:conditionalFormatting>
        <x14:conditionalFormatting xmlns:xm="http://schemas.microsoft.com/office/excel/2006/main">
          <x14:cfRule type="expression" priority="4823483" id="{18311200-E2BB-400F-B594-3B9A2C6068C2}">
            <xm:f>$V$4='Data entry'!$R76</xm:f>
            <x14:dxf>
              <fill>
                <patternFill>
                  <bgColor rgb="FFFF0000"/>
                </patternFill>
              </fill>
            </x14:dxf>
          </x14:cfRule>
          <xm:sqref>T216:AF216</xm:sqref>
        </x14:conditionalFormatting>
        <x14:conditionalFormatting xmlns:xm="http://schemas.microsoft.com/office/excel/2006/main">
          <x14:cfRule type="expression" priority="4823756" id="{D6DFB621-1A58-4C59-A987-ECAD0EB2D32B}">
            <xm:f>$V$4='Data entry'!$R76</xm:f>
            <x14:dxf>
              <fill>
                <patternFill>
                  <bgColor rgb="FFFFFF00"/>
                </patternFill>
              </fill>
            </x14:dxf>
          </x14:cfRule>
          <xm:sqref>H215:V215</xm:sqref>
        </x14:conditionalFormatting>
        <x14:conditionalFormatting xmlns:xm="http://schemas.microsoft.com/office/excel/2006/main">
          <x14:cfRule type="expression" priority="4824029" id="{5F87A680-DC5F-433D-A779-B7A534ACCDA9}">
            <xm:f>$W$4='Data entry'!$R76</xm:f>
            <x14:dxf>
              <fill>
                <patternFill>
                  <bgColor rgb="FFFF0000"/>
                </patternFill>
              </fill>
            </x14:dxf>
          </x14:cfRule>
          <xm:sqref>U216:AG216</xm:sqref>
        </x14:conditionalFormatting>
        <x14:conditionalFormatting xmlns:xm="http://schemas.microsoft.com/office/excel/2006/main">
          <x14:cfRule type="expression" priority="4824302" id="{964539FF-A92C-4F68-B268-B7157A32678C}">
            <xm:f>$W$4='Data entry'!$R76</xm:f>
            <x14:dxf>
              <fill>
                <patternFill>
                  <bgColor rgb="FFFFFF00"/>
                </patternFill>
              </fill>
            </x14:dxf>
          </x14:cfRule>
          <xm:sqref>I215:W215</xm:sqref>
        </x14:conditionalFormatting>
        <x14:conditionalFormatting xmlns:xm="http://schemas.microsoft.com/office/excel/2006/main">
          <x14:cfRule type="expression" priority="4824575" id="{46C1533A-F090-4A90-9309-3F59EC3FD3B0}">
            <xm:f>$X$4='Data entry'!$R76</xm:f>
            <x14:dxf>
              <fill>
                <patternFill>
                  <bgColor rgb="FFFF0000"/>
                </patternFill>
              </fill>
            </x14:dxf>
          </x14:cfRule>
          <xm:sqref>V216:AH216</xm:sqref>
        </x14:conditionalFormatting>
        <x14:conditionalFormatting xmlns:xm="http://schemas.microsoft.com/office/excel/2006/main">
          <x14:cfRule type="expression" priority="4824848" id="{7C70E81C-DDD4-4D75-933A-4F6A39893184}">
            <xm:f>$X$4='Data entry'!$R76</xm:f>
            <x14:dxf>
              <fill>
                <patternFill>
                  <bgColor rgb="FFFFFF00"/>
                </patternFill>
              </fill>
            </x14:dxf>
          </x14:cfRule>
          <xm:sqref>J215:X215</xm:sqref>
        </x14:conditionalFormatting>
        <x14:conditionalFormatting xmlns:xm="http://schemas.microsoft.com/office/excel/2006/main">
          <x14:cfRule type="expression" priority="4825121" id="{561AF073-0EF8-4B72-A119-40A639C4359D}">
            <xm:f>$Y$4='Data entry'!$R76</xm:f>
            <x14:dxf>
              <fill>
                <patternFill>
                  <bgColor rgb="FFFF0000"/>
                </patternFill>
              </fill>
            </x14:dxf>
          </x14:cfRule>
          <xm:sqref>W216:AI216</xm:sqref>
        </x14:conditionalFormatting>
        <x14:conditionalFormatting xmlns:xm="http://schemas.microsoft.com/office/excel/2006/main">
          <x14:cfRule type="expression" priority="4825394" id="{F242E808-8F07-4A89-9524-7D4C767CE357}">
            <xm:f>$Y$4='Data entry'!$R76</xm:f>
            <x14:dxf>
              <fill>
                <patternFill>
                  <bgColor rgb="FFFFFF00"/>
                </patternFill>
              </fill>
            </x14:dxf>
          </x14:cfRule>
          <xm:sqref>K215:Y215</xm:sqref>
        </x14:conditionalFormatting>
        <x14:conditionalFormatting xmlns:xm="http://schemas.microsoft.com/office/excel/2006/main">
          <x14:cfRule type="expression" priority="4825667" id="{DD601058-982B-4218-BD9D-64BB823C2633}">
            <xm:f>$Z$4='Data entry'!$R76</xm:f>
            <x14:dxf>
              <fill>
                <patternFill>
                  <bgColor rgb="FFFF0000"/>
                </patternFill>
              </fill>
            </x14:dxf>
          </x14:cfRule>
          <xm:sqref>X216:AJ216</xm:sqref>
        </x14:conditionalFormatting>
        <x14:conditionalFormatting xmlns:xm="http://schemas.microsoft.com/office/excel/2006/main">
          <x14:cfRule type="expression" priority="4825940" id="{C9DB141D-79F6-4093-92A3-7BF7A1622985}">
            <xm:f>$Z$4='Data entry'!$R76</xm:f>
            <x14:dxf>
              <fill>
                <patternFill>
                  <bgColor rgb="FFFFFF00"/>
                </patternFill>
              </fill>
            </x14:dxf>
          </x14:cfRule>
          <xm:sqref>L215:Z215</xm:sqref>
        </x14:conditionalFormatting>
        <x14:conditionalFormatting xmlns:xm="http://schemas.microsoft.com/office/excel/2006/main">
          <x14:cfRule type="expression" priority="4826213" id="{710EB8D3-F5C0-4E3C-8214-2D0C4E26F649}">
            <xm:f>$AA$4='Data entry'!$R76</xm:f>
            <x14:dxf>
              <fill>
                <patternFill>
                  <bgColor rgb="FFFF0000"/>
                </patternFill>
              </fill>
            </x14:dxf>
          </x14:cfRule>
          <xm:sqref>Y216:AK216</xm:sqref>
        </x14:conditionalFormatting>
        <x14:conditionalFormatting xmlns:xm="http://schemas.microsoft.com/office/excel/2006/main">
          <x14:cfRule type="expression" priority="4826486" id="{33825D69-C967-4D27-B395-5D44A3083802}">
            <xm:f>$AA$4='Data entry'!$R76</xm:f>
            <x14:dxf>
              <fill>
                <patternFill>
                  <bgColor rgb="FFFFFF00"/>
                </patternFill>
              </fill>
            </x14:dxf>
          </x14:cfRule>
          <xm:sqref>M215:AA215</xm:sqref>
        </x14:conditionalFormatting>
        <x14:conditionalFormatting xmlns:xm="http://schemas.microsoft.com/office/excel/2006/main">
          <x14:cfRule type="expression" priority="4826759" id="{9811A97D-351B-4D32-8754-AF433277E62B}">
            <xm:f>$AB$4='Data entry'!$R76</xm:f>
            <x14:dxf>
              <fill>
                <patternFill>
                  <bgColor rgb="FFFF0000"/>
                </patternFill>
              </fill>
            </x14:dxf>
          </x14:cfRule>
          <xm:sqref>Z216:AL216</xm:sqref>
        </x14:conditionalFormatting>
        <x14:conditionalFormatting xmlns:xm="http://schemas.microsoft.com/office/excel/2006/main">
          <x14:cfRule type="expression" priority="4827032" id="{6DD3E556-C72E-438B-92DA-3096ED1E4178}">
            <xm:f>$AB$4='Data entry'!$R76</xm:f>
            <x14:dxf>
              <fill>
                <patternFill>
                  <bgColor rgb="FFFFFF00"/>
                </patternFill>
              </fill>
            </x14:dxf>
          </x14:cfRule>
          <xm:sqref>N215:AB215</xm:sqref>
        </x14:conditionalFormatting>
        <x14:conditionalFormatting xmlns:xm="http://schemas.microsoft.com/office/excel/2006/main">
          <x14:cfRule type="expression" priority="4827305" id="{C0DF7A1B-D6BC-4371-BD3A-F0708147FA1C}">
            <xm:f>$AC$4='Data entry'!$R76</xm:f>
            <x14:dxf>
              <fill>
                <patternFill>
                  <bgColor rgb="FFFF0000"/>
                </patternFill>
              </fill>
            </x14:dxf>
          </x14:cfRule>
          <xm:sqref>AA216:AM216</xm:sqref>
        </x14:conditionalFormatting>
        <x14:conditionalFormatting xmlns:xm="http://schemas.microsoft.com/office/excel/2006/main">
          <x14:cfRule type="expression" priority="4827578" id="{DB2E1F48-AF0E-41F9-A976-6B1963CA5711}">
            <xm:f>$AC$4='Data entry'!$R76</xm:f>
            <x14:dxf>
              <fill>
                <patternFill>
                  <bgColor rgb="FFFFFF00"/>
                </patternFill>
              </fill>
            </x14:dxf>
          </x14:cfRule>
          <xm:sqref>O215:AC215</xm:sqref>
        </x14:conditionalFormatting>
        <x14:conditionalFormatting xmlns:xm="http://schemas.microsoft.com/office/excel/2006/main">
          <x14:cfRule type="expression" priority="4827851" id="{89909907-F9A9-4AF9-BC1D-304710A43F50}">
            <xm:f>$AD$4='Data entry'!$R76</xm:f>
            <x14:dxf>
              <fill>
                <patternFill>
                  <bgColor rgb="FFFF0000"/>
                </patternFill>
              </fill>
            </x14:dxf>
          </x14:cfRule>
          <xm:sqref>AB216:AN216</xm:sqref>
        </x14:conditionalFormatting>
        <x14:conditionalFormatting xmlns:xm="http://schemas.microsoft.com/office/excel/2006/main">
          <x14:cfRule type="expression" priority="4828124" id="{729676B7-E331-43A4-ACC9-850DCEE76A0E}">
            <xm:f>$AD$4='Data entry'!$R76</xm:f>
            <x14:dxf>
              <fill>
                <patternFill>
                  <bgColor rgb="FFFFFF00"/>
                </patternFill>
              </fill>
            </x14:dxf>
          </x14:cfRule>
          <xm:sqref>P215:AD215</xm:sqref>
        </x14:conditionalFormatting>
        <x14:conditionalFormatting xmlns:xm="http://schemas.microsoft.com/office/excel/2006/main">
          <x14:cfRule type="expression" priority="4828397" id="{00DA2C55-350E-44AA-ABEA-808FABFDA737}">
            <xm:f>$AE$4='Data entry'!$R76</xm:f>
            <x14:dxf>
              <fill>
                <patternFill>
                  <bgColor rgb="FFFF0000"/>
                </patternFill>
              </fill>
            </x14:dxf>
          </x14:cfRule>
          <xm:sqref>AC216:AO216</xm:sqref>
        </x14:conditionalFormatting>
        <x14:conditionalFormatting xmlns:xm="http://schemas.microsoft.com/office/excel/2006/main">
          <x14:cfRule type="expression" priority="4828670" id="{373C95F1-00C1-45E9-B561-5224945BA4A4}">
            <xm:f>$AE$4='Data entry'!$R76</xm:f>
            <x14:dxf>
              <fill>
                <patternFill>
                  <bgColor rgb="FFFFFF00"/>
                </patternFill>
              </fill>
            </x14:dxf>
          </x14:cfRule>
          <xm:sqref>Q215:AE215</xm:sqref>
        </x14:conditionalFormatting>
        <x14:conditionalFormatting xmlns:xm="http://schemas.microsoft.com/office/excel/2006/main">
          <x14:cfRule type="expression" priority="4828943" id="{65E90E74-6BEF-4B00-BD5E-ECACFEBC225A}">
            <xm:f>$AF$4='Data entry'!$R76</xm:f>
            <x14:dxf>
              <fill>
                <patternFill>
                  <bgColor rgb="FFFF0000"/>
                </patternFill>
              </fill>
            </x14:dxf>
          </x14:cfRule>
          <xm:sqref>AD216:AP216</xm:sqref>
        </x14:conditionalFormatting>
        <x14:conditionalFormatting xmlns:xm="http://schemas.microsoft.com/office/excel/2006/main">
          <x14:cfRule type="expression" priority="4829216" id="{56B519D7-E083-4811-B42B-D6CB10D44BB3}">
            <xm:f>$AF$4='Data entry'!$R76</xm:f>
            <x14:dxf>
              <fill>
                <patternFill>
                  <bgColor rgb="FFFFFF00"/>
                </patternFill>
              </fill>
            </x14:dxf>
          </x14:cfRule>
          <xm:sqref>R215:AF215</xm:sqref>
        </x14:conditionalFormatting>
        <x14:conditionalFormatting xmlns:xm="http://schemas.microsoft.com/office/excel/2006/main">
          <x14:cfRule type="expression" priority="4829489" id="{889682B6-BF9B-414B-86B7-1C802156B058}">
            <xm:f>$AG$4='Data entry'!$R76</xm:f>
            <x14:dxf>
              <fill>
                <patternFill>
                  <bgColor rgb="FFFF0000"/>
                </patternFill>
              </fill>
            </x14:dxf>
          </x14:cfRule>
          <xm:sqref>AE216:AQ216</xm:sqref>
        </x14:conditionalFormatting>
        <x14:conditionalFormatting xmlns:xm="http://schemas.microsoft.com/office/excel/2006/main">
          <x14:cfRule type="expression" priority="4829762" id="{19913D88-1940-4CB0-B29C-D46D60833BD5}">
            <xm:f>$AG$4='Data entry'!$R76</xm:f>
            <x14:dxf>
              <fill>
                <patternFill>
                  <bgColor rgb="FFFFFF00"/>
                </patternFill>
              </fill>
            </x14:dxf>
          </x14:cfRule>
          <xm:sqref>S215:AG215</xm:sqref>
        </x14:conditionalFormatting>
        <x14:conditionalFormatting xmlns:xm="http://schemas.microsoft.com/office/excel/2006/main">
          <x14:cfRule type="expression" priority="4830035" id="{3DD7B9A5-18A3-463F-BAD5-9796FC487328}">
            <xm:f>$AH$4='Data entry'!$R76</xm:f>
            <x14:dxf>
              <fill>
                <patternFill>
                  <bgColor rgb="FFFF0000"/>
                </patternFill>
              </fill>
            </x14:dxf>
          </x14:cfRule>
          <xm:sqref>AF216:AR216</xm:sqref>
        </x14:conditionalFormatting>
        <x14:conditionalFormatting xmlns:xm="http://schemas.microsoft.com/office/excel/2006/main">
          <x14:cfRule type="expression" priority="4830308" id="{31005CF4-5608-496E-91EB-F7F505046C80}">
            <xm:f>$AH$4='Data entry'!$R76</xm:f>
            <x14:dxf>
              <fill>
                <patternFill>
                  <bgColor rgb="FFFFFF00"/>
                </patternFill>
              </fill>
            </x14:dxf>
          </x14:cfRule>
          <xm:sqref>T215:AH215</xm:sqref>
        </x14:conditionalFormatting>
        <x14:conditionalFormatting xmlns:xm="http://schemas.microsoft.com/office/excel/2006/main">
          <x14:cfRule type="expression" priority="4830581" id="{CD14F654-5B7A-444F-8FC1-7DD71E76E475}">
            <xm:f>$AI$4='Data entry'!$R76</xm:f>
            <x14:dxf>
              <fill>
                <patternFill>
                  <bgColor rgb="FFFF0000"/>
                </patternFill>
              </fill>
            </x14:dxf>
          </x14:cfRule>
          <xm:sqref>AG216:AS216</xm:sqref>
        </x14:conditionalFormatting>
        <x14:conditionalFormatting xmlns:xm="http://schemas.microsoft.com/office/excel/2006/main">
          <x14:cfRule type="expression" priority="4830854" id="{0E4E448C-6C46-4285-B877-A61A90294385}">
            <xm:f>$AI$4='Data entry'!$R76</xm:f>
            <x14:dxf>
              <fill>
                <patternFill>
                  <bgColor rgb="FFFFFF00"/>
                </patternFill>
              </fill>
            </x14:dxf>
          </x14:cfRule>
          <xm:sqref>U215:AI215</xm:sqref>
        </x14:conditionalFormatting>
        <x14:conditionalFormatting xmlns:xm="http://schemas.microsoft.com/office/excel/2006/main">
          <x14:cfRule type="expression" priority="4831127" id="{B1C1818F-791C-403D-BE73-6F6E9DC6A16D}">
            <xm:f>$AJ$4='Data entry'!$R76</xm:f>
            <x14:dxf>
              <fill>
                <patternFill>
                  <bgColor rgb="FFFF0000"/>
                </patternFill>
              </fill>
            </x14:dxf>
          </x14:cfRule>
          <xm:sqref>AH216:AT216</xm:sqref>
        </x14:conditionalFormatting>
        <x14:conditionalFormatting xmlns:xm="http://schemas.microsoft.com/office/excel/2006/main">
          <x14:cfRule type="expression" priority="4831400" id="{A1237792-221B-431B-B8A7-E9A64DA46D93}">
            <xm:f>$AJ$4='Data entry'!$R76</xm:f>
            <x14:dxf>
              <fill>
                <patternFill>
                  <bgColor rgb="FFFFFF00"/>
                </patternFill>
              </fill>
            </x14:dxf>
          </x14:cfRule>
          <xm:sqref>V215:AJ215</xm:sqref>
        </x14:conditionalFormatting>
        <x14:conditionalFormatting xmlns:xm="http://schemas.microsoft.com/office/excel/2006/main">
          <x14:cfRule type="expression" priority="4831673" id="{617DC2AF-C7A3-4724-8EA3-17DEFEDC8949}">
            <xm:f>$AK$4='Data entry'!$R76</xm:f>
            <x14:dxf>
              <fill>
                <patternFill>
                  <bgColor rgb="FFFF0000"/>
                </patternFill>
              </fill>
            </x14:dxf>
          </x14:cfRule>
          <xm:sqref>AI216:AU216</xm:sqref>
        </x14:conditionalFormatting>
        <x14:conditionalFormatting xmlns:xm="http://schemas.microsoft.com/office/excel/2006/main">
          <x14:cfRule type="expression" priority="4831946" id="{AA72317D-37B1-48EB-A28B-BF2AC8DC4519}">
            <xm:f>$AK$4='Data entry'!$R76</xm:f>
            <x14:dxf>
              <fill>
                <patternFill>
                  <bgColor rgb="FFFFFF00"/>
                </patternFill>
              </fill>
            </x14:dxf>
          </x14:cfRule>
          <xm:sqref>W215:AK215</xm:sqref>
        </x14:conditionalFormatting>
        <x14:conditionalFormatting xmlns:xm="http://schemas.microsoft.com/office/excel/2006/main">
          <x14:cfRule type="expression" priority="4832219" id="{6CA9FB7A-20EA-4D3A-B74C-A001F4BE810D}">
            <xm:f>$AL$4='Data entry'!$R76</xm:f>
            <x14:dxf>
              <fill>
                <patternFill>
                  <bgColor rgb="FFFF0000"/>
                </patternFill>
              </fill>
            </x14:dxf>
          </x14:cfRule>
          <xm:sqref>AJ216:AV216</xm:sqref>
        </x14:conditionalFormatting>
        <x14:conditionalFormatting xmlns:xm="http://schemas.microsoft.com/office/excel/2006/main">
          <x14:cfRule type="expression" priority="4832492" id="{81A75DAA-573F-4EF3-A640-1B992C18BEA0}">
            <xm:f>$AL$4='Data entry'!$R76</xm:f>
            <x14:dxf>
              <fill>
                <patternFill>
                  <bgColor rgb="FFFFFF00"/>
                </patternFill>
              </fill>
            </x14:dxf>
          </x14:cfRule>
          <xm:sqref>X215:AL215</xm:sqref>
        </x14:conditionalFormatting>
        <x14:conditionalFormatting xmlns:xm="http://schemas.microsoft.com/office/excel/2006/main">
          <x14:cfRule type="expression" priority="4832765" id="{3D44713E-4ABA-4CCD-9DF4-5513A9FB5E1E}">
            <xm:f>$AM$4='Data entry'!$R76</xm:f>
            <x14:dxf>
              <fill>
                <patternFill>
                  <bgColor rgb="FFFF0000"/>
                </patternFill>
              </fill>
            </x14:dxf>
          </x14:cfRule>
          <xm:sqref>AK216:AW216</xm:sqref>
        </x14:conditionalFormatting>
        <x14:conditionalFormatting xmlns:xm="http://schemas.microsoft.com/office/excel/2006/main">
          <x14:cfRule type="expression" priority="4833038" id="{05A26B51-72A7-4423-822F-2BDBC28275D0}">
            <xm:f>$AM$4='Data entry'!$R76</xm:f>
            <x14:dxf>
              <fill>
                <patternFill>
                  <bgColor rgb="FFFFFF00"/>
                </patternFill>
              </fill>
            </x14:dxf>
          </x14:cfRule>
          <xm:sqref>Y215:AM215</xm:sqref>
        </x14:conditionalFormatting>
        <x14:conditionalFormatting xmlns:xm="http://schemas.microsoft.com/office/excel/2006/main">
          <x14:cfRule type="expression" priority="4833311" id="{B8A20675-6230-4694-A7F6-6B3DC7142773}">
            <xm:f>$AN$4='Data entry'!$R76</xm:f>
            <x14:dxf>
              <fill>
                <patternFill>
                  <bgColor rgb="FFFF0000"/>
                </patternFill>
              </fill>
            </x14:dxf>
          </x14:cfRule>
          <xm:sqref>AL216:AX216</xm:sqref>
        </x14:conditionalFormatting>
        <x14:conditionalFormatting xmlns:xm="http://schemas.microsoft.com/office/excel/2006/main">
          <x14:cfRule type="expression" priority="4833584" id="{8421181C-7450-42E9-BC1D-065CCFCA960E}">
            <xm:f>$AN$4='Data entry'!$R76</xm:f>
            <x14:dxf>
              <fill>
                <patternFill>
                  <bgColor rgb="FFFFFF00"/>
                </patternFill>
              </fill>
            </x14:dxf>
          </x14:cfRule>
          <xm:sqref>Z215:AN215</xm:sqref>
        </x14:conditionalFormatting>
        <x14:conditionalFormatting xmlns:xm="http://schemas.microsoft.com/office/excel/2006/main">
          <x14:cfRule type="expression" priority="4833857" id="{067FE4BD-6EF4-4684-B6E0-35AB2F267EE7}">
            <xm:f>$AO$4='Data entry'!$R76</xm:f>
            <x14:dxf>
              <fill>
                <patternFill>
                  <bgColor rgb="FFFF0000"/>
                </patternFill>
              </fill>
            </x14:dxf>
          </x14:cfRule>
          <xm:sqref>AM216:AY216</xm:sqref>
        </x14:conditionalFormatting>
        <x14:conditionalFormatting xmlns:xm="http://schemas.microsoft.com/office/excel/2006/main">
          <x14:cfRule type="expression" priority="4834130" id="{F7653492-88D1-47AC-8BA3-0CCE65C3C2AB}">
            <xm:f>$AO$4='Data entry'!$R76</xm:f>
            <x14:dxf>
              <fill>
                <patternFill>
                  <bgColor rgb="FFFFFF00"/>
                </patternFill>
              </fill>
            </x14:dxf>
          </x14:cfRule>
          <xm:sqref>AA215:AO215</xm:sqref>
        </x14:conditionalFormatting>
        <x14:conditionalFormatting xmlns:xm="http://schemas.microsoft.com/office/excel/2006/main">
          <x14:cfRule type="expression" priority="4834403" id="{207A5E5D-B322-482E-9193-1D7318138358}">
            <xm:f>$AP$4='Data entry'!$R76</xm:f>
            <x14:dxf>
              <fill>
                <patternFill>
                  <bgColor rgb="FFFF0000"/>
                </patternFill>
              </fill>
            </x14:dxf>
          </x14:cfRule>
          <xm:sqref>AN216:AZ216</xm:sqref>
        </x14:conditionalFormatting>
        <x14:conditionalFormatting xmlns:xm="http://schemas.microsoft.com/office/excel/2006/main">
          <x14:cfRule type="expression" priority="4834676" id="{21DA638D-4CA0-4067-BFF1-240CE1A0261B}">
            <xm:f>$AP$4='Data entry'!$R76</xm:f>
            <x14:dxf>
              <fill>
                <patternFill>
                  <bgColor rgb="FFFFFF00"/>
                </patternFill>
              </fill>
            </x14:dxf>
          </x14:cfRule>
          <xm:sqref>AB215:AP215</xm:sqref>
        </x14:conditionalFormatting>
        <x14:conditionalFormatting xmlns:xm="http://schemas.microsoft.com/office/excel/2006/main">
          <x14:cfRule type="expression" priority="4834949" id="{71963D96-A42A-4B90-BFC7-6D83D37766EF}">
            <xm:f>$AQ$4='Data entry'!$R76</xm:f>
            <x14:dxf>
              <fill>
                <patternFill>
                  <bgColor rgb="FFFF0000"/>
                </patternFill>
              </fill>
            </x14:dxf>
          </x14:cfRule>
          <xm:sqref>AO216:BA216</xm:sqref>
        </x14:conditionalFormatting>
        <x14:conditionalFormatting xmlns:xm="http://schemas.microsoft.com/office/excel/2006/main">
          <x14:cfRule type="expression" priority="4835222" id="{74952595-84B6-484F-8FF6-FCC1F337DF4D}">
            <xm:f>$AQ$4='Data entry'!$R76</xm:f>
            <x14:dxf>
              <fill>
                <patternFill>
                  <bgColor rgb="FFFFFF00"/>
                </patternFill>
              </fill>
            </x14:dxf>
          </x14:cfRule>
          <xm:sqref>AC215:AQ215</xm:sqref>
        </x14:conditionalFormatting>
        <x14:conditionalFormatting xmlns:xm="http://schemas.microsoft.com/office/excel/2006/main">
          <x14:cfRule type="expression" priority="4835495" id="{8AC9C4B9-0A34-4BC0-B0F7-CA89434C4911}">
            <xm:f>$P$4='Data entry'!$R76</xm:f>
            <x14:dxf>
              <fill>
                <patternFill>
                  <bgColor rgb="FFFFFF00"/>
                </patternFill>
              </fill>
            </x14:dxf>
          </x14:cfRule>
          <xm:sqref>C215:P215</xm:sqref>
        </x14:conditionalFormatting>
        <x14:conditionalFormatting xmlns:xm="http://schemas.microsoft.com/office/excel/2006/main">
          <x14:cfRule type="expression" priority="4835768" id="{0A726775-ABFD-4F22-967C-1A4D87BA3751}">
            <xm:f>$Q$4='Data entry'!$R76</xm:f>
            <x14:dxf>
              <fill>
                <patternFill>
                  <bgColor rgb="FFFFFF00"/>
                </patternFill>
              </fill>
            </x14:dxf>
          </x14:cfRule>
          <xm:sqref>C215:Q215</xm:sqref>
        </x14:conditionalFormatting>
        <x14:conditionalFormatting xmlns:xm="http://schemas.microsoft.com/office/excel/2006/main">
          <x14:cfRule type="expression" priority="4836041" id="{3A8414BD-262C-43B5-86EE-FA6901D00453}">
            <xm:f>$Q$4='Data entry'!$R76</xm:f>
            <x14:dxf>
              <fill>
                <patternFill>
                  <bgColor rgb="FFFF0000"/>
                </patternFill>
              </fill>
            </x14:dxf>
          </x14:cfRule>
          <xm:sqref>O216:AA216</xm:sqref>
        </x14:conditionalFormatting>
        <x14:conditionalFormatting xmlns:xm="http://schemas.microsoft.com/office/excel/2006/main">
          <x14:cfRule type="expression" priority="4836314" id="{B8B5501D-F3EF-4449-9306-F652960C65F4}">
            <xm:f>$R$4='Data entry'!$R76</xm:f>
            <x14:dxf>
              <fill>
                <patternFill>
                  <bgColor rgb="FFFF0000"/>
                </patternFill>
              </fill>
            </x14:dxf>
          </x14:cfRule>
          <xm:sqref>P216:AB216</xm:sqref>
        </x14:conditionalFormatting>
        <x14:conditionalFormatting xmlns:xm="http://schemas.microsoft.com/office/excel/2006/main">
          <x14:cfRule type="expression" priority="4836587" id="{5D070DEC-B82E-4D87-B907-A3E5AB836991}">
            <xm:f>$R$4='Data entry'!$R76</xm:f>
            <x14:dxf>
              <fill>
                <patternFill>
                  <bgColor rgb="FFFFFF00"/>
                </patternFill>
              </fill>
            </x14:dxf>
          </x14:cfRule>
          <xm:sqref>D215:R215</xm:sqref>
        </x14:conditionalFormatting>
        <x14:conditionalFormatting xmlns:xm="http://schemas.microsoft.com/office/excel/2006/main">
          <x14:cfRule type="expression" priority="4836860" id="{E4D16A10-F818-4664-9FB2-F0E839824D4B}">
            <xm:f>$S$4='Data entry'!$R76</xm:f>
            <x14:dxf>
              <fill>
                <patternFill>
                  <bgColor rgb="FFFF0000"/>
                </patternFill>
              </fill>
            </x14:dxf>
          </x14:cfRule>
          <xm:sqref>Q216:AC216</xm:sqref>
        </x14:conditionalFormatting>
        <x14:conditionalFormatting xmlns:xm="http://schemas.microsoft.com/office/excel/2006/main">
          <x14:cfRule type="expression" priority="4837133" id="{1A9F9911-A3E9-4730-AFBE-AB8C596545CA}">
            <xm:f>$S$4='Data entry'!$R76</xm:f>
            <x14:dxf>
              <fill>
                <patternFill>
                  <bgColor rgb="FFFFFF00"/>
                </patternFill>
              </fill>
            </x14:dxf>
          </x14:cfRule>
          <xm:sqref>E215:S215</xm:sqref>
        </x14:conditionalFormatting>
        <x14:conditionalFormatting xmlns:xm="http://schemas.microsoft.com/office/excel/2006/main">
          <x14:cfRule type="expression" priority="4837406" id="{8BB5CD1B-B2AC-442A-9550-26DE19A62D22}">
            <xm:f>$T$4='Data entry'!$R76</xm:f>
            <x14:dxf>
              <fill>
                <patternFill>
                  <bgColor rgb="FFFF0000"/>
                </patternFill>
              </fill>
            </x14:dxf>
          </x14:cfRule>
          <xm:sqref>R216:AD216</xm:sqref>
        </x14:conditionalFormatting>
        <x14:conditionalFormatting xmlns:xm="http://schemas.microsoft.com/office/excel/2006/main">
          <x14:cfRule type="expression" priority="4837679" id="{E7B59C69-7921-4049-84A1-8B3E5F7B0598}">
            <xm:f>$T$4='Data entry'!$R76</xm:f>
            <x14:dxf>
              <fill>
                <patternFill>
                  <bgColor rgb="FFFFFF00"/>
                </patternFill>
              </fill>
            </x14:dxf>
          </x14:cfRule>
          <xm:sqref>F215:T215</xm:sqref>
        </x14:conditionalFormatting>
        <x14:conditionalFormatting xmlns:xm="http://schemas.microsoft.com/office/excel/2006/main">
          <x14:cfRule type="expression" priority="4837952" id="{238C09E5-7A3D-439D-949F-A7733073F9A2}">
            <xm:f>$U$4='Data entry'!$R76</xm:f>
            <x14:dxf>
              <fill>
                <patternFill>
                  <bgColor rgb="FFFFFF00"/>
                </patternFill>
              </fill>
            </x14:dxf>
          </x14:cfRule>
          <xm:sqref>G215:U215</xm:sqref>
        </x14:conditionalFormatting>
        <x14:conditionalFormatting xmlns:xm="http://schemas.microsoft.com/office/excel/2006/main">
          <x14:cfRule type="expression" priority="4838225" id="{DE4D4432-0A19-452A-AF14-2873FE4DF411}">
            <xm:f>$AR$4='Data entry'!$R76</xm:f>
            <x14:dxf>
              <fill>
                <patternFill>
                  <bgColor rgb="FFFF0000"/>
                </patternFill>
              </fill>
            </x14:dxf>
          </x14:cfRule>
          <xm:sqref>AP216:BB216</xm:sqref>
        </x14:conditionalFormatting>
        <x14:conditionalFormatting xmlns:xm="http://schemas.microsoft.com/office/excel/2006/main">
          <x14:cfRule type="expression" priority="4838498" id="{90D7E1FF-542D-40C8-9BD5-DFEB4CDD256F}">
            <xm:f>$AR$4='Data entry'!$R76</xm:f>
            <x14:dxf>
              <fill>
                <patternFill>
                  <bgColor rgb="FFFFFF00"/>
                </patternFill>
              </fill>
            </x14:dxf>
          </x14:cfRule>
          <xm:sqref>AD215:AR215</xm:sqref>
        </x14:conditionalFormatting>
        <x14:conditionalFormatting xmlns:xm="http://schemas.microsoft.com/office/excel/2006/main">
          <x14:cfRule type="expression" priority="4838771" id="{0EBB5305-4A4A-4205-A1FF-11160070CBC3}">
            <xm:f>$AS$4='Data entry'!$R76</xm:f>
            <x14:dxf>
              <fill>
                <patternFill>
                  <bgColor rgb="FFFF0000"/>
                </patternFill>
              </fill>
            </x14:dxf>
          </x14:cfRule>
          <xm:sqref>AQ216:BC216</xm:sqref>
        </x14:conditionalFormatting>
        <x14:conditionalFormatting xmlns:xm="http://schemas.microsoft.com/office/excel/2006/main">
          <x14:cfRule type="expression" priority="4839044" id="{AC8EB30C-4253-4CE1-820E-1801F6D8D35B}">
            <xm:f>$AS$4='Data entry'!$R76</xm:f>
            <x14:dxf>
              <fill>
                <patternFill>
                  <bgColor rgb="FFFFFF00"/>
                </patternFill>
              </fill>
            </x14:dxf>
          </x14:cfRule>
          <xm:sqref>AE215:AS215</xm:sqref>
        </x14:conditionalFormatting>
        <x14:conditionalFormatting xmlns:xm="http://schemas.microsoft.com/office/excel/2006/main">
          <x14:cfRule type="expression" priority="4839317" id="{E11744C1-7201-4272-A1B0-945490B42425}">
            <xm:f>$AT$4='Data entry'!$R76</xm:f>
            <x14:dxf>
              <fill>
                <patternFill>
                  <bgColor rgb="FFFF0000"/>
                </patternFill>
              </fill>
            </x14:dxf>
          </x14:cfRule>
          <xm:sqref>AR216:BD216</xm:sqref>
        </x14:conditionalFormatting>
        <x14:conditionalFormatting xmlns:xm="http://schemas.microsoft.com/office/excel/2006/main">
          <x14:cfRule type="expression" priority="4839590" id="{5EE2823B-E955-4EA7-B99C-0B1F77B57A69}">
            <xm:f>$AT$4='Data entry'!$R76</xm:f>
            <x14:dxf>
              <fill>
                <patternFill>
                  <bgColor rgb="FFFFFF00"/>
                </patternFill>
              </fill>
            </x14:dxf>
          </x14:cfRule>
          <xm:sqref>AF215:AT215</xm:sqref>
        </x14:conditionalFormatting>
        <x14:conditionalFormatting xmlns:xm="http://schemas.microsoft.com/office/excel/2006/main">
          <x14:cfRule type="expression" priority="4839863" id="{5737DC63-3262-4B34-900C-2AAEB255FCBA}">
            <xm:f>$AU$4='Data entry'!$R76</xm:f>
            <x14:dxf>
              <fill>
                <patternFill>
                  <bgColor rgb="FFFF0000"/>
                </patternFill>
              </fill>
            </x14:dxf>
          </x14:cfRule>
          <xm:sqref>AS216:BE216</xm:sqref>
        </x14:conditionalFormatting>
        <x14:conditionalFormatting xmlns:xm="http://schemas.microsoft.com/office/excel/2006/main">
          <x14:cfRule type="expression" priority="4840136" id="{2B5C1F1B-3C3D-4CA3-BC64-0E98422075B6}">
            <xm:f>$AU$4='Data entry'!$R76</xm:f>
            <x14:dxf>
              <fill>
                <patternFill>
                  <bgColor rgb="FFFFFF00"/>
                </patternFill>
              </fill>
            </x14:dxf>
          </x14:cfRule>
          <xm:sqref>AG215:AU215</xm:sqref>
        </x14:conditionalFormatting>
        <x14:conditionalFormatting xmlns:xm="http://schemas.microsoft.com/office/excel/2006/main">
          <x14:cfRule type="expression" priority="4840409" id="{B87A1285-B003-4855-8F4B-53C391BA10E6}">
            <xm:f>$AV$4='Data entry'!$R76</xm:f>
            <x14:dxf>
              <fill>
                <patternFill>
                  <bgColor rgb="FFFF0000"/>
                </patternFill>
              </fill>
            </x14:dxf>
          </x14:cfRule>
          <xm:sqref>AT216:BF216</xm:sqref>
        </x14:conditionalFormatting>
        <x14:conditionalFormatting xmlns:xm="http://schemas.microsoft.com/office/excel/2006/main">
          <x14:cfRule type="expression" priority="4840682" id="{338EE31C-78DB-4818-B837-0380F9E457FA}">
            <xm:f>$AV$4='Data entry'!$R76</xm:f>
            <x14:dxf>
              <fill>
                <patternFill>
                  <bgColor rgb="FFFFFF00"/>
                </patternFill>
              </fill>
            </x14:dxf>
          </x14:cfRule>
          <xm:sqref>AH215:AV215</xm:sqref>
        </x14:conditionalFormatting>
        <x14:conditionalFormatting xmlns:xm="http://schemas.microsoft.com/office/excel/2006/main">
          <x14:cfRule type="expression" priority="4840955" id="{5C40EA66-2801-4C91-B885-BF6A1ECFC35C}">
            <xm:f>$AW$4='Data entry'!$R76</xm:f>
            <x14:dxf>
              <fill>
                <patternFill>
                  <bgColor rgb="FFFF0000"/>
                </patternFill>
              </fill>
            </x14:dxf>
          </x14:cfRule>
          <xm:sqref>AU216:BG216</xm:sqref>
        </x14:conditionalFormatting>
        <x14:conditionalFormatting xmlns:xm="http://schemas.microsoft.com/office/excel/2006/main">
          <x14:cfRule type="expression" priority="4841228" id="{51BCD5CE-DF86-4C2F-8A81-DDA1EFD6C8F7}">
            <xm:f>$AW$4='Data entry'!$R76</xm:f>
            <x14:dxf>
              <fill>
                <patternFill>
                  <bgColor rgb="FFFFFF00"/>
                </patternFill>
              </fill>
            </x14:dxf>
          </x14:cfRule>
          <xm:sqref>AI215:AW215</xm:sqref>
        </x14:conditionalFormatting>
        <x14:conditionalFormatting xmlns:xm="http://schemas.microsoft.com/office/excel/2006/main">
          <x14:cfRule type="expression" priority="4841501" id="{DC2ED5A0-8917-4877-8CD3-9DF9BE5993C9}">
            <xm:f>$AX$4='Data entry'!$R76</xm:f>
            <x14:dxf>
              <fill>
                <patternFill>
                  <bgColor rgb="FFFF0000"/>
                </patternFill>
              </fill>
            </x14:dxf>
          </x14:cfRule>
          <xm:sqref>AV216:BH216</xm:sqref>
        </x14:conditionalFormatting>
        <x14:conditionalFormatting xmlns:xm="http://schemas.microsoft.com/office/excel/2006/main">
          <x14:cfRule type="expression" priority="4841774" id="{59B31869-20F9-45BD-BC80-0A6C8945CE2C}">
            <xm:f>$AX$4='Data entry'!$R76</xm:f>
            <x14:dxf>
              <fill>
                <patternFill>
                  <bgColor rgb="FFFFFF00"/>
                </patternFill>
              </fill>
            </x14:dxf>
          </x14:cfRule>
          <xm:sqref>AJ215:AX215</xm:sqref>
        </x14:conditionalFormatting>
        <x14:conditionalFormatting xmlns:xm="http://schemas.microsoft.com/office/excel/2006/main">
          <x14:cfRule type="expression" priority="4842047" id="{D4208FA0-4262-4037-934C-6D0742B2AD8E}">
            <xm:f>$AY$4='Data entry'!$R76</xm:f>
            <x14:dxf>
              <fill>
                <patternFill>
                  <bgColor rgb="FFFF0000"/>
                </patternFill>
              </fill>
            </x14:dxf>
          </x14:cfRule>
          <xm:sqref>AW216:BI216</xm:sqref>
        </x14:conditionalFormatting>
        <x14:conditionalFormatting xmlns:xm="http://schemas.microsoft.com/office/excel/2006/main">
          <x14:cfRule type="expression" priority="4842320" id="{04D6E423-18C7-42B2-A67D-F49D8E62B571}">
            <xm:f>$AY$4='Data entry'!$R76</xm:f>
            <x14:dxf>
              <fill>
                <patternFill>
                  <bgColor rgb="FFFFFF00"/>
                </patternFill>
              </fill>
            </x14:dxf>
          </x14:cfRule>
          <xm:sqref>AK215:AY215</xm:sqref>
        </x14:conditionalFormatting>
        <x14:conditionalFormatting xmlns:xm="http://schemas.microsoft.com/office/excel/2006/main">
          <x14:cfRule type="expression" priority="4842593" id="{A931C203-6E4B-4EBD-A2F4-1876881F48D4}">
            <xm:f>$AZ$4='Data entry'!$R76</xm:f>
            <x14:dxf>
              <fill>
                <patternFill>
                  <bgColor rgb="FFFF0000"/>
                </patternFill>
              </fill>
            </x14:dxf>
          </x14:cfRule>
          <xm:sqref>AX216:BJ216</xm:sqref>
        </x14:conditionalFormatting>
        <x14:conditionalFormatting xmlns:xm="http://schemas.microsoft.com/office/excel/2006/main">
          <x14:cfRule type="expression" priority="4842866" id="{092D9100-E652-40FE-8CAA-720DC0681250}">
            <xm:f>$AZ$4='Data entry'!$R76</xm:f>
            <x14:dxf>
              <fill>
                <patternFill>
                  <bgColor rgb="FFFFFF00"/>
                </patternFill>
              </fill>
            </x14:dxf>
          </x14:cfRule>
          <xm:sqref>AL215:AZ215</xm:sqref>
        </x14:conditionalFormatting>
        <x14:conditionalFormatting xmlns:xm="http://schemas.microsoft.com/office/excel/2006/main">
          <x14:cfRule type="expression" priority="4843139" id="{A3C7E6BE-A225-483C-A983-A915DB662C52}">
            <xm:f>$BA$4='Data entry'!$R76</xm:f>
            <x14:dxf>
              <fill>
                <patternFill>
                  <bgColor rgb="FFFF0000"/>
                </patternFill>
              </fill>
            </x14:dxf>
          </x14:cfRule>
          <xm:sqref>AY216:BK216</xm:sqref>
        </x14:conditionalFormatting>
        <x14:conditionalFormatting xmlns:xm="http://schemas.microsoft.com/office/excel/2006/main">
          <x14:cfRule type="expression" priority="4843412" id="{F5CF569A-8AFA-4CFF-8BD3-F04D8927A99F}">
            <xm:f>$BA$4='Data entry'!$R76</xm:f>
            <x14:dxf>
              <fill>
                <patternFill>
                  <bgColor rgb="FFFFFF00"/>
                </patternFill>
              </fill>
            </x14:dxf>
          </x14:cfRule>
          <xm:sqref>AM215:BA215</xm:sqref>
        </x14:conditionalFormatting>
        <x14:conditionalFormatting xmlns:xm="http://schemas.microsoft.com/office/excel/2006/main">
          <x14:cfRule type="expression" priority="4843685" id="{E4DAC94A-7983-4BFB-A87B-45B58561841A}">
            <xm:f>$BB$4='Data entry'!$R76</xm:f>
            <x14:dxf>
              <fill>
                <patternFill>
                  <bgColor rgb="FFFF0000"/>
                </patternFill>
              </fill>
            </x14:dxf>
          </x14:cfRule>
          <xm:sqref>AZ216:BL216</xm:sqref>
        </x14:conditionalFormatting>
        <x14:conditionalFormatting xmlns:xm="http://schemas.microsoft.com/office/excel/2006/main">
          <x14:cfRule type="expression" priority="4843958" id="{E63849C5-F39B-4B0E-8F8A-B532EDF2CBAE}">
            <xm:f>$BB$4='Data entry'!$R76</xm:f>
            <x14:dxf>
              <fill>
                <patternFill>
                  <bgColor rgb="FFFFFF00"/>
                </patternFill>
              </fill>
            </x14:dxf>
          </x14:cfRule>
          <xm:sqref>AN215:BB215</xm:sqref>
        </x14:conditionalFormatting>
        <x14:conditionalFormatting xmlns:xm="http://schemas.microsoft.com/office/excel/2006/main">
          <x14:cfRule type="expression" priority="4844231" id="{4FDC32D3-C1F5-455D-9AA4-A03359B72526}">
            <xm:f>$BC$4='Data entry'!$R76</xm:f>
            <x14:dxf>
              <fill>
                <patternFill>
                  <bgColor rgb="FFFF0000"/>
                </patternFill>
              </fill>
            </x14:dxf>
          </x14:cfRule>
          <xm:sqref>BA216:BM216</xm:sqref>
        </x14:conditionalFormatting>
        <x14:conditionalFormatting xmlns:xm="http://schemas.microsoft.com/office/excel/2006/main">
          <x14:cfRule type="expression" priority="4844504" id="{5F0D0C60-B233-4C56-B05D-98C99990877F}">
            <xm:f>$BC$4='Data entry'!$R76</xm:f>
            <x14:dxf>
              <fill>
                <patternFill>
                  <bgColor rgb="FFFFFF00"/>
                </patternFill>
              </fill>
            </x14:dxf>
          </x14:cfRule>
          <xm:sqref>AO215:BC215</xm:sqref>
        </x14:conditionalFormatting>
        <x14:conditionalFormatting xmlns:xm="http://schemas.microsoft.com/office/excel/2006/main">
          <x14:cfRule type="expression" priority="4844777" id="{9EBCB60F-8135-43B6-A0F3-548D4092CC98}">
            <xm:f>$BD$4='Data entry'!$R76</xm:f>
            <x14:dxf>
              <fill>
                <patternFill>
                  <bgColor rgb="FFFF0000"/>
                </patternFill>
              </fill>
            </x14:dxf>
          </x14:cfRule>
          <xm:sqref>BB216:BN216</xm:sqref>
        </x14:conditionalFormatting>
        <x14:conditionalFormatting xmlns:xm="http://schemas.microsoft.com/office/excel/2006/main">
          <x14:cfRule type="expression" priority="4845050" id="{961AF346-4A73-41ED-9A8D-27D431B09C05}">
            <xm:f>$BD$4='Data entry'!$R76</xm:f>
            <x14:dxf>
              <fill>
                <patternFill>
                  <bgColor rgb="FFFFFF00"/>
                </patternFill>
              </fill>
            </x14:dxf>
          </x14:cfRule>
          <xm:sqref>AP215:BD215</xm:sqref>
        </x14:conditionalFormatting>
        <x14:conditionalFormatting xmlns:xm="http://schemas.microsoft.com/office/excel/2006/main">
          <x14:cfRule type="expression" priority="4845323" id="{5A887026-27CD-4F8C-8BA6-1E92704C1CA6}">
            <xm:f>$BE$4='Data entry'!$R76</xm:f>
            <x14:dxf>
              <fill>
                <patternFill>
                  <bgColor rgb="FFFF0000"/>
                </patternFill>
              </fill>
            </x14:dxf>
          </x14:cfRule>
          <xm:sqref>BC216:BO216</xm:sqref>
        </x14:conditionalFormatting>
        <x14:conditionalFormatting xmlns:xm="http://schemas.microsoft.com/office/excel/2006/main">
          <x14:cfRule type="expression" priority="4845596" id="{7F46217B-A1E9-4515-B31E-E756FCD7C6D9}">
            <xm:f>$BE$4='Data entry'!$R76</xm:f>
            <x14:dxf>
              <fill>
                <patternFill>
                  <bgColor rgb="FFFFFF00"/>
                </patternFill>
              </fill>
            </x14:dxf>
          </x14:cfRule>
          <xm:sqref>AP215:BE215</xm:sqref>
        </x14:conditionalFormatting>
        <x14:conditionalFormatting xmlns:xm="http://schemas.microsoft.com/office/excel/2006/main">
          <x14:cfRule type="expression" priority="4845869" id="{F4D9285C-8CA0-4EF1-943E-6A462D47CC77}">
            <xm:f>$BF$4='Data entry'!$R76</xm:f>
            <x14:dxf>
              <fill>
                <patternFill>
                  <bgColor rgb="FFFF0000"/>
                </patternFill>
              </fill>
            </x14:dxf>
          </x14:cfRule>
          <xm:sqref>BD216:BP216</xm:sqref>
        </x14:conditionalFormatting>
        <x14:conditionalFormatting xmlns:xm="http://schemas.microsoft.com/office/excel/2006/main">
          <x14:cfRule type="expression" priority="4846142" id="{B9E4407D-651D-4DC0-9D61-3271D62A65E9}">
            <xm:f>$BF$4='Data entry'!$R76</xm:f>
            <x14:dxf>
              <fill>
                <patternFill>
                  <bgColor rgb="FFFFFF00"/>
                </patternFill>
              </fill>
            </x14:dxf>
          </x14:cfRule>
          <xm:sqref>AR215:BF215</xm:sqref>
        </x14:conditionalFormatting>
        <x14:conditionalFormatting xmlns:xm="http://schemas.microsoft.com/office/excel/2006/main">
          <x14:cfRule type="expression" priority="4846415" id="{4CDC062F-DDFF-4556-B941-08F919727F69}">
            <xm:f>$BG$4='Data entry'!$R76</xm:f>
            <x14:dxf>
              <fill>
                <patternFill>
                  <bgColor rgb="FFFF0000"/>
                </patternFill>
              </fill>
            </x14:dxf>
          </x14:cfRule>
          <xm:sqref>BE216:BQ216</xm:sqref>
        </x14:conditionalFormatting>
        <x14:conditionalFormatting xmlns:xm="http://schemas.microsoft.com/office/excel/2006/main">
          <x14:cfRule type="expression" priority="4846688" id="{789184FA-9055-433B-8A1B-92C7ED59E81F}">
            <xm:f>$BG$4='Data entry'!$R76</xm:f>
            <x14:dxf>
              <fill>
                <patternFill>
                  <bgColor rgb="FFFFFF00"/>
                </patternFill>
              </fill>
            </x14:dxf>
          </x14:cfRule>
          <xm:sqref>AS215:BG215</xm:sqref>
        </x14:conditionalFormatting>
        <x14:conditionalFormatting xmlns:xm="http://schemas.microsoft.com/office/excel/2006/main">
          <x14:cfRule type="expression" priority="4846961" id="{58651E5C-09C9-46C1-B95C-E8A578A49E15}">
            <xm:f>$BH$4='Data entry'!$R76</xm:f>
            <x14:dxf>
              <fill>
                <patternFill>
                  <bgColor rgb="FFFFFF00"/>
                </patternFill>
              </fill>
            </x14:dxf>
          </x14:cfRule>
          <xm:sqref>AT215:BH215</xm:sqref>
        </x14:conditionalFormatting>
        <x14:conditionalFormatting xmlns:xm="http://schemas.microsoft.com/office/excel/2006/main">
          <x14:cfRule type="expression" priority="4847234" id="{97B30B86-8311-4DC0-A533-8C0D53F37839}">
            <xm:f>$BH$4='Data entry'!$R76</xm:f>
            <x14:dxf>
              <fill>
                <patternFill>
                  <bgColor rgb="FFFF0000"/>
                </patternFill>
              </fill>
            </x14:dxf>
          </x14:cfRule>
          <xm:sqref>BF216:BR216</xm:sqref>
        </x14:conditionalFormatting>
        <x14:conditionalFormatting xmlns:xm="http://schemas.microsoft.com/office/excel/2006/main">
          <x14:cfRule type="expression" priority="4847507" id="{78344C0C-5AEA-40B1-A20C-6D77DF58E1F5}">
            <xm:f>$BI$4='Data entry'!$R76</xm:f>
            <x14:dxf>
              <fill>
                <patternFill>
                  <bgColor rgb="FFFFFF00"/>
                </patternFill>
              </fill>
            </x14:dxf>
          </x14:cfRule>
          <xm:sqref>AU215:BI215</xm:sqref>
        </x14:conditionalFormatting>
        <x14:conditionalFormatting xmlns:xm="http://schemas.microsoft.com/office/excel/2006/main">
          <x14:cfRule type="expression" priority="4847780" id="{A9CE044F-482E-4F25-B28F-89ACC58502B1}">
            <xm:f>$BI$4='Data entry'!$R76</xm:f>
            <x14:dxf>
              <fill>
                <patternFill>
                  <bgColor rgb="FFFF0000"/>
                </patternFill>
              </fill>
            </x14:dxf>
          </x14:cfRule>
          <xm:sqref>BG216:BS216</xm:sqref>
        </x14:conditionalFormatting>
        <x14:conditionalFormatting xmlns:xm="http://schemas.microsoft.com/office/excel/2006/main">
          <x14:cfRule type="expression" priority="4848053" id="{F63BE0EB-3C71-4456-BEF0-11180AB7A8BB}">
            <xm:f>$BJ$4='Data entry'!$R76</xm:f>
            <x14:dxf>
              <fill>
                <patternFill>
                  <bgColor rgb="FFFFFF00"/>
                </patternFill>
              </fill>
            </x14:dxf>
          </x14:cfRule>
          <xm:sqref>AV215:BJ215</xm:sqref>
        </x14:conditionalFormatting>
        <x14:conditionalFormatting xmlns:xm="http://schemas.microsoft.com/office/excel/2006/main">
          <x14:cfRule type="expression" priority="4848326" id="{478A5DCB-1DAA-4497-A6CC-B4F01FB96D10}">
            <xm:f>$BJ$4='Data entry'!$R76</xm:f>
            <x14:dxf>
              <fill>
                <patternFill>
                  <bgColor rgb="FFFF0000"/>
                </patternFill>
              </fill>
            </x14:dxf>
          </x14:cfRule>
          <xm:sqref>BH216:BT216</xm:sqref>
        </x14:conditionalFormatting>
        <x14:conditionalFormatting xmlns:xm="http://schemas.microsoft.com/office/excel/2006/main">
          <x14:cfRule type="expression" priority="4848599" id="{CDE4AD5B-65A6-4FA4-9EC0-8D05F22312A9}">
            <xm:f>$BK$4='Data entry'!$R76</xm:f>
            <x14:dxf>
              <fill>
                <patternFill>
                  <bgColor rgb="FFFF0000"/>
                </patternFill>
              </fill>
            </x14:dxf>
          </x14:cfRule>
          <xm:sqref>BI216:BU216</xm:sqref>
        </x14:conditionalFormatting>
        <x14:conditionalFormatting xmlns:xm="http://schemas.microsoft.com/office/excel/2006/main">
          <x14:cfRule type="expression" priority="4848872" id="{AB32E790-6CD8-4D11-9A69-57D785FE4BBC}">
            <xm:f>$BK$4='Data entry'!$R76</xm:f>
            <x14:dxf>
              <fill>
                <patternFill>
                  <bgColor rgb="FFFFFF00"/>
                </patternFill>
              </fill>
            </x14:dxf>
          </x14:cfRule>
          <xm:sqref>AW215:BK215</xm:sqref>
        </x14:conditionalFormatting>
        <x14:conditionalFormatting xmlns:xm="http://schemas.microsoft.com/office/excel/2006/main">
          <x14:cfRule type="expression" priority="4849145" id="{99810EB9-805C-43D8-852A-EEECE7874CDB}">
            <xm:f>$BL$4='Data entry'!$R76</xm:f>
            <x14:dxf>
              <fill>
                <patternFill>
                  <bgColor rgb="FFFF0000"/>
                </patternFill>
              </fill>
            </x14:dxf>
          </x14:cfRule>
          <xm:sqref>BJ216:BV216</xm:sqref>
        </x14:conditionalFormatting>
        <x14:conditionalFormatting xmlns:xm="http://schemas.microsoft.com/office/excel/2006/main">
          <x14:cfRule type="expression" priority="4849418" id="{BF5F5475-4E46-479C-97A6-D5175F5D1803}">
            <xm:f>$BL$4='Data entry'!$R76</xm:f>
            <x14:dxf>
              <fill>
                <patternFill>
                  <bgColor rgb="FFFFFF00"/>
                </patternFill>
              </fill>
            </x14:dxf>
          </x14:cfRule>
          <xm:sqref>AX215:BL215</xm:sqref>
        </x14:conditionalFormatting>
        <x14:conditionalFormatting xmlns:xm="http://schemas.microsoft.com/office/excel/2006/main">
          <x14:cfRule type="expression" priority="4849691" id="{B86FDF2F-16C9-46B1-847E-7EA1A8A34B9D}">
            <xm:f>$BM$4='Data entry'!$R76</xm:f>
            <x14:dxf>
              <fill>
                <patternFill>
                  <bgColor rgb="FFFF0000"/>
                </patternFill>
              </fill>
            </x14:dxf>
          </x14:cfRule>
          <xm:sqref>BK216:BW216</xm:sqref>
        </x14:conditionalFormatting>
        <x14:conditionalFormatting xmlns:xm="http://schemas.microsoft.com/office/excel/2006/main">
          <x14:cfRule type="expression" priority="4849964" id="{72FD189F-4CED-400D-9FEF-21A328970A4D}">
            <xm:f>$BM$4='Data entry'!$R76</xm:f>
            <x14:dxf>
              <fill>
                <patternFill>
                  <bgColor rgb="FFFFFF00"/>
                </patternFill>
              </fill>
            </x14:dxf>
          </x14:cfRule>
          <xm:sqref>AY215:BM215</xm:sqref>
        </x14:conditionalFormatting>
        <x14:conditionalFormatting xmlns:xm="http://schemas.microsoft.com/office/excel/2006/main">
          <x14:cfRule type="expression" priority="4850237" id="{BBBBF859-D5A7-4F55-BFBF-8A77E3357590}">
            <xm:f>$BN$4='Data entry'!$R76</xm:f>
            <x14:dxf>
              <fill>
                <patternFill>
                  <bgColor rgb="FFFF0000"/>
                </patternFill>
              </fill>
            </x14:dxf>
          </x14:cfRule>
          <xm:sqref>BL216:BX216</xm:sqref>
        </x14:conditionalFormatting>
        <x14:conditionalFormatting xmlns:xm="http://schemas.microsoft.com/office/excel/2006/main">
          <x14:cfRule type="expression" priority="4850510" id="{50CB1D75-0FD5-4D24-92B1-E8A41DC6575C}">
            <xm:f>$BN$4='Data entry'!$R76</xm:f>
            <x14:dxf>
              <fill>
                <patternFill>
                  <bgColor rgb="FFFFFF00"/>
                </patternFill>
              </fill>
            </x14:dxf>
          </x14:cfRule>
          <xm:sqref>AZ215:BN215</xm:sqref>
        </x14:conditionalFormatting>
        <x14:conditionalFormatting xmlns:xm="http://schemas.microsoft.com/office/excel/2006/main">
          <x14:cfRule type="expression" priority="4850783" id="{9EF3226D-E8FC-496B-A6FF-71776AEA54D1}">
            <xm:f>$BO$4='Data entry'!$R76</xm:f>
            <x14:dxf>
              <fill>
                <patternFill>
                  <bgColor rgb="FFFF0000"/>
                </patternFill>
              </fill>
            </x14:dxf>
          </x14:cfRule>
          <xm:sqref>BM216:BY216</xm:sqref>
        </x14:conditionalFormatting>
        <x14:conditionalFormatting xmlns:xm="http://schemas.microsoft.com/office/excel/2006/main">
          <x14:cfRule type="expression" priority="4851056" id="{3B86C801-ECFE-4D05-8AA5-1581116BAFBC}">
            <xm:f>$BO$4='Data entry'!$R76</xm:f>
            <x14:dxf>
              <fill>
                <patternFill>
                  <bgColor rgb="FFFFFF00"/>
                </patternFill>
              </fill>
            </x14:dxf>
          </x14:cfRule>
          <xm:sqref>BA215:BO215</xm:sqref>
        </x14:conditionalFormatting>
        <x14:conditionalFormatting xmlns:xm="http://schemas.microsoft.com/office/excel/2006/main">
          <x14:cfRule type="expression" priority="4851329" id="{058A23EC-3371-4A02-9F20-1ECA603AC6BC}">
            <xm:f>$BP$4='Data entry'!$R76</xm:f>
            <x14:dxf>
              <fill>
                <patternFill>
                  <bgColor rgb="FFFF0000"/>
                </patternFill>
              </fill>
            </x14:dxf>
          </x14:cfRule>
          <xm:sqref>BN216:BZ216</xm:sqref>
        </x14:conditionalFormatting>
        <x14:conditionalFormatting xmlns:xm="http://schemas.microsoft.com/office/excel/2006/main">
          <x14:cfRule type="expression" priority="4851602" id="{3E711E31-3992-4555-AB22-87133D60CD15}">
            <xm:f>$BP$4='Data entry'!$R76</xm:f>
            <x14:dxf>
              <fill>
                <patternFill>
                  <bgColor rgb="FFFFFF00"/>
                </patternFill>
              </fill>
            </x14:dxf>
          </x14:cfRule>
          <xm:sqref>BB215:BP215</xm:sqref>
        </x14:conditionalFormatting>
        <x14:conditionalFormatting xmlns:xm="http://schemas.microsoft.com/office/excel/2006/main">
          <x14:cfRule type="expression" priority="4851875" id="{23E9F8B9-37D5-4730-9453-6F23E8ECBBE3}">
            <xm:f>$BQ$4='Data entry'!$R76</xm:f>
            <x14:dxf>
              <fill>
                <patternFill>
                  <bgColor rgb="FFFFFF00"/>
                </patternFill>
              </fill>
            </x14:dxf>
          </x14:cfRule>
          <xm:sqref>BC215:BQ215</xm:sqref>
        </x14:conditionalFormatting>
        <x14:conditionalFormatting xmlns:xm="http://schemas.microsoft.com/office/excel/2006/main">
          <x14:cfRule type="expression" priority="4852148" id="{BCFD92F6-AAD3-44FD-BC61-A292A81B883E}">
            <xm:f>$BQ$4='Data entry'!$R76</xm:f>
            <x14:dxf>
              <fill>
                <patternFill>
                  <bgColor rgb="FFFF0000"/>
                </patternFill>
              </fill>
            </x14:dxf>
          </x14:cfRule>
          <xm:sqref>BO216:CA216</xm:sqref>
        </x14:conditionalFormatting>
        <x14:conditionalFormatting xmlns:xm="http://schemas.microsoft.com/office/excel/2006/main">
          <x14:cfRule type="expression" priority="4852421" id="{357D60E5-F356-477E-8020-A18F42C02832}">
            <xm:f>$BR$4='Data entry'!$R76</xm:f>
            <x14:dxf>
              <fill>
                <patternFill>
                  <bgColor rgb="FFFFFF00"/>
                </patternFill>
              </fill>
            </x14:dxf>
          </x14:cfRule>
          <xm:sqref>BD215:BR215</xm:sqref>
        </x14:conditionalFormatting>
        <x14:conditionalFormatting xmlns:xm="http://schemas.microsoft.com/office/excel/2006/main">
          <x14:cfRule type="expression" priority="4852694" id="{DA2B6511-43B3-432D-B6AA-1DB1188B90A6}">
            <xm:f>$BR$4='Data entry'!$R76</xm:f>
            <x14:dxf>
              <fill>
                <patternFill>
                  <bgColor rgb="FFFF0000"/>
                </patternFill>
              </fill>
            </x14:dxf>
          </x14:cfRule>
          <xm:sqref>BP216:CB216</xm:sqref>
        </x14:conditionalFormatting>
        <x14:conditionalFormatting xmlns:xm="http://schemas.microsoft.com/office/excel/2006/main">
          <x14:cfRule type="expression" priority="4852967" id="{0D5F64E4-4136-4BFA-B833-CC8578525D9C}">
            <xm:f>$BS$4='Data entry'!$R76</xm:f>
            <x14:dxf>
              <fill>
                <patternFill>
                  <bgColor rgb="FFFFFF00"/>
                </patternFill>
              </fill>
            </x14:dxf>
          </x14:cfRule>
          <xm:sqref>BE215:BS215</xm:sqref>
        </x14:conditionalFormatting>
        <x14:conditionalFormatting xmlns:xm="http://schemas.microsoft.com/office/excel/2006/main">
          <x14:cfRule type="expression" priority="4853240" id="{AC94D468-F078-4AE2-8771-102996E07B09}">
            <xm:f>$BS$4='Data entry'!$R76</xm:f>
            <x14:dxf>
              <fill>
                <patternFill>
                  <bgColor rgb="FFFF0000"/>
                </patternFill>
              </fill>
            </x14:dxf>
          </x14:cfRule>
          <xm:sqref>BQ216:CC216</xm:sqref>
        </x14:conditionalFormatting>
        <x14:conditionalFormatting xmlns:xm="http://schemas.microsoft.com/office/excel/2006/main">
          <x14:cfRule type="expression" priority="4853513" id="{10E78F76-181E-4F19-9F89-7DD36D3EFE30}">
            <xm:f>$BT$4='Data entry'!$R76</xm:f>
            <x14:dxf>
              <fill>
                <patternFill>
                  <bgColor rgb="FFFFFF00"/>
                </patternFill>
              </fill>
            </x14:dxf>
          </x14:cfRule>
          <xm:sqref>BF215:BT215</xm:sqref>
        </x14:conditionalFormatting>
        <x14:conditionalFormatting xmlns:xm="http://schemas.microsoft.com/office/excel/2006/main">
          <x14:cfRule type="expression" priority="4853786" id="{6A5FADC6-9512-4EFB-90A5-7B5244D10D1F}">
            <xm:f>$BT$4='Data entry'!$R76</xm:f>
            <x14:dxf>
              <fill>
                <patternFill>
                  <bgColor rgb="FFFF0000"/>
                </patternFill>
              </fill>
            </x14:dxf>
          </x14:cfRule>
          <xm:sqref>BR216:CC216</xm:sqref>
        </x14:conditionalFormatting>
        <x14:conditionalFormatting xmlns:xm="http://schemas.microsoft.com/office/excel/2006/main">
          <x14:cfRule type="expression" priority="4854059" id="{A51139D1-8841-4B96-B8CB-DFE3808765CF}">
            <xm:f>$BU$4='Data entry'!$R76</xm:f>
            <x14:dxf>
              <fill>
                <patternFill>
                  <bgColor rgb="FFFFFF00"/>
                </patternFill>
              </fill>
            </x14:dxf>
          </x14:cfRule>
          <xm:sqref>BG215:BU215</xm:sqref>
        </x14:conditionalFormatting>
        <x14:conditionalFormatting xmlns:xm="http://schemas.microsoft.com/office/excel/2006/main">
          <x14:cfRule type="expression" priority="4854332" id="{55CA7258-760F-4BFF-ACB5-A70FEB3E7981}">
            <xm:f>$BU$4='Data entry'!$R76</xm:f>
            <x14:dxf>
              <fill>
                <patternFill>
                  <bgColor rgb="FFFF0000"/>
                </patternFill>
              </fill>
            </x14:dxf>
          </x14:cfRule>
          <xm:sqref>BS216:CC216</xm:sqref>
        </x14:conditionalFormatting>
        <x14:conditionalFormatting xmlns:xm="http://schemas.microsoft.com/office/excel/2006/main">
          <x14:cfRule type="expression" priority="4854605" id="{A922B218-64DB-4CBB-9AB8-FE0EBB44E09E}">
            <xm:f>$BV$4='Data entry'!$R76</xm:f>
            <x14:dxf>
              <fill>
                <patternFill>
                  <bgColor rgb="FFFFFF00"/>
                </patternFill>
              </fill>
            </x14:dxf>
          </x14:cfRule>
          <xm:sqref>BH215:BV215</xm:sqref>
        </x14:conditionalFormatting>
        <x14:conditionalFormatting xmlns:xm="http://schemas.microsoft.com/office/excel/2006/main">
          <x14:cfRule type="expression" priority="4854878" id="{C98E908A-CD31-4778-B41C-7AFB9DBE639A}">
            <xm:f>$BV$4='Data entry'!$R76</xm:f>
            <x14:dxf>
              <fill>
                <patternFill>
                  <bgColor rgb="FFFF0000"/>
                </patternFill>
              </fill>
            </x14:dxf>
          </x14:cfRule>
          <xm:sqref>BT216:CC216</xm:sqref>
        </x14:conditionalFormatting>
        <x14:conditionalFormatting xmlns:xm="http://schemas.microsoft.com/office/excel/2006/main">
          <x14:cfRule type="expression" priority="4855151" id="{465CCCA3-B4DB-4B61-8AC7-8A5E4CEC9E3F}">
            <xm:f>$BW$4='Data entry'!$R76</xm:f>
            <x14:dxf>
              <fill>
                <patternFill>
                  <bgColor rgb="FFFFFF00"/>
                </patternFill>
              </fill>
            </x14:dxf>
          </x14:cfRule>
          <xm:sqref>BI215:BW215</xm:sqref>
        </x14:conditionalFormatting>
        <x14:conditionalFormatting xmlns:xm="http://schemas.microsoft.com/office/excel/2006/main">
          <x14:cfRule type="expression" priority="4855424" id="{37566F97-6D06-400B-A709-FE657B07687F}">
            <xm:f>$BW$4='Data entry'!$R76</xm:f>
            <x14:dxf>
              <fill>
                <patternFill>
                  <bgColor rgb="FFFF0000"/>
                </patternFill>
              </fill>
            </x14:dxf>
          </x14:cfRule>
          <xm:sqref>BU216:CC217</xm:sqref>
        </x14:conditionalFormatting>
        <x14:conditionalFormatting xmlns:xm="http://schemas.microsoft.com/office/excel/2006/main">
          <x14:cfRule type="expression" priority="4855697" id="{D8FBA3AC-5CF0-4E45-97CA-1D4DEE729ADA}">
            <xm:f>$BX$4='Data entry'!$R76</xm:f>
            <x14:dxf>
              <fill>
                <patternFill>
                  <bgColor rgb="FFFFFF00"/>
                </patternFill>
              </fill>
            </x14:dxf>
          </x14:cfRule>
          <xm:sqref>BJ215:BX215</xm:sqref>
        </x14:conditionalFormatting>
        <x14:conditionalFormatting xmlns:xm="http://schemas.microsoft.com/office/excel/2006/main">
          <x14:cfRule type="expression" priority="4855970" id="{E077C84B-A94F-431D-B232-4AFCC7C64F54}">
            <xm:f>$BX$4='Data entry'!$R76</xm:f>
            <x14:dxf>
              <fill>
                <patternFill>
                  <bgColor rgb="FFFF0000"/>
                </patternFill>
              </fill>
            </x14:dxf>
          </x14:cfRule>
          <xm:sqref>BV216:CC216</xm:sqref>
        </x14:conditionalFormatting>
        <x14:conditionalFormatting xmlns:xm="http://schemas.microsoft.com/office/excel/2006/main">
          <x14:cfRule type="expression" priority="4856243" id="{63783BA8-0C97-4A44-86FD-7A2BCF1B9957}">
            <xm:f>$BY$4='Data entry'!$R76</xm:f>
            <x14:dxf>
              <fill>
                <patternFill>
                  <bgColor rgb="FFFFFF00"/>
                </patternFill>
              </fill>
            </x14:dxf>
          </x14:cfRule>
          <xm:sqref>BK215:BY215</xm:sqref>
        </x14:conditionalFormatting>
        <x14:conditionalFormatting xmlns:xm="http://schemas.microsoft.com/office/excel/2006/main">
          <x14:cfRule type="expression" priority="4856516" id="{BB8DB8B4-B71B-46D2-AEE7-346F16103F74}">
            <xm:f>$BY$4='Data entry'!$R76</xm:f>
            <x14:dxf>
              <fill>
                <patternFill>
                  <bgColor rgb="FFFF0000"/>
                </patternFill>
              </fill>
            </x14:dxf>
          </x14:cfRule>
          <xm:sqref>BW216:CC216</xm:sqref>
        </x14:conditionalFormatting>
        <x14:conditionalFormatting xmlns:xm="http://schemas.microsoft.com/office/excel/2006/main">
          <x14:cfRule type="expression" priority="4856789" id="{1B638B98-2B06-4FEB-90C1-446A3E0A3979}">
            <xm:f>$BZ$4='Data entry'!$R76</xm:f>
            <x14:dxf>
              <fill>
                <patternFill>
                  <bgColor rgb="FFFFFF00"/>
                </patternFill>
              </fill>
            </x14:dxf>
          </x14:cfRule>
          <xm:sqref>BL215:BZ215</xm:sqref>
        </x14:conditionalFormatting>
        <x14:conditionalFormatting xmlns:xm="http://schemas.microsoft.com/office/excel/2006/main">
          <x14:cfRule type="expression" priority="4857062" id="{D3A0A2F8-D1B2-4DC5-B2A9-0EF53074E685}">
            <xm:f>$BZ$4='Data entry'!$R76</xm:f>
            <x14:dxf>
              <fill>
                <patternFill>
                  <bgColor rgb="FFFF0000"/>
                </patternFill>
              </fill>
            </x14:dxf>
          </x14:cfRule>
          <xm:sqref>BX216:CC216</xm:sqref>
        </x14:conditionalFormatting>
        <x14:conditionalFormatting xmlns:xm="http://schemas.microsoft.com/office/excel/2006/main">
          <x14:cfRule type="expression" priority="4857335" id="{83F6D018-7D3B-4D33-9998-11572F2F2FF5}">
            <xm:f>$CA$4='Data entry'!$R76</xm:f>
            <x14:dxf>
              <fill>
                <patternFill>
                  <bgColor rgb="FFFFFF00"/>
                </patternFill>
              </fill>
            </x14:dxf>
          </x14:cfRule>
          <xm:sqref>BM215:CA215</xm:sqref>
        </x14:conditionalFormatting>
        <x14:conditionalFormatting xmlns:xm="http://schemas.microsoft.com/office/excel/2006/main">
          <x14:cfRule type="expression" priority="4857608" id="{8E6D0B51-5626-4ED9-9072-C7A2C139704F}">
            <xm:f>$CA$4='Data entry'!$R76</xm:f>
            <x14:dxf>
              <fill>
                <patternFill>
                  <bgColor rgb="FFFF0000"/>
                </patternFill>
              </fill>
            </x14:dxf>
          </x14:cfRule>
          <xm:sqref>BY216:CC216</xm:sqref>
        </x14:conditionalFormatting>
        <x14:conditionalFormatting xmlns:xm="http://schemas.microsoft.com/office/excel/2006/main">
          <x14:cfRule type="expression" priority="4857881" id="{E1886EE4-3BDE-43A9-9F4B-79377FEC37FE}">
            <xm:f>$CB$4='Data entry'!$R76</xm:f>
            <x14:dxf>
              <fill>
                <patternFill>
                  <bgColor rgb="FFFFFF00"/>
                </patternFill>
              </fill>
            </x14:dxf>
          </x14:cfRule>
          <xm:sqref>BN215:CB215</xm:sqref>
        </x14:conditionalFormatting>
        <x14:conditionalFormatting xmlns:xm="http://schemas.microsoft.com/office/excel/2006/main">
          <x14:cfRule type="expression" priority="4858154" id="{ADEF572A-6C18-4602-BB86-01C96D36E07E}">
            <xm:f>$CB$4='Data entry'!$R76</xm:f>
            <x14:dxf>
              <fill>
                <patternFill>
                  <bgColor rgb="FFFF0000"/>
                </patternFill>
              </fill>
            </x14:dxf>
          </x14:cfRule>
          <xm:sqref>BZ216:CC216</xm:sqref>
        </x14:conditionalFormatting>
        <x14:conditionalFormatting xmlns:xm="http://schemas.microsoft.com/office/excel/2006/main">
          <x14:cfRule type="expression" priority="4858427" id="{7984E1C9-E073-4955-8543-62145CB6D008}">
            <xm:f>$CC$4='Data entry'!$R76</xm:f>
            <x14:dxf>
              <fill>
                <patternFill>
                  <bgColor rgb="FFFFFF00"/>
                </patternFill>
              </fill>
            </x14:dxf>
          </x14:cfRule>
          <xm:sqref>BO215:CC215</xm:sqref>
        </x14:conditionalFormatting>
        <x14:conditionalFormatting xmlns:xm="http://schemas.microsoft.com/office/excel/2006/main">
          <x14:cfRule type="expression" priority="4858700" id="{18A957B3-59FA-4698-BA92-2A208FF18E2F}">
            <xm:f>$CC$4='Data entry'!$R76</xm:f>
            <x14:dxf>
              <fill>
                <patternFill>
                  <bgColor rgb="FFFF0000"/>
                </patternFill>
              </fill>
            </x14:dxf>
          </x14:cfRule>
          <xm:sqref>CA216:CC216</xm:sqref>
        </x14:conditionalFormatting>
        <x14:conditionalFormatting xmlns:xm="http://schemas.microsoft.com/office/excel/2006/main">
          <x14:cfRule type="expression" priority="4881900" id="{46CAF980-4282-465F-AA0D-45DF9F1FDA80}">
            <xm:f>#REF!='Data entry'!$R6</xm:f>
            <x14:dxf>
              <fill>
                <patternFill>
                  <bgColor rgb="FFFFFF00"/>
                </patternFill>
              </fill>
            </x14:dxf>
          </x14:cfRule>
          <xm:sqref>BP5:CC5</xm:sqref>
        </x14:conditionalFormatting>
        <x14:conditionalFormatting xmlns:xm="http://schemas.microsoft.com/office/excel/2006/main">
          <x14:cfRule type="expression" priority="4881901" id="{A4FF40DD-0B6A-4608-9412-4FEFCD17F66F}">
            <xm:f>#REF!='Data entry'!$R6</xm:f>
            <x14:dxf>
              <fill>
                <patternFill>
                  <bgColor rgb="FFFF0000"/>
                </patternFill>
              </fill>
            </x14:dxf>
          </x14:cfRule>
          <xm:sqref>CB6:CC6</xm:sqref>
        </x14:conditionalFormatting>
        <x14:conditionalFormatting xmlns:xm="http://schemas.microsoft.com/office/excel/2006/main">
          <x14:cfRule type="expression" priority="4882047" id="{46CAF980-4282-465F-AA0D-45DF9F1FDA80}">
            <xm:f>#REF!='Data entry'!$R7</xm:f>
            <x14:dxf>
              <fill>
                <patternFill>
                  <bgColor rgb="FFFFFF00"/>
                </patternFill>
              </fill>
            </x14:dxf>
          </x14:cfRule>
          <xm:sqref>BP8:CC8</xm:sqref>
        </x14:conditionalFormatting>
        <x14:conditionalFormatting xmlns:xm="http://schemas.microsoft.com/office/excel/2006/main">
          <x14:cfRule type="expression" priority="4882048" id="{A4FF40DD-0B6A-4608-9412-4FEFCD17F66F}">
            <xm:f>#REF!='Data entry'!$R7</xm:f>
            <x14:dxf>
              <fill>
                <patternFill>
                  <bgColor rgb="FFFF0000"/>
                </patternFill>
              </fill>
            </x14:dxf>
          </x14:cfRule>
          <xm:sqref>CB9:CC9</xm:sqref>
        </x14:conditionalFormatting>
        <x14:conditionalFormatting xmlns:xm="http://schemas.microsoft.com/office/excel/2006/main">
          <x14:cfRule type="expression" priority="4882194" id="{46CAF980-4282-465F-AA0D-45DF9F1FDA80}">
            <xm:f>#REF!='Data entry'!$R8</xm:f>
            <x14:dxf>
              <fill>
                <patternFill>
                  <bgColor rgb="FFFFFF00"/>
                </patternFill>
              </fill>
            </x14:dxf>
          </x14:cfRule>
          <xm:sqref>BP11:CC11</xm:sqref>
        </x14:conditionalFormatting>
        <x14:conditionalFormatting xmlns:xm="http://schemas.microsoft.com/office/excel/2006/main">
          <x14:cfRule type="expression" priority="4882195" id="{A4FF40DD-0B6A-4608-9412-4FEFCD17F66F}">
            <xm:f>#REF!='Data entry'!$R8</xm:f>
            <x14:dxf>
              <fill>
                <patternFill>
                  <bgColor rgb="FFFF0000"/>
                </patternFill>
              </fill>
            </x14:dxf>
          </x14:cfRule>
          <xm:sqref>CB12:CC12</xm:sqref>
        </x14:conditionalFormatting>
        <x14:conditionalFormatting xmlns:xm="http://schemas.microsoft.com/office/excel/2006/main">
          <x14:cfRule type="expression" priority="4882341" id="{46CAF980-4282-465F-AA0D-45DF9F1FDA80}">
            <xm:f>#REF!='Data entry'!$R9</xm:f>
            <x14:dxf>
              <fill>
                <patternFill>
                  <bgColor rgb="FFFFFF00"/>
                </patternFill>
              </fill>
            </x14:dxf>
          </x14:cfRule>
          <xm:sqref>BP14:CC14</xm:sqref>
        </x14:conditionalFormatting>
        <x14:conditionalFormatting xmlns:xm="http://schemas.microsoft.com/office/excel/2006/main">
          <x14:cfRule type="expression" priority="4882342" id="{A4FF40DD-0B6A-4608-9412-4FEFCD17F66F}">
            <xm:f>#REF!='Data entry'!$R9</xm:f>
            <x14:dxf>
              <fill>
                <patternFill>
                  <bgColor rgb="FFFF0000"/>
                </patternFill>
              </fill>
            </x14:dxf>
          </x14:cfRule>
          <xm:sqref>CB15:CC15</xm:sqref>
        </x14:conditionalFormatting>
        <x14:conditionalFormatting xmlns:xm="http://schemas.microsoft.com/office/excel/2006/main">
          <x14:cfRule type="expression" priority="4882488" id="{46CAF980-4282-465F-AA0D-45DF9F1FDA80}">
            <xm:f>#REF!='Data entry'!$R10</xm:f>
            <x14:dxf>
              <fill>
                <patternFill>
                  <bgColor rgb="FFFFFF00"/>
                </patternFill>
              </fill>
            </x14:dxf>
          </x14:cfRule>
          <xm:sqref>BP17:CC17</xm:sqref>
        </x14:conditionalFormatting>
        <x14:conditionalFormatting xmlns:xm="http://schemas.microsoft.com/office/excel/2006/main">
          <x14:cfRule type="expression" priority="4882489" id="{A4FF40DD-0B6A-4608-9412-4FEFCD17F66F}">
            <xm:f>#REF!='Data entry'!$R10</xm:f>
            <x14:dxf>
              <fill>
                <patternFill>
                  <bgColor rgb="FFFF0000"/>
                </patternFill>
              </fill>
            </x14:dxf>
          </x14:cfRule>
          <xm:sqref>CB18:CC18</xm:sqref>
        </x14:conditionalFormatting>
        <x14:conditionalFormatting xmlns:xm="http://schemas.microsoft.com/office/excel/2006/main">
          <x14:cfRule type="expression" priority="4882635" id="{46CAF980-4282-465F-AA0D-45DF9F1FDA80}">
            <xm:f>#REF!='Data entry'!$R11</xm:f>
            <x14:dxf>
              <fill>
                <patternFill>
                  <bgColor rgb="FFFFFF00"/>
                </patternFill>
              </fill>
            </x14:dxf>
          </x14:cfRule>
          <xm:sqref>BP20:CC20</xm:sqref>
        </x14:conditionalFormatting>
        <x14:conditionalFormatting xmlns:xm="http://schemas.microsoft.com/office/excel/2006/main">
          <x14:cfRule type="expression" priority="4882636" id="{A4FF40DD-0B6A-4608-9412-4FEFCD17F66F}">
            <xm:f>#REF!='Data entry'!$R11</xm:f>
            <x14:dxf>
              <fill>
                <patternFill>
                  <bgColor rgb="FFFF0000"/>
                </patternFill>
              </fill>
            </x14:dxf>
          </x14:cfRule>
          <xm:sqref>CB21:CC21</xm:sqref>
        </x14:conditionalFormatting>
        <x14:conditionalFormatting xmlns:xm="http://schemas.microsoft.com/office/excel/2006/main">
          <x14:cfRule type="expression" priority="4882782" id="{46CAF980-4282-465F-AA0D-45DF9F1FDA80}">
            <xm:f>#REF!='Data entry'!$R12</xm:f>
            <x14:dxf>
              <fill>
                <patternFill>
                  <bgColor rgb="FFFFFF00"/>
                </patternFill>
              </fill>
            </x14:dxf>
          </x14:cfRule>
          <xm:sqref>BP23:CC23</xm:sqref>
        </x14:conditionalFormatting>
        <x14:conditionalFormatting xmlns:xm="http://schemas.microsoft.com/office/excel/2006/main">
          <x14:cfRule type="expression" priority="4882783" id="{A4FF40DD-0B6A-4608-9412-4FEFCD17F66F}">
            <xm:f>#REF!='Data entry'!$R12</xm:f>
            <x14:dxf>
              <fill>
                <patternFill>
                  <bgColor rgb="FFFF0000"/>
                </patternFill>
              </fill>
            </x14:dxf>
          </x14:cfRule>
          <xm:sqref>CB24:CC24</xm:sqref>
        </x14:conditionalFormatting>
        <x14:conditionalFormatting xmlns:xm="http://schemas.microsoft.com/office/excel/2006/main">
          <x14:cfRule type="expression" priority="4882929" id="{46CAF980-4282-465F-AA0D-45DF9F1FDA80}">
            <xm:f>#REF!='Data entry'!$R13</xm:f>
            <x14:dxf>
              <fill>
                <patternFill>
                  <bgColor rgb="FFFFFF00"/>
                </patternFill>
              </fill>
            </x14:dxf>
          </x14:cfRule>
          <xm:sqref>BP26:CC26</xm:sqref>
        </x14:conditionalFormatting>
        <x14:conditionalFormatting xmlns:xm="http://schemas.microsoft.com/office/excel/2006/main">
          <x14:cfRule type="expression" priority="4882930" id="{A4FF40DD-0B6A-4608-9412-4FEFCD17F66F}">
            <xm:f>#REF!='Data entry'!$R13</xm:f>
            <x14:dxf>
              <fill>
                <patternFill>
                  <bgColor rgb="FFFF0000"/>
                </patternFill>
              </fill>
            </x14:dxf>
          </x14:cfRule>
          <xm:sqref>CB27:CC27</xm:sqref>
        </x14:conditionalFormatting>
        <x14:conditionalFormatting xmlns:xm="http://schemas.microsoft.com/office/excel/2006/main">
          <x14:cfRule type="expression" priority="4883076" id="{46CAF980-4282-465F-AA0D-45DF9F1FDA80}">
            <xm:f>#REF!='Data entry'!$R14</xm:f>
            <x14:dxf>
              <fill>
                <patternFill>
                  <bgColor rgb="FFFFFF00"/>
                </patternFill>
              </fill>
            </x14:dxf>
          </x14:cfRule>
          <xm:sqref>BP29:CC29</xm:sqref>
        </x14:conditionalFormatting>
        <x14:conditionalFormatting xmlns:xm="http://schemas.microsoft.com/office/excel/2006/main">
          <x14:cfRule type="expression" priority="4883077" id="{A4FF40DD-0B6A-4608-9412-4FEFCD17F66F}">
            <xm:f>#REF!='Data entry'!$R14</xm:f>
            <x14:dxf>
              <fill>
                <patternFill>
                  <bgColor rgb="FFFF0000"/>
                </patternFill>
              </fill>
            </x14:dxf>
          </x14:cfRule>
          <xm:sqref>CB30:CC30</xm:sqref>
        </x14:conditionalFormatting>
        <x14:conditionalFormatting xmlns:xm="http://schemas.microsoft.com/office/excel/2006/main">
          <x14:cfRule type="expression" priority="4883223" id="{46CAF980-4282-465F-AA0D-45DF9F1FDA80}">
            <xm:f>#REF!='Data entry'!$R15</xm:f>
            <x14:dxf>
              <fill>
                <patternFill>
                  <bgColor rgb="FFFFFF00"/>
                </patternFill>
              </fill>
            </x14:dxf>
          </x14:cfRule>
          <xm:sqref>BP32:CC32</xm:sqref>
        </x14:conditionalFormatting>
        <x14:conditionalFormatting xmlns:xm="http://schemas.microsoft.com/office/excel/2006/main">
          <x14:cfRule type="expression" priority="4883224" id="{A4FF40DD-0B6A-4608-9412-4FEFCD17F66F}">
            <xm:f>#REF!='Data entry'!$R15</xm:f>
            <x14:dxf>
              <fill>
                <patternFill>
                  <bgColor rgb="FFFF0000"/>
                </patternFill>
              </fill>
            </x14:dxf>
          </x14:cfRule>
          <xm:sqref>CB33:CC33</xm:sqref>
        </x14:conditionalFormatting>
        <x14:conditionalFormatting xmlns:xm="http://schemas.microsoft.com/office/excel/2006/main">
          <x14:cfRule type="expression" priority="4883370" id="{46CAF980-4282-465F-AA0D-45DF9F1FDA80}">
            <xm:f>#REF!='Data entry'!$R16</xm:f>
            <x14:dxf>
              <fill>
                <patternFill>
                  <bgColor rgb="FFFFFF00"/>
                </patternFill>
              </fill>
            </x14:dxf>
          </x14:cfRule>
          <xm:sqref>BP35:CC35</xm:sqref>
        </x14:conditionalFormatting>
        <x14:conditionalFormatting xmlns:xm="http://schemas.microsoft.com/office/excel/2006/main">
          <x14:cfRule type="expression" priority="4883371" id="{A4FF40DD-0B6A-4608-9412-4FEFCD17F66F}">
            <xm:f>#REF!='Data entry'!$R16</xm:f>
            <x14:dxf>
              <fill>
                <patternFill>
                  <bgColor rgb="FFFF0000"/>
                </patternFill>
              </fill>
            </x14:dxf>
          </x14:cfRule>
          <xm:sqref>CB36:CC36</xm:sqref>
        </x14:conditionalFormatting>
        <x14:conditionalFormatting xmlns:xm="http://schemas.microsoft.com/office/excel/2006/main">
          <x14:cfRule type="expression" priority="4883517" id="{46CAF980-4282-465F-AA0D-45DF9F1FDA80}">
            <xm:f>#REF!='Data entry'!$R17</xm:f>
            <x14:dxf>
              <fill>
                <patternFill>
                  <bgColor rgb="FFFFFF00"/>
                </patternFill>
              </fill>
            </x14:dxf>
          </x14:cfRule>
          <xm:sqref>BP38:CC38</xm:sqref>
        </x14:conditionalFormatting>
        <x14:conditionalFormatting xmlns:xm="http://schemas.microsoft.com/office/excel/2006/main">
          <x14:cfRule type="expression" priority="4883518" id="{A4FF40DD-0B6A-4608-9412-4FEFCD17F66F}">
            <xm:f>#REF!='Data entry'!$R17</xm:f>
            <x14:dxf>
              <fill>
                <patternFill>
                  <bgColor rgb="FFFF0000"/>
                </patternFill>
              </fill>
            </x14:dxf>
          </x14:cfRule>
          <xm:sqref>CB39:CC39</xm:sqref>
        </x14:conditionalFormatting>
        <x14:conditionalFormatting xmlns:xm="http://schemas.microsoft.com/office/excel/2006/main">
          <x14:cfRule type="expression" priority="4883664" id="{46CAF980-4282-465F-AA0D-45DF9F1FDA80}">
            <xm:f>#REF!='Data entry'!$R18</xm:f>
            <x14:dxf>
              <fill>
                <patternFill>
                  <bgColor rgb="FFFFFF00"/>
                </patternFill>
              </fill>
            </x14:dxf>
          </x14:cfRule>
          <xm:sqref>BP41:CC41</xm:sqref>
        </x14:conditionalFormatting>
        <x14:conditionalFormatting xmlns:xm="http://schemas.microsoft.com/office/excel/2006/main">
          <x14:cfRule type="expression" priority="4883665" id="{A4FF40DD-0B6A-4608-9412-4FEFCD17F66F}">
            <xm:f>#REF!='Data entry'!$R18</xm:f>
            <x14:dxf>
              <fill>
                <patternFill>
                  <bgColor rgb="FFFF0000"/>
                </patternFill>
              </fill>
            </x14:dxf>
          </x14:cfRule>
          <xm:sqref>CB42:CC42</xm:sqref>
        </x14:conditionalFormatting>
        <x14:conditionalFormatting xmlns:xm="http://schemas.microsoft.com/office/excel/2006/main">
          <x14:cfRule type="expression" priority="4883811" id="{46CAF980-4282-465F-AA0D-45DF9F1FDA80}">
            <xm:f>#REF!='Data entry'!$R19</xm:f>
            <x14:dxf>
              <fill>
                <patternFill>
                  <bgColor rgb="FFFFFF00"/>
                </patternFill>
              </fill>
            </x14:dxf>
          </x14:cfRule>
          <xm:sqref>BP44:CC44</xm:sqref>
        </x14:conditionalFormatting>
        <x14:conditionalFormatting xmlns:xm="http://schemas.microsoft.com/office/excel/2006/main">
          <x14:cfRule type="expression" priority="4883812" id="{A4FF40DD-0B6A-4608-9412-4FEFCD17F66F}">
            <xm:f>#REF!='Data entry'!$R19</xm:f>
            <x14:dxf>
              <fill>
                <patternFill>
                  <bgColor rgb="FFFF0000"/>
                </patternFill>
              </fill>
            </x14:dxf>
          </x14:cfRule>
          <xm:sqref>CB45:CC45</xm:sqref>
        </x14:conditionalFormatting>
        <x14:conditionalFormatting xmlns:xm="http://schemas.microsoft.com/office/excel/2006/main">
          <x14:cfRule type="expression" priority="4883958" id="{46CAF980-4282-465F-AA0D-45DF9F1FDA80}">
            <xm:f>#REF!='Data entry'!$R20</xm:f>
            <x14:dxf>
              <fill>
                <patternFill>
                  <bgColor rgb="FFFFFF00"/>
                </patternFill>
              </fill>
            </x14:dxf>
          </x14:cfRule>
          <xm:sqref>BP47:CC47</xm:sqref>
        </x14:conditionalFormatting>
        <x14:conditionalFormatting xmlns:xm="http://schemas.microsoft.com/office/excel/2006/main">
          <x14:cfRule type="expression" priority="4883959" id="{A4FF40DD-0B6A-4608-9412-4FEFCD17F66F}">
            <xm:f>#REF!='Data entry'!$R20</xm:f>
            <x14:dxf>
              <fill>
                <patternFill>
                  <bgColor rgb="FFFF0000"/>
                </patternFill>
              </fill>
            </x14:dxf>
          </x14:cfRule>
          <xm:sqref>CB48:CC48</xm:sqref>
        </x14:conditionalFormatting>
        <x14:conditionalFormatting xmlns:xm="http://schemas.microsoft.com/office/excel/2006/main">
          <x14:cfRule type="expression" priority="4884105" id="{46CAF980-4282-465F-AA0D-45DF9F1FDA80}">
            <xm:f>#REF!='Data entry'!$R21</xm:f>
            <x14:dxf>
              <fill>
                <patternFill>
                  <bgColor rgb="FFFFFF00"/>
                </patternFill>
              </fill>
            </x14:dxf>
          </x14:cfRule>
          <xm:sqref>BP50:CC50</xm:sqref>
        </x14:conditionalFormatting>
        <x14:conditionalFormatting xmlns:xm="http://schemas.microsoft.com/office/excel/2006/main">
          <x14:cfRule type="expression" priority="4884106" id="{A4FF40DD-0B6A-4608-9412-4FEFCD17F66F}">
            <xm:f>#REF!='Data entry'!$R21</xm:f>
            <x14:dxf>
              <fill>
                <patternFill>
                  <bgColor rgb="FFFF0000"/>
                </patternFill>
              </fill>
            </x14:dxf>
          </x14:cfRule>
          <xm:sqref>CB51:CC51</xm:sqref>
        </x14:conditionalFormatting>
        <x14:conditionalFormatting xmlns:xm="http://schemas.microsoft.com/office/excel/2006/main">
          <x14:cfRule type="expression" priority="4884252" id="{46CAF980-4282-465F-AA0D-45DF9F1FDA80}">
            <xm:f>#REF!='Data entry'!$R22</xm:f>
            <x14:dxf>
              <fill>
                <patternFill>
                  <bgColor rgb="FFFFFF00"/>
                </patternFill>
              </fill>
            </x14:dxf>
          </x14:cfRule>
          <xm:sqref>BP53:CC53</xm:sqref>
        </x14:conditionalFormatting>
        <x14:conditionalFormatting xmlns:xm="http://schemas.microsoft.com/office/excel/2006/main">
          <x14:cfRule type="expression" priority="4884253" id="{A4FF40DD-0B6A-4608-9412-4FEFCD17F66F}">
            <xm:f>#REF!='Data entry'!$R22</xm:f>
            <x14:dxf>
              <fill>
                <patternFill>
                  <bgColor rgb="FFFF0000"/>
                </patternFill>
              </fill>
            </x14:dxf>
          </x14:cfRule>
          <xm:sqref>CB54:CC54</xm:sqref>
        </x14:conditionalFormatting>
        <x14:conditionalFormatting xmlns:xm="http://schemas.microsoft.com/office/excel/2006/main">
          <x14:cfRule type="expression" priority="4884399" id="{46CAF980-4282-465F-AA0D-45DF9F1FDA80}">
            <xm:f>#REF!='Data entry'!$R23</xm:f>
            <x14:dxf>
              <fill>
                <patternFill>
                  <bgColor rgb="FFFFFF00"/>
                </patternFill>
              </fill>
            </x14:dxf>
          </x14:cfRule>
          <xm:sqref>BP56:CC56</xm:sqref>
        </x14:conditionalFormatting>
        <x14:conditionalFormatting xmlns:xm="http://schemas.microsoft.com/office/excel/2006/main">
          <x14:cfRule type="expression" priority="4884400" id="{A4FF40DD-0B6A-4608-9412-4FEFCD17F66F}">
            <xm:f>#REF!='Data entry'!$R23</xm:f>
            <x14:dxf>
              <fill>
                <patternFill>
                  <bgColor rgb="FFFF0000"/>
                </patternFill>
              </fill>
            </x14:dxf>
          </x14:cfRule>
          <xm:sqref>CB57:CC57</xm:sqref>
        </x14:conditionalFormatting>
        <x14:conditionalFormatting xmlns:xm="http://schemas.microsoft.com/office/excel/2006/main">
          <x14:cfRule type="expression" priority="4884546" id="{46CAF980-4282-465F-AA0D-45DF9F1FDA80}">
            <xm:f>#REF!='Data entry'!$R24</xm:f>
            <x14:dxf>
              <fill>
                <patternFill>
                  <bgColor rgb="FFFFFF00"/>
                </patternFill>
              </fill>
            </x14:dxf>
          </x14:cfRule>
          <xm:sqref>BP59:CC59</xm:sqref>
        </x14:conditionalFormatting>
        <x14:conditionalFormatting xmlns:xm="http://schemas.microsoft.com/office/excel/2006/main">
          <x14:cfRule type="expression" priority="4884547" id="{A4FF40DD-0B6A-4608-9412-4FEFCD17F66F}">
            <xm:f>#REF!='Data entry'!$R24</xm:f>
            <x14:dxf>
              <fill>
                <patternFill>
                  <bgColor rgb="FFFF0000"/>
                </patternFill>
              </fill>
            </x14:dxf>
          </x14:cfRule>
          <xm:sqref>CB60:CC60</xm:sqref>
        </x14:conditionalFormatting>
        <x14:conditionalFormatting xmlns:xm="http://schemas.microsoft.com/office/excel/2006/main">
          <x14:cfRule type="expression" priority="4884693" id="{46CAF980-4282-465F-AA0D-45DF9F1FDA80}">
            <xm:f>#REF!='Data entry'!$R25</xm:f>
            <x14:dxf>
              <fill>
                <patternFill>
                  <bgColor rgb="FFFFFF00"/>
                </patternFill>
              </fill>
            </x14:dxf>
          </x14:cfRule>
          <xm:sqref>BP62:CC62</xm:sqref>
        </x14:conditionalFormatting>
        <x14:conditionalFormatting xmlns:xm="http://schemas.microsoft.com/office/excel/2006/main">
          <x14:cfRule type="expression" priority="4884694" id="{A4FF40DD-0B6A-4608-9412-4FEFCD17F66F}">
            <xm:f>#REF!='Data entry'!$R25</xm:f>
            <x14:dxf>
              <fill>
                <patternFill>
                  <bgColor rgb="FFFF0000"/>
                </patternFill>
              </fill>
            </x14:dxf>
          </x14:cfRule>
          <xm:sqref>CB63:CC63</xm:sqref>
        </x14:conditionalFormatting>
        <x14:conditionalFormatting xmlns:xm="http://schemas.microsoft.com/office/excel/2006/main">
          <x14:cfRule type="expression" priority="4884840" id="{46CAF980-4282-465F-AA0D-45DF9F1FDA80}">
            <xm:f>#REF!='Data entry'!$R26</xm:f>
            <x14:dxf>
              <fill>
                <patternFill>
                  <bgColor rgb="FFFFFF00"/>
                </patternFill>
              </fill>
            </x14:dxf>
          </x14:cfRule>
          <xm:sqref>BP65:CC65</xm:sqref>
        </x14:conditionalFormatting>
        <x14:conditionalFormatting xmlns:xm="http://schemas.microsoft.com/office/excel/2006/main">
          <x14:cfRule type="expression" priority="4884841" id="{A4FF40DD-0B6A-4608-9412-4FEFCD17F66F}">
            <xm:f>#REF!='Data entry'!$R26</xm:f>
            <x14:dxf>
              <fill>
                <patternFill>
                  <bgColor rgb="FFFF0000"/>
                </patternFill>
              </fill>
            </x14:dxf>
          </x14:cfRule>
          <xm:sqref>CB66:CC66</xm:sqref>
        </x14:conditionalFormatting>
        <x14:conditionalFormatting xmlns:xm="http://schemas.microsoft.com/office/excel/2006/main">
          <x14:cfRule type="expression" priority="4884987" id="{46CAF980-4282-465F-AA0D-45DF9F1FDA80}">
            <xm:f>#REF!='Data entry'!$R27</xm:f>
            <x14:dxf>
              <fill>
                <patternFill>
                  <bgColor rgb="FFFFFF00"/>
                </patternFill>
              </fill>
            </x14:dxf>
          </x14:cfRule>
          <xm:sqref>BP68:CC68</xm:sqref>
        </x14:conditionalFormatting>
        <x14:conditionalFormatting xmlns:xm="http://schemas.microsoft.com/office/excel/2006/main">
          <x14:cfRule type="expression" priority="4884988" id="{A4FF40DD-0B6A-4608-9412-4FEFCD17F66F}">
            <xm:f>#REF!='Data entry'!$R27</xm:f>
            <x14:dxf>
              <fill>
                <patternFill>
                  <bgColor rgb="FFFF0000"/>
                </patternFill>
              </fill>
            </x14:dxf>
          </x14:cfRule>
          <xm:sqref>CB69:CC69</xm:sqref>
        </x14:conditionalFormatting>
        <x14:conditionalFormatting xmlns:xm="http://schemas.microsoft.com/office/excel/2006/main">
          <x14:cfRule type="expression" priority="4885134" id="{46CAF980-4282-465F-AA0D-45DF9F1FDA80}">
            <xm:f>#REF!='Data entry'!$R28</xm:f>
            <x14:dxf>
              <fill>
                <patternFill>
                  <bgColor rgb="FFFFFF00"/>
                </patternFill>
              </fill>
            </x14:dxf>
          </x14:cfRule>
          <xm:sqref>BP71:CC71</xm:sqref>
        </x14:conditionalFormatting>
        <x14:conditionalFormatting xmlns:xm="http://schemas.microsoft.com/office/excel/2006/main">
          <x14:cfRule type="expression" priority="4885135" id="{A4FF40DD-0B6A-4608-9412-4FEFCD17F66F}">
            <xm:f>#REF!='Data entry'!$R28</xm:f>
            <x14:dxf>
              <fill>
                <patternFill>
                  <bgColor rgb="FFFF0000"/>
                </patternFill>
              </fill>
            </x14:dxf>
          </x14:cfRule>
          <xm:sqref>CB72:CC72</xm:sqref>
        </x14:conditionalFormatting>
        <x14:conditionalFormatting xmlns:xm="http://schemas.microsoft.com/office/excel/2006/main">
          <x14:cfRule type="expression" priority="4885281" id="{46CAF980-4282-465F-AA0D-45DF9F1FDA80}">
            <xm:f>#REF!='Data entry'!$R29</xm:f>
            <x14:dxf>
              <fill>
                <patternFill>
                  <bgColor rgb="FFFFFF00"/>
                </patternFill>
              </fill>
            </x14:dxf>
          </x14:cfRule>
          <xm:sqref>BP74:CC74</xm:sqref>
        </x14:conditionalFormatting>
        <x14:conditionalFormatting xmlns:xm="http://schemas.microsoft.com/office/excel/2006/main">
          <x14:cfRule type="expression" priority="4885282" id="{A4FF40DD-0B6A-4608-9412-4FEFCD17F66F}">
            <xm:f>#REF!='Data entry'!$R29</xm:f>
            <x14:dxf>
              <fill>
                <patternFill>
                  <bgColor rgb="FFFF0000"/>
                </patternFill>
              </fill>
            </x14:dxf>
          </x14:cfRule>
          <xm:sqref>CB75:CC75</xm:sqref>
        </x14:conditionalFormatting>
        <x14:conditionalFormatting xmlns:xm="http://schemas.microsoft.com/office/excel/2006/main">
          <x14:cfRule type="expression" priority="4885428" id="{46CAF980-4282-465F-AA0D-45DF9F1FDA80}">
            <xm:f>#REF!='Data entry'!$R30</xm:f>
            <x14:dxf>
              <fill>
                <patternFill>
                  <bgColor rgb="FFFFFF00"/>
                </patternFill>
              </fill>
            </x14:dxf>
          </x14:cfRule>
          <xm:sqref>BP77:CC77</xm:sqref>
        </x14:conditionalFormatting>
        <x14:conditionalFormatting xmlns:xm="http://schemas.microsoft.com/office/excel/2006/main">
          <x14:cfRule type="expression" priority="4885429" id="{A4FF40DD-0B6A-4608-9412-4FEFCD17F66F}">
            <xm:f>#REF!='Data entry'!$R30</xm:f>
            <x14:dxf>
              <fill>
                <patternFill>
                  <bgColor rgb="FFFF0000"/>
                </patternFill>
              </fill>
            </x14:dxf>
          </x14:cfRule>
          <xm:sqref>CB78:CC78</xm:sqref>
        </x14:conditionalFormatting>
        <x14:conditionalFormatting xmlns:xm="http://schemas.microsoft.com/office/excel/2006/main">
          <x14:cfRule type="expression" priority="4885575" id="{46CAF980-4282-465F-AA0D-45DF9F1FDA80}">
            <xm:f>#REF!='Data entry'!$R31</xm:f>
            <x14:dxf>
              <fill>
                <patternFill>
                  <bgColor rgb="FFFFFF00"/>
                </patternFill>
              </fill>
            </x14:dxf>
          </x14:cfRule>
          <xm:sqref>BP80:CC80</xm:sqref>
        </x14:conditionalFormatting>
        <x14:conditionalFormatting xmlns:xm="http://schemas.microsoft.com/office/excel/2006/main">
          <x14:cfRule type="expression" priority="4885576" id="{A4FF40DD-0B6A-4608-9412-4FEFCD17F66F}">
            <xm:f>#REF!='Data entry'!$R31</xm:f>
            <x14:dxf>
              <fill>
                <patternFill>
                  <bgColor rgb="FFFF0000"/>
                </patternFill>
              </fill>
            </x14:dxf>
          </x14:cfRule>
          <xm:sqref>CB81:CC81</xm:sqref>
        </x14:conditionalFormatting>
        <x14:conditionalFormatting xmlns:xm="http://schemas.microsoft.com/office/excel/2006/main">
          <x14:cfRule type="expression" priority="4885722" id="{46CAF980-4282-465F-AA0D-45DF9F1FDA80}">
            <xm:f>#REF!='Data entry'!$R32</xm:f>
            <x14:dxf>
              <fill>
                <patternFill>
                  <bgColor rgb="FFFFFF00"/>
                </patternFill>
              </fill>
            </x14:dxf>
          </x14:cfRule>
          <xm:sqref>BP83:CC83</xm:sqref>
        </x14:conditionalFormatting>
        <x14:conditionalFormatting xmlns:xm="http://schemas.microsoft.com/office/excel/2006/main">
          <x14:cfRule type="expression" priority="4885723" id="{A4FF40DD-0B6A-4608-9412-4FEFCD17F66F}">
            <xm:f>#REF!='Data entry'!$R32</xm:f>
            <x14:dxf>
              <fill>
                <patternFill>
                  <bgColor rgb="FFFF0000"/>
                </patternFill>
              </fill>
            </x14:dxf>
          </x14:cfRule>
          <xm:sqref>CB84:CC84</xm:sqref>
        </x14:conditionalFormatting>
        <x14:conditionalFormatting xmlns:xm="http://schemas.microsoft.com/office/excel/2006/main">
          <x14:cfRule type="expression" priority="4885869" id="{46CAF980-4282-465F-AA0D-45DF9F1FDA80}">
            <xm:f>#REF!='Data entry'!$R33</xm:f>
            <x14:dxf>
              <fill>
                <patternFill>
                  <bgColor rgb="FFFFFF00"/>
                </patternFill>
              </fill>
            </x14:dxf>
          </x14:cfRule>
          <xm:sqref>BP86:CC86</xm:sqref>
        </x14:conditionalFormatting>
        <x14:conditionalFormatting xmlns:xm="http://schemas.microsoft.com/office/excel/2006/main">
          <x14:cfRule type="expression" priority="4885870" id="{A4FF40DD-0B6A-4608-9412-4FEFCD17F66F}">
            <xm:f>#REF!='Data entry'!$R33</xm:f>
            <x14:dxf>
              <fill>
                <patternFill>
                  <bgColor rgb="FFFF0000"/>
                </patternFill>
              </fill>
            </x14:dxf>
          </x14:cfRule>
          <xm:sqref>CB87:CC87</xm:sqref>
        </x14:conditionalFormatting>
        <x14:conditionalFormatting xmlns:xm="http://schemas.microsoft.com/office/excel/2006/main">
          <x14:cfRule type="expression" priority="4886016" id="{46CAF980-4282-465F-AA0D-45DF9F1FDA80}">
            <xm:f>#REF!='Data entry'!$R34</xm:f>
            <x14:dxf>
              <fill>
                <patternFill>
                  <bgColor rgb="FFFFFF00"/>
                </patternFill>
              </fill>
            </x14:dxf>
          </x14:cfRule>
          <xm:sqref>BP89:CC89</xm:sqref>
        </x14:conditionalFormatting>
        <x14:conditionalFormatting xmlns:xm="http://schemas.microsoft.com/office/excel/2006/main">
          <x14:cfRule type="expression" priority="4886017" id="{A4FF40DD-0B6A-4608-9412-4FEFCD17F66F}">
            <xm:f>#REF!='Data entry'!$R34</xm:f>
            <x14:dxf>
              <fill>
                <patternFill>
                  <bgColor rgb="FFFF0000"/>
                </patternFill>
              </fill>
            </x14:dxf>
          </x14:cfRule>
          <xm:sqref>CB90:CC90</xm:sqref>
        </x14:conditionalFormatting>
        <x14:conditionalFormatting xmlns:xm="http://schemas.microsoft.com/office/excel/2006/main">
          <x14:cfRule type="expression" priority="4886163" id="{46CAF980-4282-465F-AA0D-45DF9F1FDA80}">
            <xm:f>#REF!='Data entry'!$R35</xm:f>
            <x14:dxf>
              <fill>
                <patternFill>
                  <bgColor rgb="FFFFFF00"/>
                </patternFill>
              </fill>
            </x14:dxf>
          </x14:cfRule>
          <xm:sqref>BP92:CC92</xm:sqref>
        </x14:conditionalFormatting>
        <x14:conditionalFormatting xmlns:xm="http://schemas.microsoft.com/office/excel/2006/main">
          <x14:cfRule type="expression" priority="4886164" id="{A4FF40DD-0B6A-4608-9412-4FEFCD17F66F}">
            <xm:f>#REF!='Data entry'!$R35</xm:f>
            <x14:dxf>
              <fill>
                <patternFill>
                  <bgColor rgb="FFFF0000"/>
                </patternFill>
              </fill>
            </x14:dxf>
          </x14:cfRule>
          <xm:sqref>CB93:CC93</xm:sqref>
        </x14:conditionalFormatting>
        <x14:conditionalFormatting xmlns:xm="http://schemas.microsoft.com/office/excel/2006/main">
          <x14:cfRule type="expression" priority="4886310" id="{46CAF980-4282-465F-AA0D-45DF9F1FDA80}">
            <xm:f>#REF!='Data entry'!$R36</xm:f>
            <x14:dxf>
              <fill>
                <patternFill>
                  <bgColor rgb="FFFFFF00"/>
                </patternFill>
              </fill>
            </x14:dxf>
          </x14:cfRule>
          <xm:sqref>BP95:CC95</xm:sqref>
        </x14:conditionalFormatting>
        <x14:conditionalFormatting xmlns:xm="http://schemas.microsoft.com/office/excel/2006/main">
          <x14:cfRule type="expression" priority="4886311" id="{A4FF40DD-0B6A-4608-9412-4FEFCD17F66F}">
            <xm:f>#REF!='Data entry'!$R36</xm:f>
            <x14:dxf>
              <fill>
                <patternFill>
                  <bgColor rgb="FFFF0000"/>
                </patternFill>
              </fill>
            </x14:dxf>
          </x14:cfRule>
          <xm:sqref>CB96:CC96</xm:sqref>
        </x14:conditionalFormatting>
        <x14:conditionalFormatting xmlns:xm="http://schemas.microsoft.com/office/excel/2006/main">
          <x14:cfRule type="expression" priority="4886457" id="{46CAF980-4282-465F-AA0D-45DF9F1FDA80}">
            <xm:f>#REF!='Data entry'!$R37</xm:f>
            <x14:dxf>
              <fill>
                <patternFill>
                  <bgColor rgb="FFFFFF00"/>
                </patternFill>
              </fill>
            </x14:dxf>
          </x14:cfRule>
          <xm:sqref>BP98:CC98</xm:sqref>
        </x14:conditionalFormatting>
        <x14:conditionalFormatting xmlns:xm="http://schemas.microsoft.com/office/excel/2006/main">
          <x14:cfRule type="expression" priority="4886458" id="{A4FF40DD-0B6A-4608-9412-4FEFCD17F66F}">
            <xm:f>#REF!='Data entry'!$R37</xm:f>
            <x14:dxf>
              <fill>
                <patternFill>
                  <bgColor rgb="FFFF0000"/>
                </patternFill>
              </fill>
            </x14:dxf>
          </x14:cfRule>
          <xm:sqref>CB99:CC99</xm:sqref>
        </x14:conditionalFormatting>
        <x14:conditionalFormatting xmlns:xm="http://schemas.microsoft.com/office/excel/2006/main">
          <x14:cfRule type="expression" priority="4886604" id="{46CAF980-4282-465F-AA0D-45DF9F1FDA80}">
            <xm:f>#REF!='Data entry'!$R38</xm:f>
            <x14:dxf>
              <fill>
                <patternFill>
                  <bgColor rgb="FFFFFF00"/>
                </patternFill>
              </fill>
            </x14:dxf>
          </x14:cfRule>
          <xm:sqref>BP101:CC101</xm:sqref>
        </x14:conditionalFormatting>
        <x14:conditionalFormatting xmlns:xm="http://schemas.microsoft.com/office/excel/2006/main">
          <x14:cfRule type="expression" priority="4886605" id="{A4FF40DD-0B6A-4608-9412-4FEFCD17F66F}">
            <xm:f>#REF!='Data entry'!$R38</xm:f>
            <x14:dxf>
              <fill>
                <patternFill>
                  <bgColor rgb="FFFF0000"/>
                </patternFill>
              </fill>
            </x14:dxf>
          </x14:cfRule>
          <xm:sqref>CB102:CC102</xm:sqref>
        </x14:conditionalFormatting>
        <x14:conditionalFormatting xmlns:xm="http://schemas.microsoft.com/office/excel/2006/main">
          <x14:cfRule type="expression" priority="4886751" id="{46CAF980-4282-465F-AA0D-45DF9F1FDA80}">
            <xm:f>#REF!='Data entry'!$R39</xm:f>
            <x14:dxf>
              <fill>
                <patternFill>
                  <bgColor rgb="FFFFFF00"/>
                </patternFill>
              </fill>
            </x14:dxf>
          </x14:cfRule>
          <xm:sqref>BP104:CC104</xm:sqref>
        </x14:conditionalFormatting>
        <x14:conditionalFormatting xmlns:xm="http://schemas.microsoft.com/office/excel/2006/main">
          <x14:cfRule type="expression" priority="4886752" id="{A4FF40DD-0B6A-4608-9412-4FEFCD17F66F}">
            <xm:f>#REF!='Data entry'!$R39</xm:f>
            <x14:dxf>
              <fill>
                <patternFill>
                  <bgColor rgb="FFFF0000"/>
                </patternFill>
              </fill>
            </x14:dxf>
          </x14:cfRule>
          <xm:sqref>CB105:CC105</xm:sqref>
        </x14:conditionalFormatting>
        <x14:conditionalFormatting xmlns:xm="http://schemas.microsoft.com/office/excel/2006/main">
          <x14:cfRule type="expression" priority="4886898" id="{46CAF980-4282-465F-AA0D-45DF9F1FDA80}">
            <xm:f>#REF!='Data entry'!$R40</xm:f>
            <x14:dxf>
              <fill>
                <patternFill>
                  <bgColor rgb="FFFFFF00"/>
                </patternFill>
              </fill>
            </x14:dxf>
          </x14:cfRule>
          <xm:sqref>BP107:CC107</xm:sqref>
        </x14:conditionalFormatting>
        <x14:conditionalFormatting xmlns:xm="http://schemas.microsoft.com/office/excel/2006/main">
          <x14:cfRule type="expression" priority="4886899" id="{A4FF40DD-0B6A-4608-9412-4FEFCD17F66F}">
            <xm:f>#REF!='Data entry'!$R40</xm:f>
            <x14:dxf>
              <fill>
                <patternFill>
                  <bgColor rgb="FFFF0000"/>
                </patternFill>
              </fill>
            </x14:dxf>
          </x14:cfRule>
          <xm:sqref>CB108:CC108</xm:sqref>
        </x14:conditionalFormatting>
        <x14:conditionalFormatting xmlns:xm="http://schemas.microsoft.com/office/excel/2006/main">
          <x14:cfRule type="expression" priority="4887045" id="{46CAF980-4282-465F-AA0D-45DF9F1FDA80}">
            <xm:f>#REF!='Data entry'!$R41</xm:f>
            <x14:dxf>
              <fill>
                <patternFill>
                  <bgColor rgb="FFFFFF00"/>
                </patternFill>
              </fill>
            </x14:dxf>
          </x14:cfRule>
          <xm:sqref>BP110:CC110</xm:sqref>
        </x14:conditionalFormatting>
        <x14:conditionalFormatting xmlns:xm="http://schemas.microsoft.com/office/excel/2006/main">
          <x14:cfRule type="expression" priority="4887046" id="{A4FF40DD-0B6A-4608-9412-4FEFCD17F66F}">
            <xm:f>#REF!='Data entry'!$R41</xm:f>
            <x14:dxf>
              <fill>
                <patternFill>
                  <bgColor rgb="FFFF0000"/>
                </patternFill>
              </fill>
            </x14:dxf>
          </x14:cfRule>
          <xm:sqref>CB111:CC111</xm:sqref>
        </x14:conditionalFormatting>
        <x14:conditionalFormatting xmlns:xm="http://schemas.microsoft.com/office/excel/2006/main">
          <x14:cfRule type="expression" priority="4887192" id="{46CAF980-4282-465F-AA0D-45DF9F1FDA80}">
            <xm:f>#REF!='Data entry'!$R42</xm:f>
            <x14:dxf>
              <fill>
                <patternFill>
                  <bgColor rgb="FFFFFF00"/>
                </patternFill>
              </fill>
            </x14:dxf>
          </x14:cfRule>
          <xm:sqref>BP113:CC113</xm:sqref>
        </x14:conditionalFormatting>
        <x14:conditionalFormatting xmlns:xm="http://schemas.microsoft.com/office/excel/2006/main">
          <x14:cfRule type="expression" priority="4887193" id="{A4FF40DD-0B6A-4608-9412-4FEFCD17F66F}">
            <xm:f>#REF!='Data entry'!$R42</xm:f>
            <x14:dxf>
              <fill>
                <patternFill>
                  <bgColor rgb="FFFF0000"/>
                </patternFill>
              </fill>
            </x14:dxf>
          </x14:cfRule>
          <xm:sqref>CB114:CC114</xm:sqref>
        </x14:conditionalFormatting>
        <x14:conditionalFormatting xmlns:xm="http://schemas.microsoft.com/office/excel/2006/main">
          <x14:cfRule type="expression" priority="4887339" id="{46CAF980-4282-465F-AA0D-45DF9F1FDA80}">
            <xm:f>#REF!='Data entry'!$R43</xm:f>
            <x14:dxf>
              <fill>
                <patternFill>
                  <bgColor rgb="FFFFFF00"/>
                </patternFill>
              </fill>
            </x14:dxf>
          </x14:cfRule>
          <xm:sqref>BP116:CC116</xm:sqref>
        </x14:conditionalFormatting>
        <x14:conditionalFormatting xmlns:xm="http://schemas.microsoft.com/office/excel/2006/main">
          <x14:cfRule type="expression" priority="4887340" id="{A4FF40DD-0B6A-4608-9412-4FEFCD17F66F}">
            <xm:f>#REF!='Data entry'!$R43</xm:f>
            <x14:dxf>
              <fill>
                <patternFill>
                  <bgColor rgb="FFFF0000"/>
                </patternFill>
              </fill>
            </x14:dxf>
          </x14:cfRule>
          <xm:sqref>CB117:CC117</xm:sqref>
        </x14:conditionalFormatting>
        <x14:conditionalFormatting xmlns:xm="http://schemas.microsoft.com/office/excel/2006/main">
          <x14:cfRule type="expression" priority="4887486" id="{46CAF980-4282-465F-AA0D-45DF9F1FDA80}">
            <xm:f>#REF!='Data entry'!$R44</xm:f>
            <x14:dxf>
              <fill>
                <patternFill>
                  <bgColor rgb="FFFFFF00"/>
                </patternFill>
              </fill>
            </x14:dxf>
          </x14:cfRule>
          <xm:sqref>BP119:CC119</xm:sqref>
        </x14:conditionalFormatting>
        <x14:conditionalFormatting xmlns:xm="http://schemas.microsoft.com/office/excel/2006/main">
          <x14:cfRule type="expression" priority="4887487" id="{A4FF40DD-0B6A-4608-9412-4FEFCD17F66F}">
            <xm:f>#REF!='Data entry'!$R44</xm:f>
            <x14:dxf>
              <fill>
                <patternFill>
                  <bgColor rgb="FFFF0000"/>
                </patternFill>
              </fill>
            </x14:dxf>
          </x14:cfRule>
          <xm:sqref>CB120:CC120</xm:sqref>
        </x14:conditionalFormatting>
        <x14:conditionalFormatting xmlns:xm="http://schemas.microsoft.com/office/excel/2006/main">
          <x14:cfRule type="expression" priority="4887633" id="{46CAF980-4282-465F-AA0D-45DF9F1FDA80}">
            <xm:f>#REF!='Data entry'!$R45</xm:f>
            <x14:dxf>
              <fill>
                <patternFill>
                  <bgColor rgb="FFFFFF00"/>
                </patternFill>
              </fill>
            </x14:dxf>
          </x14:cfRule>
          <xm:sqref>BP122:CC122</xm:sqref>
        </x14:conditionalFormatting>
        <x14:conditionalFormatting xmlns:xm="http://schemas.microsoft.com/office/excel/2006/main">
          <x14:cfRule type="expression" priority="4887634" id="{A4FF40DD-0B6A-4608-9412-4FEFCD17F66F}">
            <xm:f>#REF!='Data entry'!$R45</xm:f>
            <x14:dxf>
              <fill>
                <patternFill>
                  <bgColor rgb="FFFF0000"/>
                </patternFill>
              </fill>
            </x14:dxf>
          </x14:cfRule>
          <xm:sqref>CB123:CC123</xm:sqref>
        </x14:conditionalFormatting>
        <x14:conditionalFormatting xmlns:xm="http://schemas.microsoft.com/office/excel/2006/main">
          <x14:cfRule type="expression" priority="4887780" id="{46CAF980-4282-465F-AA0D-45DF9F1FDA80}">
            <xm:f>#REF!='Data entry'!$R46</xm:f>
            <x14:dxf>
              <fill>
                <patternFill>
                  <bgColor rgb="FFFFFF00"/>
                </patternFill>
              </fill>
            </x14:dxf>
          </x14:cfRule>
          <xm:sqref>BP125:CC125</xm:sqref>
        </x14:conditionalFormatting>
        <x14:conditionalFormatting xmlns:xm="http://schemas.microsoft.com/office/excel/2006/main">
          <x14:cfRule type="expression" priority="4887781" id="{A4FF40DD-0B6A-4608-9412-4FEFCD17F66F}">
            <xm:f>#REF!='Data entry'!$R46</xm:f>
            <x14:dxf>
              <fill>
                <patternFill>
                  <bgColor rgb="FFFF0000"/>
                </patternFill>
              </fill>
            </x14:dxf>
          </x14:cfRule>
          <xm:sqref>CB126:CC126</xm:sqref>
        </x14:conditionalFormatting>
        <x14:conditionalFormatting xmlns:xm="http://schemas.microsoft.com/office/excel/2006/main">
          <x14:cfRule type="expression" priority="4887927" id="{46CAF980-4282-465F-AA0D-45DF9F1FDA80}">
            <xm:f>#REF!='Data entry'!$R47</xm:f>
            <x14:dxf>
              <fill>
                <patternFill>
                  <bgColor rgb="FFFFFF00"/>
                </patternFill>
              </fill>
            </x14:dxf>
          </x14:cfRule>
          <xm:sqref>BP128:CC128</xm:sqref>
        </x14:conditionalFormatting>
        <x14:conditionalFormatting xmlns:xm="http://schemas.microsoft.com/office/excel/2006/main">
          <x14:cfRule type="expression" priority="4887928" id="{A4FF40DD-0B6A-4608-9412-4FEFCD17F66F}">
            <xm:f>#REF!='Data entry'!$R47</xm:f>
            <x14:dxf>
              <fill>
                <patternFill>
                  <bgColor rgb="FFFF0000"/>
                </patternFill>
              </fill>
            </x14:dxf>
          </x14:cfRule>
          <xm:sqref>CB129:CC129</xm:sqref>
        </x14:conditionalFormatting>
        <x14:conditionalFormatting xmlns:xm="http://schemas.microsoft.com/office/excel/2006/main">
          <x14:cfRule type="expression" priority="4888074" id="{46CAF980-4282-465F-AA0D-45DF9F1FDA80}">
            <xm:f>#REF!='Data entry'!$R48</xm:f>
            <x14:dxf>
              <fill>
                <patternFill>
                  <bgColor rgb="FFFFFF00"/>
                </patternFill>
              </fill>
            </x14:dxf>
          </x14:cfRule>
          <xm:sqref>BP131:CC131</xm:sqref>
        </x14:conditionalFormatting>
        <x14:conditionalFormatting xmlns:xm="http://schemas.microsoft.com/office/excel/2006/main">
          <x14:cfRule type="expression" priority="4888075" id="{A4FF40DD-0B6A-4608-9412-4FEFCD17F66F}">
            <xm:f>#REF!='Data entry'!$R48</xm:f>
            <x14:dxf>
              <fill>
                <patternFill>
                  <bgColor rgb="FFFF0000"/>
                </patternFill>
              </fill>
            </x14:dxf>
          </x14:cfRule>
          <xm:sqref>CB132:CC132</xm:sqref>
        </x14:conditionalFormatting>
        <x14:conditionalFormatting xmlns:xm="http://schemas.microsoft.com/office/excel/2006/main">
          <x14:cfRule type="expression" priority="4888221" id="{46CAF980-4282-465F-AA0D-45DF9F1FDA80}">
            <xm:f>#REF!='Data entry'!$R49</xm:f>
            <x14:dxf>
              <fill>
                <patternFill>
                  <bgColor rgb="FFFFFF00"/>
                </patternFill>
              </fill>
            </x14:dxf>
          </x14:cfRule>
          <xm:sqref>BP134:CC134</xm:sqref>
        </x14:conditionalFormatting>
        <x14:conditionalFormatting xmlns:xm="http://schemas.microsoft.com/office/excel/2006/main">
          <x14:cfRule type="expression" priority="4888222" id="{A4FF40DD-0B6A-4608-9412-4FEFCD17F66F}">
            <xm:f>#REF!='Data entry'!$R49</xm:f>
            <x14:dxf>
              <fill>
                <patternFill>
                  <bgColor rgb="FFFF0000"/>
                </patternFill>
              </fill>
            </x14:dxf>
          </x14:cfRule>
          <xm:sqref>CB135:CC135</xm:sqref>
        </x14:conditionalFormatting>
        <x14:conditionalFormatting xmlns:xm="http://schemas.microsoft.com/office/excel/2006/main">
          <x14:cfRule type="expression" priority="4888368" id="{46CAF980-4282-465F-AA0D-45DF9F1FDA80}">
            <xm:f>#REF!='Data entry'!$R50</xm:f>
            <x14:dxf>
              <fill>
                <patternFill>
                  <bgColor rgb="FFFFFF00"/>
                </patternFill>
              </fill>
            </x14:dxf>
          </x14:cfRule>
          <xm:sqref>BP137:CC137</xm:sqref>
        </x14:conditionalFormatting>
        <x14:conditionalFormatting xmlns:xm="http://schemas.microsoft.com/office/excel/2006/main">
          <x14:cfRule type="expression" priority="4888369" id="{A4FF40DD-0B6A-4608-9412-4FEFCD17F66F}">
            <xm:f>#REF!='Data entry'!$R50</xm:f>
            <x14:dxf>
              <fill>
                <patternFill>
                  <bgColor rgb="FFFF0000"/>
                </patternFill>
              </fill>
            </x14:dxf>
          </x14:cfRule>
          <xm:sqref>CB138:CC138</xm:sqref>
        </x14:conditionalFormatting>
        <x14:conditionalFormatting xmlns:xm="http://schemas.microsoft.com/office/excel/2006/main">
          <x14:cfRule type="expression" priority="4888515" id="{46CAF980-4282-465F-AA0D-45DF9F1FDA80}">
            <xm:f>#REF!='Data entry'!$R51</xm:f>
            <x14:dxf>
              <fill>
                <patternFill>
                  <bgColor rgb="FFFFFF00"/>
                </patternFill>
              </fill>
            </x14:dxf>
          </x14:cfRule>
          <xm:sqref>BP140:CC140</xm:sqref>
        </x14:conditionalFormatting>
        <x14:conditionalFormatting xmlns:xm="http://schemas.microsoft.com/office/excel/2006/main">
          <x14:cfRule type="expression" priority="4888516" id="{A4FF40DD-0B6A-4608-9412-4FEFCD17F66F}">
            <xm:f>#REF!='Data entry'!$R51</xm:f>
            <x14:dxf>
              <fill>
                <patternFill>
                  <bgColor rgb="FFFF0000"/>
                </patternFill>
              </fill>
            </x14:dxf>
          </x14:cfRule>
          <xm:sqref>CB141:CC141</xm:sqref>
        </x14:conditionalFormatting>
        <x14:conditionalFormatting xmlns:xm="http://schemas.microsoft.com/office/excel/2006/main">
          <x14:cfRule type="expression" priority="4888662" id="{46CAF980-4282-465F-AA0D-45DF9F1FDA80}">
            <xm:f>#REF!='Data entry'!$R52</xm:f>
            <x14:dxf>
              <fill>
                <patternFill>
                  <bgColor rgb="FFFFFF00"/>
                </patternFill>
              </fill>
            </x14:dxf>
          </x14:cfRule>
          <xm:sqref>BP143:CC143</xm:sqref>
        </x14:conditionalFormatting>
        <x14:conditionalFormatting xmlns:xm="http://schemas.microsoft.com/office/excel/2006/main">
          <x14:cfRule type="expression" priority="4888663" id="{A4FF40DD-0B6A-4608-9412-4FEFCD17F66F}">
            <xm:f>#REF!='Data entry'!$R52</xm:f>
            <x14:dxf>
              <fill>
                <patternFill>
                  <bgColor rgb="FFFF0000"/>
                </patternFill>
              </fill>
            </x14:dxf>
          </x14:cfRule>
          <xm:sqref>CB144:CC144</xm:sqref>
        </x14:conditionalFormatting>
        <x14:conditionalFormatting xmlns:xm="http://schemas.microsoft.com/office/excel/2006/main">
          <x14:cfRule type="expression" priority="4888809" id="{46CAF980-4282-465F-AA0D-45DF9F1FDA80}">
            <xm:f>#REF!='Data entry'!$R53</xm:f>
            <x14:dxf>
              <fill>
                <patternFill>
                  <bgColor rgb="FFFFFF00"/>
                </patternFill>
              </fill>
            </x14:dxf>
          </x14:cfRule>
          <xm:sqref>BP146:CC146</xm:sqref>
        </x14:conditionalFormatting>
        <x14:conditionalFormatting xmlns:xm="http://schemas.microsoft.com/office/excel/2006/main">
          <x14:cfRule type="expression" priority="4888810" id="{A4FF40DD-0B6A-4608-9412-4FEFCD17F66F}">
            <xm:f>#REF!='Data entry'!$R53</xm:f>
            <x14:dxf>
              <fill>
                <patternFill>
                  <bgColor rgb="FFFF0000"/>
                </patternFill>
              </fill>
            </x14:dxf>
          </x14:cfRule>
          <xm:sqref>CB147:CC147</xm:sqref>
        </x14:conditionalFormatting>
        <x14:conditionalFormatting xmlns:xm="http://schemas.microsoft.com/office/excel/2006/main">
          <x14:cfRule type="expression" priority="4888956" id="{46CAF980-4282-465F-AA0D-45DF9F1FDA80}">
            <xm:f>#REF!='Data entry'!$R54</xm:f>
            <x14:dxf>
              <fill>
                <patternFill>
                  <bgColor rgb="FFFFFF00"/>
                </patternFill>
              </fill>
            </x14:dxf>
          </x14:cfRule>
          <xm:sqref>BP149:CC149</xm:sqref>
        </x14:conditionalFormatting>
        <x14:conditionalFormatting xmlns:xm="http://schemas.microsoft.com/office/excel/2006/main">
          <x14:cfRule type="expression" priority="4888957" id="{A4FF40DD-0B6A-4608-9412-4FEFCD17F66F}">
            <xm:f>#REF!='Data entry'!$R54</xm:f>
            <x14:dxf>
              <fill>
                <patternFill>
                  <bgColor rgb="FFFF0000"/>
                </patternFill>
              </fill>
            </x14:dxf>
          </x14:cfRule>
          <xm:sqref>CB150:CC150</xm:sqref>
        </x14:conditionalFormatting>
        <x14:conditionalFormatting xmlns:xm="http://schemas.microsoft.com/office/excel/2006/main">
          <x14:cfRule type="expression" priority="4889103" id="{46CAF980-4282-465F-AA0D-45DF9F1FDA80}">
            <xm:f>#REF!='Data entry'!$R55</xm:f>
            <x14:dxf>
              <fill>
                <patternFill>
                  <bgColor rgb="FFFFFF00"/>
                </patternFill>
              </fill>
            </x14:dxf>
          </x14:cfRule>
          <xm:sqref>BP152:CC152</xm:sqref>
        </x14:conditionalFormatting>
        <x14:conditionalFormatting xmlns:xm="http://schemas.microsoft.com/office/excel/2006/main">
          <x14:cfRule type="expression" priority="4889104" id="{A4FF40DD-0B6A-4608-9412-4FEFCD17F66F}">
            <xm:f>#REF!='Data entry'!$R55</xm:f>
            <x14:dxf>
              <fill>
                <patternFill>
                  <bgColor rgb="FFFF0000"/>
                </patternFill>
              </fill>
            </x14:dxf>
          </x14:cfRule>
          <xm:sqref>CB153:CC153</xm:sqref>
        </x14:conditionalFormatting>
        <x14:conditionalFormatting xmlns:xm="http://schemas.microsoft.com/office/excel/2006/main">
          <x14:cfRule type="expression" priority="4889250" id="{46CAF980-4282-465F-AA0D-45DF9F1FDA80}">
            <xm:f>#REF!='Data entry'!$R56</xm:f>
            <x14:dxf>
              <fill>
                <patternFill>
                  <bgColor rgb="FFFFFF00"/>
                </patternFill>
              </fill>
            </x14:dxf>
          </x14:cfRule>
          <xm:sqref>BP155:CC155</xm:sqref>
        </x14:conditionalFormatting>
        <x14:conditionalFormatting xmlns:xm="http://schemas.microsoft.com/office/excel/2006/main">
          <x14:cfRule type="expression" priority="4889251" id="{A4FF40DD-0B6A-4608-9412-4FEFCD17F66F}">
            <xm:f>#REF!='Data entry'!$R56</xm:f>
            <x14:dxf>
              <fill>
                <patternFill>
                  <bgColor rgb="FFFF0000"/>
                </patternFill>
              </fill>
            </x14:dxf>
          </x14:cfRule>
          <xm:sqref>CB156:CC156</xm:sqref>
        </x14:conditionalFormatting>
        <x14:conditionalFormatting xmlns:xm="http://schemas.microsoft.com/office/excel/2006/main">
          <x14:cfRule type="expression" priority="4889397" id="{46CAF980-4282-465F-AA0D-45DF9F1FDA80}">
            <xm:f>#REF!='Data entry'!$R57</xm:f>
            <x14:dxf>
              <fill>
                <patternFill>
                  <bgColor rgb="FFFFFF00"/>
                </patternFill>
              </fill>
            </x14:dxf>
          </x14:cfRule>
          <xm:sqref>BP158:CC158</xm:sqref>
        </x14:conditionalFormatting>
        <x14:conditionalFormatting xmlns:xm="http://schemas.microsoft.com/office/excel/2006/main">
          <x14:cfRule type="expression" priority="4889398" id="{A4FF40DD-0B6A-4608-9412-4FEFCD17F66F}">
            <xm:f>#REF!='Data entry'!$R57</xm:f>
            <x14:dxf>
              <fill>
                <patternFill>
                  <bgColor rgb="FFFF0000"/>
                </patternFill>
              </fill>
            </x14:dxf>
          </x14:cfRule>
          <xm:sqref>CB159:CC159</xm:sqref>
        </x14:conditionalFormatting>
        <x14:conditionalFormatting xmlns:xm="http://schemas.microsoft.com/office/excel/2006/main">
          <x14:cfRule type="expression" priority="4889544" id="{46CAF980-4282-465F-AA0D-45DF9F1FDA80}">
            <xm:f>#REF!='Data entry'!$R58</xm:f>
            <x14:dxf>
              <fill>
                <patternFill>
                  <bgColor rgb="FFFFFF00"/>
                </patternFill>
              </fill>
            </x14:dxf>
          </x14:cfRule>
          <xm:sqref>BP161:CC161</xm:sqref>
        </x14:conditionalFormatting>
        <x14:conditionalFormatting xmlns:xm="http://schemas.microsoft.com/office/excel/2006/main">
          <x14:cfRule type="expression" priority="4889545" id="{A4FF40DD-0B6A-4608-9412-4FEFCD17F66F}">
            <xm:f>#REF!='Data entry'!$R58</xm:f>
            <x14:dxf>
              <fill>
                <patternFill>
                  <bgColor rgb="FFFF0000"/>
                </patternFill>
              </fill>
            </x14:dxf>
          </x14:cfRule>
          <xm:sqref>CB162:CC162</xm:sqref>
        </x14:conditionalFormatting>
        <x14:conditionalFormatting xmlns:xm="http://schemas.microsoft.com/office/excel/2006/main">
          <x14:cfRule type="expression" priority="4889691" id="{46CAF980-4282-465F-AA0D-45DF9F1FDA80}">
            <xm:f>#REF!='Data entry'!$R59</xm:f>
            <x14:dxf>
              <fill>
                <patternFill>
                  <bgColor rgb="FFFFFF00"/>
                </patternFill>
              </fill>
            </x14:dxf>
          </x14:cfRule>
          <xm:sqref>BP164:CC164</xm:sqref>
        </x14:conditionalFormatting>
        <x14:conditionalFormatting xmlns:xm="http://schemas.microsoft.com/office/excel/2006/main">
          <x14:cfRule type="expression" priority="4889692" id="{A4FF40DD-0B6A-4608-9412-4FEFCD17F66F}">
            <xm:f>#REF!='Data entry'!$R59</xm:f>
            <x14:dxf>
              <fill>
                <patternFill>
                  <bgColor rgb="FFFF0000"/>
                </patternFill>
              </fill>
            </x14:dxf>
          </x14:cfRule>
          <xm:sqref>CB165:CC165</xm:sqref>
        </x14:conditionalFormatting>
        <x14:conditionalFormatting xmlns:xm="http://schemas.microsoft.com/office/excel/2006/main">
          <x14:cfRule type="expression" priority="4889838" id="{46CAF980-4282-465F-AA0D-45DF9F1FDA80}">
            <xm:f>#REF!='Data entry'!$R60</xm:f>
            <x14:dxf>
              <fill>
                <patternFill>
                  <bgColor rgb="FFFFFF00"/>
                </patternFill>
              </fill>
            </x14:dxf>
          </x14:cfRule>
          <xm:sqref>BP167:CC167</xm:sqref>
        </x14:conditionalFormatting>
        <x14:conditionalFormatting xmlns:xm="http://schemas.microsoft.com/office/excel/2006/main">
          <x14:cfRule type="expression" priority="4889839" id="{A4FF40DD-0B6A-4608-9412-4FEFCD17F66F}">
            <xm:f>#REF!='Data entry'!$R60</xm:f>
            <x14:dxf>
              <fill>
                <patternFill>
                  <bgColor rgb="FFFF0000"/>
                </patternFill>
              </fill>
            </x14:dxf>
          </x14:cfRule>
          <xm:sqref>CB168:CC168</xm:sqref>
        </x14:conditionalFormatting>
        <x14:conditionalFormatting xmlns:xm="http://schemas.microsoft.com/office/excel/2006/main">
          <x14:cfRule type="expression" priority="4889985" id="{46CAF980-4282-465F-AA0D-45DF9F1FDA80}">
            <xm:f>#REF!='Data entry'!$R61</xm:f>
            <x14:dxf>
              <fill>
                <patternFill>
                  <bgColor rgb="FFFFFF00"/>
                </patternFill>
              </fill>
            </x14:dxf>
          </x14:cfRule>
          <xm:sqref>BP170:CC170</xm:sqref>
        </x14:conditionalFormatting>
        <x14:conditionalFormatting xmlns:xm="http://schemas.microsoft.com/office/excel/2006/main">
          <x14:cfRule type="expression" priority="4889986" id="{A4FF40DD-0B6A-4608-9412-4FEFCD17F66F}">
            <xm:f>#REF!='Data entry'!$R61</xm:f>
            <x14:dxf>
              <fill>
                <patternFill>
                  <bgColor rgb="FFFF0000"/>
                </patternFill>
              </fill>
            </x14:dxf>
          </x14:cfRule>
          <xm:sqref>CB171:CC171</xm:sqref>
        </x14:conditionalFormatting>
        <x14:conditionalFormatting xmlns:xm="http://schemas.microsoft.com/office/excel/2006/main">
          <x14:cfRule type="expression" priority="4890132" id="{46CAF980-4282-465F-AA0D-45DF9F1FDA80}">
            <xm:f>#REF!='Data entry'!$R62</xm:f>
            <x14:dxf>
              <fill>
                <patternFill>
                  <bgColor rgb="FFFFFF00"/>
                </patternFill>
              </fill>
            </x14:dxf>
          </x14:cfRule>
          <xm:sqref>BP173:CC173</xm:sqref>
        </x14:conditionalFormatting>
        <x14:conditionalFormatting xmlns:xm="http://schemas.microsoft.com/office/excel/2006/main">
          <x14:cfRule type="expression" priority="4890133" id="{A4FF40DD-0B6A-4608-9412-4FEFCD17F66F}">
            <xm:f>#REF!='Data entry'!$R62</xm:f>
            <x14:dxf>
              <fill>
                <patternFill>
                  <bgColor rgb="FFFF0000"/>
                </patternFill>
              </fill>
            </x14:dxf>
          </x14:cfRule>
          <xm:sqref>CB174:CC174</xm:sqref>
        </x14:conditionalFormatting>
        <x14:conditionalFormatting xmlns:xm="http://schemas.microsoft.com/office/excel/2006/main">
          <x14:cfRule type="expression" priority="4890279" id="{46CAF980-4282-465F-AA0D-45DF9F1FDA80}">
            <xm:f>#REF!='Data entry'!$R63</xm:f>
            <x14:dxf>
              <fill>
                <patternFill>
                  <bgColor rgb="FFFFFF00"/>
                </patternFill>
              </fill>
            </x14:dxf>
          </x14:cfRule>
          <xm:sqref>BP176:CC176</xm:sqref>
        </x14:conditionalFormatting>
        <x14:conditionalFormatting xmlns:xm="http://schemas.microsoft.com/office/excel/2006/main">
          <x14:cfRule type="expression" priority="4890280" id="{A4FF40DD-0B6A-4608-9412-4FEFCD17F66F}">
            <xm:f>#REF!='Data entry'!$R63</xm:f>
            <x14:dxf>
              <fill>
                <patternFill>
                  <bgColor rgb="FFFF0000"/>
                </patternFill>
              </fill>
            </x14:dxf>
          </x14:cfRule>
          <xm:sqref>CB177:CC177</xm:sqref>
        </x14:conditionalFormatting>
        <x14:conditionalFormatting xmlns:xm="http://schemas.microsoft.com/office/excel/2006/main">
          <x14:cfRule type="expression" priority="4890426" id="{46CAF980-4282-465F-AA0D-45DF9F1FDA80}">
            <xm:f>#REF!='Data entry'!$R64</xm:f>
            <x14:dxf>
              <fill>
                <patternFill>
                  <bgColor rgb="FFFFFF00"/>
                </patternFill>
              </fill>
            </x14:dxf>
          </x14:cfRule>
          <xm:sqref>BP179:CC179</xm:sqref>
        </x14:conditionalFormatting>
        <x14:conditionalFormatting xmlns:xm="http://schemas.microsoft.com/office/excel/2006/main">
          <x14:cfRule type="expression" priority="4890427" id="{A4FF40DD-0B6A-4608-9412-4FEFCD17F66F}">
            <xm:f>#REF!='Data entry'!$R64</xm:f>
            <x14:dxf>
              <fill>
                <patternFill>
                  <bgColor rgb="FFFF0000"/>
                </patternFill>
              </fill>
            </x14:dxf>
          </x14:cfRule>
          <xm:sqref>CB180:CC180</xm:sqref>
        </x14:conditionalFormatting>
        <x14:conditionalFormatting xmlns:xm="http://schemas.microsoft.com/office/excel/2006/main">
          <x14:cfRule type="expression" priority="4890573" id="{46CAF980-4282-465F-AA0D-45DF9F1FDA80}">
            <xm:f>#REF!='Data entry'!$R65</xm:f>
            <x14:dxf>
              <fill>
                <patternFill>
                  <bgColor rgb="FFFFFF00"/>
                </patternFill>
              </fill>
            </x14:dxf>
          </x14:cfRule>
          <xm:sqref>BP182:CC182</xm:sqref>
        </x14:conditionalFormatting>
        <x14:conditionalFormatting xmlns:xm="http://schemas.microsoft.com/office/excel/2006/main">
          <x14:cfRule type="expression" priority="4890574" id="{A4FF40DD-0B6A-4608-9412-4FEFCD17F66F}">
            <xm:f>#REF!='Data entry'!$R65</xm:f>
            <x14:dxf>
              <fill>
                <patternFill>
                  <bgColor rgb="FFFF0000"/>
                </patternFill>
              </fill>
            </x14:dxf>
          </x14:cfRule>
          <xm:sqref>CB183:CC183</xm:sqref>
        </x14:conditionalFormatting>
        <x14:conditionalFormatting xmlns:xm="http://schemas.microsoft.com/office/excel/2006/main">
          <x14:cfRule type="expression" priority="4890720" id="{46CAF980-4282-465F-AA0D-45DF9F1FDA80}">
            <xm:f>#REF!='Data entry'!$R66</xm:f>
            <x14:dxf>
              <fill>
                <patternFill>
                  <bgColor rgb="FFFFFF00"/>
                </patternFill>
              </fill>
            </x14:dxf>
          </x14:cfRule>
          <xm:sqref>BP185:CC185</xm:sqref>
        </x14:conditionalFormatting>
        <x14:conditionalFormatting xmlns:xm="http://schemas.microsoft.com/office/excel/2006/main">
          <x14:cfRule type="expression" priority="4890721" id="{A4FF40DD-0B6A-4608-9412-4FEFCD17F66F}">
            <xm:f>#REF!='Data entry'!$R66</xm:f>
            <x14:dxf>
              <fill>
                <patternFill>
                  <bgColor rgb="FFFF0000"/>
                </patternFill>
              </fill>
            </x14:dxf>
          </x14:cfRule>
          <xm:sqref>CB186:CC186</xm:sqref>
        </x14:conditionalFormatting>
        <x14:conditionalFormatting xmlns:xm="http://schemas.microsoft.com/office/excel/2006/main">
          <x14:cfRule type="expression" priority="4890867" id="{46CAF980-4282-465F-AA0D-45DF9F1FDA80}">
            <xm:f>#REF!='Data entry'!$R67</xm:f>
            <x14:dxf>
              <fill>
                <patternFill>
                  <bgColor rgb="FFFFFF00"/>
                </patternFill>
              </fill>
            </x14:dxf>
          </x14:cfRule>
          <xm:sqref>BP188:CC188</xm:sqref>
        </x14:conditionalFormatting>
        <x14:conditionalFormatting xmlns:xm="http://schemas.microsoft.com/office/excel/2006/main">
          <x14:cfRule type="expression" priority="4890868" id="{A4FF40DD-0B6A-4608-9412-4FEFCD17F66F}">
            <xm:f>#REF!='Data entry'!$R67</xm:f>
            <x14:dxf>
              <fill>
                <patternFill>
                  <bgColor rgb="FFFF0000"/>
                </patternFill>
              </fill>
            </x14:dxf>
          </x14:cfRule>
          <xm:sqref>CB189:CC189</xm:sqref>
        </x14:conditionalFormatting>
        <x14:conditionalFormatting xmlns:xm="http://schemas.microsoft.com/office/excel/2006/main">
          <x14:cfRule type="expression" priority="4891014" id="{46CAF980-4282-465F-AA0D-45DF9F1FDA80}">
            <xm:f>#REF!='Data entry'!$R68</xm:f>
            <x14:dxf>
              <fill>
                <patternFill>
                  <bgColor rgb="FFFFFF00"/>
                </patternFill>
              </fill>
            </x14:dxf>
          </x14:cfRule>
          <xm:sqref>BP191:CC191</xm:sqref>
        </x14:conditionalFormatting>
        <x14:conditionalFormatting xmlns:xm="http://schemas.microsoft.com/office/excel/2006/main">
          <x14:cfRule type="expression" priority="4891015" id="{A4FF40DD-0B6A-4608-9412-4FEFCD17F66F}">
            <xm:f>#REF!='Data entry'!$R68</xm:f>
            <x14:dxf>
              <fill>
                <patternFill>
                  <bgColor rgb="FFFF0000"/>
                </patternFill>
              </fill>
            </x14:dxf>
          </x14:cfRule>
          <xm:sqref>CB192:CC192</xm:sqref>
        </x14:conditionalFormatting>
        <x14:conditionalFormatting xmlns:xm="http://schemas.microsoft.com/office/excel/2006/main">
          <x14:cfRule type="expression" priority="4891161" id="{46CAF980-4282-465F-AA0D-45DF9F1FDA80}">
            <xm:f>#REF!='Data entry'!$R69</xm:f>
            <x14:dxf>
              <fill>
                <patternFill>
                  <bgColor rgb="FFFFFF00"/>
                </patternFill>
              </fill>
            </x14:dxf>
          </x14:cfRule>
          <xm:sqref>BP194:CC194</xm:sqref>
        </x14:conditionalFormatting>
        <x14:conditionalFormatting xmlns:xm="http://schemas.microsoft.com/office/excel/2006/main">
          <x14:cfRule type="expression" priority="4891162" id="{A4FF40DD-0B6A-4608-9412-4FEFCD17F66F}">
            <xm:f>#REF!='Data entry'!$R69</xm:f>
            <x14:dxf>
              <fill>
                <patternFill>
                  <bgColor rgb="FFFF0000"/>
                </patternFill>
              </fill>
            </x14:dxf>
          </x14:cfRule>
          <xm:sqref>CB195:CC195</xm:sqref>
        </x14:conditionalFormatting>
        <x14:conditionalFormatting xmlns:xm="http://schemas.microsoft.com/office/excel/2006/main">
          <x14:cfRule type="expression" priority="4891308" id="{46CAF980-4282-465F-AA0D-45DF9F1FDA80}">
            <xm:f>#REF!='Data entry'!$R70</xm:f>
            <x14:dxf>
              <fill>
                <patternFill>
                  <bgColor rgb="FFFFFF00"/>
                </patternFill>
              </fill>
            </x14:dxf>
          </x14:cfRule>
          <xm:sqref>BP197:CC197</xm:sqref>
        </x14:conditionalFormatting>
        <x14:conditionalFormatting xmlns:xm="http://schemas.microsoft.com/office/excel/2006/main">
          <x14:cfRule type="expression" priority="4891309" id="{A4FF40DD-0B6A-4608-9412-4FEFCD17F66F}">
            <xm:f>#REF!='Data entry'!$R70</xm:f>
            <x14:dxf>
              <fill>
                <patternFill>
                  <bgColor rgb="FFFF0000"/>
                </patternFill>
              </fill>
            </x14:dxf>
          </x14:cfRule>
          <xm:sqref>CB198:CC198</xm:sqref>
        </x14:conditionalFormatting>
        <x14:conditionalFormatting xmlns:xm="http://schemas.microsoft.com/office/excel/2006/main">
          <x14:cfRule type="expression" priority="4891455" id="{46CAF980-4282-465F-AA0D-45DF9F1FDA80}">
            <xm:f>#REF!='Data entry'!$R71</xm:f>
            <x14:dxf>
              <fill>
                <patternFill>
                  <bgColor rgb="FFFFFF00"/>
                </patternFill>
              </fill>
            </x14:dxf>
          </x14:cfRule>
          <xm:sqref>BP200:CC200</xm:sqref>
        </x14:conditionalFormatting>
        <x14:conditionalFormatting xmlns:xm="http://schemas.microsoft.com/office/excel/2006/main">
          <x14:cfRule type="expression" priority="4891456" id="{A4FF40DD-0B6A-4608-9412-4FEFCD17F66F}">
            <xm:f>#REF!='Data entry'!$R71</xm:f>
            <x14:dxf>
              <fill>
                <patternFill>
                  <bgColor rgb="FFFF0000"/>
                </patternFill>
              </fill>
            </x14:dxf>
          </x14:cfRule>
          <xm:sqref>CB201:CC201</xm:sqref>
        </x14:conditionalFormatting>
        <x14:conditionalFormatting xmlns:xm="http://schemas.microsoft.com/office/excel/2006/main">
          <x14:cfRule type="expression" priority="4891602" id="{46CAF980-4282-465F-AA0D-45DF9F1FDA80}">
            <xm:f>#REF!='Data entry'!$R72</xm:f>
            <x14:dxf>
              <fill>
                <patternFill>
                  <bgColor rgb="FFFFFF00"/>
                </patternFill>
              </fill>
            </x14:dxf>
          </x14:cfRule>
          <xm:sqref>BP203:CC203</xm:sqref>
        </x14:conditionalFormatting>
        <x14:conditionalFormatting xmlns:xm="http://schemas.microsoft.com/office/excel/2006/main">
          <x14:cfRule type="expression" priority="4891603" id="{A4FF40DD-0B6A-4608-9412-4FEFCD17F66F}">
            <xm:f>#REF!='Data entry'!$R72</xm:f>
            <x14:dxf>
              <fill>
                <patternFill>
                  <bgColor rgb="FFFF0000"/>
                </patternFill>
              </fill>
            </x14:dxf>
          </x14:cfRule>
          <xm:sqref>CB204:CC204</xm:sqref>
        </x14:conditionalFormatting>
        <x14:conditionalFormatting xmlns:xm="http://schemas.microsoft.com/office/excel/2006/main">
          <x14:cfRule type="expression" priority="4891749" id="{46CAF980-4282-465F-AA0D-45DF9F1FDA80}">
            <xm:f>#REF!='Data entry'!$R73</xm:f>
            <x14:dxf>
              <fill>
                <patternFill>
                  <bgColor rgb="FFFFFF00"/>
                </patternFill>
              </fill>
            </x14:dxf>
          </x14:cfRule>
          <xm:sqref>BP206:CC206</xm:sqref>
        </x14:conditionalFormatting>
        <x14:conditionalFormatting xmlns:xm="http://schemas.microsoft.com/office/excel/2006/main">
          <x14:cfRule type="expression" priority="4891750" id="{A4FF40DD-0B6A-4608-9412-4FEFCD17F66F}">
            <xm:f>#REF!='Data entry'!$R73</xm:f>
            <x14:dxf>
              <fill>
                <patternFill>
                  <bgColor rgb="FFFF0000"/>
                </patternFill>
              </fill>
            </x14:dxf>
          </x14:cfRule>
          <xm:sqref>CB207:CC207</xm:sqref>
        </x14:conditionalFormatting>
        <x14:conditionalFormatting xmlns:xm="http://schemas.microsoft.com/office/excel/2006/main">
          <x14:cfRule type="expression" priority="4891898" id="{46CAF980-4282-465F-AA0D-45DF9F1FDA80}">
            <xm:f>#REF!='Data entry'!$R74</xm:f>
            <x14:dxf>
              <fill>
                <patternFill>
                  <bgColor rgb="FFFFFF00"/>
                </patternFill>
              </fill>
            </x14:dxf>
          </x14:cfRule>
          <xm:sqref>BP209:CC209</xm:sqref>
        </x14:conditionalFormatting>
        <x14:conditionalFormatting xmlns:xm="http://schemas.microsoft.com/office/excel/2006/main">
          <x14:cfRule type="expression" priority="4891899" id="{A4FF40DD-0B6A-4608-9412-4FEFCD17F66F}">
            <xm:f>#REF!='Data entry'!$R74</xm:f>
            <x14:dxf>
              <fill>
                <patternFill>
                  <bgColor rgb="FFFF0000"/>
                </patternFill>
              </fill>
            </x14:dxf>
          </x14:cfRule>
          <xm:sqref>CB210:CC210</xm:sqref>
        </x14:conditionalFormatting>
        <x14:conditionalFormatting xmlns:xm="http://schemas.microsoft.com/office/excel/2006/main">
          <x14:cfRule type="expression" priority="4892050" id="{46CAF980-4282-465F-AA0D-45DF9F1FDA80}">
            <xm:f>#REF!='Data entry'!$R75</xm:f>
            <x14:dxf>
              <fill>
                <patternFill>
                  <bgColor rgb="FFFFFF00"/>
                </patternFill>
              </fill>
            </x14:dxf>
          </x14:cfRule>
          <xm:sqref>BP212:CC212</xm:sqref>
        </x14:conditionalFormatting>
        <x14:conditionalFormatting xmlns:xm="http://schemas.microsoft.com/office/excel/2006/main">
          <x14:cfRule type="expression" priority="4892051" id="{A4FF40DD-0B6A-4608-9412-4FEFCD17F66F}">
            <xm:f>#REF!='Data entry'!$R75</xm:f>
            <x14:dxf>
              <fill>
                <patternFill>
                  <bgColor rgb="FFFF0000"/>
                </patternFill>
              </fill>
            </x14:dxf>
          </x14:cfRule>
          <xm:sqref>CB213:CC213</xm:sqref>
        </x14:conditionalFormatting>
        <x14:conditionalFormatting xmlns:xm="http://schemas.microsoft.com/office/excel/2006/main">
          <x14:cfRule type="expression" priority="4892199" id="{46CAF980-4282-465F-AA0D-45DF9F1FDA80}">
            <xm:f>#REF!='Data entry'!$R76</xm:f>
            <x14:dxf>
              <fill>
                <patternFill>
                  <bgColor rgb="FFFFFF00"/>
                </patternFill>
              </fill>
            </x14:dxf>
          </x14:cfRule>
          <xm:sqref>BP215:CC215</xm:sqref>
        </x14:conditionalFormatting>
        <x14:conditionalFormatting xmlns:xm="http://schemas.microsoft.com/office/excel/2006/main">
          <x14:cfRule type="expression" priority="4892200" id="{A4FF40DD-0B6A-4608-9412-4FEFCD17F66F}">
            <xm:f>#REF!='Data entry'!$R76</xm:f>
            <x14:dxf>
              <fill>
                <patternFill>
                  <bgColor rgb="FFFF0000"/>
                </patternFill>
              </fill>
            </x14:dxf>
          </x14:cfRule>
          <xm:sqref>CB216:CC216</xm:sqref>
        </x14:conditionalFormatting>
      </x14:conditionalFormatting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CC143"/>
  <sheetViews>
    <sheetView zoomScale="80" zoomScaleNormal="80" workbookViewId="0">
      <pane xSplit="2" ySplit="10" topLeftCell="C11" activePane="bottomRight" state="frozen"/>
      <selection pane="topRight" activeCell="C1" sqref="C1"/>
      <selection pane="bottomLeft" activeCell="A11" sqref="A11"/>
      <selection pane="bottomRight"/>
    </sheetView>
  </sheetViews>
  <sheetFormatPr defaultColWidth="8.81640625" defaultRowHeight="15.6" x14ac:dyDescent="0.3"/>
  <cols>
    <col min="1" max="1" width="9.08984375" style="2" customWidth="1"/>
    <col min="2" max="2" width="8.08984375" style="19" bestFit="1" customWidth="1"/>
    <col min="3" max="3" width="8.26953125" style="19" bestFit="1" customWidth="1"/>
    <col min="4" max="4" width="7.08984375" style="19" bestFit="1" customWidth="1"/>
    <col min="5" max="5" width="4.81640625" style="19" bestFit="1" customWidth="1"/>
    <col min="6" max="6" width="8.08984375" style="19" customWidth="1"/>
    <col min="7" max="7" width="5.81640625" style="19" bestFit="1" customWidth="1"/>
    <col min="8" max="8" width="8.7265625" style="19" customWidth="1"/>
    <col min="9" max="9" width="7.26953125" style="20" customWidth="1"/>
    <col min="10" max="10" width="4.08984375" style="21" bestFit="1" customWidth="1"/>
    <col min="11" max="11" width="6.81640625" style="14" customWidth="1"/>
    <col min="12" max="12" width="5.7265625" style="14" customWidth="1"/>
    <col min="13" max="13" width="8.81640625" style="14"/>
    <col min="14" max="14" width="5.7265625" style="14" customWidth="1"/>
    <col min="15" max="15" width="6.7265625" style="14" bestFit="1" customWidth="1"/>
    <col min="16" max="16" width="8.81640625" style="14"/>
    <col min="17" max="21" width="7.81640625" style="14" customWidth="1"/>
    <col min="22" max="83" width="8.81640625" style="14"/>
    <col min="84" max="84" width="23.453125" style="14" customWidth="1"/>
    <col min="85" max="85" width="19.26953125" style="14" customWidth="1"/>
    <col min="86" max="16384" width="8.81640625" style="14"/>
  </cols>
  <sheetData>
    <row r="1" spans="1:81" x14ac:dyDescent="0.3">
      <c r="K1" s="21"/>
      <c r="L1" s="21"/>
      <c r="N1" s="618" t="s">
        <v>36</v>
      </c>
      <c r="O1" s="618"/>
      <c r="P1" s="618"/>
      <c r="Q1" s="15"/>
    </row>
    <row r="2" spans="1:81" ht="18" x14ac:dyDescent="0.35">
      <c r="A2" s="18" t="s">
        <v>37</v>
      </c>
      <c r="N2" s="617" t="s">
        <v>19</v>
      </c>
      <c r="O2" s="617"/>
      <c r="P2" s="617"/>
      <c r="Q2" s="15">
        <f>COUNTIFS('Data entry'!B6:B200,"Confirmed")</f>
        <v>0</v>
      </c>
    </row>
    <row r="3" spans="1:81" x14ac:dyDescent="0.3">
      <c r="A3" s="22" t="s">
        <v>48</v>
      </c>
      <c r="N3" s="617" t="s">
        <v>61</v>
      </c>
      <c r="O3" s="617"/>
      <c r="P3" s="617"/>
      <c r="Q3" s="15">
        <f>COUNTIFS('Data entry'!B6:B200,"Probable")</f>
        <v>0</v>
      </c>
    </row>
    <row r="4" spans="1:81" x14ac:dyDescent="0.3">
      <c r="A4" s="22" t="s">
        <v>49</v>
      </c>
      <c r="F4" s="23"/>
      <c r="N4" s="617" t="s">
        <v>58</v>
      </c>
      <c r="O4" s="617"/>
      <c r="P4" s="617"/>
      <c r="Q4" s="15">
        <f>COUNTIF('Data entry'!B6:B200,"High-Risk Contact")</f>
        <v>0</v>
      </c>
    </row>
    <row r="5" spans="1:81" x14ac:dyDescent="0.3">
      <c r="A5" s="22" t="s">
        <v>60</v>
      </c>
      <c r="F5" s="23"/>
      <c r="N5" s="617" t="s">
        <v>59</v>
      </c>
      <c r="O5" s="617"/>
      <c r="P5" s="617"/>
      <c r="Q5" s="15">
        <f>COUNTIF('Data entry'!B6:B200,"Low-Risk Contact")</f>
        <v>0</v>
      </c>
    </row>
    <row r="6" spans="1:81" x14ac:dyDescent="0.3">
      <c r="A6" s="22"/>
      <c r="F6" s="23"/>
      <c r="N6" s="617" t="s">
        <v>17</v>
      </c>
      <c r="O6" s="617"/>
      <c r="P6" s="617"/>
      <c r="Q6" s="15">
        <f>COUNTIF('Data entry'!B6:B200,"Lost to follow-up")</f>
        <v>0</v>
      </c>
    </row>
    <row r="7" spans="1:81" hidden="1" x14ac:dyDescent="0.3">
      <c r="A7" s="22"/>
      <c r="F7" s="23"/>
    </row>
    <row r="8" spans="1:81" x14ac:dyDescent="0.3">
      <c r="B8" s="3" t="s">
        <v>54</v>
      </c>
      <c r="C8" s="624" t="s">
        <v>44</v>
      </c>
      <c r="D8" s="625"/>
      <c r="E8" s="626"/>
      <c r="F8" s="627" t="s">
        <v>55</v>
      </c>
      <c r="G8" s="628"/>
      <c r="H8" s="628"/>
      <c r="I8" s="628"/>
      <c r="J8" s="628"/>
      <c r="K8" s="628"/>
      <c r="L8" s="628"/>
      <c r="M8" s="628"/>
      <c r="N8" s="628"/>
      <c r="O8" s="628"/>
      <c r="P8" s="628"/>
      <c r="Q8" s="619" t="s">
        <v>419</v>
      </c>
      <c r="R8" s="619"/>
      <c r="S8" s="619"/>
      <c r="T8" s="619"/>
      <c r="U8" s="619"/>
      <c r="V8" s="620" t="s">
        <v>420</v>
      </c>
      <c r="W8" s="620"/>
      <c r="X8" s="620"/>
      <c r="Y8" s="620"/>
      <c r="Z8" s="620"/>
      <c r="AA8" s="620"/>
      <c r="AB8" s="620"/>
      <c r="AC8" s="620"/>
      <c r="AD8" s="620"/>
      <c r="AE8" s="620"/>
      <c r="AF8" s="621" t="s">
        <v>421</v>
      </c>
      <c r="AG8" s="622"/>
      <c r="AH8" s="622"/>
      <c r="AI8" s="622"/>
      <c r="AJ8" s="622"/>
      <c r="AK8" s="188"/>
      <c r="AL8" s="188"/>
      <c r="AM8" s="188"/>
      <c r="AN8" s="188"/>
      <c r="AO8" s="188"/>
      <c r="AP8" s="188"/>
      <c r="AQ8" s="188"/>
      <c r="AR8" s="188"/>
      <c r="AS8" s="188"/>
      <c r="AT8" s="188"/>
      <c r="AU8" s="188"/>
      <c r="AV8" s="188"/>
      <c r="AW8" s="188"/>
      <c r="AX8" s="188"/>
      <c r="AY8" s="622"/>
      <c r="AZ8" s="622"/>
      <c r="BA8" s="622"/>
      <c r="BB8" s="622"/>
      <c r="BC8" s="622"/>
      <c r="BD8" s="622"/>
      <c r="BE8" s="622"/>
      <c r="BF8" s="622"/>
      <c r="BG8" s="622"/>
      <c r="BH8" s="622"/>
      <c r="BI8" s="622"/>
      <c r="BJ8" s="622"/>
      <c r="BK8" s="622"/>
      <c r="BL8" s="622"/>
      <c r="BM8" s="622"/>
      <c r="BN8" s="622"/>
      <c r="BO8" s="622"/>
      <c r="BP8" s="622"/>
      <c r="BQ8" s="622"/>
      <c r="BR8" s="622"/>
      <c r="BS8" s="622"/>
      <c r="BT8" s="622"/>
      <c r="BU8" s="622"/>
      <c r="BV8" s="622"/>
      <c r="BW8" s="622"/>
      <c r="BX8" s="622"/>
      <c r="BY8" s="622"/>
      <c r="BZ8" s="622"/>
      <c r="CA8" s="622"/>
      <c r="CB8" s="622"/>
      <c r="CC8" s="623"/>
    </row>
    <row r="9" spans="1:81" x14ac:dyDescent="0.3">
      <c r="A9" s="4" t="s">
        <v>40</v>
      </c>
      <c r="B9" s="5">
        <f t="shared" ref="B9:P9" si="0">SUM(B11:B143)</f>
        <v>0</v>
      </c>
      <c r="C9" s="6">
        <f t="shared" si="0"/>
        <v>0</v>
      </c>
      <c r="D9" s="6">
        <f t="shared" si="0"/>
        <v>0</v>
      </c>
      <c r="E9" s="6">
        <f t="shared" si="0"/>
        <v>0</v>
      </c>
      <c r="F9" s="7">
        <f t="shared" si="0"/>
        <v>0</v>
      </c>
      <c r="G9" s="7">
        <f t="shared" si="0"/>
        <v>0</v>
      </c>
      <c r="H9" s="7">
        <f t="shared" si="0"/>
        <v>0</v>
      </c>
      <c r="I9" s="7">
        <f t="shared" si="0"/>
        <v>0</v>
      </c>
      <c r="J9" s="7">
        <f t="shared" si="0"/>
        <v>0</v>
      </c>
      <c r="K9" s="7">
        <f t="shared" si="0"/>
        <v>0</v>
      </c>
      <c r="L9" s="7">
        <f t="shared" si="0"/>
        <v>0</v>
      </c>
      <c r="M9" s="7">
        <f t="shared" si="0"/>
        <v>0</v>
      </c>
      <c r="N9" s="7">
        <f t="shared" si="0"/>
        <v>0</v>
      </c>
      <c r="O9" s="7">
        <f t="shared" si="0"/>
        <v>0</v>
      </c>
      <c r="P9" s="7">
        <f t="shared" si="0"/>
        <v>0</v>
      </c>
      <c r="Q9" s="189">
        <f t="shared" ref="Q9:CB9" si="1">SUM(Q11:Q143)</f>
        <v>0</v>
      </c>
      <c r="R9" s="189">
        <f t="shared" si="1"/>
        <v>0</v>
      </c>
      <c r="S9" s="189">
        <f t="shared" si="1"/>
        <v>0</v>
      </c>
      <c r="T9" s="189">
        <f t="shared" si="1"/>
        <v>0</v>
      </c>
      <c r="U9" s="189">
        <f t="shared" si="1"/>
        <v>0</v>
      </c>
      <c r="V9" s="190">
        <f t="shared" si="1"/>
        <v>0</v>
      </c>
      <c r="W9" s="190">
        <f t="shared" si="1"/>
        <v>0</v>
      </c>
      <c r="X9" s="190">
        <f t="shared" si="1"/>
        <v>0</v>
      </c>
      <c r="Y9" s="190">
        <f t="shared" si="1"/>
        <v>0</v>
      </c>
      <c r="Z9" s="190">
        <f t="shared" si="1"/>
        <v>0</v>
      </c>
      <c r="AA9" s="190">
        <f t="shared" si="1"/>
        <v>0</v>
      </c>
      <c r="AB9" s="190">
        <f t="shared" si="1"/>
        <v>0</v>
      </c>
      <c r="AC9" s="190">
        <f t="shared" si="1"/>
        <v>0</v>
      </c>
      <c r="AD9" s="190">
        <f t="shared" si="1"/>
        <v>0</v>
      </c>
      <c r="AE9" s="190">
        <f t="shared" si="1"/>
        <v>0</v>
      </c>
      <c r="AF9" s="191">
        <f t="shared" si="1"/>
        <v>0</v>
      </c>
      <c r="AG9" s="191">
        <f t="shared" si="1"/>
        <v>0</v>
      </c>
      <c r="AH9" s="191">
        <f t="shared" si="1"/>
        <v>0</v>
      </c>
      <c r="AI9" s="191">
        <f t="shared" si="1"/>
        <v>0</v>
      </c>
      <c r="AJ9" s="191">
        <f t="shared" si="1"/>
        <v>0</v>
      </c>
      <c r="AK9" s="191">
        <f t="shared" si="1"/>
        <v>0</v>
      </c>
      <c r="AL9" s="191">
        <f t="shared" si="1"/>
        <v>0</v>
      </c>
      <c r="AM9" s="191">
        <f t="shared" si="1"/>
        <v>0</v>
      </c>
      <c r="AN9" s="191">
        <f t="shared" si="1"/>
        <v>0</v>
      </c>
      <c r="AO9" s="192">
        <f t="shared" si="1"/>
        <v>0</v>
      </c>
      <c r="AP9" s="191">
        <f t="shared" si="1"/>
        <v>0</v>
      </c>
      <c r="AQ9" s="191">
        <f t="shared" si="1"/>
        <v>0</v>
      </c>
      <c r="AR9" s="191">
        <f t="shared" si="1"/>
        <v>0</v>
      </c>
      <c r="AS9" s="191">
        <f t="shared" si="1"/>
        <v>0</v>
      </c>
      <c r="AT9" s="191">
        <f t="shared" si="1"/>
        <v>0</v>
      </c>
      <c r="AU9" s="191">
        <f t="shared" si="1"/>
        <v>0</v>
      </c>
      <c r="AV9" s="191">
        <f t="shared" si="1"/>
        <v>0</v>
      </c>
      <c r="AW9" s="191">
        <f t="shared" si="1"/>
        <v>0</v>
      </c>
      <c r="AX9" s="191">
        <f t="shared" si="1"/>
        <v>0</v>
      </c>
      <c r="AY9" s="191">
        <f t="shared" si="1"/>
        <v>0</v>
      </c>
      <c r="AZ9" s="191">
        <f t="shared" si="1"/>
        <v>0</v>
      </c>
      <c r="BA9" s="191">
        <f t="shared" si="1"/>
        <v>0</v>
      </c>
      <c r="BB9" s="191">
        <f t="shared" si="1"/>
        <v>0</v>
      </c>
      <c r="BC9" s="191">
        <f t="shared" si="1"/>
        <v>0</v>
      </c>
      <c r="BD9" s="191">
        <f t="shared" si="1"/>
        <v>0</v>
      </c>
      <c r="BE9" s="191">
        <f t="shared" si="1"/>
        <v>0</v>
      </c>
      <c r="BF9" s="191">
        <f t="shared" si="1"/>
        <v>0</v>
      </c>
      <c r="BG9" s="191">
        <f t="shared" si="1"/>
        <v>0</v>
      </c>
      <c r="BH9" s="191">
        <f t="shared" si="1"/>
        <v>0</v>
      </c>
      <c r="BI9" s="191">
        <f t="shared" si="1"/>
        <v>0</v>
      </c>
      <c r="BJ9" s="191">
        <f t="shared" si="1"/>
        <v>0</v>
      </c>
      <c r="BK9" s="191">
        <f t="shared" si="1"/>
        <v>0</v>
      </c>
      <c r="BL9" s="191">
        <f t="shared" si="1"/>
        <v>0</v>
      </c>
      <c r="BM9" s="191">
        <f t="shared" si="1"/>
        <v>0</v>
      </c>
      <c r="BN9" s="191">
        <f t="shared" si="1"/>
        <v>0</v>
      </c>
      <c r="BO9" s="191">
        <f t="shared" si="1"/>
        <v>0</v>
      </c>
      <c r="BP9" s="191">
        <f t="shared" si="1"/>
        <v>0</v>
      </c>
      <c r="BQ9" s="191">
        <f t="shared" si="1"/>
        <v>0</v>
      </c>
      <c r="BR9" s="191">
        <f t="shared" si="1"/>
        <v>0</v>
      </c>
      <c r="BS9" s="191">
        <f t="shared" si="1"/>
        <v>0</v>
      </c>
      <c r="BT9" s="191">
        <f t="shared" si="1"/>
        <v>0</v>
      </c>
      <c r="BU9" s="191">
        <f t="shared" si="1"/>
        <v>0</v>
      </c>
      <c r="BV9" s="191">
        <f t="shared" si="1"/>
        <v>0</v>
      </c>
      <c r="BW9" s="191">
        <f t="shared" si="1"/>
        <v>0</v>
      </c>
      <c r="BX9" s="191">
        <f t="shared" si="1"/>
        <v>0</v>
      </c>
      <c r="BY9" s="191">
        <f t="shared" si="1"/>
        <v>0</v>
      </c>
      <c r="BZ9" s="191">
        <f t="shared" si="1"/>
        <v>0</v>
      </c>
      <c r="CA9" s="191">
        <f t="shared" si="1"/>
        <v>0</v>
      </c>
      <c r="CB9" s="191">
        <f t="shared" si="1"/>
        <v>0</v>
      </c>
      <c r="CC9" s="191">
        <f>SUM(CC11:CC143)</f>
        <v>0</v>
      </c>
    </row>
    <row r="10" spans="1:81" s="24" customFormat="1" ht="46.8" x14ac:dyDescent="0.3">
      <c r="A10" s="8" t="s">
        <v>11</v>
      </c>
      <c r="B10" s="9" t="s">
        <v>303</v>
      </c>
      <c r="C10" s="10" t="s">
        <v>38</v>
      </c>
      <c r="D10" s="10" t="s">
        <v>39</v>
      </c>
      <c r="E10" s="10" t="s">
        <v>62</v>
      </c>
      <c r="F10" s="11" t="str">
        <f>'Data Validation'!H2</f>
        <v>Attendee</v>
      </c>
      <c r="G10" s="11" t="str">
        <f>'Data Validation'!H3</f>
        <v>Patient</v>
      </c>
      <c r="H10" s="11" t="str">
        <f>'Data Validation'!H4</f>
        <v>Patron / Customer</v>
      </c>
      <c r="I10" s="11" t="str">
        <f>'Data Validation'!H5</f>
        <v>Resident</v>
      </c>
      <c r="J10" s="11" t="str">
        <f>'Data Validation'!H6</f>
        <v>Staff</v>
      </c>
      <c r="K10" s="11" t="str">
        <f>'Data Validation'!H7</f>
        <v>Student</v>
      </c>
      <c r="L10" s="11" t="str">
        <f>'Data Validation'!H8</f>
        <v>Visitor</v>
      </c>
      <c r="M10" s="11" t="str">
        <f>'Data Validation'!H9</f>
        <v>Volunteer</v>
      </c>
      <c r="N10" s="11" t="str">
        <f>'Data Validation'!H10</f>
        <v>Other</v>
      </c>
      <c r="O10" s="11" t="s">
        <v>304</v>
      </c>
      <c r="P10" s="11" t="s">
        <v>305</v>
      </c>
      <c r="Q10" s="193" t="str">
        <f>'Data Validation'!U2</f>
        <v>Shift 1</v>
      </c>
      <c r="R10" s="193" t="str">
        <f>'Data Validation'!U3</f>
        <v>Shift 2</v>
      </c>
      <c r="S10" s="193" t="str">
        <f>'Data Validation'!U4</f>
        <v>Shift 3</v>
      </c>
      <c r="T10" s="193" t="str">
        <f>'Data Validation'!U5</f>
        <v>Shift 4</v>
      </c>
      <c r="U10" s="193" t="str">
        <f>'Data Validation'!U6</f>
        <v>Shift 5</v>
      </c>
      <c r="V10" s="194" t="str">
        <f>'Data Validation'!$V2</f>
        <v>Functional Area 1</v>
      </c>
      <c r="W10" s="194" t="str">
        <f>'Data Validation'!$V3</f>
        <v>Functional Area 2</v>
      </c>
      <c r="X10" s="194" t="str">
        <f>'Data Validation'!$V4</f>
        <v>Functional Area 3</v>
      </c>
      <c r="Y10" s="194" t="str">
        <f>'Data Validation'!$V5</f>
        <v>Functional Area 4</v>
      </c>
      <c r="Z10" s="194" t="str">
        <f>'Data Validation'!$V6</f>
        <v>Functional Area 5</v>
      </c>
      <c r="AA10" s="194" t="str">
        <f>'Data Validation'!$V7</f>
        <v>Functional Area 6</v>
      </c>
      <c r="AB10" s="194" t="str">
        <f>'Data Validation'!$V8</f>
        <v>Functional Area 7</v>
      </c>
      <c r="AC10" s="194" t="str">
        <f>'Data Validation'!$V9</f>
        <v>Functional Area 8</v>
      </c>
      <c r="AD10" s="194" t="str">
        <f>'Data Validation'!$V10</f>
        <v>Functional Area 9</v>
      </c>
      <c r="AE10" s="194" t="str">
        <f>'Data Validation'!$V11</f>
        <v>Functional Area 10</v>
      </c>
      <c r="AF10" s="195" t="str">
        <f>CONCATENATE('Data Validation'!$V2, ", ", 'Data Validation'!$U2)</f>
        <v>Functional Area 1, Shift 1</v>
      </c>
      <c r="AG10" s="195" t="str">
        <f>CONCATENATE('Data Validation'!$V2, ", ", 'Data Validation'!$U3)</f>
        <v>Functional Area 1, Shift 2</v>
      </c>
      <c r="AH10" s="195" t="str">
        <f>CONCATENATE('Data Validation'!$V2, ", ", 'Data Validation'!$U4)</f>
        <v>Functional Area 1, Shift 3</v>
      </c>
      <c r="AI10" s="195" t="str">
        <f>CONCATENATE('Data Validation'!$V2, ", ", 'Data Validation'!$U5)</f>
        <v>Functional Area 1, Shift 4</v>
      </c>
      <c r="AJ10" s="195" t="str">
        <f>CONCATENATE('Data Validation'!$V2, ", ", 'Data Validation'!$U6)</f>
        <v>Functional Area 1, Shift 5</v>
      </c>
      <c r="AK10" s="195" t="str">
        <f>CONCATENATE('Data Validation'!$V3, ", ", 'Data Validation'!$U2)</f>
        <v>Functional Area 2, Shift 1</v>
      </c>
      <c r="AL10" s="195" t="str">
        <f>CONCATENATE('Data Validation'!$V3, ", ", 'Data Validation'!$U3)</f>
        <v>Functional Area 2, Shift 2</v>
      </c>
      <c r="AM10" s="195" t="str">
        <f>CONCATENATE('Data Validation'!$V3, ", ", 'Data Validation'!$U4)</f>
        <v>Functional Area 2, Shift 3</v>
      </c>
      <c r="AN10" s="195" t="str">
        <f>CONCATENATE('Data Validation'!$V3, ", ", 'Data Validation'!$U5)</f>
        <v>Functional Area 2, Shift 4</v>
      </c>
      <c r="AO10" s="195" t="str">
        <f>CONCATENATE('Data Validation'!$V3, ", ", 'Data Validation'!$U6)</f>
        <v>Functional Area 2, Shift 5</v>
      </c>
      <c r="AP10" s="195" t="str">
        <f>CONCATENATE('Data Validation'!$V4, ", ", 'Data Validation'!$U2)</f>
        <v>Functional Area 3, Shift 1</v>
      </c>
      <c r="AQ10" s="195" t="str">
        <f>CONCATENATE('Data Validation'!$V4, ", ", 'Data Validation'!$U3)</f>
        <v>Functional Area 3, Shift 2</v>
      </c>
      <c r="AR10" s="195" t="str">
        <f>CONCATENATE('Data Validation'!$V4, ", ", 'Data Validation'!$U4)</f>
        <v>Functional Area 3, Shift 3</v>
      </c>
      <c r="AS10" s="195" t="str">
        <f>CONCATENATE('Data Validation'!$V4, ", ", 'Data Validation'!$U5)</f>
        <v>Functional Area 3, Shift 4</v>
      </c>
      <c r="AT10" s="195" t="str">
        <f>CONCATENATE('Data Validation'!$V4, ", ", 'Data Validation'!$U6)</f>
        <v>Functional Area 3, Shift 5</v>
      </c>
      <c r="AU10" s="195" t="str">
        <f>CONCATENATE('Data Validation'!$V5, ", ", 'Data Validation'!$U2)</f>
        <v>Functional Area 4, Shift 1</v>
      </c>
      <c r="AV10" s="195" t="str">
        <f>CONCATENATE('Data Validation'!$V5, ", ", 'Data Validation'!$U3)</f>
        <v>Functional Area 4, Shift 2</v>
      </c>
      <c r="AW10" s="195" t="str">
        <f>CONCATENATE('Data Validation'!$V5, ", ", 'Data Validation'!$U4)</f>
        <v>Functional Area 4, Shift 3</v>
      </c>
      <c r="AX10" s="195" t="str">
        <f>CONCATENATE('Data Validation'!$V5, ", ", 'Data Validation'!$U5)</f>
        <v>Functional Area 4, Shift 4</v>
      </c>
      <c r="AY10" s="195" t="str">
        <f>CONCATENATE('Data Validation'!$V5, ", ", 'Data Validation'!$U6)</f>
        <v>Functional Area 4, Shift 5</v>
      </c>
      <c r="AZ10" s="195" t="str">
        <f>CONCATENATE('Data Validation'!$V6, ", ", 'Data Validation'!$U2)</f>
        <v>Functional Area 5, Shift 1</v>
      </c>
      <c r="BA10" s="195" t="str">
        <f>CONCATENATE('Data Validation'!$V6, ", ", 'Data Validation'!$U3)</f>
        <v>Functional Area 5, Shift 2</v>
      </c>
      <c r="BB10" s="195" t="str">
        <f>CONCATENATE('Data Validation'!$V6, ", ", 'Data Validation'!$U4)</f>
        <v>Functional Area 5, Shift 3</v>
      </c>
      <c r="BC10" s="195" t="str">
        <f>CONCATENATE('Data Validation'!$V6, ", ", 'Data Validation'!$U5)</f>
        <v>Functional Area 5, Shift 4</v>
      </c>
      <c r="BD10" s="195" t="str">
        <f>CONCATENATE('Data Validation'!$V6, ", ", 'Data Validation'!$U6)</f>
        <v>Functional Area 5, Shift 5</v>
      </c>
      <c r="BE10" s="195" t="str">
        <f>CONCATENATE('Data Validation'!$V7, ", ", 'Data Validation'!$U2)</f>
        <v>Functional Area 6, Shift 1</v>
      </c>
      <c r="BF10" s="195" t="str">
        <f>CONCATENATE('Data Validation'!$V7, ", ", 'Data Validation'!$U3)</f>
        <v>Functional Area 6, Shift 2</v>
      </c>
      <c r="BG10" s="195" t="str">
        <f>CONCATENATE('Data Validation'!$V7, ", ", 'Data Validation'!$U4)</f>
        <v>Functional Area 6, Shift 3</v>
      </c>
      <c r="BH10" s="195" t="str">
        <f>CONCATENATE('Data Validation'!$V7, ", ", 'Data Validation'!$U5)</f>
        <v>Functional Area 6, Shift 4</v>
      </c>
      <c r="BI10" s="195" t="str">
        <f>CONCATENATE('Data Validation'!$V7, ", ", 'Data Validation'!$U6)</f>
        <v>Functional Area 6, Shift 5</v>
      </c>
      <c r="BJ10" s="195" t="str">
        <f>CONCATENATE('Data Validation'!$V8, ", ", 'Data Validation'!$U2)</f>
        <v>Functional Area 7, Shift 1</v>
      </c>
      <c r="BK10" s="195" t="str">
        <f>CONCATENATE('Data Validation'!$V8, ", ", 'Data Validation'!$U3)</f>
        <v>Functional Area 7, Shift 2</v>
      </c>
      <c r="BL10" s="195" t="str">
        <f>CONCATENATE('Data Validation'!$V8, ", ", 'Data Validation'!$U4)</f>
        <v>Functional Area 7, Shift 3</v>
      </c>
      <c r="BM10" s="195" t="str">
        <f>CONCATENATE('Data Validation'!$V8, ", ", 'Data Validation'!$U5)</f>
        <v>Functional Area 7, Shift 4</v>
      </c>
      <c r="BN10" s="195" t="str">
        <f>CONCATENATE('Data Validation'!$V8, ", ", 'Data Validation'!$U6)</f>
        <v>Functional Area 7, Shift 5</v>
      </c>
      <c r="BO10" s="195" t="str">
        <f>CONCATENATE('Data Validation'!$V9, ", ", 'Data Validation'!$U2)</f>
        <v>Functional Area 8, Shift 1</v>
      </c>
      <c r="BP10" s="195" t="str">
        <f>CONCATENATE('Data Validation'!$V9, ", ", 'Data Validation'!$U3)</f>
        <v>Functional Area 8, Shift 2</v>
      </c>
      <c r="BQ10" s="195" t="str">
        <f>CONCATENATE('Data Validation'!$V9, ", ", 'Data Validation'!$U4)</f>
        <v>Functional Area 8, Shift 3</v>
      </c>
      <c r="BR10" s="195" t="str">
        <f>CONCATENATE('Data Validation'!$V9, ", ", 'Data Validation'!$U5)</f>
        <v>Functional Area 8, Shift 4</v>
      </c>
      <c r="BS10" s="195" t="str">
        <f>CONCATENATE('Data Validation'!$V9, ", ", 'Data Validation'!$U6)</f>
        <v>Functional Area 8, Shift 5</v>
      </c>
      <c r="BT10" s="195" t="str">
        <f>CONCATENATE('Data Validation'!$V10, ", ", 'Data Validation'!$U2)</f>
        <v>Functional Area 9, Shift 1</v>
      </c>
      <c r="BU10" s="195" t="str">
        <f>CONCATENATE('Data Validation'!$V10, ", ", 'Data Validation'!$U3)</f>
        <v>Functional Area 9, Shift 2</v>
      </c>
      <c r="BV10" s="195" t="str">
        <f>CONCATENATE('Data Validation'!$V10, ", ", 'Data Validation'!$U4)</f>
        <v>Functional Area 9, Shift 3</v>
      </c>
      <c r="BW10" s="195" t="str">
        <f>CONCATENATE('Data Validation'!$V10, ", ", 'Data Validation'!$U5)</f>
        <v>Functional Area 9, Shift 4</v>
      </c>
      <c r="BX10" s="195" t="str">
        <f>CONCATENATE('Data Validation'!$V10, ", ", 'Data Validation'!$U6)</f>
        <v>Functional Area 9, Shift 5</v>
      </c>
      <c r="BY10" s="195" t="str">
        <f>CONCATENATE('Data Validation'!$V11, ", ", 'Data Validation'!$U2)</f>
        <v>Functional Area 10, Shift 1</v>
      </c>
      <c r="BZ10" s="195" t="str">
        <f>CONCATENATE('Data Validation'!$V11, ", ", 'Data Validation'!$U3)</f>
        <v>Functional Area 10, Shift 2</v>
      </c>
      <c r="CA10" s="195" t="str">
        <f>CONCATENATE('Data Validation'!$V11, ", ", 'Data Validation'!$U4)</f>
        <v>Functional Area 10, Shift 3</v>
      </c>
      <c r="CB10" s="195" t="str">
        <f>CONCATENATE('Data Validation'!$V11, ", ", 'Data Validation'!$U5)</f>
        <v>Functional Area 10, Shift 4</v>
      </c>
      <c r="CC10" s="195" t="str">
        <f>CONCATENATE('Data Validation'!$V11, ", ", 'Data Validation'!$U6)</f>
        <v>Functional Area 10, Shift 5</v>
      </c>
    </row>
    <row r="11" spans="1:81" x14ac:dyDescent="0.3">
      <c r="A11" s="12">
        <f>A12-1</f>
        <v>-1</v>
      </c>
      <c r="B11" s="13">
        <f>SUM(C11:D11)</f>
        <v>0</v>
      </c>
      <c r="C11" s="13">
        <f>COUNTIFS('Data entry'!$R$6:$R$200,$A11,'Data entry'!$B$6:$B$200,"Confirmed",'Data entry'!$BD$6:$BD$200,"&lt;&gt;*Negative*")</f>
        <v>0</v>
      </c>
      <c r="D11" s="13">
        <f>COUNTIFS('Data entry'!$R$6:$R$200,$A11,'Data entry'!$B$6:$B$200,"Probable",'Data entry'!$BD$6:$BD$200,"&lt;&gt;*Negative*")</f>
        <v>0</v>
      </c>
      <c r="E11" s="13">
        <f>COUNTIFS('Data entry'!$R$6:$R$200,$A11,'Data entry'!$B$6:$B$200,"DNM")</f>
        <v>0</v>
      </c>
      <c r="F11" s="13">
        <f>SUM(COUNTIFS('Data entry'!$R$6:$R$200,'Summary Data'!$A11,'Data entry'!$B$6:$B$200,{"Confirmed";"Probable"},'Data entry'!$AO$6:$AO$200,$F$10, 'Data entry'!$BD$6:$BD$200,"&lt;&gt;*Negative*"))</f>
        <v>0</v>
      </c>
      <c r="G11" s="13">
        <f>SUM(COUNTIFS('Data entry'!$R$6:$R$200,'Summary Data'!$A11,'Data entry'!$B$6:$B$200,{"Confirmed";"Probable"},'Data entry'!$AO$6:$AO$200,$G$10, 'Data entry'!$BD$6:$BD$200,"&lt;&gt;*Negative*"))</f>
        <v>0</v>
      </c>
      <c r="H11" s="13">
        <f>SUM(COUNTIFS('Data entry'!$R$6:$R$200,'Summary Data'!$A11,'Data entry'!$B$6:$B$200,{"Confirmed";"Probable"},'Data entry'!$AO$6:$AO$200,$H$10, 'Data entry'!$BD$6:$BD$200,"&lt;&gt;*Negative*"))</f>
        <v>0</v>
      </c>
      <c r="I11" s="13">
        <f>SUM(COUNTIFS('Data entry'!$R$6:$R$200,'Summary Data'!$A11,'Data entry'!$B$6:$B$200,{"Confirmed";"Probable"},'Data entry'!$AO$6:$AO$200,$I$10, 'Data entry'!$BD$6:$BD$200,"&lt;&gt;*Negative*"))</f>
        <v>0</v>
      </c>
      <c r="J11" s="13">
        <f>SUM(COUNTIFS('Data entry'!$R$6:$R$200,'Summary Data'!$A11,'Data entry'!$B$6:$B$200,{"Confirmed";"Probable"},'Data entry'!$AO$6:$AO$200,$J$10, 'Data entry'!$BD$6:$BD$200,"&lt;&gt;*Negative*"))</f>
        <v>0</v>
      </c>
      <c r="K11" s="13">
        <f>SUM(COUNTIFS('Data entry'!$R$6:$R$200,'Summary Data'!$A11,'Data entry'!$B$6:$B$200,{"Confirmed";"Probable"},'Data entry'!$AO$6:$AO$200,$K$10, 'Data entry'!$BD$6:$BD$200,"&lt;&gt;*Negative*"))</f>
        <v>0</v>
      </c>
      <c r="L11" s="13">
        <f>SUM(COUNTIFS('Data entry'!$R$6:$R$200,'Summary Data'!$A11,'Data entry'!$B$6:$B$200,{"Confirmed";"Probable"},'Data entry'!$AO$6:$AO$200,$L$10, 'Data entry'!$BD$6:$BD$200,"&lt;&gt;*Negative*"))</f>
        <v>0</v>
      </c>
      <c r="M11" s="13">
        <f>SUM(COUNTIFS('Data entry'!$R$6:$R$200,'Summary Data'!$A11,'Data entry'!$B$6:$B$200,{"Confirmed";"Probable"},'Data entry'!$AO$6:$AO$200,$M$10, 'Data entry'!$BD$6:$BD$200,"&lt;&gt;*Negative*"))</f>
        <v>0</v>
      </c>
      <c r="N11" s="13">
        <f>SUM(COUNTIFS('Data entry'!$R$6:$R$200,'Summary Data'!$A11,'Data entry'!$B$6:$B$200,{"Confirmed";"Probable"},'Data entry'!$AO$6:$AO$200,$N$10, 'Data entry'!$BD$6:$BD$200,"&lt;&gt;*Negative*"))</f>
        <v>0</v>
      </c>
      <c r="O11" s="15">
        <f>J11+M11</f>
        <v>0</v>
      </c>
      <c r="P11" s="15">
        <f>F11+G11+H11+I11+K11+L11+N11</f>
        <v>0</v>
      </c>
      <c r="Q11" s="15">
        <f>SUM(COUNTIFS('Data entry'!$R$6:$R$200,'Summary Data'!$A11,'Data entry'!$B$6:$B$200,{"Confirmed";"Probable"},'Data entry'!$AP$6:$AP$200,'Data Validation'!$U$2, 'Data entry'!$BD$6:$BD$200,"&lt;&gt;*Negative*"))</f>
        <v>0</v>
      </c>
      <c r="R11" s="15">
        <f>SUM(COUNTIFS('Data entry'!$R$6:$R$200,'Summary Data'!$A11,'Data entry'!$B$6:$B$200,{"Confirmed";"Probable"},'Data entry'!$AP$6:$AP$200,'Data Validation'!$U$3, 'Data entry'!$BD$6:$BD$200,"&lt;&gt;*Negative*"))</f>
        <v>0</v>
      </c>
      <c r="S11" s="15">
        <f>SUM(COUNTIFS('Data entry'!$R$6:$R$200,'Summary Data'!$A11,'Data entry'!$B$6:$B$200,{"Confirmed";"Probable"},'Data entry'!$AP$6:$AP$200,'Data Validation'!$U$4, 'Data entry'!$BD$6:$BD$200,"&lt;&gt;*Negative*"))</f>
        <v>0</v>
      </c>
      <c r="T11" s="15">
        <f>SUM(COUNTIFS('Data entry'!$R$6:$R$200,'Summary Data'!$A11,'Data entry'!$B$6:$B$200,{"Confirmed";"Probable"},'Data entry'!$AP$6:$AP$200,'Data Validation'!$U$5, 'Data entry'!$BD$6:$BD$200,"&lt;&gt;*Negative*"))</f>
        <v>0</v>
      </c>
      <c r="U11" s="15">
        <f>SUM(COUNTIFS('Data entry'!$R$6:$R$200,'Summary Data'!$A11,'Data entry'!$B$6:$B$200,{"Confirmed";"Probable"},'Data entry'!$AP$6:$AP$200,'Data Validation'!$U$6, 'Data entry'!$BD$6:$BD$200,"&lt;&gt;*Negative*"))</f>
        <v>0</v>
      </c>
      <c r="V11" s="15">
        <f>SUM(COUNTIFS('Data entry'!$R$6:$R$200,'Summary Data'!$A11,'Data entry'!$B$6:$B$200,{"Confirmed";"Probable"},'Data entry'!$AQ$6:$AQ$200,'Data Validation'!$V$2, 'Data entry'!$BD$6:$BD$200,"&lt;&gt;*Negative*"))</f>
        <v>0</v>
      </c>
      <c r="W11" s="15">
        <f>SUM(COUNTIFS('Data entry'!$R$6:$R$200,'Summary Data'!$A11,'Data entry'!$B$6:$B$200,{"Confirmed";"Probable"},'Data entry'!$AQ$6:$AQ$200,'Data Validation'!$V$3, 'Data entry'!$BD$6:$BD$200,"&lt;&gt;*Negative*"))</f>
        <v>0</v>
      </c>
      <c r="X11" s="15">
        <f>SUM(COUNTIFS('Data entry'!$R$6:$R$200,'Summary Data'!$A11,'Data entry'!$B$6:$B$200,{"Confirmed";"Probable"},'Data entry'!$AQ$6:$AQ$200,'Data Validation'!$V$4, 'Data entry'!$BD$6:$BD$200,"&lt;&gt;*Negative*"))</f>
        <v>0</v>
      </c>
      <c r="Y11" s="15">
        <f>SUM(COUNTIFS('Data entry'!$R$6:$R$200,'Summary Data'!$A11,'Data entry'!$B$6:$B$200,{"Confirmed";"Probable"},'Data entry'!$AQ$6:$AQ$200,'Data Validation'!$V$5, 'Data entry'!$BD$6:$BD$200,"&lt;&gt;*Negative*"))</f>
        <v>0</v>
      </c>
      <c r="Z11" s="15">
        <f>SUM(COUNTIFS('Data entry'!$R$6:$R$200,'Summary Data'!$A11,'Data entry'!$B$6:$B$200,{"Confirmed";"Probable"},'Data entry'!$AQ$6:$AQ$200,'Data Validation'!$V$6, 'Data entry'!$BD$6:$BD$200,"&lt;&gt;*Negative*"))</f>
        <v>0</v>
      </c>
      <c r="AA11" s="15">
        <f>SUM(COUNTIFS('Data entry'!$R$6:$R$200,'Summary Data'!$A11,'Data entry'!$B$6:$B$200,{"Confirmed";"Probable"},'Data entry'!$AQ$6:$AQ$200,'Data Validation'!$V$7, 'Data entry'!$BD$6:$BD$200,"&lt;&gt;*Negative*"))</f>
        <v>0</v>
      </c>
      <c r="AB11" s="15">
        <f>SUM(COUNTIFS('Data entry'!$R$6:$R$200,'Summary Data'!$A11,'Data entry'!$B$6:$B$200,{"Confirmed";"Probable"},'Data entry'!$AQ$6:$AQ$200,'Data Validation'!$V$8, 'Data entry'!$BD$6:$BD$200,"&lt;&gt;*Negative*"))</f>
        <v>0</v>
      </c>
      <c r="AC11" s="15">
        <f>SUM(COUNTIFS('Data entry'!$R$6:$R$200,'Summary Data'!$A11,'Data entry'!$B$6:$B$200,{"Confirmed";"Probable"},'Data entry'!$AQ$6:$AQ$200,'Data Validation'!$V$9, 'Data entry'!$BD$6:$BD$200,"&lt;&gt;*Negative*"))</f>
        <v>0</v>
      </c>
      <c r="AD11" s="15">
        <f>SUM(COUNTIFS('Data entry'!$R$6:$R$200,'Summary Data'!$A11,'Data entry'!$B$6:$B$200,{"Confirmed";"Probable"},'Data entry'!$AQ$6:$AQ$200,'Data Validation'!$V$10, 'Data entry'!$BD$6:$BD$200,"&lt;&gt;*Negative*"))</f>
        <v>0</v>
      </c>
      <c r="AE11" s="15">
        <f>SUM(COUNTIFS('Data entry'!$R$6:$R$200,'Summary Data'!$A11,'Data entry'!$B$6:$B$200,{"Confirmed";"Probable"},'Data entry'!$AQ$6:$AQ$200,'Data Validation'!$V$11, 'Data entry'!$BD$6:$BD$200,"&lt;&gt;*Negative*"))</f>
        <v>0</v>
      </c>
      <c r="AF11" s="15">
        <f>SUM(COUNTIFS('Data entry'!$R$6:$R$200,'Summary Data'!$A11,'Data entry'!$B$6:$B$200,{"Confirmed";"Probable"},'Data entry'!$AQ$6:$AQ$200,'Data Validation'!$V$2, 'Data entry'!$AP$6:$AP$200,'Data Validation'!$U$2, 'Data entry'!$BD$6:$BD$200,"&lt;&gt;*Negative*"))</f>
        <v>0</v>
      </c>
      <c r="AG11" s="15">
        <f>SUM(COUNTIFS('Data entry'!$R$6:$R$200,'Summary Data'!$A11,'Data entry'!$B$6:$B$200,{"Confirmed";"Probable"},'Data entry'!$AQ$6:$AQ$200,'Data Validation'!$V$2, 'Data entry'!$AP$6:$AP$200,'Data Validation'!$U$3, 'Data entry'!$BD$6:$BD$200,"&lt;&gt;*Negative*"))</f>
        <v>0</v>
      </c>
      <c r="AH11" s="15">
        <f>SUM(COUNTIFS('Data entry'!$R$6:$R$200,'Summary Data'!$A11,'Data entry'!$B$6:$B$200,{"Confirmed";"Probable"},'Data entry'!$AQ$6:$AQ$200,'Data Validation'!$V$2, 'Data entry'!$AP$6:$AP$200,'Data Validation'!$U$4, 'Data entry'!$BD$6:$BD$200,"&lt;&gt;*Negative*"))</f>
        <v>0</v>
      </c>
      <c r="AI11" s="15">
        <f>SUM(COUNTIFS('Data entry'!$R$6:$R$200,'Summary Data'!$A11,'Data entry'!$B$6:$B$200,{"Confirmed";"Probable"},'Data entry'!$AQ$6:$AQ$200,'Data Validation'!$V$2, 'Data entry'!$AP$6:$AP$200,'Data Validation'!$U$5, 'Data entry'!$BD$6:$BD$200,"&lt;&gt;*Negative*"))</f>
        <v>0</v>
      </c>
      <c r="AJ11" s="15">
        <f>SUM(COUNTIFS('Data entry'!$R$6:$R$200,'Summary Data'!$A11,'Data entry'!$B$6:$B$200,{"Confirmed";"Probable"},'Data entry'!$AQ$6:$AQ$200,'Data Validation'!$V$2, 'Data entry'!$AP$6:$AP$200,'Data Validation'!$U$6, 'Data entry'!$BD$6:$BD$200,"&lt;&gt;*Negative*"))</f>
        <v>0</v>
      </c>
      <c r="AK11" s="15">
        <f>SUM(COUNTIFS('Data entry'!$R$6:$R$200,'Summary Data'!$A11,'Data entry'!$B$6:$B$200,{"Confirmed";"Probable"},'Data entry'!$AQ$6:$AQ$200,'Data Validation'!$V$3, 'Data entry'!$AP$6:$AP$200,'Data Validation'!$U$2, 'Data entry'!$BD$6:$BD$200,"&lt;&gt;*Negative*"))</f>
        <v>0</v>
      </c>
      <c r="AL11" s="15">
        <f>SUM(COUNTIFS('Data entry'!$R$6:$R$200,'Summary Data'!$A11,'Data entry'!$B$6:$B$200,{"Confirmed";"Probable"},'Data entry'!$AQ$6:$AQ$200,'Data Validation'!$V$3, 'Data entry'!$AP$6:$AP$200,'Data Validation'!$U$3, 'Data entry'!$BD$6:$BD$200,"&lt;&gt;*Negative*"))</f>
        <v>0</v>
      </c>
      <c r="AM11" s="15">
        <f>SUM(COUNTIFS('Data entry'!$R$6:$R$200,'Summary Data'!$A11,'Data entry'!$B$6:$B$200,{"Confirmed";"Probable"},'Data entry'!$AQ$6:$AQ$200,'Data Validation'!$V$3, 'Data entry'!$AP$6:$AP$200,'Data Validation'!$U$4, 'Data entry'!$BD$6:$BD$200,"&lt;&gt;*Negative*"))</f>
        <v>0</v>
      </c>
      <c r="AN11" s="15">
        <f>SUM(COUNTIFS('Data entry'!$R$6:$R$200,'Summary Data'!$A11,'Data entry'!$B$6:$B$200,{"Confirmed";"Probable"},'Data entry'!$AQ$6:$AQ$200,'Data Validation'!$V$3, 'Data entry'!$AP$6:$AP$200,'Data Validation'!$U$5, 'Data entry'!$BD$6:$BD$200,"&lt;&gt;*Negative*"))</f>
        <v>0</v>
      </c>
      <c r="AO11" s="15">
        <f>SUM(COUNTIFS('Data entry'!$R$6:$R$200,'Summary Data'!$A11,'Data entry'!$B$6:$B$200,{"Confirmed";"Probable"},'Data entry'!$AQ$6:$AQ$200,'Data Validation'!$V$3, 'Data entry'!$AP$6:$AP$200,'Data Validation'!$U$6, 'Data entry'!$BD$6:$BD$200,"&lt;&gt;*Negative*"))</f>
        <v>0</v>
      </c>
      <c r="AP11" s="15">
        <f>SUM(COUNTIFS('Data entry'!$R$6:$R$200,'Summary Data'!$A11,'Data entry'!$B$6:$B$200,{"Confirmed";"Probable"},'Data entry'!$AQ$6:$AQ$200,'Data Validation'!$V$4, 'Data entry'!$AP$6:$AP$200,'Data Validation'!$U$2, 'Data entry'!$BD$6:$BD$200,"&lt;&gt;*Negative*"))</f>
        <v>0</v>
      </c>
      <c r="AQ11" s="15">
        <f>SUM(COUNTIFS('Data entry'!$R$6:$R$200,'Summary Data'!$A11,'Data entry'!$B$6:$B$200,{"Confirmed";"Probable"},'Data entry'!$AQ$6:$AQ$200,'Data Validation'!$V$4, 'Data entry'!$AP$6:$AP$200,'Data Validation'!$U$3, 'Data entry'!$BD$6:$BD$200,"&lt;&gt;*Negative*"))</f>
        <v>0</v>
      </c>
      <c r="AR11" s="15">
        <f>SUM(COUNTIFS('Data entry'!$R$6:$R$200,'Summary Data'!$A11,'Data entry'!$B$6:$B$200,{"Confirmed";"Probable"},'Data entry'!$AQ$6:$AQ$200,'Data Validation'!$V$4, 'Data entry'!$AP$6:$AP$200,'Data Validation'!$U$4, 'Data entry'!$BD$6:$BD$200,"&lt;&gt;*Negative*"))</f>
        <v>0</v>
      </c>
      <c r="AS11" s="15">
        <f>SUM(COUNTIFS('Data entry'!$R$6:$R$200,'Summary Data'!$A11,'Data entry'!$B$6:$B$200,{"Confirmed";"Probable"},'Data entry'!$AQ$6:$AQ$200,'Data Validation'!$V$4, 'Data entry'!$AP$6:$AP$200,'Data Validation'!$U$5, 'Data entry'!$BD$6:$BD$200,"&lt;&gt;*Negative*"))</f>
        <v>0</v>
      </c>
      <c r="AT11" s="15">
        <f>SUM(COUNTIFS('Data entry'!$R$6:$R$200,'Summary Data'!$A11,'Data entry'!$B$6:$B$200,{"Confirmed";"Probable"},'Data entry'!$AQ$6:$AQ$200,'Data Validation'!$V$4, 'Data entry'!$AP$6:$AP$200,'Data Validation'!$U$6, 'Data entry'!$BD$6:$BD$200,"&lt;&gt;*Negative*"))</f>
        <v>0</v>
      </c>
      <c r="AU11" s="15">
        <f>SUM(COUNTIFS('Data entry'!$R$6:$R$200,'Summary Data'!$A11,'Data entry'!$B$6:$B$200,{"Confirmed";"Probable"},'Data entry'!$AQ$6:$AQ$200,'Data Validation'!$V$5, 'Data entry'!$AP$6:$AP$200,'Data Validation'!$U$2, 'Data entry'!$BD$6:$BD$200,"&lt;&gt;*Negative*"))</f>
        <v>0</v>
      </c>
      <c r="AV11" s="15">
        <f>SUM(COUNTIFS('Data entry'!$R$6:$R$200,'Summary Data'!$A11,'Data entry'!$B$6:$B$200,{"Confirmed";"Probable"},'Data entry'!$AQ$6:$AQ$200,'Data Validation'!$V$5, 'Data entry'!$AP$6:$AP$200,'Data Validation'!$U$3, 'Data entry'!$BD$6:$BD$200,"&lt;&gt;*Negative*"))</f>
        <v>0</v>
      </c>
      <c r="AW11" s="15">
        <f>SUM(COUNTIFS('Data entry'!$R$6:$R$200,'Summary Data'!$A11,'Data entry'!$B$6:$B$200,{"Confirmed";"Probable"},'Data entry'!$AQ$6:$AQ$200,'Data Validation'!$V$5, 'Data entry'!$AP$6:$AP$200,'Data Validation'!$U$4, 'Data entry'!$BD$6:$BD$200,"&lt;&gt;*Negative*"))</f>
        <v>0</v>
      </c>
      <c r="AX11" s="15">
        <f>SUM(COUNTIFS('Data entry'!$R$6:$R$200,'Summary Data'!$A11,'Data entry'!$B$6:$B$200,{"Confirmed";"Probable"},'Data entry'!$AQ$6:$AQ$200,'Data Validation'!$V$5, 'Data entry'!$AP$6:$AP$200,'Data Validation'!$U$5, 'Data entry'!$BD$6:$BD$200,"&lt;&gt;*Negative*"))</f>
        <v>0</v>
      </c>
      <c r="AY11" s="15">
        <f>SUM(COUNTIFS('Data entry'!$R$6:$R$200,'Summary Data'!$A11,'Data entry'!$B$6:$B$200,{"Confirmed";"Probable"},'Data entry'!$AQ$6:$AQ$200,'Data Validation'!$V$5, 'Data entry'!$AP$6:$AP$200,'Data Validation'!$U$6, 'Data entry'!$BD$6:$BD$200,"&lt;&gt;*Negative*"))</f>
        <v>0</v>
      </c>
      <c r="AZ11" s="15">
        <f>SUM(COUNTIFS('Data entry'!$R$6:$R$200,'Summary Data'!$A11,'Data entry'!$B$6:$B$200,{"Confirmed";"Probable"},'Data entry'!$AQ$6:$AQ$200,'Data Validation'!$V$6, 'Data entry'!$AP$6:$AP$200,'Data Validation'!$U$2, 'Data entry'!$BD$6:$BD$200,"&lt;&gt;*Negative*"))</f>
        <v>0</v>
      </c>
      <c r="BA11" s="15">
        <f>SUM(COUNTIFS('Data entry'!$R$6:$R$200,'Summary Data'!$A11,'Data entry'!$B$6:$B$200,{"Confirmed";"Probable"},'Data entry'!$AQ$6:$AQ$200,'Data Validation'!$V$6, 'Data entry'!$AP$6:$AP$200,'Data Validation'!$U$3, 'Data entry'!$BD$6:$BD$200,"&lt;&gt;*Negative*"))</f>
        <v>0</v>
      </c>
      <c r="BB11" s="15">
        <f>SUM(COUNTIFS('Data entry'!$R$6:$R$200,'Summary Data'!$A11,'Data entry'!$B$6:$B$200,{"Confirmed";"Probable"},'Data entry'!$AQ$6:$AQ$200,'Data Validation'!$V$6, 'Data entry'!$AP$6:$AP$200,'Data Validation'!$U$4, 'Data entry'!$BD$6:$BD$200,"&lt;&gt;*Negative*"))</f>
        <v>0</v>
      </c>
      <c r="BC11" s="15">
        <f>SUM(COUNTIFS('Data entry'!$R$6:$R$200,'Summary Data'!$A11,'Data entry'!$B$6:$B$200,{"Confirmed";"Probable"},'Data entry'!$AQ$6:$AQ$200,'Data Validation'!$V$6, 'Data entry'!$AP$6:$AP$200,'Data Validation'!$U$5, 'Data entry'!$BD$6:$BD$200,"&lt;&gt;*Negative*"))</f>
        <v>0</v>
      </c>
      <c r="BD11" s="15">
        <f>SUM(COUNTIFS('Data entry'!$R$6:$R$200,'Summary Data'!$A11,'Data entry'!$B$6:$B$200,{"Confirmed";"Probable"},'Data entry'!$AQ$6:$AQ$200,'Data Validation'!$V$6, 'Data entry'!$AP$6:$AP$200,'Data Validation'!$U$6, 'Data entry'!$BD$6:$BD$200,"&lt;&gt;*Negative*"))</f>
        <v>0</v>
      </c>
      <c r="BE11" s="15">
        <f>SUM(COUNTIFS('Data entry'!$R$6:$R$200,'Summary Data'!$A11,'Data entry'!$B$6:$B$200,{"Confirmed";"Probable"},'Data entry'!$AQ$6:$AQ$200,'Data Validation'!$V$7, 'Data entry'!$AP$6:$AP$200,'Data Validation'!$U$2, 'Data entry'!$BD$6:$BD$200,"&lt;&gt;*Negative*"))</f>
        <v>0</v>
      </c>
      <c r="BF11" s="15">
        <f>SUM(COUNTIFS('Data entry'!$R$6:$R$200,'Summary Data'!$A11,'Data entry'!$B$6:$B$200,{"Confirmed";"Probable"},'Data entry'!$AQ$6:$AQ$200,'Data Validation'!$V$7, 'Data entry'!$AP$6:$AP$200,'Data Validation'!$U$3, 'Data entry'!$BD$6:$BD$200,"&lt;&gt;*Negative*"))</f>
        <v>0</v>
      </c>
      <c r="BG11" s="15">
        <f>SUM(COUNTIFS('Data entry'!$R$6:$R$200,'Summary Data'!$A11,'Data entry'!$B$6:$B$200,{"Confirmed";"Probable"},'Data entry'!$AQ$6:$AQ$200,'Data Validation'!$V$7, 'Data entry'!$AP$6:$AP$200,'Data Validation'!$U$4, 'Data entry'!$BD$6:$BD$200,"&lt;&gt;*Negative*"))</f>
        <v>0</v>
      </c>
      <c r="BH11" s="15">
        <f>SUM(COUNTIFS('Data entry'!$R$6:$R$200,'Summary Data'!$A11,'Data entry'!$B$6:$B$200,{"Confirmed";"Probable"},'Data entry'!$AQ$6:$AQ$200,'Data Validation'!$V$7, 'Data entry'!$AP$6:$AP$200,'Data Validation'!$U$5, 'Data entry'!$BD$6:$BD$200,"&lt;&gt;*Negative*"))</f>
        <v>0</v>
      </c>
      <c r="BI11" s="15">
        <f>SUM(COUNTIFS('Data entry'!$R$6:$R$200,'Summary Data'!$A11,'Data entry'!$B$6:$B$200,{"Confirmed";"Probable"},'Data entry'!$AQ$6:$AQ$200,'Data Validation'!$V$7, 'Data entry'!$AP$6:$AP$200,'Data Validation'!$U$6, 'Data entry'!$BD$6:$BD$200,"&lt;&gt;*Negative*"))</f>
        <v>0</v>
      </c>
      <c r="BJ11" s="15">
        <f>SUM(COUNTIFS('Data entry'!$R$6:$R$200,'Summary Data'!$A11,'Data entry'!$B$6:$B$200,{"Confirmed";"Probable"},'Data entry'!$AQ$6:$AQ$200,'Data Validation'!$V$8, 'Data entry'!$AP$6:$AP$200,'Data Validation'!$U$2, 'Data entry'!$BD$6:$BD$200,"&lt;&gt;*Negative*"))</f>
        <v>0</v>
      </c>
      <c r="BK11" s="15">
        <f>SUM(COUNTIFS('Data entry'!$R$6:$R$200,'Summary Data'!$A11,'Data entry'!$B$6:$B$200,{"Confirmed";"Probable"},'Data entry'!$AQ$6:$AQ$200,'Data Validation'!$V$8, 'Data entry'!$AP$6:$AP$200,'Data Validation'!$U$3, 'Data entry'!$BD$6:$BD$200,"&lt;&gt;*Negative*"))</f>
        <v>0</v>
      </c>
      <c r="BL11" s="15">
        <f>SUM(COUNTIFS('Data entry'!$R$6:$R$200,'Summary Data'!$A11,'Data entry'!$B$6:$B$200,{"Confirmed";"Probable"},'Data entry'!$AQ$6:$AQ$200,'Data Validation'!$V$8, 'Data entry'!$AP$6:$AP$200,'Data Validation'!$U$4, 'Data entry'!$BD$6:$BD$200,"&lt;&gt;*Negative*"))</f>
        <v>0</v>
      </c>
      <c r="BM11" s="15">
        <f>SUM(COUNTIFS('Data entry'!$R$6:$R$200,'Summary Data'!$A11,'Data entry'!$B$6:$B$200,{"Confirmed";"Probable"},'Data entry'!$AQ$6:$AQ$200,'Data Validation'!$V$8, 'Data entry'!$AP$6:$AP$200,'Data Validation'!$U$5, 'Data entry'!$BD$6:$BD$200,"&lt;&gt;*Negative*"))</f>
        <v>0</v>
      </c>
      <c r="BN11" s="15">
        <f>SUM(COUNTIFS('Data entry'!$R$6:$R$200,'Summary Data'!$A11,'Data entry'!$B$6:$B$200,{"Confirmed";"Probable"},'Data entry'!$AQ$6:$AQ$200,'Data Validation'!$V$8, 'Data entry'!$AP$6:$AP$200,'Data Validation'!$U$6, 'Data entry'!$BD$6:$BD$200,"&lt;&gt;*Negative*"))</f>
        <v>0</v>
      </c>
      <c r="BO11" s="15">
        <f>SUM(COUNTIFS('Data entry'!$R$6:$R$200,'Summary Data'!$A11,'Data entry'!$B$6:$B$200,{"Confirmed";"Probable"},'Data entry'!$AQ$6:$AQ$200,'Data Validation'!$V$9, 'Data entry'!$AP$6:$AP$200,'Data Validation'!$U$2, 'Data entry'!$BD$6:$BD$200,"&lt;&gt;*Negative*"))</f>
        <v>0</v>
      </c>
      <c r="BP11" s="15">
        <f>SUM(COUNTIFS('Data entry'!$R$6:$R$200,'Summary Data'!$A11,'Data entry'!$B$6:$B$200,{"Confirmed";"Probable"},'Data entry'!$AQ$6:$AQ$200,'Data Validation'!$V$9, 'Data entry'!$AP$6:$AP$200,'Data Validation'!$U$3, 'Data entry'!$BD$6:$BD$200,"&lt;&gt;*Negative*"))</f>
        <v>0</v>
      </c>
      <c r="BQ11" s="15">
        <f>SUM(COUNTIFS('Data entry'!$R$6:$R$200,'Summary Data'!$A11,'Data entry'!$B$6:$B$200,{"Confirmed";"Probable"},'Data entry'!$AQ$6:$AQ$200,'Data Validation'!$V$9, 'Data entry'!$AP$6:$AP$200,'Data Validation'!$U$4, 'Data entry'!$BD$6:$BD$200,"&lt;&gt;*Negative*"))</f>
        <v>0</v>
      </c>
      <c r="BR11" s="15">
        <f>SUM(COUNTIFS('Data entry'!$R$6:$R$200,'Summary Data'!$A11,'Data entry'!$B$6:$B$200,{"Confirmed";"Probable"},'Data entry'!$AQ$6:$AQ$200,'Data Validation'!$V$9, 'Data entry'!$AP$6:$AP$200,'Data Validation'!$U$5, 'Data entry'!$BD$6:$BD$200,"&lt;&gt;*Negative*"))</f>
        <v>0</v>
      </c>
      <c r="BS11" s="15">
        <f>SUM(COUNTIFS('Data entry'!$R$6:$R$200,'Summary Data'!$A11,'Data entry'!$B$6:$B$200,{"Confirmed";"Probable"},'Data entry'!$AQ$6:$AQ$200,'Data Validation'!$V$9, 'Data entry'!$AP$6:$AP$200,'Data Validation'!$U$6, 'Data entry'!$BD$6:$BD$200,"&lt;&gt;*Negative*"))</f>
        <v>0</v>
      </c>
      <c r="BT11" s="15">
        <f>SUM(COUNTIFS('Data entry'!$R$6:$R$200,'Summary Data'!$A11,'Data entry'!$B$6:$B$200,{"Confirmed";"Probable"},'Data entry'!$AQ$6:$AQ$200,'Data Validation'!$V$10, 'Data entry'!$AP$6:$AP$200,'Data Validation'!$U$2, 'Data entry'!$BD$6:$BD$200,"&lt;&gt;*Negative*"))</f>
        <v>0</v>
      </c>
      <c r="BU11" s="15">
        <f>SUM(COUNTIFS('Data entry'!$R$6:$R$200,'Summary Data'!$A11,'Data entry'!$B$6:$B$200,{"Confirmed";"Probable"},'Data entry'!$AQ$6:$AQ$200,'Data Validation'!$V$10, 'Data entry'!$AP$6:$AP$200,'Data Validation'!$U$3, 'Data entry'!$BD$6:$BD$200,"&lt;&gt;*Negative*"))</f>
        <v>0</v>
      </c>
      <c r="BV11" s="15">
        <f>SUM(COUNTIFS('Data entry'!$R$6:$R$200,'Summary Data'!$A11,'Data entry'!$B$6:$B$200,{"Confirmed";"Probable"},'Data entry'!$AQ$6:$AQ$200,'Data Validation'!$V$10, 'Data entry'!$AP$6:$AP$200,'Data Validation'!$U$4, 'Data entry'!$BD$6:$BD$200,"&lt;&gt;*Negative*"))</f>
        <v>0</v>
      </c>
      <c r="BW11" s="15">
        <f>SUM(COUNTIFS('Data entry'!$R$6:$R$200,'Summary Data'!$A11,'Data entry'!$B$6:$B$200,{"Confirmed";"Probable"},'Data entry'!$AQ$6:$AQ$200,'Data Validation'!$V$10, 'Data entry'!$AP$6:$AP$200,'Data Validation'!$U$5, 'Data entry'!$BD$6:$BD$200,"&lt;&gt;*Negative*"))</f>
        <v>0</v>
      </c>
      <c r="BX11" s="15">
        <f>SUM(COUNTIFS('Data entry'!$R$6:$R$200,'Summary Data'!$A11,'Data entry'!$B$6:$B$200,{"Confirmed";"Probable"},'Data entry'!$AQ$6:$AQ$200,'Data Validation'!$V$10, 'Data entry'!$AP$6:$AP$200,'Data Validation'!$U$6, 'Data entry'!$BD$6:$BD$200,"&lt;&gt;*Negative*"))</f>
        <v>0</v>
      </c>
      <c r="BY11" s="15">
        <f>SUM(COUNTIFS('Data entry'!$R$6:$R$200,'Summary Data'!$A11,'Data entry'!$B$6:$B$200,{"Confirmed";"Probable"},'Data entry'!$AQ$6:$AQ$200,'Data Validation'!$V$11, 'Data entry'!$AP$6:$AP$200,'Data Validation'!$U$2, 'Data entry'!$BD$6:$BD$200,"&lt;&gt;*Negative*"))</f>
        <v>0</v>
      </c>
      <c r="BZ11" s="15">
        <f>SUM(COUNTIFS('Data entry'!$R$6:$R$200,'Summary Data'!$A11,'Data entry'!$B$6:$B$200,{"Confirmed";"Probable"},'Data entry'!$AQ$6:$AQ$200,'Data Validation'!$V$11, 'Data entry'!$AP$6:$AP$200,'Data Validation'!$U$3, 'Data entry'!$BD$6:$BD$200,"&lt;&gt;*Negative*"))</f>
        <v>0</v>
      </c>
      <c r="CA11" s="15">
        <f>SUM(COUNTIFS('Data entry'!$R$6:$R$200,'Summary Data'!$A11,'Data entry'!$B$6:$B$200,{"Confirmed";"Probable"},'Data entry'!$AQ$6:$AQ$200,'Data Validation'!$V$11, 'Data entry'!$AP$6:$AP$200,'Data Validation'!$U$4, 'Data entry'!$BD$6:$BD$200,"&lt;&gt;*Negative*"))</f>
        <v>0</v>
      </c>
      <c r="CB11" s="15">
        <f>SUM(COUNTIFS('Data entry'!$R$6:$R$200,'Summary Data'!$A11,'Data entry'!$B$6:$B$200,{"Confirmed";"Probable"},'Data entry'!$AQ$6:$AQ$200,'Data Validation'!$V$11, 'Data entry'!$AP$6:$AP$200,'Data Validation'!$U$5, 'Data entry'!$BD$6:$BD$200,"&lt;&gt;*Negative*"))</f>
        <v>0</v>
      </c>
      <c r="CC11" s="15">
        <f>SUM(COUNTIFS('Data entry'!$R$6:$R$200,'Summary Data'!$A11,'Data entry'!$B$6:$B$200,{"Confirmed";"Probable"},'Data entry'!$AQ$6:$AQ$200,'Data Validation'!$V$11, 'Data entry'!$AP$6:$AP$200,'Data Validation'!$U$6, 'Data entry'!$BD$6:$BD$200,"&lt;&gt;*Negative*"))</f>
        <v>0</v>
      </c>
    </row>
    <row r="12" spans="1:81" x14ac:dyDescent="0.3">
      <c r="A12" s="12">
        <f>MIN('Data entry'!R6:R200)</f>
        <v>0</v>
      </c>
      <c r="B12" s="13">
        <f t="shared" ref="B12:B75" si="2">SUM(C12:D12)</f>
        <v>0</v>
      </c>
      <c r="C12" s="13">
        <f>COUNTIFS('Data entry'!$R$6:$R$200,$A12,'Data entry'!$B$6:$B$200,"Confirmed",'Data entry'!$BD$6:$BD$200,"&lt;&gt;*Negative*")</f>
        <v>0</v>
      </c>
      <c r="D12" s="13">
        <f>COUNTIFS('Data entry'!$R$6:$R$200,$A12,'Data entry'!$B$6:$B$200,"Probable",'Data entry'!$BD$6:$BD$200,"&lt;&gt;*Negative*")</f>
        <v>0</v>
      </c>
      <c r="E12" s="13">
        <f>COUNTIFS('Data entry'!$R$6:$R$200,$A12,'Data entry'!$B$6:$B$200,"DNM")</f>
        <v>0</v>
      </c>
      <c r="F12" s="13">
        <f>SUM(COUNTIFS('Data entry'!$R$6:$R$200,'Summary Data'!$A12,'Data entry'!$B$6:$B$200,{"Confirmed";"Probable"},'Data entry'!$AO$6:$AO$200,$F$10, 'Data entry'!$BD$6:$BD$200,"&lt;&gt;*Negative*"))</f>
        <v>0</v>
      </c>
      <c r="G12" s="13">
        <f>SUM(COUNTIFS('Data entry'!$R$6:$R$200,'Summary Data'!$A12,'Data entry'!$B$6:$B$200,{"Confirmed";"Probable"},'Data entry'!$AO$6:$AO$200,$G$10, 'Data entry'!$BD$6:$BD$200,"&lt;&gt;*Negative*"))</f>
        <v>0</v>
      </c>
      <c r="H12" s="13">
        <f>SUM(COUNTIFS('Data entry'!$R$6:$R$200,'Summary Data'!$A12,'Data entry'!$B$6:$B$200,{"Confirmed";"Probable"},'Data entry'!$AO$6:$AO$200,$H$10, 'Data entry'!$BD$6:$BD$200,"&lt;&gt;*Negative*"))</f>
        <v>0</v>
      </c>
      <c r="I12" s="13">
        <f>SUM(COUNTIFS('Data entry'!$R$6:$R$200,'Summary Data'!$A12,'Data entry'!$B$6:$B$200,{"Confirmed";"Probable"},'Data entry'!$AO$6:$AO$200,$I$10, 'Data entry'!$BD$6:$BD$200,"&lt;&gt;*Negative*"))</f>
        <v>0</v>
      </c>
      <c r="J12" s="13">
        <f>SUM(COUNTIFS('Data entry'!$R$6:$R$200,'Summary Data'!$A12,'Data entry'!$B$6:$B$200,{"Confirmed";"Probable"},'Data entry'!$AO$6:$AO$200,$J$10, 'Data entry'!$BD$6:$BD$200,"&lt;&gt;*Negative*"))</f>
        <v>0</v>
      </c>
      <c r="K12" s="13">
        <f>SUM(COUNTIFS('Data entry'!$R$6:$R$200,'Summary Data'!$A12,'Data entry'!$B$6:$B$200,{"Confirmed";"Probable"},'Data entry'!$AO$6:$AO$200,$K$10, 'Data entry'!$BD$6:$BD$200,"&lt;&gt;*Negative*"))</f>
        <v>0</v>
      </c>
      <c r="L12" s="13">
        <f>SUM(COUNTIFS('Data entry'!$R$6:$R$200,'Summary Data'!$A12,'Data entry'!$B$6:$B$200,{"Confirmed";"Probable"},'Data entry'!$AO$6:$AO$200,$L$10, 'Data entry'!$BD$6:$BD$200,"&lt;&gt;*Negative*"))</f>
        <v>0</v>
      </c>
      <c r="M12" s="13">
        <f>SUM(COUNTIFS('Data entry'!$R$6:$R$200,'Summary Data'!$A12,'Data entry'!$B$6:$B$200,{"Confirmed";"Probable"},'Data entry'!$AO$6:$AO$200,$M$10, 'Data entry'!$BD$6:$BD$200,"&lt;&gt;*Negative*"))</f>
        <v>0</v>
      </c>
      <c r="N12" s="13">
        <f>SUM(COUNTIFS('Data entry'!$R$6:$R$200,'Summary Data'!$A12,'Data entry'!$B$6:$B$200,{"Confirmed";"Probable"},'Data entry'!$AO$6:$AO$200,$N$10, 'Data entry'!$BD$6:$BD$200,"&lt;&gt;*Negative*"))</f>
        <v>0</v>
      </c>
      <c r="O12" s="15">
        <f t="shared" ref="O12:O75" si="3">J12+M12</f>
        <v>0</v>
      </c>
      <c r="P12" s="15">
        <f t="shared" ref="P12:P75" si="4">F12+G12+H12+I12+K12+L12+N12</f>
        <v>0</v>
      </c>
      <c r="Q12" s="15">
        <f>SUM(COUNTIFS('Data entry'!$R$6:$R$200,'Summary Data'!$A12,'Data entry'!$B$6:$B$200,{"Confirmed";"Probable"},'Data entry'!$AP$6:$AP$200,'Data Validation'!$U$2, 'Data entry'!$BD$6:$BD$200,"&lt;&gt;*Negative*"))</f>
        <v>0</v>
      </c>
      <c r="R12" s="15">
        <f>SUM(COUNTIFS('Data entry'!$R$6:$R$200,'Summary Data'!$A12,'Data entry'!$B$6:$B$200,{"Confirmed";"Probable"},'Data entry'!$AP$6:$AP$200,'Data Validation'!$U$3, 'Data entry'!$BD$6:$BD$200,"&lt;&gt;*Negative*"))</f>
        <v>0</v>
      </c>
      <c r="S12" s="15">
        <f>SUM(COUNTIFS('Data entry'!$R$6:$R$200,'Summary Data'!$A12,'Data entry'!$B$6:$B$200,{"Confirmed";"Probable"},'Data entry'!$AP$6:$AP$200,'Data Validation'!$U$4, 'Data entry'!$BD$6:$BD$200,"&lt;&gt;*Negative*"))</f>
        <v>0</v>
      </c>
      <c r="T12" s="15">
        <f>SUM(COUNTIFS('Data entry'!$R$6:$R$200,'Summary Data'!$A12,'Data entry'!$B$6:$B$200,{"Confirmed";"Probable"},'Data entry'!$AP$6:$AP$200,'Data Validation'!$U$5, 'Data entry'!$BD$6:$BD$200,"&lt;&gt;*Negative*"))</f>
        <v>0</v>
      </c>
      <c r="U12" s="15">
        <f>SUM(COUNTIFS('Data entry'!$R$6:$R$200,'Summary Data'!$A12,'Data entry'!$B$6:$B$200,{"Confirmed";"Probable"},'Data entry'!$AP$6:$AP$200,'Data Validation'!$U$6, 'Data entry'!$BD$6:$BD$200,"&lt;&gt;*Negative*"))</f>
        <v>0</v>
      </c>
      <c r="V12" s="15">
        <f>SUM(COUNTIFS('Data entry'!$R$6:$R$200,'Summary Data'!$A12,'Data entry'!$B$6:$B$200,{"Confirmed";"Probable"},'Data entry'!$AQ$6:$AQ$200,'Data Validation'!$V$2, 'Data entry'!$BD$6:$BD$200,"&lt;&gt;*Negative*"))</f>
        <v>0</v>
      </c>
      <c r="W12" s="15">
        <f>SUM(COUNTIFS('Data entry'!$R$6:$R$200,'Summary Data'!$A12,'Data entry'!$B$6:$B$200,{"Confirmed";"Probable"},'Data entry'!$AQ$6:$AQ$200,'Data Validation'!$V$3, 'Data entry'!$BD$6:$BD$200,"&lt;&gt;*Negative*"))</f>
        <v>0</v>
      </c>
      <c r="X12" s="15">
        <f>SUM(COUNTIFS('Data entry'!$R$6:$R$200,'Summary Data'!$A12,'Data entry'!$B$6:$B$200,{"Confirmed";"Probable"},'Data entry'!$AQ$6:$AQ$200,'Data Validation'!$V$4, 'Data entry'!$BD$6:$BD$200,"&lt;&gt;*Negative*"))</f>
        <v>0</v>
      </c>
      <c r="Y12" s="15">
        <f>SUM(COUNTIFS('Data entry'!$R$6:$R$200,'Summary Data'!$A12,'Data entry'!$B$6:$B$200,{"Confirmed";"Probable"},'Data entry'!$AQ$6:$AQ$200,'Data Validation'!$V$5, 'Data entry'!$BD$6:$BD$200,"&lt;&gt;*Negative*"))</f>
        <v>0</v>
      </c>
      <c r="Z12" s="15">
        <f>SUM(COUNTIFS('Data entry'!$R$6:$R$200,'Summary Data'!$A12,'Data entry'!$B$6:$B$200,{"Confirmed";"Probable"},'Data entry'!$AQ$6:$AQ$200,'Data Validation'!$V$6, 'Data entry'!$BD$6:$BD$200,"&lt;&gt;*Negative*"))</f>
        <v>0</v>
      </c>
      <c r="AA12" s="15">
        <f>SUM(COUNTIFS('Data entry'!$R$6:$R$200,'Summary Data'!$A12,'Data entry'!$B$6:$B$200,{"Confirmed";"Probable"},'Data entry'!$AQ$6:$AQ$200,'Data Validation'!$V$7, 'Data entry'!$BD$6:$BD$200,"&lt;&gt;*Negative*"))</f>
        <v>0</v>
      </c>
      <c r="AB12" s="15">
        <f>SUM(COUNTIFS('Data entry'!$R$6:$R$200,'Summary Data'!$A12,'Data entry'!$B$6:$B$200,{"Confirmed";"Probable"},'Data entry'!$AQ$6:$AQ$200,'Data Validation'!$V$8, 'Data entry'!$BD$6:$BD$200,"&lt;&gt;*Negative*"))</f>
        <v>0</v>
      </c>
      <c r="AC12" s="15">
        <f>SUM(COUNTIFS('Data entry'!$R$6:$R$200,'Summary Data'!$A12,'Data entry'!$B$6:$B$200,{"Confirmed";"Probable"},'Data entry'!$AQ$6:$AQ$200,'Data Validation'!$V$9, 'Data entry'!$BD$6:$BD$200,"&lt;&gt;*Negative*"))</f>
        <v>0</v>
      </c>
      <c r="AD12" s="15">
        <f>SUM(COUNTIFS('Data entry'!$R$6:$R$200,'Summary Data'!$A12,'Data entry'!$B$6:$B$200,{"Confirmed";"Probable"},'Data entry'!$AQ$6:$AQ$200,'Data Validation'!$V$10, 'Data entry'!$BD$6:$BD$200,"&lt;&gt;*Negative*"))</f>
        <v>0</v>
      </c>
      <c r="AE12" s="15">
        <f>SUM(COUNTIFS('Data entry'!$R$6:$R$200,'Summary Data'!$A12,'Data entry'!$B$6:$B$200,{"Confirmed";"Probable"},'Data entry'!$AQ$6:$AQ$200,'Data Validation'!$V$11, 'Data entry'!$BD$6:$BD$200,"&lt;&gt;*Negative*"))</f>
        <v>0</v>
      </c>
      <c r="AF12" s="15">
        <f>SUM(COUNTIFS('Data entry'!$R$6:$R$200,'Summary Data'!$A12,'Data entry'!$B$6:$B$200,{"Confirmed";"Probable"},'Data entry'!$AQ$6:$AQ$200,'Data Validation'!$V$2, 'Data entry'!$AP$6:$AP$200,'Data Validation'!$U$2, 'Data entry'!$BD$6:$BD$200,"&lt;&gt;*Negative*"))</f>
        <v>0</v>
      </c>
      <c r="AG12" s="15">
        <f>SUM(COUNTIFS('Data entry'!$R$6:$R$200,'Summary Data'!$A12,'Data entry'!$B$6:$B$200,{"Confirmed";"Probable"},'Data entry'!$AQ$6:$AQ$200,'Data Validation'!$V$2, 'Data entry'!$AP$6:$AP$200,'Data Validation'!$U$3, 'Data entry'!$BD$6:$BD$200,"&lt;&gt;*Negative*"))</f>
        <v>0</v>
      </c>
      <c r="AH12" s="15">
        <f>SUM(COUNTIFS('Data entry'!$R$6:$R$200,'Summary Data'!$A12,'Data entry'!$B$6:$B$200,{"Confirmed";"Probable"},'Data entry'!$AQ$6:$AQ$200,'Data Validation'!$V$2, 'Data entry'!$AP$6:$AP$200,'Data Validation'!$U$4, 'Data entry'!$BD$6:$BD$200,"&lt;&gt;*Negative*"))</f>
        <v>0</v>
      </c>
      <c r="AI12" s="15">
        <f>SUM(COUNTIFS('Data entry'!$R$6:$R$200,'Summary Data'!$A12,'Data entry'!$B$6:$B$200,{"Confirmed";"Probable"},'Data entry'!$AQ$6:$AQ$200,'Data Validation'!$V$2, 'Data entry'!$AP$6:$AP$200,'Data Validation'!$U$5, 'Data entry'!$BD$6:$BD$200,"&lt;&gt;*Negative*"))</f>
        <v>0</v>
      </c>
      <c r="AJ12" s="15">
        <f>SUM(COUNTIFS('Data entry'!$R$6:$R$200,'Summary Data'!$A12,'Data entry'!$B$6:$B$200,{"Confirmed";"Probable"},'Data entry'!$AQ$6:$AQ$200,'Data Validation'!$V$2, 'Data entry'!$AP$6:$AP$200,'Data Validation'!$U$6, 'Data entry'!$BD$6:$BD$200,"&lt;&gt;*Negative*"))</f>
        <v>0</v>
      </c>
      <c r="AK12" s="15">
        <f>SUM(COUNTIFS('Data entry'!$R$6:$R$200,'Summary Data'!$A12,'Data entry'!$B$6:$B$200,{"Confirmed";"Probable"},'Data entry'!$AQ$6:$AQ$200,'Data Validation'!$V$3, 'Data entry'!$AP$6:$AP$200,'Data Validation'!$U$2, 'Data entry'!$BD$6:$BD$200,"&lt;&gt;*Negative*"))</f>
        <v>0</v>
      </c>
      <c r="AL12" s="15">
        <f>SUM(COUNTIFS('Data entry'!$R$6:$R$200,'Summary Data'!$A12,'Data entry'!$B$6:$B$200,{"Confirmed";"Probable"},'Data entry'!$AQ$6:$AQ$200,'Data Validation'!$V$3, 'Data entry'!$AP$6:$AP$200,'Data Validation'!$U$3, 'Data entry'!$BD$6:$BD$200,"&lt;&gt;*Negative*"))</f>
        <v>0</v>
      </c>
      <c r="AM12" s="15">
        <f>SUM(COUNTIFS('Data entry'!$R$6:$R$200,'Summary Data'!$A12,'Data entry'!$B$6:$B$200,{"Confirmed";"Probable"},'Data entry'!$AQ$6:$AQ$200,'Data Validation'!$V$3, 'Data entry'!$AP$6:$AP$200,'Data Validation'!$U$4, 'Data entry'!$BD$6:$BD$200,"&lt;&gt;*Negative*"))</f>
        <v>0</v>
      </c>
      <c r="AN12" s="15">
        <f>SUM(COUNTIFS('Data entry'!$R$6:$R$200,'Summary Data'!$A12,'Data entry'!$B$6:$B$200,{"Confirmed";"Probable"},'Data entry'!$AQ$6:$AQ$200,'Data Validation'!$V$3, 'Data entry'!$AP$6:$AP$200,'Data Validation'!$U$5, 'Data entry'!$BD$6:$BD$200,"&lt;&gt;*Negative*"))</f>
        <v>0</v>
      </c>
      <c r="AO12" s="15">
        <f>SUM(COUNTIFS('Data entry'!$R$6:$R$200,'Summary Data'!$A12,'Data entry'!$B$6:$B$200,{"Confirmed";"Probable"},'Data entry'!$AQ$6:$AQ$200,'Data Validation'!$V$3, 'Data entry'!$AP$6:$AP$200,'Data Validation'!$U$6, 'Data entry'!$BD$6:$BD$200,"&lt;&gt;*Negative*"))</f>
        <v>0</v>
      </c>
      <c r="AP12" s="15">
        <f>SUM(COUNTIFS('Data entry'!$R$6:$R$200,'Summary Data'!$A12,'Data entry'!$B$6:$B$200,{"Confirmed";"Probable"},'Data entry'!$AQ$6:$AQ$200,'Data Validation'!$V$4, 'Data entry'!$AP$6:$AP$200,'Data Validation'!$U$2, 'Data entry'!$BD$6:$BD$200,"&lt;&gt;*Negative*"))</f>
        <v>0</v>
      </c>
      <c r="AQ12" s="15">
        <f>SUM(COUNTIFS('Data entry'!$R$6:$R$200,'Summary Data'!$A12,'Data entry'!$B$6:$B$200,{"Confirmed";"Probable"},'Data entry'!$AQ$6:$AQ$200,'Data Validation'!$V$4, 'Data entry'!$AP$6:$AP$200,'Data Validation'!$U$3, 'Data entry'!$BD$6:$BD$200,"&lt;&gt;*Negative*"))</f>
        <v>0</v>
      </c>
      <c r="AR12" s="15">
        <f>SUM(COUNTIFS('Data entry'!$R$6:$R$200,'Summary Data'!$A12,'Data entry'!$B$6:$B$200,{"Confirmed";"Probable"},'Data entry'!$AQ$6:$AQ$200,'Data Validation'!$V$4, 'Data entry'!$AP$6:$AP$200,'Data Validation'!$U$4, 'Data entry'!$BD$6:$BD$200,"&lt;&gt;*Negative*"))</f>
        <v>0</v>
      </c>
      <c r="AS12" s="15">
        <f>SUM(COUNTIFS('Data entry'!$R$6:$R$200,'Summary Data'!$A12,'Data entry'!$B$6:$B$200,{"Confirmed";"Probable"},'Data entry'!$AQ$6:$AQ$200,'Data Validation'!$V$4, 'Data entry'!$AP$6:$AP$200,'Data Validation'!$U$5, 'Data entry'!$BD$6:$BD$200,"&lt;&gt;*Negative*"))</f>
        <v>0</v>
      </c>
      <c r="AT12" s="15">
        <f>SUM(COUNTIFS('Data entry'!$R$6:$R$200,'Summary Data'!$A12,'Data entry'!$B$6:$B$200,{"Confirmed";"Probable"},'Data entry'!$AQ$6:$AQ$200,'Data Validation'!$V$4, 'Data entry'!$AP$6:$AP$200,'Data Validation'!$U$6, 'Data entry'!$BD$6:$BD$200,"&lt;&gt;*Negative*"))</f>
        <v>0</v>
      </c>
      <c r="AU12" s="15">
        <f>SUM(COUNTIFS('Data entry'!$R$6:$R$200,'Summary Data'!$A12,'Data entry'!$B$6:$B$200,{"Confirmed";"Probable"},'Data entry'!$AQ$6:$AQ$200,'Data Validation'!$V$5, 'Data entry'!$AP$6:$AP$200,'Data Validation'!$U$2, 'Data entry'!$BD$6:$BD$200,"&lt;&gt;*Negative*"))</f>
        <v>0</v>
      </c>
      <c r="AV12" s="15">
        <f>SUM(COUNTIFS('Data entry'!$R$6:$R$200,'Summary Data'!$A12,'Data entry'!$B$6:$B$200,{"Confirmed";"Probable"},'Data entry'!$AQ$6:$AQ$200,'Data Validation'!$V$5, 'Data entry'!$AP$6:$AP$200,'Data Validation'!$U$3, 'Data entry'!$BD$6:$BD$200,"&lt;&gt;*Negative*"))</f>
        <v>0</v>
      </c>
      <c r="AW12" s="15">
        <f>SUM(COUNTIFS('Data entry'!$R$6:$R$200,'Summary Data'!$A12,'Data entry'!$B$6:$B$200,{"Confirmed";"Probable"},'Data entry'!$AQ$6:$AQ$200,'Data Validation'!$V$5, 'Data entry'!$AP$6:$AP$200,'Data Validation'!$U$4, 'Data entry'!$BD$6:$BD$200,"&lt;&gt;*Negative*"))</f>
        <v>0</v>
      </c>
      <c r="AX12" s="15">
        <f>SUM(COUNTIFS('Data entry'!$R$6:$R$200,'Summary Data'!$A12,'Data entry'!$B$6:$B$200,{"Confirmed";"Probable"},'Data entry'!$AQ$6:$AQ$200,'Data Validation'!$V$5, 'Data entry'!$AP$6:$AP$200,'Data Validation'!$U$5, 'Data entry'!$BD$6:$BD$200,"&lt;&gt;*Negative*"))</f>
        <v>0</v>
      </c>
      <c r="AY12" s="15">
        <f>SUM(COUNTIFS('Data entry'!$R$6:$R$200,'Summary Data'!$A12,'Data entry'!$B$6:$B$200,{"Confirmed";"Probable"},'Data entry'!$AQ$6:$AQ$200,'Data Validation'!$V$5, 'Data entry'!$AP$6:$AP$200,'Data Validation'!$U$6, 'Data entry'!$BD$6:$BD$200,"&lt;&gt;*Negative*"))</f>
        <v>0</v>
      </c>
      <c r="AZ12" s="15">
        <f>SUM(COUNTIFS('Data entry'!$R$6:$R$200,'Summary Data'!$A12,'Data entry'!$B$6:$B$200,{"Confirmed";"Probable"},'Data entry'!$AQ$6:$AQ$200,'Data Validation'!$V$6, 'Data entry'!$AP$6:$AP$200,'Data Validation'!$U$2, 'Data entry'!$BD$6:$BD$200,"&lt;&gt;*Negative*"))</f>
        <v>0</v>
      </c>
      <c r="BA12" s="15">
        <f>SUM(COUNTIFS('Data entry'!$R$6:$R$200,'Summary Data'!$A12,'Data entry'!$B$6:$B$200,{"Confirmed";"Probable"},'Data entry'!$AQ$6:$AQ$200,'Data Validation'!$V$6, 'Data entry'!$AP$6:$AP$200,'Data Validation'!$U$3, 'Data entry'!$BD$6:$BD$200,"&lt;&gt;*Negative*"))</f>
        <v>0</v>
      </c>
      <c r="BB12" s="15">
        <f>SUM(COUNTIFS('Data entry'!$R$6:$R$200,'Summary Data'!$A12,'Data entry'!$B$6:$B$200,{"Confirmed";"Probable"},'Data entry'!$AQ$6:$AQ$200,'Data Validation'!$V$6, 'Data entry'!$AP$6:$AP$200,'Data Validation'!$U$4, 'Data entry'!$BD$6:$BD$200,"&lt;&gt;*Negative*"))</f>
        <v>0</v>
      </c>
      <c r="BC12" s="15">
        <f>SUM(COUNTIFS('Data entry'!$R$6:$R$200,'Summary Data'!$A12,'Data entry'!$B$6:$B$200,{"Confirmed";"Probable"},'Data entry'!$AQ$6:$AQ$200,'Data Validation'!$V$6, 'Data entry'!$AP$6:$AP$200,'Data Validation'!$U$5, 'Data entry'!$BD$6:$BD$200,"&lt;&gt;*Negative*"))</f>
        <v>0</v>
      </c>
      <c r="BD12" s="15">
        <f>SUM(COUNTIFS('Data entry'!$R$6:$R$200,'Summary Data'!$A12,'Data entry'!$B$6:$B$200,{"Confirmed";"Probable"},'Data entry'!$AQ$6:$AQ$200,'Data Validation'!$V$6, 'Data entry'!$AP$6:$AP$200,'Data Validation'!$U$6, 'Data entry'!$BD$6:$BD$200,"&lt;&gt;*Negative*"))</f>
        <v>0</v>
      </c>
      <c r="BE12" s="15">
        <f>SUM(COUNTIFS('Data entry'!$R$6:$R$200,'Summary Data'!$A12,'Data entry'!$B$6:$B$200,{"Confirmed";"Probable"},'Data entry'!$AQ$6:$AQ$200,'Data Validation'!$V$7, 'Data entry'!$AP$6:$AP$200,'Data Validation'!$U$2, 'Data entry'!$BD$6:$BD$200,"&lt;&gt;*Negative*"))</f>
        <v>0</v>
      </c>
      <c r="BF12" s="15">
        <f>SUM(COUNTIFS('Data entry'!$R$6:$R$200,'Summary Data'!$A12,'Data entry'!$B$6:$B$200,{"Confirmed";"Probable"},'Data entry'!$AQ$6:$AQ$200,'Data Validation'!$V$7, 'Data entry'!$AP$6:$AP$200,'Data Validation'!$U$3, 'Data entry'!$BD$6:$BD$200,"&lt;&gt;*Negative*"))</f>
        <v>0</v>
      </c>
      <c r="BG12" s="15">
        <f>SUM(COUNTIFS('Data entry'!$R$6:$R$200,'Summary Data'!$A12,'Data entry'!$B$6:$B$200,{"Confirmed";"Probable"},'Data entry'!$AQ$6:$AQ$200,'Data Validation'!$V$7, 'Data entry'!$AP$6:$AP$200,'Data Validation'!$U$4, 'Data entry'!$BD$6:$BD$200,"&lt;&gt;*Negative*"))</f>
        <v>0</v>
      </c>
      <c r="BH12" s="15">
        <f>SUM(COUNTIFS('Data entry'!$R$6:$R$200,'Summary Data'!$A12,'Data entry'!$B$6:$B$200,{"Confirmed";"Probable"},'Data entry'!$AQ$6:$AQ$200,'Data Validation'!$V$7, 'Data entry'!$AP$6:$AP$200,'Data Validation'!$U$5, 'Data entry'!$BD$6:$BD$200,"&lt;&gt;*Negative*"))</f>
        <v>0</v>
      </c>
      <c r="BI12" s="15">
        <f>SUM(COUNTIFS('Data entry'!$R$6:$R$200,'Summary Data'!$A12,'Data entry'!$B$6:$B$200,{"Confirmed";"Probable"},'Data entry'!$AQ$6:$AQ$200,'Data Validation'!$V$7, 'Data entry'!$AP$6:$AP$200,'Data Validation'!$U$6, 'Data entry'!$BD$6:$BD$200,"&lt;&gt;*Negative*"))</f>
        <v>0</v>
      </c>
      <c r="BJ12" s="15">
        <f>SUM(COUNTIFS('Data entry'!$R$6:$R$200,'Summary Data'!$A12,'Data entry'!$B$6:$B$200,{"Confirmed";"Probable"},'Data entry'!$AQ$6:$AQ$200,'Data Validation'!$V$8, 'Data entry'!$AP$6:$AP$200,'Data Validation'!$U$2, 'Data entry'!$BD$6:$BD$200,"&lt;&gt;*Negative*"))</f>
        <v>0</v>
      </c>
      <c r="BK12" s="15">
        <f>SUM(COUNTIFS('Data entry'!$R$6:$R$200,'Summary Data'!$A12,'Data entry'!$B$6:$B$200,{"Confirmed";"Probable"},'Data entry'!$AQ$6:$AQ$200,'Data Validation'!$V$8, 'Data entry'!$AP$6:$AP$200,'Data Validation'!$U$3, 'Data entry'!$BD$6:$BD$200,"&lt;&gt;*Negative*"))</f>
        <v>0</v>
      </c>
      <c r="BL12" s="15">
        <f>SUM(COUNTIFS('Data entry'!$R$6:$R$200,'Summary Data'!$A12,'Data entry'!$B$6:$B$200,{"Confirmed";"Probable"},'Data entry'!$AQ$6:$AQ$200,'Data Validation'!$V$8, 'Data entry'!$AP$6:$AP$200,'Data Validation'!$U$4, 'Data entry'!$BD$6:$BD$200,"&lt;&gt;*Negative*"))</f>
        <v>0</v>
      </c>
      <c r="BM12" s="15">
        <f>SUM(COUNTIFS('Data entry'!$R$6:$R$200,'Summary Data'!$A12,'Data entry'!$B$6:$B$200,{"Confirmed";"Probable"},'Data entry'!$AQ$6:$AQ$200,'Data Validation'!$V$8, 'Data entry'!$AP$6:$AP$200,'Data Validation'!$U$5, 'Data entry'!$BD$6:$BD$200,"&lt;&gt;*Negative*"))</f>
        <v>0</v>
      </c>
      <c r="BN12" s="15">
        <f>SUM(COUNTIFS('Data entry'!$R$6:$R$200,'Summary Data'!$A12,'Data entry'!$B$6:$B$200,{"Confirmed";"Probable"},'Data entry'!$AQ$6:$AQ$200,'Data Validation'!$V$8, 'Data entry'!$AP$6:$AP$200,'Data Validation'!$U$6, 'Data entry'!$BD$6:$BD$200,"&lt;&gt;*Negative*"))</f>
        <v>0</v>
      </c>
      <c r="BO12" s="15">
        <f>SUM(COUNTIFS('Data entry'!$R$6:$R$200,'Summary Data'!$A12,'Data entry'!$B$6:$B$200,{"Confirmed";"Probable"},'Data entry'!$AQ$6:$AQ$200,'Data Validation'!$V$9, 'Data entry'!$AP$6:$AP$200,'Data Validation'!$U$2, 'Data entry'!$BD$6:$BD$200,"&lt;&gt;*Negative*"))</f>
        <v>0</v>
      </c>
      <c r="BP12" s="15">
        <f>SUM(COUNTIFS('Data entry'!$R$6:$R$200,'Summary Data'!$A12,'Data entry'!$B$6:$B$200,{"Confirmed";"Probable"},'Data entry'!$AQ$6:$AQ$200,'Data Validation'!$V$9, 'Data entry'!$AP$6:$AP$200,'Data Validation'!$U$3, 'Data entry'!$BD$6:$BD$200,"&lt;&gt;*Negative*"))</f>
        <v>0</v>
      </c>
      <c r="BQ12" s="15">
        <f>SUM(COUNTIFS('Data entry'!$R$6:$R$200,'Summary Data'!$A12,'Data entry'!$B$6:$B$200,{"Confirmed";"Probable"},'Data entry'!$AQ$6:$AQ$200,'Data Validation'!$V$9, 'Data entry'!$AP$6:$AP$200,'Data Validation'!$U$4, 'Data entry'!$BD$6:$BD$200,"&lt;&gt;*Negative*"))</f>
        <v>0</v>
      </c>
      <c r="BR12" s="15">
        <f>SUM(COUNTIFS('Data entry'!$R$6:$R$200,'Summary Data'!$A12,'Data entry'!$B$6:$B$200,{"Confirmed";"Probable"},'Data entry'!$AQ$6:$AQ$200,'Data Validation'!$V$9, 'Data entry'!$AP$6:$AP$200,'Data Validation'!$U$5, 'Data entry'!$BD$6:$BD$200,"&lt;&gt;*Negative*"))</f>
        <v>0</v>
      </c>
      <c r="BS12" s="15">
        <f>SUM(COUNTIFS('Data entry'!$R$6:$R$200,'Summary Data'!$A12,'Data entry'!$B$6:$B$200,{"Confirmed";"Probable"},'Data entry'!$AQ$6:$AQ$200,'Data Validation'!$V$9, 'Data entry'!$AP$6:$AP$200,'Data Validation'!$U$6, 'Data entry'!$BD$6:$BD$200,"&lt;&gt;*Negative*"))</f>
        <v>0</v>
      </c>
      <c r="BT12" s="15">
        <f>SUM(COUNTIFS('Data entry'!$R$6:$R$200,'Summary Data'!$A12,'Data entry'!$B$6:$B$200,{"Confirmed";"Probable"},'Data entry'!$AQ$6:$AQ$200,'Data Validation'!$V$10, 'Data entry'!$AP$6:$AP$200,'Data Validation'!$U$2, 'Data entry'!$BD$6:$BD$200,"&lt;&gt;*Negative*"))</f>
        <v>0</v>
      </c>
      <c r="BU12" s="15">
        <f>SUM(COUNTIFS('Data entry'!$R$6:$R$200,'Summary Data'!$A12,'Data entry'!$B$6:$B$200,{"Confirmed";"Probable"},'Data entry'!$AQ$6:$AQ$200,'Data Validation'!$V$10, 'Data entry'!$AP$6:$AP$200,'Data Validation'!$U$3, 'Data entry'!$BD$6:$BD$200,"&lt;&gt;*Negative*"))</f>
        <v>0</v>
      </c>
      <c r="BV12" s="15">
        <f>SUM(COUNTIFS('Data entry'!$R$6:$R$200,'Summary Data'!$A12,'Data entry'!$B$6:$B$200,{"Confirmed";"Probable"},'Data entry'!$AQ$6:$AQ$200,'Data Validation'!$V$10, 'Data entry'!$AP$6:$AP$200,'Data Validation'!$U$4, 'Data entry'!$BD$6:$BD$200,"&lt;&gt;*Negative*"))</f>
        <v>0</v>
      </c>
      <c r="BW12" s="15">
        <f>SUM(COUNTIFS('Data entry'!$R$6:$R$200,'Summary Data'!$A12,'Data entry'!$B$6:$B$200,{"Confirmed";"Probable"},'Data entry'!$AQ$6:$AQ$200,'Data Validation'!$V$10, 'Data entry'!$AP$6:$AP$200,'Data Validation'!$U$5, 'Data entry'!$BD$6:$BD$200,"&lt;&gt;*Negative*"))</f>
        <v>0</v>
      </c>
      <c r="BX12" s="15">
        <f>SUM(COUNTIFS('Data entry'!$R$6:$R$200,'Summary Data'!$A12,'Data entry'!$B$6:$B$200,{"Confirmed";"Probable"},'Data entry'!$AQ$6:$AQ$200,'Data Validation'!$V$10, 'Data entry'!$AP$6:$AP$200,'Data Validation'!$U$6, 'Data entry'!$BD$6:$BD$200,"&lt;&gt;*Negative*"))</f>
        <v>0</v>
      </c>
      <c r="BY12" s="15">
        <f>SUM(COUNTIFS('Data entry'!$R$6:$R$200,'Summary Data'!$A12,'Data entry'!$B$6:$B$200,{"Confirmed";"Probable"},'Data entry'!$AQ$6:$AQ$200,'Data Validation'!$V$11, 'Data entry'!$AP$6:$AP$200,'Data Validation'!$U$2, 'Data entry'!$BD$6:$BD$200,"&lt;&gt;*Negative*"))</f>
        <v>0</v>
      </c>
      <c r="BZ12" s="15">
        <f>SUM(COUNTIFS('Data entry'!$R$6:$R$200,'Summary Data'!$A12,'Data entry'!$B$6:$B$200,{"Confirmed";"Probable"},'Data entry'!$AQ$6:$AQ$200,'Data Validation'!$V$11, 'Data entry'!$AP$6:$AP$200,'Data Validation'!$U$3, 'Data entry'!$BD$6:$BD$200,"&lt;&gt;*Negative*"))</f>
        <v>0</v>
      </c>
      <c r="CA12" s="15">
        <f>SUM(COUNTIFS('Data entry'!$R$6:$R$200,'Summary Data'!$A12,'Data entry'!$B$6:$B$200,{"Confirmed";"Probable"},'Data entry'!$AQ$6:$AQ$200,'Data Validation'!$V$11, 'Data entry'!$AP$6:$AP$200,'Data Validation'!$U$4, 'Data entry'!$BD$6:$BD$200,"&lt;&gt;*Negative*"))</f>
        <v>0</v>
      </c>
      <c r="CB12" s="15">
        <f>SUM(COUNTIFS('Data entry'!$R$6:$R$200,'Summary Data'!$A12,'Data entry'!$B$6:$B$200,{"Confirmed";"Probable"},'Data entry'!$AQ$6:$AQ$200,'Data Validation'!$V$11, 'Data entry'!$AP$6:$AP$200,'Data Validation'!$U$5, 'Data entry'!$BD$6:$BD$200,"&lt;&gt;*Negative*"))</f>
        <v>0</v>
      </c>
      <c r="CC12" s="15">
        <f>SUM(COUNTIFS('Data entry'!$R$6:$R$200,'Summary Data'!$A12,'Data entry'!$B$6:$B$200,{"Confirmed";"Probable"},'Data entry'!$AQ$6:$AQ$200,'Data Validation'!$V$11, 'Data entry'!$AP$6:$AP$200,'Data Validation'!$U$6, 'Data entry'!$BD$6:$BD$200,"&lt;&gt;*Negative*"))</f>
        <v>0</v>
      </c>
    </row>
    <row r="13" spans="1:81" x14ac:dyDescent="0.3">
      <c r="A13" s="12">
        <f>A12+1</f>
        <v>1</v>
      </c>
      <c r="B13" s="13">
        <f t="shared" si="2"/>
        <v>0</v>
      </c>
      <c r="C13" s="13">
        <f>COUNTIFS('Data entry'!$R$6:$R$200,$A13,'Data entry'!$B$6:$B$200,"Confirmed",'Data entry'!$BD$6:$BD$200,"&lt;&gt;*Negative*")</f>
        <v>0</v>
      </c>
      <c r="D13" s="13">
        <f>COUNTIFS('Data entry'!$R$6:$R$200,$A13,'Data entry'!$B$6:$B$200,"Probable",'Data entry'!$BD$6:$BD$200,"&lt;&gt;*Negative*")</f>
        <v>0</v>
      </c>
      <c r="E13" s="13">
        <f>COUNTIFS('Data entry'!$R$6:$R$200,$A13,'Data entry'!$B$6:$B$200,"DNM")</f>
        <v>0</v>
      </c>
      <c r="F13" s="13">
        <f>SUM(COUNTIFS('Data entry'!$R$6:$R$200,'Summary Data'!$A13,'Data entry'!$B$6:$B$200,{"Confirmed";"Probable"},'Data entry'!$AO$6:$AO$200,$F$10, 'Data entry'!$BD$6:$BD$200,"&lt;&gt;*Negative*"))</f>
        <v>0</v>
      </c>
      <c r="G13" s="13">
        <f>SUM(COUNTIFS('Data entry'!$R$6:$R$200,'Summary Data'!$A13,'Data entry'!$B$6:$B$200,{"Confirmed";"Probable"},'Data entry'!$AO$6:$AO$200,$G$10, 'Data entry'!$BD$6:$BD$200,"&lt;&gt;*Negative*"))</f>
        <v>0</v>
      </c>
      <c r="H13" s="13">
        <f>SUM(COUNTIFS('Data entry'!$R$6:$R$200,'Summary Data'!$A13,'Data entry'!$B$6:$B$200,{"Confirmed";"Probable"},'Data entry'!$AO$6:$AO$200,$H$10, 'Data entry'!$BD$6:$BD$200,"&lt;&gt;*Negative*"))</f>
        <v>0</v>
      </c>
      <c r="I13" s="13">
        <f>SUM(COUNTIFS('Data entry'!$R$6:$R$200,'Summary Data'!$A13,'Data entry'!$B$6:$B$200,{"Confirmed";"Probable"},'Data entry'!$AO$6:$AO$200,$I$10, 'Data entry'!$BD$6:$BD$200,"&lt;&gt;*Negative*"))</f>
        <v>0</v>
      </c>
      <c r="J13" s="13">
        <f>SUM(COUNTIFS('Data entry'!$R$6:$R$200,'Summary Data'!$A13,'Data entry'!$B$6:$B$200,{"Confirmed";"Probable"},'Data entry'!$AO$6:$AO$200,$J$10, 'Data entry'!$BD$6:$BD$200,"&lt;&gt;*Negative*"))</f>
        <v>0</v>
      </c>
      <c r="K13" s="13">
        <f>SUM(COUNTIFS('Data entry'!$R$6:$R$200,'Summary Data'!$A13,'Data entry'!$B$6:$B$200,{"Confirmed";"Probable"},'Data entry'!$AO$6:$AO$200,$K$10, 'Data entry'!$BD$6:$BD$200,"&lt;&gt;*Negative*"))</f>
        <v>0</v>
      </c>
      <c r="L13" s="13">
        <f>SUM(COUNTIFS('Data entry'!$R$6:$R$200,'Summary Data'!$A13,'Data entry'!$B$6:$B$200,{"Confirmed";"Probable"},'Data entry'!$AO$6:$AO$200,$L$10, 'Data entry'!$BD$6:$BD$200,"&lt;&gt;*Negative*"))</f>
        <v>0</v>
      </c>
      <c r="M13" s="13">
        <f>SUM(COUNTIFS('Data entry'!$R$6:$R$200,'Summary Data'!$A13,'Data entry'!$B$6:$B$200,{"Confirmed";"Probable"},'Data entry'!$AO$6:$AO$200,$M$10, 'Data entry'!$BD$6:$BD$200,"&lt;&gt;*Negative*"))</f>
        <v>0</v>
      </c>
      <c r="N13" s="13">
        <f>SUM(COUNTIFS('Data entry'!$R$6:$R$200,'Summary Data'!$A13,'Data entry'!$B$6:$B$200,{"Confirmed";"Probable"},'Data entry'!$AO$6:$AO$200,$N$10, 'Data entry'!$BD$6:$BD$200,"&lt;&gt;*Negative*"))</f>
        <v>0</v>
      </c>
      <c r="O13" s="15">
        <f t="shared" si="3"/>
        <v>0</v>
      </c>
      <c r="P13" s="15">
        <f t="shared" si="4"/>
        <v>0</v>
      </c>
      <c r="Q13" s="15">
        <f>SUM(COUNTIFS('Data entry'!$R$6:$R$200,'Summary Data'!$A13,'Data entry'!$B$6:$B$200,{"Confirmed";"Probable"},'Data entry'!$AP$6:$AP$200,'Data Validation'!$U$2, 'Data entry'!$BD$6:$BD$200,"&lt;&gt;*Negative*"))</f>
        <v>0</v>
      </c>
      <c r="R13" s="15">
        <f>SUM(COUNTIFS('Data entry'!$R$6:$R$200,'Summary Data'!$A13,'Data entry'!$B$6:$B$200,{"Confirmed";"Probable"},'Data entry'!$AP$6:$AP$200,'Data Validation'!$U$3, 'Data entry'!$BD$6:$BD$200,"&lt;&gt;*Negative*"))</f>
        <v>0</v>
      </c>
      <c r="S13" s="15">
        <f>SUM(COUNTIFS('Data entry'!$R$6:$R$200,'Summary Data'!$A13,'Data entry'!$B$6:$B$200,{"Confirmed";"Probable"},'Data entry'!$AP$6:$AP$200,'Data Validation'!$U$4, 'Data entry'!$BD$6:$BD$200,"&lt;&gt;*Negative*"))</f>
        <v>0</v>
      </c>
      <c r="T13" s="15">
        <f>SUM(COUNTIFS('Data entry'!$R$6:$R$200,'Summary Data'!$A13,'Data entry'!$B$6:$B$200,{"Confirmed";"Probable"},'Data entry'!$AP$6:$AP$200,'Data Validation'!$U$5, 'Data entry'!$BD$6:$BD$200,"&lt;&gt;*Negative*"))</f>
        <v>0</v>
      </c>
      <c r="U13" s="15">
        <f>SUM(COUNTIFS('Data entry'!$R$6:$R$200,'Summary Data'!$A13,'Data entry'!$B$6:$B$200,{"Confirmed";"Probable"},'Data entry'!$AP$6:$AP$200,'Data Validation'!$U$6, 'Data entry'!$BD$6:$BD$200,"&lt;&gt;*Negative*"))</f>
        <v>0</v>
      </c>
      <c r="V13" s="15">
        <f>SUM(COUNTIFS('Data entry'!$R$6:$R$200,'Summary Data'!$A13,'Data entry'!$B$6:$B$200,{"Confirmed";"Probable"},'Data entry'!$AQ$6:$AQ$200,'Data Validation'!$V$2, 'Data entry'!$BD$6:$BD$200,"&lt;&gt;*Negative*"))</f>
        <v>0</v>
      </c>
      <c r="W13" s="15">
        <f>SUM(COUNTIFS('Data entry'!$R$6:$R$200,'Summary Data'!$A13,'Data entry'!$B$6:$B$200,{"Confirmed";"Probable"},'Data entry'!$AQ$6:$AQ$200,'Data Validation'!$V$3, 'Data entry'!$BD$6:$BD$200,"&lt;&gt;*Negative*"))</f>
        <v>0</v>
      </c>
      <c r="X13" s="15">
        <f>SUM(COUNTIFS('Data entry'!$R$6:$R$200,'Summary Data'!$A13,'Data entry'!$B$6:$B$200,{"Confirmed";"Probable"},'Data entry'!$AQ$6:$AQ$200,'Data Validation'!$V$4, 'Data entry'!$BD$6:$BD$200,"&lt;&gt;*Negative*"))</f>
        <v>0</v>
      </c>
      <c r="Y13" s="15">
        <f>SUM(COUNTIFS('Data entry'!$R$6:$R$200,'Summary Data'!$A13,'Data entry'!$B$6:$B$200,{"Confirmed";"Probable"},'Data entry'!$AQ$6:$AQ$200,'Data Validation'!$V$5, 'Data entry'!$BD$6:$BD$200,"&lt;&gt;*Negative*"))</f>
        <v>0</v>
      </c>
      <c r="Z13" s="15">
        <f>SUM(COUNTIFS('Data entry'!$R$6:$R$200,'Summary Data'!$A13,'Data entry'!$B$6:$B$200,{"Confirmed";"Probable"},'Data entry'!$AQ$6:$AQ$200,'Data Validation'!$V$6, 'Data entry'!$BD$6:$BD$200,"&lt;&gt;*Negative*"))</f>
        <v>0</v>
      </c>
      <c r="AA13" s="15">
        <f>SUM(COUNTIFS('Data entry'!$R$6:$R$200,'Summary Data'!$A13,'Data entry'!$B$6:$B$200,{"Confirmed";"Probable"},'Data entry'!$AQ$6:$AQ$200,'Data Validation'!$V$7, 'Data entry'!$BD$6:$BD$200,"&lt;&gt;*Negative*"))</f>
        <v>0</v>
      </c>
      <c r="AB13" s="15">
        <f>SUM(COUNTIFS('Data entry'!$R$6:$R$200,'Summary Data'!$A13,'Data entry'!$B$6:$B$200,{"Confirmed";"Probable"},'Data entry'!$AQ$6:$AQ$200,'Data Validation'!$V$8, 'Data entry'!$BD$6:$BD$200,"&lt;&gt;*Negative*"))</f>
        <v>0</v>
      </c>
      <c r="AC13" s="15">
        <f>SUM(COUNTIFS('Data entry'!$R$6:$R$200,'Summary Data'!$A13,'Data entry'!$B$6:$B$200,{"Confirmed";"Probable"},'Data entry'!$AQ$6:$AQ$200,'Data Validation'!$V$9, 'Data entry'!$BD$6:$BD$200,"&lt;&gt;*Negative*"))</f>
        <v>0</v>
      </c>
      <c r="AD13" s="15">
        <f>SUM(COUNTIFS('Data entry'!$R$6:$R$200,'Summary Data'!$A13,'Data entry'!$B$6:$B$200,{"Confirmed";"Probable"},'Data entry'!$AQ$6:$AQ$200,'Data Validation'!$V$10, 'Data entry'!$BD$6:$BD$200,"&lt;&gt;*Negative*"))</f>
        <v>0</v>
      </c>
      <c r="AE13" s="15">
        <f>SUM(COUNTIFS('Data entry'!$R$6:$R$200,'Summary Data'!$A13,'Data entry'!$B$6:$B$200,{"Confirmed";"Probable"},'Data entry'!$AQ$6:$AQ$200,'Data Validation'!$V$11, 'Data entry'!$BD$6:$BD$200,"&lt;&gt;*Negative*"))</f>
        <v>0</v>
      </c>
      <c r="AF13" s="15">
        <f>SUM(COUNTIFS('Data entry'!$R$6:$R$200,'Summary Data'!$A13,'Data entry'!$B$6:$B$200,{"Confirmed";"Probable"},'Data entry'!$AQ$6:$AQ$200,'Data Validation'!$V$2, 'Data entry'!$AP$6:$AP$200,'Data Validation'!$U$2, 'Data entry'!$BD$6:$BD$200,"&lt;&gt;*Negative*"))</f>
        <v>0</v>
      </c>
      <c r="AG13" s="15">
        <f>SUM(COUNTIFS('Data entry'!$R$6:$R$200,'Summary Data'!$A13,'Data entry'!$B$6:$B$200,{"Confirmed";"Probable"},'Data entry'!$AQ$6:$AQ$200,'Data Validation'!$V$2, 'Data entry'!$AP$6:$AP$200,'Data Validation'!$U$3, 'Data entry'!$BD$6:$BD$200,"&lt;&gt;*Negative*"))</f>
        <v>0</v>
      </c>
      <c r="AH13" s="15">
        <f>SUM(COUNTIFS('Data entry'!$R$6:$R$200,'Summary Data'!$A13,'Data entry'!$B$6:$B$200,{"Confirmed";"Probable"},'Data entry'!$AQ$6:$AQ$200,'Data Validation'!$V$2, 'Data entry'!$AP$6:$AP$200,'Data Validation'!$U$4, 'Data entry'!$BD$6:$BD$200,"&lt;&gt;*Negative*"))</f>
        <v>0</v>
      </c>
      <c r="AI13" s="15">
        <f>SUM(COUNTIFS('Data entry'!$R$6:$R$200,'Summary Data'!$A13,'Data entry'!$B$6:$B$200,{"Confirmed";"Probable"},'Data entry'!$AQ$6:$AQ$200,'Data Validation'!$V$2, 'Data entry'!$AP$6:$AP$200,'Data Validation'!$U$5, 'Data entry'!$BD$6:$BD$200,"&lt;&gt;*Negative*"))</f>
        <v>0</v>
      </c>
      <c r="AJ13" s="15">
        <f>SUM(COUNTIFS('Data entry'!$R$6:$R$200,'Summary Data'!$A13,'Data entry'!$B$6:$B$200,{"Confirmed";"Probable"},'Data entry'!$AQ$6:$AQ$200,'Data Validation'!$V$2, 'Data entry'!$AP$6:$AP$200,'Data Validation'!$U$6, 'Data entry'!$BD$6:$BD$200,"&lt;&gt;*Negative*"))</f>
        <v>0</v>
      </c>
      <c r="AK13" s="15">
        <f>SUM(COUNTIFS('Data entry'!$R$6:$R$200,'Summary Data'!$A13,'Data entry'!$B$6:$B$200,{"Confirmed";"Probable"},'Data entry'!$AQ$6:$AQ$200,'Data Validation'!$V$3, 'Data entry'!$AP$6:$AP$200,'Data Validation'!$U$2, 'Data entry'!$BD$6:$BD$200,"&lt;&gt;*Negative*"))</f>
        <v>0</v>
      </c>
      <c r="AL13" s="15">
        <f>SUM(COUNTIFS('Data entry'!$R$6:$R$200,'Summary Data'!$A13,'Data entry'!$B$6:$B$200,{"Confirmed";"Probable"},'Data entry'!$AQ$6:$AQ$200,'Data Validation'!$V$3, 'Data entry'!$AP$6:$AP$200,'Data Validation'!$U$3, 'Data entry'!$BD$6:$BD$200,"&lt;&gt;*Negative*"))</f>
        <v>0</v>
      </c>
      <c r="AM13" s="15">
        <f>SUM(COUNTIFS('Data entry'!$R$6:$R$200,'Summary Data'!$A13,'Data entry'!$B$6:$B$200,{"Confirmed";"Probable"},'Data entry'!$AQ$6:$AQ$200,'Data Validation'!$V$3, 'Data entry'!$AP$6:$AP$200,'Data Validation'!$U$4, 'Data entry'!$BD$6:$BD$200,"&lt;&gt;*Negative*"))</f>
        <v>0</v>
      </c>
      <c r="AN13" s="15">
        <f>SUM(COUNTIFS('Data entry'!$R$6:$R$200,'Summary Data'!$A13,'Data entry'!$B$6:$B$200,{"Confirmed";"Probable"},'Data entry'!$AQ$6:$AQ$200,'Data Validation'!$V$3, 'Data entry'!$AP$6:$AP$200,'Data Validation'!$U$5, 'Data entry'!$BD$6:$BD$200,"&lt;&gt;*Negative*"))</f>
        <v>0</v>
      </c>
      <c r="AO13" s="15">
        <f>SUM(COUNTIFS('Data entry'!$R$6:$R$200,'Summary Data'!$A13,'Data entry'!$B$6:$B$200,{"Confirmed";"Probable"},'Data entry'!$AQ$6:$AQ$200,'Data Validation'!$V$3, 'Data entry'!$AP$6:$AP$200,'Data Validation'!$U$6, 'Data entry'!$BD$6:$BD$200,"&lt;&gt;*Negative*"))</f>
        <v>0</v>
      </c>
      <c r="AP13" s="15">
        <f>SUM(COUNTIFS('Data entry'!$R$6:$R$200,'Summary Data'!$A13,'Data entry'!$B$6:$B$200,{"Confirmed";"Probable"},'Data entry'!$AQ$6:$AQ$200,'Data Validation'!$V$4, 'Data entry'!$AP$6:$AP$200,'Data Validation'!$U$2, 'Data entry'!$BD$6:$BD$200,"&lt;&gt;*Negative*"))</f>
        <v>0</v>
      </c>
      <c r="AQ13" s="15">
        <f>SUM(COUNTIFS('Data entry'!$R$6:$R$200,'Summary Data'!$A13,'Data entry'!$B$6:$B$200,{"Confirmed";"Probable"},'Data entry'!$AQ$6:$AQ$200,'Data Validation'!$V$4, 'Data entry'!$AP$6:$AP$200,'Data Validation'!$U$3, 'Data entry'!$BD$6:$BD$200,"&lt;&gt;*Negative*"))</f>
        <v>0</v>
      </c>
      <c r="AR13" s="15">
        <f>SUM(COUNTIFS('Data entry'!$R$6:$R$200,'Summary Data'!$A13,'Data entry'!$B$6:$B$200,{"Confirmed";"Probable"},'Data entry'!$AQ$6:$AQ$200,'Data Validation'!$V$4, 'Data entry'!$AP$6:$AP$200,'Data Validation'!$U$4, 'Data entry'!$BD$6:$BD$200,"&lt;&gt;*Negative*"))</f>
        <v>0</v>
      </c>
      <c r="AS13" s="15">
        <f>SUM(COUNTIFS('Data entry'!$R$6:$R$200,'Summary Data'!$A13,'Data entry'!$B$6:$B$200,{"Confirmed";"Probable"},'Data entry'!$AQ$6:$AQ$200,'Data Validation'!$V$4, 'Data entry'!$AP$6:$AP$200,'Data Validation'!$U$5, 'Data entry'!$BD$6:$BD$200,"&lt;&gt;*Negative*"))</f>
        <v>0</v>
      </c>
      <c r="AT13" s="15">
        <f>SUM(COUNTIFS('Data entry'!$R$6:$R$200,'Summary Data'!$A13,'Data entry'!$B$6:$B$200,{"Confirmed";"Probable"},'Data entry'!$AQ$6:$AQ$200,'Data Validation'!$V$4, 'Data entry'!$AP$6:$AP$200,'Data Validation'!$U$6, 'Data entry'!$BD$6:$BD$200,"&lt;&gt;*Negative*"))</f>
        <v>0</v>
      </c>
      <c r="AU13" s="15">
        <f>SUM(COUNTIFS('Data entry'!$R$6:$R$200,'Summary Data'!$A13,'Data entry'!$B$6:$B$200,{"Confirmed";"Probable"},'Data entry'!$AQ$6:$AQ$200,'Data Validation'!$V$5, 'Data entry'!$AP$6:$AP$200,'Data Validation'!$U$2, 'Data entry'!$BD$6:$BD$200,"&lt;&gt;*Negative*"))</f>
        <v>0</v>
      </c>
      <c r="AV13" s="15">
        <f>SUM(COUNTIFS('Data entry'!$R$6:$R$200,'Summary Data'!$A13,'Data entry'!$B$6:$B$200,{"Confirmed";"Probable"},'Data entry'!$AQ$6:$AQ$200,'Data Validation'!$V$5, 'Data entry'!$AP$6:$AP$200,'Data Validation'!$U$3, 'Data entry'!$BD$6:$BD$200,"&lt;&gt;*Negative*"))</f>
        <v>0</v>
      </c>
      <c r="AW13" s="15">
        <f>SUM(COUNTIFS('Data entry'!$R$6:$R$200,'Summary Data'!$A13,'Data entry'!$B$6:$B$200,{"Confirmed";"Probable"},'Data entry'!$AQ$6:$AQ$200,'Data Validation'!$V$5, 'Data entry'!$AP$6:$AP$200,'Data Validation'!$U$4, 'Data entry'!$BD$6:$BD$200,"&lt;&gt;*Negative*"))</f>
        <v>0</v>
      </c>
      <c r="AX13" s="15">
        <f>SUM(COUNTIFS('Data entry'!$R$6:$R$200,'Summary Data'!$A13,'Data entry'!$B$6:$B$200,{"Confirmed";"Probable"},'Data entry'!$AQ$6:$AQ$200,'Data Validation'!$V$5, 'Data entry'!$AP$6:$AP$200,'Data Validation'!$U$5, 'Data entry'!$BD$6:$BD$200,"&lt;&gt;*Negative*"))</f>
        <v>0</v>
      </c>
      <c r="AY13" s="15">
        <f>SUM(COUNTIFS('Data entry'!$R$6:$R$200,'Summary Data'!$A13,'Data entry'!$B$6:$B$200,{"Confirmed";"Probable"},'Data entry'!$AQ$6:$AQ$200,'Data Validation'!$V$5, 'Data entry'!$AP$6:$AP$200,'Data Validation'!$U$6, 'Data entry'!$BD$6:$BD$200,"&lt;&gt;*Negative*"))</f>
        <v>0</v>
      </c>
      <c r="AZ13" s="15">
        <f>SUM(COUNTIFS('Data entry'!$R$6:$R$200,'Summary Data'!$A13,'Data entry'!$B$6:$B$200,{"Confirmed";"Probable"},'Data entry'!$AQ$6:$AQ$200,'Data Validation'!$V$6, 'Data entry'!$AP$6:$AP$200,'Data Validation'!$U$2, 'Data entry'!$BD$6:$BD$200,"&lt;&gt;*Negative*"))</f>
        <v>0</v>
      </c>
      <c r="BA13" s="15">
        <f>SUM(COUNTIFS('Data entry'!$R$6:$R$200,'Summary Data'!$A13,'Data entry'!$B$6:$B$200,{"Confirmed";"Probable"},'Data entry'!$AQ$6:$AQ$200,'Data Validation'!$V$6, 'Data entry'!$AP$6:$AP$200,'Data Validation'!$U$3, 'Data entry'!$BD$6:$BD$200,"&lt;&gt;*Negative*"))</f>
        <v>0</v>
      </c>
      <c r="BB13" s="15">
        <f>SUM(COUNTIFS('Data entry'!$R$6:$R$200,'Summary Data'!$A13,'Data entry'!$B$6:$B$200,{"Confirmed";"Probable"},'Data entry'!$AQ$6:$AQ$200,'Data Validation'!$V$6, 'Data entry'!$AP$6:$AP$200,'Data Validation'!$U$4, 'Data entry'!$BD$6:$BD$200,"&lt;&gt;*Negative*"))</f>
        <v>0</v>
      </c>
      <c r="BC13" s="15">
        <f>SUM(COUNTIFS('Data entry'!$R$6:$R$200,'Summary Data'!$A13,'Data entry'!$B$6:$B$200,{"Confirmed";"Probable"},'Data entry'!$AQ$6:$AQ$200,'Data Validation'!$V$6, 'Data entry'!$AP$6:$AP$200,'Data Validation'!$U$5, 'Data entry'!$BD$6:$BD$200,"&lt;&gt;*Negative*"))</f>
        <v>0</v>
      </c>
      <c r="BD13" s="15">
        <f>SUM(COUNTIFS('Data entry'!$R$6:$R$200,'Summary Data'!$A13,'Data entry'!$B$6:$B$200,{"Confirmed";"Probable"},'Data entry'!$AQ$6:$AQ$200,'Data Validation'!$V$6, 'Data entry'!$AP$6:$AP$200,'Data Validation'!$U$6, 'Data entry'!$BD$6:$BD$200,"&lt;&gt;*Negative*"))</f>
        <v>0</v>
      </c>
      <c r="BE13" s="15">
        <f>SUM(COUNTIFS('Data entry'!$R$6:$R$200,'Summary Data'!$A13,'Data entry'!$B$6:$B$200,{"Confirmed";"Probable"},'Data entry'!$AQ$6:$AQ$200,'Data Validation'!$V$7, 'Data entry'!$AP$6:$AP$200,'Data Validation'!$U$2, 'Data entry'!$BD$6:$BD$200,"&lt;&gt;*Negative*"))</f>
        <v>0</v>
      </c>
      <c r="BF13" s="15">
        <f>SUM(COUNTIFS('Data entry'!$R$6:$R$200,'Summary Data'!$A13,'Data entry'!$B$6:$B$200,{"Confirmed";"Probable"},'Data entry'!$AQ$6:$AQ$200,'Data Validation'!$V$7, 'Data entry'!$AP$6:$AP$200,'Data Validation'!$U$3, 'Data entry'!$BD$6:$BD$200,"&lt;&gt;*Negative*"))</f>
        <v>0</v>
      </c>
      <c r="BG13" s="15">
        <f>SUM(COUNTIFS('Data entry'!$R$6:$R$200,'Summary Data'!$A13,'Data entry'!$B$6:$B$200,{"Confirmed";"Probable"},'Data entry'!$AQ$6:$AQ$200,'Data Validation'!$V$7, 'Data entry'!$AP$6:$AP$200,'Data Validation'!$U$4, 'Data entry'!$BD$6:$BD$200,"&lt;&gt;*Negative*"))</f>
        <v>0</v>
      </c>
      <c r="BH13" s="15">
        <f>SUM(COUNTIFS('Data entry'!$R$6:$R$200,'Summary Data'!$A13,'Data entry'!$B$6:$B$200,{"Confirmed";"Probable"},'Data entry'!$AQ$6:$AQ$200,'Data Validation'!$V$7, 'Data entry'!$AP$6:$AP$200,'Data Validation'!$U$5, 'Data entry'!$BD$6:$BD$200,"&lt;&gt;*Negative*"))</f>
        <v>0</v>
      </c>
      <c r="BI13" s="15">
        <f>SUM(COUNTIFS('Data entry'!$R$6:$R$200,'Summary Data'!$A13,'Data entry'!$B$6:$B$200,{"Confirmed";"Probable"},'Data entry'!$AQ$6:$AQ$200,'Data Validation'!$V$7, 'Data entry'!$AP$6:$AP$200,'Data Validation'!$U$6, 'Data entry'!$BD$6:$BD$200,"&lt;&gt;*Negative*"))</f>
        <v>0</v>
      </c>
      <c r="BJ13" s="15">
        <f>SUM(COUNTIFS('Data entry'!$R$6:$R$200,'Summary Data'!$A13,'Data entry'!$B$6:$B$200,{"Confirmed";"Probable"},'Data entry'!$AQ$6:$AQ$200,'Data Validation'!$V$8, 'Data entry'!$AP$6:$AP$200,'Data Validation'!$U$2, 'Data entry'!$BD$6:$BD$200,"&lt;&gt;*Negative*"))</f>
        <v>0</v>
      </c>
      <c r="BK13" s="15">
        <f>SUM(COUNTIFS('Data entry'!$R$6:$R$200,'Summary Data'!$A13,'Data entry'!$B$6:$B$200,{"Confirmed";"Probable"},'Data entry'!$AQ$6:$AQ$200,'Data Validation'!$V$8, 'Data entry'!$AP$6:$AP$200,'Data Validation'!$U$3, 'Data entry'!$BD$6:$BD$200,"&lt;&gt;*Negative*"))</f>
        <v>0</v>
      </c>
      <c r="BL13" s="15">
        <f>SUM(COUNTIFS('Data entry'!$R$6:$R$200,'Summary Data'!$A13,'Data entry'!$B$6:$B$200,{"Confirmed";"Probable"},'Data entry'!$AQ$6:$AQ$200,'Data Validation'!$V$8, 'Data entry'!$AP$6:$AP$200,'Data Validation'!$U$4, 'Data entry'!$BD$6:$BD$200,"&lt;&gt;*Negative*"))</f>
        <v>0</v>
      </c>
      <c r="BM13" s="15">
        <f>SUM(COUNTIFS('Data entry'!$R$6:$R$200,'Summary Data'!$A13,'Data entry'!$B$6:$B$200,{"Confirmed";"Probable"},'Data entry'!$AQ$6:$AQ$200,'Data Validation'!$V$8, 'Data entry'!$AP$6:$AP$200,'Data Validation'!$U$5, 'Data entry'!$BD$6:$BD$200,"&lt;&gt;*Negative*"))</f>
        <v>0</v>
      </c>
      <c r="BN13" s="15">
        <f>SUM(COUNTIFS('Data entry'!$R$6:$R$200,'Summary Data'!$A13,'Data entry'!$B$6:$B$200,{"Confirmed";"Probable"},'Data entry'!$AQ$6:$AQ$200,'Data Validation'!$V$8, 'Data entry'!$AP$6:$AP$200,'Data Validation'!$U$6, 'Data entry'!$BD$6:$BD$200,"&lt;&gt;*Negative*"))</f>
        <v>0</v>
      </c>
      <c r="BO13" s="15">
        <f>SUM(COUNTIFS('Data entry'!$R$6:$R$200,'Summary Data'!$A13,'Data entry'!$B$6:$B$200,{"Confirmed";"Probable"},'Data entry'!$AQ$6:$AQ$200,'Data Validation'!$V$9, 'Data entry'!$AP$6:$AP$200,'Data Validation'!$U$2, 'Data entry'!$BD$6:$BD$200,"&lt;&gt;*Negative*"))</f>
        <v>0</v>
      </c>
      <c r="BP13" s="15">
        <f>SUM(COUNTIFS('Data entry'!$R$6:$R$200,'Summary Data'!$A13,'Data entry'!$B$6:$B$200,{"Confirmed";"Probable"},'Data entry'!$AQ$6:$AQ$200,'Data Validation'!$V$9, 'Data entry'!$AP$6:$AP$200,'Data Validation'!$U$3, 'Data entry'!$BD$6:$BD$200,"&lt;&gt;*Negative*"))</f>
        <v>0</v>
      </c>
      <c r="BQ13" s="15">
        <f>SUM(COUNTIFS('Data entry'!$R$6:$R$200,'Summary Data'!$A13,'Data entry'!$B$6:$B$200,{"Confirmed";"Probable"},'Data entry'!$AQ$6:$AQ$200,'Data Validation'!$V$9, 'Data entry'!$AP$6:$AP$200,'Data Validation'!$U$4, 'Data entry'!$BD$6:$BD$200,"&lt;&gt;*Negative*"))</f>
        <v>0</v>
      </c>
      <c r="BR13" s="15">
        <f>SUM(COUNTIFS('Data entry'!$R$6:$R$200,'Summary Data'!$A13,'Data entry'!$B$6:$B$200,{"Confirmed";"Probable"},'Data entry'!$AQ$6:$AQ$200,'Data Validation'!$V$9, 'Data entry'!$AP$6:$AP$200,'Data Validation'!$U$5, 'Data entry'!$BD$6:$BD$200,"&lt;&gt;*Negative*"))</f>
        <v>0</v>
      </c>
      <c r="BS13" s="15">
        <f>SUM(COUNTIFS('Data entry'!$R$6:$R$200,'Summary Data'!$A13,'Data entry'!$B$6:$B$200,{"Confirmed";"Probable"},'Data entry'!$AQ$6:$AQ$200,'Data Validation'!$V$9, 'Data entry'!$AP$6:$AP$200,'Data Validation'!$U$6, 'Data entry'!$BD$6:$BD$200,"&lt;&gt;*Negative*"))</f>
        <v>0</v>
      </c>
      <c r="BT13" s="15">
        <f>SUM(COUNTIFS('Data entry'!$R$6:$R$200,'Summary Data'!$A13,'Data entry'!$B$6:$B$200,{"Confirmed";"Probable"},'Data entry'!$AQ$6:$AQ$200,'Data Validation'!$V$10, 'Data entry'!$AP$6:$AP$200,'Data Validation'!$U$2, 'Data entry'!$BD$6:$BD$200,"&lt;&gt;*Negative*"))</f>
        <v>0</v>
      </c>
      <c r="BU13" s="15">
        <f>SUM(COUNTIFS('Data entry'!$R$6:$R$200,'Summary Data'!$A13,'Data entry'!$B$6:$B$200,{"Confirmed";"Probable"},'Data entry'!$AQ$6:$AQ$200,'Data Validation'!$V$10, 'Data entry'!$AP$6:$AP$200,'Data Validation'!$U$3, 'Data entry'!$BD$6:$BD$200,"&lt;&gt;*Negative*"))</f>
        <v>0</v>
      </c>
      <c r="BV13" s="15">
        <f>SUM(COUNTIFS('Data entry'!$R$6:$R$200,'Summary Data'!$A13,'Data entry'!$B$6:$B$200,{"Confirmed";"Probable"},'Data entry'!$AQ$6:$AQ$200,'Data Validation'!$V$10, 'Data entry'!$AP$6:$AP$200,'Data Validation'!$U$4, 'Data entry'!$BD$6:$BD$200,"&lt;&gt;*Negative*"))</f>
        <v>0</v>
      </c>
      <c r="BW13" s="15">
        <f>SUM(COUNTIFS('Data entry'!$R$6:$R$200,'Summary Data'!$A13,'Data entry'!$B$6:$B$200,{"Confirmed";"Probable"},'Data entry'!$AQ$6:$AQ$200,'Data Validation'!$V$10, 'Data entry'!$AP$6:$AP$200,'Data Validation'!$U$5, 'Data entry'!$BD$6:$BD$200,"&lt;&gt;*Negative*"))</f>
        <v>0</v>
      </c>
      <c r="BX13" s="15">
        <f>SUM(COUNTIFS('Data entry'!$R$6:$R$200,'Summary Data'!$A13,'Data entry'!$B$6:$B$200,{"Confirmed";"Probable"},'Data entry'!$AQ$6:$AQ$200,'Data Validation'!$V$10, 'Data entry'!$AP$6:$AP$200,'Data Validation'!$U$6, 'Data entry'!$BD$6:$BD$200,"&lt;&gt;*Negative*"))</f>
        <v>0</v>
      </c>
      <c r="BY13" s="15">
        <f>SUM(COUNTIFS('Data entry'!$R$6:$R$200,'Summary Data'!$A13,'Data entry'!$B$6:$B$200,{"Confirmed";"Probable"},'Data entry'!$AQ$6:$AQ$200,'Data Validation'!$V$11, 'Data entry'!$AP$6:$AP$200,'Data Validation'!$U$2, 'Data entry'!$BD$6:$BD$200,"&lt;&gt;*Negative*"))</f>
        <v>0</v>
      </c>
      <c r="BZ13" s="15">
        <f>SUM(COUNTIFS('Data entry'!$R$6:$R$200,'Summary Data'!$A13,'Data entry'!$B$6:$B$200,{"Confirmed";"Probable"},'Data entry'!$AQ$6:$AQ$200,'Data Validation'!$V$11, 'Data entry'!$AP$6:$AP$200,'Data Validation'!$U$3, 'Data entry'!$BD$6:$BD$200,"&lt;&gt;*Negative*"))</f>
        <v>0</v>
      </c>
      <c r="CA13" s="15">
        <f>SUM(COUNTIFS('Data entry'!$R$6:$R$200,'Summary Data'!$A13,'Data entry'!$B$6:$B$200,{"Confirmed";"Probable"},'Data entry'!$AQ$6:$AQ$200,'Data Validation'!$V$11, 'Data entry'!$AP$6:$AP$200,'Data Validation'!$U$4, 'Data entry'!$BD$6:$BD$200,"&lt;&gt;*Negative*"))</f>
        <v>0</v>
      </c>
      <c r="CB13" s="15">
        <f>SUM(COUNTIFS('Data entry'!$R$6:$R$200,'Summary Data'!$A13,'Data entry'!$B$6:$B$200,{"Confirmed";"Probable"},'Data entry'!$AQ$6:$AQ$200,'Data Validation'!$V$11, 'Data entry'!$AP$6:$AP$200,'Data Validation'!$U$5, 'Data entry'!$BD$6:$BD$200,"&lt;&gt;*Negative*"))</f>
        <v>0</v>
      </c>
      <c r="CC13" s="15">
        <f>SUM(COUNTIFS('Data entry'!$R$6:$R$200,'Summary Data'!$A13,'Data entry'!$B$6:$B$200,{"Confirmed";"Probable"},'Data entry'!$AQ$6:$AQ$200,'Data Validation'!$V$11, 'Data entry'!$AP$6:$AP$200,'Data Validation'!$U$6, 'Data entry'!$BD$6:$BD$200,"&lt;&gt;*Negative*"))</f>
        <v>0</v>
      </c>
    </row>
    <row r="14" spans="1:81" x14ac:dyDescent="0.3">
      <c r="A14" s="12">
        <f t="shared" ref="A14:A77" si="5">A13+1</f>
        <v>2</v>
      </c>
      <c r="B14" s="13">
        <f t="shared" si="2"/>
        <v>0</v>
      </c>
      <c r="C14" s="13">
        <f>COUNTIFS('Data entry'!$R$6:$R$200,$A14,'Data entry'!$B$6:$B$200,"Confirmed",'Data entry'!$BD$6:$BD$200,"&lt;&gt;*Negative*")</f>
        <v>0</v>
      </c>
      <c r="D14" s="13">
        <f>COUNTIFS('Data entry'!$R$6:$R$200,$A14,'Data entry'!$B$6:$B$200,"Probable",'Data entry'!$BD$6:$BD$200,"&lt;&gt;*Negative*")</f>
        <v>0</v>
      </c>
      <c r="E14" s="13">
        <f>COUNTIFS('Data entry'!$R$6:$R$200,$A14,'Data entry'!$B$6:$B$200,"DNM")</f>
        <v>0</v>
      </c>
      <c r="F14" s="13">
        <f>SUM(COUNTIFS('Data entry'!$R$6:$R$200,'Summary Data'!$A14,'Data entry'!$B$6:$B$200,{"Confirmed";"Probable"},'Data entry'!$AO$6:$AO$200,$F$10, 'Data entry'!$BD$6:$BD$200,"&lt;&gt;*Negative*"))</f>
        <v>0</v>
      </c>
      <c r="G14" s="13">
        <f>SUM(COUNTIFS('Data entry'!$R$6:$R$200,'Summary Data'!$A14,'Data entry'!$B$6:$B$200,{"Confirmed";"Probable"},'Data entry'!$AO$6:$AO$200,$G$10, 'Data entry'!$BD$6:$BD$200,"&lt;&gt;*Negative*"))</f>
        <v>0</v>
      </c>
      <c r="H14" s="13">
        <f>SUM(COUNTIFS('Data entry'!$R$6:$R$200,'Summary Data'!$A14,'Data entry'!$B$6:$B$200,{"Confirmed";"Probable"},'Data entry'!$AO$6:$AO$200,$H$10, 'Data entry'!$BD$6:$BD$200,"&lt;&gt;*Negative*"))</f>
        <v>0</v>
      </c>
      <c r="I14" s="13">
        <f>SUM(COUNTIFS('Data entry'!$R$6:$R$200,'Summary Data'!$A14,'Data entry'!$B$6:$B$200,{"Confirmed";"Probable"},'Data entry'!$AO$6:$AO$200,$I$10, 'Data entry'!$BD$6:$BD$200,"&lt;&gt;*Negative*"))</f>
        <v>0</v>
      </c>
      <c r="J14" s="13">
        <f>SUM(COUNTIFS('Data entry'!$R$6:$R$200,'Summary Data'!$A14,'Data entry'!$B$6:$B$200,{"Confirmed";"Probable"},'Data entry'!$AO$6:$AO$200,$J$10, 'Data entry'!$BD$6:$BD$200,"&lt;&gt;*Negative*"))</f>
        <v>0</v>
      </c>
      <c r="K14" s="13">
        <f>SUM(COUNTIFS('Data entry'!$R$6:$R$200,'Summary Data'!$A14,'Data entry'!$B$6:$B$200,{"Confirmed";"Probable"},'Data entry'!$AO$6:$AO$200,$K$10, 'Data entry'!$BD$6:$BD$200,"&lt;&gt;*Negative*"))</f>
        <v>0</v>
      </c>
      <c r="L14" s="13">
        <f>SUM(COUNTIFS('Data entry'!$R$6:$R$200,'Summary Data'!$A14,'Data entry'!$B$6:$B$200,{"Confirmed";"Probable"},'Data entry'!$AO$6:$AO$200,$L$10, 'Data entry'!$BD$6:$BD$200,"&lt;&gt;*Negative*"))</f>
        <v>0</v>
      </c>
      <c r="M14" s="13">
        <f>SUM(COUNTIFS('Data entry'!$R$6:$R$200,'Summary Data'!$A14,'Data entry'!$B$6:$B$200,{"Confirmed";"Probable"},'Data entry'!$AO$6:$AO$200,$M$10, 'Data entry'!$BD$6:$BD$200,"&lt;&gt;*Negative*"))</f>
        <v>0</v>
      </c>
      <c r="N14" s="13">
        <f>SUM(COUNTIFS('Data entry'!$R$6:$R$200,'Summary Data'!$A14,'Data entry'!$B$6:$B$200,{"Confirmed";"Probable"},'Data entry'!$AO$6:$AO$200,$N$10, 'Data entry'!$BD$6:$BD$200,"&lt;&gt;*Negative*"))</f>
        <v>0</v>
      </c>
      <c r="O14" s="15">
        <f t="shared" si="3"/>
        <v>0</v>
      </c>
      <c r="P14" s="15">
        <f t="shared" si="4"/>
        <v>0</v>
      </c>
      <c r="Q14" s="15">
        <f>SUM(COUNTIFS('Data entry'!$R$6:$R$200,'Summary Data'!$A14,'Data entry'!$B$6:$B$200,{"Confirmed";"Probable"},'Data entry'!$AP$6:$AP$200,'Data Validation'!$U$2, 'Data entry'!$BD$6:$BD$200,"&lt;&gt;*Negative*"))</f>
        <v>0</v>
      </c>
      <c r="R14" s="15">
        <f>SUM(COUNTIFS('Data entry'!$R$6:$R$200,'Summary Data'!$A14,'Data entry'!$B$6:$B$200,{"Confirmed";"Probable"},'Data entry'!$AP$6:$AP$200,'Data Validation'!$U$3, 'Data entry'!$BD$6:$BD$200,"&lt;&gt;*Negative*"))</f>
        <v>0</v>
      </c>
      <c r="S14" s="15">
        <f>SUM(COUNTIFS('Data entry'!$R$6:$R$200,'Summary Data'!$A14,'Data entry'!$B$6:$B$200,{"Confirmed";"Probable"},'Data entry'!$AP$6:$AP$200,'Data Validation'!$U$4, 'Data entry'!$BD$6:$BD$200,"&lt;&gt;*Negative*"))</f>
        <v>0</v>
      </c>
      <c r="T14" s="15">
        <f>SUM(COUNTIFS('Data entry'!$R$6:$R$200,'Summary Data'!$A14,'Data entry'!$B$6:$B$200,{"Confirmed";"Probable"},'Data entry'!$AP$6:$AP$200,'Data Validation'!$U$5, 'Data entry'!$BD$6:$BD$200,"&lt;&gt;*Negative*"))</f>
        <v>0</v>
      </c>
      <c r="U14" s="15">
        <f>SUM(COUNTIFS('Data entry'!$R$6:$R$200,'Summary Data'!$A14,'Data entry'!$B$6:$B$200,{"Confirmed";"Probable"},'Data entry'!$AP$6:$AP$200,'Data Validation'!$U$6, 'Data entry'!$BD$6:$BD$200,"&lt;&gt;*Negative*"))</f>
        <v>0</v>
      </c>
      <c r="V14" s="15">
        <f>SUM(COUNTIFS('Data entry'!$R$6:$R$200,'Summary Data'!$A14,'Data entry'!$B$6:$B$200,{"Confirmed";"Probable"},'Data entry'!$AQ$6:$AQ$200,'Data Validation'!$V$2, 'Data entry'!$BD$6:$BD$200,"&lt;&gt;*Negative*"))</f>
        <v>0</v>
      </c>
      <c r="W14" s="15">
        <f>SUM(COUNTIFS('Data entry'!$R$6:$R$200,'Summary Data'!$A14,'Data entry'!$B$6:$B$200,{"Confirmed";"Probable"},'Data entry'!$AQ$6:$AQ$200,'Data Validation'!$V$3, 'Data entry'!$BD$6:$BD$200,"&lt;&gt;*Negative*"))</f>
        <v>0</v>
      </c>
      <c r="X14" s="15">
        <f>SUM(COUNTIFS('Data entry'!$R$6:$R$200,'Summary Data'!$A14,'Data entry'!$B$6:$B$200,{"Confirmed";"Probable"},'Data entry'!$AQ$6:$AQ$200,'Data Validation'!$V$4, 'Data entry'!$BD$6:$BD$200,"&lt;&gt;*Negative*"))</f>
        <v>0</v>
      </c>
      <c r="Y14" s="15">
        <f>SUM(COUNTIFS('Data entry'!$R$6:$R$200,'Summary Data'!$A14,'Data entry'!$B$6:$B$200,{"Confirmed";"Probable"},'Data entry'!$AQ$6:$AQ$200,'Data Validation'!$V$5, 'Data entry'!$BD$6:$BD$200,"&lt;&gt;*Negative*"))</f>
        <v>0</v>
      </c>
      <c r="Z14" s="15">
        <f>SUM(COUNTIFS('Data entry'!$R$6:$R$200,'Summary Data'!$A14,'Data entry'!$B$6:$B$200,{"Confirmed";"Probable"},'Data entry'!$AQ$6:$AQ$200,'Data Validation'!$V$6, 'Data entry'!$BD$6:$BD$200,"&lt;&gt;*Negative*"))</f>
        <v>0</v>
      </c>
      <c r="AA14" s="15">
        <f>SUM(COUNTIFS('Data entry'!$R$6:$R$200,'Summary Data'!$A14,'Data entry'!$B$6:$B$200,{"Confirmed";"Probable"},'Data entry'!$AQ$6:$AQ$200,'Data Validation'!$V$7, 'Data entry'!$BD$6:$BD$200,"&lt;&gt;*Negative*"))</f>
        <v>0</v>
      </c>
      <c r="AB14" s="15">
        <f>SUM(COUNTIFS('Data entry'!$R$6:$R$200,'Summary Data'!$A14,'Data entry'!$B$6:$B$200,{"Confirmed";"Probable"},'Data entry'!$AQ$6:$AQ$200,'Data Validation'!$V$8, 'Data entry'!$BD$6:$BD$200,"&lt;&gt;*Negative*"))</f>
        <v>0</v>
      </c>
      <c r="AC14" s="15">
        <f>SUM(COUNTIFS('Data entry'!$R$6:$R$200,'Summary Data'!$A14,'Data entry'!$B$6:$B$200,{"Confirmed";"Probable"},'Data entry'!$AQ$6:$AQ$200,'Data Validation'!$V$9, 'Data entry'!$BD$6:$BD$200,"&lt;&gt;*Negative*"))</f>
        <v>0</v>
      </c>
      <c r="AD14" s="15">
        <f>SUM(COUNTIFS('Data entry'!$R$6:$R$200,'Summary Data'!$A14,'Data entry'!$B$6:$B$200,{"Confirmed";"Probable"},'Data entry'!$AQ$6:$AQ$200,'Data Validation'!$V$10, 'Data entry'!$BD$6:$BD$200,"&lt;&gt;*Negative*"))</f>
        <v>0</v>
      </c>
      <c r="AE14" s="15">
        <f>SUM(COUNTIFS('Data entry'!$R$6:$R$200,'Summary Data'!$A14,'Data entry'!$B$6:$B$200,{"Confirmed";"Probable"},'Data entry'!$AQ$6:$AQ$200,'Data Validation'!$V$11, 'Data entry'!$BD$6:$BD$200,"&lt;&gt;*Negative*"))</f>
        <v>0</v>
      </c>
      <c r="AF14" s="15">
        <f>SUM(COUNTIFS('Data entry'!$R$6:$R$200,'Summary Data'!$A14,'Data entry'!$B$6:$B$200,{"Confirmed";"Probable"},'Data entry'!$AQ$6:$AQ$200,'Data Validation'!$V$2, 'Data entry'!$AP$6:$AP$200,'Data Validation'!$U$2, 'Data entry'!$BD$6:$BD$200,"&lt;&gt;*Negative*"))</f>
        <v>0</v>
      </c>
      <c r="AG14" s="15">
        <f>SUM(COUNTIFS('Data entry'!$R$6:$R$200,'Summary Data'!$A14,'Data entry'!$B$6:$B$200,{"Confirmed";"Probable"},'Data entry'!$AQ$6:$AQ$200,'Data Validation'!$V$2, 'Data entry'!$AP$6:$AP$200,'Data Validation'!$U$3, 'Data entry'!$BD$6:$BD$200,"&lt;&gt;*Negative*"))</f>
        <v>0</v>
      </c>
      <c r="AH14" s="15">
        <f>SUM(COUNTIFS('Data entry'!$R$6:$R$200,'Summary Data'!$A14,'Data entry'!$B$6:$B$200,{"Confirmed";"Probable"},'Data entry'!$AQ$6:$AQ$200,'Data Validation'!$V$2, 'Data entry'!$AP$6:$AP$200,'Data Validation'!$U$4, 'Data entry'!$BD$6:$BD$200,"&lt;&gt;*Negative*"))</f>
        <v>0</v>
      </c>
      <c r="AI14" s="15">
        <f>SUM(COUNTIFS('Data entry'!$R$6:$R$200,'Summary Data'!$A14,'Data entry'!$B$6:$B$200,{"Confirmed";"Probable"},'Data entry'!$AQ$6:$AQ$200,'Data Validation'!$V$2, 'Data entry'!$AP$6:$AP$200,'Data Validation'!$U$5, 'Data entry'!$BD$6:$BD$200,"&lt;&gt;*Negative*"))</f>
        <v>0</v>
      </c>
      <c r="AJ14" s="15">
        <f>SUM(COUNTIFS('Data entry'!$R$6:$R$200,'Summary Data'!$A14,'Data entry'!$B$6:$B$200,{"Confirmed";"Probable"},'Data entry'!$AQ$6:$AQ$200,'Data Validation'!$V$2, 'Data entry'!$AP$6:$AP$200,'Data Validation'!$U$6, 'Data entry'!$BD$6:$BD$200,"&lt;&gt;*Negative*"))</f>
        <v>0</v>
      </c>
      <c r="AK14" s="15">
        <f>SUM(COUNTIFS('Data entry'!$R$6:$R$200,'Summary Data'!$A14,'Data entry'!$B$6:$B$200,{"Confirmed";"Probable"},'Data entry'!$AQ$6:$AQ$200,'Data Validation'!$V$3, 'Data entry'!$AP$6:$AP$200,'Data Validation'!$U$2, 'Data entry'!$BD$6:$BD$200,"&lt;&gt;*Negative*"))</f>
        <v>0</v>
      </c>
      <c r="AL14" s="15">
        <f>SUM(COUNTIFS('Data entry'!$R$6:$R$200,'Summary Data'!$A14,'Data entry'!$B$6:$B$200,{"Confirmed";"Probable"},'Data entry'!$AQ$6:$AQ$200,'Data Validation'!$V$3, 'Data entry'!$AP$6:$AP$200,'Data Validation'!$U$3, 'Data entry'!$BD$6:$BD$200,"&lt;&gt;*Negative*"))</f>
        <v>0</v>
      </c>
      <c r="AM14" s="15">
        <f>SUM(COUNTIFS('Data entry'!$R$6:$R$200,'Summary Data'!$A14,'Data entry'!$B$6:$B$200,{"Confirmed";"Probable"},'Data entry'!$AQ$6:$AQ$200,'Data Validation'!$V$3, 'Data entry'!$AP$6:$AP$200,'Data Validation'!$U$4, 'Data entry'!$BD$6:$BD$200,"&lt;&gt;*Negative*"))</f>
        <v>0</v>
      </c>
      <c r="AN14" s="15">
        <f>SUM(COUNTIFS('Data entry'!$R$6:$R$200,'Summary Data'!$A14,'Data entry'!$B$6:$B$200,{"Confirmed";"Probable"},'Data entry'!$AQ$6:$AQ$200,'Data Validation'!$V$3, 'Data entry'!$AP$6:$AP$200,'Data Validation'!$U$5, 'Data entry'!$BD$6:$BD$200,"&lt;&gt;*Negative*"))</f>
        <v>0</v>
      </c>
      <c r="AO14" s="15">
        <f>SUM(COUNTIFS('Data entry'!$R$6:$R$200,'Summary Data'!$A14,'Data entry'!$B$6:$B$200,{"Confirmed";"Probable"},'Data entry'!$AQ$6:$AQ$200,'Data Validation'!$V$3, 'Data entry'!$AP$6:$AP$200,'Data Validation'!$U$6, 'Data entry'!$BD$6:$BD$200,"&lt;&gt;*Negative*"))</f>
        <v>0</v>
      </c>
      <c r="AP14" s="15">
        <f>SUM(COUNTIFS('Data entry'!$R$6:$R$200,'Summary Data'!$A14,'Data entry'!$B$6:$B$200,{"Confirmed";"Probable"},'Data entry'!$AQ$6:$AQ$200,'Data Validation'!$V$4, 'Data entry'!$AP$6:$AP$200,'Data Validation'!$U$2, 'Data entry'!$BD$6:$BD$200,"&lt;&gt;*Negative*"))</f>
        <v>0</v>
      </c>
      <c r="AQ14" s="15">
        <f>SUM(COUNTIFS('Data entry'!$R$6:$R$200,'Summary Data'!$A14,'Data entry'!$B$6:$B$200,{"Confirmed";"Probable"},'Data entry'!$AQ$6:$AQ$200,'Data Validation'!$V$4, 'Data entry'!$AP$6:$AP$200,'Data Validation'!$U$3, 'Data entry'!$BD$6:$BD$200,"&lt;&gt;*Negative*"))</f>
        <v>0</v>
      </c>
      <c r="AR14" s="15">
        <f>SUM(COUNTIFS('Data entry'!$R$6:$R$200,'Summary Data'!$A14,'Data entry'!$B$6:$B$200,{"Confirmed";"Probable"},'Data entry'!$AQ$6:$AQ$200,'Data Validation'!$V$4, 'Data entry'!$AP$6:$AP$200,'Data Validation'!$U$4, 'Data entry'!$BD$6:$BD$200,"&lt;&gt;*Negative*"))</f>
        <v>0</v>
      </c>
      <c r="AS14" s="15">
        <f>SUM(COUNTIFS('Data entry'!$R$6:$R$200,'Summary Data'!$A14,'Data entry'!$B$6:$B$200,{"Confirmed";"Probable"},'Data entry'!$AQ$6:$AQ$200,'Data Validation'!$V$4, 'Data entry'!$AP$6:$AP$200,'Data Validation'!$U$5, 'Data entry'!$BD$6:$BD$200,"&lt;&gt;*Negative*"))</f>
        <v>0</v>
      </c>
      <c r="AT14" s="15">
        <f>SUM(COUNTIFS('Data entry'!$R$6:$R$200,'Summary Data'!$A14,'Data entry'!$B$6:$B$200,{"Confirmed";"Probable"},'Data entry'!$AQ$6:$AQ$200,'Data Validation'!$V$4, 'Data entry'!$AP$6:$AP$200,'Data Validation'!$U$6, 'Data entry'!$BD$6:$BD$200,"&lt;&gt;*Negative*"))</f>
        <v>0</v>
      </c>
      <c r="AU14" s="15">
        <f>SUM(COUNTIFS('Data entry'!$R$6:$R$200,'Summary Data'!$A14,'Data entry'!$B$6:$B$200,{"Confirmed";"Probable"},'Data entry'!$AQ$6:$AQ$200,'Data Validation'!$V$5, 'Data entry'!$AP$6:$AP$200,'Data Validation'!$U$2, 'Data entry'!$BD$6:$BD$200,"&lt;&gt;*Negative*"))</f>
        <v>0</v>
      </c>
      <c r="AV14" s="15">
        <f>SUM(COUNTIFS('Data entry'!$R$6:$R$200,'Summary Data'!$A14,'Data entry'!$B$6:$B$200,{"Confirmed";"Probable"},'Data entry'!$AQ$6:$AQ$200,'Data Validation'!$V$5, 'Data entry'!$AP$6:$AP$200,'Data Validation'!$U$3, 'Data entry'!$BD$6:$BD$200,"&lt;&gt;*Negative*"))</f>
        <v>0</v>
      </c>
      <c r="AW14" s="15">
        <f>SUM(COUNTIFS('Data entry'!$R$6:$R$200,'Summary Data'!$A14,'Data entry'!$B$6:$B$200,{"Confirmed";"Probable"},'Data entry'!$AQ$6:$AQ$200,'Data Validation'!$V$5, 'Data entry'!$AP$6:$AP$200,'Data Validation'!$U$4, 'Data entry'!$BD$6:$BD$200,"&lt;&gt;*Negative*"))</f>
        <v>0</v>
      </c>
      <c r="AX14" s="15">
        <f>SUM(COUNTIFS('Data entry'!$R$6:$R$200,'Summary Data'!$A14,'Data entry'!$B$6:$B$200,{"Confirmed";"Probable"},'Data entry'!$AQ$6:$AQ$200,'Data Validation'!$V$5, 'Data entry'!$AP$6:$AP$200,'Data Validation'!$U$5, 'Data entry'!$BD$6:$BD$200,"&lt;&gt;*Negative*"))</f>
        <v>0</v>
      </c>
      <c r="AY14" s="15">
        <f>SUM(COUNTIFS('Data entry'!$R$6:$R$200,'Summary Data'!$A14,'Data entry'!$B$6:$B$200,{"Confirmed";"Probable"},'Data entry'!$AQ$6:$AQ$200,'Data Validation'!$V$5, 'Data entry'!$AP$6:$AP$200,'Data Validation'!$U$6, 'Data entry'!$BD$6:$BD$200,"&lt;&gt;*Negative*"))</f>
        <v>0</v>
      </c>
      <c r="AZ14" s="15">
        <f>SUM(COUNTIFS('Data entry'!$R$6:$R$200,'Summary Data'!$A14,'Data entry'!$B$6:$B$200,{"Confirmed";"Probable"},'Data entry'!$AQ$6:$AQ$200,'Data Validation'!$V$6, 'Data entry'!$AP$6:$AP$200,'Data Validation'!$U$2, 'Data entry'!$BD$6:$BD$200,"&lt;&gt;*Negative*"))</f>
        <v>0</v>
      </c>
      <c r="BA14" s="15">
        <f>SUM(COUNTIFS('Data entry'!$R$6:$R$200,'Summary Data'!$A14,'Data entry'!$B$6:$B$200,{"Confirmed";"Probable"},'Data entry'!$AQ$6:$AQ$200,'Data Validation'!$V$6, 'Data entry'!$AP$6:$AP$200,'Data Validation'!$U$3, 'Data entry'!$BD$6:$BD$200,"&lt;&gt;*Negative*"))</f>
        <v>0</v>
      </c>
      <c r="BB14" s="15">
        <f>SUM(COUNTIFS('Data entry'!$R$6:$R$200,'Summary Data'!$A14,'Data entry'!$B$6:$B$200,{"Confirmed";"Probable"},'Data entry'!$AQ$6:$AQ$200,'Data Validation'!$V$6, 'Data entry'!$AP$6:$AP$200,'Data Validation'!$U$4, 'Data entry'!$BD$6:$BD$200,"&lt;&gt;*Negative*"))</f>
        <v>0</v>
      </c>
      <c r="BC14" s="15">
        <f>SUM(COUNTIFS('Data entry'!$R$6:$R$200,'Summary Data'!$A14,'Data entry'!$B$6:$B$200,{"Confirmed";"Probable"},'Data entry'!$AQ$6:$AQ$200,'Data Validation'!$V$6, 'Data entry'!$AP$6:$AP$200,'Data Validation'!$U$5, 'Data entry'!$BD$6:$BD$200,"&lt;&gt;*Negative*"))</f>
        <v>0</v>
      </c>
      <c r="BD14" s="15">
        <f>SUM(COUNTIFS('Data entry'!$R$6:$R$200,'Summary Data'!$A14,'Data entry'!$B$6:$B$200,{"Confirmed";"Probable"},'Data entry'!$AQ$6:$AQ$200,'Data Validation'!$V$6, 'Data entry'!$AP$6:$AP$200,'Data Validation'!$U$6, 'Data entry'!$BD$6:$BD$200,"&lt;&gt;*Negative*"))</f>
        <v>0</v>
      </c>
      <c r="BE14" s="15">
        <f>SUM(COUNTIFS('Data entry'!$R$6:$R$200,'Summary Data'!$A14,'Data entry'!$B$6:$B$200,{"Confirmed";"Probable"},'Data entry'!$AQ$6:$AQ$200,'Data Validation'!$V$7, 'Data entry'!$AP$6:$AP$200,'Data Validation'!$U$2, 'Data entry'!$BD$6:$BD$200,"&lt;&gt;*Negative*"))</f>
        <v>0</v>
      </c>
      <c r="BF14" s="15">
        <f>SUM(COUNTIFS('Data entry'!$R$6:$R$200,'Summary Data'!$A14,'Data entry'!$B$6:$B$200,{"Confirmed";"Probable"},'Data entry'!$AQ$6:$AQ$200,'Data Validation'!$V$7, 'Data entry'!$AP$6:$AP$200,'Data Validation'!$U$3, 'Data entry'!$BD$6:$BD$200,"&lt;&gt;*Negative*"))</f>
        <v>0</v>
      </c>
      <c r="BG14" s="15">
        <f>SUM(COUNTIFS('Data entry'!$R$6:$R$200,'Summary Data'!$A14,'Data entry'!$B$6:$B$200,{"Confirmed";"Probable"},'Data entry'!$AQ$6:$AQ$200,'Data Validation'!$V$7, 'Data entry'!$AP$6:$AP$200,'Data Validation'!$U$4, 'Data entry'!$BD$6:$BD$200,"&lt;&gt;*Negative*"))</f>
        <v>0</v>
      </c>
      <c r="BH14" s="15">
        <f>SUM(COUNTIFS('Data entry'!$R$6:$R$200,'Summary Data'!$A14,'Data entry'!$B$6:$B$200,{"Confirmed";"Probable"},'Data entry'!$AQ$6:$AQ$200,'Data Validation'!$V$7, 'Data entry'!$AP$6:$AP$200,'Data Validation'!$U$5, 'Data entry'!$BD$6:$BD$200,"&lt;&gt;*Negative*"))</f>
        <v>0</v>
      </c>
      <c r="BI14" s="15">
        <f>SUM(COUNTIFS('Data entry'!$R$6:$R$200,'Summary Data'!$A14,'Data entry'!$B$6:$B$200,{"Confirmed";"Probable"},'Data entry'!$AQ$6:$AQ$200,'Data Validation'!$V$7, 'Data entry'!$AP$6:$AP$200,'Data Validation'!$U$6, 'Data entry'!$BD$6:$BD$200,"&lt;&gt;*Negative*"))</f>
        <v>0</v>
      </c>
      <c r="BJ14" s="15">
        <f>SUM(COUNTIFS('Data entry'!$R$6:$R$200,'Summary Data'!$A14,'Data entry'!$B$6:$B$200,{"Confirmed";"Probable"},'Data entry'!$AQ$6:$AQ$200,'Data Validation'!$V$8, 'Data entry'!$AP$6:$AP$200,'Data Validation'!$U$2, 'Data entry'!$BD$6:$BD$200,"&lt;&gt;*Negative*"))</f>
        <v>0</v>
      </c>
      <c r="BK14" s="15">
        <f>SUM(COUNTIFS('Data entry'!$R$6:$R$200,'Summary Data'!$A14,'Data entry'!$B$6:$B$200,{"Confirmed";"Probable"},'Data entry'!$AQ$6:$AQ$200,'Data Validation'!$V$8, 'Data entry'!$AP$6:$AP$200,'Data Validation'!$U$3, 'Data entry'!$BD$6:$BD$200,"&lt;&gt;*Negative*"))</f>
        <v>0</v>
      </c>
      <c r="BL14" s="15">
        <f>SUM(COUNTIFS('Data entry'!$R$6:$R$200,'Summary Data'!$A14,'Data entry'!$B$6:$B$200,{"Confirmed";"Probable"},'Data entry'!$AQ$6:$AQ$200,'Data Validation'!$V$8, 'Data entry'!$AP$6:$AP$200,'Data Validation'!$U$4, 'Data entry'!$BD$6:$BD$200,"&lt;&gt;*Negative*"))</f>
        <v>0</v>
      </c>
      <c r="BM14" s="15">
        <f>SUM(COUNTIFS('Data entry'!$R$6:$R$200,'Summary Data'!$A14,'Data entry'!$B$6:$B$200,{"Confirmed";"Probable"},'Data entry'!$AQ$6:$AQ$200,'Data Validation'!$V$8, 'Data entry'!$AP$6:$AP$200,'Data Validation'!$U$5, 'Data entry'!$BD$6:$BD$200,"&lt;&gt;*Negative*"))</f>
        <v>0</v>
      </c>
      <c r="BN14" s="15">
        <f>SUM(COUNTIFS('Data entry'!$R$6:$R$200,'Summary Data'!$A14,'Data entry'!$B$6:$B$200,{"Confirmed";"Probable"},'Data entry'!$AQ$6:$AQ$200,'Data Validation'!$V$8, 'Data entry'!$AP$6:$AP$200,'Data Validation'!$U$6, 'Data entry'!$BD$6:$BD$200,"&lt;&gt;*Negative*"))</f>
        <v>0</v>
      </c>
      <c r="BO14" s="15">
        <f>SUM(COUNTIFS('Data entry'!$R$6:$R$200,'Summary Data'!$A14,'Data entry'!$B$6:$B$200,{"Confirmed";"Probable"},'Data entry'!$AQ$6:$AQ$200,'Data Validation'!$V$9, 'Data entry'!$AP$6:$AP$200,'Data Validation'!$U$2, 'Data entry'!$BD$6:$BD$200,"&lt;&gt;*Negative*"))</f>
        <v>0</v>
      </c>
      <c r="BP14" s="15">
        <f>SUM(COUNTIFS('Data entry'!$R$6:$R$200,'Summary Data'!$A14,'Data entry'!$B$6:$B$200,{"Confirmed";"Probable"},'Data entry'!$AQ$6:$AQ$200,'Data Validation'!$V$9, 'Data entry'!$AP$6:$AP$200,'Data Validation'!$U$3, 'Data entry'!$BD$6:$BD$200,"&lt;&gt;*Negative*"))</f>
        <v>0</v>
      </c>
      <c r="BQ14" s="15">
        <f>SUM(COUNTIFS('Data entry'!$R$6:$R$200,'Summary Data'!$A14,'Data entry'!$B$6:$B$200,{"Confirmed";"Probable"},'Data entry'!$AQ$6:$AQ$200,'Data Validation'!$V$9, 'Data entry'!$AP$6:$AP$200,'Data Validation'!$U$4, 'Data entry'!$BD$6:$BD$200,"&lt;&gt;*Negative*"))</f>
        <v>0</v>
      </c>
      <c r="BR14" s="15">
        <f>SUM(COUNTIFS('Data entry'!$R$6:$R$200,'Summary Data'!$A14,'Data entry'!$B$6:$B$200,{"Confirmed";"Probable"},'Data entry'!$AQ$6:$AQ$200,'Data Validation'!$V$9, 'Data entry'!$AP$6:$AP$200,'Data Validation'!$U$5, 'Data entry'!$BD$6:$BD$200,"&lt;&gt;*Negative*"))</f>
        <v>0</v>
      </c>
      <c r="BS14" s="15">
        <f>SUM(COUNTIFS('Data entry'!$R$6:$R$200,'Summary Data'!$A14,'Data entry'!$B$6:$B$200,{"Confirmed";"Probable"},'Data entry'!$AQ$6:$AQ$200,'Data Validation'!$V$9, 'Data entry'!$AP$6:$AP$200,'Data Validation'!$U$6, 'Data entry'!$BD$6:$BD$200,"&lt;&gt;*Negative*"))</f>
        <v>0</v>
      </c>
      <c r="BT14" s="15">
        <f>SUM(COUNTIFS('Data entry'!$R$6:$R$200,'Summary Data'!$A14,'Data entry'!$B$6:$B$200,{"Confirmed";"Probable"},'Data entry'!$AQ$6:$AQ$200,'Data Validation'!$V$10, 'Data entry'!$AP$6:$AP$200,'Data Validation'!$U$2, 'Data entry'!$BD$6:$BD$200,"&lt;&gt;*Negative*"))</f>
        <v>0</v>
      </c>
      <c r="BU14" s="15">
        <f>SUM(COUNTIFS('Data entry'!$R$6:$R$200,'Summary Data'!$A14,'Data entry'!$B$6:$B$200,{"Confirmed";"Probable"},'Data entry'!$AQ$6:$AQ$200,'Data Validation'!$V$10, 'Data entry'!$AP$6:$AP$200,'Data Validation'!$U$3, 'Data entry'!$BD$6:$BD$200,"&lt;&gt;*Negative*"))</f>
        <v>0</v>
      </c>
      <c r="BV14" s="15">
        <f>SUM(COUNTIFS('Data entry'!$R$6:$R$200,'Summary Data'!$A14,'Data entry'!$B$6:$B$200,{"Confirmed";"Probable"},'Data entry'!$AQ$6:$AQ$200,'Data Validation'!$V$10, 'Data entry'!$AP$6:$AP$200,'Data Validation'!$U$4, 'Data entry'!$BD$6:$BD$200,"&lt;&gt;*Negative*"))</f>
        <v>0</v>
      </c>
      <c r="BW14" s="15">
        <f>SUM(COUNTIFS('Data entry'!$R$6:$R$200,'Summary Data'!$A14,'Data entry'!$B$6:$B$200,{"Confirmed";"Probable"},'Data entry'!$AQ$6:$AQ$200,'Data Validation'!$V$10, 'Data entry'!$AP$6:$AP$200,'Data Validation'!$U$5, 'Data entry'!$BD$6:$BD$200,"&lt;&gt;*Negative*"))</f>
        <v>0</v>
      </c>
      <c r="BX14" s="15">
        <f>SUM(COUNTIFS('Data entry'!$R$6:$R$200,'Summary Data'!$A14,'Data entry'!$B$6:$B$200,{"Confirmed";"Probable"},'Data entry'!$AQ$6:$AQ$200,'Data Validation'!$V$10, 'Data entry'!$AP$6:$AP$200,'Data Validation'!$U$6, 'Data entry'!$BD$6:$BD$200,"&lt;&gt;*Negative*"))</f>
        <v>0</v>
      </c>
      <c r="BY14" s="15">
        <f>SUM(COUNTIFS('Data entry'!$R$6:$R$200,'Summary Data'!$A14,'Data entry'!$B$6:$B$200,{"Confirmed";"Probable"},'Data entry'!$AQ$6:$AQ$200,'Data Validation'!$V$11, 'Data entry'!$AP$6:$AP$200,'Data Validation'!$U$2, 'Data entry'!$BD$6:$BD$200,"&lt;&gt;*Negative*"))</f>
        <v>0</v>
      </c>
      <c r="BZ14" s="15">
        <f>SUM(COUNTIFS('Data entry'!$R$6:$R$200,'Summary Data'!$A14,'Data entry'!$B$6:$B$200,{"Confirmed";"Probable"},'Data entry'!$AQ$6:$AQ$200,'Data Validation'!$V$11, 'Data entry'!$AP$6:$AP$200,'Data Validation'!$U$3, 'Data entry'!$BD$6:$BD$200,"&lt;&gt;*Negative*"))</f>
        <v>0</v>
      </c>
      <c r="CA14" s="15">
        <f>SUM(COUNTIFS('Data entry'!$R$6:$R$200,'Summary Data'!$A14,'Data entry'!$B$6:$B$200,{"Confirmed";"Probable"},'Data entry'!$AQ$6:$AQ$200,'Data Validation'!$V$11, 'Data entry'!$AP$6:$AP$200,'Data Validation'!$U$4, 'Data entry'!$BD$6:$BD$200,"&lt;&gt;*Negative*"))</f>
        <v>0</v>
      </c>
      <c r="CB14" s="15">
        <f>SUM(COUNTIFS('Data entry'!$R$6:$R$200,'Summary Data'!$A14,'Data entry'!$B$6:$B$200,{"Confirmed";"Probable"},'Data entry'!$AQ$6:$AQ$200,'Data Validation'!$V$11, 'Data entry'!$AP$6:$AP$200,'Data Validation'!$U$5, 'Data entry'!$BD$6:$BD$200,"&lt;&gt;*Negative*"))</f>
        <v>0</v>
      </c>
      <c r="CC14" s="15">
        <f>SUM(COUNTIFS('Data entry'!$R$6:$R$200,'Summary Data'!$A14,'Data entry'!$B$6:$B$200,{"Confirmed";"Probable"},'Data entry'!$AQ$6:$AQ$200,'Data Validation'!$V$11, 'Data entry'!$AP$6:$AP$200,'Data Validation'!$U$6, 'Data entry'!$BD$6:$BD$200,"&lt;&gt;*Negative*"))</f>
        <v>0</v>
      </c>
    </row>
    <row r="15" spans="1:81" x14ac:dyDescent="0.3">
      <c r="A15" s="12">
        <f t="shared" si="5"/>
        <v>3</v>
      </c>
      <c r="B15" s="13">
        <f t="shared" si="2"/>
        <v>0</v>
      </c>
      <c r="C15" s="13">
        <f>COUNTIFS('Data entry'!$R$6:$R$200,$A15,'Data entry'!$B$6:$B$200,"Confirmed",'Data entry'!$BD$6:$BD$200,"&lt;&gt;*Negative*")</f>
        <v>0</v>
      </c>
      <c r="D15" s="13">
        <f>COUNTIFS('Data entry'!$R$6:$R$200,$A15,'Data entry'!$B$6:$B$200,"Probable",'Data entry'!$BD$6:$BD$200,"&lt;&gt;*Negative*")</f>
        <v>0</v>
      </c>
      <c r="E15" s="13">
        <f>COUNTIFS('Data entry'!$R$6:$R$200,$A15,'Data entry'!$B$6:$B$200,"DNM")</f>
        <v>0</v>
      </c>
      <c r="F15" s="13">
        <f>SUM(COUNTIFS('Data entry'!$R$6:$R$200,'Summary Data'!$A15,'Data entry'!$B$6:$B$200,{"Confirmed";"Probable"},'Data entry'!$AO$6:$AO$200,$F$10, 'Data entry'!$BD$6:$BD$200,"&lt;&gt;*Negative*"))</f>
        <v>0</v>
      </c>
      <c r="G15" s="13">
        <f>SUM(COUNTIFS('Data entry'!$R$6:$R$200,'Summary Data'!$A15,'Data entry'!$B$6:$B$200,{"Confirmed";"Probable"},'Data entry'!$AO$6:$AO$200,$G$10, 'Data entry'!$BD$6:$BD$200,"&lt;&gt;*Negative*"))</f>
        <v>0</v>
      </c>
      <c r="H15" s="13">
        <f>SUM(COUNTIFS('Data entry'!$R$6:$R$200,'Summary Data'!$A15,'Data entry'!$B$6:$B$200,{"Confirmed";"Probable"},'Data entry'!$AO$6:$AO$200,$H$10, 'Data entry'!$BD$6:$BD$200,"&lt;&gt;*Negative*"))</f>
        <v>0</v>
      </c>
      <c r="I15" s="13">
        <f>SUM(COUNTIFS('Data entry'!$R$6:$R$200,'Summary Data'!$A15,'Data entry'!$B$6:$B$200,{"Confirmed";"Probable"},'Data entry'!$AO$6:$AO$200,$I$10, 'Data entry'!$BD$6:$BD$200,"&lt;&gt;*Negative*"))</f>
        <v>0</v>
      </c>
      <c r="J15" s="13">
        <f>SUM(COUNTIFS('Data entry'!$R$6:$R$200,'Summary Data'!$A15,'Data entry'!$B$6:$B$200,{"Confirmed";"Probable"},'Data entry'!$AO$6:$AO$200,$J$10, 'Data entry'!$BD$6:$BD$200,"&lt;&gt;*Negative*"))</f>
        <v>0</v>
      </c>
      <c r="K15" s="13">
        <f>SUM(COUNTIFS('Data entry'!$R$6:$R$200,'Summary Data'!$A15,'Data entry'!$B$6:$B$200,{"Confirmed";"Probable"},'Data entry'!$AO$6:$AO$200,$K$10, 'Data entry'!$BD$6:$BD$200,"&lt;&gt;*Negative*"))</f>
        <v>0</v>
      </c>
      <c r="L15" s="13">
        <f>SUM(COUNTIFS('Data entry'!$R$6:$R$200,'Summary Data'!$A15,'Data entry'!$B$6:$B$200,{"Confirmed";"Probable"},'Data entry'!$AO$6:$AO$200,$L$10, 'Data entry'!$BD$6:$BD$200,"&lt;&gt;*Negative*"))</f>
        <v>0</v>
      </c>
      <c r="M15" s="13">
        <f>SUM(COUNTIFS('Data entry'!$R$6:$R$200,'Summary Data'!$A15,'Data entry'!$B$6:$B$200,{"Confirmed";"Probable"},'Data entry'!$AO$6:$AO$200,$M$10, 'Data entry'!$BD$6:$BD$200,"&lt;&gt;*Negative*"))</f>
        <v>0</v>
      </c>
      <c r="N15" s="13">
        <f>SUM(COUNTIFS('Data entry'!$R$6:$R$200,'Summary Data'!$A15,'Data entry'!$B$6:$B$200,{"Confirmed";"Probable"},'Data entry'!$AO$6:$AO$200,$N$10, 'Data entry'!$BD$6:$BD$200,"&lt;&gt;*Negative*"))</f>
        <v>0</v>
      </c>
      <c r="O15" s="15">
        <f t="shared" si="3"/>
        <v>0</v>
      </c>
      <c r="P15" s="15">
        <f t="shared" si="4"/>
        <v>0</v>
      </c>
      <c r="Q15" s="15">
        <f>SUM(COUNTIFS('Data entry'!$R$6:$R$200,'Summary Data'!$A15,'Data entry'!$B$6:$B$200,{"Confirmed";"Probable"},'Data entry'!$AP$6:$AP$200,'Data Validation'!$U$2, 'Data entry'!$BD$6:$BD$200,"&lt;&gt;*Negative*"))</f>
        <v>0</v>
      </c>
      <c r="R15" s="15">
        <f>SUM(COUNTIFS('Data entry'!$R$6:$R$200,'Summary Data'!$A15,'Data entry'!$B$6:$B$200,{"Confirmed";"Probable"},'Data entry'!$AP$6:$AP$200,'Data Validation'!$U$3, 'Data entry'!$BD$6:$BD$200,"&lt;&gt;*Negative*"))</f>
        <v>0</v>
      </c>
      <c r="S15" s="15">
        <f>SUM(COUNTIFS('Data entry'!$R$6:$R$200,'Summary Data'!$A15,'Data entry'!$B$6:$B$200,{"Confirmed";"Probable"},'Data entry'!$AP$6:$AP$200,'Data Validation'!$U$4, 'Data entry'!$BD$6:$BD$200,"&lt;&gt;*Negative*"))</f>
        <v>0</v>
      </c>
      <c r="T15" s="15">
        <f>SUM(COUNTIFS('Data entry'!$R$6:$R$200,'Summary Data'!$A15,'Data entry'!$B$6:$B$200,{"Confirmed";"Probable"},'Data entry'!$AP$6:$AP$200,'Data Validation'!$U$5, 'Data entry'!$BD$6:$BD$200,"&lt;&gt;*Negative*"))</f>
        <v>0</v>
      </c>
      <c r="U15" s="15">
        <f>SUM(COUNTIFS('Data entry'!$R$6:$R$200,'Summary Data'!$A15,'Data entry'!$B$6:$B$200,{"Confirmed";"Probable"},'Data entry'!$AP$6:$AP$200,'Data Validation'!$U$6, 'Data entry'!$BD$6:$BD$200,"&lt;&gt;*Negative*"))</f>
        <v>0</v>
      </c>
      <c r="V15" s="15">
        <f>SUM(COUNTIFS('Data entry'!$R$6:$R$200,'Summary Data'!$A15,'Data entry'!$B$6:$B$200,{"Confirmed";"Probable"},'Data entry'!$AQ$6:$AQ$200,'Data Validation'!$V$2, 'Data entry'!$BD$6:$BD$200,"&lt;&gt;*Negative*"))</f>
        <v>0</v>
      </c>
      <c r="W15" s="15">
        <f>SUM(COUNTIFS('Data entry'!$R$6:$R$200,'Summary Data'!$A15,'Data entry'!$B$6:$B$200,{"Confirmed";"Probable"},'Data entry'!$AQ$6:$AQ$200,'Data Validation'!$V$3, 'Data entry'!$BD$6:$BD$200,"&lt;&gt;*Negative*"))</f>
        <v>0</v>
      </c>
      <c r="X15" s="15">
        <f>SUM(COUNTIFS('Data entry'!$R$6:$R$200,'Summary Data'!$A15,'Data entry'!$B$6:$B$200,{"Confirmed";"Probable"},'Data entry'!$AQ$6:$AQ$200,'Data Validation'!$V$4, 'Data entry'!$BD$6:$BD$200,"&lt;&gt;*Negative*"))</f>
        <v>0</v>
      </c>
      <c r="Y15" s="15">
        <f>SUM(COUNTIFS('Data entry'!$R$6:$R$200,'Summary Data'!$A15,'Data entry'!$B$6:$B$200,{"Confirmed";"Probable"},'Data entry'!$AQ$6:$AQ$200,'Data Validation'!$V$5, 'Data entry'!$BD$6:$BD$200,"&lt;&gt;*Negative*"))</f>
        <v>0</v>
      </c>
      <c r="Z15" s="15">
        <f>SUM(COUNTIFS('Data entry'!$R$6:$R$200,'Summary Data'!$A15,'Data entry'!$B$6:$B$200,{"Confirmed";"Probable"},'Data entry'!$AQ$6:$AQ$200,'Data Validation'!$V$6, 'Data entry'!$BD$6:$BD$200,"&lt;&gt;*Negative*"))</f>
        <v>0</v>
      </c>
      <c r="AA15" s="15">
        <f>SUM(COUNTIFS('Data entry'!$R$6:$R$200,'Summary Data'!$A15,'Data entry'!$B$6:$B$200,{"Confirmed";"Probable"},'Data entry'!$AQ$6:$AQ$200,'Data Validation'!$V$7, 'Data entry'!$BD$6:$BD$200,"&lt;&gt;*Negative*"))</f>
        <v>0</v>
      </c>
      <c r="AB15" s="15">
        <f>SUM(COUNTIFS('Data entry'!$R$6:$R$200,'Summary Data'!$A15,'Data entry'!$B$6:$B$200,{"Confirmed";"Probable"},'Data entry'!$AQ$6:$AQ$200,'Data Validation'!$V$8, 'Data entry'!$BD$6:$BD$200,"&lt;&gt;*Negative*"))</f>
        <v>0</v>
      </c>
      <c r="AC15" s="15">
        <f>SUM(COUNTIFS('Data entry'!$R$6:$R$200,'Summary Data'!$A15,'Data entry'!$B$6:$B$200,{"Confirmed";"Probable"},'Data entry'!$AQ$6:$AQ$200,'Data Validation'!$V$9, 'Data entry'!$BD$6:$BD$200,"&lt;&gt;*Negative*"))</f>
        <v>0</v>
      </c>
      <c r="AD15" s="15">
        <f>SUM(COUNTIFS('Data entry'!$R$6:$R$200,'Summary Data'!$A15,'Data entry'!$B$6:$B$200,{"Confirmed";"Probable"},'Data entry'!$AQ$6:$AQ$200,'Data Validation'!$V$10, 'Data entry'!$BD$6:$BD$200,"&lt;&gt;*Negative*"))</f>
        <v>0</v>
      </c>
      <c r="AE15" s="15">
        <f>SUM(COUNTIFS('Data entry'!$R$6:$R$200,'Summary Data'!$A15,'Data entry'!$B$6:$B$200,{"Confirmed";"Probable"},'Data entry'!$AQ$6:$AQ$200,'Data Validation'!$V$11, 'Data entry'!$BD$6:$BD$200,"&lt;&gt;*Negative*"))</f>
        <v>0</v>
      </c>
      <c r="AF15" s="15">
        <f>SUM(COUNTIFS('Data entry'!$R$6:$R$200,'Summary Data'!$A15,'Data entry'!$B$6:$B$200,{"Confirmed";"Probable"},'Data entry'!$AQ$6:$AQ$200,'Data Validation'!$V$2, 'Data entry'!$AP$6:$AP$200,'Data Validation'!$U$2, 'Data entry'!$BD$6:$BD$200,"&lt;&gt;*Negative*"))</f>
        <v>0</v>
      </c>
      <c r="AG15" s="15">
        <f>SUM(COUNTIFS('Data entry'!$R$6:$R$200,'Summary Data'!$A15,'Data entry'!$B$6:$B$200,{"Confirmed";"Probable"},'Data entry'!$AQ$6:$AQ$200,'Data Validation'!$V$2, 'Data entry'!$AP$6:$AP$200,'Data Validation'!$U$3, 'Data entry'!$BD$6:$BD$200,"&lt;&gt;*Negative*"))</f>
        <v>0</v>
      </c>
      <c r="AH15" s="15">
        <f>SUM(COUNTIFS('Data entry'!$R$6:$R$200,'Summary Data'!$A15,'Data entry'!$B$6:$B$200,{"Confirmed";"Probable"},'Data entry'!$AQ$6:$AQ$200,'Data Validation'!$V$2, 'Data entry'!$AP$6:$AP$200,'Data Validation'!$U$4, 'Data entry'!$BD$6:$BD$200,"&lt;&gt;*Negative*"))</f>
        <v>0</v>
      </c>
      <c r="AI15" s="15">
        <f>SUM(COUNTIFS('Data entry'!$R$6:$R$200,'Summary Data'!$A15,'Data entry'!$B$6:$B$200,{"Confirmed";"Probable"},'Data entry'!$AQ$6:$AQ$200,'Data Validation'!$V$2, 'Data entry'!$AP$6:$AP$200,'Data Validation'!$U$5, 'Data entry'!$BD$6:$BD$200,"&lt;&gt;*Negative*"))</f>
        <v>0</v>
      </c>
      <c r="AJ15" s="15">
        <f>SUM(COUNTIFS('Data entry'!$R$6:$R$200,'Summary Data'!$A15,'Data entry'!$B$6:$B$200,{"Confirmed";"Probable"},'Data entry'!$AQ$6:$AQ$200,'Data Validation'!$V$2, 'Data entry'!$AP$6:$AP$200,'Data Validation'!$U$6, 'Data entry'!$BD$6:$BD$200,"&lt;&gt;*Negative*"))</f>
        <v>0</v>
      </c>
      <c r="AK15" s="15">
        <f>SUM(COUNTIFS('Data entry'!$R$6:$R$200,'Summary Data'!$A15,'Data entry'!$B$6:$B$200,{"Confirmed";"Probable"},'Data entry'!$AQ$6:$AQ$200,'Data Validation'!$V$3, 'Data entry'!$AP$6:$AP$200,'Data Validation'!$U$2, 'Data entry'!$BD$6:$BD$200,"&lt;&gt;*Negative*"))</f>
        <v>0</v>
      </c>
      <c r="AL15" s="15">
        <f>SUM(COUNTIFS('Data entry'!$R$6:$R$200,'Summary Data'!$A15,'Data entry'!$B$6:$B$200,{"Confirmed";"Probable"},'Data entry'!$AQ$6:$AQ$200,'Data Validation'!$V$3, 'Data entry'!$AP$6:$AP$200,'Data Validation'!$U$3, 'Data entry'!$BD$6:$BD$200,"&lt;&gt;*Negative*"))</f>
        <v>0</v>
      </c>
      <c r="AM15" s="15">
        <f>SUM(COUNTIFS('Data entry'!$R$6:$R$200,'Summary Data'!$A15,'Data entry'!$B$6:$B$200,{"Confirmed";"Probable"},'Data entry'!$AQ$6:$AQ$200,'Data Validation'!$V$3, 'Data entry'!$AP$6:$AP$200,'Data Validation'!$U$4, 'Data entry'!$BD$6:$BD$200,"&lt;&gt;*Negative*"))</f>
        <v>0</v>
      </c>
      <c r="AN15" s="15">
        <f>SUM(COUNTIFS('Data entry'!$R$6:$R$200,'Summary Data'!$A15,'Data entry'!$B$6:$B$200,{"Confirmed";"Probable"},'Data entry'!$AQ$6:$AQ$200,'Data Validation'!$V$3, 'Data entry'!$AP$6:$AP$200,'Data Validation'!$U$5, 'Data entry'!$BD$6:$BD$200,"&lt;&gt;*Negative*"))</f>
        <v>0</v>
      </c>
      <c r="AO15" s="15">
        <f>SUM(COUNTIFS('Data entry'!$R$6:$R$200,'Summary Data'!$A15,'Data entry'!$B$6:$B$200,{"Confirmed";"Probable"},'Data entry'!$AQ$6:$AQ$200,'Data Validation'!$V$3, 'Data entry'!$AP$6:$AP$200,'Data Validation'!$U$6, 'Data entry'!$BD$6:$BD$200,"&lt;&gt;*Negative*"))</f>
        <v>0</v>
      </c>
      <c r="AP15" s="15">
        <f>SUM(COUNTIFS('Data entry'!$R$6:$R$200,'Summary Data'!$A15,'Data entry'!$B$6:$B$200,{"Confirmed";"Probable"},'Data entry'!$AQ$6:$AQ$200,'Data Validation'!$V$4, 'Data entry'!$AP$6:$AP$200,'Data Validation'!$U$2, 'Data entry'!$BD$6:$BD$200,"&lt;&gt;*Negative*"))</f>
        <v>0</v>
      </c>
      <c r="AQ15" s="15">
        <f>SUM(COUNTIFS('Data entry'!$R$6:$R$200,'Summary Data'!$A15,'Data entry'!$B$6:$B$200,{"Confirmed";"Probable"},'Data entry'!$AQ$6:$AQ$200,'Data Validation'!$V$4, 'Data entry'!$AP$6:$AP$200,'Data Validation'!$U$3, 'Data entry'!$BD$6:$BD$200,"&lt;&gt;*Negative*"))</f>
        <v>0</v>
      </c>
      <c r="AR15" s="15">
        <f>SUM(COUNTIFS('Data entry'!$R$6:$R$200,'Summary Data'!$A15,'Data entry'!$B$6:$B$200,{"Confirmed";"Probable"},'Data entry'!$AQ$6:$AQ$200,'Data Validation'!$V$4, 'Data entry'!$AP$6:$AP$200,'Data Validation'!$U$4, 'Data entry'!$BD$6:$BD$200,"&lt;&gt;*Negative*"))</f>
        <v>0</v>
      </c>
      <c r="AS15" s="15">
        <f>SUM(COUNTIFS('Data entry'!$R$6:$R$200,'Summary Data'!$A15,'Data entry'!$B$6:$B$200,{"Confirmed";"Probable"},'Data entry'!$AQ$6:$AQ$200,'Data Validation'!$V$4, 'Data entry'!$AP$6:$AP$200,'Data Validation'!$U$5, 'Data entry'!$BD$6:$BD$200,"&lt;&gt;*Negative*"))</f>
        <v>0</v>
      </c>
      <c r="AT15" s="15">
        <f>SUM(COUNTIFS('Data entry'!$R$6:$R$200,'Summary Data'!$A15,'Data entry'!$B$6:$B$200,{"Confirmed";"Probable"},'Data entry'!$AQ$6:$AQ$200,'Data Validation'!$V$4, 'Data entry'!$AP$6:$AP$200,'Data Validation'!$U$6, 'Data entry'!$BD$6:$BD$200,"&lt;&gt;*Negative*"))</f>
        <v>0</v>
      </c>
      <c r="AU15" s="15">
        <f>SUM(COUNTIFS('Data entry'!$R$6:$R$200,'Summary Data'!$A15,'Data entry'!$B$6:$B$200,{"Confirmed";"Probable"},'Data entry'!$AQ$6:$AQ$200,'Data Validation'!$V$5, 'Data entry'!$AP$6:$AP$200,'Data Validation'!$U$2, 'Data entry'!$BD$6:$BD$200,"&lt;&gt;*Negative*"))</f>
        <v>0</v>
      </c>
      <c r="AV15" s="15">
        <f>SUM(COUNTIFS('Data entry'!$R$6:$R$200,'Summary Data'!$A15,'Data entry'!$B$6:$B$200,{"Confirmed";"Probable"},'Data entry'!$AQ$6:$AQ$200,'Data Validation'!$V$5, 'Data entry'!$AP$6:$AP$200,'Data Validation'!$U$3, 'Data entry'!$BD$6:$BD$200,"&lt;&gt;*Negative*"))</f>
        <v>0</v>
      </c>
      <c r="AW15" s="15">
        <f>SUM(COUNTIFS('Data entry'!$R$6:$R$200,'Summary Data'!$A15,'Data entry'!$B$6:$B$200,{"Confirmed";"Probable"},'Data entry'!$AQ$6:$AQ$200,'Data Validation'!$V$5, 'Data entry'!$AP$6:$AP$200,'Data Validation'!$U$4, 'Data entry'!$BD$6:$BD$200,"&lt;&gt;*Negative*"))</f>
        <v>0</v>
      </c>
      <c r="AX15" s="15">
        <f>SUM(COUNTIFS('Data entry'!$R$6:$R$200,'Summary Data'!$A15,'Data entry'!$B$6:$B$200,{"Confirmed";"Probable"},'Data entry'!$AQ$6:$AQ$200,'Data Validation'!$V$5, 'Data entry'!$AP$6:$AP$200,'Data Validation'!$U$5, 'Data entry'!$BD$6:$BD$200,"&lt;&gt;*Negative*"))</f>
        <v>0</v>
      </c>
      <c r="AY15" s="15">
        <f>SUM(COUNTIFS('Data entry'!$R$6:$R$200,'Summary Data'!$A15,'Data entry'!$B$6:$B$200,{"Confirmed";"Probable"},'Data entry'!$AQ$6:$AQ$200,'Data Validation'!$V$5, 'Data entry'!$AP$6:$AP$200,'Data Validation'!$U$6, 'Data entry'!$BD$6:$BD$200,"&lt;&gt;*Negative*"))</f>
        <v>0</v>
      </c>
      <c r="AZ15" s="15">
        <f>SUM(COUNTIFS('Data entry'!$R$6:$R$200,'Summary Data'!$A15,'Data entry'!$B$6:$B$200,{"Confirmed";"Probable"},'Data entry'!$AQ$6:$AQ$200,'Data Validation'!$V$6, 'Data entry'!$AP$6:$AP$200,'Data Validation'!$U$2, 'Data entry'!$BD$6:$BD$200,"&lt;&gt;*Negative*"))</f>
        <v>0</v>
      </c>
      <c r="BA15" s="15">
        <f>SUM(COUNTIFS('Data entry'!$R$6:$R$200,'Summary Data'!$A15,'Data entry'!$B$6:$B$200,{"Confirmed";"Probable"},'Data entry'!$AQ$6:$AQ$200,'Data Validation'!$V$6, 'Data entry'!$AP$6:$AP$200,'Data Validation'!$U$3, 'Data entry'!$BD$6:$BD$200,"&lt;&gt;*Negative*"))</f>
        <v>0</v>
      </c>
      <c r="BB15" s="15">
        <f>SUM(COUNTIFS('Data entry'!$R$6:$R$200,'Summary Data'!$A15,'Data entry'!$B$6:$B$200,{"Confirmed";"Probable"},'Data entry'!$AQ$6:$AQ$200,'Data Validation'!$V$6, 'Data entry'!$AP$6:$AP$200,'Data Validation'!$U$4, 'Data entry'!$BD$6:$BD$200,"&lt;&gt;*Negative*"))</f>
        <v>0</v>
      </c>
      <c r="BC15" s="15">
        <f>SUM(COUNTIFS('Data entry'!$R$6:$R$200,'Summary Data'!$A15,'Data entry'!$B$6:$B$200,{"Confirmed";"Probable"},'Data entry'!$AQ$6:$AQ$200,'Data Validation'!$V$6, 'Data entry'!$AP$6:$AP$200,'Data Validation'!$U$5, 'Data entry'!$BD$6:$BD$200,"&lt;&gt;*Negative*"))</f>
        <v>0</v>
      </c>
      <c r="BD15" s="15">
        <f>SUM(COUNTIFS('Data entry'!$R$6:$R$200,'Summary Data'!$A15,'Data entry'!$B$6:$B$200,{"Confirmed";"Probable"},'Data entry'!$AQ$6:$AQ$200,'Data Validation'!$V$6, 'Data entry'!$AP$6:$AP$200,'Data Validation'!$U$6, 'Data entry'!$BD$6:$BD$200,"&lt;&gt;*Negative*"))</f>
        <v>0</v>
      </c>
      <c r="BE15" s="15">
        <f>SUM(COUNTIFS('Data entry'!$R$6:$R$200,'Summary Data'!$A15,'Data entry'!$B$6:$B$200,{"Confirmed";"Probable"},'Data entry'!$AQ$6:$AQ$200,'Data Validation'!$V$7, 'Data entry'!$AP$6:$AP$200,'Data Validation'!$U$2, 'Data entry'!$BD$6:$BD$200,"&lt;&gt;*Negative*"))</f>
        <v>0</v>
      </c>
      <c r="BF15" s="15">
        <f>SUM(COUNTIFS('Data entry'!$R$6:$R$200,'Summary Data'!$A15,'Data entry'!$B$6:$B$200,{"Confirmed";"Probable"},'Data entry'!$AQ$6:$AQ$200,'Data Validation'!$V$7, 'Data entry'!$AP$6:$AP$200,'Data Validation'!$U$3, 'Data entry'!$BD$6:$BD$200,"&lt;&gt;*Negative*"))</f>
        <v>0</v>
      </c>
      <c r="BG15" s="15">
        <f>SUM(COUNTIFS('Data entry'!$R$6:$R$200,'Summary Data'!$A15,'Data entry'!$B$6:$B$200,{"Confirmed";"Probable"},'Data entry'!$AQ$6:$AQ$200,'Data Validation'!$V$7, 'Data entry'!$AP$6:$AP$200,'Data Validation'!$U$4, 'Data entry'!$BD$6:$BD$200,"&lt;&gt;*Negative*"))</f>
        <v>0</v>
      </c>
      <c r="BH15" s="15">
        <f>SUM(COUNTIFS('Data entry'!$R$6:$R$200,'Summary Data'!$A15,'Data entry'!$B$6:$B$200,{"Confirmed";"Probable"},'Data entry'!$AQ$6:$AQ$200,'Data Validation'!$V$7, 'Data entry'!$AP$6:$AP$200,'Data Validation'!$U$5, 'Data entry'!$BD$6:$BD$200,"&lt;&gt;*Negative*"))</f>
        <v>0</v>
      </c>
      <c r="BI15" s="15">
        <f>SUM(COUNTIFS('Data entry'!$R$6:$R$200,'Summary Data'!$A15,'Data entry'!$B$6:$B$200,{"Confirmed";"Probable"},'Data entry'!$AQ$6:$AQ$200,'Data Validation'!$V$7, 'Data entry'!$AP$6:$AP$200,'Data Validation'!$U$6, 'Data entry'!$BD$6:$BD$200,"&lt;&gt;*Negative*"))</f>
        <v>0</v>
      </c>
      <c r="BJ15" s="15">
        <f>SUM(COUNTIFS('Data entry'!$R$6:$R$200,'Summary Data'!$A15,'Data entry'!$B$6:$B$200,{"Confirmed";"Probable"},'Data entry'!$AQ$6:$AQ$200,'Data Validation'!$V$8, 'Data entry'!$AP$6:$AP$200,'Data Validation'!$U$2, 'Data entry'!$BD$6:$BD$200,"&lt;&gt;*Negative*"))</f>
        <v>0</v>
      </c>
      <c r="BK15" s="15">
        <f>SUM(COUNTIFS('Data entry'!$R$6:$R$200,'Summary Data'!$A15,'Data entry'!$B$6:$B$200,{"Confirmed";"Probable"},'Data entry'!$AQ$6:$AQ$200,'Data Validation'!$V$8, 'Data entry'!$AP$6:$AP$200,'Data Validation'!$U$3, 'Data entry'!$BD$6:$BD$200,"&lt;&gt;*Negative*"))</f>
        <v>0</v>
      </c>
      <c r="BL15" s="15">
        <f>SUM(COUNTIFS('Data entry'!$R$6:$R$200,'Summary Data'!$A15,'Data entry'!$B$6:$B$200,{"Confirmed";"Probable"},'Data entry'!$AQ$6:$AQ$200,'Data Validation'!$V$8, 'Data entry'!$AP$6:$AP$200,'Data Validation'!$U$4, 'Data entry'!$BD$6:$BD$200,"&lt;&gt;*Negative*"))</f>
        <v>0</v>
      </c>
      <c r="BM15" s="15">
        <f>SUM(COUNTIFS('Data entry'!$R$6:$R$200,'Summary Data'!$A15,'Data entry'!$B$6:$B$200,{"Confirmed";"Probable"},'Data entry'!$AQ$6:$AQ$200,'Data Validation'!$V$8, 'Data entry'!$AP$6:$AP$200,'Data Validation'!$U$5, 'Data entry'!$BD$6:$BD$200,"&lt;&gt;*Negative*"))</f>
        <v>0</v>
      </c>
      <c r="BN15" s="15">
        <f>SUM(COUNTIFS('Data entry'!$R$6:$R$200,'Summary Data'!$A15,'Data entry'!$B$6:$B$200,{"Confirmed";"Probable"},'Data entry'!$AQ$6:$AQ$200,'Data Validation'!$V$8, 'Data entry'!$AP$6:$AP$200,'Data Validation'!$U$6, 'Data entry'!$BD$6:$BD$200,"&lt;&gt;*Negative*"))</f>
        <v>0</v>
      </c>
      <c r="BO15" s="15">
        <f>SUM(COUNTIFS('Data entry'!$R$6:$R$200,'Summary Data'!$A15,'Data entry'!$B$6:$B$200,{"Confirmed";"Probable"},'Data entry'!$AQ$6:$AQ$200,'Data Validation'!$V$9, 'Data entry'!$AP$6:$AP$200,'Data Validation'!$U$2, 'Data entry'!$BD$6:$BD$200,"&lt;&gt;*Negative*"))</f>
        <v>0</v>
      </c>
      <c r="BP15" s="15">
        <f>SUM(COUNTIFS('Data entry'!$R$6:$R$200,'Summary Data'!$A15,'Data entry'!$B$6:$B$200,{"Confirmed";"Probable"},'Data entry'!$AQ$6:$AQ$200,'Data Validation'!$V$9, 'Data entry'!$AP$6:$AP$200,'Data Validation'!$U$3, 'Data entry'!$BD$6:$BD$200,"&lt;&gt;*Negative*"))</f>
        <v>0</v>
      </c>
      <c r="BQ15" s="15">
        <f>SUM(COUNTIFS('Data entry'!$R$6:$R$200,'Summary Data'!$A15,'Data entry'!$B$6:$B$200,{"Confirmed";"Probable"},'Data entry'!$AQ$6:$AQ$200,'Data Validation'!$V$9, 'Data entry'!$AP$6:$AP$200,'Data Validation'!$U$4, 'Data entry'!$BD$6:$BD$200,"&lt;&gt;*Negative*"))</f>
        <v>0</v>
      </c>
      <c r="BR15" s="15">
        <f>SUM(COUNTIFS('Data entry'!$R$6:$R$200,'Summary Data'!$A15,'Data entry'!$B$6:$B$200,{"Confirmed";"Probable"},'Data entry'!$AQ$6:$AQ$200,'Data Validation'!$V$9, 'Data entry'!$AP$6:$AP$200,'Data Validation'!$U$5, 'Data entry'!$BD$6:$BD$200,"&lt;&gt;*Negative*"))</f>
        <v>0</v>
      </c>
      <c r="BS15" s="15">
        <f>SUM(COUNTIFS('Data entry'!$R$6:$R$200,'Summary Data'!$A15,'Data entry'!$B$6:$B$200,{"Confirmed";"Probable"},'Data entry'!$AQ$6:$AQ$200,'Data Validation'!$V$9, 'Data entry'!$AP$6:$AP$200,'Data Validation'!$U$6, 'Data entry'!$BD$6:$BD$200,"&lt;&gt;*Negative*"))</f>
        <v>0</v>
      </c>
      <c r="BT15" s="15">
        <f>SUM(COUNTIFS('Data entry'!$R$6:$R$200,'Summary Data'!$A15,'Data entry'!$B$6:$B$200,{"Confirmed";"Probable"},'Data entry'!$AQ$6:$AQ$200,'Data Validation'!$V$10, 'Data entry'!$AP$6:$AP$200,'Data Validation'!$U$2, 'Data entry'!$BD$6:$BD$200,"&lt;&gt;*Negative*"))</f>
        <v>0</v>
      </c>
      <c r="BU15" s="15">
        <f>SUM(COUNTIFS('Data entry'!$R$6:$R$200,'Summary Data'!$A15,'Data entry'!$B$6:$B$200,{"Confirmed";"Probable"},'Data entry'!$AQ$6:$AQ$200,'Data Validation'!$V$10, 'Data entry'!$AP$6:$AP$200,'Data Validation'!$U$3, 'Data entry'!$BD$6:$BD$200,"&lt;&gt;*Negative*"))</f>
        <v>0</v>
      </c>
      <c r="BV15" s="15">
        <f>SUM(COUNTIFS('Data entry'!$R$6:$R$200,'Summary Data'!$A15,'Data entry'!$B$6:$B$200,{"Confirmed";"Probable"},'Data entry'!$AQ$6:$AQ$200,'Data Validation'!$V$10, 'Data entry'!$AP$6:$AP$200,'Data Validation'!$U$4, 'Data entry'!$BD$6:$BD$200,"&lt;&gt;*Negative*"))</f>
        <v>0</v>
      </c>
      <c r="BW15" s="15">
        <f>SUM(COUNTIFS('Data entry'!$R$6:$R$200,'Summary Data'!$A15,'Data entry'!$B$6:$B$200,{"Confirmed";"Probable"},'Data entry'!$AQ$6:$AQ$200,'Data Validation'!$V$10, 'Data entry'!$AP$6:$AP$200,'Data Validation'!$U$5, 'Data entry'!$BD$6:$BD$200,"&lt;&gt;*Negative*"))</f>
        <v>0</v>
      </c>
      <c r="BX15" s="15">
        <f>SUM(COUNTIFS('Data entry'!$R$6:$R$200,'Summary Data'!$A15,'Data entry'!$B$6:$B$200,{"Confirmed";"Probable"},'Data entry'!$AQ$6:$AQ$200,'Data Validation'!$V$10, 'Data entry'!$AP$6:$AP$200,'Data Validation'!$U$6, 'Data entry'!$BD$6:$BD$200,"&lt;&gt;*Negative*"))</f>
        <v>0</v>
      </c>
      <c r="BY15" s="15">
        <f>SUM(COUNTIFS('Data entry'!$R$6:$R$200,'Summary Data'!$A15,'Data entry'!$B$6:$B$200,{"Confirmed";"Probable"},'Data entry'!$AQ$6:$AQ$200,'Data Validation'!$V$11, 'Data entry'!$AP$6:$AP$200,'Data Validation'!$U$2, 'Data entry'!$BD$6:$BD$200,"&lt;&gt;*Negative*"))</f>
        <v>0</v>
      </c>
      <c r="BZ15" s="15">
        <f>SUM(COUNTIFS('Data entry'!$R$6:$R$200,'Summary Data'!$A15,'Data entry'!$B$6:$B$200,{"Confirmed";"Probable"},'Data entry'!$AQ$6:$AQ$200,'Data Validation'!$V$11, 'Data entry'!$AP$6:$AP$200,'Data Validation'!$U$3, 'Data entry'!$BD$6:$BD$200,"&lt;&gt;*Negative*"))</f>
        <v>0</v>
      </c>
      <c r="CA15" s="15">
        <f>SUM(COUNTIFS('Data entry'!$R$6:$R$200,'Summary Data'!$A15,'Data entry'!$B$6:$B$200,{"Confirmed";"Probable"},'Data entry'!$AQ$6:$AQ$200,'Data Validation'!$V$11, 'Data entry'!$AP$6:$AP$200,'Data Validation'!$U$4, 'Data entry'!$BD$6:$BD$200,"&lt;&gt;*Negative*"))</f>
        <v>0</v>
      </c>
      <c r="CB15" s="15">
        <f>SUM(COUNTIFS('Data entry'!$R$6:$R$200,'Summary Data'!$A15,'Data entry'!$B$6:$B$200,{"Confirmed";"Probable"},'Data entry'!$AQ$6:$AQ$200,'Data Validation'!$V$11, 'Data entry'!$AP$6:$AP$200,'Data Validation'!$U$5, 'Data entry'!$BD$6:$BD$200,"&lt;&gt;*Negative*"))</f>
        <v>0</v>
      </c>
      <c r="CC15" s="15">
        <f>SUM(COUNTIFS('Data entry'!$R$6:$R$200,'Summary Data'!$A15,'Data entry'!$B$6:$B$200,{"Confirmed";"Probable"},'Data entry'!$AQ$6:$AQ$200,'Data Validation'!$V$11, 'Data entry'!$AP$6:$AP$200,'Data Validation'!$U$6, 'Data entry'!$BD$6:$BD$200,"&lt;&gt;*Negative*"))</f>
        <v>0</v>
      </c>
    </row>
    <row r="16" spans="1:81" x14ac:dyDescent="0.3">
      <c r="A16" s="12">
        <f t="shared" si="5"/>
        <v>4</v>
      </c>
      <c r="B16" s="13">
        <f t="shared" si="2"/>
        <v>0</v>
      </c>
      <c r="C16" s="13">
        <f>COUNTIFS('Data entry'!$R$6:$R$200,$A16,'Data entry'!$B$6:$B$200,"Confirmed",'Data entry'!$BD$6:$BD$200,"&lt;&gt;*Negative*")</f>
        <v>0</v>
      </c>
      <c r="D16" s="13">
        <f>COUNTIFS('Data entry'!$R$6:$R$200,$A16,'Data entry'!$B$6:$B$200,"Probable",'Data entry'!$BD$6:$BD$200,"&lt;&gt;*Negative*")</f>
        <v>0</v>
      </c>
      <c r="E16" s="13">
        <f>COUNTIFS('Data entry'!$R$6:$R$200,$A16,'Data entry'!$B$6:$B$200,"DNM")</f>
        <v>0</v>
      </c>
      <c r="F16" s="13">
        <f>SUM(COUNTIFS('Data entry'!$R$6:$R$200,'Summary Data'!$A16,'Data entry'!$B$6:$B$200,{"Confirmed";"Probable"},'Data entry'!$AO$6:$AO$200,$F$10, 'Data entry'!$BD$6:$BD$200,"&lt;&gt;*Negative*"))</f>
        <v>0</v>
      </c>
      <c r="G16" s="13">
        <f>SUM(COUNTIFS('Data entry'!$R$6:$R$200,'Summary Data'!$A16,'Data entry'!$B$6:$B$200,{"Confirmed";"Probable"},'Data entry'!$AO$6:$AO$200,$G$10, 'Data entry'!$BD$6:$BD$200,"&lt;&gt;*Negative*"))</f>
        <v>0</v>
      </c>
      <c r="H16" s="13">
        <f>SUM(COUNTIFS('Data entry'!$R$6:$R$200,'Summary Data'!$A16,'Data entry'!$B$6:$B$200,{"Confirmed";"Probable"},'Data entry'!$AO$6:$AO$200,$H$10, 'Data entry'!$BD$6:$BD$200,"&lt;&gt;*Negative*"))</f>
        <v>0</v>
      </c>
      <c r="I16" s="13">
        <f>SUM(COUNTIFS('Data entry'!$R$6:$R$200,'Summary Data'!$A16,'Data entry'!$B$6:$B$200,{"Confirmed";"Probable"},'Data entry'!$AO$6:$AO$200,$I$10, 'Data entry'!$BD$6:$BD$200,"&lt;&gt;*Negative*"))</f>
        <v>0</v>
      </c>
      <c r="J16" s="13">
        <f>SUM(COUNTIFS('Data entry'!$R$6:$R$200,'Summary Data'!$A16,'Data entry'!$B$6:$B$200,{"Confirmed";"Probable"},'Data entry'!$AO$6:$AO$200,$J$10, 'Data entry'!$BD$6:$BD$200,"&lt;&gt;*Negative*"))</f>
        <v>0</v>
      </c>
      <c r="K16" s="13">
        <f>SUM(COUNTIFS('Data entry'!$R$6:$R$200,'Summary Data'!$A16,'Data entry'!$B$6:$B$200,{"Confirmed";"Probable"},'Data entry'!$AO$6:$AO$200,$K$10, 'Data entry'!$BD$6:$BD$200,"&lt;&gt;*Negative*"))</f>
        <v>0</v>
      </c>
      <c r="L16" s="13">
        <f>SUM(COUNTIFS('Data entry'!$R$6:$R$200,'Summary Data'!$A16,'Data entry'!$B$6:$B$200,{"Confirmed";"Probable"},'Data entry'!$AO$6:$AO$200,$L$10, 'Data entry'!$BD$6:$BD$200,"&lt;&gt;*Negative*"))</f>
        <v>0</v>
      </c>
      <c r="M16" s="13">
        <f>SUM(COUNTIFS('Data entry'!$R$6:$R$200,'Summary Data'!$A16,'Data entry'!$B$6:$B$200,{"Confirmed";"Probable"},'Data entry'!$AO$6:$AO$200,$M$10, 'Data entry'!$BD$6:$BD$200,"&lt;&gt;*Negative*"))</f>
        <v>0</v>
      </c>
      <c r="N16" s="13">
        <f>SUM(COUNTIFS('Data entry'!$R$6:$R$200,'Summary Data'!$A16,'Data entry'!$B$6:$B$200,{"Confirmed";"Probable"},'Data entry'!$AO$6:$AO$200,$N$10, 'Data entry'!$BD$6:$BD$200,"&lt;&gt;*Negative*"))</f>
        <v>0</v>
      </c>
      <c r="O16" s="15">
        <f t="shared" si="3"/>
        <v>0</v>
      </c>
      <c r="P16" s="15">
        <f t="shared" si="4"/>
        <v>0</v>
      </c>
      <c r="Q16" s="15">
        <f>SUM(COUNTIFS('Data entry'!$R$6:$R$200,'Summary Data'!$A16,'Data entry'!$B$6:$B$200,{"Confirmed";"Probable"},'Data entry'!$AP$6:$AP$200,'Data Validation'!$U$2, 'Data entry'!$BD$6:$BD$200,"&lt;&gt;*Negative*"))</f>
        <v>0</v>
      </c>
      <c r="R16" s="15">
        <f>SUM(COUNTIFS('Data entry'!$R$6:$R$200,'Summary Data'!$A16,'Data entry'!$B$6:$B$200,{"Confirmed";"Probable"},'Data entry'!$AP$6:$AP$200,'Data Validation'!$U$3, 'Data entry'!$BD$6:$BD$200,"&lt;&gt;*Negative*"))</f>
        <v>0</v>
      </c>
      <c r="S16" s="15">
        <f>SUM(COUNTIFS('Data entry'!$R$6:$R$200,'Summary Data'!$A16,'Data entry'!$B$6:$B$200,{"Confirmed";"Probable"},'Data entry'!$AP$6:$AP$200,'Data Validation'!$U$4, 'Data entry'!$BD$6:$BD$200,"&lt;&gt;*Negative*"))</f>
        <v>0</v>
      </c>
      <c r="T16" s="15">
        <f>SUM(COUNTIFS('Data entry'!$R$6:$R$200,'Summary Data'!$A16,'Data entry'!$B$6:$B$200,{"Confirmed";"Probable"},'Data entry'!$AP$6:$AP$200,'Data Validation'!$U$5, 'Data entry'!$BD$6:$BD$200,"&lt;&gt;*Negative*"))</f>
        <v>0</v>
      </c>
      <c r="U16" s="15">
        <f>SUM(COUNTIFS('Data entry'!$R$6:$R$200,'Summary Data'!$A16,'Data entry'!$B$6:$B$200,{"Confirmed";"Probable"},'Data entry'!$AP$6:$AP$200,'Data Validation'!$U$6, 'Data entry'!$BD$6:$BD$200,"&lt;&gt;*Negative*"))</f>
        <v>0</v>
      </c>
      <c r="V16" s="15">
        <f>SUM(COUNTIFS('Data entry'!$R$6:$R$200,'Summary Data'!$A16,'Data entry'!$B$6:$B$200,{"Confirmed";"Probable"},'Data entry'!$AQ$6:$AQ$200,'Data Validation'!$V$2, 'Data entry'!$BD$6:$BD$200,"&lt;&gt;*Negative*"))</f>
        <v>0</v>
      </c>
      <c r="W16" s="15">
        <f>SUM(COUNTIFS('Data entry'!$R$6:$R$200,'Summary Data'!$A16,'Data entry'!$B$6:$B$200,{"Confirmed";"Probable"},'Data entry'!$AQ$6:$AQ$200,'Data Validation'!$V$3, 'Data entry'!$BD$6:$BD$200,"&lt;&gt;*Negative*"))</f>
        <v>0</v>
      </c>
      <c r="X16" s="15">
        <f>SUM(COUNTIFS('Data entry'!$R$6:$R$200,'Summary Data'!$A16,'Data entry'!$B$6:$B$200,{"Confirmed";"Probable"},'Data entry'!$AQ$6:$AQ$200,'Data Validation'!$V$4, 'Data entry'!$BD$6:$BD$200,"&lt;&gt;*Negative*"))</f>
        <v>0</v>
      </c>
      <c r="Y16" s="15">
        <f>SUM(COUNTIFS('Data entry'!$R$6:$R$200,'Summary Data'!$A16,'Data entry'!$B$6:$B$200,{"Confirmed";"Probable"},'Data entry'!$AQ$6:$AQ$200,'Data Validation'!$V$5, 'Data entry'!$BD$6:$BD$200,"&lt;&gt;*Negative*"))</f>
        <v>0</v>
      </c>
      <c r="Z16" s="15">
        <f>SUM(COUNTIFS('Data entry'!$R$6:$R$200,'Summary Data'!$A16,'Data entry'!$B$6:$B$200,{"Confirmed";"Probable"},'Data entry'!$AQ$6:$AQ$200,'Data Validation'!$V$6, 'Data entry'!$BD$6:$BD$200,"&lt;&gt;*Negative*"))</f>
        <v>0</v>
      </c>
      <c r="AA16" s="15">
        <f>SUM(COUNTIFS('Data entry'!$R$6:$R$200,'Summary Data'!$A16,'Data entry'!$B$6:$B$200,{"Confirmed";"Probable"},'Data entry'!$AQ$6:$AQ$200,'Data Validation'!$V$7, 'Data entry'!$BD$6:$BD$200,"&lt;&gt;*Negative*"))</f>
        <v>0</v>
      </c>
      <c r="AB16" s="15">
        <f>SUM(COUNTIFS('Data entry'!$R$6:$R$200,'Summary Data'!$A16,'Data entry'!$B$6:$B$200,{"Confirmed";"Probable"},'Data entry'!$AQ$6:$AQ$200,'Data Validation'!$V$8, 'Data entry'!$BD$6:$BD$200,"&lt;&gt;*Negative*"))</f>
        <v>0</v>
      </c>
      <c r="AC16" s="15">
        <f>SUM(COUNTIFS('Data entry'!$R$6:$R$200,'Summary Data'!$A16,'Data entry'!$B$6:$B$200,{"Confirmed";"Probable"},'Data entry'!$AQ$6:$AQ$200,'Data Validation'!$V$9, 'Data entry'!$BD$6:$BD$200,"&lt;&gt;*Negative*"))</f>
        <v>0</v>
      </c>
      <c r="AD16" s="15">
        <f>SUM(COUNTIFS('Data entry'!$R$6:$R$200,'Summary Data'!$A16,'Data entry'!$B$6:$B$200,{"Confirmed";"Probable"},'Data entry'!$AQ$6:$AQ$200,'Data Validation'!$V$10, 'Data entry'!$BD$6:$BD$200,"&lt;&gt;*Negative*"))</f>
        <v>0</v>
      </c>
      <c r="AE16" s="15">
        <f>SUM(COUNTIFS('Data entry'!$R$6:$R$200,'Summary Data'!$A16,'Data entry'!$B$6:$B$200,{"Confirmed";"Probable"},'Data entry'!$AQ$6:$AQ$200,'Data Validation'!$V$11, 'Data entry'!$BD$6:$BD$200,"&lt;&gt;*Negative*"))</f>
        <v>0</v>
      </c>
      <c r="AF16" s="15">
        <f>SUM(COUNTIFS('Data entry'!$R$6:$R$200,'Summary Data'!$A16,'Data entry'!$B$6:$B$200,{"Confirmed";"Probable"},'Data entry'!$AQ$6:$AQ$200,'Data Validation'!$V$2, 'Data entry'!$AP$6:$AP$200,'Data Validation'!$U$2, 'Data entry'!$BD$6:$BD$200,"&lt;&gt;*Negative*"))</f>
        <v>0</v>
      </c>
      <c r="AG16" s="15">
        <f>SUM(COUNTIFS('Data entry'!$R$6:$R$200,'Summary Data'!$A16,'Data entry'!$B$6:$B$200,{"Confirmed";"Probable"},'Data entry'!$AQ$6:$AQ$200,'Data Validation'!$V$2, 'Data entry'!$AP$6:$AP$200,'Data Validation'!$U$3, 'Data entry'!$BD$6:$BD$200,"&lt;&gt;*Negative*"))</f>
        <v>0</v>
      </c>
      <c r="AH16" s="15">
        <f>SUM(COUNTIFS('Data entry'!$R$6:$R$200,'Summary Data'!$A16,'Data entry'!$B$6:$B$200,{"Confirmed";"Probable"},'Data entry'!$AQ$6:$AQ$200,'Data Validation'!$V$2, 'Data entry'!$AP$6:$AP$200,'Data Validation'!$U$4, 'Data entry'!$BD$6:$BD$200,"&lt;&gt;*Negative*"))</f>
        <v>0</v>
      </c>
      <c r="AI16" s="15">
        <f>SUM(COUNTIFS('Data entry'!$R$6:$R$200,'Summary Data'!$A16,'Data entry'!$B$6:$B$200,{"Confirmed";"Probable"},'Data entry'!$AQ$6:$AQ$200,'Data Validation'!$V$2, 'Data entry'!$AP$6:$AP$200,'Data Validation'!$U$5, 'Data entry'!$BD$6:$BD$200,"&lt;&gt;*Negative*"))</f>
        <v>0</v>
      </c>
      <c r="AJ16" s="15">
        <f>SUM(COUNTIFS('Data entry'!$R$6:$R$200,'Summary Data'!$A16,'Data entry'!$B$6:$B$200,{"Confirmed";"Probable"},'Data entry'!$AQ$6:$AQ$200,'Data Validation'!$V$2, 'Data entry'!$AP$6:$AP$200,'Data Validation'!$U$6, 'Data entry'!$BD$6:$BD$200,"&lt;&gt;*Negative*"))</f>
        <v>0</v>
      </c>
      <c r="AK16" s="15">
        <f>SUM(COUNTIFS('Data entry'!$R$6:$R$200,'Summary Data'!$A16,'Data entry'!$B$6:$B$200,{"Confirmed";"Probable"},'Data entry'!$AQ$6:$AQ$200,'Data Validation'!$V$3, 'Data entry'!$AP$6:$AP$200,'Data Validation'!$U$2, 'Data entry'!$BD$6:$BD$200,"&lt;&gt;*Negative*"))</f>
        <v>0</v>
      </c>
      <c r="AL16" s="15">
        <f>SUM(COUNTIFS('Data entry'!$R$6:$R$200,'Summary Data'!$A16,'Data entry'!$B$6:$B$200,{"Confirmed";"Probable"},'Data entry'!$AQ$6:$AQ$200,'Data Validation'!$V$3, 'Data entry'!$AP$6:$AP$200,'Data Validation'!$U$3, 'Data entry'!$BD$6:$BD$200,"&lt;&gt;*Negative*"))</f>
        <v>0</v>
      </c>
      <c r="AM16" s="15">
        <f>SUM(COUNTIFS('Data entry'!$R$6:$R$200,'Summary Data'!$A16,'Data entry'!$B$6:$B$200,{"Confirmed";"Probable"},'Data entry'!$AQ$6:$AQ$200,'Data Validation'!$V$3, 'Data entry'!$AP$6:$AP$200,'Data Validation'!$U$4, 'Data entry'!$BD$6:$BD$200,"&lt;&gt;*Negative*"))</f>
        <v>0</v>
      </c>
      <c r="AN16" s="15">
        <f>SUM(COUNTIFS('Data entry'!$R$6:$R$200,'Summary Data'!$A16,'Data entry'!$B$6:$B$200,{"Confirmed";"Probable"},'Data entry'!$AQ$6:$AQ$200,'Data Validation'!$V$3, 'Data entry'!$AP$6:$AP$200,'Data Validation'!$U$5, 'Data entry'!$BD$6:$BD$200,"&lt;&gt;*Negative*"))</f>
        <v>0</v>
      </c>
      <c r="AO16" s="15">
        <f>SUM(COUNTIFS('Data entry'!$R$6:$R$200,'Summary Data'!$A16,'Data entry'!$B$6:$B$200,{"Confirmed";"Probable"},'Data entry'!$AQ$6:$AQ$200,'Data Validation'!$V$3, 'Data entry'!$AP$6:$AP$200,'Data Validation'!$U$6, 'Data entry'!$BD$6:$BD$200,"&lt;&gt;*Negative*"))</f>
        <v>0</v>
      </c>
      <c r="AP16" s="15">
        <f>SUM(COUNTIFS('Data entry'!$R$6:$R$200,'Summary Data'!$A16,'Data entry'!$B$6:$B$200,{"Confirmed";"Probable"},'Data entry'!$AQ$6:$AQ$200,'Data Validation'!$V$4, 'Data entry'!$AP$6:$AP$200,'Data Validation'!$U$2, 'Data entry'!$BD$6:$BD$200,"&lt;&gt;*Negative*"))</f>
        <v>0</v>
      </c>
      <c r="AQ16" s="15">
        <f>SUM(COUNTIFS('Data entry'!$R$6:$R$200,'Summary Data'!$A16,'Data entry'!$B$6:$B$200,{"Confirmed";"Probable"},'Data entry'!$AQ$6:$AQ$200,'Data Validation'!$V$4, 'Data entry'!$AP$6:$AP$200,'Data Validation'!$U$3, 'Data entry'!$BD$6:$BD$200,"&lt;&gt;*Negative*"))</f>
        <v>0</v>
      </c>
      <c r="AR16" s="15">
        <f>SUM(COUNTIFS('Data entry'!$R$6:$R$200,'Summary Data'!$A16,'Data entry'!$B$6:$B$200,{"Confirmed";"Probable"},'Data entry'!$AQ$6:$AQ$200,'Data Validation'!$V$4, 'Data entry'!$AP$6:$AP$200,'Data Validation'!$U$4, 'Data entry'!$BD$6:$BD$200,"&lt;&gt;*Negative*"))</f>
        <v>0</v>
      </c>
      <c r="AS16" s="15">
        <f>SUM(COUNTIFS('Data entry'!$R$6:$R$200,'Summary Data'!$A16,'Data entry'!$B$6:$B$200,{"Confirmed";"Probable"},'Data entry'!$AQ$6:$AQ$200,'Data Validation'!$V$4, 'Data entry'!$AP$6:$AP$200,'Data Validation'!$U$5, 'Data entry'!$BD$6:$BD$200,"&lt;&gt;*Negative*"))</f>
        <v>0</v>
      </c>
      <c r="AT16" s="15">
        <f>SUM(COUNTIFS('Data entry'!$R$6:$R$200,'Summary Data'!$A16,'Data entry'!$B$6:$B$200,{"Confirmed";"Probable"},'Data entry'!$AQ$6:$AQ$200,'Data Validation'!$V$4, 'Data entry'!$AP$6:$AP$200,'Data Validation'!$U$6, 'Data entry'!$BD$6:$BD$200,"&lt;&gt;*Negative*"))</f>
        <v>0</v>
      </c>
      <c r="AU16" s="15">
        <f>SUM(COUNTIFS('Data entry'!$R$6:$R$200,'Summary Data'!$A16,'Data entry'!$B$6:$B$200,{"Confirmed";"Probable"},'Data entry'!$AQ$6:$AQ$200,'Data Validation'!$V$5, 'Data entry'!$AP$6:$AP$200,'Data Validation'!$U$2, 'Data entry'!$BD$6:$BD$200,"&lt;&gt;*Negative*"))</f>
        <v>0</v>
      </c>
      <c r="AV16" s="15">
        <f>SUM(COUNTIFS('Data entry'!$R$6:$R$200,'Summary Data'!$A16,'Data entry'!$B$6:$B$200,{"Confirmed";"Probable"},'Data entry'!$AQ$6:$AQ$200,'Data Validation'!$V$5, 'Data entry'!$AP$6:$AP$200,'Data Validation'!$U$3, 'Data entry'!$BD$6:$BD$200,"&lt;&gt;*Negative*"))</f>
        <v>0</v>
      </c>
      <c r="AW16" s="15">
        <f>SUM(COUNTIFS('Data entry'!$R$6:$R$200,'Summary Data'!$A16,'Data entry'!$B$6:$B$200,{"Confirmed";"Probable"},'Data entry'!$AQ$6:$AQ$200,'Data Validation'!$V$5, 'Data entry'!$AP$6:$AP$200,'Data Validation'!$U$4, 'Data entry'!$BD$6:$BD$200,"&lt;&gt;*Negative*"))</f>
        <v>0</v>
      </c>
      <c r="AX16" s="15">
        <f>SUM(COUNTIFS('Data entry'!$R$6:$R$200,'Summary Data'!$A16,'Data entry'!$B$6:$B$200,{"Confirmed";"Probable"},'Data entry'!$AQ$6:$AQ$200,'Data Validation'!$V$5, 'Data entry'!$AP$6:$AP$200,'Data Validation'!$U$5, 'Data entry'!$BD$6:$BD$200,"&lt;&gt;*Negative*"))</f>
        <v>0</v>
      </c>
      <c r="AY16" s="15">
        <f>SUM(COUNTIFS('Data entry'!$R$6:$R$200,'Summary Data'!$A16,'Data entry'!$B$6:$B$200,{"Confirmed";"Probable"},'Data entry'!$AQ$6:$AQ$200,'Data Validation'!$V$5, 'Data entry'!$AP$6:$AP$200,'Data Validation'!$U$6, 'Data entry'!$BD$6:$BD$200,"&lt;&gt;*Negative*"))</f>
        <v>0</v>
      </c>
      <c r="AZ16" s="15">
        <f>SUM(COUNTIFS('Data entry'!$R$6:$R$200,'Summary Data'!$A16,'Data entry'!$B$6:$B$200,{"Confirmed";"Probable"},'Data entry'!$AQ$6:$AQ$200,'Data Validation'!$V$6, 'Data entry'!$AP$6:$AP$200,'Data Validation'!$U$2, 'Data entry'!$BD$6:$BD$200,"&lt;&gt;*Negative*"))</f>
        <v>0</v>
      </c>
      <c r="BA16" s="15">
        <f>SUM(COUNTIFS('Data entry'!$R$6:$R$200,'Summary Data'!$A16,'Data entry'!$B$6:$B$200,{"Confirmed";"Probable"},'Data entry'!$AQ$6:$AQ$200,'Data Validation'!$V$6, 'Data entry'!$AP$6:$AP$200,'Data Validation'!$U$3, 'Data entry'!$BD$6:$BD$200,"&lt;&gt;*Negative*"))</f>
        <v>0</v>
      </c>
      <c r="BB16" s="15">
        <f>SUM(COUNTIFS('Data entry'!$R$6:$R$200,'Summary Data'!$A16,'Data entry'!$B$6:$B$200,{"Confirmed";"Probable"},'Data entry'!$AQ$6:$AQ$200,'Data Validation'!$V$6, 'Data entry'!$AP$6:$AP$200,'Data Validation'!$U$4, 'Data entry'!$BD$6:$BD$200,"&lt;&gt;*Negative*"))</f>
        <v>0</v>
      </c>
      <c r="BC16" s="15">
        <f>SUM(COUNTIFS('Data entry'!$R$6:$R$200,'Summary Data'!$A16,'Data entry'!$B$6:$B$200,{"Confirmed";"Probable"},'Data entry'!$AQ$6:$AQ$200,'Data Validation'!$V$6, 'Data entry'!$AP$6:$AP$200,'Data Validation'!$U$5, 'Data entry'!$BD$6:$BD$200,"&lt;&gt;*Negative*"))</f>
        <v>0</v>
      </c>
      <c r="BD16" s="15">
        <f>SUM(COUNTIFS('Data entry'!$R$6:$R$200,'Summary Data'!$A16,'Data entry'!$B$6:$B$200,{"Confirmed";"Probable"},'Data entry'!$AQ$6:$AQ$200,'Data Validation'!$V$6, 'Data entry'!$AP$6:$AP$200,'Data Validation'!$U$6, 'Data entry'!$BD$6:$BD$200,"&lt;&gt;*Negative*"))</f>
        <v>0</v>
      </c>
      <c r="BE16" s="15">
        <f>SUM(COUNTIFS('Data entry'!$R$6:$R$200,'Summary Data'!$A16,'Data entry'!$B$6:$B$200,{"Confirmed";"Probable"},'Data entry'!$AQ$6:$AQ$200,'Data Validation'!$V$7, 'Data entry'!$AP$6:$AP$200,'Data Validation'!$U$2, 'Data entry'!$BD$6:$BD$200,"&lt;&gt;*Negative*"))</f>
        <v>0</v>
      </c>
      <c r="BF16" s="15">
        <f>SUM(COUNTIFS('Data entry'!$R$6:$R$200,'Summary Data'!$A16,'Data entry'!$B$6:$B$200,{"Confirmed";"Probable"},'Data entry'!$AQ$6:$AQ$200,'Data Validation'!$V$7, 'Data entry'!$AP$6:$AP$200,'Data Validation'!$U$3, 'Data entry'!$BD$6:$BD$200,"&lt;&gt;*Negative*"))</f>
        <v>0</v>
      </c>
      <c r="BG16" s="15">
        <f>SUM(COUNTIFS('Data entry'!$R$6:$R$200,'Summary Data'!$A16,'Data entry'!$B$6:$B$200,{"Confirmed";"Probable"},'Data entry'!$AQ$6:$AQ$200,'Data Validation'!$V$7, 'Data entry'!$AP$6:$AP$200,'Data Validation'!$U$4, 'Data entry'!$BD$6:$BD$200,"&lt;&gt;*Negative*"))</f>
        <v>0</v>
      </c>
      <c r="BH16" s="15">
        <f>SUM(COUNTIFS('Data entry'!$R$6:$R$200,'Summary Data'!$A16,'Data entry'!$B$6:$B$200,{"Confirmed";"Probable"},'Data entry'!$AQ$6:$AQ$200,'Data Validation'!$V$7, 'Data entry'!$AP$6:$AP$200,'Data Validation'!$U$5, 'Data entry'!$BD$6:$BD$200,"&lt;&gt;*Negative*"))</f>
        <v>0</v>
      </c>
      <c r="BI16" s="15">
        <f>SUM(COUNTIFS('Data entry'!$R$6:$R$200,'Summary Data'!$A16,'Data entry'!$B$6:$B$200,{"Confirmed";"Probable"},'Data entry'!$AQ$6:$AQ$200,'Data Validation'!$V$7, 'Data entry'!$AP$6:$AP$200,'Data Validation'!$U$6, 'Data entry'!$BD$6:$BD$200,"&lt;&gt;*Negative*"))</f>
        <v>0</v>
      </c>
      <c r="BJ16" s="15">
        <f>SUM(COUNTIFS('Data entry'!$R$6:$R$200,'Summary Data'!$A16,'Data entry'!$B$6:$B$200,{"Confirmed";"Probable"},'Data entry'!$AQ$6:$AQ$200,'Data Validation'!$V$8, 'Data entry'!$AP$6:$AP$200,'Data Validation'!$U$2, 'Data entry'!$BD$6:$BD$200,"&lt;&gt;*Negative*"))</f>
        <v>0</v>
      </c>
      <c r="BK16" s="15">
        <f>SUM(COUNTIFS('Data entry'!$R$6:$R$200,'Summary Data'!$A16,'Data entry'!$B$6:$B$200,{"Confirmed";"Probable"},'Data entry'!$AQ$6:$AQ$200,'Data Validation'!$V$8, 'Data entry'!$AP$6:$AP$200,'Data Validation'!$U$3, 'Data entry'!$BD$6:$BD$200,"&lt;&gt;*Negative*"))</f>
        <v>0</v>
      </c>
      <c r="BL16" s="15">
        <f>SUM(COUNTIFS('Data entry'!$R$6:$R$200,'Summary Data'!$A16,'Data entry'!$B$6:$B$200,{"Confirmed";"Probable"},'Data entry'!$AQ$6:$AQ$200,'Data Validation'!$V$8, 'Data entry'!$AP$6:$AP$200,'Data Validation'!$U$4, 'Data entry'!$BD$6:$BD$200,"&lt;&gt;*Negative*"))</f>
        <v>0</v>
      </c>
      <c r="BM16" s="15">
        <f>SUM(COUNTIFS('Data entry'!$R$6:$R$200,'Summary Data'!$A16,'Data entry'!$B$6:$B$200,{"Confirmed";"Probable"},'Data entry'!$AQ$6:$AQ$200,'Data Validation'!$V$8, 'Data entry'!$AP$6:$AP$200,'Data Validation'!$U$5, 'Data entry'!$BD$6:$BD$200,"&lt;&gt;*Negative*"))</f>
        <v>0</v>
      </c>
      <c r="BN16" s="15">
        <f>SUM(COUNTIFS('Data entry'!$R$6:$R$200,'Summary Data'!$A16,'Data entry'!$B$6:$B$200,{"Confirmed";"Probable"},'Data entry'!$AQ$6:$AQ$200,'Data Validation'!$V$8, 'Data entry'!$AP$6:$AP$200,'Data Validation'!$U$6, 'Data entry'!$BD$6:$BD$200,"&lt;&gt;*Negative*"))</f>
        <v>0</v>
      </c>
      <c r="BO16" s="15">
        <f>SUM(COUNTIFS('Data entry'!$R$6:$R$200,'Summary Data'!$A16,'Data entry'!$B$6:$B$200,{"Confirmed";"Probable"},'Data entry'!$AQ$6:$AQ$200,'Data Validation'!$V$9, 'Data entry'!$AP$6:$AP$200,'Data Validation'!$U$2, 'Data entry'!$BD$6:$BD$200,"&lt;&gt;*Negative*"))</f>
        <v>0</v>
      </c>
      <c r="BP16" s="15">
        <f>SUM(COUNTIFS('Data entry'!$R$6:$R$200,'Summary Data'!$A16,'Data entry'!$B$6:$B$200,{"Confirmed";"Probable"},'Data entry'!$AQ$6:$AQ$200,'Data Validation'!$V$9, 'Data entry'!$AP$6:$AP$200,'Data Validation'!$U$3, 'Data entry'!$BD$6:$BD$200,"&lt;&gt;*Negative*"))</f>
        <v>0</v>
      </c>
      <c r="BQ16" s="15">
        <f>SUM(COUNTIFS('Data entry'!$R$6:$R$200,'Summary Data'!$A16,'Data entry'!$B$6:$B$200,{"Confirmed";"Probable"},'Data entry'!$AQ$6:$AQ$200,'Data Validation'!$V$9, 'Data entry'!$AP$6:$AP$200,'Data Validation'!$U$4, 'Data entry'!$BD$6:$BD$200,"&lt;&gt;*Negative*"))</f>
        <v>0</v>
      </c>
      <c r="BR16" s="15">
        <f>SUM(COUNTIFS('Data entry'!$R$6:$R$200,'Summary Data'!$A16,'Data entry'!$B$6:$B$200,{"Confirmed";"Probable"},'Data entry'!$AQ$6:$AQ$200,'Data Validation'!$V$9, 'Data entry'!$AP$6:$AP$200,'Data Validation'!$U$5, 'Data entry'!$BD$6:$BD$200,"&lt;&gt;*Negative*"))</f>
        <v>0</v>
      </c>
      <c r="BS16" s="15">
        <f>SUM(COUNTIFS('Data entry'!$R$6:$R$200,'Summary Data'!$A16,'Data entry'!$B$6:$B$200,{"Confirmed";"Probable"},'Data entry'!$AQ$6:$AQ$200,'Data Validation'!$V$9, 'Data entry'!$AP$6:$AP$200,'Data Validation'!$U$6, 'Data entry'!$BD$6:$BD$200,"&lt;&gt;*Negative*"))</f>
        <v>0</v>
      </c>
      <c r="BT16" s="15">
        <f>SUM(COUNTIFS('Data entry'!$R$6:$R$200,'Summary Data'!$A16,'Data entry'!$B$6:$B$200,{"Confirmed";"Probable"},'Data entry'!$AQ$6:$AQ$200,'Data Validation'!$V$10, 'Data entry'!$AP$6:$AP$200,'Data Validation'!$U$2, 'Data entry'!$BD$6:$BD$200,"&lt;&gt;*Negative*"))</f>
        <v>0</v>
      </c>
      <c r="BU16" s="15">
        <f>SUM(COUNTIFS('Data entry'!$R$6:$R$200,'Summary Data'!$A16,'Data entry'!$B$6:$B$200,{"Confirmed";"Probable"},'Data entry'!$AQ$6:$AQ$200,'Data Validation'!$V$10, 'Data entry'!$AP$6:$AP$200,'Data Validation'!$U$3, 'Data entry'!$BD$6:$BD$200,"&lt;&gt;*Negative*"))</f>
        <v>0</v>
      </c>
      <c r="BV16" s="15">
        <f>SUM(COUNTIFS('Data entry'!$R$6:$R$200,'Summary Data'!$A16,'Data entry'!$B$6:$B$200,{"Confirmed";"Probable"},'Data entry'!$AQ$6:$AQ$200,'Data Validation'!$V$10, 'Data entry'!$AP$6:$AP$200,'Data Validation'!$U$4, 'Data entry'!$BD$6:$BD$200,"&lt;&gt;*Negative*"))</f>
        <v>0</v>
      </c>
      <c r="BW16" s="15">
        <f>SUM(COUNTIFS('Data entry'!$R$6:$R$200,'Summary Data'!$A16,'Data entry'!$B$6:$B$200,{"Confirmed";"Probable"},'Data entry'!$AQ$6:$AQ$200,'Data Validation'!$V$10, 'Data entry'!$AP$6:$AP$200,'Data Validation'!$U$5, 'Data entry'!$BD$6:$BD$200,"&lt;&gt;*Negative*"))</f>
        <v>0</v>
      </c>
      <c r="BX16" s="15">
        <f>SUM(COUNTIFS('Data entry'!$R$6:$R$200,'Summary Data'!$A16,'Data entry'!$B$6:$B$200,{"Confirmed";"Probable"},'Data entry'!$AQ$6:$AQ$200,'Data Validation'!$V$10, 'Data entry'!$AP$6:$AP$200,'Data Validation'!$U$6, 'Data entry'!$BD$6:$BD$200,"&lt;&gt;*Negative*"))</f>
        <v>0</v>
      </c>
      <c r="BY16" s="15">
        <f>SUM(COUNTIFS('Data entry'!$R$6:$R$200,'Summary Data'!$A16,'Data entry'!$B$6:$B$200,{"Confirmed";"Probable"},'Data entry'!$AQ$6:$AQ$200,'Data Validation'!$V$11, 'Data entry'!$AP$6:$AP$200,'Data Validation'!$U$2, 'Data entry'!$BD$6:$BD$200,"&lt;&gt;*Negative*"))</f>
        <v>0</v>
      </c>
      <c r="BZ16" s="15">
        <f>SUM(COUNTIFS('Data entry'!$R$6:$R$200,'Summary Data'!$A16,'Data entry'!$B$6:$B$200,{"Confirmed";"Probable"},'Data entry'!$AQ$6:$AQ$200,'Data Validation'!$V$11, 'Data entry'!$AP$6:$AP$200,'Data Validation'!$U$3, 'Data entry'!$BD$6:$BD$200,"&lt;&gt;*Negative*"))</f>
        <v>0</v>
      </c>
      <c r="CA16" s="15">
        <f>SUM(COUNTIFS('Data entry'!$R$6:$R$200,'Summary Data'!$A16,'Data entry'!$B$6:$B$200,{"Confirmed";"Probable"},'Data entry'!$AQ$6:$AQ$200,'Data Validation'!$V$11, 'Data entry'!$AP$6:$AP$200,'Data Validation'!$U$4, 'Data entry'!$BD$6:$BD$200,"&lt;&gt;*Negative*"))</f>
        <v>0</v>
      </c>
      <c r="CB16" s="15">
        <f>SUM(COUNTIFS('Data entry'!$R$6:$R$200,'Summary Data'!$A16,'Data entry'!$B$6:$B$200,{"Confirmed";"Probable"},'Data entry'!$AQ$6:$AQ$200,'Data Validation'!$V$11, 'Data entry'!$AP$6:$AP$200,'Data Validation'!$U$5, 'Data entry'!$BD$6:$BD$200,"&lt;&gt;*Negative*"))</f>
        <v>0</v>
      </c>
      <c r="CC16" s="15">
        <f>SUM(COUNTIFS('Data entry'!$R$6:$R$200,'Summary Data'!$A16,'Data entry'!$B$6:$B$200,{"Confirmed";"Probable"},'Data entry'!$AQ$6:$AQ$200,'Data Validation'!$V$11, 'Data entry'!$AP$6:$AP$200,'Data Validation'!$U$6, 'Data entry'!$BD$6:$BD$200,"&lt;&gt;*Negative*"))</f>
        <v>0</v>
      </c>
    </row>
    <row r="17" spans="1:81" x14ac:dyDescent="0.3">
      <c r="A17" s="12">
        <f t="shared" si="5"/>
        <v>5</v>
      </c>
      <c r="B17" s="13">
        <f t="shared" si="2"/>
        <v>0</v>
      </c>
      <c r="C17" s="13">
        <f>COUNTIFS('Data entry'!$R$6:$R$200,$A17,'Data entry'!$B$6:$B$200,"Confirmed",'Data entry'!$BD$6:$BD$200,"&lt;&gt;*Negative*")</f>
        <v>0</v>
      </c>
      <c r="D17" s="13">
        <f>COUNTIFS('Data entry'!$R$6:$R$200,$A17,'Data entry'!$B$6:$B$200,"Probable",'Data entry'!$BD$6:$BD$200,"&lt;&gt;*Negative*")</f>
        <v>0</v>
      </c>
      <c r="E17" s="13">
        <f>COUNTIFS('Data entry'!$R$6:$R$200,$A17,'Data entry'!$B$6:$B$200,"DNM")</f>
        <v>0</v>
      </c>
      <c r="F17" s="13">
        <f>SUM(COUNTIFS('Data entry'!$R$6:$R$200,'Summary Data'!$A17,'Data entry'!$B$6:$B$200,{"Confirmed";"Probable"},'Data entry'!$AO$6:$AO$200,$F$10, 'Data entry'!$BD$6:$BD$200,"&lt;&gt;*Negative*"))</f>
        <v>0</v>
      </c>
      <c r="G17" s="13">
        <f>SUM(COUNTIFS('Data entry'!$R$6:$R$200,'Summary Data'!$A17,'Data entry'!$B$6:$B$200,{"Confirmed";"Probable"},'Data entry'!$AO$6:$AO$200,$G$10, 'Data entry'!$BD$6:$BD$200,"&lt;&gt;*Negative*"))</f>
        <v>0</v>
      </c>
      <c r="H17" s="13">
        <f>SUM(COUNTIFS('Data entry'!$R$6:$R$200,'Summary Data'!$A17,'Data entry'!$B$6:$B$200,{"Confirmed";"Probable"},'Data entry'!$AO$6:$AO$200,$H$10, 'Data entry'!$BD$6:$BD$200,"&lt;&gt;*Negative*"))</f>
        <v>0</v>
      </c>
      <c r="I17" s="13">
        <f>SUM(COUNTIFS('Data entry'!$R$6:$R$200,'Summary Data'!$A17,'Data entry'!$B$6:$B$200,{"Confirmed";"Probable"},'Data entry'!$AO$6:$AO$200,$I$10, 'Data entry'!$BD$6:$BD$200,"&lt;&gt;*Negative*"))</f>
        <v>0</v>
      </c>
      <c r="J17" s="13">
        <f>SUM(COUNTIFS('Data entry'!$R$6:$R$200,'Summary Data'!$A17,'Data entry'!$B$6:$B$200,{"Confirmed";"Probable"},'Data entry'!$AO$6:$AO$200,$J$10, 'Data entry'!$BD$6:$BD$200,"&lt;&gt;*Negative*"))</f>
        <v>0</v>
      </c>
      <c r="K17" s="13">
        <f>SUM(COUNTIFS('Data entry'!$R$6:$R$200,'Summary Data'!$A17,'Data entry'!$B$6:$B$200,{"Confirmed";"Probable"},'Data entry'!$AO$6:$AO$200,$K$10, 'Data entry'!$BD$6:$BD$200,"&lt;&gt;*Negative*"))</f>
        <v>0</v>
      </c>
      <c r="L17" s="13">
        <f>SUM(COUNTIFS('Data entry'!$R$6:$R$200,'Summary Data'!$A17,'Data entry'!$B$6:$B$200,{"Confirmed";"Probable"},'Data entry'!$AO$6:$AO$200,$L$10, 'Data entry'!$BD$6:$BD$200,"&lt;&gt;*Negative*"))</f>
        <v>0</v>
      </c>
      <c r="M17" s="13">
        <f>SUM(COUNTIFS('Data entry'!$R$6:$R$200,'Summary Data'!$A17,'Data entry'!$B$6:$B$200,{"Confirmed";"Probable"},'Data entry'!$AO$6:$AO$200,$M$10, 'Data entry'!$BD$6:$BD$200,"&lt;&gt;*Negative*"))</f>
        <v>0</v>
      </c>
      <c r="N17" s="13">
        <f>SUM(COUNTIFS('Data entry'!$R$6:$R$200,'Summary Data'!$A17,'Data entry'!$B$6:$B$200,{"Confirmed";"Probable"},'Data entry'!$AO$6:$AO$200,$N$10, 'Data entry'!$BD$6:$BD$200,"&lt;&gt;*Negative*"))</f>
        <v>0</v>
      </c>
      <c r="O17" s="15">
        <f t="shared" si="3"/>
        <v>0</v>
      </c>
      <c r="P17" s="15">
        <f t="shared" si="4"/>
        <v>0</v>
      </c>
      <c r="Q17" s="15">
        <f>SUM(COUNTIFS('Data entry'!$R$6:$R$200,'Summary Data'!$A17,'Data entry'!$B$6:$B$200,{"Confirmed";"Probable"},'Data entry'!$AP$6:$AP$200,'Data Validation'!$U$2, 'Data entry'!$BD$6:$BD$200,"&lt;&gt;*Negative*"))</f>
        <v>0</v>
      </c>
      <c r="R17" s="15">
        <f>SUM(COUNTIFS('Data entry'!$R$6:$R$200,'Summary Data'!$A17,'Data entry'!$B$6:$B$200,{"Confirmed";"Probable"},'Data entry'!$AP$6:$AP$200,'Data Validation'!$U$3, 'Data entry'!$BD$6:$BD$200,"&lt;&gt;*Negative*"))</f>
        <v>0</v>
      </c>
      <c r="S17" s="15">
        <f>SUM(COUNTIFS('Data entry'!$R$6:$R$200,'Summary Data'!$A17,'Data entry'!$B$6:$B$200,{"Confirmed";"Probable"},'Data entry'!$AP$6:$AP$200,'Data Validation'!$U$4, 'Data entry'!$BD$6:$BD$200,"&lt;&gt;*Negative*"))</f>
        <v>0</v>
      </c>
      <c r="T17" s="15">
        <f>SUM(COUNTIFS('Data entry'!$R$6:$R$200,'Summary Data'!$A17,'Data entry'!$B$6:$B$200,{"Confirmed";"Probable"},'Data entry'!$AP$6:$AP$200,'Data Validation'!$U$5, 'Data entry'!$BD$6:$BD$200,"&lt;&gt;*Negative*"))</f>
        <v>0</v>
      </c>
      <c r="U17" s="15">
        <f>SUM(COUNTIFS('Data entry'!$R$6:$R$200,'Summary Data'!$A17,'Data entry'!$B$6:$B$200,{"Confirmed";"Probable"},'Data entry'!$AP$6:$AP$200,'Data Validation'!$U$6, 'Data entry'!$BD$6:$BD$200,"&lt;&gt;*Negative*"))</f>
        <v>0</v>
      </c>
      <c r="V17" s="15">
        <f>SUM(COUNTIFS('Data entry'!$R$6:$R$200,'Summary Data'!$A17,'Data entry'!$B$6:$B$200,{"Confirmed";"Probable"},'Data entry'!$AQ$6:$AQ$200,'Data Validation'!$V$2, 'Data entry'!$BD$6:$BD$200,"&lt;&gt;*Negative*"))</f>
        <v>0</v>
      </c>
      <c r="W17" s="15">
        <f>SUM(COUNTIFS('Data entry'!$R$6:$R$200,'Summary Data'!$A17,'Data entry'!$B$6:$B$200,{"Confirmed";"Probable"},'Data entry'!$AQ$6:$AQ$200,'Data Validation'!$V$3, 'Data entry'!$BD$6:$BD$200,"&lt;&gt;*Negative*"))</f>
        <v>0</v>
      </c>
      <c r="X17" s="15">
        <f>SUM(COUNTIFS('Data entry'!$R$6:$R$200,'Summary Data'!$A17,'Data entry'!$B$6:$B$200,{"Confirmed";"Probable"},'Data entry'!$AQ$6:$AQ$200,'Data Validation'!$V$4, 'Data entry'!$BD$6:$BD$200,"&lt;&gt;*Negative*"))</f>
        <v>0</v>
      </c>
      <c r="Y17" s="15">
        <f>SUM(COUNTIFS('Data entry'!$R$6:$R$200,'Summary Data'!$A17,'Data entry'!$B$6:$B$200,{"Confirmed";"Probable"},'Data entry'!$AQ$6:$AQ$200,'Data Validation'!$V$5, 'Data entry'!$BD$6:$BD$200,"&lt;&gt;*Negative*"))</f>
        <v>0</v>
      </c>
      <c r="Z17" s="15">
        <f>SUM(COUNTIFS('Data entry'!$R$6:$R$200,'Summary Data'!$A17,'Data entry'!$B$6:$B$200,{"Confirmed";"Probable"},'Data entry'!$AQ$6:$AQ$200,'Data Validation'!$V$6, 'Data entry'!$BD$6:$BD$200,"&lt;&gt;*Negative*"))</f>
        <v>0</v>
      </c>
      <c r="AA17" s="15">
        <f>SUM(COUNTIFS('Data entry'!$R$6:$R$200,'Summary Data'!$A17,'Data entry'!$B$6:$B$200,{"Confirmed";"Probable"},'Data entry'!$AQ$6:$AQ$200,'Data Validation'!$V$7, 'Data entry'!$BD$6:$BD$200,"&lt;&gt;*Negative*"))</f>
        <v>0</v>
      </c>
      <c r="AB17" s="15">
        <f>SUM(COUNTIFS('Data entry'!$R$6:$R$200,'Summary Data'!$A17,'Data entry'!$B$6:$B$200,{"Confirmed";"Probable"},'Data entry'!$AQ$6:$AQ$200,'Data Validation'!$V$8, 'Data entry'!$BD$6:$BD$200,"&lt;&gt;*Negative*"))</f>
        <v>0</v>
      </c>
      <c r="AC17" s="15">
        <f>SUM(COUNTIFS('Data entry'!$R$6:$R$200,'Summary Data'!$A17,'Data entry'!$B$6:$B$200,{"Confirmed";"Probable"},'Data entry'!$AQ$6:$AQ$200,'Data Validation'!$V$9, 'Data entry'!$BD$6:$BD$200,"&lt;&gt;*Negative*"))</f>
        <v>0</v>
      </c>
      <c r="AD17" s="15">
        <f>SUM(COUNTIFS('Data entry'!$R$6:$R$200,'Summary Data'!$A17,'Data entry'!$B$6:$B$200,{"Confirmed";"Probable"},'Data entry'!$AQ$6:$AQ$200,'Data Validation'!$V$10, 'Data entry'!$BD$6:$BD$200,"&lt;&gt;*Negative*"))</f>
        <v>0</v>
      </c>
      <c r="AE17" s="15">
        <f>SUM(COUNTIFS('Data entry'!$R$6:$R$200,'Summary Data'!$A17,'Data entry'!$B$6:$B$200,{"Confirmed";"Probable"},'Data entry'!$AQ$6:$AQ$200,'Data Validation'!$V$11, 'Data entry'!$BD$6:$BD$200,"&lt;&gt;*Negative*"))</f>
        <v>0</v>
      </c>
      <c r="AF17" s="15">
        <f>SUM(COUNTIFS('Data entry'!$R$6:$R$200,'Summary Data'!$A17,'Data entry'!$B$6:$B$200,{"Confirmed";"Probable"},'Data entry'!$AQ$6:$AQ$200,'Data Validation'!$V$2, 'Data entry'!$AP$6:$AP$200,'Data Validation'!$U$2, 'Data entry'!$BD$6:$BD$200,"&lt;&gt;*Negative*"))</f>
        <v>0</v>
      </c>
      <c r="AG17" s="15">
        <f>SUM(COUNTIFS('Data entry'!$R$6:$R$200,'Summary Data'!$A17,'Data entry'!$B$6:$B$200,{"Confirmed";"Probable"},'Data entry'!$AQ$6:$AQ$200,'Data Validation'!$V$2, 'Data entry'!$AP$6:$AP$200,'Data Validation'!$U$3, 'Data entry'!$BD$6:$BD$200,"&lt;&gt;*Negative*"))</f>
        <v>0</v>
      </c>
      <c r="AH17" s="15">
        <f>SUM(COUNTIFS('Data entry'!$R$6:$R$200,'Summary Data'!$A17,'Data entry'!$B$6:$B$200,{"Confirmed";"Probable"},'Data entry'!$AQ$6:$AQ$200,'Data Validation'!$V$2, 'Data entry'!$AP$6:$AP$200,'Data Validation'!$U$4, 'Data entry'!$BD$6:$BD$200,"&lt;&gt;*Negative*"))</f>
        <v>0</v>
      </c>
      <c r="AI17" s="15">
        <f>SUM(COUNTIFS('Data entry'!$R$6:$R$200,'Summary Data'!$A17,'Data entry'!$B$6:$B$200,{"Confirmed";"Probable"},'Data entry'!$AQ$6:$AQ$200,'Data Validation'!$V$2, 'Data entry'!$AP$6:$AP$200,'Data Validation'!$U$5, 'Data entry'!$BD$6:$BD$200,"&lt;&gt;*Negative*"))</f>
        <v>0</v>
      </c>
      <c r="AJ17" s="15">
        <f>SUM(COUNTIFS('Data entry'!$R$6:$R$200,'Summary Data'!$A17,'Data entry'!$B$6:$B$200,{"Confirmed";"Probable"},'Data entry'!$AQ$6:$AQ$200,'Data Validation'!$V$2, 'Data entry'!$AP$6:$AP$200,'Data Validation'!$U$6, 'Data entry'!$BD$6:$BD$200,"&lt;&gt;*Negative*"))</f>
        <v>0</v>
      </c>
      <c r="AK17" s="15">
        <f>SUM(COUNTIFS('Data entry'!$R$6:$R$200,'Summary Data'!$A17,'Data entry'!$B$6:$B$200,{"Confirmed";"Probable"},'Data entry'!$AQ$6:$AQ$200,'Data Validation'!$V$3, 'Data entry'!$AP$6:$AP$200,'Data Validation'!$U$2, 'Data entry'!$BD$6:$BD$200,"&lt;&gt;*Negative*"))</f>
        <v>0</v>
      </c>
      <c r="AL17" s="15">
        <f>SUM(COUNTIFS('Data entry'!$R$6:$R$200,'Summary Data'!$A17,'Data entry'!$B$6:$B$200,{"Confirmed";"Probable"},'Data entry'!$AQ$6:$AQ$200,'Data Validation'!$V$3, 'Data entry'!$AP$6:$AP$200,'Data Validation'!$U$3, 'Data entry'!$BD$6:$BD$200,"&lt;&gt;*Negative*"))</f>
        <v>0</v>
      </c>
      <c r="AM17" s="15">
        <f>SUM(COUNTIFS('Data entry'!$R$6:$R$200,'Summary Data'!$A17,'Data entry'!$B$6:$B$200,{"Confirmed";"Probable"},'Data entry'!$AQ$6:$AQ$200,'Data Validation'!$V$3, 'Data entry'!$AP$6:$AP$200,'Data Validation'!$U$4, 'Data entry'!$BD$6:$BD$200,"&lt;&gt;*Negative*"))</f>
        <v>0</v>
      </c>
      <c r="AN17" s="15">
        <f>SUM(COUNTIFS('Data entry'!$R$6:$R$200,'Summary Data'!$A17,'Data entry'!$B$6:$B$200,{"Confirmed";"Probable"},'Data entry'!$AQ$6:$AQ$200,'Data Validation'!$V$3, 'Data entry'!$AP$6:$AP$200,'Data Validation'!$U$5, 'Data entry'!$BD$6:$BD$200,"&lt;&gt;*Negative*"))</f>
        <v>0</v>
      </c>
      <c r="AO17" s="15">
        <f>SUM(COUNTIFS('Data entry'!$R$6:$R$200,'Summary Data'!$A17,'Data entry'!$B$6:$B$200,{"Confirmed";"Probable"},'Data entry'!$AQ$6:$AQ$200,'Data Validation'!$V$3, 'Data entry'!$AP$6:$AP$200,'Data Validation'!$U$6, 'Data entry'!$BD$6:$BD$200,"&lt;&gt;*Negative*"))</f>
        <v>0</v>
      </c>
      <c r="AP17" s="15">
        <f>SUM(COUNTIFS('Data entry'!$R$6:$R$200,'Summary Data'!$A17,'Data entry'!$B$6:$B$200,{"Confirmed";"Probable"},'Data entry'!$AQ$6:$AQ$200,'Data Validation'!$V$4, 'Data entry'!$AP$6:$AP$200,'Data Validation'!$U$2, 'Data entry'!$BD$6:$BD$200,"&lt;&gt;*Negative*"))</f>
        <v>0</v>
      </c>
      <c r="AQ17" s="15">
        <f>SUM(COUNTIFS('Data entry'!$R$6:$R$200,'Summary Data'!$A17,'Data entry'!$B$6:$B$200,{"Confirmed";"Probable"},'Data entry'!$AQ$6:$AQ$200,'Data Validation'!$V$4, 'Data entry'!$AP$6:$AP$200,'Data Validation'!$U$3, 'Data entry'!$BD$6:$BD$200,"&lt;&gt;*Negative*"))</f>
        <v>0</v>
      </c>
      <c r="AR17" s="15">
        <f>SUM(COUNTIFS('Data entry'!$R$6:$R$200,'Summary Data'!$A17,'Data entry'!$B$6:$B$200,{"Confirmed";"Probable"},'Data entry'!$AQ$6:$AQ$200,'Data Validation'!$V$4, 'Data entry'!$AP$6:$AP$200,'Data Validation'!$U$4, 'Data entry'!$BD$6:$BD$200,"&lt;&gt;*Negative*"))</f>
        <v>0</v>
      </c>
      <c r="AS17" s="15">
        <f>SUM(COUNTIFS('Data entry'!$R$6:$R$200,'Summary Data'!$A17,'Data entry'!$B$6:$B$200,{"Confirmed";"Probable"},'Data entry'!$AQ$6:$AQ$200,'Data Validation'!$V$4, 'Data entry'!$AP$6:$AP$200,'Data Validation'!$U$5, 'Data entry'!$BD$6:$BD$200,"&lt;&gt;*Negative*"))</f>
        <v>0</v>
      </c>
      <c r="AT17" s="15">
        <f>SUM(COUNTIFS('Data entry'!$R$6:$R$200,'Summary Data'!$A17,'Data entry'!$B$6:$B$200,{"Confirmed";"Probable"},'Data entry'!$AQ$6:$AQ$200,'Data Validation'!$V$4, 'Data entry'!$AP$6:$AP$200,'Data Validation'!$U$6, 'Data entry'!$BD$6:$BD$200,"&lt;&gt;*Negative*"))</f>
        <v>0</v>
      </c>
      <c r="AU17" s="15">
        <f>SUM(COUNTIFS('Data entry'!$R$6:$R$200,'Summary Data'!$A17,'Data entry'!$B$6:$B$200,{"Confirmed";"Probable"},'Data entry'!$AQ$6:$AQ$200,'Data Validation'!$V$5, 'Data entry'!$AP$6:$AP$200,'Data Validation'!$U$2, 'Data entry'!$BD$6:$BD$200,"&lt;&gt;*Negative*"))</f>
        <v>0</v>
      </c>
      <c r="AV17" s="15">
        <f>SUM(COUNTIFS('Data entry'!$R$6:$R$200,'Summary Data'!$A17,'Data entry'!$B$6:$B$200,{"Confirmed";"Probable"},'Data entry'!$AQ$6:$AQ$200,'Data Validation'!$V$5, 'Data entry'!$AP$6:$AP$200,'Data Validation'!$U$3, 'Data entry'!$BD$6:$BD$200,"&lt;&gt;*Negative*"))</f>
        <v>0</v>
      </c>
      <c r="AW17" s="15">
        <f>SUM(COUNTIFS('Data entry'!$R$6:$R$200,'Summary Data'!$A17,'Data entry'!$B$6:$B$200,{"Confirmed";"Probable"},'Data entry'!$AQ$6:$AQ$200,'Data Validation'!$V$5, 'Data entry'!$AP$6:$AP$200,'Data Validation'!$U$4, 'Data entry'!$BD$6:$BD$200,"&lt;&gt;*Negative*"))</f>
        <v>0</v>
      </c>
      <c r="AX17" s="15">
        <f>SUM(COUNTIFS('Data entry'!$R$6:$R$200,'Summary Data'!$A17,'Data entry'!$B$6:$B$200,{"Confirmed";"Probable"},'Data entry'!$AQ$6:$AQ$200,'Data Validation'!$V$5, 'Data entry'!$AP$6:$AP$200,'Data Validation'!$U$5, 'Data entry'!$BD$6:$BD$200,"&lt;&gt;*Negative*"))</f>
        <v>0</v>
      </c>
      <c r="AY17" s="15">
        <f>SUM(COUNTIFS('Data entry'!$R$6:$R$200,'Summary Data'!$A17,'Data entry'!$B$6:$B$200,{"Confirmed";"Probable"},'Data entry'!$AQ$6:$AQ$200,'Data Validation'!$V$5, 'Data entry'!$AP$6:$AP$200,'Data Validation'!$U$6, 'Data entry'!$BD$6:$BD$200,"&lt;&gt;*Negative*"))</f>
        <v>0</v>
      </c>
      <c r="AZ17" s="15">
        <f>SUM(COUNTIFS('Data entry'!$R$6:$R$200,'Summary Data'!$A17,'Data entry'!$B$6:$B$200,{"Confirmed";"Probable"},'Data entry'!$AQ$6:$AQ$200,'Data Validation'!$V$6, 'Data entry'!$AP$6:$AP$200,'Data Validation'!$U$2, 'Data entry'!$BD$6:$BD$200,"&lt;&gt;*Negative*"))</f>
        <v>0</v>
      </c>
      <c r="BA17" s="15">
        <f>SUM(COUNTIFS('Data entry'!$R$6:$R$200,'Summary Data'!$A17,'Data entry'!$B$6:$B$200,{"Confirmed";"Probable"},'Data entry'!$AQ$6:$AQ$200,'Data Validation'!$V$6, 'Data entry'!$AP$6:$AP$200,'Data Validation'!$U$3, 'Data entry'!$BD$6:$BD$200,"&lt;&gt;*Negative*"))</f>
        <v>0</v>
      </c>
      <c r="BB17" s="15">
        <f>SUM(COUNTIFS('Data entry'!$R$6:$R$200,'Summary Data'!$A17,'Data entry'!$B$6:$B$200,{"Confirmed";"Probable"},'Data entry'!$AQ$6:$AQ$200,'Data Validation'!$V$6, 'Data entry'!$AP$6:$AP$200,'Data Validation'!$U$4, 'Data entry'!$BD$6:$BD$200,"&lt;&gt;*Negative*"))</f>
        <v>0</v>
      </c>
      <c r="BC17" s="15">
        <f>SUM(COUNTIFS('Data entry'!$R$6:$R$200,'Summary Data'!$A17,'Data entry'!$B$6:$B$200,{"Confirmed";"Probable"},'Data entry'!$AQ$6:$AQ$200,'Data Validation'!$V$6, 'Data entry'!$AP$6:$AP$200,'Data Validation'!$U$5, 'Data entry'!$BD$6:$BD$200,"&lt;&gt;*Negative*"))</f>
        <v>0</v>
      </c>
      <c r="BD17" s="15">
        <f>SUM(COUNTIFS('Data entry'!$R$6:$R$200,'Summary Data'!$A17,'Data entry'!$B$6:$B$200,{"Confirmed";"Probable"},'Data entry'!$AQ$6:$AQ$200,'Data Validation'!$V$6, 'Data entry'!$AP$6:$AP$200,'Data Validation'!$U$6, 'Data entry'!$BD$6:$BD$200,"&lt;&gt;*Negative*"))</f>
        <v>0</v>
      </c>
      <c r="BE17" s="15">
        <f>SUM(COUNTIFS('Data entry'!$R$6:$R$200,'Summary Data'!$A17,'Data entry'!$B$6:$B$200,{"Confirmed";"Probable"},'Data entry'!$AQ$6:$AQ$200,'Data Validation'!$V$7, 'Data entry'!$AP$6:$AP$200,'Data Validation'!$U$2, 'Data entry'!$BD$6:$BD$200,"&lt;&gt;*Negative*"))</f>
        <v>0</v>
      </c>
      <c r="BF17" s="15">
        <f>SUM(COUNTIFS('Data entry'!$R$6:$R$200,'Summary Data'!$A17,'Data entry'!$B$6:$B$200,{"Confirmed";"Probable"},'Data entry'!$AQ$6:$AQ$200,'Data Validation'!$V$7, 'Data entry'!$AP$6:$AP$200,'Data Validation'!$U$3, 'Data entry'!$BD$6:$BD$200,"&lt;&gt;*Negative*"))</f>
        <v>0</v>
      </c>
      <c r="BG17" s="15">
        <f>SUM(COUNTIFS('Data entry'!$R$6:$R$200,'Summary Data'!$A17,'Data entry'!$B$6:$B$200,{"Confirmed";"Probable"},'Data entry'!$AQ$6:$AQ$200,'Data Validation'!$V$7, 'Data entry'!$AP$6:$AP$200,'Data Validation'!$U$4, 'Data entry'!$BD$6:$BD$200,"&lt;&gt;*Negative*"))</f>
        <v>0</v>
      </c>
      <c r="BH17" s="15">
        <f>SUM(COUNTIFS('Data entry'!$R$6:$R$200,'Summary Data'!$A17,'Data entry'!$B$6:$B$200,{"Confirmed";"Probable"},'Data entry'!$AQ$6:$AQ$200,'Data Validation'!$V$7, 'Data entry'!$AP$6:$AP$200,'Data Validation'!$U$5, 'Data entry'!$BD$6:$BD$200,"&lt;&gt;*Negative*"))</f>
        <v>0</v>
      </c>
      <c r="BI17" s="15">
        <f>SUM(COUNTIFS('Data entry'!$R$6:$R$200,'Summary Data'!$A17,'Data entry'!$B$6:$B$200,{"Confirmed";"Probable"},'Data entry'!$AQ$6:$AQ$200,'Data Validation'!$V$7, 'Data entry'!$AP$6:$AP$200,'Data Validation'!$U$6, 'Data entry'!$BD$6:$BD$200,"&lt;&gt;*Negative*"))</f>
        <v>0</v>
      </c>
      <c r="BJ17" s="15">
        <f>SUM(COUNTIFS('Data entry'!$R$6:$R$200,'Summary Data'!$A17,'Data entry'!$B$6:$B$200,{"Confirmed";"Probable"},'Data entry'!$AQ$6:$AQ$200,'Data Validation'!$V$8, 'Data entry'!$AP$6:$AP$200,'Data Validation'!$U$2, 'Data entry'!$BD$6:$BD$200,"&lt;&gt;*Negative*"))</f>
        <v>0</v>
      </c>
      <c r="BK17" s="15">
        <f>SUM(COUNTIFS('Data entry'!$R$6:$R$200,'Summary Data'!$A17,'Data entry'!$B$6:$B$200,{"Confirmed";"Probable"},'Data entry'!$AQ$6:$AQ$200,'Data Validation'!$V$8, 'Data entry'!$AP$6:$AP$200,'Data Validation'!$U$3, 'Data entry'!$BD$6:$BD$200,"&lt;&gt;*Negative*"))</f>
        <v>0</v>
      </c>
      <c r="BL17" s="15">
        <f>SUM(COUNTIFS('Data entry'!$R$6:$R$200,'Summary Data'!$A17,'Data entry'!$B$6:$B$200,{"Confirmed";"Probable"},'Data entry'!$AQ$6:$AQ$200,'Data Validation'!$V$8, 'Data entry'!$AP$6:$AP$200,'Data Validation'!$U$4, 'Data entry'!$BD$6:$BD$200,"&lt;&gt;*Negative*"))</f>
        <v>0</v>
      </c>
      <c r="BM17" s="15">
        <f>SUM(COUNTIFS('Data entry'!$R$6:$R$200,'Summary Data'!$A17,'Data entry'!$B$6:$B$200,{"Confirmed";"Probable"},'Data entry'!$AQ$6:$AQ$200,'Data Validation'!$V$8, 'Data entry'!$AP$6:$AP$200,'Data Validation'!$U$5, 'Data entry'!$BD$6:$BD$200,"&lt;&gt;*Negative*"))</f>
        <v>0</v>
      </c>
      <c r="BN17" s="15">
        <f>SUM(COUNTIFS('Data entry'!$R$6:$R$200,'Summary Data'!$A17,'Data entry'!$B$6:$B$200,{"Confirmed";"Probable"},'Data entry'!$AQ$6:$AQ$200,'Data Validation'!$V$8, 'Data entry'!$AP$6:$AP$200,'Data Validation'!$U$6, 'Data entry'!$BD$6:$BD$200,"&lt;&gt;*Negative*"))</f>
        <v>0</v>
      </c>
      <c r="BO17" s="15">
        <f>SUM(COUNTIFS('Data entry'!$R$6:$R$200,'Summary Data'!$A17,'Data entry'!$B$6:$B$200,{"Confirmed";"Probable"},'Data entry'!$AQ$6:$AQ$200,'Data Validation'!$V$9, 'Data entry'!$AP$6:$AP$200,'Data Validation'!$U$2, 'Data entry'!$BD$6:$BD$200,"&lt;&gt;*Negative*"))</f>
        <v>0</v>
      </c>
      <c r="BP17" s="15">
        <f>SUM(COUNTIFS('Data entry'!$R$6:$R$200,'Summary Data'!$A17,'Data entry'!$B$6:$B$200,{"Confirmed";"Probable"},'Data entry'!$AQ$6:$AQ$200,'Data Validation'!$V$9, 'Data entry'!$AP$6:$AP$200,'Data Validation'!$U$3, 'Data entry'!$BD$6:$BD$200,"&lt;&gt;*Negative*"))</f>
        <v>0</v>
      </c>
      <c r="BQ17" s="15">
        <f>SUM(COUNTIFS('Data entry'!$R$6:$R$200,'Summary Data'!$A17,'Data entry'!$B$6:$B$200,{"Confirmed";"Probable"},'Data entry'!$AQ$6:$AQ$200,'Data Validation'!$V$9, 'Data entry'!$AP$6:$AP$200,'Data Validation'!$U$4, 'Data entry'!$BD$6:$BD$200,"&lt;&gt;*Negative*"))</f>
        <v>0</v>
      </c>
      <c r="BR17" s="15">
        <f>SUM(COUNTIFS('Data entry'!$R$6:$R$200,'Summary Data'!$A17,'Data entry'!$B$6:$B$200,{"Confirmed";"Probable"},'Data entry'!$AQ$6:$AQ$200,'Data Validation'!$V$9, 'Data entry'!$AP$6:$AP$200,'Data Validation'!$U$5, 'Data entry'!$BD$6:$BD$200,"&lt;&gt;*Negative*"))</f>
        <v>0</v>
      </c>
      <c r="BS17" s="15">
        <f>SUM(COUNTIFS('Data entry'!$R$6:$R$200,'Summary Data'!$A17,'Data entry'!$B$6:$B$200,{"Confirmed";"Probable"},'Data entry'!$AQ$6:$AQ$200,'Data Validation'!$V$9, 'Data entry'!$AP$6:$AP$200,'Data Validation'!$U$6, 'Data entry'!$BD$6:$BD$200,"&lt;&gt;*Negative*"))</f>
        <v>0</v>
      </c>
      <c r="BT17" s="15">
        <f>SUM(COUNTIFS('Data entry'!$R$6:$R$200,'Summary Data'!$A17,'Data entry'!$B$6:$B$200,{"Confirmed";"Probable"},'Data entry'!$AQ$6:$AQ$200,'Data Validation'!$V$10, 'Data entry'!$AP$6:$AP$200,'Data Validation'!$U$2, 'Data entry'!$BD$6:$BD$200,"&lt;&gt;*Negative*"))</f>
        <v>0</v>
      </c>
      <c r="BU17" s="15">
        <f>SUM(COUNTIFS('Data entry'!$R$6:$R$200,'Summary Data'!$A17,'Data entry'!$B$6:$B$200,{"Confirmed";"Probable"},'Data entry'!$AQ$6:$AQ$200,'Data Validation'!$V$10, 'Data entry'!$AP$6:$AP$200,'Data Validation'!$U$3, 'Data entry'!$BD$6:$BD$200,"&lt;&gt;*Negative*"))</f>
        <v>0</v>
      </c>
      <c r="BV17" s="15">
        <f>SUM(COUNTIFS('Data entry'!$R$6:$R$200,'Summary Data'!$A17,'Data entry'!$B$6:$B$200,{"Confirmed";"Probable"},'Data entry'!$AQ$6:$AQ$200,'Data Validation'!$V$10, 'Data entry'!$AP$6:$AP$200,'Data Validation'!$U$4, 'Data entry'!$BD$6:$BD$200,"&lt;&gt;*Negative*"))</f>
        <v>0</v>
      </c>
      <c r="BW17" s="15">
        <f>SUM(COUNTIFS('Data entry'!$R$6:$R$200,'Summary Data'!$A17,'Data entry'!$B$6:$B$200,{"Confirmed";"Probable"},'Data entry'!$AQ$6:$AQ$200,'Data Validation'!$V$10, 'Data entry'!$AP$6:$AP$200,'Data Validation'!$U$5, 'Data entry'!$BD$6:$BD$200,"&lt;&gt;*Negative*"))</f>
        <v>0</v>
      </c>
      <c r="BX17" s="15">
        <f>SUM(COUNTIFS('Data entry'!$R$6:$R$200,'Summary Data'!$A17,'Data entry'!$B$6:$B$200,{"Confirmed";"Probable"},'Data entry'!$AQ$6:$AQ$200,'Data Validation'!$V$10, 'Data entry'!$AP$6:$AP$200,'Data Validation'!$U$6, 'Data entry'!$BD$6:$BD$200,"&lt;&gt;*Negative*"))</f>
        <v>0</v>
      </c>
      <c r="BY17" s="15">
        <f>SUM(COUNTIFS('Data entry'!$R$6:$R$200,'Summary Data'!$A17,'Data entry'!$B$6:$B$200,{"Confirmed";"Probable"},'Data entry'!$AQ$6:$AQ$200,'Data Validation'!$V$11, 'Data entry'!$AP$6:$AP$200,'Data Validation'!$U$2, 'Data entry'!$BD$6:$BD$200,"&lt;&gt;*Negative*"))</f>
        <v>0</v>
      </c>
      <c r="BZ17" s="15">
        <f>SUM(COUNTIFS('Data entry'!$R$6:$R$200,'Summary Data'!$A17,'Data entry'!$B$6:$B$200,{"Confirmed";"Probable"},'Data entry'!$AQ$6:$AQ$200,'Data Validation'!$V$11, 'Data entry'!$AP$6:$AP$200,'Data Validation'!$U$3, 'Data entry'!$BD$6:$BD$200,"&lt;&gt;*Negative*"))</f>
        <v>0</v>
      </c>
      <c r="CA17" s="15">
        <f>SUM(COUNTIFS('Data entry'!$R$6:$R$200,'Summary Data'!$A17,'Data entry'!$B$6:$B$200,{"Confirmed";"Probable"},'Data entry'!$AQ$6:$AQ$200,'Data Validation'!$V$11, 'Data entry'!$AP$6:$AP$200,'Data Validation'!$U$4, 'Data entry'!$BD$6:$BD$200,"&lt;&gt;*Negative*"))</f>
        <v>0</v>
      </c>
      <c r="CB17" s="15">
        <f>SUM(COUNTIFS('Data entry'!$R$6:$R$200,'Summary Data'!$A17,'Data entry'!$B$6:$B$200,{"Confirmed";"Probable"},'Data entry'!$AQ$6:$AQ$200,'Data Validation'!$V$11, 'Data entry'!$AP$6:$AP$200,'Data Validation'!$U$5, 'Data entry'!$BD$6:$BD$200,"&lt;&gt;*Negative*"))</f>
        <v>0</v>
      </c>
      <c r="CC17" s="15">
        <f>SUM(COUNTIFS('Data entry'!$R$6:$R$200,'Summary Data'!$A17,'Data entry'!$B$6:$B$200,{"Confirmed";"Probable"},'Data entry'!$AQ$6:$AQ$200,'Data Validation'!$V$11, 'Data entry'!$AP$6:$AP$200,'Data Validation'!$U$6, 'Data entry'!$BD$6:$BD$200,"&lt;&gt;*Negative*"))</f>
        <v>0</v>
      </c>
    </row>
    <row r="18" spans="1:81" x14ac:dyDescent="0.3">
      <c r="A18" s="12">
        <f t="shared" si="5"/>
        <v>6</v>
      </c>
      <c r="B18" s="13">
        <f t="shared" si="2"/>
        <v>0</v>
      </c>
      <c r="C18" s="13">
        <f>COUNTIFS('Data entry'!$R$6:$R$200,$A18,'Data entry'!$B$6:$B$200,"Confirmed",'Data entry'!$BD$6:$BD$200,"&lt;&gt;*Negative*")</f>
        <v>0</v>
      </c>
      <c r="D18" s="13">
        <f>COUNTIFS('Data entry'!$R$6:$R$200,$A18,'Data entry'!$B$6:$B$200,"Probable",'Data entry'!$BD$6:$BD$200,"&lt;&gt;*Negative*")</f>
        <v>0</v>
      </c>
      <c r="E18" s="13">
        <f>COUNTIFS('Data entry'!$R$6:$R$200,$A18,'Data entry'!$B$6:$B$200,"DNM")</f>
        <v>0</v>
      </c>
      <c r="F18" s="13">
        <f>SUM(COUNTIFS('Data entry'!$R$6:$R$200,'Summary Data'!$A18,'Data entry'!$B$6:$B$200,{"Confirmed";"Probable"},'Data entry'!$AO$6:$AO$200,$F$10, 'Data entry'!$BD$6:$BD$200,"&lt;&gt;*Negative*"))</f>
        <v>0</v>
      </c>
      <c r="G18" s="13">
        <f>SUM(COUNTIFS('Data entry'!$R$6:$R$200,'Summary Data'!$A18,'Data entry'!$B$6:$B$200,{"Confirmed";"Probable"},'Data entry'!$AO$6:$AO$200,$G$10, 'Data entry'!$BD$6:$BD$200,"&lt;&gt;*Negative*"))</f>
        <v>0</v>
      </c>
      <c r="H18" s="13">
        <f>SUM(COUNTIFS('Data entry'!$R$6:$R$200,'Summary Data'!$A18,'Data entry'!$B$6:$B$200,{"Confirmed";"Probable"},'Data entry'!$AO$6:$AO$200,$H$10, 'Data entry'!$BD$6:$BD$200,"&lt;&gt;*Negative*"))</f>
        <v>0</v>
      </c>
      <c r="I18" s="13">
        <f>SUM(COUNTIFS('Data entry'!$R$6:$R$200,'Summary Data'!$A18,'Data entry'!$B$6:$B$200,{"Confirmed";"Probable"},'Data entry'!$AO$6:$AO$200,$I$10, 'Data entry'!$BD$6:$BD$200,"&lt;&gt;*Negative*"))</f>
        <v>0</v>
      </c>
      <c r="J18" s="13">
        <f>SUM(COUNTIFS('Data entry'!$R$6:$R$200,'Summary Data'!$A18,'Data entry'!$B$6:$B$200,{"Confirmed";"Probable"},'Data entry'!$AO$6:$AO$200,$J$10, 'Data entry'!$BD$6:$BD$200,"&lt;&gt;*Negative*"))</f>
        <v>0</v>
      </c>
      <c r="K18" s="13">
        <f>SUM(COUNTIFS('Data entry'!$R$6:$R$200,'Summary Data'!$A18,'Data entry'!$B$6:$B$200,{"Confirmed";"Probable"},'Data entry'!$AO$6:$AO$200,$K$10, 'Data entry'!$BD$6:$BD$200,"&lt;&gt;*Negative*"))</f>
        <v>0</v>
      </c>
      <c r="L18" s="13">
        <f>SUM(COUNTIFS('Data entry'!$R$6:$R$200,'Summary Data'!$A18,'Data entry'!$B$6:$B$200,{"Confirmed";"Probable"},'Data entry'!$AO$6:$AO$200,$L$10, 'Data entry'!$BD$6:$BD$200,"&lt;&gt;*Negative*"))</f>
        <v>0</v>
      </c>
      <c r="M18" s="13">
        <f>SUM(COUNTIFS('Data entry'!$R$6:$R$200,'Summary Data'!$A18,'Data entry'!$B$6:$B$200,{"Confirmed";"Probable"},'Data entry'!$AO$6:$AO$200,$M$10, 'Data entry'!$BD$6:$BD$200,"&lt;&gt;*Negative*"))</f>
        <v>0</v>
      </c>
      <c r="N18" s="13">
        <f>SUM(COUNTIFS('Data entry'!$R$6:$R$200,'Summary Data'!$A18,'Data entry'!$B$6:$B$200,{"Confirmed";"Probable"},'Data entry'!$AO$6:$AO$200,$N$10, 'Data entry'!$BD$6:$BD$200,"&lt;&gt;*Negative*"))</f>
        <v>0</v>
      </c>
      <c r="O18" s="15">
        <f t="shared" si="3"/>
        <v>0</v>
      </c>
      <c r="P18" s="15">
        <f t="shared" si="4"/>
        <v>0</v>
      </c>
      <c r="Q18" s="15">
        <f>SUM(COUNTIFS('Data entry'!$R$6:$R$200,'Summary Data'!$A18,'Data entry'!$B$6:$B$200,{"Confirmed";"Probable"},'Data entry'!$AP$6:$AP$200,'Data Validation'!$U$2, 'Data entry'!$BD$6:$BD$200,"&lt;&gt;*Negative*"))</f>
        <v>0</v>
      </c>
      <c r="R18" s="15">
        <f>SUM(COUNTIFS('Data entry'!$R$6:$R$200,'Summary Data'!$A18,'Data entry'!$B$6:$B$200,{"Confirmed";"Probable"},'Data entry'!$AP$6:$AP$200,'Data Validation'!$U$3, 'Data entry'!$BD$6:$BD$200,"&lt;&gt;*Negative*"))</f>
        <v>0</v>
      </c>
      <c r="S18" s="15">
        <f>SUM(COUNTIFS('Data entry'!$R$6:$R$200,'Summary Data'!$A18,'Data entry'!$B$6:$B$200,{"Confirmed";"Probable"},'Data entry'!$AP$6:$AP$200,'Data Validation'!$U$4, 'Data entry'!$BD$6:$BD$200,"&lt;&gt;*Negative*"))</f>
        <v>0</v>
      </c>
      <c r="T18" s="15">
        <f>SUM(COUNTIFS('Data entry'!$R$6:$R$200,'Summary Data'!$A18,'Data entry'!$B$6:$B$200,{"Confirmed";"Probable"},'Data entry'!$AP$6:$AP$200,'Data Validation'!$U$5, 'Data entry'!$BD$6:$BD$200,"&lt;&gt;*Negative*"))</f>
        <v>0</v>
      </c>
      <c r="U18" s="15">
        <f>SUM(COUNTIFS('Data entry'!$R$6:$R$200,'Summary Data'!$A18,'Data entry'!$B$6:$B$200,{"Confirmed";"Probable"},'Data entry'!$AP$6:$AP$200,'Data Validation'!$U$6, 'Data entry'!$BD$6:$BD$200,"&lt;&gt;*Negative*"))</f>
        <v>0</v>
      </c>
      <c r="V18" s="15">
        <f>SUM(COUNTIFS('Data entry'!$R$6:$R$200,'Summary Data'!$A18,'Data entry'!$B$6:$B$200,{"Confirmed";"Probable"},'Data entry'!$AQ$6:$AQ$200,'Data Validation'!$V$2, 'Data entry'!$BD$6:$BD$200,"&lt;&gt;*Negative*"))</f>
        <v>0</v>
      </c>
      <c r="W18" s="15">
        <f>SUM(COUNTIFS('Data entry'!$R$6:$R$200,'Summary Data'!$A18,'Data entry'!$B$6:$B$200,{"Confirmed";"Probable"},'Data entry'!$AQ$6:$AQ$200,'Data Validation'!$V$3, 'Data entry'!$BD$6:$BD$200,"&lt;&gt;*Negative*"))</f>
        <v>0</v>
      </c>
      <c r="X18" s="15">
        <f>SUM(COUNTIFS('Data entry'!$R$6:$R$200,'Summary Data'!$A18,'Data entry'!$B$6:$B$200,{"Confirmed";"Probable"},'Data entry'!$AQ$6:$AQ$200,'Data Validation'!$V$4, 'Data entry'!$BD$6:$BD$200,"&lt;&gt;*Negative*"))</f>
        <v>0</v>
      </c>
      <c r="Y18" s="15">
        <f>SUM(COUNTIFS('Data entry'!$R$6:$R$200,'Summary Data'!$A18,'Data entry'!$B$6:$B$200,{"Confirmed";"Probable"},'Data entry'!$AQ$6:$AQ$200,'Data Validation'!$V$5, 'Data entry'!$BD$6:$BD$200,"&lt;&gt;*Negative*"))</f>
        <v>0</v>
      </c>
      <c r="Z18" s="15">
        <f>SUM(COUNTIFS('Data entry'!$R$6:$R$200,'Summary Data'!$A18,'Data entry'!$B$6:$B$200,{"Confirmed";"Probable"},'Data entry'!$AQ$6:$AQ$200,'Data Validation'!$V$6, 'Data entry'!$BD$6:$BD$200,"&lt;&gt;*Negative*"))</f>
        <v>0</v>
      </c>
      <c r="AA18" s="15">
        <f>SUM(COUNTIFS('Data entry'!$R$6:$R$200,'Summary Data'!$A18,'Data entry'!$B$6:$B$200,{"Confirmed";"Probable"},'Data entry'!$AQ$6:$AQ$200,'Data Validation'!$V$7, 'Data entry'!$BD$6:$BD$200,"&lt;&gt;*Negative*"))</f>
        <v>0</v>
      </c>
      <c r="AB18" s="15">
        <f>SUM(COUNTIFS('Data entry'!$R$6:$R$200,'Summary Data'!$A18,'Data entry'!$B$6:$B$200,{"Confirmed";"Probable"},'Data entry'!$AQ$6:$AQ$200,'Data Validation'!$V$8, 'Data entry'!$BD$6:$BD$200,"&lt;&gt;*Negative*"))</f>
        <v>0</v>
      </c>
      <c r="AC18" s="15">
        <f>SUM(COUNTIFS('Data entry'!$R$6:$R$200,'Summary Data'!$A18,'Data entry'!$B$6:$B$200,{"Confirmed";"Probable"},'Data entry'!$AQ$6:$AQ$200,'Data Validation'!$V$9, 'Data entry'!$BD$6:$BD$200,"&lt;&gt;*Negative*"))</f>
        <v>0</v>
      </c>
      <c r="AD18" s="15">
        <f>SUM(COUNTIFS('Data entry'!$R$6:$R$200,'Summary Data'!$A18,'Data entry'!$B$6:$B$200,{"Confirmed";"Probable"},'Data entry'!$AQ$6:$AQ$200,'Data Validation'!$V$10, 'Data entry'!$BD$6:$BD$200,"&lt;&gt;*Negative*"))</f>
        <v>0</v>
      </c>
      <c r="AE18" s="15">
        <f>SUM(COUNTIFS('Data entry'!$R$6:$R$200,'Summary Data'!$A18,'Data entry'!$B$6:$B$200,{"Confirmed";"Probable"},'Data entry'!$AQ$6:$AQ$200,'Data Validation'!$V$11, 'Data entry'!$BD$6:$BD$200,"&lt;&gt;*Negative*"))</f>
        <v>0</v>
      </c>
      <c r="AF18" s="15">
        <f>SUM(COUNTIFS('Data entry'!$R$6:$R$200,'Summary Data'!$A18,'Data entry'!$B$6:$B$200,{"Confirmed";"Probable"},'Data entry'!$AQ$6:$AQ$200,'Data Validation'!$V$2, 'Data entry'!$AP$6:$AP$200,'Data Validation'!$U$2, 'Data entry'!$BD$6:$BD$200,"&lt;&gt;*Negative*"))</f>
        <v>0</v>
      </c>
      <c r="AG18" s="15">
        <f>SUM(COUNTIFS('Data entry'!$R$6:$R$200,'Summary Data'!$A18,'Data entry'!$B$6:$B$200,{"Confirmed";"Probable"},'Data entry'!$AQ$6:$AQ$200,'Data Validation'!$V$2, 'Data entry'!$AP$6:$AP$200,'Data Validation'!$U$3, 'Data entry'!$BD$6:$BD$200,"&lt;&gt;*Negative*"))</f>
        <v>0</v>
      </c>
      <c r="AH18" s="15">
        <f>SUM(COUNTIFS('Data entry'!$R$6:$R$200,'Summary Data'!$A18,'Data entry'!$B$6:$B$200,{"Confirmed";"Probable"},'Data entry'!$AQ$6:$AQ$200,'Data Validation'!$V$2, 'Data entry'!$AP$6:$AP$200,'Data Validation'!$U$4, 'Data entry'!$BD$6:$BD$200,"&lt;&gt;*Negative*"))</f>
        <v>0</v>
      </c>
      <c r="AI18" s="15">
        <f>SUM(COUNTIFS('Data entry'!$R$6:$R$200,'Summary Data'!$A18,'Data entry'!$B$6:$B$200,{"Confirmed";"Probable"},'Data entry'!$AQ$6:$AQ$200,'Data Validation'!$V$2, 'Data entry'!$AP$6:$AP$200,'Data Validation'!$U$5, 'Data entry'!$BD$6:$BD$200,"&lt;&gt;*Negative*"))</f>
        <v>0</v>
      </c>
      <c r="AJ18" s="15">
        <f>SUM(COUNTIFS('Data entry'!$R$6:$R$200,'Summary Data'!$A18,'Data entry'!$B$6:$B$200,{"Confirmed";"Probable"},'Data entry'!$AQ$6:$AQ$200,'Data Validation'!$V$2, 'Data entry'!$AP$6:$AP$200,'Data Validation'!$U$6, 'Data entry'!$BD$6:$BD$200,"&lt;&gt;*Negative*"))</f>
        <v>0</v>
      </c>
      <c r="AK18" s="15">
        <f>SUM(COUNTIFS('Data entry'!$R$6:$R$200,'Summary Data'!$A18,'Data entry'!$B$6:$B$200,{"Confirmed";"Probable"},'Data entry'!$AQ$6:$AQ$200,'Data Validation'!$V$3, 'Data entry'!$AP$6:$AP$200,'Data Validation'!$U$2, 'Data entry'!$BD$6:$BD$200,"&lt;&gt;*Negative*"))</f>
        <v>0</v>
      </c>
      <c r="AL18" s="15">
        <f>SUM(COUNTIFS('Data entry'!$R$6:$R$200,'Summary Data'!$A18,'Data entry'!$B$6:$B$200,{"Confirmed";"Probable"},'Data entry'!$AQ$6:$AQ$200,'Data Validation'!$V$3, 'Data entry'!$AP$6:$AP$200,'Data Validation'!$U$3, 'Data entry'!$BD$6:$BD$200,"&lt;&gt;*Negative*"))</f>
        <v>0</v>
      </c>
      <c r="AM18" s="15">
        <f>SUM(COUNTIFS('Data entry'!$R$6:$R$200,'Summary Data'!$A18,'Data entry'!$B$6:$B$200,{"Confirmed";"Probable"},'Data entry'!$AQ$6:$AQ$200,'Data Validation'!$V$3, 'Data entry'!$AP$6:$AP$200,'Data Validation'!$U$4, 'Data entry'!$BD$6:$BD$200,"&lt;&gt;*Negative*"))</f>
        <v>0</v>
      </c>
      <c r="AN18" s="15">
        <f>SUM(COUNTIFS('Data entry'!$R$6:$R$200,'Summary Data'!$A18,'Data entry'!$B$6:$B$200,{"Confirmed";"Probable"},'Data entry'!$AQ$6:$AQ$200,'Data Validation'!$V$3, 'Data entry'!$AP$6:$AP$200,'Data Validation'!$U$5, 'Data entry'!$BD$6:$BD$200,"&lt;&gt;*Negative*"))</f>
        <v>0</v>
      </c>
      <c r="AO18" s="15">
        <f>SUM(COUNTIFS('Data entry'!$R$6:$R$200,'Summary Data'!$A18,'Data entry'!$B$6:$B$200,{"Confirmed";"Probable"},'Data entry'!$AQ$6:$AQ$200,'Data Validation'!$V$3, 'Data entry'!$AP$6:$AP$200,'Data Validation'!$U$6, 'Data entry'!$BD$6:$BD$200,"&lt;&gt;*Negative*"))</f>
        <v>0</v>
      </c>
      <c r="AP18" s="15">
        <f>SUM(COUNTIFS('Data entry'!$R$6:$R$200,'Summary Data'!$A18,'Data entry'!$B$6:$B$200,{"Confirmed";"Probable"},'Data entry'!$AQ$6:$AQ$200,'Data Validation'!$V$4, 'Data entry'!$AP$6:$AP$200,'Data Validation'!$U$2, 'Data entry'!$BD$6:$BD$200,"&lt;&gt;*Negative*"))</f>
        <v>0</v>
      </c>
      <c r="AQ18" s="15">
        <f>SUM(COUNTIFS('Data entry'!$R$6:$R$200,'Summary Data'!$A18,'Data entry'!$B$6:$B$200,{"Confirmed";"Probable"},'Data entry'!$AQ$6:$AQ$200,'Data Validation'!$V$4, 'Data entry'!$AP$6:$AP$200,'Data Validation'!$U$3, 'Data entry'!$BD$6:$BD$200,"&lt;&gt;*Negative*"))</f>
        <v>0</v>
      </c>
      <c r="AR18" s="15">
        <f>SUM(COUNTIFS('Data entry'!$R$6:$R$200,'Summary Data'!$A18,'Data entry'!$B$6:$B$200,{"Confirmed";"Probable"},'Data entry'!$AQ$6:$AQ$200,'Data Validation'!$V$4, 'Data entry'!$AP$6:$AP$200,'Data Validation'!$U$4, 'Data entry'!$BD$6:$BD$200,"&lt;&gt;*Negative*"))</f>
        <v>0</v>
      </c>
      <c r="AS18" s="15">
        <f>SUM(COUNTIFS('Data entry'!$R$6:$R$200,'Summary Data'!$A18,'Data entry'!$B$6:$B$200,{"Confirmed";"Probable"},'Data entry'!$AQ$6:$AQ$200,'Data Validation'!$V$4, 'Data entry'!$AP$6:$AP$200,'Data Validation'!$U$5, 'Data entry'!$BD$6:$BD$200,"&lt;&gt;*Negative*"))</f>
        <v>0</v>
      </c>
      <c r="AT18" s="15">
        <f>SUM(COUNTIFS('Data entry'!$R$6:$R$200,'Summary Data'!$A18,'Data entry'!$B$6:$B$200,{"Confirmed";"Probable"},'Data entry'!$AQ$6:$AQ$200,'Data Validation'!$V$4, 'Data entry'!$AP$6:$AP$200,'Data Validation'!$U$6, 'Data entry'!$BD$6:$BD$200,"&lt;&gt;*Negative*"))</f>
        <v>0</v>
      </c>
      <c r="AU18" s="15">
        <f>SUM(COUNTIFS('Data entry'!$R$6:$R$200,'Summary Data'!$A18,'Data entry'!$B$6:$B$200,{"Confirmed";"Probable"},'Data entry'!$AQ$6:$AQ$200,'Data Validation'!$V$5, 'Data entry'!$AP$6:$AP$200,'Data Validation'!$U$2, 'Data entry'!$BD$6:$BD$200,"&lt;&gt;*Negative*"))</f>
        <v>0</v>
      </c>
      <c r="AV18" s="15">
        <f>SUM(COUNTIFS('Data entry'!$R$6:$R$200,'Summary Data'!$A18,'Data entry'!$B$6:$B$200,{"Confirmed";"Probable"},'Data entry'!$AQ$6:$AQ$200,'Data Validation'!$V$5, 'Data entry'!$AP$6:$AP$200,'Data Validation'!$U$3, 'Data entry'!$BD$6:$BD$200,"&lt;&gt;*Negative*"))</f>
        <v>0</v>
      </c>
      <c r="AW18" s="15">
        <f>SUM(COUNTIFS('Data entry'!$R$6:$R$200,'Summary Data'!$A18,'Data entry'!$B$6:$B$200,{"Confirmed";"Probable"},'Data entry'!$AQ$6:$AQ$200,'Data Validation'!$V$5, 'Data entry'!$AP$6:$AP$200,'Data Validation'!$U$4, 'Data entry'!$BD$6:$BD$200,"&lt;&gt;*Negative*"))</f>
        <v>0</v>
      </c>
      <c r="AX18" s="15">
        <f>SUM(COUNTIFS('Data entry'!$R$6:$R$200,'Summary Data'!$A18,'Data entry'!$B$6:$B$200,{"Confirmed";"Probable"},'Data entry'!$AQ$6:$AQ$200,'Data Validation'!$V$5, 'Data entry'!$AP$6:$AP$200,'Data Validation'!$U$5, 'Data entry'!$BD$6:$BD$200,"&lt;&gt;*Negative*"))</f>
        <v>0</v>
      </c>
      <c r="AY18" s="15">
        <f>SUM(COUNTIFS('Data entry'!$R$6:$R$200,'Summary Data'!$A18,'Data entry'!$B$6:$B$200,{"Confirmed";"Probable"},'Data entry'!$AQ$6:$AQ$200,'Data Validation'!$V$5, 'Data entry'!$AP$6:$AP$200,'Data Validation'!$U$6, 'Data entry'!$BD$6:$BD$200,"&lt;&gt;*Negative*"))</f>
        <v>0</v>
      </c>
      <c r="AZ18" s="15">
        <f>SUM(COUNTIFS('Data entry'!$R$6:$R$200,'Summary Data'!$A18,'Data entry'!$B$6:$B$200,{"Confirmed";"Probable"},'Data entry'!$AQ$6:$AQ$200,'Data Validation'!$V$6, 'Data entry'!$AP$6:$AP$200,'Data Validation'!$U$2, 'Data entry'!$BD$6:$BD$200,"&lt;&gt;*Negative*"))</f>
        <v>0</v>
      </c>
      <c r="BA18" s="15">
        <f>SUM(COUNTIFS('Data entry'!$R$6:$R$200,'Summary Data'!$A18,'Data entry'!$B$6:$B$200,{"Confirmed";"Probable"},'Data entry'!$AQ$6:$AQ$200,'Data Validation'!$V$6, 'Data entry'!$AP$6:$AP$200,'Data Validation'!$U$3, 'Data entry'!$BD$6:$BD$200,"&lt;&gt;*Negative*"))</f>
        <v>0</v>
      </c>
      <c r="BB18" s="15">
        <f>SUM(COUNTIFS('Data entry'!$R$6:$R$200,'Summary Data'!$A18,'Data entry'!$B$6:$B$200,{"Confirmed";"Probable"},'Data entry'!$AQ$6:$AQ$200,'Data Validation'!$V$6, 'Data entry'!$AP$6:$AP$200,'Data Validation'!$U$4, 'Data entry'!$BD$6:$BD$200,"&lt;&gt;*Negative*"))</f>
        <v>0</v>
      </c>
      <c r="BC18" s="15">
        <f>SUM(COUNTIFS('Data entry'!$R$6:$R$200,'Summary Data'!$A18,'Data entry'!$B$6:$B$200,{"Confirmed";"Probable"},'Data entry'!$AQ$6:$AQ$200,'Data Validation'!$V$6, 'Data entry'!$AP$6:$AP$200,'Data Validation'!$U$5, 'Data entry'!$BD$6:$BD$200,"&lt;&gt;*Negative*"))</f>
        <v>0</v>
      </c>
      <c r="BD18" s="15">
        <f>SUM(COUNTIFS('Data entry'!$R$6:$R$200,'Summary Data'!$A18,'Data entry'!$B$6:$B$200,{"Confirmed";"Probable"},'Data entry'!$AQ$6:$AQ$200,'Data Validation'!$V$6, 'Data entry'!$AP$6:$AP$200,'Data Validation'!$U$6, 'Data entry'!$BD$6:$BD$200,"&lt;&gt;*Negative*"))</f>
        <v>0</v>
      </c>
      <c r="BE18" s="15">
        <f>SUM(COUNTIFS('Data entry'!$R$6:$R$200,'Summary Data'!$A18,'Data entry'!$B$6:$B$200,{"Confirmed";"Probable"},'Data entry'!$AQ$6:$AQ$200,'Data Validation'!$V$7, 'Data entry'!$AP$6:$AP$200,'Data Validation'!$U$2, 'Data entry'!$BD$6:$BD$200,"&lt;&gt;*Negative*"))</f>
        <v>0</v>
      </c>
      <c r="BF18" s="15">
        <f>SUM(COUNTIFS('Data entry'!$R$6:$R$200,'Summary Data'!$A18,'Data entry'!$B$6:$B$200,{"Confirmed";"Probable"},'Data entry'!$AQ$6:$AQ$200,'Data Validation'!$V$7, 'Data entry'!$AP$6:$AP$200,'Data Validation'!$U$3, 'Data entry'!$BD$6:$BD$200,"&lt;&gt;*Negative*"))</f>
        <v>0</v>
      </c>
      <c r="BG18" s="15">
        <f>SUM(COUNTIFS('Data entry'!$R$6:$R$200,'Summary Data'!$A18,'Data entry'!$B$6:$B$200,{"Confirmed";"Probable"},'Data entry'!$AQ$6:$AQ$200,'Data Validation'!$V$7, 'Data entry'!$AP$6:$AP$200,'Data Validation'!$U$4, 'Data entry'!$BD$6:$BD$200,"&lt;&gt;*Negative*"))</f>
        <v>0</v>
      </c>
      <c r="BH18" s="15">
        <f>SUM(COUNTIFS('Data entry'!$R$6:$R$200,'Summary Data'!$A18,'Data entry'!$B$6:$B$200,{"Confirmed";"Probable"},'Data entry'!$AQ$6:$AQ$200,'Data Validation'!$V$7, 'Data entry'!$AP$6:$AP$200,'Data Validation'!$U$5, 'Data entry'!$BD$6:$BD$200,"&lt;&gt;*Negative*"))</f>
        <v>0</v>
      </c>
      <c r="BI18" s="15">
        <f>SUM(COUNTIFS('Data entry'!$R$6:$R$200,'Summary Data'!$A18,'Data entry'!$B$6:$B$200,{"Confirmed";"Probable"},'Data entry'!$AQ$6:$AQ$200,'Data Validation'!$V$7, 'Data entry'!$AP$6:$AP$200,'Data Validation'!$U$6, 'Data entry'!$BD$6:$BD$200,"&lt;&gt;*Negative*"))</f>
        <v>0</v>
      </c>
      <c r="BJ18" s="15">
        <f>SUM(COUNTIFS('Data entry'!$R$6:$R$200,'Summary Data'!$A18,'Data entry'!$B$6:$B$200,{"Confirmed";"Probable"},'Data entry'!$AQ$6:$AQ$200,'Data Validation'!$V$8, 'Data entry'!$AP$6:$AP$200,'Data Validation'!$U$2, 'Data entry'!$BD$6:$BD$200,"&lt;&gt;*Negative*"))</f>
        <v>0</v>
      </c>
      <c r="BK18" s="15">
        <f>SUM(COUNTIFS('Data entry'!$R$6:$R$200,'Summary Data'!$A18,'Data entry'!$B$6:$B$200,{"Confirmed";"Probable"},'Data entry'!$AQ$6:$AQ$200,'Data Validation'!$V$8, 'Data entry'!$AP$6:$AP$200,'Data Validation'!$U$3, 'Data entry'!$BD$6:$BD$200,"&lt;&gt;*Negative*"))</f>
        <v>0</v>
      </c>
      <c r="BL18" s="15">
        <f>SUM(COUNTIFS('Data entry'!$R$6:$R$200,'Summary Data'!$A18,'Data entry'!$B$6:$B$200,{"Confirmed";"Probable"},'Data entry'!$AQ$6:$AQ$200,'Data Validation'!$V$8, 'Data entry'!$AP$6:$AP$200,'Data Validation'!$U$4, 'Data entry'!$BD$6:$BD$200,"&lt;&gt;*Negative*"))</f>
        <v>0</v>
      </c>
      <c r="BM18" s="15">
        <f>SUM(COUNTIFS('Data entry'!$R$6:$R$200,'Summary Data'!$A18,'Data entry'!$B$6:$B$200,{"Confirmed";"Probable"},'Data entry'!$AQ$6:$AQ$200,'Data Validation'!$V$8, 'Data entry'!$AP$6:$AP$200,'Data Validation'!$U$5, 'Data entry'!$BD$6:$BD$200,"&lt;&gt;*Negative*"))</f>
        <v>0</v>
      </c>
      <c r="BN18" s="15">
        <f>SUM(COUNTIFS('Data entry'!$R$6:$R$200,'Summary Data'!$A18,'Data entry'!$B$6:$B$200,{"Confirmed";"Probable"},'Data entry'!$AQ$6:$AQ$200,'Data Validation'!$V$8, 'Data entry'!$AP$6:$AP$200,'Data Validation'!$U$6, 'Data entry'!$BD$6:$BD$200,"&lt;&gt;*Negative*"))</f>
        <v>0</v>
      </c>
      <c r="BO18" s="15">
        <f>SUM(COUNTIFS('Data entry'!$R$6:$R$200,'Summary Data'!$A18,'Data entry'!$B$6:$B$200,{"Confirmed";"Probable"},'Data entry'!$AQ$6:$AQ$200,'Data Validation'!$V$9, 'Data entry'!$AP$6:$AP$200,'Data Validation'!$U$2, 'Data entry'!$BD$6:$BD$200,"&lt;&gt;*Negative*"))</f>
        <v>0</v>
      </c>
      <c r="BP18" s="15">
        <f>SUM(COUNTIFS('Data entry'!$R$6:$R$200,'Summary Data'!$A18,'Data entry'!$B$6:$B$200,{"Confirmed";"Probable"},'Data entry'!$AQ$6:$AQ$200,'Data Validation'!$V$9, 'Data entry'!$AP$6:$AP$200,'Data Validation'!$U$3, 'Data entry'!$BD$6:$BD$200,"&lt;&gt;*Negative*"))</f>
        <v>0</v>
      </c>
      <c r="BQ18" s="15">
        <f>SUM(COUNTIFS('Data entry'!$R$6:$R$200,'Summary Data'!$A18,'Data entry'!$B$6:$B$200,{"Confirmed";"Probable"},'Data entry'!$AQ$6:$AQ$200,'Data Validation'!$V$9, 'Data entry'!$AP$6:$AP$200,'Data Validation'!$U$4, 'Data entry'!$BD$6:$BD$200,"&lt;&gt;*Negative*"))</f>
        <v>0</v>
      </c>
      <c r="BR18" s="15">
        <f>SUM(COUNTIFS('Data entry'!$R$6:$R$200,'Summary Data'!$A18,'Data entry'!$B$6:$B$200,{"Confirmed";"Probable"},'Data entry'!$AQ$6:$AQ$200,'Data Validation'!$V$9, 'Data entry'!$AP$6:$AP$200,'Data Validation'!$U$5, 'Data entry'!$BD$6:$BD$200,"&lt;&gt;*Negative*"))</f>
        <v>0</v>
      </c>
      <c r="BS18" s="15">
        <f>SUM(COUNTIFS('Data entry'!$R$6:$R$200,'Summary Data'!$A18,'Data entry'!$B$6:$B$200,{"Confirmed";"Probable"},'Data entry'!$AQ$6:$AQ$200,'Data Validation'!$V$9, 'Data entry'!$AP$6:$AP$200,'Data Validation'!$U$6, 'Data entry'!$BD$6:$BD$200,"&lt;&gt;*Negative*"))</f>
        <v>0</v>
      </c>
      <c r="BT18" s="15">
        <f>SUM(COUNTIFS('Data entry'!$R$6:$R$200,'Summary Data'!$A18,'Data entry'!$B$6:$B$200,{"Confirmed";"Probable"},'Data entry'!$AQ$6:$AQ$200,'Data Validation'!$V$10, 'Data entry'!$AP$6:$AP$200,'Data Validation'!$U$2, 'Data entry'!$BD$6:$BD$200,"&lt;&gt;*Negative*"))</f>
        <v>0</v>
      </c>
      <c r="BU18" s="15">
        <f>SUM(COUNTIFS('Data entry'!$R$6:$R$200,'Summary Data'!$A18,'Data entry'!$B$6:$B$200,{"Confirmed";"Probable"},'Data entry'!$AQ$6:$AQ$200,'Data Validation'!$V$10, 'Data entry'!$AP$6:$AP$200,'Data Validation'!$U$3, 'Data entry'!$BD$6:$BD$200,"&lt;&gt;*Negative*"))</f>
        <v>0</v>
      </c>
      <c r="BV18" s="15">
        <f>SUM(COUNTIFS('Data entry'!$R$6:$R$200,'Summary Data'!$A18,'Data entry'!$B$6:$B$200,{"Confirmed";"Probable"},'Data entry'!$AQ$6:$AQ$200,'Data Validation'!$V$10, 'Data entry'!$AP$6:$AP$200,'Data Validation'!$U$4, 'Data entry'!$BD$6:$BD$200,"&lt;&gt;*Negative*"))</f>
        <v>0</v>
      </c>
      <c r="BW18" s="15">
        <f>SUM(COUNTIFS('Data entry'!$R$6:$R$200,'Summary Data'!$A18,'Data entry'!$B$6:$B$200,{"Confirmed";"Probable"},'Data entry'!$AQ$6:$AQ$200,'Data Validation'!$V$10, 'Data entry'!$AP$6:$AP$200,'Data Validation'!$U$5, 'Data entry'!$BD$6:$BD$200,"&lt;&gt;*Negative*"))</f>
        <v>0</v>
      </c>
      <c r="BX18" s="15">
        <f>SUM(COUNTIFS('Data entry'!$R$6:$R$200,'Summary Data'!$A18,'Data entry'!$B$6:$B$200,{"Confirmed";"Probable"},'Data entry'!$AQ$6:$AQ$200,'Data Validation'!$V$10, 'Data entry'!$AP$6:$AP$200,'Data Validation'!$U$6, 'Data entry'!$BD$6:$BD$200,"&lt;&gt;*Negative*"))</f>
        <v>0</v>
      </c>
      <c r="BY18" s="15">
        <f>SUM(COUNTIFS('Data entry'!$R$6:$R$200,'Summary Data'!$A18,'Data entry'!$B$6:$B$200,{"Confirmed";"Probable"},'Data entry'!$AQ$6:$AQ$200,'Data Validation'!$V$11, 'Data entry'!$AP$6:$AP$200,'Data Validation'!$U$2, 'Data entry'!$BD$6:$BD$200,"&lt;&gt;*Negative*"))</f>
        <v>0</v>
      </c>
      <c r="BZ18" s="15">
        <f>SUM(COUNTIFS('Data entry'!$R$6:$R$200,'Summary Data'!$A18,'Data entry'!$B$6:$B$200,{"Confirmed";"Probable"},'Data entry'!$AQ$6:$AQ$200,'Data Validation'!$V$11, 'Data entry'!$AP$6:$AP$200,'Data Validation'!$U$3, 'Data entry'!$BD$6:$BD$200,"&lt;&gt;*Negative*"))</f>
        <v>0</v>
      </c>
      <c r="CA18" s="15">
        <f>SUM(COUNTIFS('Data entry'!$R$6:$R$200,'Summary Data'!$A18,'Data entry'!$B$6:$B$200,{"Confirmed";"Probable"},'Data entry'!$AQ$6:$AQ$200,'Data Validation'!$V$11, 'Data entry'!$AP$6:$AP$200,'Data Validation'!$U$4, 'Data entry'!$BD$6:$BD$200,"&lt;&gt;*Negative*"))</f>
        <v>0</v>
      </c>
      <c r="CB18" s="15">
        <f>SUM(COUNTIFS('Data entry'!$R$6:$R$200,'Summary Data'!$A18,'Data entry'!$B$6:$B$200,{"Confirmed";"Probable"},'Data entry'!$AQ$6:$AQ$200,'Data Validation'!$V$11, 'Data entry'!$AP$6:$AP$200,'Data Validation'!$U$5, 'Data entry'!$BD$6:$BD$200,"&lt;&gt;*Negative*"))</f>
        <v>0</v>
      </c>
      <c r="CC18" s="15">
        <f>SUM(COUNTIFS('Data entry'!$R$6:$R$200,'Summary Data'!$A18,'Data entry'!$B$6:$B$200,{"Confirmed";"Probable"},'Data entry'!$AQ$6:$AQ$200,'Data Validation'!$V$11, 'Data entry'!$AP$6:$AP$200,'Data Validation'!$U$6, 'Data entry'!$BD$6:$BD$200,"&lt;&gt;*Negative*"))</f>
        <v>0</v>
      </c>
    </row>
    <row r="19" spans="1:81" x14ac:dyDescent="0.3">
      <c r="A19" s="12">
        <f t="shared" si="5"/>
        <v>7</v>
      </c>
      <c r="B19" s="13">
        <f t="shared" si="2"/>
        <v>0</v>
      </c>
      <c r="C19" s="13">
        <f>COUNTIFS('Data entry'!$R$6:$R$200,$A19,'Data entry'!$B$6:$B$200,"Confirmed",'Data entry'!$BD$6:$BD$200,"&lt;&gt;*Negative*")</f>
        <v>0</v>
      </c>
      <c r="D19" s="13">
        <f>COUNTIFS('Data entry'!$R$6:$R$200,$A19,'Data entry'!$B$6:$B$200,"Probable",'Data entry'!$BD$6:$BD$200,"&lt;&gt;*Negative*")</f>
        <v>0</v>
      </c>
      <c r="E19" s="13">
        <f>COUNTIFS('Data entry'!$R$6:$R$200,$A19,'Data entry'!$B$6:$B$200,"DNM")</f>
        <v>0</v>
      </c>
      <c r="F19" s="13">
        <f>SUM(COUNTIFS('Data entry'!$R$6:$R$200,'Summary Data'!$A19,'Data entry'!$B$6:$B$200,{"Confirmed";"Probable"},'Data entry'!$AO$6:$AO$200,$F$10, 'Data entry'!$BD$6:$BD$200,"&lt;&gt;*Negative*"))</f>
        <v>0</v>
      </c>
      <c r="G19" s="13">
        <f>SUM(COUNTIFS('Data entry'!$R$6:$R$200,'Summary Data'!$A19,'Data entry'!$B$6:$B$200,{"Confirmed";"Probable"},'Data entry'!$AO$6:$AO$200,$G$10, 'Data entry'!$BD$6:$BD$200,"&lt;&gt;*Negative*"))</f>
        <v>0</v>
      </c>
      <c r="H19" s="13">
        <f>SUM(COUNTIFS('Data entry'!$R$6:$R$200,'Summary Data'!$A19,'Data entry'!$B$6:$B$200,{"Confirmed";"Probable"},'Data entry'!$AO$6:$AO$200,$H$10, 'Data entry'!$BD$6:$BD$200,"&lt;&gt;*Negative*"))</f>
        <v>0</v>
      </c>
      <c r="I19" s="13">
        <f>SUM(COUNTIFS('Data entry'!$R$6:$R$200,'Summary Data'!$A19,'Data entry'!$B$6:$B$200,{"Confirmed";"Probable"},'Data entry'!$AO$6:$AO$200,$I$10, 'Data entry'!$BD$6:$BD$200,"&lt;&gt;*Negative*"))</f>
        <v>0</v>
      </c>
      <c r="J19" s="13">
        <f>SUM(COUNTIFS('Data entry'!$R$6:$R$200,'Summary Data'!$A19,'Data entry'!$B$6:$B$200,{"Confirmed";"Probable"},'Data entry'!$AO$6:$AO$200,$J$10, 'Data entry'!$BD$6:$BD$200,"&lt;&gt;*Negative*"))</f>
        <v>0</v>
      </c>
      <c r="K19" s="13">
        <f>SUM(COUNTIFS('Data entry'!$R$6:$R$200,'Summary Data'!$A19,'Data entry'!$B$6:$B$200,{"Confirmed";"Probable"},'Data entry'!$AO$6:$AO$200,$K$10, 'Data entry'!$BD$6:$BD$200,"&lt;&gt;*Negative*"))</f>
        <v>0</v>
      </c>
      <c r="L19" s="13">
        <f>SUM(COUNTIFS('Data entry'!$R$6:$R$200,'Summary Data'!$A19,'Data entry'!$B$6:$B$200,{"Confirmed";"Probable"},'Data entry'!$AO$6:$AO$200,$L$10, 'Data entry'!$BD$6:$BD$200,"&lt;&gt;*Negative*"))</f>
        <v>0</v>
      </c>
      <c r="M19" s="13">
        <f>SUM(COUNTIFS('Data entry'!$R$6:$R$200,'Summary Data'!$A19,'Data entry'!$B$6:$B$200,{"Confirmed";"Probable"},'Data entry'!$AO$6:$AO$200,$M$10, 'Data entry'!$BD$6:$BD$200,"&lt;&gt;*Negative*"))</f>
        <v>0</v>
      </c>
      <c r="N19" s="13">
        <f>SUM(COUNTIFS('Data entry'!$R$6:$R$200,'Summary Data'!$A19,'Data entry'!$B$6:$B$200,{"Confirmed";"Probable"},'Data entry'!$AO$6:$AO$200,$N$10, 'Data entry'!$BD$6:$BD$200,"&lt;&gt;*Negative*"))</f>
        <v>0</v>
      </c>
      <c r="O19" s="15">
        <f t="shared" si="3"/>
        <v>0</v>
      </c>
      <c r="P19" s="15">
        <f t="shared" si="4"/>
        <v>0</v>
      </c>
      <c r="Q19" s="15">
        <f>SUM(COUNTIFS('Data entry'!$R$6:$R$200,'Summary Data'!$A19,'Data entry'!$B$6:$B$200,{"Confirmed";"Probable"},'Data entry'!$AP$6:$AP$200,'Data Validation'!$U$2, 'Data entry'!$BD$6:$BD$200,"&lt;&gt;*Negative*"))</f>
        <v>0</v>
      </c>
      <c r="R19" s="15">
        <f>SUM(COUNTIFS('Data entry'!$R$6:$R$200,'Summary Data'!$A19,'Data entry'!$B$6:$B$200,{"Confirmed";"Probable"},'Data entry'!$AP$6:$AP$200,'Data Validation'!$U$3, 'Data entry'!$BD$6:$BD$200,"&lt;&gt;*Negative*"))</f>
        <v>0</v>
      </c>
      <c r="S19" s="15">
        <f>SUM(COUNTIFS('Data entry'!$R$6:$R$200,'Summary Data'!$A19,'Data entry'!$B$6:$B$200,{"Confirmed";"Probable"},'Data entry'!$AP$6:$AP$200,'Data Validation'!$U$4, 'Data entry'!$BD$6:$BD$200,"&lt;&gt;*Negative*"))</f>
        <v>0</v>
      </c>
      <c r="T19" s="15">
        <f>SUM(COUNTIFS('Data entry'!$R$6:$R$200,'Summary Data'!$A19,'Data entry'!$B$6:$B$200,{"Confirmed";"Probable"},'Data entry'!$AP$6:$AP$200,'Data Validation'!$U$5, 'Data entry'!$BD$6:$BD$200,"&lt;&gt;*Negative*"))</f>
        <v>0</v>
      </c>
      <c r="U19" s="15">
        <f>SUM(COUNTIFS('Data entry'!$R$6:$R$200,'Summary Data'!$A19,'Data entry'!$B$6:$B$200,{"Confirmed";"Probable"},'Data entry'!$AP$6:$AP$200,'Data Validation'!$U$6, 'Data entry'!$BD$6:$BD$200,"&lt;&gt;*Negative*"))</f>
        <v>0</v>
      </c>
      <c r="V19" s="15">
        <f>SUM(COUNTIFS('Data entry'!$R$6:$R$200,'Summary Data'!$A19,'Data entry'!$B$6:$B$200,{"Confirmed";"Probable"},'Data entry'!$AQ$6:$AQ$200,'Data Validation'!$V$2, 'Data entry'!$BD$6:$BD$200,"&lt;&gt;*Negative*"))</f>
        <v>0</v>
      </c>
      <c r="W19" s="15">
        <f>SUM(COUNTIFS('Data entry'!$R$6:$R$200,'Summary Data'!$A19,'Data entry'!$B$6:$B$200,{"Confirmed";"Probable"},'Data entry'!$AQ$6:$AQ$200,'Data Validation'!$V$3, 'Data entry'!$BD$6:$BD$200,"&lt;&gt;*Negative*"))</f>
        <v>0</v>
      </c>
      <c r="X19" s="15">
        <f>SUM(COUNTIFS('Data entry'!$R$6:$R$200,'Summary Data'!$A19,'Data entry'!$B$6:$B$200,{"Confirmed";"Probable"},'Data entry'!$AQ$6:$AQ$200,'Data Validation'!$V$4, 'Data entry'!$BD$6:$BD$200,"&lt;&gt;*Negative*"))</f>
        <v>0</v>
      </c>
      <c r="Y19" s="15">
        <f>SUM(COUNTIFS('Data entry'!$R$6:$R$200,'Summary Data'!$A19,'Data entry'!$B$6:$B$200,{"Confirmed";"Probable"},'Data entry'!$AQ$6:$AQ$200,'Data Validation'!$V$5, 'Data entry'!$BD$6:$BD$200,"&lt;&gt;*Negative*"))</f>
        <v>0</v>
      </c>
      <c r="Z19" s="15">
        <f>SUM(COUNTIFS('Data entry'!$R$6:$R$200,'Summary Data'!$A19,'Data entry'!$B$6:$B$200,{"Confirmed";"Probable"},'Data entry'!$AQ$6:$AQ$200,'Data Validation'!$V$6, 'Data entry'!$BD$6:$BD$200,"&lt;&gt;*Negative*"))</f>
        <v>0</v>
      </c>
      <c r="AA19" s="15">
        <f>SUM(COUNTIFS('Data entry'!$R$6:$R$200,'Summary Data'!$A19,'Data entry'!$B$6:$B$200,{"Confirmed";"Probable"},'Data entry'!$AQ$6:$AQ$200,'Data Validation'!$V$7, 'Data entry'!$BD$6:$BD$200,"&lt;&gt;*Negative*"))</f>
        <v>0</v>
      </c>
      <c r="AB19" s="15">
        <f>SUM(COUNTIFS('Data entry'!$R$6:$R$200,'Summary Data'!$A19,'Data entry'!$B$6:$B$200,{"Confirmed";"Probable"},'Data entry'!$AQ$6:$AQ$200,'Data Validation'!$V$8, 'Data entry'!$BD$6:$BD$200,"&lt;&gt;*Negative*"))</f>
        <v>0</v>
      </c>
      <c r="AC19" s="15">
        <f>SUM(COUNTIFS('Data entry'!$R$6:$R$200,'Summary Data'!$A19,'Data entry'!$B$6:$B$200,{"Confirmed";"Probable"},'Data entry'!$AQ$6:$AQ$200,'Data Validation'!$V$9, 'Data entry'!$BD$6:$BD$200,"&lt;&gt;*Negative*"))</f>
        <v>0</v>
      </c>
      <c r="AD19" s="15">
        <f>SUM(COUNTIFS('Data entry'!$R$6:$R$200,'Summary Data'!$A19,'Data entry'!$B$6:$B$200,{"Confirmed";"Probable"},'Data entry'!$AQ$6:$AQ$200,'Data Validation'!$V$10, 'Data entry'!$BD$6:$BD$200,"&lt;&gt;*Negative*"))</f>
        <v>0</v>
      </c>
      <c r="AE19" s="15">
        <f>SUM(COUNTIFS('Data entry'!$R$6:$R$200,'Summary Data'!$A19,'Data entry'!$B$6:$B$200,{"Confirmed";"Probable"},'Data entry'!$AQ$6:$AQ$200,'Data Validation'!$V$11, 'Data entry'!$BD$6:$BD$200,"&lt;&gt;*Negative*"))</f>
        <v>0</v>
      </c>
      <c r="AF19" s="15">
        <f>SUM(COUNTIFS('Data entry'!$R$6:$R$200,'Summary Data'!$A19,'Data entry'!$B$6:$B$200,{"Confirmed";"Probable"},'Data entry'!$AQ$6:$AQ$200,'Data Validation'!$V$2, 'Data entry'!$AP$6:$AP$200,'Data Validation'!$U$2, 'Data entry'!$BD$6:$BD$200,"&lt;&gt;*Negative*"))</f>
        <v>0</v>
      </c>
      <c r="AG19" s="15">
        <f>SUM(COUNTIFS('Data entry'!$R$6:$R$200,'Summary Data'!$A19,'Data entry'!$B$6:$B$200,{"Confirmed";"Probable"},'Data entry'!$AQ$6:$AQ$200,'Data Validation'!$V$2, 'Data entry'!$AP$6:$AP$200,'Data Validation'!$U$3, 'Data entry'!$BD$6:$BD$200,"&lt;&gt;*Negative*"))</f>
        <v>0</v>
      </c>
      <c r="AH19" s="15">
        <f>SUM(COUNTIFS('Data entry'!$R$6:$R$200,'Summary Data'!$A19,'Data entry'!$B$6:$B$200,{"Confirmed";"Probable"},'Data entry'!$AQ$6:$AQ$200,'Data Validation'!$V$2, 'Data entry'!$AP$6:$AP$200,'Data Validation'!$U$4, 'Data entry'!$BD$6:$BD$200,"&lt;&gt;*Negative*"))</f>
        <v>0</v>
      </c>
      <c r="AI19" s="15">
        <f>SUM(COUNTIFS('Data entry'!$R$6:$R$200,'Summary Data'!$A19,'Data entry'!$B$6:$B$200,{"Confirmed";"Probable"},'Data entry'!$AQ$6:$AQ$200,'Data Validation'!$V$2, 'Data entry'!$AP$6:$AP$200,'Data Validation'!$U$5, 'Data entry'!$BD$6:$BD$200,"&lt;&gt;*Negative*"))</f>
        <v>0</v>
      </c>
      <c r="AJ19" s="15">
        <f>SUM(COUNTIFS('Data entry'!$R$6:$R$200,'Summary Data'!$A19,'Data entry'!$B$6:$B$200,{"Confirmed";"Probable"},'Data entry'!$AQ$6:$AQ$200,'Data Validation'!$V$2, 'Data entry'!$AP$6:$AP$200,'Data Validation'!$U$6, 'Data entry'!$BD$6:$BD$200,"&lt;&gt;*Negative*"))</f>
        <v>0</v>
      </c>
      <c r="AK19" s="15">
        <f>SUM(COUNTIFS('Data entry'!$R$6:$R$200,'Summary Data'!$A19,'Data entry'!$B$6:$B$200,{"Confirmed";"Probable"},'Data entry'!$AQ$6:$AQ$200,'Data Validation'!$V$3, 'Data entry'!$AP$6:$AP$200,'Data Validation'!$U$2, 'Data entry'!$BD$6:$BD$200,"&lt;&gt;*Negative*"))</f>
        <v>0</v>
      </c>
      <c r="AL19" s="15">
        <f>SUM(COUNTIFS('Data entry'!$R$6:$R$200,'Summary Data'!$A19,'Data entry'!$B$6:$B$200,{"Confirmed";"Probable"},'Data entry'!$AQ$6:$AQ$200,'Data Validation'!$V$3, 'Data entry'!$AP$6:$AP$200,'Data Validation'!$U$3, 'Data entry'!$BD$6:$BD$200,"&lt;&gt;*Negative*"))</f>
        <v>0</v>
      </c>
      <c r="AM19" s="15">
        <f>SUM(COUNTIFS('Data entry'!$R$6:$R$200,'Summary Data'!$A19,'Data entry'!$B$6:$B$200,{"Confirmed";"Probable"},'Data entry'!$AQ$6:$AQ$200,'Data Validation'!$V$3, 'Data entry'!$AP$6:$AP$200,'Data Validation'!$U$4, 'Data entry'!$BD$6:$BD$200,"&lt;&gt;*Negative*"))</f>
        <v>0</v>
      </c>
      <c r="AN19" s="15">
        <f>SUM(COUNTIFS('Data entry'!$R$6:$R$200,'Summary Data'!$A19,'Data entry'!$B$6:$B$200,{"Confirmed";"Probable"},'Data entry'!$AQ$6:$AQ$200,'Data Validation'!$V$3, 'Data entry'!$AP$6:$AP$200,'Data Validation'!$U$5, 'Data entry'!$BD$6:$BD$200,"&lt;&gt;*Negative*"))</f>
        <v>0</v>
      </c>
      <c r="AO19" s="15">
        <f>SUM(COUNTIFS('Data entry'!$R$6:$R$200,'Summary Data'!$A19,'Data entry'!$B$6:$B$200,{"Confirmed";"Probable"},'Data entry'!$AQ$6:$AQ$200,'Data Validation'!$V$3, 'Data entry'!$AP$6:$AP$200,'Data Validation'!$U$6, 'Data entry'!$BD$6:$BD$200,"&lt;&gt;*Negative*"))</f>
        <v>0</v>
      </c>
      <c r="AP19" s="15">
        <f>SUM(COUNTIFS('Data entry'!$R$6:$R$200,'Summary Data'!$A19,'Data entry'!$B$6:$B$200,{"Confirmed";"Probable"},'Data entry'!$AQ$6:$AQ$200,'Data Validation'!$V$4, 'Data entry'!$AP$6:$AP$200,'Data Validation'!$U$2, 'Data entry'!$BD$6:$BD$200,"&lt;&gt;*Negative*"))</f>
        <v>0</v>
      </c>
      <c r="AQ19" s="15">
        <f>SUM(COUNTIFS('Data entry'!$R$6:$R$200,'Summary Data'!$A19,'Data entry'!$B$6:$B$200,{"Confirmed";"Probable"},'Data entry'!$AQ$6:$AQ$200,'Data Validation'!$V$4, 'Data entry'!$AP$6:$AP$200,'Data Validation'!$U$3, 'Data entry'!$BD$6:$BD$200,"&lt;&gt;*Negative*"))</f>
        <v>0</v>
      </c>
      <c r="AR19" s="15">
        <f>SUM(COUNTIFS('Data entry'!$R$6:$R$200,'Summary Data'!$A19,'Data entry'!$B$6:$B$200,{"Confirmed";"Probable"},'Data entry'!$AQ$6:$AQ$200,'Data Validation'!$V$4, 'Data entry'!$AP$6:$AP$200,'Data Validation'!$U$4, 'Data entry'!$BD$6:$BD$200,"&lt;&gt;*Negative*"))</f>
        <v>0</v>
      </c>
      <c r="AS19" s="15">
        <f>SUM(COUNTIFS('Data entry'!$R$6:$R$200,'Summary Data'!$A19,'Data entry'!$B$6:$B$200,{"Confirmed";"Probable"},'Data entry'!$AQ$6:$AQ$200,'Data Validation'!$V$4, 'Data entry'!$AP$6:$AP$200,'Data Validation'!$U$5, 'Data entry'!$BD$6:$BD$200,"&lt;&gt;*Negative*"))</f>
        <v>0</v>
      </c>
      <c r="AT19" s="15">
        <f>SUM(COUNTIFS('Data entry'!$R$6:$R$200,'Summary Data'!$A19,'Data entry'!$B$6:$B$200,{"Confirmed";"Probable"},'Data entry'!$AQ$6:$AQ$200,'Data Validation'!$V$4, 'Data entry'!$AP$6:$AP$200,'Data Validation'!$U$6, 'Data entry'!$BD$6:$BD$200,"&lt;&gt;*Negative*"))</f>
        <v>0</v>
      </c>
      <c r="AU19" s="15">
        <f>SUM(COUNTIFS('Data entry'!$R$6:$R$200,'Summary Data'!$A19,'Data entry'!$B$6:$B$200,{"Confirmed";"Probable"},'Data entry'!$AQ$6:$AQ$200,'Data Validation'!$V$5, 'Data entry'!$AP$6:$AP$200,'Data Validation'!$U$2, 'Data entry'!$BD$6:$BD$200,"&lt;&gt;*Negative*"))</f>
        <v>0</v>
      </c>
      <c r="AV19" s="15">
        <f>SUM(COUNTIFS('Data entry'!$R$6:$R$200,'Summary Data'!$A19,'Data entry'!$B$6:$B$200,{"Confirmed";"Probable"},'Data entry'!$AQ$6:$AQ$200,'Data Validation'!$V$5, 'Data entry'!$AP$6:$AP$200,'Data Validation'!$U$3, 'Data entry'!$BD$6:$BD$200,"&lt;&gt;*Negative*"))</f>
        <v>0</v>
      </c>
      <c r="AW19" s="15">
        <f>SUM(COUNTIFS('Data entry'!$R$6:$R$200,'Summary Data'!$A19,'Data entry'!$B$6:$B$200,{"Confirmed";"Probable"},'Data entry'!$AQ$6:$AQ$200,'Data Validation'!$V$5, 'Data entry'!$AP$6:$AP$200,'Data Validation'!$U$4, 'Data entry'!$BD$6:$BD$200,"&lt;&gt;*Negative*"))</f>
        <v>0</v>
      </c>
      <c r="AX19" s="15">
        <f>SUM(COUNTIFS('Data entry'!$R$6:$R$200,'Summary Data'!$A19,'Data entry'!$B$6:$B$200,{"Confirmed";"Probable"},'Data entry'!$AQ$6:$AQ$200,'Data Validation'!$V$5, 'Data entry'!$AP$6:$AP$200,'Data Validation'!$U$5, 'Data entry'!$BD$6:$BD$200,"&lt;&gt;*Negative*"))</f>
        <v>0</v>
      </c>
      <c r="AY19" s="15">
        <f>SUM(COUNTIFS('Data entry'!$R$6:$R$200,'Summary Data'!$A19,'Data entry'!$B$6:$B$200,{"Confirmed";"Probable"},'Data entry'!$AQ$6:$AQ$200,'Data Validation'!$V$5, 'Data entry'!$AP$6:$AP$200,'Data Validation'!$U$6, 'Data entry'!$BD$6:$BD$200,"&lt;&gt;*Negative*"))</f>
        <v>0</v>
      </c>
      <c r="AZ19" s="15">
        <f>SUM(COUNTIFS('Data entry'!$R$6:$R$200,'Summary Data'!$A19,'Data entry'!$B$6:$B$200,{"Confirmed";"Probable"},'Data entry'!$AQ$6:$AQ$200,'Data Validation'!$V$6, 'Data entry'!$AP$6:$AP$200,'Data Validation'!$U$2, 'Data entry'!$BD$6:$BD$200,"&lt;&gt;*Negative*"))</f>
        <v>0</v>
      </c>
      <c r="BA19" s="15">
        <f>SUM(COUNTIFS('Data entry'!$R$6:$R$200,'Summary Data'!$A19,'Data entry'!$B$6:$B$200,{"Confirmed";"Probable"},'Data entry'!$AQ$6:$AQ$200,'Data Validation'!$V$6, 'Data entry'!$AP$6:$AP$200,'Data Validation'!$U$3, 'Data entry'!$BD$6:$BD$200,"&lt;&gt;*Negative*"))</f>
        <v>0</v>
      </c>
      <c r="BB19" s="15">
        <f>SUM(COUNTIFS('Data entry'!$R$6:$R$200,'Summary Data'!$A19,'Data entry'!$B$6:$B$200,{"Confirmed";"Probable"},'Data entry'!$AQ$6:$AQ$200,'Data Validation'!$V$6, 'Data entry'!$AP$6:$AP$200,'Data Validation'!$U$4, 'Data entry'!$BD$6:$BD$200,"&lt;&gt;*Negative*"))</f>
        <v>0</v>
      </c>
      <c r="BC19" s="15">
        <f>SUM(COUNTIFS('Data entry'!$R$6:$R$200,'Summary Data'!$A19,'Data entry'!$B$6:$B$200,{"Confirmed";"Probable"},'Data entry'!$AQ$6:$AQ$200,'Data Validation'!$V$6, 'Data entry'!$AP$6:$AP$200,'Data Validation'!$U$5, 'Data entry'!$BD$6:$BD$200,"&lt;&gt;*Negative*"))</f>
        <v>0</v>
      </c>
      <c r="BD19" s="15">
        <f>SUM(COUNTIFS('Data entry'!$R$6:$R$200,'Summary Data'!$A19,'Data entry'!$B$6:$B$200,{"Confirmed";"Probable"},'Data entry'!$AQ$6:$AQ$200,'Data Validation'!$V$6, 'Data entry'!$AP$6:$AP$200,'Data Validation'!$U$6, 'Data entry'!$BD$6:$BD$200,"&lt;&gt;*Negative*"))</f>
        <v>0</v>
      </c>
      <c r="BE19" s="15">
        <f>SUM(COUNTIFS('Data entry'!$R$6:$R$200,'Summary Data'!$A19,'Data entry'!$B$6:$B$200,{"Confirmed";"Probable"},'Data entry'!$AQ$6:$AQ$200,'Data Validation'!$V$7, 'Data entry'!$AP$6:$AP$200,'Data Validation'!$U$2, 'Data entry'!$BD$6:$BD$200,"&lt;&gt;*Negative*"))</f>
        <v>0</v>
      </c>
      <c r="BF19" s="15">
        <f>SUM(COUNTIFS('Data entry'!$R$6:$R$200,'Summary Data'!$A19,'Data entry'!$B$6:$B$200,{"Confirmed";"Probable"},'Data entry'!$AQ$6:$AQ$200,'Data Validation'!$V$7, 'Data entry'!$AP$6:$AP$200,'Data Validation'!$U$3, 'Data entry'!$BD$6:$BD$200,"&lt;&gt;*Negative*"))</f>
        <v>0</v>
      </c>
      <c r="BG19" s="15">
        <f>SUM(COUNTIFS('Data entry'!$R$6:$R$200,'Summary Data'!$A19,'Data entry'!$B$6:$B$200,{"Confirmed";"Probable"},'Data entry'!$AQ$6:$AQ$200,'Data Validation'!$V$7, 'Data entry'!$AP$6:$AP$200,'Data Validation'!$U$4, 'Data entry'!$BD$6:$BD$200,"&lt;&gt;*Negative*"))</f>
        <v>0</v>
      </c>
      <c r="BH19" s="15">
        <f>SUM(COUNTIFS('Data entry'!$R$6:$R$200,'Summary Data'!$A19,'Data entry'!$B$6:$B$200,{"Confirmed";"Probable"},'Data entry'!$AQ$6:$AQ$200,'Data Validation'!$V$7, 'Data entry'!$AP$6:$AP$200,'Data Validation'!$U$5, 'Data entry'!$BD$6:$BD$200,"&lt;&gt;*Negative*"))</f>
        <v>0</v>
      </c>
      <c r="BI19" s="15">
        <f>SUM(COUNTIFS('Data entry'!$R$6:$R$200,'Summary Data'!$A19,'Data entry'!$B$6:$B$200,{"Confirmed";"Probable"},'Data entry'!$AQ$6:$AQ$200,'Data Validation'!$V$7, 'Data entry'!$AP$6:$AP$200,'Data Validation'!$U$6, 'Data entry'!$BD$6:$BD$200,"&lt;&gt;*Negative*"))</f>
        <v>0</v>
      </c>
      <c r="BJ19" s="15">
        <f>SUM(COUNTIFS('Data entry'!$R$6:$R$200,'Summary Data'!$A19,'Data entry'!$B$6:$B$200,{"Confirmed";"Probable"},'Data entry'!$AQ$6:$AQ$200,'Data Validation'!$V$8, 'Data entry'!$AP$6:$AP$200,'Data Validation'!$U$2, 'Data entry'!$BD$6:$BD$200,"&lt;&gt;*Negative*"))</f>
        <v>0</v>
      </c>
      <c r="BK19" s="15">
        <f>SUM(COUNTIFS('Data entry'!$R$6:$R$200,'Summary Data'!$A19,'Data entry'!$B$6:$B$200,{"Confirmed";"Probable"},'Data entry'!$AQ$6:$AQ$200,'Data Validation'!$V$8, 'Data entry'!$AP$6:$AP$200,'Data Validation'!$U$3, 'Data entry'!$BD$6:$BD$200,"&lt;&gt;*Negative*"))</f>
        <v>0</v>
      </c>
      <c r="BL19" s="15">
        <f>SUM(COUNTIFS('Data entry'!$R$6:$R$200,'Summary Data'!$A19,'Data entry'!$B$6:$B$200,{"Confirmed";"Probable"},'Data entry'!$AQ$6:$AQ$200,'Data Validation'!$V$8, 'Data entry'!$AP$6:$AP$200,'Data Validation'!$U$4, 'Data entry'!$BD$6:$BD$200,"&lt;&gt;*Negative*"))</f>
        <v>0</v>
      </c>
      <c r="BM19" s="15">
        <f>SUM(COUNTIFS('Data entry'!$R$6:$R$200,'Summary Data'!$A19,'Data entry'!$B$6:$B$200,{"Confirmed";"Probable"},'Data entry'!$AQ$6:$AQ$200,'Data Validation'!$V$8, 'Data entry'!$AP$6:$AP$200,'Data Validation'!$U$5, 'Data entry'!$BD$6:$BD$200,"&lt;&gt;*Negative*"))</f>
        <v>0</v>
      </c>
      <c r="BN19" s="15">
        <f>SUM(COUNTIFS('Data entry'!$R$6:$R$200,'Summary Data'!$A19,'Data entry'!$B$6:$B$200,{"Confirmed";"Probable"},'Data entry'!$AQ$6:$AQ$200,'Data Validation'!$V$8, 'Data entry'!$AP$6:$AP$200,'Data Validation'!$U$6, 'Data entry'!$BD$6:$BD$200,"&lt;&gt;*Negative*"))</f>
        <v>0</v>
      </c>
      <c r="BO19" s="15">
        <f>SUM(COUNTIFS('Data entry'!$R$6:$R$200,'Summary Data'!$A19,'Data entry'!$B$6:$B$200,{"Confirmed";"Probable"},'Data entry'!$AQ$6:$AQ$200,'Data Validation'!$V$9, 'Data entry'!$AP$6:$AP$200,'Data Validation'!$U$2, 'Data entry'!$BD$6:$BD$200,"&lt;&gt;*Negative*"))</f>
        <v>0</v>
      </c>
      <c r="BP19" s="15">
        <f>SUM(COUNTIFS('Data entry'!$R$6:$R$200,'Summary Data'!$A19,'Data entry'!$B$6:$B$200,{"Confirmed";"Probable"},'Data entry'!$AQ$6:$AQ$200,'Data Validation'!$V$9, 'Data entry'!$AP$6:$AP$200,'Data Validation'!$U$3, 'Data entry'!$BD$6:$BD$200,"&lt;&gt;*Negative*"))</f>
        <v>0</v>
      </c>
      <c r="BQ19" s="15">
        <f>SUM(COUNTIFS('Data entry'!$R$6:$R$200,'Summary Data'!$A19,'Data entry'!$B$6:$B$200,{"Confirmed";"Probable"},'Data entry'!$AQ$6:$AQ$200,'Data Validation'!$V$9, 'Data entry'!$AP$6:$AP$200,'Data Validation'!$U$4, 'Data entry'!$BD$6:$BD$200,"&lt;&gt;*Negative*"))</f>
        <v>0</v>
      </c>
      <c r="BR19" s="15">
        <f>SUM(COUNTIFS('Data entry'!$R$6:$R$200,'Summary Data'!$A19,'Data entry'!$B$6:$B$200,{"Confirmed";"Probable"},'Data entry'!$AQ$6:$AQ$200,'Data Validation'!$V$9, 'Data entry'!$AP$6:$AP$200,'Data Validation'!$U$5, 'Data entry'!$BD$6:$BD$200,"&lt;&gt;*Negative*"))</f>
        <v>0</v>
      </c>
      <c r="BS19" s="15">
        <f>SUM(COUNTIFS('Data entry'!$R$6:$R$200,'Summary Data'!$A19,'Data entry'!$B$6:$B$200,{"Confirmed";"Probable"},'Data entry'!$AQ$6:$AQ$200,'Data Validation'!$V$9, 'Data entry'!$AP$6:$AP$200,'Data Validation'!$U$6, 'Data entry'!$BD$6:$BD$200,"&lt;&gt;*Negative*"))</f>
        <v>0</v>
      </c>
      <c r="BT19" s="15">
        <f>SUM(COUNTIFS('Data entry'!$R$6:$R$200,'Summary Data'!$A19,'Data entry'!$B$6:$B$200,{"Confirmed";"Probable"},'Data entry'!$AQ$6:$AQ$200,'Data Validation'!$V$10, 'Data entry'!$AP$6:$AP$200,'Data Validation'!$U$2, 'Data entry'!$BD$6:$BD$200,"&lt;&gt;*Negative*"))</f>
        <v>0</v>
      </c>
      <c r="BU19" s="15">
        <f>SUM(COUNTIFS('Data entry'!$R$6:$R$200,'Summary Data'!$A19,'Data entry'!$B$6:$B$200,{"Confirmed";"Probable"},'Data entry'!$AQ$6:$AQ$200,'Data Validation'!$V$10, 'Data entry'!$AP$6:$AP$200,'Data Validation'!$U$3, 'Data entry'!$BD$6:$BD$200,"&lt;&gt;*Negative*"))</f>
        <v>0</v>
      </c>
      <c r="BV19" s="15">
        <f>SUM(COUNTIFS('Data entry'!$R$6:$R$200,'Summary Data'!$A19,'Data entry'!$B$6:$B$200,{"Confirmed";"Probable"},'Data entry'!$AQ$6:$AQ$200,'Data Validation'!$V$10, 'Data entry'!$AP$6:$AP$200,'Data Validation'!$U$4, 'Data entry'!$BD$6:$BD$200,"&lt;&gt;*Negative*"))</f>
        <v>0</v>
      </c>
      <c r="BW19" s="15">
        <f>SUM(COUNTIFS('Data entry'!$R$6:$R$200,'Summary Data'!$A19,'Data entry'!$B$6:$B$200,{"Confirmed";"Probable"},'Data entry'!$AQ$6:$AQ$200,'Data Validation'!$V$10, 'Data entry'!$AP$6:$AP$200,'Data Validation'!$U$5, 'Data entry'!$BD$6:$BD$200,"&lt;&gt;*Negative*"))</f>
        <v>0</v>
      </c>
      <c r="BX19" s="15">
        <f>SUM(COUNTIFS('Data entry'!$R$6:$R$200,'Summary Data'!$A19,'Data entry'!$B$6:$B$200,{"Confirmed";"Probable"},'Data entry'!$AQ$6:$AQ$200,'Data Validation'!$V$10, 'Data entry'!$AP$6:$AP$200,'Data Validation'!$U$6, 'Data entry'!$BD$6:$BD$200,"&lt;&gt;*Negative*"))</f>
        <v>0</v>
      </c>
      <c r="BY19" s="15">
        <f>SUM(COUNTIFS('Data entry'!$R$6:$R$200,'Summary Data'!$A19,'Data entry'!$B$6:$B$200,{"Confirmed";"Probable"},'Data entry'!$AQ$6:$AQ$200,'Data Validation'!$V$11, 'Data entry'!$AP$6:$AP$200,'Data Validation'!$U$2, 'Data entry'!$BD$6:$BD$200,"&lt;&gt;*Negative*"))</f>
        <v>0</v>
      </c>
      <c r="BZ19" s="15">
        <f>SUM(COUNTIFS('Data entry'!$R$6:$R$200,'Summary Data'!$A19,'Data entry'!$B$6:$B$200,{"Confirmed";"Probable"},'Data entry'!$AQ$6:$AQ$200,'Data Validation'!$V$11, 'Data entry'!$AP$6:$AP$200,'Data Validation'!$U$3, 'Data entry'!$BD$6:$BD$200,"&lt;&gt;*Negative*"))</f>
        <v>0</v>
      </c>
      <c r="CA19" s="15">
        <f>SUM(COUNTIFS('Data entry'!$R$6:$R$200,'Summary Data'!$A19,'Data entry'!$B$6:$B$200,{"Confirmed";"Probable"},'Data entry'!$AQ$6:$AQ$200,'Data Validation'!$V$11, 'Data entry'!$AP$6:$AP$200,'Data Validation'!$U$4, 'Data entry'!$BD$6:$BD$200,"&lt;&gt;*Negative*"))</f>
        <v>0</v>
      </c>
      <c r="CB19" s="15">
        <f>SUM(COUNTIFS('Data entry'!$R$6:$R$200,'Summary Data'!$A19,'Data entry'!$B$6:$B$200,{"Confirmed";"Probable"},'Data entry'!$AQ$6:$AQ$200,'Data Validation'!$V$11, 'Data entry'!$AP$6:$AP$200,'Data Validation'!$U$5, 'Data entry'!$BD$6:$BD$200,"&lt;&gt;*Negative*"))</f>
        <v>0</v>
      </c>
      <c r="CC19" s="15">
        <f>SUM(COUNTIFS('Data entry'!$R$6:$R$200,'Summary Data'!$A19,'Data entry'!$B$6:$B$200,{"Confirmed";"Probable"},'Data entry'!$AQ$6:$AQ$200,'Data Validation'!$V$11, 'Data entry'!$AP$6:$AP$200,'Data Validation'!$U$6, 'Data entry'!$BD$6:$BD$200,"&lt;&gt;*Negative*"))</f>
        <v>0</v>
      </c>
    </row>
    <row r="20" spans="1:81" x14ac:dyDescent="0.3">
      <c r="A20" s="12">
        <f t="shared" si="5"/>
        <v>8</v>
      </c>
      <c r="B20" s="13">
        <f t="shared" si="2"/>
        <v>0</v>
      </c>
      <c r="C20" s="13">
        <f>COUNTIFS('Data entry'!$R$6:$R$200,$A20,'Data entry'!$B$6:$B$200,"Confirmed",'Data entry'!$BD$6:$BD$200,"&lt;&gt;*Negative*")</f>
        <v>0</v>
      </c>
      <c r="D20" s="13">
        <f>COUNTIFS('Data entry'!$R$6:$R$200,$A20,'Data entry'!$B$6:$B$200,"Probable",'Data entry'!$BD$6:$BD$200,"&lt;&gt;*Negative*")</f>
        <v>0</v>
      </c>
      <c r="E20" s="13">
        <f>COUNTIFS('Data entry'!$R$6:$R$200,$A20,'Data entry'!$B$6:$B$200,"DNM")</f>
        <v>0</v>
      </c>
      <c r="F20" s="13">
        <f>SUM(COUNTIFS('Data entry'!$R$6:$R$200,'Summary Data'!$A20,'Data entry'!$B$6:$B$200,{"Confirmed";"Probable"},'Data entry'!$AO$6:$AO$200,$F$10, 'Data entry'!$BD$6:$BD$200,"&lt;&gt;*Negative*"))</f>
        <v>0</v>
      </c>
      <c r="G20" s="13">
        <f>SUM(COUNTIFS('Data entry'!$R$6:$R$200,'Summary Data'!$A20,'Data entry'!$B$6:$B$200,{"Confirmed";"Probable"},'Data entry'!$AO$6:$AO$200,$G$10, 'Data entry'!$BD$6:$BD$200,"&lt;&gt;*Negative*"))</f>
        <v>0</v>
      </c>
      <c r="H20" s="13">
        <f>SUM(COUNTIFS('Data entry'!$R$6:$R$200,'Summary Data'!$A20,'Data entry'!$B$6:$B$200,{"Confirmed";"Probable"},'Data entry'!$AO$6:$AO$200,$H$10, 'Data entry'!$BD$6:$BD$200,"&lt;&gt;*Negative*"))</f>
        <v>0</v>
      </c>
      <c r="I20" s="13">
        <f>SUM(COUNTIFS('Data entry'!$R$6:$R$200,'Summary Data'!$A20,'Data entry'!$B$6:$B$200,{"Confirmed";"Probable"},'Data entry'!$AO$6:$AO$200,$I$10, 'Data entry'!$BD$6:$BD$200,"&lt;&gt;*Negative*"))</f>
        <v>0</v>
      </c>
      <c r="J20" s="13">
        <f>SUM(COUNTIFS('Data entry'!$R$6:$R$200,'Summary Data'!$A20,'Data entry'!$B$6:$B$200,{"Confirmed";"Probable"},'Data entry'!$AO$6:$AO$200,$J$10, 'Data entry'!$BD$6:$BD$200,"&lt;&gt;*Negative*"))</f>
        <v>0</v>
      </c>
      <c r="K20" s="13">
        <f>SUM(COUNTIFS('Data entry'!$R$6:$R$200,'Summary Data'!$A20,'Data entry'!$B$6:$B$200,{"Confirmed";"Probable"},'Data entry'!$AO$6:$AO$200,$K$10, 'Data entry'!$BD$6:$BD$200,"&lt;&gt;*Negative*"))</f>
        <v>0</v>
      </c>
      <c r="L20" s="13">
        <f>SUM(COUNTIFS('Data entry'!$R$6:$R$200,'Summary Data'!$A20,'Data entry'!$B$6:$B$200,{"Confirmed";"Probable"},'Data entry'!$AO$6:$AO$200,$L$10, 'Data entry'!$BD$6:$BD$200,"&lt;&gt;*Negative*"))</f>
        <v>0</v>
      </c>
      <c r="M20" s="13">
        <f>SUM(COUNTIFS('Data entry'!$R$6:$R$200,'Summary Data'!$A20,'Data entry'!$B$6:$B$200,{"Confirmed";"Probable"},'Data entry'!$AO$6:$AO$200,$M$10, 'Data entry'!$BD$6:$BD$200,"&lt;&gt;*Negative*"))</f>
        <v>0</v>
      </c>
      <c r="N20" s="13">
        <f>SUM(COUNTIFS('Data entry'!$R$6:$R$200,'Summary Data'!$A20,'Data entry'!$B$6:$B$200,{"Confirmed";"Probable"},'Data entry'!$AO$6:$AO$200,$N$10, 'Data entry'!$BD$6:$BD$200,"&lt;&gt;*Negative*"))</f>
        <v>0</v>
      </c>
      <c r="O20" s="15">
        <f t="shared" si="3"/>
        <v>0</v>
      </c>
      <c r="P20" s="15">
        <f t="shared" si="4"/>
        <v>0</v>
      </c>
      <c r="Q20" s="15">
        <f>SUM(COUNTIFS('Data entry'!$R$6:$R$200,'Summary Data'!$A20,'Data entry'!$B$6:$B$200,{"Confirmed";"Probable"},'Data entry'!$AP$6:$AP$200,'Data Validation'!$U$2, 'Data entry'!$BD$6:$BD$200,"&lt;&gt;*Negative*"))</f>
        <v>0</v>
      </c>
      <c r="R20" s="15">
        <f>SUM(COUNTIFS('Data entry'!$R$6:$R$200,'Summary Data'!$A20,'Data entry'!$B$6:$B$200,{"Confirmed";"Probable"},'Data entry'!$AP$6:$AP$200,'Data Validation'!$U$3, 'Data entry'!$BD$6:$BD$200,"&lt;&gt;*Negative*"))</f>
        <v>0</v>
      </c>
      <c r="S20" s="15">
        <f>SUM(COUNTIFS('Data entry'!$R$6:$R$200,'Summary Data'!$A20,'Data entry'!$B$6:$B$200,{"Confirmed";"Probable"},'Data entry'!$AP$6:$AP$200,'Data Validation'!$U$4, 'Data entry'!$BD$6:$BD$200,"&lt;&gt;*Negative*"))</f>
        <v>0</v>
      </c>
      <c r="T20" s="15">
        <f>SUM(COUNTIFS('Data entry'!$R$6:$R$200,'Summary Data'!$A20,'Data entry'!$B$6:$B$200,{"Confirmed";"Probable"},'Data entry'!$AP$6:$AP$200,'Data Validation'!$U$5, 'Data entry'!$BD$6:$BD$200,"&lt;&gt;*Negative*"))</f>
        <v>0</v>
      </c>
      <c r="U20" s="15">
        <f>SUM(COUNTIFS('Data entry'!$R$6:$R$200,'Summary Data'!$A20,'Data entry'!$B$6:$B$200,{"Confirmed";"Probable"},'Data entry'!$AP$6:$AP$200,'Data Validation'!$U$6, 'Data entry'!$BD$6:$BD$200,"&lt;&gt;*Negative*"))</f>
        <v>0</v>
      </c>
      <c r="V20" s="15">
        <f>SUM(COUNTIFS('Data entry'!$R$6:$R$200,'Summary Data'!$A20,'Data entry'!$B$6:$B$200,{"Confirmed";"Probable"},'Data entry'!$AQ$6:$AQ$200,'Data Validation'!$V$2, 'Data entry'!$BD$6:$BD$200,"&lt;&gt;*Negative*"))</f>
        <v>0</v>
      </c>
      <c r="W20" s="15">
        <f>SUM(COUNTIFS('Data entry'!$R$6:$R$200,'Summary Data'!$A20,'Data entry'!$B$6:$B$200,{"Confirmed";"Probable"},'Data entry'!$AQ$6:$AQ$200,'Data Validation'!$V$3, 'Data entry'!$BD$6:$BD$200,"&lt;&gt;*Negative*"))</f>
        <v>0</v>
      </c>
      <c r="X20" s="15">
        <f>SUM(COUNTIFS('Data entry'!$R$6:$R$200,'Summary Data'!$A20,'Data entry'!$B$6:$B$200,{"Confirmed";"Probable"},'Data entry'!$AQ$6:$AQ$200,'Data Validation'!$V$4, 'Data entry'!$BD$6:$BD$200,"&lt;&gt;*Negative*"))</f>
        <v>0</v>
      </c>
      <c r="Y20" s="15">
        <f>SUM(COUNTIFS('Data entry'!$R$6:$R$200,'Summary Data'!$A20,'Data entry'!$B$6:$B$200,{"Confirmed";"Probable"},'Data entry'!$AQ$6:$AQ$200,'Data Validation'!$V$5, 'Data entry'!$BD$6:$BD$200,"&lt;&gt;*Negative*"))</f>
        <v>0</v>
      </c>
      <c r="Z20" s="15">
        <f>SUM(COUNTIFS('Data entry'!$R$6:$R$200,'Summary Data'!$A20,'Data entry'!$B$6:$B$200,{"Confirmed";"Probable"},'Data entry'!$AQ$6:$AQ$200,'Data Validation'!$V$6, 'Data entry'!$BD$6:$BD$200,"&lt;&gt;*Negative*"))</f>
        <v>0</v>
      </c>
      <c r="AA20" s="15">
        <f>SUM(COUNTIFS('Data entry'!$R$6:$R$200,'Summary Data'!$A20,'Data entry'!$B$6:$B$200,{"Confirmed";"Probable"},'Data entry'!$AQ$6:$AQ$200,'Data Validation'!$V$7, 'Data entry'!$BD$6:$BD$200,"&lt;&gt;*Negative*"))</f>
        <v>0</v>
      </c>
      <c r="AB20" s="15">
        <f>SUM(COUNTIFS('Data entry'!$R$6:$R$200,'Summary Data'!$A20,'Data entry'!$B$6:$B$200,{"Confirmed";"Probable"},'Data entry'!$AQ$6:$AQ$200,'Data Validation'!$V$8, 'Data entry'!$BD$6:$BD$200,"&lt;&gt;*Negative*"))</f>
        <v>0</v>
      </c>
      <c r="AC20" s="15">
        <f>SUM(COUNTIFS('Data entry'!$R$6:$R$200,'Summary Data'!$A20,'Data entry'!$B$6:$B$200,{"Confirmed";"Probable"},'Data entry'!$AQ$6:$AQ$200,'Data Validation'!$V$9, 'Data entry'!$BD$6:$BD$200,"&lt;&gt;*Negative*"))</f>
        <v>0</v>
      </c>
      <c r="AD20" s="15">
        <f>SUM(COUNTIFS('Data entry'!$R$6:$R$200,'Summary Data'!$A20,'Data entry'!$B$6:$B$200,{"Confirmed";"Probable"},'Data entry'!$AQ$6:$AQ$200,'Data Validation'!$V$10, 'Data entry'!$BD$6:$BD$200,"&lt;&gt;*Negative*"))</f>
        <v>0</v>
      </c>
      <c r="AE20" s="15">
        <f>SUM(COUNTIFS('Data entry'!$R$6:$R$200,'Summary Data'!$A20,'Data entry'!$B$6:$B$200,{"Confirmed";"Probable"},'Data entry'!$AQ$6:$AQ$200,'Data Validation'!$V$11, 'Data entry'!$BD$6:$BD$200,"&lt;&gt;*Negative*"))</f>
        <v>0</v>
      </c>
      <c r="AF20" s="15">
        <f>SUM(COUNTIFS('Data entry'!$R$6:$R$200,'Summary Data'!$A20,'Data entry'!$B$6:$B$200,{"Confirmed";"Probable"},'Data entry'!$AQ$6:$AQ$200,'Data Validation'!$V$2, 'Data entry'!$AP$6:$AP$200,'Data Validation'!$U$2, 'Data entry'!$BD$6:$BD$200,"&lt;&gt;*Negative*"))</f>
        <v>0</v>
      </c>
      <c r="AG20" s="15">
        <f>SUM(COUNTIFS('Data entry'!$R$6:$R$200,'Summary Data'!$A20,'Data entry'!$B$6:$B$200,{"Confirmed";"Probable"},'Data entry'!$AQ$6:$AQ$200,'Data Validation'!$V$2, 'Data entry'!$AP$6:$AP$200,'Data Validation'!$U$3, 'Data entry'!$BD$6:$BD$200,"&lt;&gt;*Negative*"))</f>
        <v>0</v>
      </c>
      <c r="AH20" s="15">
        <f>SUM(COUNTIFS('Data entry'!$R$6:$R$200,'Summary Data'!$A20,'Data entry'!$B$6:$B$200,{"Confirmed";"Probable"},'Data entry'!$AQ$6:$AQ$200,'Data Validation'!$V$2, 'Data entry'!$AP$6:$AP$200,'Data Validation'!$U$4, 'Data entry'!$BD$6:$BD$200,"&lt;&gt;*Negative*"))</f>
        <v>0</v>
      </c>
      <c r="AI20" s="15">
        <f>SUM(COUNTIFS('Data entry'!$R$6:$R$200,'Summary Data'!$A20,'Data entry'!$B$6:$B$200,{"Confirmed";"Probable"},'Data entry'!$AQ$6:$AQ$200,'Data Validation'!$V$2, 'Data entry'!$AP$6:$AP$200,'Data Validation'!$U$5, 'Data entry'!$BD$6:$BD$200,"&lt;&gt;*Negative*"))</f>
        <v>0</v>
      </c>
      <c r="AJ20" s="15">
        <f>SUM(COUNTIFS('Data entry'!$R$6:$R$200,'Summary Data'!$A20,'Data entry'!$B$6:$B$200,{"Confirmed";"Probable"},'Data entry'!$AQ$6:$AQ$200,'Data Validation'!$V$2, 'Data entry'!$AP$6:$AP$200,'Data Validation'!$U$6, 'Data entry'!$BD$6:$BD$200,"&lt;&gt;*Negative*"))</f>
        <v>0</v>
      </c>
      <c r="AK20" s="15">
        <f>SUM(COUNTIFS('Data entry'!$R$6:$R$200,'Summary Data'!$A20,'Data entry'!$B$6:$B$200,{"Confirmed";"Probable"},'Data entry'!$AQ$6:$AQ$200,'Data Validation'!$V$3, 'Data entry'!$AP$6:$AP$200,'Data Validation'!$U$2, 'Data entry'!$BD$6:$BD$200,"&lt;&gt;*Negative*"))</f>
        <v>0</v>
      </c>
      <c r="AL20" s="15">
        <f>SUM(COUNTIFS('Data entry'!$R$6:$R$200,'Summary Data'!$A20,'Data entry'!$B$6:$B$200,{"Confirmed";"Probable"},'Data entry'!$AQ$6:$AQ$200,'Data Validation'!$V$3, 'Data entry'!$AP$6:$AP$200,'Data Validation'!$U$3, 'Data entry'!$BD$6:$BD$200,"&lt;&gt;*Negative*"))</f>
        <v>0</v>
      </c>
      <c r="AM20" s="15">
        <f>SUM(COUNTIFS('Data entry'!$R$6:$R$200,'Summary Data'!$A20,'Data entry'!$B$6:$B$200,{"Confirmed";"Probable"},'Data entry'!$AQ$6:$AQ$200,'Data Validation'!$V$3, 'Data entry'!$AP$6:$AP$200,'Data Validation'!$U$4, 'Data entry'!$BD$6:$BD$200,"&lt;&gt;*Negative*"))</f>
        <v>0</v>
      </c>
      <c r="AN20" s="15">
        <f>SUM(COUNTIFS('Data entry'!$R$6:$R$200,'Summary Data'!$A20,'Data entry'!$B$6:$B$200,{"Confirmed";"Probable"},'Data entry'!$AQ$6:$AQ$200,'Data Validation'!$V$3, 'Data entry'!$AP$6:$AP$200,'Data Validation'!$U$5, 'Data entry'!$BD$6:$BD$200,"&lt;&gt;*Negative*"))</f>
        <v>0</v>
      </c>
      <c r="AO20" s="15">
        <f>SUM(COUNTIFS('Data entry'!$R$6:$R$200,'Summary Data'!$A20,'Data entry'!$B$6:$B$200,{"Confirmed";"Probable"},'Data entry'!$AQ$6:$AQ$200,'Data Validation'!$V$3, 'Data entry'!$AP$6:$AP$200,'Data Validation'!$U$6, 'Data entry'!$BD$6:$BD$200,"&lt;&gt;*Negative*"))</f>
        <v>0</v>
      </c>
      <c r="AP20" s="15">
        <f>SUM(COUNTIFS('Data entry'!$R$6:$R$200,'Summary Data'!$A20,'Data entry'!$B$6:$B$200,{"Confirmed";"Probable"},'Data entry'!$AQ$6:$AQ$200,'Data Validation'!$V$4, 'Data entry'!$AP$6:$AP$200,'Data Validation'!$U$2, 'Data entry'!$BD$6:$BD$200,"&lt;&gt;*Negative*"))</f>
        <v>0</v>
      </c>
      <c r="AQ20" s="15">
        <f>SUM(COUNTIFS('Data entry'!$R$6:$R$200,'Summary Data'!$A20,'Data entry'!$B$6:$B$200,{"Confirmed";"Probable"},'Data entry'!$AQ$6:$AQ$200,'Data Validation'!$V$4, 'Data entry'!$AP$6:$AP$200,'Data Validation'!$U$3, 'Data entry'!$BD$6:$BD$200,"&lt;&gt;*Negative*"))</f>
        <v>0</v>
      </c>
      <c r="AR20" s="15">
        <f>SUM(COUNTIFS('Data entry'!$R$6:$R$200,'Summary Data'!$A20,'Data entry'!$B$6:$B$200,{"Confirmed";"Probable"},'Data entry'!$AQ$6:$AQ$200,'Data Validation'!$V$4, 'Data entry'!$AP$6:$AP$200,'Data Validation'!$U$4, 'Data entry'!$BD$6:$BD$200,"&lt;&gt;*Negative*"))</f>
        <v>0</v>
      </c>
      <c r="AS20" s="15">
        <f>SUM(COUNTIFS('Data entry'!$R$6:$R$200,'Summary Data'!$A20,'Data entry'!$B$6:$B$200,{"Confirmed";"Probable"},'Data entry'!$AQ$6:$AQ$200,'Data Validation'!$V$4, 'Data entry'!$AP$6:$AP$200,'Data Validation'!$U$5, 'Data entry'!$BD$6:$BD$200,"&lt;&gt;*Negative*"))</f>
        <v>0</v>
      </c>
      <c r="AT20" s="15">
        <f>SUM(COUNTIFS('Data entry'!$R$6:$R$200,'Summary Data'!$A20,'Data entry'!$B$6:$B$200,{"Confirmed";"Probable"},'Data entry'!$AQ$6:$AQ$200,'Data Validation'!$V$4, 'Data entry'!$AP$6:$AP$200,'Data Validation'!$U$6, 'Data entry'!$BD$6:$BD$200,"&lt;&gt;*Negative*"))</f>
        <v>0</v>
      </c>
      <c r="AU20" s="15">
        <f>SUM(COUNTIFS('Data entry'!$R$6:$R$200,'Summary Data'!$A20,'Data entry'!$B$6:$B$200,{"Confirmed";"Probable"},'Data entry'!$AQ$6:$AQ$200,'Data Validation'!$V$5, 'Data entry'!$AP$6:$AP$200,'Data Validation'!$U$2, 'Data entry'!$BD$6:$BD$200,"&lt;&gt;*Negative*"))</f>
        <v>0</v>
      </c>
      <c r="AV20" s="15">
        <f>SUM(COUNTIFS('Data entry'!$R$6:$R$200,'Summary Data'!$A20,'Data entry'!$B$6:$B$200,{"Confirmed";"Probable"},'Data entry'!$AQ$6:$AQ$200,'Data Validation'!$V$5, 'Data entry'!$AP$6:$AP$200,'Data Validation'!$U$3, 'Data entry'!$BD$6:$BD$200,"&lt;&gt;*Negative*"))</f>
        <v>0</v>
      </c>
      <c r="AW20" s="15">
        <f>SUM(COUNTIFS('Data entry'!$R$6:$R$200,'Summary Data'!$A20,'Data entry'!$B$6:$B$200,{"Confirmed";"Probable"},'Data entry'!$AQ$6:$AQ$200,'Data Validation'!$V$5, 'Data entry'!$AP$6:$AP$200,'Data Validation'!$U$4, 'Data entry'!$BD$6:$BD$200,"&lt;&gt;*Negative*"))</f>
        <v>0</v>
      </c>
      <c r="AX20" s="15">
        <f>SUM(COUNTIFS('Data entry'!$R$6:$R$200,'Summary Data'!$A20,'Data entry'!$B$6:$B$200,{"Confirmed";"Probable"},'Data entry'!$AQ$6:$AQ$200,'Data Validation'!$V$5, 'Data entry'!$AP$6:$AP$200,'Data Validation'!$U$5, 'Data entry'!$BD$6:$BD$200,"&lt;&gt;*Negative*"))</f>
        <v>0</v>
      </c>
      <c r="AY20" s="15">
        <f>SUM(COUNTIFS('Data entry'!$R$6:$R$200,'Summary Data'!$A20,'Data entry'!$B$6:$B$200,{"Confirmed";"Probable"},'Data entry'!$AQ$6:$AQ$200,'Data Validation'!$V$5, 'Data entry'!$AP$6:$AP$200,'Data Validation'!$U$6, 'Data entry'!$BD$6:$BD$200,"&lt;&gt;*Negative*"))</f>
        <v>0</v>
      </c>
      <c r="AZ20" s="15">
        <f>SUM(COUNTIFS('Data entry'!$R$6:$R$200,'Summary Data'!$A20,'Data entry'!$B$6:$B$200,{"Confirmed";"Probable"},'Data entry'!$AQ$6:$AQ$200,'Data Validation'!$V$6, 'Data entry'!$AP$6:$AP$200,'Data Validation'!$U$2, 'Data entry'!$BD$6:$BD$200,"&lt;&gt;*Negative*"))</f>
        <v>0</v>
      </c>
      <c r="BA20" s="15">
        <f>SUM(COUNTIFS('Data entry'!$R$6:$R$200,'Summary Data'!$A20,'Data entry'!$B$6:$B$200,{"Confirmed";"Probable"},'Data entry'!$AQ$6:$AQ$200,'Data Validation'!$V$6, 'Data entry'!$AP$6:$AP$200,'Data Validation'!$U$3, 'Data entry'!$BD$6:$BD$200,"&lt;&gt;*Negative*"))</f>
        <v>0</v>
      </c>
      <c r="BB20" s="15">
        <f>SUM(COUNTIFS('Data entry'!$R$6:$R$200,'Summary Data'!$A20,'Data entry'!$B$6:$B$200,{"Confirmed";"Probable"},'Data entry'!$AQ$6:$AQ$200,'Data Validation'!$V$6, 'Data entry'!$AP$6:$AP$200,'Data Validation'!$U$4, 'Data entry'!$BD$6:$BD$200,"&lt;&gt;*Negative*"))</f>
        <v>0</v>
      </c>
      <c r="BC20" s="15">
        <f>SUM(COUNTIFS('Data entry'!$R$6:$R$200,'Summary Data'!$A20,'Data entry'!$B$6:$B$200,{"Confirmed";"Probable"},'Data entry'!$AQ$6:$AQ$200,'Data Validation'!$V$6, 'Data entry'!$AP$6:$AP$200,'Data Validation'!$U$5, 'Data entry'!$BD$6:$BD$200,"&lt;&gt;*Negative*"))</f>
        <v>0</v>
      </c>
      <c r="BD20" s="15">
        <f>SUM(COUNTIFS('Data entry'!$R$6:$R$200,'Summary Data'!$A20,'Data entry'!$B$6:$B$200,{"Confirmed";"Probable"},'Data entry'!$AQ$6:$AQ$200,'Data Validation'!$V$6, 'Data entry'!$AP$6:$AP$200,'Data Validation'!$U$6, 'Data entry'!$BD$6:$BD$200,"&lt;&gt;*Negative*"))</f>
        <v>0</v>
      </c>
      <c r="BE20" s="15">
        <f>SUM(COUNTIFS('Data entry'!$R$6:$R$200,'Summary Data'!$A20,'Data entry'!$B$6:$B$200,{"Confirmed";"Probable"},'Data entry'!$AQ$6:$AQ$200,'Data Validation'!$V$7, 'Data entry'!$AP$6:$AP$200,'Data Validation'!$U$2, 'Data entry'!$BD$6:$BD$200,"&lt;&gt;*Negative*"))</f>
        <v>0</v>
      </c>
      <c r="BF20" s="15">
        <f>SUM(COUNTIFS('Data entry'!$R$6:$R$200,'Summary Data'!$A20,'Data entry'!$B$6:$B$200,{"Confirmed";"Probable"},'Data entry'!$AQ$6:$AQ$200,'Data Validation'!$V$7, 'Data entry'!$AP$6:$AP$200,'Data Validation'!$U$3, 'Data entry'!$BD$6:$BD$200,"&lt;&gt;*Negative*"))</f>
        <v>0</v>
      </c>
      <c r="BG20" s="15">
        <f>SUM(COUNTIFS('Data entry'!$R$6:$R$200,'Summary Data'!$A20,'Data entry'!$B$6:$B$200,{"Confirmed";"Probable"},'Data entry'!$AQ$6:$AQ$200,'Data Validation'!$V$7, 'Data entry'!$AP$6:$AP$200,'Data Validation'!$U$4, 'Data entry'!$BD$6:$BD$200,"&lt;&gt;*Negative*"))</f>
        <v>0</v>
      </c>
      <c r="BH20" s="15">
        <f>SUM(COUNTIFS('Data entry'!$R$6:$R$200,'Summary Data'!$A20,'Data entry'!$B$6:$B$200,{"Confirmed";"Probable"},'Data entry'!$AQ$6:$AQ$200,'Data Validation'!$V$7, 'Data entry'!$AP$6:$AP$200,'Data Validation'!$U$5, 'Data entry'!$BD$6:$BD$200,"&lt;&gt;*Negative*"))</f>
        <v>0</v>
      </c>
      <c r="BI20" s="15">
        <f>SUM(COUNTIFS('Data entry'!$R$6:$R$200,'Summary Data'!$A20,'Data entry'!$B$6:$B$200,{"Confirmed";"Probable"},'Data entry'!$AQ$6:$AQ$200,'Data Validation'!$V$7, 'Data entry'!$AP$6:$AP$200,'Data Validation'!$U$6, 'Data entry'!$BD$6:$BD$200,"&lt;&gt;*Negative*"))</f>
        <v>0</v>
      </c>
      <c r="BJ20" s="15">
        <f>SUM(COUNTIFS('Data entry'!$R$6:$R$200,'Summary Data'!$A20,'Data entry'!$B$6:$B$200,{"Confirmed";"Probable"},'Data entry'!$AQ$6:$AQ$200,'Data Validation'!$V$8, 'Data entry'!$AP$6:$AP$200,'Data Validation'!$U$2, 'Data entry'!$BD$6:$BD$200,"&lt;&gt;*Negative*"))</f>
        <v>0</v>
      </c>
      <c r="BK20" s="15">
        <f>SUM(COUNTIFS('Data entry'!$R$6:$R$200,'Summary Data'!$A20,'Data entry'!$B$6:$B$200,{"Confirmed";"Probable"},'Data entry'!$AQ$6:$AQ$200,'Data Validation'!$V$8, 'Data entry'!$AP$6:$AP$200,'Data Validation'!$U$3, 'Data entry'!$BD$6:$BD$200,"&lt;&gt;*Negative*"))</f>
        <v>0</v>
      </c>
      <c r="BL20" s="15">
        <f>SUM(COUNTIFS('Data entry'!$R$6:$R$200,'Summary Data'!$A20,'Data entry'!$B$6:$B$200,{"Confirmed";"Probable"},'Data entry'!$AQ$6:$AQ$200,'Data Validation'!$V$8, 'Data entry'!$AP$6:$AP$200,'Data Validation'!$U$4, 'Data entry'!$BD$6:$BD$200,"&lt;&gt;*Negative*"))</f>
        <v>0</v>
      </c>
      <c r="BM20" s="15">
        <f>SUM(COUNTIFS('Data entry'!$R$6:$R$200,'Summary Data'!$A20,'Data entry'!$B$6:$B$200,{"Confirmed";"Probable"},'Data entry'!$AQ$6:$AQ$200,'Data Validation'!$V$8, 'Data entry'!$AP$6:$AP$200,'Data Validation'!$U$5, 'Data entry'!$BD$6:$BD$200,"&lt;&gt;*Negative*"))</f>
        <v>0</v>
      </c>
      <c r="BN20" s="15">
        <f>SUM(COUNTIFS('Data entry'!$R$6:$R$200,'Summary Data'!$A20,'Data entry'!$B$6:$B$200,{"Confirmed";"Probable"},'Data entry'!$AQ$6:$AQ$200,'Data Validation'!$V$8, 'Data entry'!$AP$6:$AP$200,'Data Validation'!$U$6, 'Data entry'!$BD$6:$BD$200,"&lt;&gt;*Negative*"))</f>
        <v>0</v>
      </c>
      <c r="BO20" s="15">
        <f>SUM(COUNTIFS('Data entry'!$R$6:$R$200,'Summary Data'!$A20,'Data entry'!$B$6:$B$200,{"Confirmed";"Probable"},'Data entry'!$AQ$6:$AQ$200,'Data Validation'!$V$9, 'Data entry'!$AP$6:$AP$200,'Data Validation'!$U$2, 'Data entry'!$BD$6:$BD$200,"&lt;&gt;*Negative*"))</f>
        <v>0</v>
      </c>
      <c r="BP20" s="15">
        <f>SUM(COUNTIFS('Data entry'!$R$6:$R$200,'Summary Data'!$A20,'Data entry'!$B$6:$B$200,{"Confirmed";"Probable"},'Data entry'!$AQ$6:$AQ$200,'Data Validation'!$V$9, 'Data entry'!$AP$6:$AP$200,'Data Validation'!$U$3, 'Data entry'!$BD$6:$BD$200,"&lt;&gt;*Negative*"))</f>
        <v>0</v>
      </c>
      <c r="BQ20" s="15">
        <f>SUM(COUNTIFS('Data entry'!$R$6:$R$200,'Summary Data'!$A20,'Data entry'!$B$6:$B$200,{"Confirmed";"Probable"},'Data entry'!$AQ$6:$AQ$200,'Data Validation'!$V$9, 'Data entry'!$AP$6:$AP$200,'Data Validation'!$U$4, 'Data entry'!$BD$6:$BD$200,"&lt;&gt;*Negative*"))</f>
        <v>0</v>
      </c>
      <c r="BR20" s="15">
        <f>SUM(COUNTIFS('Data entry'!$R$6:$R$200,'Summary Data'!$A20,'Data entry'!$B$6:$B$200,{"Confirmed";"Probable"},'Data entry'!$AQ$6:$AQ$200,'Data Validation'!$V$9, 'Data entry'!$AP$6:$AP$200,'Data Validation'!$U$5, 'Data entry'!$BD$6:$BD$200,"&lt;&gt;*Negative*"))</f>
        <v>0</v>
      </c>
      <c r="BS20" s="15">
        <f>SUM(COUNTIFS('Data entry'!$R$6:$R$200,'Summary Data'!$A20,'Data entry'!$B$6:$B$200,{"Confirmed";"Probable"},'Data entry'!$AQ$6:$AQ$200,'Data Validation'!$V$9, 'Data entry'!$AP$6:$AP$200,'Data Validation'!$U$6, 'Data entry'!$BD$6:$BD$200,"&lt;&gt;*Negative*"))</f>
        <v>0</v>
      </c>
      <c r="BT20" s="15">
        <f>SUM(COUNTIFS('Data entry'!$R$6:$R$200,'Summary Data'!$A20,'Data entry'!$B$6:$B$200,{"Confirmed";"Probable"},'Data entry'!$AQ$6:$AQ$200,'Data Validation'!$V$10, 'Data entry'!$AP$6:$AP$200,'Data Validation'!$U$2, 'Data entry'!$BD$6:$BD$200,"&lt;&gt;*Negative*"))</f>
        <v>0</v>
      </c>
      <c r="BU20" s="15">
        <f>SUM(COUNTIFS('Data entry'!$R$6:$R$200,'Summary Data'!$A20,'Data entry'!$B$6:$B$200,{"Confirmed";"Probable"},'Data entry'!$AQ$6:$AQ$200,'Data Validation'!$V$10, 'Data entry'!$AP$6:$AP$200,'Data Validation'!$U$3, 'Data entry'!$BD$6:$BD$200,"&lt;&gt;*Negative*"))</f>
        <v>0</v>
      </c>
      <c r="BV20" s="15">
        <f>SUM(COUNTIFS('Data entry'!$R$6:$R$200,'Summary Data'!$A20,'Data entry'!$B$6:$B$200,{"Confirmed";"Probable"},'Data entry'!$AQ$6:$AQ$200,'Data Validation'!$V$10, 'Data entry'!$AP$6:$AP$200,'Data Validation'!$U$4, 'Data entry'!$BD$6:$BD$200,"&lt;&gt;*Negative*"))</f>
        <v>0</v>
      </c>
      <c r="BW20" s="15">
        <f>SUM(COUNTIFS('Data entry'!$R$6:$R$200,'Summary Data'!$A20,'Data entry'!$B$6:$B$200,{"Confirmed";"Probable"},'Data entry'!$AQ$6:$AQ$200,'Data Validation'!$V$10, 'Data entry'!$AP$6:$AP$200,'Data Validation'!$U$5, 'Data entry'!$BD$6:$BD$200,"&lt;&gt;*Negative*"))</f>
        <v>0</v>
      </c>
      <c r="BX20" s="15">
        <f>SUM(COUNTIFS('Data entry'!$R$6:$R$200,'Summary Data'!$A20,'Data entry'!$B$6:$B$200,{"Confirmed";"Probable"},'Data entry'!$AQ$6:$AQ$200,'Data Validation'!$V$10, 'Data entry'!$AP$6:$AP$200,'Data Validation'!$U$6, 'Data entry'!$BD$6:$BD$200,"&lt;&gt;*Negative*"))</f>
        <v>0</v>
      </c>
      <c r="BY20" s="15">
        <f>SUM(COUNTIFS('Data entry'!$R$6:$R$200,'Summary Data'!$A20,'Data entry'!$B$6:$B$200,{"Confirmed";"Probable"},'Data entry'!$AQ$6:$AQ$200,'Data Validation'!$V$11, 'Data entry'!$AP$6:$AP$200,'Data Validation'!$U$2, 'Data entry'!$BD$6:$BD$200,"&lt;&gt;*Negative*"))</f>
        <v>0</v>
      </c>
      <c r="BZ20" s="15">
        <f>SUM(COUNTIFS('Data entry'!$R$6:$R$200,'Summary Data'!$A20,'Data entry'!$B$6:$B$200,{"Confirmed";"Probable"},'Data entry'!$AQ$6:$AQ$200,'Data Validation'!$V$11, 'Data entry'!$AP$6:$AP$200,'Data Validation'!$U$3, 'Data entry'!$BD$6:$BD$200,"&lt;&gt;*Negative*"))</f>
        <v>0</v>
      </c>
      <c r="CA20" s="15">
        <f>SUM(COUNTIFS('Data entry'!$R$6:$R$200,'Summary Data'!$A20,'Data entry'!$B$6:$B$200,{"Confirmed";"Probable"},'Data entry'!$AQ$6:$AQ$200,'Data Validation'!$V$11, 'Data entry'!$AP$6:$AP$200,'Data Validation'!$U$4, 'Data entry'!$BD$6:$BD$200,"&lt;&gt;*Negative*"))</f>
        <v>0</v>
      </c>
      <c r="CB20" s="15">
        <f>SUM(COUNTIFS('Data entry'!$R$6:$R$200,'Summary Data'!$A20,'Data entry'!$B$6:$B$200,{"Confirmed";"Probable"},'Data entry'!$AQ$6:$AQ$200,'Data Validation'!$V$11, 'Data entry'!$AP$6:$AP$200,'Data Validation'!$U$5, 'Data entry'!$BD$6:$BD$200,"&lt;&gt;*Negative*"))</f>
        <v>0</v>
      </c>
      <c r="CC20" s="15">
        <f>SUM(COUNTIFS('Data entry'!$R$6:$R$200,'Summary Data'!$A20,'Data entry'!$B$6:$B$200,{"Confirmed";"Probable"},'Data entry'!$AQ$6:$AQ$200,'Data Validation'!$V$11, 'Data entry'!$AP$6:$AP$200,'Data Validation'!$U$6, 'Data entry'!$BD$6:$BD$200,"&lt;&gt;*Negative*"))</f>
        <v>0</v>
      </c>
    </row>
    <row r="21" spans="1:81" x14ac:dyDescent="0.3">
      <c r="A21" s="12">
        <f t="shared" si="5"/>
        <v>9</v>
      </c>
      <c r="B21" s="13">
        <f t="shared" si="2"/>
        <v>0</v>
      </c>
      <c r="C21" s="13">
        <f>COUNTIFS('Data entry'!$R$6:$R$200,$A21,'Data entry'!$B$6:$B$200,"Confirmed",'Data entry'!$BD$6:$BD$200,"&lt;&gt;*Negative*")</f>
        <v>0</v>
      </c>
      <c r="D21" s="13">
        <f>COUNTIFS('Data entry'!$R$6:$R$200,$A21,'Data entry'!$B$6:$B$200,"Probable",'Data entry'!$BD$6:$BD$200,"&lt;&gt;*Negative*")</f>
        <v>0</v>
      </c>
      <c r="E21" s="13">
        <f>COUNTIFS('Data entry'!$R$6:$R$200,$A21,'Data entry'!$B$6:$B$200,"DNM")</f>
        <v>0</v>
      </c>
      <c r="F21" s="13">
        <f>SUM(COUNTIFS('Data entry'!$R$6:$R$200,'Summary Data'!$A21,'Data entry'!$B$6:$B$200,{"Confirmed";"Probable"},'Data entry'!$AO$6:$AO$200,$F$10, 'Data entry'!$BD$6:$BD$200,"&lt;&gt;*Negative*"))</f>
        <v>0</v>
      </c>
      <c r="G21" s="13">
        <f>SUM(COUNTIFS('Data entry'!$R$6:$R$200,'Summary Data'!$A21,'Data entry'!$B$6:$B$200,{"Confirmed";"Probable"},'Data entry'!$AO$6:$AO$200,$G$10, 'Data entry'!$BD$6:$BD$200,"&lt;&gt;*Negative*"))</f>
        <v>0</v>
      </c>
      <c r="H21" s="13">
        <f>SUM(COUNTIFS('Data entry'!$R$6:$R$200,'Summary Data'!$A21,'Data entry'!$B$6:$B$200,{"Confirmed";"Probable"},'Data entry'!$AO$6:$AO$200,$H$10, 'Data entry'!$BD$6:$BD$200,"&lt;&gt;*Negative*"))</f>
        <v>0</v>
      </c>
      <c r="I21" s="13">
        <f>SUM(COUNTIFS('Data entry'!$R$6:$R$200,'Summary Data'!$A21,'Data entry'!$B$6:$B$200,{"Confirmed";"Probable"},'Data entry'!$AO$6:$AO$200,$I$10, 'Data entry'!$BD$6:$BD$200,"&lt;&gt;*Negative*"))</f>
        <v>0</v>
      </c>
      <c r="J21" s="13">
        <f>SUM(COUNTIFS('Data entry'!$R$6:$R$200,'Summary Data'!$A21,'Data entry'!$B$6:$B$200,{"Confirmed";"Probable"},'Data entry'!$AO$6:$AO$200,$J$10, 'Data entry'!$BD$6:$BD$200,"&lt;&gt;*Negative*"))</f>
        <v>0</v>
      </c>
      <c r="K21" s="13">
        <f>SUM(COUNTIFS('Data entry'!$R$6:$R$200,'Summary Data'!$A21,'Data entry'!$B$6:$B$200,{"Confirmed";"Probable"},'Data entry'!$AO$6:$AO$200,$K$10, 'Data entry'!$BD$6:$BD$200,"&lt;&gt;*Negative*"))</f>
        <v>0</v>
      </c>
      <c r="L21" s="13">
        <f>SUM(COUNTIFS('Data entry'!$R$6:$R$200,'Summary Data'!$A21,'Data entry'!$B$6:$B$200,{"Confirmed";"Probable"},'Data entry'!$AO$6:$AO$200,$L$10, 'Data entry'!$BD$6:$BD$200,"&lt;&gt;*Negative*"))</f>
        <v>0</v>
      </c>
      <c r="M21" s="13">
        <f>SUM(COUNTIFS('Data entry'!$R$6:$R$200,'Summary Data'!$A21,'Data entry'!$B$6:$B$200,{"Confirmed";"Probable"},'Data entry'!$AO$6:$AO$200,$M$10, 'Data entry'!$BD$6:$BD$200,"&lt;&gt;*Negative*"))</f>
        <v>0</v>
      </c>
      <c r="N21" s="13">
        <f>SUM(COUNTIFS('Data entry'!$R$6:$R$200,'Summary Data'!$A21,'Data entry'!$B$6:$B$200,{"Confirmed";"Probable"},'Data entry'!$AO$6:$AO$200,$N$10, 'Data entry'!$BD$6:$BD$200,"&lt;&gt;*Negative*"))</f>
        <v>0</v>
      </c>
      <c r="O21" s="15">
        <f t="shared" si="3"/>
        <v>0</v>
      </c>
      <c r="P21" s="15">
        <f t="shared" si="4"/>
        <v>0</v>
      </c>
      <c r="Q21" s="15">
        <f>SUM(COUNTIFS('Data entry'!$R$6:$R$200,'Summary Data'!$A21,'Data entry'!$B$6:$B$200,{"Confirmed";"Probable"},'Data entry'!$AP$6:$AP$200,'Data Validation'!$U$2, 'Data entry'!$BD$6:$BD$200,"&lt;&gt;*Negative*"))</f>
        <v>0</v>
      </c>
      <c r="R21" s="15">
        <f>SUM(COUNTIFS('Data entry'!$R$6:$R$200,'Summary Data'!$A21,'Data entry'!$B$6:$B$200,{"Confirmed";"Probable"},'Data entry'!$AP$6:$AP$200,'Data Validation'!$U$3, 'Data entry'!$BD$6:$BD$200,"&lt;&gt;*Negative*"))</f>
        <v>0</v>
      </c>
      <c r="S21" s="15">
        <f>SUM(COUNTIFS('Data entry'!$R$6:$R$200,'Summary Data'!$A21,'Data entry'!$B$6:$B$200,{"Confirmed";"Probable"},'Data entry'!$AP$6:$AP$200,'Data Validation'!$U$4, 'Data entry'!$BD$6:$BD$200,"&lt;&gt;*Negative*"))</f>
        <v>0</v>
      </c>
      <c r="T21" s="15">
        <f>SUM(COUNTIFS('Data entry'!$R$6:$R$200,'Summary Data'!$A21,'Data entry'!$B$6:$B$200,{"Confirmed";"Probable"},'Data entry'!$AP$6:$AP$200,'Data Validation'!$U$5, 'Data entry'!$BD$6:$BD$200,"&lt;&gt;*Negative*"))</f>
        <v>0</v>
      </c>
      <c r="U21" s="15">
        <f>SUM(COUNTIFS('Data entry'!$R$6:$R$200,'Summary Data'!$A21,'Data entry'!$B$6:$B$200,{"Confirmed";"Probable"},'Data entry'!$AP$6:$AP$200,'Data Validation'!$U$6, 'Data entry'!$BD$6:$BD$200,"&lt;&gt;*Negative*"))</f>
        <v>0</v>
      </c>
      <c r="V21" s="15">
        <f>SUM(COUNTIFS('Data entry'!$R$6:$R$200,'Summary Data'!$A21,'Data entry'!$B$6:$B$200,{"Confirmed";"Probable"},'Data entry'!$AQ$6:$AQ$200,'Data Validation'!$V$2, 'Data entry'!$BD$6:$BD$200,"&lt;&gt;*Negative*"))</f>
        <v>0</v>
      </c>
      <c r="W21" s="15">
        <f>SUM(COUNTIFS('Data entry'!$R$6:$R$200,'Summary Data'!$A21,'Data entry'!$B$6:$B$200,{"Confirmed";"Probable"},'Data entry'!$AQ$6:$AQ$200,'Data Validation'!$V$3, 'Data entry'!$BD$6:$BD$200,"&lt;&gt;*Negative*"))</f>
        <v>0</v>
      </c>
      <c r="X21" s="15">
        <f>SUM(COUNTIFS('Data entry'!$R$6:$R$200,'Summary Data'!$A21,'Data entry'!$B$6:$B$200,{"Confirmed";"Probable"},'Data entry'!$AQ$6:$AQ$200,'Data Validation'!$V$4, 'Data entry'!$BD$6:$BD$200,"&lt;&gt;*Negative*"))</f>
        <v>0</v>
      </c>
      <c r="Y21" s="15">
        <f>SUM(COUNTIFS('Data entry'!$R$6:$R$200,'Summary Data'!$A21,'Data entry'!$B$6:$B$200,{"Confirmed";"Probable"},'Data entry'!$AQ$6:$AQ$200,'Data Validation'!$V$5, 'Data entry'!$BD$6:$BD$200,"&lt;&gt;*Negative*"))</f>
        <v>0</v>
      </c>
      <c r="Z21" s="15">
        <f>SUM(COUNTIFS('Data entry'!$R$6:$R$200,'Summary Data'!$A21,'Data entry'!$B$6:$B$200,{"Confirmed";"Probable"},'Data entry'!$AQ$6:$AQ$200,'Data Validation'!$V$6, 'Data entry'!$BD$6:$BD$200,"&lt;&gt;*Negative*"))</f>
        <v>0</v>
      </c>
      <c r="AA21" s="15">
        <f>SUM(COUNTIFS('Data entry'!$R$6:$R$200,'Summary Data'!$A21,'Data entry'!$B$6:$B$200,{"Confirmed";"Probable"},'Data entry'!$AQ$6:$AQ$200,'Data Validation'!$V$7, 'Data entry'!$BD$6:$BD$200,"&lt;&gt;*Negative*"))</f>
        <v>0</v>
      </c>
      <c r="AB21" s="15">
        <f>SUM(COUNTIFS('Data entry'!$R$6:$R$200,'Summary Data'!$A21,'Data entry'!$B$6:$B$200,{"Confirmed";"Probable"},'Data entry'!$AQ$6:$AQ$200,'Data Validation'!$V$8, 'Data entry'!$BD$6:$BD$200,"&lt;&gt;*Negative*"))</f>
        <v>0</v>
      </c>
      <c r="AC21" s="15">
        <f>SUM(COUNTIFS('Data entry'!$R$6:$R$200,'Summary Data'!$A21,'Data entry'!$B$6:$B$200,{"Confirmed";"Probable"},'Data entry'!$AQ$6:$AQ$200,'Data Validation'!$V$9, 'Data entry'!$BD$6:$BD$200,"&lt;&gt;*Negative*"))</f>
        <v>0</v>
      </c>
      <c r="AD21" s="15">
        <f>SUM(COUNTIFS('Data entry'!$R$6:$R$200,'Summary Data'!$A21,'Data entry'!$B$6:$B$200,{"Confirmed";"Probable"},'Data entry'!$AQ$6:$AQ$200,'Data Validation'!$V$10, 'Data entry'!$BD$6:$BD$200,"&lt;&gt;*Negative*"))</f>
        <v>0</v>
      </c>
      <c r="AE21" s="15">
        <f>SUM(COUNTIFS('Data entry'!$R$6:$R$200,'Summary Data'!$A21,'Data entry'!$B$6:$B$200,{"Confirmed";"Probable"},'Data entry'!$AQ$6:$AQ$200,'Data Validation'!$V$11, 'Data entry'!$BD$6:$BD$200,"&lt;&gt;*Negative*"))</f>
        <v>0</v>
      </c>
      <c r="AF21" s="15">
        <f>SUM(COUNTIFS('Data entry'!$R$6:$R$200,'Summary Data'!$A21,'Data entry'!$B$6:$B$200,{"Confirmed";"Probable"},'Data entry'!$AQ$6:$AQ$200,'Data Validation'!$V$2, 'Data entry'!$AP$6:$AP$200,'Data Validation'!$U$2, 'Data entry'!$BD$6:$BD$200,"&lt;&gt;*Negative*"))</f>
        <v>0</v>
      </c>
      <c r="AG21" s="15">
        <f>SUM(COUNTIFS('Data entry'!$R$6:$R$200,'Summary Data'!$A21,'Data entry'!$B$6:$B$200,{"Confirmed";"Probable"},'Data entry'!$AQ$6:$AQ$200,'Data Validation'!$V$2, 'Data entry'!$AP$6:$AP$200,'Data Validation'!$U$3, 'Data entry'!$BD$6:$BD$200,"&lt;&gt;*Negative*"))</f>
        <v>0</v>
      </c>
      <c r="AH21" s="15">
        <f>SUM(COUNTIFS('Data entry'!$R$6:$R$200,'Summary Data'!$A21,'Data entry'!$B$6:$B$200,{"Confirmed";"Probable"},'Data entry'!$AQ$6:$AQ$200,'Data Validation'!$V$2, 'Data entry'!$AP$6:$AP$200,'Data Validation'!$U$4, 'Data entry'!$BD$6:$BD$200,"&lt;&gt;*Negative*"))</f>
        <v>0</v>
      </c>
      <c r="AI21" s="15">
        <f>SUM(COUNTIFS('Data entry'!$R$6:$R$200,'Summary Data'!$A21,'Data entry'!$B$6:$B$200,{"Confirmed";"Probable"},'Data entry'!$AQ$6:$AQ$200,'Data Validation'!$V$2, 'Data entry'!$AP$6:$AP$200,'Data Validation'!$U$5, 'Data entry'!$BD$6:$BD$200,"&lt;&gt;*Negative*"))</f>
        <v>0</v>
      </c>
      <c r="AJ21" s="15">
        <f>SUM(COUNTIFS('Data entry'!$R$6:$R$200,'Summary Data'!$A21,'Data entry'!$B$6:$B$200,{"Confirmed";"Probable"},'Data entry'!$AQ$6:$AQ$200,'Data Validation'!$V$2, 'Data entry'!$AP$6:$AP$200,'Data Validation'!$U$6, 'Data entry'!$BD$6:$BD$200,"&lt;&gt;*Negative*"))</f>
        <v>0</v>
      </c>
      <c r="AK21" s="15">
        <f>SUM(COUNTIFS('Data entry'!$R$6:$R$200,'Summary Data'!$A21,'Data entry'!$B$6:$B$200,{"Confirmed";"Probable"},'Data entry'!$AQ$6:$AQ$200,'Data Validation'!$V$3, 'Data entry'!$AP$6:$AP$200,'Data Validation'!$U$2, 'Data entry'!$BD$6:$BD$200,"&lt;&gt;*Negative*"))</f>
        <v>0</v>
      </c>
      <c r="AL21" s="15">
        <f>SUM(COUNTIFS('Data entry'!$R$6:$R$200,'Summary Data'!$A21,'Data entry'!$B$6:$B$200,{"Confirmed";"Probable"},'Data entry'!$AQ$6:$AQ$200,'Data Validation'!$V$3, 'Data entry'!$AP$6:$AP$200,'Data Validation'!$U$3, 'Data entry'!$BD$6:$BD$200,"&lt;&gt;*Negative*"))</f>
        <v>0</v>
      </c>
      <c r="AM21" s="15">
        <f>SUM(COUNTIFS('Data entry'!$R$6:$R$200,'Summary Data'!$A21,'Data entry'!$B$6:$B$200,{"Confirmed";"Probable"},'Data entry'!$AQ$6:$AQ$200,'Data Validation'!$V$3, 'Data entry'!$AP$6:$AP$200,'Data Validation'!$U$4, 'Data entry'!$BD$6:$BD$200,"&lt;&gt;*Negative*"))</f>
        <v>0</v>
      </c>
      <c r="AN21" s="15">
        <f>SUM(COUNTIFS('Data entry'!$R$6:$R$200,'Summary Data'!$A21,'Data entry'!$B$6:$B$200,{"Confirmed";"Probable"},'Data entry'!$AQ$6:$AQ$200,'Data Validation'!$V$3, 'Data entry'!$AP$6:$AP$200,'Data Validation'!$U$5, 'Data entry'!$BD$6:$BD$200,"&lt;&gt;*Negative*"))</f>
        <v>0</v>
      </c>
      <c r="AO21" s="15">
        <f>SUM(COUNTIFS('Data entry'!$R$6:$R$200,'Summary Data'!$A21,'Data entry'!$B$6:$B$200,{"Confirmed";"Probable"},'Data entry'!$AQ$6:$AQ$200,'Data Validation'!$V$3, 'Data entry'!$AP$6:$AP$200,'Data Validation'!$U$6, 'Data entry'!$BD$6:$BD$200,"&lt;&gt;*Negative*"))</f>
        <v>0</v>
      </c>
      <c r="AP21" s="15">
        <f>SUM(COUNTIFS('Data entry'!$R$6:$R$200,'Summary Data'!$A21,'Data entry'!$B$6:$B$200,{"Confirmed";"Probable"},'Data entry'!$AQ$6:$AQ$200,'Data Validation'!$V$4, 'Data entry'!$AP$6:$AP$200,'Data Validation'!$U$2, 'Data entry'!$BD$6:$BD$200,"&lt;&gt;*Negative*"))</f>
        <v>0</v>
      </c>
      <c r="AQ21" s="15">
        <f>SUM(COUNTIFS('Data entry'!$R$6:$R$200,'Summary Data'!$A21,'Data entry'!$B$6:$B$200,{"Confirmed";"Probable"},'Data entry'!$AQ$6:$AQ$200,'Data Validation'!$V$4, 'Data entry'!$AP$6:$AP$200,'Data Validation'!$U$3, 'Data entry'!$BD$6:$BD$200,"&lt;&gt;*Negative*"))</f>
        <v>0</v>
      </c>
      <c r="AR21" s="15">
        <f>SUM(COUNTIFS('Data entry'!$R$6:$R$200,'Summary Data'!$A21,'Data entry'!$B$6:$B$200,{"Confirmed";"Probable"},'Data entry'!$AQ$6:$AQ$200,'Data Validation'!$V$4, 'Data entry'!$AP$6:$AP$200,'Data Validation'!$U$4, 'Data entry'!$BD$6:$BD$200,"&lt;&gt;*Negative*"))</f>
        <v>0</v>
      </c>
      <c r="AS21" s="15">
        <f>SUM(COUNTIFS('Data entry'!$R$6:$R$200,'Summary Data'!$A21,'Data entry'!$B$6:$B$200,{"Confirmed";"Probable"},'Data entry'!$AQ$6:$AQ$200,'Data Validation'!$V$4, 'Data entry'!$AP$6:$AP$200,'Data Validation'!$U$5, 'Data entry'!$BD$6:$BD$200,"&lt;&gt;*Negative*"))</f>
        <v>0</v>
      </c>
      <c r="AT21" s="15">
        <f>SUM(COUNTIFS('Data entry'!$R$6:$R$200,'Summary Data'!$A21,'Data entry'!$B$6:$B$200,{"Confirmed";"Probable"},'Data entry'!$AQ$6:$AQ$200,'Data Validation'!$V$4, 'Data entry'!$AP$6:$AP$200,'Data Validation'!$U$6, 'Data entry'!$BD$6:$BD$200,"&lt;&gt;*Negative*"))</f>
        <v>0</v>
      </c>
      <c r="AU21" s="15">
        <f>SUM(COUNTIFS('Data entry'!$R$6:$R$200,'Summary Data'!$A21,'Data entry'!$B$6:$B$200,{"Confirmed";"Probable"},'Data entry'!$AQ$6:$AQ$200,'Data Validation'!$V$5, 'Data entry'!$AP$6:$AP$200,'Data Validation'!$U$2, 'Data entry'!$BD$6:$BD$200,"&lt;&gt;*Negative*"))</f>
        <v>0</v>
      </c>
      <c r="AV21" s="15">
        <f>SUM(COUNTIFS('Data entry'!$R$6:$R$200,'Summary Data'!$A21,'Data entry'!$B$6:$B$200,{"Confirmed";"Probable"},'Data entry'!$AQ$6:$AQ$200,'Data Validation'!$V$5, 'Data entry'!$AP$6:$AP$200,'Data Validation'!$U$3, 'Data entry'!$BD$6:$BD$200,"&lt;&gt;*Negative*"))</f>
        <v>0</v>
      </c>
      <c r="AW21" s="15">
        <f>SUM(COUNTIFS('Data entry'!$R$6:$R$200,'Summary Data'!$A21,'Data entry'!$B$6:$B$200,{"Confirmed";"Probable"},'Data entry'!$AQ$6:$AQ$200,'Data Validation'!$V$5, 'Data entry'!$AP$6:$AP$200,'Data Validation'!$U$4, 'Data entry'!$BD$6:$BD$200,"&lt;&gt;*Negative*"))</f>
        <v>0</v>
      </c>
      <c r="AX21" s="15">
        <f>SUM(COUNTIFS('Data entry'!$R$6:$R$200,'Summary Data'!$A21,'Data entry'!$B$6:$B$200,{"Confirmed";"Probable"},'Data entry'!$AQ$6:$AQ$200,'Data Validation'!$V$5, 'Data entry'!$AP$6:$AP$200,'Data Validation'!$U$5, 'Data entry'!$BD$6:$BD$200,"&lt;&gt;*Negative*"))</f>
        <v>0</v>
      </c>
      <c r="AY21" s="15">
        <f>SUM(COUNTIFS('Data entry'!$R$6:$R$200,'Summary Data'!$A21,'Data entry'!$B$6:$B$200,{"Confirmed";"Probable"},'Data entry'!$AQ$6:$AQ$200,'Data Validation'!$V$5, 'Data entry'!$AP$6:$AP$200,'Data Validation'!$U$6, 'Data entry'!$BD$6:$BD$200,"&lt;&gt;*Negative*"))</f>
        <v>0</v>
      </c>
      <c r="AZ21" s="15">
        <f>SUM(COUNTIFS('Data entry'!$R$6:$R$200,'Summary Data'!$A21,'Data entry'!$B$6:$B$200,{"Confirmed";"Probable"},'Data entry'!$AQ$6:$AQ$200,'Data Validation'!$V$6, 'Data entry'!$AP$6:$AP$200,'Data Validation'!$U$2, 'Data entry'!$BD$6:$BD$200,"&lt;&gt;*Negative*"))</f>
        <v>0</v>
      </c>
      <c r="BA21" s="15">
        <f>SUM(COUNTIFS('Data entry'!$R$6:$R$200,'Summary Data'!$A21,'Data entry'!$B$6:$B$200,{"Confirmed";"Probable"},'Data entry'!$AQ$6:$AQ$200,'Data Validation'!$V$6, 'Data entry'!$AP$6:$AP$200,'Data Validation'!$U$3, 'Data entry'!$BD$6:$BD$200,"&lt;&gt;*Negative*"))</f>
        <v>0</v>
      </c>
      <c r="BB21" s="15">
        <f>SUM(COUNTIFS('Data entry'!$R$6:$R$200,'Summary Data'!$A21,'Data entry'!$B$6:$B$200,{"Confirmed";"Probable"},'Data entry'!$AQ$6:$AQ$200,'Data Validation'!$V$6, 'Data entry'!$AP$6:$AP$200,'Data Validation'!$U$4, 'Data entry'!$BD$6:$BD$200,"&lt;&gt;*Negative*"))</f>
        <v>0</v>
      </c>
      <c r="BC21" s="15">
        <f>SUM(COUNTIFS('Data entry'!$R$6:$R$200,'Summary Data'!$A21,'Data entry'!$B$6:$B$200,{"Confirmed";"Probable"},'Data entry'!$AQ$6:$AQ$200,'Data Validation'!$V$6, 'Data entry'!$AP$6:$AP$200,'Data Validation'!$U$5, 'Data entry'!$BD$6:$BD$200,"&lt;&gt;*Negative*"))</f>
        <v>0</v>
      </c>
      <c r="BD21" s="15">
        <f>SUM(COUNTIFS('Data entry'!$R$6:$R$200,'Summary Data'!$A21,'Data entry'!$B$6:$B$200,{"Confirmed";"Probable"},'Data entry'!$AQ$6:$AQ$200,'Data Validation'!$V$6, 'Data entry'!$AP$6:$AP$200,'Data Validation'!$U$6, 'Data entry'!$BD$6:$BD$200,"&lt;&gt;*Negative*"))</f>
        <v>0</v>
      </c>
      <c r="BE21" s="15">
        <f>SUM(COUNTIFS('Data entry'!$R$6:$R$200,'Summary Data'!$A21,'Data entry'!$B$6:$B$200,{"Confirmed";"Probable"},'Data entry'!$AQ$6:$AQ$200,'Data Validation'!$V$7, 'Data entry'!$AP$6:$AP$200,'Data Validation'!$U$2, 'Data entry'!$BD$6:$BD$200,"&lt;&gt;*Negative*"))</f>
        <v>0</v>
      </c>
      <c r="BF21" s="15">
        <f>SUM(COUNTIFS('Data entry'!$R$6:$R$200,'Summary Data'!$A21,'Data entry'!$B$6:$B$200,{"Confirmed";"Probable"},'Data entry'!$AQ$6:$AQ$200,'Data Validation'!$V$7, 'Data entry'!$AP$6:$AP$200,'Data Validation'!$U$3, 'Data entry'!$BD$6:$BD$200,"&lt;&gt;*Negative*"))</f>
        <v>0</v>
      </c>
      <c r="BG21" s="15">
        <f>SUM(COUNTIFS('Data entry'!$R$6:$R$200,'Summary Data'!$A21,'Data entry'!$B$6:$B$200,{"Confirmed";"Probable"},'Data entry'!$AQ$6:$AQ$200,'Data Validation'!$V$7, 'Data entry'!$AP$6:$AP$200,'Data Validation'!$U$4, 'Data entry'!$BD$6:$BD$200,"&lt;&gt;*Negative*"))</f>
        <v>0</v>
      </c>
      <c r="BH21" s="15">
        <f>SUM(COUNTIFS('Data entry'!$R$6:$R$200,'Summary Data'!$A21,'Data entry'!$B$6:$B$200,{"Confirmed";"Probable"},'Data entry'!$AQ$6:$AQ$200,'Data Validation'!$V$7, 'Data entry'!$AP$6:$AP$200,'Data Validation'!$U$5, 'Data entry'!$BD$6:$BD$200,"&lt;&gt;*Negative*"))</f>
        <v>0</v>
      </c>
      <c r="BI21" s="15">
        <f>SUM(COUNTIFS('Data entry'!$R$6:$R$200,'Summary Data'!$A21,'Data entry'!$B$6:$B$200,{"Confirmed";"Probable"},'Data entry'!$AQ$6:$AQ$200,'Data Validation'!$V$7, 'Data entry'!$AP$6:$AP$200,'Data Validation'!$U$6, 'Data entry'!$BD$6:$BD$200,"&lt;&gt;*Negative*"))</f>
        <v>0</v>
      </c>
      <c r="BJ21" s="15">
        <f>SUM(COUNTIFS('Data entry'!$R$6:$R$200,'Summary Data'!$A21,'Data entry'!$B$6:$B$200,{"Confirmed";"Probable"},'Data entry'!$AQ$6:$AQ$200,'Data Validation'!$V$8, 'Data entry'!$AP$6:$AP$200,'Data Validation'!$U$2, 'Data entry'!$BD$6:$BD$200,"&lt;&gt;*Negative*"))</f>
        <v>0</v>
      </c>
      <c r="BK21" s="15">
        <f>SUM(COUNTIFS('Data entry'!$R$6:$R$200,'Summary Data'!$A21,'Data entry'!$B$6:$B$200,{"Confirmed";"Probable"},'Data entry'!$AQ$6:$AQ$200,'Data Validation'!$V$8, 'Data entry'!$AP$6:$AP$200,'Data Validation'!$U$3, 'Data entry'!$BD$6:$BD$200,"&lt;&gt;*Negative*"))</f>
        <v>0</v>
      </c>
      <c r="BL21" s="15">
        <f>SUM(COUNTIFS('Data entry'!$R$6:$R$200,'Summary Data'!$A21,'Data entry'!$B$6:$B$200,{"Confirmed";"Probable"},'Data entry'!$AQ$6:$AQ$200,'Data Validation'!$V$8, 'Data entry'!$AP$6:$AP$200,'Data Validation'!$U$4, 'Data entry'!$BD$6:$BD$200,"&lt;&gt;*Negative*"))</f>
        <v>0</v>
      </c>
      <c r="BM21" s="15">
        <f>SUM(COUNTIFS('Data entry'!$R$6:$R$200,'Summary Data'!$A21,'Data entry'!$B$6:$B$200,{"Confirmed";"Probable"},'Data entry'!$AQ$6:$AQ$200,'Data Validation'!$V$8, 'Data entry'!$AP$6:$AP$200,'Data Validation'!$U$5, 'Data entry'!$BD$6:$BD$200,"&lt;&gt;*Negative*"))</f>
        <v>0</v>
      </c>
      <c r="BN21" s="15">
        <f>SUM(COUNTIFS('Data entry'!$R$6:$R$200,'Summary Data'!$A21,'Data entry'!$B$6:$B$200,{"Confirmed";"Probable"},'Data entry'!$AQ$6:$AQ$200,'Data Validation'!$V$8, 'Data entry'!$AP$6:$AP$200,'Data Validation'!$U$6, 'Data entry'!$BD$6:$BD$200,"&lt;&gt;*Negative*"))</f>
        <v>0</v>
      </c>
      <c r="BO21" s="15">
        <f>SUM(COUNTIFS('Data entry'!$R$6:$R$200,'Summary Data'!$A21,'Data entry'!$B$6:$B$200,{"Confirmed";"Probable"},'Data entry'!$AQ$6:$AQ$200,'Data Validation'!$V$9, 'Data entry'!$AP$6:$AP$200,'Data Validation'!$U$2, 'Data entry'!$BD$6:$BD$200,"&lt;&gt;*Negative*"))</f>
        <v>0</v>
      </c>
      <c r="BP21" s="15">
        <f>SUM(COUNTIFS('Data entry'!$R$6:$R$200,'Summary Data'!$A21,'Data entry'!$B$6:$B$200,{"Confirmed";"Probable"},'Data entry'!$AQ$6:$AQ$200,'Data Validation'!$V$9, 'Data entry'!$AP$6:$AP$200,'Data Validation'!$U$3, 'Data entry'!$BD$6:$BD$200,"&lt;&gt;*Negative*"))</f>
        <v>0</v>
      </c>
      <c r="BQ21" s="15">
        <f>SUM(COUNTIFS('Data entry'!$R$6:$R$200,'Summary Data'!$A21,'Data entry'!$B$6:$B$200,{"Confirmed";"Probable"},'Data entry'!$AQ$6:$AQ$200,'Data Validation'!$V$9, 'Data entry'!$AP$6:$AP$200,'Data Validation'!$U$4, 'Data entry'!$BD$6:$BD$200,"&lt;&gt;*Negative*"))</f>
        <v>0</v>
      </c>
      <c r="BR21" s="15">
        <f>SUM(COUNTIFS('Data entry'!$R$6:$R$200,'Summary Data'!$A21,'Data entry'!$B$6:$B$200,{"Confirmed";"Probable"},'Data entry'!$AQ$6:$AQ$200,'Data Validation'!$V$9, 'Data entry'!$AP$6:$AP$200,'Data Validation'!$U$5, 'Data entry'!$BD$6:$BD$200,"&lt;&gt;*Negative*"))</f>
        <v>0</v>
      </c>
      <c r="BS21" s="15">
        <f>SUM(COUNTIFS('Data entry'!$R$6:$R$200,'Summary Data'!$A21,'Data entry'!$B$6:$B$200,{"Confirmed";"Probable"},'Data entry'!$AQ$6:$AQ$200,'Data Validation'!$V$9, 'Data entry'!$AP$6:$AP$200,'Data Validation'!$U$6, 'Data entry'!$BD$6:$BD$200,"&lt;&gt;*Negative*"))</f>
        <v>0</v>
      </c>
      <c r="BT21" s="15">
        <f>SUM(COUNTIFS('Data entry'!$R$6:$R$200,'Summary Data'!$A21,'Data entry'!$B$6:$B$200,{"Confirmed";"Probable"},'Data entry'!$AQ$6:$AQ$200,'Data Validation'!$V$10, 'Data entry'!$AP$6:$AP$200,'Data Validation'!$U$2, 'Data entry'!$BD$6:$BD$200,"&lt;&gt;*Negative*"))</f>
        <v>0</v>
      </c>
      <c r="BU21" s="15">
        <f>SUM(COUNTIFS('Data entry'!$R$6:$R$200,'Summary Data'!$A21,'Data entry'!$B$6:$B$200,{"Confirmed";"Probable"},'Data entry'!$AQ$6:$AQ$200,'Data Validation'!$V$10, 'Data entry'!$AP$6:$AP$200,'Data Validation'!$U$3, 'Data entry'!$BD$6:$BD$200,"&lt;&gt;*Negative*"))</f>
        <v>0</v>
      </c>
      <c r="BV21" s="15">
        <f>SUM(COUNTIFS('Data entry'!$R$6:$R$200,'Summary Data'!$A21,'Data entry'!$B$6:$B$200,{"Confirmed";"Probable"},'Data entry'!$AQ$6:$AQ$200,'Data Validation'!$V$10, 'Data entry'!$AP$6:$AP$200,'Data Validation'!$U$4, 'Data entry'!$BD$6:$BD$200,"&lt;&gt;*Negative*"))</f>
        <v>0</v>
      </c>
      <c r="BW21" s="15">
        <f>SUM(COUNTIFS('Data entry'!$R$6:$R$200,'Summary Data'!$A21,'Data entry'!$B$6:$B$200,{"Confirmed";"Probable"},'Data entry'!$AQ$6:$AQ$200,'Data Validation'!$V$10, 'Data entry'!$AP$6:$AP$200,'Data Validation'!$U$5, 'Data entry'!$BD$6:$BD$200,"&lt;&gt;*Negative*"))</f>
        <v>0</v>
      </c>
      <c r="BX21" s="15">
        <f>SUM(COUNTIFS('Data entry'!$R$6:$R$200,'Summary Data'!$A21,'Data entry'!$B$6:$B$200,{"Confirmed";"Probable"},'Data entry'!$AQ$6:$AQ$200,'Data Validation'!$V$10, 'Data entry'!$AP$6:$AP$200,'Data Validation'!$U$6, 'Data entry'!$BD$6:$BD$200,"&lt;&gt;*Negative*"))</f>
        <v>0</v>
      </c>
      <c r="BY21" s="15">
        <f>SUM(COUNTIFS('Data entry'!$R$6:$R$200,'Summary Data'!$A21,'Data entry'!$B$6:$B$200,{"Confirmed";"Probable"},'Data entry'!$AQ$6:$AQ$200,'Data Validation'!$V$11, 'Data entry'!$AP$6:$AP$200,'Data Validation'!$U$2, 'Data entry'!$BD$6:$BD$200,"&lt;&gt;*Negative*"))</f>
        <v>0</v>
      </c>
      <c r="BZ21" s="15">
        <f>SUM(COUNTIFS('Data entry'!$R$6:$R$200,'Summary Data'!$A21,'Data entry'!$B$6:$B$200,{"Confirmed";"Probable"},'Data entry'!$AQ$6:$AQ$200,'Data Validation'!$V$11, 'Data entry'!$AP$6:$AP$200,'Data Validation'!$U$3, 'Data entry'!$BD$6:$BD$200,"&lt;&gt;*Negative*"))</f>
        <v>0</v>
      </c>
      <c r="CA21" s="15">
        <f>SUM(COUNTIFS('Data entry'!$R$6:$R$200,'Summary Data'!$A21,'Data entry'!$B$6:$B$200,{"Confirmed";"Probable"},'Data entry'!$AQ$6:$AQ$200,'Data Validation'!$V$11, 'Data entry'!$AP$6:$AP$200,'Data Validation'!$U$4, 'Data entry'!$BD$6:$BD$200,"&lt;&gt;*Negative*"))</f>
        <v>0</v>
      </c>
      <c r="CB21" s="15">
        <f>SUM(COUNTIFS('Data entry'!$R$6:$R$200,'Summary Data'!$A21,'Data entry'!$B$6:$B$200,{"Confirmed";"Probable"},'Data entry'!$AQ$6:$AQ$200,'Data Validation'!$V$11, 'Data entry'!$AP$6:$AP$200,'Data Validation'!$U$5, 'Data entry'!$BD$6:$BD$200,"&lt;&gt;*Negative*"))</f>
        <v>0</v>
      </c>
      <c r="CC21" s="15">
        <f>SUM(COUNTIFS('Data entry'!$R$6:$R$200,'Summary Data'!$A21,'Data entry'!$B$6:$B$200,{"Confirmed";"Probable"},'Data entry'!$AQ$6:$AQ$200,'Data Validation'!$V$11, 'Data entry'!$AP$6:$AP$200,'Data Validation'!$U$6, 'Data entry'!$BD$6:$BD$200,"&lt;&gt;*Negative*"))</f>
        <v>0</v>
      </c>
    </row>
    <row r="22" spans="1:81" x14ac:dyDescent="0.3">
      <c r="A22" s="12">
        <f t="shared" si="5"/>
        <v>10</v>
      </c>
      <c r="B22" s="13">
        <f t="shared" si="2"/>
        <v>0</v>
      </c>
      <c r="C22" s="13">
        <f>COUNTIFS('Data entry'!$R$6:$R$200,$A22,'Data entry'!$B$6:$B$200,"Confirmed",'Data entry'!$BD$6:$BD$200,"&lt;&gt;*Negative*")</f>
        <v>0</v>
      </c>
      <c r="D22" s="13">
        <f>COUNTIFS('Data entry'!$R$6:$R$200,$A22,'Data entry'!$B$6:$B$200,"Probable",'Data entry'!$BD$6:$BD$200,"&lt;&gt;*Negative*")</f>
        <v>0</v>
      </c>
      <c r="E22" s="13">
        <f>COUNTIFS('Data entry'!$R$6:$R$200,$A22,'Data entry'!$B$6:$B$200,"DNM")</f>
        <v>0</v>
      </c>
      <c r="F22" s="13">
        <f>SUM(COUNTIFS('Data entry'!$R$6:$R$200,'Summary Data'!$A22,'Data entry'!$B$6:$B$200,{"Confirmed";"Probable"},'Data entry'!$AO$6:$AO$200,$F$10, 'Data entry'!$BD$6:$BD$200,"&lt;&gt;*Negative*"))</f>
        <v>0</v>
      </c>
      <c r="G22" s="13">
        <f>SUM(COUNTIFS('Data entry'!$R$6:$R$200,'Summary Data'!$A22,'Data entry'!$B$6:$B$200,{"Confirmed";"Probable"},'Data entry'!$AO$6:$AO$200,$G$10, 'Data entry'!$BD$6:$BD$200,"&lt;&gt;*Negative*"))</f>
        <v>0</v>
      </c>
      <c r="H22" s="13">
        <f>SUM(COUNTIFS('Data entry'!$R$6:$R$200,'Summary Data'!$A22,'Data entry'!$B$6:$B$200,{"Confirmed";"Probable"},'Data entry'!$AO$6:$AO$200,$H$10, 'Data entry'!$BD$6:$BD$200,"&lt;&gt;*Negative*"))</f>
        <v>0</v>
      </c>
      <c r="I22" s="13">
        <f>SUM(COUNTIFS('Data entry'!$R$6:$R$200,'Summary Data'!$A22,'Data entry'!$B$6:$B$200,{"Confirmed";"Probable"},'Data entry'!$AO$6:$AO$200,$I$10, 'Data entry'!$BD$6:$BD$200,"&lt;&gt;*Negative*"))</f>
        <v>0</v>
      </c>
      <c r="J22" s="13">
        <f>SUM(COUNTIFS('Data entry'!$R$6:$R$200,'Summary Data'!$A22,'Data entry'!$B$6:$B$200,{"Confirmed";"Probable"},'Data entry'!$AO$6:$AO$200,$J$10, 'Data entry'!$BD$6:$BD$200,"&lt;&gt;*Negative*"))</f>
        <v>0</v>
      </c>
      <c r="K22" s="13">
        <f>SUM(COUNTIFS('Data entry'!$R$6:$R$200,'Summary Data'!$A22,'Data entry'!$B$6:$B$200,{"Confirmed";"Probable"},'Data entry'!$AO$6:$AO$200,$K$10, 'Data entry'!$BD$6:$BD$200,"&lt;&gt;*Negative*"))</f>
        <v>0</v>
      </c>
      <c r="L22" s="13">
        <f>SUM(COUNTIFS('Data entry'!$R$6:$R$200,'Summary Data'!$A22,'Data entry'!$B$6:$B$200,{"Confirmed";"Probable"},'Data entry'!$AO$6:$AO$200,$L$10, 'Data entry'!$BD$6:$BD$200,"&lt;&gt;*Negative*"))</f>
        <v>0</v>
      </c>
      <c r="M22" s="13">
        <f>SUM(COUNTIFS('Data entry'!$R$6:$R$200,'Summary Data'!$A22,'Data entry'!$B$6:$B$200,{"Confirmed";"Probable"},'Data entry'!$AO$6:$AO$200,$M$10, 'Data entry'!$BD$6:$BD$200,"&lt;&gt;*Negative*"))</f>
        <v>0</v>
      </c>
      <c r="N22" s="13">
        <f>SUM(COUNTIFS('Data entry'!$R$6:$R$200,'Summary Data'!$A22,'Data entry'!$B$6:$B$200,{"Confirmed";"Probable"},'Data entry'!$AO$6:$AO$200,$N$10, 'Data entry'!$BD$6:$BD$200,"&lt;&gt;*Negative*"))</f>
        <v>0</v>
      </c>
      <c r="O22" s="15">
        <f t="shared" si="3"/>
        <v>0</v>
      </c>
      <c r="P22" s="15">
        <f t="shared" si="4"/>
        <v>0</v>
      </c>
      <c r="Q22" s="15">
        <f>SUM(COUNTIFS('Data entry'!$R$6:$R$200,'Summary Data'!$A22,'Data entry'!$B$6:$B$200,{"Confirmed";"Probable"},'Data entry'!$AP$6:$AP$200,'Data Validation'!$U$2, 'Data entry'!$BD$6:$BD$200,"&lt;&gt;*Negative*"))</f>
        <v>0</v>
      </c>
      <c r="R22" s="15">
        <f>SUM(COUNTIFS('Data entry'!$R$6:$R$200,'Summary Data'!$A22,'Data entry'!$B$6:$B$200,{"Confirmed";"Probable"},'Data entry'!$AP$6:$AP$200,'Data Validation'!$U$3, 'Data entry'!$BD$6:$BD$200,"&lt;&gt;*Negative*"))</f>
        <v>0</v>
      </c>
      <c r="S22" s="15">
        <f>SUM(COUNTIFS('Data entry'!$R$6:$R$200,'Summary Data'!$A22,'Data entry'!$B$6:$B$200,{"Confirmed";"Probable"},'Data entry'!$AP$6:$AP$200,'Data Validation'!$U$4, 'Data entry'!$BD$6:$BD$200,"&lt;&gt;*Negative*"))</f>
        <v>0</v>
      </c>
      <c r="T22" s="15">
        <f>SUM(COUNTIFS('Data entry'!$R$6:$R$200,'Summary Data'!$A22,'Data entry'!$B$6:$B$200,{"Confirmed";"Probable"},'Data entry'!$AP$6:$AP$200,'Data Validation'!$U$5, 'Data entry'!$BD$6:$BD$200,"&lt;&gt;*Negative*"))</f>
        <v>0</v>
      </c>
      <c r="U22" s="15">
        <f>SUM(COUNTIFS('Data entry'!$R$6:$R$200,'Summary Data'!$A22,'Data entry'!$B$6:$B$200,{"Confirmed";"Probable"},'Data entry'!$AP$6:$AP$200,'Data Validation'!$U$6, 'Data entry'!$BD$6:$BD$200,"&lt;&gt;*Negative*"))</f>
        <v>0</v>
      </c>
      <c r="V22" s="15">
        <f>SUM(COUNTIFS('Data entry'!$R$6:$R$200,'Summary Data'!$A22,'Data entry'!$B$6:$B$200,{"Confirmed";"Probable"},'Data entry'!$AQ$6:$AQ$200,'Data Validation'!$V$2, 'Data entry'!$BD$6:$BD$200,"&lt;&gt;*Negative*"))</f>
        <v>0</v>
      </c>
      <c r="W22" s="15">
        <f>SUM(COUNTIFS('Data entry'!$R$6:$R$200,'Summary Data'!$A22,'Data entry'!$B$6:$B$200,{"Confirmed";"Probable"},'Data entry'!$AQ$6:$AQ$200,'Data Validation'!$V$3, 'Data entry'!$BD$6:$BD$200,"&lt;&gt;*Negative*"))</f>
        <v>0</v>
      </c>
      <c r="X22" s="15">
        <f>SUM(COUNTIFS('Data entry'!$R$6:$R$200,'Summary Data'!$A22,'Data entry'!$B$6:$B$200,{"Confirmed";"Probable"},'Data entry'!$AQ$6:$AQ$200,'Data Validation'!$V$4, 'Data entry'!$BD$6:$BD$200,"&lt;&gt;*Negative*"))</f>
        <v>0</v>
      </c>
      <c r="Y22" s="15">
        <f>SUM(COUNTIFS('Data entry'!$R$6:$R$200,'Summary Data'!$A22,'Data entry'!$B$6:$B$200,{"Confirmed";"Probable"},'Data entry'!$AQ$6:$AQ$200,'Data Validation'!$V$5, 'Data entry'!$BD$6:$BD$200,"&lt;&gt;*Negative*"))</f>
        <v>0</v>
      </c>
      <c r="Z22" s="15">
        <f>SUM(COUNTIFS('Data entry'!$R$6:$R$200,'Summary Data'!$A22,'Data entry'!$B$6:$B$200,{"Confirmed";"Probable"},'Data entry'!$AQ$6:$AQ$200,'Data Validation'!$V$6, 'Data entry'!$BD$6:$BD$200,"&lt;&gt;*Negative*"))</f>
        <v>0</v>
      </c>
      <c r="AA22" s="15">
        <f>SUM(COUNTIFS('Data entry'!$R$6:$R$200,'Summary Data'!$A22,'Data entry'!$B$6:$B$200,{"Confirmed";"Probable"},'Data entry'!$AQ$6:$AQ$200,'Data Validation'!$V$7, 'Data entry'!$BD$6:$BD$200,"&lt;&gt;*Negative*"))</f>
        <v>0</v>
      </c>
      <c r="AB22" s="15">
        <f>SUM(COUNTIFS('Data entry'!$R$6:$R$200,'Summary Data'!$A22,'Data entry'!$B$6:$B$200,{"Confirmed";"Probable"},'Data entry'!$AQ$6:$AQ$200,'Data Validation'!$V$8, 'Data entry'!$BD$6:$BD$200,"&lt;&gt;*Negative*"))</f>
        <v>0</v>
      </c>
      <c r="AC22" s="15">
        <f>SUM(COUNTIFS('Data entry'!$R$6:$R$200,'Summary Data'!$A22,'Data entry'!$B$6:$B$200,{"Confirmed";"Probable"},'Data entry'!$AQ$6:$AQ$200,'Data Validation'!$V$9, 'Data entry'!$BD$6:$BD$200,"&lt;&gt;*Negative*"))</f>
        <v>0</v>
      </c>
      <c r="AD22" s="15">
        <f>SUM(COUNTIFS('Data entry'!$R$6:$R$200,'Summary Data'!$A22,'Data entry'!$B$6:$B$200,{"Confirmed";"Probable"},'Data entry'!$AQ$6:$AQ$200,'Data Validation'!$V$10, 'Data entry'!$BD$6:$BD$200,"&lt;&gt;*Negative*"))</f>
        <v>0</v>
      </c>
      <c r="AE22" s="15">
        <f>SUM(COUNTIFS('Data entry'!$R$6:$R$200,'Summary Data'!$A22,'Data entry'!$B$6:$B$200,{"Confirmed";"Probable"},'Data entry'!$AQ$6:$AQ$200,'Data Validation'!$V$11, 'Data entry'!$BD$6:$BD$200,"&lt;&gt;*Negative*"))</f>
        <v>0</v>
      </c>
      <c r="AF22" s="15">
        <f>SUM(COUNTIFS('Data entry'!$R$6:$R$200,'Summary Data'!$A22,'Data entry'!$B$6:$B$200,{"Confirmed";"Probable"},'Data entry'!$AQ$6:$AQ$200,'Data Validation'!$V$2, 'Data entry'!$AP$6:$AP$200,'Data Validation'!$U$2, 'Data entry'!$BD$6:$BD$200,"&lt;&gt;*Negative*"))</f>
        <v>0</v>
      </c>
      <c r="AG22" s="15">
        <f>SUM(COUNTIFS('Data entry'!$R$6:$R$200,'Summary Data'!$A22,'Data entry'!$B$6:$B$200,{"Confirmed";"Probable"},'Data entry'!$AQ$6:$AQ$200,'Data Validation'!$V$2, 'Data entry'!$AP$6:$AP$200,'Data Validation'!$U$3, 'Data entry'!$BD$6:$BD$200,"&lt;&gt;*Negative*"))</f>
        <v>0</v>
      </c>
      <c r="AH22" s="15">
        <f>SUM(COUNTIFS('Data entry'!$R$6:$R$200,'Summary Data'!$A22,'Data entry'!$B$6:$B$200,{"Confirmed";"Probable"},'Data entry'!$AQ$6:$AQ$200,'Data Validation'!$V$2, 'Data entry'!$AP$6:$AP$200,'Data Validation'!$U$4, 'Data entry'!$BD$6:$BD$200,"&lt;&gt;*Negative*"))</f>
        <v>0</v>
      </c>
      <c r="AI22" s="15">
        <f>SUM(COUNTIFS('Data entry'!$R$6:$R$200,'Summary Data'!$A22,'Data entry'!$B$6:$B$200,{"Confirmed";"Probable"},'Data entry'!$AQ$6:$AQ$200,'Data Validation'!$V$2, 'Data entry'!$AP$6:$AP$200,'Data Validation'!$U$5, 'Data entry'!$BD$6:$BD$200,"&lt;&gt;*Negative*"))</f>
        <v>0</v>
      </c>
      <c r="AJ22" s="15">
        <f>SUM(COUNTIFS('Data entry'!$R$6:$R$200,'Summary Data'!$A22,'Data entry'!$B$6:$B$200,{"Confirmed";"Probable"},'Data entry'!$AQ$6:$AQ$200,'Data Validation'!$V$2, 'Data entry'!$AP$6:$AP$200,'Data Validation'!$U$6, 'Data entry'!$BD$6:$BD$200,"&lt;&gt;*Negative*"))</f>
        <v>0</v>
      </c>
      <c r="AK22" s="15">
        <f>SUM(COUNTIFS('Data entry'!$R$6:$R$200,'Summary Data'!$A22,'Data entry'!$B$6:$B$200,{"Confirmed";"Probable"},'Data entry'!$AQ$6:$AQ$200,'Data Validation'!$V$3, 'Data entry'!$AP$6:$AP$200,'Data Validation'!$U$2, 'Data entry'!$BD$6:$BD$200,"&lt;&gt;*Negative*"))</f>
        <v>0</v>
      </c>
      <c r="AL22" s="15">
        <f>SUM(COUNTIFS('Data entry'!$R$6:$R$200,'Summary Data'!$A22,'Data entry'!$B$6:$B$200,{"Confirmed";"Probable"},'Data entry'!$AQ$6:$AQ$200,'Data Validation'!$V$3, 'Data entry'!$AP$6:$AP$200,'Data Validation'!$U$3, 'Data entry'!$BD$6:$BD$200,"&lt;&gt;*Negative*"))</f>
        <v>0</v>
      </c>
      <c r="AM22" s="15">
        <f>SUM(COUNTIFS('Data entry'!$R$6:$R$200,'Summary Data'!$A22,'Data entry'!$B$6:$B$200,{"Confirmed";"Probable"},'Data entry'!$AQ$6:$AQ$200,'Data Validation'!$V$3, 'Data entry'!$AP$6:$AP$200,'Data Validation'!$U$4, 'Data entry'!$BD$6:$BD$200,"&lt;&gt;*Negative*"))</f>
        <v>0</v>
      </c>
      <c r="AN22" s="15">
        <f>SUM(COUNTIFS('Data entry'!$R$6:$R$200,'Summary Data'!$A22,'Data entry'!$B$6:$B$200,{"Confirmed";"Probable"},'Data entry'!$AQ$6:$AQ$200,'Data Validation'!$V$3, 'Data entry'!$AP$6:$AP$200,'Data Validation'!$U$5, 'Data entry'!$BD$6:$BD$200,"&lt;&gt;*Negative*"))</f>
        <v>0</v>
      </c>
      <c r="AO22" s="15">
        <f>SUM(COUNTIFS('Data entry'!$R$6:$R$200,'Summary Data'!$A22,'Data entry'!$B$6:$B$200,{"Confirmed";"Probable"},'Data entry'!$AQ$6:$AQ$200,'Data Validation'!$V$3, 'Data entry'!$AP$6:$AP$200,'Data Validation'!$U$6, 'Data entry'!$BD$6:$BD$200,"&lt;&gt;*Negative*"))</f>
        <v>0</v>
      </c>
      <c r="AP22" s="15">
        <f>SUM(COUNTIFS('Data entry'!$R$6:$R$200,'Summary Data'!$A22,'Data entry'!$B$6:$B$200,{"Confirmed";"Probable"},'Data entry'!$AQ$6:$AQ$200,'Data Validation'!$V$4, 'Data entry'!$AP$6:$AP$200,'Data Validation'!$U$2, 'Data entry'!$BD$6:$BD$200,"&lt;&gt;*Negative*"))</f>
        <v>0</v>
      </c>
      <c r="AQ22" s="15">
        <f>SUM(COUNTIFS('Data entry'!$R$6:$R$200,'Summary Data'!$A22,'Data entry'!$B$6:$B$200,{"Confirmed";"Probable"},'Data entry'!$AQ$6:$AQ$200,'Data Validation'!$V$4, 'Data entry'!$AP$6:$AP$200,'Data Validation'!$U$3, 'Data entry'!$BD$6:$BD$200,"&lt;&gt;*Negative*"))</f>
        <v>0</v>
      </c>
      <c r="AR22" s="15">
        <f>SUM(COUNTIFS('Data entry'!$R$6:$R$200,'Summary Data'!$A22,'Data entry'!$B$6:$B$200,{"Confirmed";"Probable"},'Data entry'!$AQ$6:$AQ$200,'Data Validation'!$V$4, 'Data entry'!$AP$6:$AP$200,'Data Validation'!$U$4, 'Data entry'!$BD$6:$BD$200,"&lt;&gt;*Negative*"))</f>
        <v>0</v>
      </c>
      <c r="AS22" s="15">
        <f>SUM(COUNTIFS('Data entry'!$R$6:$R$200,'Summary Data'!$A22,'Data entry'!$B$6:$B$200,{"Confirmed";"Probable"},'Data entry'!$AQ$6:$AQ$200,'Data Validation'!$V$4, 'Data entry'!$AP$6:$AP$200,'Data Validation'!$U$5, 'Data entry'!$BD$6:$BD$200,"&lt;&gt;*Negative*"))</f>
        <v>0</v>
      </c>
      <c r="AT22" s="15">
        <f>SUM(COUNTIFS('Data entry'!$R$6:$R$200,'Summary Data'!$A22,'Data entry'!$B$6:$B$200,{"Confirmed";"Probable"},'Data entry'!$AQ$6:$AQ$200,'Data Validation'!$V$4, 'Data entry'!$AP$6:$AP$200,'Data Validation'!$U$6, 'Data entry'!$BD$6:$BD$200,"&lt;&gt;*Negative*"))</f>
        <v>0</v>
      </c>
      <c r="AU22" s="15">
        <f>SUM(COUNTIFS('Data entry'!$R$6:$R$200,'Summary Data'!$A22,'Data entry'!$B$6:$B$200,{"Confirmed";"Probable"},'Data entry'!$AQ$6:$AQ$200,'Data Validation'!$V$5, 'Data entry'!$AP$6:$AP$200,'Data Validation'!$U$2, 'Data entry'!$BD$6:$BD$200,"&lt;&gt;*Negative*"))</f>
        <v>0</v>
      </c>
      <c r="AV22" s="15">
        <f>SUM(COUNTIFS('Data entry'!$R$6:$R$200,'Summary Data'!$A22,'Data entry'!$B$6:$B$200,{"Confirmed";"Probable"},'Data entry'!$AQ$6:$AQ$200,'Data Validation'!$V$5, 'Data entry'!$AP$6:$AP$200,'Data Validation'!$U$3, 'Data entry'!$BD$6:$BD$200,"&lt;&gt;*Negative*"))</f>
        <v>0</v>
      </c>
      <c r="AW22" s="15">
        <f>SUM(COUNTIFS('Data entry'!$R$6:$R$200,'Summary Data'!$A22,'Data entry'!$B$6:$B$200,{"Confirmed";"Probable"},'Data entry'!$AQ$6:$AQ$200,'Data Validation'!$V$5, 'Data entry'!$AP$6:$AP$200,'Data Validation'!$U$4, 'Data entry'!$BD$6:$BD$200,"&lt;&gt;*Negative*"))</f>
        <v>0</v>
      </c>
      <c r="AX22" s="15">
        <f>SUM(COUNTIFS('Data entry'!$R$6:$R$200,'Summary Data'!$A22,'Data entry'!$B$6:$B$200,{"Confirmed";"Probable"},'Data entry'!$AQ$6:$AQ$200,'Data Validation'!$V$5, 'Data entry'!$AP$6:$AP$200,'Data Validation'!$U$5, 'Data entry'!$BD$6:$BD$200,"&lt;&gt;*Negative*"))</f>
        <v>0</v>
      </c>
      <c r="AY22" s="15">
        <f>SUM(COUNTIFS('Data entry'!$R$6:$R$200,'Summary Data'!$A22,'Data entry'!$B$6:$B$200,{"Confirmed";"Probable"},'Data entry'!$AQ$6:$AQ$200,'Data Validation'!$V$5, 'Data entry'!$AP$6:$AP$200,'Data Validation'!$U$6, 'Data entry'!$BD$6:$BD$200,"&lt;&gt;*Negative*"))</f>
        <v>0</v>
      </c>
      <c r="AZ22" s="15">
        <f>SUM(COUNTIFS('Data entry'!$R$6:$R$200,'Summary Data'!$A22,'Data entry'!$B$6:$B$200,{"Confirmed";"Probable"},'Data entry'!$AQ$6:$AQ$200,'Data Validation'!$V$6, 'Data entry'!$AP$6:$AP$200,'Data Validation'!$U$2, 'Data entry'!$BD$6:$BD$200,"&lt;&gt;*Negative*"))</f>
        <v>0</v>
      </c>
      <c r="BA22" s="15">
        <f>SUM(COUNTIFS('Data entry'!$R$6:$R$200,'Summary Data'!$A22,'Data entry'!$B$6:$B$200,{"Confirmed";"Probable"},'Data entry'!$AQ$6:$AQ$200,'Data Validation'!$V$6, 'Data entry'!$AP$6:$AP$200,'Data Validation'!$U$3, 'Data entry'!$BD$6:$BD$200,"&lt;&gt;*Negative*"))</f>
        <v>0</v>
      </c>
      <c r="BB22" s="15">
        <f>SUM(COUNTIFS('Data entry'!$R$6:$R$200,'Summary Data'!$A22,'Data entry'!$B$6:$B$200,{"Confirmed";"Probable"},'Data entry'!$AQ$6:$AQ$200,'Data Validation'!$V$6, 'Data entry'!$AP$6:$AP$200,'Data Validation'!$U$4, 'Data entry'!$BD$6:$BD$200,"&lt;&gt;*Negative*"))</f>
        <v>0</v>
      </c>
      <c r="BC22" s="15">
        <f>SUM(COUNTIFS('Data entry'!$R$6:$R$200,'Summary Data'!$A22,'Data entry'!$B$6:$B$200,{"Confirmed";"Probable"},'Data entry'!$AQ$6:$AQ$200,'Data Validation'!$V$6, 'Data entry'!$AP$6:$AP$200,'Data Validation'!$U$5, 'Data entry'!$BD$6:$BD$200,"&lt;&gt;*Negative*"))</f>
        <v>0</v>
      </c>
      <c r="BD22" s="15">
        <f>SUM(COUNTIFS('Data entry'!$R$6:$R$200,'Summary Data'!$A22,'Data entry'!$B$6:$B$200,{"Confirmed";"Probable"},'Data entry'!$AQ$6:$AQ$200,'Data Validation'!$V$6, 'Data entry'!$AP$6:$AP$200,'Data Validation'!$U$6, 'Data entry'!$BD$6:$BD$200,"&lt;&gt;*Negative*"))</f>
        <v>0</v>
      </c>
      <c r="BE22" s="15">
        <f>SUM(COUNTIFS('Data entry'!$R$6:$R$200,'Summary Data'!$A22,'Data entry'!$B$6:$B$200,{"Confirmed";"Probable"},'Data entry'!$AQ$6:$AQ$200,'Data Validation'!$V$7, 'Data entry'!$AP$6:$AP$200,'Data Validation'!$U$2, 'Data entry'!$BD$6:$BD$200,"&lt;&gt;*Negative*"))</f>
        <v>0</v>
      </c>
      <c r="BF22" s="15">
        <f>SUM(COUNTIFS('Data entry'!$R$6:$R$200,'Summary Data'!$A22,'Data entry'!$B$6:$B$200,{"Confirmed";"Probable"},'Data entry'!$AQ$6:$AQ$200,'Data Validation'!$V$7, 'Data entry'!$AP$6:$AP$200,'Data Validation'!$U$3, 'Data entry'!$BD$6:$BD$200,"&lt;&gt;*Negative*"))</f>
        <v>0</v>
      </c>
      <c r="BG22" s="15">
        <f>SUM(COUNTIFS('Data entry'!$R$6:$R$200,'Summary Data'!$A22,'Data entry'!$B$6:$B$200,{"Confirmed";"Probable"},'Data entry'!$AQ$6:$AQ$200,'Data Validation'!$V$7, 'Data entry'!$AP$6:$AP$200,'Data Validation'!$U$4, 'Data entry'!$BD$6:$BD$200,"&lt;&gt;*Negative*"))</f>
        <v>0</v>
      </c>
      <c r="BH22" s="15">
        <f>SUM(COUNTIFS('Data entry'!$R$6:$R$200,'Summary Data'!$A22,'Data entry'!$B$6:$B$200,{"Confirmed";"Probable"},'Data entry'!$AQ$6:$AQ$200,'Data Validation'!$V$7, 'Data entry'!$AP$6:$AP$200,'Data Validation'!$U$5, 'Data entry'!$BD$6:$BD$200,"&lt;&gt;*Negative*"))</f>
        <v>0</v>
      </c>
      <c r="BI22" s="15">
        <f>SUM(COUNTIFS('Data entry'!$R$6:$R$200,'Summary Data'!$A22,'Data entry'!$B$6:$B$200,{"Confirmed";"Probable"},'Data entry'!$AQ$6:$AQ$200,'Data Validation'!$V$7, 'Data entry'!$AP$6:$AP$200,'Data Validation'!$U$6, 'Data entry'!$BD$6:$BD$200,"&lt;&gt;*Negative*"))</f>
        <v>0</v>
      </c>
      <c r="BJ22" s="15">
        <f>SUM(COUNTIFS('Data entry'!$R$6:$R$200,'Summary Data'!$A22,'Data entry'!$B$6:$B$200,{"Confirmed";"Probable"},'Data entry'!$AQ$6:$AQ$200,'Data Validation'!$V$8, 'Data entry'!$AP$6:$AP$200,'Data Validation'!$U$2, 'Data entry'!$BD$6:$BD$200,"&lt;&gt;*Negative*"))</f>
        <v>0</v>
      </c>
      <c r="BK22" s="15">
        <f>SUM(COUNTIFS('Data entry'!$R$6:$R$200,'Summary Data'!$A22,'Data entry'!$B$6:$B$200,{"Confirmed";"Probable"},'Data entry'!$AQ$6:$AQ$200,'Data Validation'!$V$8, 'Data entry'!$AP$6:$AP$200,'Data Validation'!$U$3, 'Data entry'!$BD$6:$BD$200,"&lt;&gt;*Negative*"))</f>
        <v>0</v>
      </c>
      <c r="BL22" s="15">
        <f>SUM(COUNTIFS('Data entry'!$R$6:$R$200,'Summary Data'!$A22,'Data entry'!$B$6:$B$200,{"Confirmed";"Probable"},'Data entry'!$AQ$6:$AQ$200,'Data Validation'!$V$8, 'Data entry'!$AP$6:$AP$200,'Data Validation'!$U$4, 'Data entry'!$BD$6:$BD$200,"&lt;&gt;*Negative*"))</f>
        <v>0</v>
      </c>
      <c r="BM22" s="15">
        <f>SUM(COUNTIFS('Data entry'!$R$6:$R$200,'Summary Data'!$A22,'Data entry'!$B$6:$B$200,{"Confirmed";"Probable"},'Data entry'!$AQ$6:$AQ$200,'Data Validation'!$V$8, 'Data entry'!$AP$6:$AP$200,'Data Validation'!$U$5, 'Data entry'!$BD$6:$BD$200,"&lt;&gt;*Negative*"))</f>
        <v>0</v>
      </c>
      <c r="BN22" s="15">
        <f>SUM(COUNTIFS('Data entry'!$R$6:$R$200,'Summary Data'!$A22,'Data entry'!$B$6:$B$200,{"Confirmed";"Probable"},'Data entry'!$AQ$6:$AQ$200,'Data Validation'!$V$8, 'Data entry'!$AP$6:$AP$200,'Data Validation'!$U$6, 'Data entry'!$BD$6:$BD$200,"&lt;&gt;*Negative*"))</f>
        <v>0</v>
      </c>
      <c r="BO22" s="15">
        <f>SUM(COUNTIFS('Data entry'!$R$6:$R$200,'Summary Data'!$A22,'Data entry'!$B$6:$B$200,{"Confirmed";"Probable"},'Data entry'!$AQ$6:$AQ$200,'Data Validation'!$V$9, 'Data entry'!$AP$6:$AP$200,'Data Validation'!$U$2, 'Data entry'!$BD$6:$BD$200,"&lt;&gt;*Negative*"))</f>
        <v>0</v>
      </c>
      <c r="BP22" s="15">
        <f>SUM(COUNTIFS('Data entry'!$R$6:$R$200,'Summary Data'!$A22,'Data entry'!$B$6:$B$200,{"Confirmed";"Probable"},'Data entry'!$AQ$6:$AQ$200,'Data Validation'!$V$9, 'Data entry'!$AP$6:$AP$200,'Data Validation'!$U$3, 'Data entry'!$BD$6:$BD$200,"&lt;&gt;*Negative*"))</f>
        <v>0</v>
      </c>
      <c r="BQ22" s="15">
        <f>SUM(COUNTIFS('Data entry'!$R$6:$R$200,'Summary Data'!$A22,'Data entry'!$B$6:$B$200,{"Confirmed";"Probable"},'Data entry'!$AQ$6:$AQ$200,'Data Validation'!$V$9, 'Data entry'!$AP$6:$AP$200,'Data Validation'!$U$4, 'Data entry'!$BD$6:$BD$200,"&lt;&gt;*Negative*"))</f>
        <v>0</v>
      </c>
      <c r="BR22" s="15">
        <f>SUM(COUNTIFS('Data entry'!$R$6:$R$200,'Summary Data'!$A22,'Data entry'!$B$6:$B$200,{"Confirmed";"Probable"},'Data entry'!$AQ$6:$AQ$200,'Data Validation'!$V$9, 'Data entry'!$AP$6:$AP$200,'Data Validation'!$U$5, 'Data entry'!$BD$6:$BD$200,"&lt;&gt;*Negative*"))</f>
        <v>0</v>
      </c>
      <c r="BS22" s="15">
        <f>SUM(COUNTIFS('Data entry'!$R$6:$R$200,'Summary Data'!$A22,'Data entry'!$B$6:$B$200,{"Confirmed";"Probable"},'Data entry'!$AQ$6:$AQ$200,'Data Validation'!$V$9, 'Data entry'!$AP$6:$AP$200,'Data Validation'!$U$6, 'Data entry'!$BD$6:$BD$200,"&lt;&gt;*Negative*"))</f>
        <v>0</v>
      </c>
      <c r="BT22" s="15">
        <f>SUM(COUNTIFS('Data entry'!$R$6:$R$200,'Summary Data'!$A22,'Data entry'!$B$6:$B$200,{"Confirmed";"Probable"},'Data entry'!$AQ$6:$AQ$200,'Data Validation'!$V$10, 'Data entry'!$AP$6:$AP$200,'Data Validation'!$U$2, 'Data entry'!$BD$6:$BD$200,"&lt;&gt;*Negative*"))</f>
        <v>0</v>
      </c>
      <c r="BU22" s="15">
        <f>SUM(COUNTIFS('Data entry'!$R$6:$R$200,'Summary Data'!$A22,'Data entry'!$B$6:$B$200,{"Confirmed";"Probable"},'Data entry'!$AQ$6:$AQ$200,'Data Validation'!$V$10, 'Data entry'!$AP$6:$AP$200,'Data Validation'!$U$3, 'Data entry'!$BD$6:$BD$200,"&lt;&gt;*Negative*"))</f>
        <v>0</v>
      </c>
      <c r="BV22" s="15">
        <f>SUM(COUNTIFS('Data entry'!$R$6:$R$200,'Summary Data'!$A22,'Data entry'!$B$6:$B$200,{"Confirmed";"Probable"},'Data entry'!$AQ$6:$AQ$200,'Data Validation'!$V$10, 'Data entry'!$AP$6:$AP$200,'Data Validation'!$U$4, 'Data entry'!$BD$6:$BD$200,"&lt;&gt;*Negative*"))</f>
        <v>0</v>
      </c>
      <c r="BW22" s="15">
        <f>SUM(COUNTIFS('Data entry'!$R$6:$R$200,'Summary Data'!$A22,'Data entry'!$B$6:$B$200,{"Confirmed";"Probable"},'Data entry'!$AQ$6:$AQ$200,'Data Validation'!$V$10, 'Data entry'!$AP$6:$AP$200,'Data Validation'!$U$5, 'Data entry'!$BD$6:$BD$200,"&lt;&gt;*Negative*"))</f>
        <v>0</v>
      </c>
      <c r="BX22" s="15">
        <f>SUM(COUNTIFS('Data entry'!$R$6:$R$200,'Summary Data'!$A22,'Data entry'!$B$6:$B$200,{"Confirmed";"Probable"},'Data entry'!$AQ$6:$AQ$200,'Data Validation'!$V$10, 'Data entry'!$AP$6:$AP$200,'Data Validation'!$U$6, 'Data entry'!$BD$6:$BD$200,"&lt;&gt;*Negative*"))</f>
        <v>0</v>
      </c>
      <c r="BY22" s="15">
        <f>SUM(COUNTIFS('Data entry'!$R$6:$R$200,'Summary Data'!$A22,'Data entry'!$B$6:$B$200,{"Confirmed";"Probable"},'Data entry'!$AQ$6:$AQ$200,'Data Validation'!$V$11, 'Data entry'!$AP$6:$AP$200,'Data Validation'!$U$2, 'Data entry'!$BD$6:$BD$200,"&lt;&gt;*Negative*"))</f>
        <v>0</v>
      </c>
      <c r="BZ22" s="15">
        <f>SUM(COUNTIFS('Data entry'!$R$6:$R$200,'Summary Data'!$A22,'Data entry'!$B$6:$B$200,{"Confirmed";"Probable"},'Data entry'!$AQ$6:$AQ$200,'Data Validation'!$V$11, 'Data entry'!$AP$6:$AP$200,'Data Validation'!$U$3, 'Data entry'!$BD$6:$BD$200,"&lt;&gt;*Negative*"))</f>
        <v>0</v>
      </c>
      <c r="CA22" s="15">
        <f>SUM(COUNTIFS('Data entry'!$R$6:$R$200,'Summary Data'!$A22,'Data entry'!$B$6:$B$200,{"Confirmed";"Probable"},'Data entry'!$AQ$6:$AQ$200,'Data Validation'!$V$11, 'Data entry'!$AP$6:$AP$200,'Data Validation'!$U$4, 'Data entry'!$BD$6:$BD$200,"&lt;&gt;*Negative*"))</f>
        <v>0</v>
      </c>
      <c r="CB22" s="15">
        <f>SUM(COUNTIFS('Data entry'!$R$6:$R$200,'Summary Data'!$A22,'Data entry'!$B$6:$B$200,{"Confirmed";"Probable"},'Data entry'!$AQ$6:$AQ$200,'Data Validation'!$V$11, 'Data entry'!$AP$6:$AP$200,'Data Validation'!$U$5, 'Data entry'!$BD$6:$BD$200,"&lt;&gt;*Negative*"))</f>
        <v>0</v>
      </c>
      <c r="CC22" s="15">
        <f>SUM(COUNTIFS('Data entry'!$R$6:$R$200,'Summary Data'!$A22,'Data entry'!$B$6:$B$200,{"Confirmed";"Probable"},'Data entry'!$AQ$6:$AQ$200,'Data Validation'!$V$11, 'Data entry'!$AP$6:$AP$200,'Data Validation'!$U$6, 'Data entry'!$BD$6:$BD$200,"&lt;&gt;*Negative*"))</f>
        <v>0</v>
      </c>
    </row>
    <row r="23" spans="1:81" x14ac:dyDescent="0.3">
      <c r="A23" s="12">
        <f t="shared" si="5"/>
        <v>11</v>
      </c>
      <c r="B23" s="13">
        <f t="shared" si="2"/>
        <v>0</v>
      </c>
      <c r="C23" s="13">
        <f>COUNTIFS('Data entry'!$R$6:$R$200,$A23,'Data entry'!$B$6:$B$200,"Confirmed",'Data entry'!$BD$6:$BD$200,"&lt;&gt;*Negative*")</f>
        <v>0</v>
      </c>
      <c r="D23" s="13">
        <f>COUNTIFS('Data entry'!$R$6:$R$200,$A23,'Data entry'!$B$6:$B$200,"Probable",'Data entry'!$BD$6:$BD$200,"&lt;&gt;*Negative*")</f>
        <v>0</v>
      </c>
      <c r="E23" s="13">
        <f>COUNTIFS('Data entry'!$R$6:$R$200,$A23,'Data entry'!$B$6:$B$200,"DNM")</f>
        <v>0</v>
      </c>
      <c r="F23" s="13">
        <f>SUM(COUNTIFS('Data entry'!$R$6:$R$200,'Summary Data'!$A23,'Data entry'!$B$6:$B$200,{"Confirmed";"Probable"},'Data entry'!$AO$6:$AO$200,$F$10, 'Data entry'!$BD$6:$BD$200,"&lt;&gt;*Negative*"))</f>
        <v>0</v>
      </c>
      <c r="G23" s="13">
        <f>SUM(COUNTIFS('Data entry'!$R$6:$R$200,'Summary Data'!$A23,'Data entry'!$B$6:$B$200,{"Confirmed";"Probable"},'Data entry'!$AO$6:$AO$200,$G$10, 'Data entry'!$BD$6:$BD$200,"&lt;&gt;*Negative*"))</f>
        <v>0</v>
      </c>
      <c r="H23" s="13">
        <f>SUM(COUNTIFS('Data entry'!$R$6:$R$200,'Summary Data'!$A23,'Data entry'!$B$6:$B$200,{"Confirmed";"Probable"},'Data entry'!$AO$6:$AO$200,$H$10, 'Data entry'!$BD$6:$BD$200,"&lt;&gt;*Negative*"))</f>
        <v>0</v>
      </c>
      <c r="I23" s="13">
        <f>SUM(COUNTIFS('Data entry'!$R$6:$R$200,'Summary Data'!$A23,'Data entry'!$B$6:$B$200,{"Confirmed";"Probable"},'Data entry'!$AO$6:$AO$200,$I$10, 'Data entry'!$BD$6:$BD$200,"&lt;&gt;*Negative*"))</f>
        <v>0</v>
      </c>
      <c r="J23" s="13">
        <f>SUM(COUNTIFS('Data entry'!$R$6:$R$200,'Summary Data'!$A23,'Data entry'!$B$6:$B$200,{"Confirmed";"Probable"},'Data entry'!$AO$6:$AO$200,$J$10, 'Data entry'!$BD$6:$BD$200,"&lt;&gt;*Negative*"))</f>
        <v>0</v>
      </c>
      <c r="K23" s="13">
        <f>SUM(COUNTIFS('Data entry'!$R$6:$R$200,'Summary Data'!$A23,'Data entry'!$B$6:$B$200,{"Confirmed";"Probable"},'Data entry'!$AO$6:$AO$200,$K$10, 'Data entry'!$BD$6:$BD$200,"&lt;&gt;*Negative*"))</f>
        <v>0</v>
      </c>
      <c r="L23" s="13">
        <f>SUM(COUNTIFS('Data entry'!$R$6:$R$200,'Summary Data'!$A23,'Data entry'!$B$6:$B$200,{"Confirmed";"Probable"},'Data entry'!$AO$6:$AO$200,$L$10, 'Data entry'!$BD$6:$BD$200,"&lt;&gt;*Negative*"))</f>
        <v>0</v>
      </c>
      <c r="M23" s="13">
        <f>SUM(COUNTIFS('Data entry'!$R$6:$R$200,'Summary Data'!$A23,'Data entry'!$B$6:$B$200,{"Confirmed";"Probable"},'Data entry'!$AO$6:$AO$200,$M$10, 'Data entry'!$BD$6:$BD$200,"&lt;&gt;*Negative*"))</f>
        <v>0</v>
      </c>
      <c r="N23" s="13">
        <f>SUM(COUNTIFS('Data entry'!$R$6:$R$200,'Summary Data'!$A23,'Data entry'!$B$6:$B$200,{"Confirmed";"Probable"},'Data entry'!$AO$6:$AO$200,$N$10, 'Data entry'!$BD$6:$BD$200,"&lt;&gt;*Negative*"))</f>
        <v>0</v>
      </c>
      <c r="O23" s="15">
        <f t="shared" si="3"/>
        <v>0</v>
      </c>
      <c r="P23" s="15">
        <f t="shared" si="4"/>
        <v>0</v>
      </c>
      <c r="Q23" s="15">
        <f>SUM(COUNTIFS('Data entry'!$R$6:$R$200,'Summary Data'!$A23,'Data entry'!$B$6:$B$200,{"Confirmed";"Probable"},'Data entry'!$AP$6:$AP$200,'Data Validation'!$U$2, 'Data entry'!$BD$6:$BD$200,"&lt;&gt;*Negative*"))</f>
        <v>0</v>
      </c>
      <c r="R23" s="15">
        <f>SUM(COUNTIFS('Data entry'!$R$6:$R$200,'Summary Data'!$A23,'Data entry'!$B$6:$B$200,{"Confirmed";"Probable"},'Data entry'!$AP$6:$AP$200,'Data Validation'!$U$3, 'Data entry'!$BD$6:$BD$200,"&lt;&gt;*Negative*"))</f>
        <v>0</v>
      </c>
      <c r="S23" s="15">
        <f>SUM(COUNTIFS('Data entry'!$R$6:$R$200,'Summary Data'!$A23,'Data entry'!$B$6:$B$200,{"Confirmed";"Probable"},'Data entry'!$AP$6:$AP$200,'Data Validation'!$U$4, 'Data entry'!$BD$6:$BD$200,"&lt;&gt;*Negative*"))</f>
        <v>0</v>
      </c>
      <c r="T23" s="15">
        <f>SUM(COUNTIFS('Data entry'!$R$6:$R$200,'Summary Data'!$A23,'Data entry'!$B$6:$B$200,{"Confirmed";"Probable"},'Data entry'!$AP$6:$AP$200,'Data Validation'!$U$5, 'Data entry'!$BD$6:$BD$200,"&lt;&gt;*Negative*"))</f>
        <v>0</v>
      </c>
      <c r="U23" s="15">
        <f>SUM(COUNTIFS('Data entry'!$R$6:$R$200,'Summary Data'!$A23,'Data entry'!$B$6:$B$200,{"Confirmed";"Probable"},'Data entry'!$AP$6:$AP$200,'Data Validation'!$U$6, 'Data entry'!$BD$6:$BD$200,"&lt;&gt;*Negative*"))</f>
        <v>0</v>
      </c>
      <c r="V23" s="15">
        <f>SUM(COUNTIFS('Data entry'!$R$6:$R$200,'Summary Data'!$A23,'Data entry'!$B$6:$B$200,{"Confirmed";"Probable"},'Data entry'!$AQ$6:$AQ$200,'Data Validation'!$V$2, 'Data entry'!$BD$6:$BD$200,"&lt;&gt;*Negative*"))</f>
        <v>0</v>
      </c>
      <c r="W23" s="15">
        <f>SUM(COUNTIFS('Data entry'!$R$6:$R$200,'Summary Data'!$A23,'Data entry'!$B$6:$B$200,{"Confirmed";"Probable"},'Data entry'!$AQ$6:$AQ$200,'Data Validation'!$V$3, 'Data entry'!$BD$6:$BD$200,"&lt;&gt;*Negative*"))</f>
        <v>0</v>
      </c>
      <c r="X23" s="15">
        <f>SUM(COUNTIFS('Data entry'!$R$6:$R$200,'Summary Data'!$A23,'Data entry'!$B$6:$B$200,{"Confirmed";"Probable"},'Data entry'!$AQ$6:$AQ$200,'Data Validation'!$V$4, 'Data entry'!$BD$6:$BD$200,"&lt;&gt;*Negative*"))</f>
        <v>0</v>
      </c>
      <c r="Y23" s="15">
        <f>SUM(COUNTIFS('Data entry'!$R$6:$R$200,'Summary Data'!$A23,'Data entry'!$B$6:$B$200,{"Confirmed";"Probable"},'Data entry'!$AQ$6:$AQ$200,'Data Validation'!$V$5, 'Data entry'!$BD$6:$BD$200,"&lt;&gt;*Negative*"))</f>
        <v>0</v>
      </c>
      <c r="Z23" s="15">
        <f>SUM(COUNTIFS('Data entry'!$R$6:$R$200,'Summary Data'!$A23,'Data entry'!$B$6:$B$200,{"Confirmed";"Probable"},'Data entry'!$AQ$6:$AQ$200,'Data Validation'!$V$6, 'Data entry'!$BD$6:$BD$200,"&lt;&gt;*Negative*"))</f>
        <v>0</v>
      </c>
      <c r="AA23" s="15">
        <f>SUM(COUNTIFS('Data entry'!$R$6:$R$200,'Summary Data'!$A23,'Data entry'!$B$6:$B$200,{"Confirmed";"Probable"},'Data entry'!$AQ$6:$AQ$200,'Data Validation'!$V$7, 'Data entry'!$BD$6:$BD$200,"&lt;&gt;*Negative*"))</f>
        <v>0</v>
      </c>
      <c r="AB23" s="15">
        <f>SUM(COUNTIFS('Data entry'!$R$6:$R$200,'Summary Data'!$A23,'Data entry'!$B$6:$B$200,{"Confirmed";"Probable"},'Data entry'!$AQ$6:$AQ$200,'Data Validation'!$V$8, 'Data entry'!$BD$6:$BD$200,"&lt;&gt;*Negative*"))</f>
        <v>0</v>
      </c>
      <c r="AC23" s="15">
        <f>SUM(COUNTIFS('Data entry'!$R$6:$R$200,'Summary Data'!$A23,'Data entry'!$B$6:$B$200,{"Confirmed";"Probable"},'Data entry'!$AQ$6:$AQ$200,'Data Validation'!$V$9, 'Data entry'!$BD$6:$BD$200,"&lt;&gt;*Negative*"))</f>
        <v>0</v>
      </c>
      <c r="AD23" s="15">
        <f>SUM(COUNTIFS('Data entry'!$R$6:$R$200,'Summary Data'!$A23,'Data entry'!$B$6:$B$200,{"Confirmed";"Probable"},'Data entry'!$AQ$6:$AQ$200,'Data Validation'!$V$10, 'Data entry'!$BD$6:$BD$200,"&lt;&gt;*Negative*"))</f>
        <v>0</v>
      </c>
      <c r="AE23" s="15">
        <f>SUM(COUNTIFS('Data entry'!$R$6:$R$200,'Summary Data'!$A23,'Data entry'!$B$6:$B$200,{"Confirmed";"Probable"},'Data entry'!$AQ$6:$AQ$200,'Data Validation'!$V$11, 'Data entry'!$BD$6:$BD$200,"&lt;&gt;*Negative*"))</f>
        <v>0</v>
      </c>
      <c r="AF23" s="15">
        <f>SUM(COUNTIFS('Data entry'!$R$6:$R$200,'Summary Data'!$A23,'Data entry'!$B$6:$B$200,{"Confirmed";"Probable"},'Data entry'!$AQ$6:$AQ$200,'Data Validation'!$V$2, 'Data entry'!$AP$6:$AP$200,'Data Validation'!$U$2, 'Data entry'!$BD$6:$BD$200,"&lt;&gt;*Negative*"))</f>
        <v>0</v>
      </c>
      <c r="AG23" s="15">
        <f>SUM(COUNTIFS('Data entry'!$R$6:$R$200,'Summary Data'!$A23,'Data entry'!$B$6:$B$200,{"Confirmed";"Probable"},'Data entry'!$AQ$6:$AQ$200,'Data Validation'!$V$2, 'Data entry'!$AP$6:$AP$200,'Data Validation'!$U$3, 'Data entry'!$BD$6:$BD$200,"&lt;&gt;*Negative*"))</f>
        <v>0</v>
      </c>
      <c r="AH23" s="15">
        <f>SUM(COUNTIFS('Data entry'!$R$6:$R$200,'Summary Data'!$A23,'Data entry'!$B$6:$B$200,{"Confirmed";"Probable"},'Data entry'!$AQ$6:$AQ$200,'Data Validation'!$V$2, 'Data entry'!$AP$6:$AP$200,'Data Validation'!$U$4, 'Data entry'!$BD$6:$BD$200,"&lt;&gt;*Negative*"))</f>
        <v>0</v>
      </c>
      <c r="AI23" s="15">
        <f>SUM(COUNTIFS('Data entry'!$R$6:$R$200,'Summary Data'!$A23,'Data entry'!$B$6:$B$200,{"Confirmed";"Probable"},'Data entry'!$AQ$6:$AQ$200,'Data Validation'!$V$2, 'Data entry'!$AP$6:$AP$200,'Data Validation'!$U$5, 'Data entry'!$BD$6:$BD$200,"&lt;&gt;*Negative*"))</f>
        <v>0</v>
      </c>
      <c r="AJ23" s="15">
        <f>SUM(COUNTIFS('Data entry'!$R$6:$R$200,'Summary Data'!$A23,'Data entry'!$B$6:$B$200,{"Confirmed";"Probable"},'Data entry'!$AQ$6:$AQ$200,'Data Validation'!$V$2, 'Data entry'!$AP$6:$AP$200,'Data Validation'!$U$6, 'Data entry'!$BD$6:$BD$200,"&lt;&gt;*Negative*"))</f>
        <v>0</v>
      </c>
      <c r="AK23" s="15">
        <f>SUM(COUNTIFS('Data entry'!$R$6:$R$200,'Summary Data'!$A23,'Data entry'!$B$6:$B$200,{"Confirmed";"Probable"},'Data entry'!$AQ$6:$AQ$200,'Data Validation'!$V$3, 'Data entry'!$AP$6:$AP$200,'Data Validation'!$U$2, 'Data entry'!$BD$6:$BD$200,"&lt;&gt;*Negative*"))</f>
        <v>0</v>
      </c>
      <c r="AL23" s="15">
        <f>SUM(COUNTIFS('Data entry'!$R$6:$R$200,'Summary Data'!$A23,'Data entry'!$B$6:$B$200,{"Confirmed";"Probable"},'Data entry'!$AQ$6:$AQ$200,'Data Validation'!$V$3, 'Data entry'!$AP$6:$AP$200,'Data Validation'!$U$3, 'Data entry'!$BD$6:$BD$200,"&lt;&gt;*Negative*"))</f>
        <v>0</v>
      </c>
      <c r="AM23" s="15">
        <f>SUM(COUNTIFS('Data entry'!$R$6:$R$200,'Summary Data'!$A23,'Data entry'!$B$6:$B$200,{"Confirmed";"Probable"},'Data entry'!$AQ$6:$AQ$200,'Data Validation'!$V$3, 'Data entry'!$AP$6:$AP$200,'Data Validation'!$U$4, 'Data entry'!$BD$6:$BD$200,"&lt;&gt;*Negative*"))</f>
        <v>0</v>
      </c>
      <c r="AN23" s="15">
        <f>SUM(COUNTIFS('Data entry'!$R$6:$R$200,'Summary Data'!$A23,'Data entry'!$B$6:$B$200,{"Confirmed";"Probable"},'Data entry'!$AQ$6:$AQ$200,'Data Validation'!$V$3, 'Data entry'!$AP$6:$AP$200,'Data Validation'!$U$5, 'Data entry'!$BD$6:$BD$200,"&lt;&gt;*Negative*"))</f>
        <v>0</v>
      </c>
      <c r="AO23" s="15">
        <f>SUM(COUNTIFS('Data entry'!$R$6:$R$200,'Summary Data'!$A23,'Data entry'!$B$6:$B$200,{"Confirmed";"Probable"},'Data entry'!$AQ$6:$AQ$200,'Data Validation'!$V$3, 'Data entry'!$AP$6:$AP$200,'Data Validation'!$U$6, 'Data entry'!$BD$6:$BD$200,"&lt;&gt;*Negative*"))</f>
        <v>0</v>
      </c>
      <c r="AP23" s="15">
        <f>SUM(COUNTIFS('Data entry'!$R$6:$R$200,'Summary Data'!$A23,'Data entry'!$B$6:$B$200,{"Confirmed";"Probable"},'Data entry'!$AQ$6:$AQ$200,'Data Validation'!$V$4, 'Data entry'!$AP$6:$AP$200,'Data Validation'!$U$2, 'Data entry'!$BD$6:$BD$200,"&lt;&gt;*Negative*"))</f>
        <v>0</v>
      </c>
      <c r="AQ23" s="15">
        <f>SUM(COUNTIFS('Data entry'!$R$6:$R$200,'Summary Data'!$A23,'Data entry'!$B$6:$B$200,{"Confirmed";"Probable"},'Data entry'!$AQ$6:$AQ$200,'Data Validation'!$V$4, 'Data entry'!$AP$6:$AP$200,'Data Validation'!$U$3, 'Data entry'!$BD$6:$BD$200,"&lt;&gt;*Negative*"))</f>
        <v>0</v>
      </c>
      <c r="AR23" s="15">
        <f>SUM(COUNTIFS('Data entry'!$R$6:$R$200,'Summary Data'!$A23,'Data entry'!$B$6:$B$200,{"Confirmed";"Probable"},'Data entry'!$AQ$6:$AQ$200,'Data Validation'!$V$4, 'Data entry'!$AP$6:$AP$200,'Data Validation'!$U$4, 'Data entry'!$BD$6:$BD$200,"&lt;&gt;*Negative*"))</f>
        <v>0</v>
      </c>
      <c r="AS23" s="15">
        <f>SUM(COUNTIFS('Data entry'!$R$6:$R$200,'Summary Data'!$A23,'Data entry'!$B$6:$B$200,{"Confirmed";"Probable"},'Data entry'!$AQ$6:$AQ$200,'Data Validation'!$V$4, 'Data entry'!$AP$6:$AP$200,'Data Validation'!$U$5, 'Data entry'!$BD$6:$BD$200,"&lt;&gt;*Negative*"))</f>
        <v>0</v>
      </c>
      <c r="AT23" s="15">
        <f>SUM(COUNTIFS('Data entry'!$R$6:$R$200,'Summary Data'!$A23,'Data entry'!$B$6:$B$200,{"Confirmed";"Probable"},'Data entry'!$AQ$6:$AQ$200,'Data Validation'!$V$4, 'Data entry'!$AP$6:$AP$200,'Data Validation'!$U$6, 'Data entry'!$BD$6:$BD$200,"&lt;&gt;*Negative*"))</f>
        <v>0</v>
      </c>
      <c r="AU23" s="15">
        <f>SUM(COUNTIFS('Data entry'!$R$6:$R$200,'Summary Data'!$A23,'Data entry'!$B$6:$B$200,{"Confirmed";"Probable"},'Data entry'!$AQ$6:$AQ$200,'Data Validation'!$V$5, 'Data entry'!$AP$6:$AP$200,'Data Validation'!$U$2, 'Data entry'!$BD$6:$BD$200,"&lt;&gt;*Negative*"))</f>
        <v>0</v>
      </c>
      <c r="AV23" s="15">
        <f>SUM(COUNTIFS('Data entry'!$R$6:$R$200,'Summary Data'!$A23,'Data entry'!$B$6:$B$200,{"Confirmed";"Probable"},'Data entry'!$AQ$6:$AQ$200,'Data Validation'!$V$5, 'Data entry'!$AP$6:$AP$200,'Data Validation'!$U$3, 'Data entry'!$BD$6:$BD$200,"&lt;&gt;*Negative*"))</f>
        <v>0</v>
      </c>
      <c r="AW23" s="15">
        <f>SUM(COUNTIFS('Data entry'!$R$6:$R$200,'Summary Data'!$A23,'Data entry'!$B$6:$B$200,{"Confirmed";"Probable"},'Data entry'!$AQ$6:$AQ$200,'Data Validation'!$V$5, 'Data entry'!$AP$6:$AP$200,'Data Validation'!$U$4, 'Data entry'!$BD$6:$BD$200,"&lt;&gt;*Negative*"))</f>
        <v>0</v>
      </c>
      <c r="AX23" s="15">
        <f>SUM(COUNTIFS('Data entry'!$R$6:$R$200,'Summary Data'!$A23,'Data entry'!$B$6:$B$200,{"Confirmed";"Probable"},'Data entry'!$AQ$6:$AQ$200,'Data Validation'!$V$5, 'Data entry'!$AP$6:$AP$200,'Data Validation'!$U$5, 'Data entry'!$BD$6:$BD$200,"&lt;&gt;*Negative*"))</f>
        <v>0</v>
      </c>
      <c r="AY23" s="15">
        <f>SUM(COUNTIFS('Data entry'!$R$6:$R$200,'Summary Data'!$A23,'Data entry'!$B$6:$B$200,{"Confirmed";"Probable"},'Data entry'!$AQ$6:$AQ$200,'Data Validation'!$V$5, 'Data entry'!$AP$6:$AP$200,'Data Validation'!$U$6, 'Data entry'!$BD$6:$BD$200,"&lt;&gt;*Negative*"))</f>
        <v>0</v>
      </c>
      <c r="AZ23" s="15">
        <f>SUM(COUNTIFS('Data entry'!$R$6:$R$200,'Summary Data'!$A23,'Data entry'!$B$6:$B$200,{"Confirmed";"Probable"},'Data entry'!$AQ$6:$AQ$200,'Data Validation'!$V$6, 'Data entry'!$AP$6:$AP$200,'Data Validation'!$U$2, 'Data entry'!$BD$6:$BD$200,"&lt;&gt;*Negative*"))</f>
        <v>0</v>
      </c>
      <c r="BA23" s="15">
        <f>SUM(COUNTIFS('Data entry'!$R$6:$R$200,'Summary Data'!$A23,'Data entry'!$B$6:$B$200,{"Confirmed";"Probable"},'Data entry'!$AQ$6:$AQ$200,'Data Validation'!$V$6, 'Data entry'!$AP$6:$AP$200,'Data Validation'!$U$3, 'Data entry'!$BD$6:$BD$200,"&lt;&gt;*Negative*"))</f>
        <v>0</v>
      </c>
      <c r="BB23" s="15">
        <f>SUM(COUNTIFS('Data entry'!$R$6:$R$200,'Summary Data'!$A23,'Data entry'!$B$6:$B$200,{"Confirmed";"Probable"},'Data entry'!$AQ$6:$AQ$200,'Data Validation'!$V$6, 'Data entry'!$AP$6:$AP$200,'Data Validation'!$U$4, 'Data entry'!$BD$6:$BD$200,"&lt;&gt;*Negative*"))</f>
        <v>0</v>
      </c>
      <c r="BC23" s="15">
        <f>SUM(COUNTIFS('Data entry'!$R$6:$R$200,'Summary Data'!$A23,'Data entry'!$B$6:$B$200,{"Confirmed";"Probable"},'Data entry'!$AQ$6:$AQ$200,'Data Validation'!$V$6, 'Data entry'!$AP$6:$AP$200,'Data Validation'!$U$5, 'Data entry'!$BD$6:$BD$200,"&lt;&gt;*Negative*"))</f>
        <v>0</v>
      </c>
      <c r="BD23" s="15">
        <f>SUM(COUNTIFS('Data entry'!$R$6:$R$200,'Summary Data'!$A23,'Data entry'!$B$6:$B$200,{"Confirmed";"Probable"},'Data entry'!$AQ$6:$AQ$200,'Data Validation'!$V$6, 'Data entry'!$AP$6:$AP$200,'Data Validation'!$U$6, 'Data entry'!$BD$6:$BD$200,"&lt;&gt;*Negative*"))</f>
        <v>0</v>
      </c>
      <c r="BE23" s="15">
        <f>SUM(COUNTIFS('Data entry'!$R$6:$R$200,'Summary Data'!$A23,'Data entry'!$B$6:$B$200,{"Confirmed";"Probable"},'Data entry'!$AQ$6:$AQ$200,'Data Validation'!$V$7, 'Data entry'!$AP$6:$AP$200,'Data Validation'!$U$2, 'Data entry'!$BD$6:$BD$200,"&lt;&gt;*Negative*"))</f>
        <v>0</v>
      </c>
      <c r="BF23" s="15">
        <f>SUM(COUNTIFS('Data entry'!$R$6:$R$200,'Summary Data'!$A23,'Data entry'!$B$6:$B$200,{"Confirmed";"Probable"},'Data entry'!$AQ$6:$AQ$200,'Data Validation'!$V$7, 'Data entry'!$AP$6:$AP$200,'Data Validation'!$U$3, 'Data entry'!$BD$6:$BD$200,"&lt;&gt;*Negative*"))</f>
        <v>0</v>
      </c>
      <c r="BG23" s="15">
        <f>SUM(COUNTIFS('Data entry'!$R$6:$R$200,'Summary Data'!$A23,'Data entry'!$B$6:$B$200,{"Confirmed";"Probable"},'Data entry'!$AQ$6:$AQ$200,'Data Validation'!$V$7, 'Data entry'!$AP$6:$AP$200,'Data Validation'!$U$4, 'Data entry'!$BD$6:$BD$200,"&lt;&gt;*Negative*"))</f>
        <v>0</v>
      </c>
      <c r="BH23" s="15">
        <f>SUM(COUNTIFS('Data entry'!$R$6:$R$200,'Summary Data'!$A23,'Data entry'!$B$6:$B$200,{"Confirmed";"Probable"},'Data entry'!$AQ$6:$AQ$200,'Data Validation'!$V$7, 'Data entry'!$AP$6:$AP$200,'Data Validation'!$U$5, 'Data entry'!$BD$6:$BD$200,"&lt;&gt;*Negative*"))</f>
        <v>0</v>
      </c>
      <c r="BI23" s="15">
        <f>SUM(COUNTIFS('Data entry'!$R$6:$R$200,'Summary Data'!$A23,'Data entry'!$B$6:$B$200,{"Confirmed";"Probable"},'Data entry'!$AQ$6:$AQ$200,'Data Validation'!$V$7, 'Data entry'!$AP$6:$AP$200,'Data Validation'!$U$6, 'Data entry'!$BD$6:$BD$200,"&lt;&gt;*Negative*"))</f>
        <v>0</v>
      </c>
      <c r="BJ23" s="15">
        <f>SUM(COUNTIFS('Data entry'!$R$6:$R$200,'Summary Data'!$A23,'Data entry'!$B$6:$B$200,{"Confirmed";"Probable"},'Data entry'!$AQ$6:$AQ$200,'Data Validation'!$V$8, 'Data entry'!$AP$6:$AP$200,'Data Validation'!$U$2, 'Data entry'!$BD$6:$BD$200,"&lt;&gt;*Negative*"))</f>
        <v>0</v>
      </c>
      <c r="BK23" s="15">
        <f>SUM(COUNTIFS('Data entry'!$R$6:$R$200,'Summary Data'!$A23,'Data entry'!$B$6:$B$200,{"Confirmed";"Probable"},'Data entry'!$AQ$6:$AQ$200,'Data Validation'!$V$8, 'Data entry'!$AP$6:$AP$200,'Data Validation'!$U$3, 'Data entry'!$BD$6:$BD$200,"&lt;&gt;*Negative*"))</f>
        <v>0</v>
      </c>
      <c r="BL23" s="15">
        <f>SUM(COUNTIFS('Data entry'!$R$6:$R$200,'Summary Data'!$A23,'Data entry'!$B$6:$B$200,{"Confirmed";"Probable"},'Data entry'!$AQ$6:$AQ$200,'Data Validation'!$V$8, 'Data entry'!$AP$6:$AP$200,'Data Validation'!$U$4, 'Data entry'!$BD$6:$BD$200,"&lt;&gt;*Negative*"))</f>
        <v>0</v>
      </c>
      <c r="BM23" s="15">
        <f>SUM(COUNTIFS('Data entry'!$R$6:$R$200,'Summary Data'!$A23,'Data entry'!$B$6:$B$200,{"Confirmed";"Probable"},'Data entry'!$AQ$6:$AQ$200,'Data Validation'!$V$8, 'Data entry'!$AP$6:$AP$200,'Data Validation'!$U$5, 'Data entry'!$BD$6:$BD$200,"&lt;&gt;*Negative*"))</f>
        <v>0</v>
      </c>
      <c r="BN23" s="15">
        <f>SUM(COUNTIFS('Data entry'!$R$6:$R$200,'Summary Data'!$A23,'Data entry'!$B$6:$B$200,{"Confirmed";"Probable"},'Data entry'!$AQ$6:$AQ$200,'Data Validation'!$V$8, 'Data entry'!$AP$6:$AP$200,'Data Validation'!$U$6, 'Data entry'!$BD$6:$BD$200,"&lt;&gt;*Negative*"))</f>
        <v>0</v>
      </c>
      <c r="BO23" s="15">
        <f>SUM(COUNTIFS('Data entry'!$R$6:$R$200,'Summary Data'!$A23,'Data entry'!$B$6:$B$200,{"Confirmed";"Probable"},'Data entry'!$AQ$6:$AQ$200,'Data Validation'!$V$9, 'Data entry'!$AP$6:$AP$200,'Data Validation'!$U$2, 'Data entry'!$BD$6:$BD$200,"&lt;&gt;*Negative*"))</f>
        <v>0</v>
      </c>
      <c r="BP23" s="15">
        <f>SUM(COUNTIFS('Data entry'!$R$6:$R$200,'Summary Data'!$A23,'Data entry'!$B$6:$B$200,{"Confirmed";"Probable"},'Data entry'!$AQ$6:$AQ$200,'Data Validation'!$V$9, 'Data entry'!$AP$6:$AP$200,'Data Validation'!$U$3, 'Data entry'!$BD$6:$BD$200,"&lt;&gt;*Negative*"))</f>
        <v>0</v>
      </c>
      <c r="BQ23" s="15">
        <f>SUM(COUNTIFS('Data entry'!$R$6:$R$200,'Summary Data'!$A23,'Data entry'!$B$6:$B$200,{"Confirmed";"Probable"},'Data entry'!$AQ$6:$AQ$200,'Data Validation'!$V$9, 'Data entry'!$AP$6:$AP$200,'Data Validation'!$U$4, 'Data entry'!$BD$6:$BD$200,"&lt;&gt;*Negative*"))</f>
        <v>0</v>
      </c>
      <c r="BR23" s="15">
        <f>SUM(COUNTIFS('Data entry'!$R$6:$R$200,'Summary Data'!$A23,'Data entry'!$B$6:$B$200,{"Confirmed";"Probable"},'Data entry'!$AQ$6:$AQ$200,'Data Validation'!$V$9, 'Data entry'!$AP$6:$AP$200,'Data Validation'!$U$5, 'Data entry'!$BD$6:$BD$200,"&lt;&gt;*Negative*"))</f>
        <v>0</v>
      </c>
      <c r="BS23" s="15">
        <f>SUM(COUNTIFS('Data entry'!$R$6:$R$200,'Summary Data'!$A23,'Data entry'!$B$6:$B$200,{"Confirmed";"Probable"},'Data entry'!$AQ$6:$AQ$200,'Data Validation'!$V$9, 'Data entry'!$AP$6:$AP$200,'Data Validation'!$U$6, 'Data entry'!$BD$6:$BD$200,"&lt;&gt;*Negative*"))</f>
        <v>0</v>
      </c>
      <c r="BT23" s="15">
        <f>SUM(COUNTIFS('Data entry'!$R$6:$R$200,'Summary Data'!$A23,'Data entry'!$B$6:$B$200,{"Confirmed";"Probable"},'Data entry'!$AQ$6:$AQ$200,'Data Validation'!$V$10, 'Data entry'!$AP$6:$AP$200,'Data Validation'!$U$2, 'Data entry'!$BD$6:$BD$200,"&lt;&gt;*Negative*"))</f>
        <v>0</v>
      </c>
      <c r="BU23" s="15">
        <f>SUM(COUNTIFS('Data entry'!$R$6:$R$200,'Summary Data'!$A23,'Data entry'!$B$6:$B$200,{"Confirmed";"Probable"},'Data entry'!$AQ$6:$AQ$200,'Data Validation'!$V$10, 'Data entry'!$AP$6:$AP$200,'Data Validation'!$U$3, 'Data entry'!$BD$6:$BD$200,"&lt;&gt;*Negative*"))</f>
        <v>0</v>
      </c>
      <c r="BV23" s="15">
        <f>SUM(COUNTIFS('Data entry'!$R$6:$R$200,'Summary Data'!$A23,'Data entry'!$B$6:$B$200,{"Confirmed";"Probable"},'Data entry'!$AQ$6:$AQ$200,'Data Validation'!$V$10, 'Data entry'!$AP$6:$AP$200,'Data Validation'!$U$4, 'Data entry'!$BD$6:$BD$200,"&lt;&gt;*Negative*"))</f>
        <v>0</v>
      </c>
      <c r="BW23" s="15">
        <f>SUM(COUNTIFS('Data entry'!$R$6:$R$200,'Summary Data'!$A23,'Data entry'!$B$6:$B$200,{"Confirmed";"Probable"},'Data entry'!$AQ$6:$AQ$200,'Data Validation'!$V$10, 'Data entry'!$AP$6:$AP$200,'Data Validation'!$U$5, 'Data entry'!$BD$6:$BD$200,"&lt;&gt;*Negative*"))</f>
        <v>0</v>
      </c>
      <c r="BX23" s="15">
        <f>SUM(COUNTIFS('Data entry'!$R$6:$R$200,'Summary Data'!$A23,'Data entry'!$B$6:$B$200,{"Confirmed";"Probable"},'Data entry'!$AQ$6:$AQ$200,'Data Validation'!$V$10, 'Data entry'!$AP$6:$AP$200,'Data Validation'!$U$6, 'Data entry'!$BD$6:$BD$200,"&lt;&gt;*Negative*"))</f>
        <v>0</v>
      </c>
      <c r="BY23" s="15">
        <f>SUM(COUNTIFS('Data entry'!$R$6:$R$200,'Summary Data'!$A23,'Data entry'!$B$6:$B$200,{"Confirmed";"Probable"},'Data entry'!$AQ$6:$AQ$200,'Data Validation'!$V$11, 'Data entry'!$AP$6:$AP$200,'Data Validation'!$U$2, 'Data entry'!$BD$6:$BD$200,"&lt;&gt;*Negative*"))</f>
        <v>0</v>
      </c>
      <c r="BZ23" s="15">
        <f>SUM(COUNTIFS('Data entry'!$R$6:$R$200,'Summary Data'!$A23,'Data entry'!$B$6:$B$200,{"Confirmed";"Probable"},'Data entry'!$AQ$6:$AQ$200,'Data Validation'!$V$11, 'Data entry'!$AP$6:$AP$200,'Data Validation'!$U$3, 'Data entry'!$BD$6:$BD$200,"&lt;&gt;*Negative*"))</f>
        <v>0</v>
      </c>
      <c r="CA23" s="15">
        <f>SUM(COUNTIFS('Data entry'!$R$6:$R$200,'Summary Data'!$A23,'Data entry'!$B$6:$B$200,{"Confirmed";"Probable"},'Data entry'!$AQ$6:$AQ$200,'Data Validation'!$V$11, 'Data entry'!$AP$6:$AP$200,'Data Validation'!$U$4, 'Data entry'!$BD$6:$BD$200,"&lt;&gt;*Negative*"))</f>
        <v>0</v>
      </c>
      <c r="CB23" s="15">
        <f>SUM(COUNTIFS('Data entry'!$R$6:$R$200,'Summary Data'!$A23,'Data entry'!$B$6:$B$200,{"Confirmed";"Probable"},'Data entry'!$AQ$6:$AQ$200,'Data Validation'!$V$11, 'Data entry'!$AP$6:$AP$200,'Data Validation'!$U$5, 'Data entry'!$BD$6:$BD$200,"&lt;&gt;*Negative*"))</f>
        <v>0</v>
      </c>
      <c r="CC23" s="15">
        <f>SUM(COUNTIFS('Data entry'!$R$6:$R$200,'Summary Data'!$A23,'Data entry'!$B$6:$B$200,{"Confirmed";"Probable"},'Data entry'!$AQ$6:$AQ$200,'Data Validation'!$V$11, 'Data entry'!$AP$6:$AP$200,'Data Validation'!$U$6, 'Data entry'!$BD$6:$BD$200,"&lt;&gt;*Negative*"))</f>
        <v>0</v>
      </c>
    </row>
    <row r="24" spans="1:81" x14ac:dyDescent="0.3">
      <c r="A24" s="12">
        <f t="shared" si="5"/>
        <v>12</v>
      </c>
      <c r="B24" s="13">
        <f t="shared" si="2"/>
        <v>0</v>
      </c>
      <c r="C24" s="13">
        <f>COUNTIFS('Data entry'!$R$6:$R$200,$A24,'Data entry'!$B$6:$B$200,"Confirmed",'Data entry'!$BD$6:$BD$200,"&lt;&gt;*Negative*")</f>
        <v>0</v>
      </c>
      <c r="D24" s="13">
        <f>COUNTIFS('Data entry'!$R$6:$R$200,$A24,'Data entry'!$B$6:$B$200,"Probable",'Data entry'!$BD$6:$BD$200,"&lt;&gt;*Negative*")</f>
        <v>0</v>
      </c>
      <c r="E24" s="13">
        <f>COUNTIFS('Data entry'!$R$6:$R$200,$A24,'Data entry'!$B$6:$B$200,"DNM")</f>
        <v>0</v>
      </c>
      <c r="F24" s="13">
        <f>SUM(COUNTIFS('Data entry'!$R$6:$R$200,'Summary Data'!$A24,'Data entry'!$B$6:$B$200,{"Confirmed";"Probable"},'Data entry'!$AO$6:$AO$200,$F$10, 'Data entry'!$BD$6:$BD$200,"&lt;&gt;*Negative*"))</f>
        <v>0</v>
      </c>
      <c r="G24" s="13">
        <f>SUM(COUNTIFS('Data entry'!$R$6:$R$200,'Summary Data'!$A24,'Data entry'!$B$6:$B$200,{"Confirmed";"Probable"},'Data entry'!$AO$6:$AO$200,$G$10, 'Data entry'!$BD$6:$BD$200,"&lt;&gt;*Negative*"))</f>
        <v>0</v>
      </c>
      <c r="H24" s="13">
        <f>SUM(COUNTIFS('Data entry'!$R$6:$R$200,'Summary Data'!$A24,'Data entry'!$B$6:$B$200,{"Confirmed";"Probable"},'Data entry'!$AO$6:$AO$200,$H$10, 'Data entry'!$BD$6:$BD$200,"&lt;&gt;*Negative*"))</f>
        <v>0</v>
      </c>
      <c r="I24" s="13">
        <f>SUM(COUNTIFS('Data entry'!$R$6:$R$200,'Summary Data'!$A24,'Data entry'!$B$6:$B$200,{"Confirmed";"Probable"},'Data entry'!$AO$6:$AO$200,$I$10, 'Data entry'!$BD$6:$BD$200,"&lt;&gt;*Negative*"))</f>
        <v>0</v>
      </c>
      <c r="J24" s="13">
        <f>SUM(COUNTIFS('Data entry'!$R$6:$R$200,'Summary Data'!$A24,'Data entry'!$B$6:$B$200,{"Confirmed";"Probable"},'Data entry'!$AO$6:$AO$200,$J$10, 'Data entry'!$BD$6:$BD$200,"&lt;&gt;*Negative*"))</f>
        <v>0</v>
      </c>
      <c r="K24" s="13">
        <f>SUM(COUNTIFS('Data entry'!$R$6:$R$200,'Summary Data'!$A24,'Data entry'!$B$6:$B$200,{"Confirmed";"Probable"},'Data entry'!$AO$6:$AO$200,$K$10, 'Data entry'!$BD$6:$BD$200,"&lt;&gt;*Negative*"))</f>
        <v>0</v>
      </c>
      <c r="L24" s="13">
        <f>SUM(COUNTIFS('Data entry'!$R$6:$R$200,'Summary Data'!$A24,'Data entry'!$B$6:$B$200,{"Confirmed";"Probable"},'Data entry'!$AO$6:$AO$200,$L$10, 'Data entry'!$BD$6:$BD$200,"&lt;&gt;*Negative*"))</f>
        <v>0</v>
      </c>
      <c r="M24" s="13">
        <f>SUM(COUNTIFS('Data entry'!$R$6:$R$200,'Summary Data'!$A24,'Data entry'!$B$6:$B$200,{"Confirmed";"Probable"},'Data entry'!$AO$6:$AO$200,$M$10, 'Data entry'!$BD$6:$BD$200,"&lt;&gt;*Negative*"))</f>
        <v>0</v>
      </c>
      <c r="N24" s="13">
        <f>SUM(COUNTIFS('Data entry'!$R$6:$R$200,'Summary Data'!$A24,'Data entry'!$B$6:$B$200,{"Confirmed";"Probable"},'Data entry'!$AO$6:$AO$200,$N$10, 'Data entry'!$BD$6:$BD$200,"&lt;&gt;*Negative*"))</f>
        <v>0</v>
      </c>
      <c r="O24" s="15">
        <f t="shared" si="3"/>
        <v>0</v>
      </c>
      <c r="P24" s="15">
        <f t="shared" si="4"/>
        <v>0</v>
      </c>
      <c r="Q24" s="15">
        <f>SUM(COUNTIFS('Data entry'!$R$6:$R$200,'Summary Data'!$A24,'Data entry'!$B$6:$B$200,{"Confirmed";"Probable"},'Data entry'!$AP$6:$AP$200,'Data Validation'!$U$2, 'Data entry'!$BD$6:$BD$200,"&lt;&gt;*Negative*"))</f>
        <v>0</v>
      </c>
      <c r="R24" s="15">
        <f>SUM(COUNTIFS('Data entry'!$R$6:$R$200,'Summary Data'!$A24,'Data entry'!$B$6:$B$200,{"Confirmed";"Probable"},'Data entry'!$AP$6:$AP$200,'Data Validation'!$U$3, 'Data entry'!$BD$6:$BD$200,"&lt;&gt;*Negative*"))</f>
        <v>0</v>
      </c>
      <c r="S24" s="15">
        <f>SUM(COUNTIFS('Data entry'!$R$6:$R$200,'Summary Data'!$A24,'Data entry'!$B$6:$B$200,{"Confirmed";"Probable"},'Data entry'!$AP$6:$AP$200,'Data Validation'!$U$4, 'Data entry'!$BD$6:$BD$200,"&lt;&gt;*Negative*"))</f>
        <v>0</v>
      </c>
      <c r="T24" s="15">
        <f>SUM(COUNTIFS('Data entry'!$R$6:$R$200,'Summary Data'!$A24,'Data entry'!$B$6:$B$200,{"Confirmed";"Probable"},'Data entry'!$AP$6:$AP$200,'Data Validation'!$U$5, 'Data entry'!$BD$6:$BD$200,"&lt;&gt;*Negative*"))</f>
        <v>0</v>
      </c>
      <c r="U24" s="15">
        <f>SUM(COUNTIFS('Data entry'!$R$6:$R$200,'Summary Data'!$A24,'Data entry'!$B$6:$B$200,{"Confirmed";"Probable"},'Data entry'!$AP$6:$AP$200,'Data Validation'!$U$6, 'Data entry'!$BD$6:$BD$200,"&lt;&gt;*Negative*"))</f>
        <v>0</v>
      </c>
      <c r="V24" s="15">
        <f>SUM(COUNTIFS('Data entry'!$R$6:$R$200,'Summary Data'!$A24,'Data entry'!$B$6:$B$200,{"Confirmed";"Probable"},'Data entry'!$AQ$6:$AQ$200,'Data Validation'!$V$2, 'Data entry'!$BD$6:$BD$200,"&lt;&gt;*Negative*"))</f>
        <v>0</v>
      </c>
      <c r="W24" s="15">
        <f>SUM(COUNTIFS('Data entry'!$R$6:$R$200,'Summary Data'!$A24,'Data entry'!$B$6:$B$200,{"Confirmed";"Probable"},'Data entry'!$AQ$6:$AQ$200,'Data Validation'!$V$3, 'Data entry'!$BD$6:$BD$200,"&lt;&gt;*Negative*"))</f>
        <v>0</v>
      </c>
      <c r="X24" s="15">
        <f>SUM(COUNTIFS('Data entry'!$R$6:$R$200,'Summary Data'!$A24,'Data entry'!$B$6:$B$200,{"Confirmed";"Probable"},'Data entry'!$AQ$6:$AQ$200,'Data Validation'!$V$4, 'Data entry'!$BD$6:$BD$200,"&lt;&gt;*Negative*"))</f>
        <v>0</v>
      </c>
      <c r="Y24" s="15">
        <f>SUM(COUNTIFS('Data entry'!$R$6:$R$200,'Summary Data'!$A24,'Data entry'!$B$6:$B$200,{"Confirmed";"Probable"},'Data entry'!$AQ$6:$AQ$200,'Data Validation'!$V$5, 'Data entry'!$BD$6:$BD$200,"&lt;&gt;*Negative*"))</f>
        <v>0</v>
      </c>
      <c r="Z24" s="15">
        <f>SUM(COUNTIFS('Data entry'!$R$6:$R$200,'Summary Data'!$A24,'Data entry'!$B$6:$B$200,{"Confirmed";"Probable"},'Data entry'!$AQ$6:$AQ$200,'Data Validation'!$V$6, 'Data entry'!$BD$6:$BD$200,"&lt;&gt;*Negative*"))</f>
        <v>0</v>
      </c>
      <c r="AA24" s="15">
        <f>SUM(COUNTIFS('Data entry'!$R$6:$R$200,'Summary Data'!$A24,'Data entry'!$B$6:$B$200,{"Confirmed";"Probable"},'Data entry'!$AQ$6:$AQ$200,'Data Validation'!$V$7, 'Data entry'!$BD$6:$BD$200,"&lt;&gt;*Negative*"))</f>
        <v>0</v>
      </c>
      <c r="AB24" s="15">
        <f>SUM(COUNTIFS('Data entry'!$R$6:$R$200,'Summary Data'!$A24,'Data entry'!$B$6:$B$200,{"Confirmed";"Probable"},'Data entry'!$AQ$6:$AQ$200,'Data Validation'!$V$8, 'Data entry'!$BD$6:$BD$200,"&lt;&gt;*Negative*"))</f>
        <v>0</v>
      </c>
      <c r="AC24" s="15">
        <f>SUM(COUNTIFS('Data entry'!$R$6:$R$200,'Summary Data'!$A24,'Data entry'!$B$6:$B$200,{"Confirmed";"Probable"},'Data entry'!$AQ$6:$AQ$200,'Data Validation'!$V$9, 'Data entry'!$BD$6:$BD$200,"&lt;&gt;*Negative*"))</f>
        <v>0</v>
      </c>
      <c r="AD24" s="15">
        <f>SUM(COUNTIFS('Data entry'!$R$6:$R$200,'Summary Data'!$A24,'Data entry'!$B$6:$B$200,{"Confirmed";"Probable"},'Data entry'!$AQ$6:$AQ$200,'Data Validation'!$V$10, 'Data entry'!$BD$6:$BD$200,"&lt;&gt;*Negative*"))</f>
        <v>0</v>
      </c>
      <c r="AE24" s="15">
        <f>SUM(COUNTIFS('Data entry'!$R$6:$R$200,'Summary Data'!$A24,'Data entry'!$B$6:$B$200,{"Confirmed";"Probable"},'Data entry'!$AQ$6:$AQ$200,'Data Validation'!$V$11, 'Data entry'!$BD$6:$BD$200,"&lt;&gt;*Negative*"))</f>
        <v>0</v>
      </c>
      <c r="AF24" s="15">
        <f>SUM(COUNTIFS('Data entry'!$R$6:$R$200,'Summary Data'!$A24,'Data entry'!$B$6:$B$200,{"Confirmed";"Probable"},'Data entry'!$AQ$6:$AQ$200,'Data Validation'!$V$2, 'Data entry'!$AP$6:$AP$200,'Data Validation'!$U$2, 'Data entry'!$BD$6:$BD$200,"&lt;&gt;*Negative*"))</f>
        <v>0</v>
      </c>
      <c r="AG24" s="15">
        <f>SUM(COUNTIFS('Data entry'!$R$6:$R$200,'Summary Data'!$A24,'Data entry'!$B$6:$B$200,{"Confirmed";"Probable"},'Data entry'!$AQ$6:$AQ$200,'Data Validation'!$V$2, 'Data entry'!$AP$6:$AP$200,'Data Validation'!$U$3, 'Data entry'!$BD$6:$BD$200,"&lt;&gt;*Negative*"))</f>
        <v>0</v>
      </c>
      <c r="AH24" s="15">
        <f>SUM(COUNTIFS('Data entry'!$R$6:$R$200,'Summary Data'!$A24,'Data entry'!$B$6:$B$200,{"Confirmed";"Probable"},'Data entry'!$AQ$6:$AQ$200,'Data Validation'!$V$2, 'Data entry'!$AP$6:$AP$200,'Data Validation'!$U$4, 'Data entry'!$BD$6:$BD$200,"&lt;&gt;*Negative*"))</f>
        <v>0</v>
      </c>
      <c r="AI24" s="15">
        <f>SUM(COUNTIFS('Data entry'!$R$6:$R$200,'Summary Data'!$A24,'Data entry'!$B$6:$B$200,{"Confirmed";"Probable"},'Data entry'!$AQ$6:$AQ$200,'Data Validation'!$V$2, 'Data entry'!$AP$6:$AP$200,'Data Validation'!$U$5, 'Data entry'!$BD$6:$BD$200,"&lt;&gt;*Negative*"))</f>
        <v>0</v>
      </c>
      <c r="AJ24" s="15">
        <f>SUM(COUNTIFS('Data entry'!$R$6:$R$200,'Summary Data'!$A24,'Data entry'!$B$6:$B$200,{"Confirmed";"Probable"},'Data entry'!$AQ$6:$AQ$200,'Data Validation'!$V$2, 'Data entry'!$AP$6:$AP$200,'Data Validation'!$U$6, 'Data entry'!$BD$6:$BD$200,"&lt;&gt;*Negative*"))</f>
        <v>0</v>
      </c>
      <c r="AK24" s="15">
        <f>SUM(COUNTIFS('Data entry'!$R$6:$R$200,'Summary Data'!$A24,'Data entry'!$B$6:$B$200,{"Confirmed";"Probable"},'Data entry'!$AQ$6:$AQ$200,'Data Validation'!$V$3, 'Data entry'!$AP$6:$AP$200,'Data Validation'!$U$2, 'Data entry'!$BD$6:$BD$200,"&lt;&gt;*Negative*"))</f>
        <v>0</v>
      </c>
      <c r="AL24" s="15">
        <f>SUM(COUNTIFS('Data entry'!$R$6:$R$200,'Summary Data'!$A24,'Data entry'!$B$6:$B$200,{"Confirmed";"Probable"},'Data entry'!$AQ$6:$AQ$200,'Data Validation'!$V$3, 'Data entry'!$AP$6:$AP$200,'Data Validation'!$U$3, 'Data entry'!$BD$6:$BD$200,"&lt;&gt;*Negative*"))</f>
        <v>0</v>
      </c>
      <c r="AM24" s="15">
        <f>SUM(COUNTIFS('Data entry'!$R$6:$R$200,'Summary Data'!$A24,'Data entry'!$B$6:$B$200,{"Confirmed";"Probable"},'Data entry'!$AQ$6:$AQ$200,'Data Validation'!$V$3, 'Data entry'!$AP$6:$AP$200,'Data Validation'!$U$4, 'Data entry'!$BD$6:$BD$200,"&lt;&gt;*Negative*"))</f>
        <v>0</v>
      </c>
      <c r="AN24" s="15">
        <f>SUM(COUNTIFS('Data entry'!$R$6:$R$200,'Summary Data'!$A24,'Data entry'!$B$6:$B$200,{"Confirmed";"Probable"},'Data entry'!$AQ$6:$AQ$200,'Data Validation'!$V$3, 'Data entry'!$AP$6:$AP$200,'Data Validation'!$U$5, 'Data entry'!$BD$6:$BD$200,"&lt;&gt;*Negative*"))</f>
        <v>0</v>
      </c>
      <c r="AO24" s="15">
        <f>SUM(COUNTIFS('Data entry'!$R$6:$R$200,'Summary Data'!$A24,'Data entry'!$B$6:$B$200,{"Confirmed";"Probable"},'Data entry'!$AQ$6:$AQ$200,'Data Validation'!$V$3, 'Data entry'!$AP$6:$AP$200,'Data Validation'!$U$6, 'Data entry'!$BD$6:$BD$200,"&lt;&gt;*Negative*"))</f>
        <v>0</v>
      </c>
      <c r="AP24" s="15">
        <f>SUM(COUNTIFS('Data entry'!$R$6:$R$200,'Summary Data'!$A24,'Data entry'!$B$6:$B$200,{"Confirmed";"Probable"},'Data entry'!$AQ$6:$AQ$200,'Data Validation'!$V$4, 'Data entry'!$AP$6:$AP$200,'Data Validation'!$U$2, 'Data entry'!$BD$6:$BD$200,"&lt;&gt;*Negative*"))</f>
        <v>0</v>
      </c>
      <c r="AQ24" s="15">
        <f>SUM(COUNTIFS('Data entry'!$R$6:$R$200,'Summary Data'!$A24,'Data entry'!$B$6:$B$200,{"Confirmed";"Probable"},'Data entry'!$AQ$6:$AQ$200,'Data Validation'!$V$4, 'Data entry'!$AP$6:$AP$200,'Data Validation'!$U$3, 'Data entry'!$BD$6:$BD$200,"&lt;&gt;*Negative*"))</f>
        <v>0</v>
      </c>
      <c r="AR24" s="15">
        <f>SUM(COUNTIFS('Data entry'!$R$6:$R$200,'Summary Data'!$A24,'Data entry'!$B$6:$B$200,{"Confirmed";"Probable"},'Data entry'!$AQ$6:$AQ$200,'Data Validation'!$V$4, 'Data entry'!$AP$6:$AP$200,'Data Validation'!$U$4, 'Data entry'!$BD$6:$BD$200,"&lt;&gt;*Negative*"))</f>
        <v>0</v>
      </c>
      <c r="AS24" s="15">
        <f>SUM(COUNTIFS('Data entry'!$R$6:$R$200,'Summary Data'!$A24,'Data entry'!$B$6:$B$200,{"Confirmed";"Probable"},'Data entry'!$AQ$6:$AQ$200,'Data Validation'!$V$4, 'Data entry'!$AP$6:$AP$200,'Data Validation'!$U$5, 'Data entry'!$BD$6:$BD$200,"&lt;&gt;*Negative*"))</f>
        <v>0</v>
      </c>
      <c r="AT24" s="15">
        <f>SUM(COUNTIFS('Data entry'!$R$6:$R$200,'Summary Data'!$A24,'Data entry'!$B$6:$B$200,{"Confirmed";"Probable"},'Data entry'!$AQ$6:$AQ$200,'Data Validation'!$V$4, 'Data entry'!$AP$6:$AP$200,'Data Validation'!$U$6, 'Data entry'!$BD$6:$BD$200,"&lt;&gt;*Negative*"))</f>
        <v>0</v>
      </c>
      <c r="AU24" s="15">
        <f>SUM(COUNTIFS('Data entry'!$R$6:$R$200,'Summary Data'!$A24,'Data entry'!$B$6:$B$200,{"Confirmed";"Probable"},'Data entry'!$AQ$6:$AQ$200,'Data Validation'!$V$5, 'Data entry'!$AP$6:$AP$200,'Data Validation'!$U$2, 'Data entry'!$BD$6:$BD$200,"&lt;&gt;*Negative*"))</f>
        <v>0</v>
      </c>
      <c r="AV24" s="15">
        <f>SUM(COUNTIFS('Data entry'!$R$6:$R$200,'Summary Data'!$A24,'Data entry'!$B$6:$B$200,{"Confirmed";"Probable"},'Data entry'!$AQ$6:$AQ$200,'Data Validation'!$V$5, 'Data entry'!$AP$6:$AP$200,'Data Validation'!$U$3, 'Data entry'!$BD$6:$BD$200,"&lt;&gt;*Negative*"))</f>
        <v>0</v>
      </c>
      <c r="AW24" s="15">
        <f>SUM(COUNTIFS('Data entry'!$R$6:$R$200,'Summary Data'!$A24,'Data entry'!$B$6:$B$200,{"Confirmed";"Probable"},'Data entry'!$AQ$6:$AQ$200,'Data Validation'!$V$5, 'Data entry'!$AP$6:$AP$200,'Data Validation'!$U$4, 'Data entry'!$BD$6:$BD$200,"&lt;&gt;*Negative*"))</f>
        <v>0</v>
      </c>
      <c r="AX24" s="15">
        <f>SUM(COUNTIFS('Data entry'!$R$6:$R$200,'Summary Data'!$A24,'Data entry'!$B$6:$B$200,{"Confirmed";"Probable"},'Data entry'!$AQ$6:$AQ$200,'Data Validation'!$V$5, 'Data entry'!$AP$6:$AP$200,'Data Validation'!$U$5, 'Data entry'!$BD$6:$BD$200,"&lt;&gt;*Negative*"))</f>
        <v>0</v>
      </c>
      <c r="AY24" s="15">
        <f>SUM(COUNTIFS('Data entry'!$R$6:$R$200,'Summary Data'!$A24,'Data entry'!$B$6:$B$200,{"Confirmed";"Probable"},'Data entry'!$AQ$6:$AQ$200,'Data Validation'!$V$5, 'Data entry'!$AP$6:$AP$200,'Data Validation'!$U$6, 'Data entry'!$BD$6:$BD$200,"&lt;&gt;*Negative*"))</f>
        <v>0</v>
      </c>
      <c r="AZ24" s="15">
        <f>SUM(COUNTIFS('Data entry'!$R$6:$R$200,'Summary Data'!$A24,'Data entry'!$B$6:$B$200,{"Confirmed";"Probable"},'Data entry'!$AQ$6:$AQ$200,'Data Validation'!$V$6, 'Data entry'!$AP$6:$AP$200,'Data Validation'!$U$2, 'Data entry'!$BD$6:$BD$200,"&lt;&gt;*Negative*"))</f>
        <v>0</v>
      </c>
      <c r="BA24" s="15">
        <f>SUM(COUNTIFS('Data entry'!$R$6:$R$200,'Summary Data'!$A24,'Data entry'!$B$6:$B$200,{"Confirmed";"Probable"},'Data entry'!$AQ$6:$AQ$200,'Data Validation'!$V$6, 'Data entry'!$AP$6:$AP$200,'Data Validation'!$U$3, 'Data entry'!$BD$6:$BD$200,"&lt;&gt;*Negative*"))</f>
        <v>0</v>
      </c>
      <c r="BB24" s="15">
        <f>SUM(COUNTIFS('Data entry'!$R$6:$R$200,'Summary Data'!$A24,'Data entry'!$B$6:$B$200,{"Confirmed";"Probable"},'Data entry'!$AQ$6:$AQ$200,'Data Validation'!$V$6, 'Data entry'!$AP$6:$AP$200,'Data Validation'!$U$4, 'Data entry'!$BD$6:$BD$200,"&lt;&gt;*Negative*"))</f>
        <v>0</v>
      </c>
      <c r="BC24" s="15">
        <f>SUM(COUNTIFS('Data entry'!$R$6:$R$200,'Summary Data'!$A24,'Data entry'!$B$6:$B$200,{"Confirmed";"Probable"},'Data entry'!$AQ$6:$AQ$200,'Data Validation'!$V$6, 'Data entry'!$AP$6:$AP$200,'Data Validation'!$U$5, 'Data entry'!$BD$6:$BD$200,"&lt;&gt;*Negative*"))</f>
        <v>0</v>
      </c>
      <c r="BD24" s="15">
        <f>SUM(COUNTIFS('Data entry'!$R$6:$R$200,'Summary Data'!$A24,'Data entry'!$B$6:$B$200,{"Confirmed";"Probable"},'Data entry'!$AQ$6:$AQ$200,'Data Validation'!$V$6, 'Data entry'!$AP$6:$AP$200,'Data Validation'!$U$6, 'Data entry'!$BD$6:$BD$200,"&lt;&gt;*Negative*"))</f>
        <v>0</v>
      </c>
      <c r="BE24" s="15">
        <f>SUM(COUNTIFS('Data entry'!$R$6:$R$200,'Summary Data'!$A24,'Data entry'!$B$6:$B$200,{"Confirmed";"Probable"},'Data entry'!$AQ$6:$AQ$200,'Data Validation'!$V$7, 'Data entry'!$AP$6:$AP$200,'Data Validation'!$U$2, 'Data entry'!$BD$6:$BD$200,"&lt;&gt;*Negative*"))</f>
        <v>0</v>
      </c>
      <c r="BF24" s="15">
        <f>SUM(COUNTIFS('Data entry'!$R$6:$R$200,'Summary Data'!$A24,'Data entry'!$B$6:$B$200,{"Confirmed";"Probable"},'Data entry'!$AQ$6:$AQ$200,'Data Validation'!$V$7, 'Data entry'!$AP$6:$AP$200,'Data Validation'!$U$3, 'Data entry'!$BD$6:$BD$200,"&lt;&gt;*Negative*"))</f>
        <v>0</v>
      </c>
      <c r="BG24" s="15">
        <f>SUM(COUNTIFS('Data entry'!$R$6:$R$200,'Summary Data'!$A24,'Data entry'!$B$6:$B$200,{"Confirmed";"Probable"},'Data entry'!$AQ$6:$AQ$200,'Data Validation'!$V$7, 'Data entry'!$AP$6:$AP$200,'Data Validation'!$U$4, 'Data entry'!$BD$6:$BD$200,"&lt;&gt;*Negative*"))</f>
        <v>0</v>
      </c>
      <c r="BH24" s="15">
        <f>SUM(COUNTIFS('Data entry'!$R$6:$R$200,'Summary Data'!$A24,'Data entry'!$B$6:$B$200,{"Confirmed";"Probable"},'Data entry'!$AQ$6:$AQ$200,'Data Validation'!$V$7, 'Data entry'!$AP$6:$AP$200,'Data Validation'!$U$5, 'Data entry'!$BD$6:$BD$200,"&lt;&gt;*Negative*"))</f>
        <v>0</v>
      </c>
      <c r="BI24" s="15">
        <f>SUM(COUNTIFS('Data entry'!$R$6:$R$200,'Summary Data'!$A24,'Data entry'!$B$6:$B$200,{"Confirmed";"Probable"},'Data entry'!$AQ$6:$AQ$200,'Data Validation'!$V$7, 'Data entry'!$AP$6:$AP$200,'Data Validation'!$U$6, 'Data entry'!$BD$6:$BD$200,"&lt;&gt;*Negative*"))</f>
        <v>0</v>
      </c>
      <c r="BJ24" s="15">
        <f>SUM(COUNTIFS('Data entry'!$R$6:$R$200,'Summary Data'!$A24,'Data entry'!$B$6:$B$200,{"Confirmed";"Probable"},'Data entry'!$AQ$6:$AQ$200,'Data Validation'!$V$8, 'Data entry'!$AP$6:$AP$200,'Data Validation'!$U$2, 'Data entry'!$BD$6:$BD$200,"&lt;&gt;*Negative*"))</f>
        <v>0</v>
      </c>
      <c r="BK24" s="15">
        <f>SUM(COUNTIFS('Data entry'!$R$6:$R$200,'Summary Data'!$A24,'Data entry'!$B$6:$B$200,{"Confirmed";"Probable"},'Data entry'!$AQ$6:$AQ$200,'Data Validation'!$V$8, 'Data entry'!$AP$6:$AP$200,'Data Validation'!$U$3, 'Data entry'!$BD$6:$BD$200,"&lt;&gt;*Negative*"))</f>
        <v>0</v>
      </c>
      <c r="BL24" s="15">
        <f>SUM(COUNTIFS('Data entry'!$R$6:$R$200,'Summary Data'!$A24,'Data entry'!$B$6:$B$200,{"Confirmed";"Probable"},'Data entry'!$AQ$6:$AQ$200,'Data Validation'!$V$8, 'Data entry'!$AP$6:$AP$200,'Data Validation'!$U$4, 'Data entry'!$BD$6:$BD$200,"&lt;&gt;*Negative*"))</f>
        <v>0</v>
      </c>
      <c r="BM24" s="15">
        <f>SUM(COUNTIFS('Data entry'!$R$6:$R$200,'Summary Data'!$A24,'Data entry'!$B$6:$B$200,{"Confirmed";"Probable"},'Data entry'!$AQ$6:$AQ$200,'Data Validation'!$V$8, 'Data entry'!$AP$6:$AP$200,'Data Validation'!$U$5, 'Data entry'!$BD$6:$BD$200,"&lt;&gt;*Negative*"))</f>
        <v>0</v>
      </c>
      <c r="BN24" s="15">
        <f>SUM(COUNTIFS('Data entry'!$R$6:$R$200,'Summary Data'!$A24,'Data entry'!$B$6:$B$200,{"Confirmed";"Probable"},'Data entry'!$AQ$6:$AQ$200,'Data Validation'!$V$8, 'Data entry'!$AP$6:$AP$200,'Data Validation'!$U$6, 'Data entry'!$BD$6:$BD$200,"&lt;&gt;*Negative*"))</f>
        <v>0</v>
      </c>
      <c r="BO24" s="15">
        <f>SUM(COUNTIFS('Data entry'!$R$6:$R$200,'Summary Data'!$A24,'Data entry'!$B$6:$B$200,{"Confirmed";"Probable"},'Data entry'!$AQ$6:$AQ$200,'Data Validation'!$V$9, 'Data entry'!$AP$6:$AP$200,'Data Validation'!$U$2, 'Data entry'!$BD$6:$BD$200,"&lt;&gt;*Negative*"))</f>
        <v>0</v>
      </c>
      <c r="BP24" s="15">
        <f>SUM(COUNTIFS('Data entry'!$R$6:$R$200,'Summary Data'!$A24,'Data entry'!$B$6:$B$200,{"Confirmed";"Probable"},'Data entry'!$AQ$6:$AQ$200,'Data Validation'!$V$9, 'Data entry'!$AP$6:$AP$200,'Data Validation'!$U$3, 'Data entry'!$BD$6:$BD$200,"&lt;&gt;*Negative*"))</f>
        <v>0</v>
      </c>
      <c r="BQ24" s="15">
        <f>SUM(COUNTIFS('Data entry'!$R$6:$R$200,'Summary Data'!$A24,'Data entry'!$B$6:$B$200,{"Confirmed";"Probable"},'Data entry'!$AQ$6:$AQ$200,'Data Validation'!$V$9, 'Data entry'!$AP$6:$AP$200,'Data Validation'!$U$4, 'Data entry'!$BD$6:$BD$200,"&lt;&gt;*Negative*"))</f>
        <v>0</v>
      </c>
      <c r="BR24" s="15">
        <f>SUM(COUNTIFS('Data entry'!$R$6:$R$200,'Summary Data'!$A24,'Data entry'!$B$6:$B$200,{"Confirmed";"Probable"},'Data entry'!$AQ$6:$AQ$200,'Data Validation'!$V$9, 'Data entry'!$AP$6:$AP$200,'Data Validation'!$U$5, 'Data entry'!$BD$6:$BD$200,"&lt;&gt;*Negative*"))</f>
        <v>0</v>
      </c>
      <c r="BS24" s="15">
        <f>SUM(COUNTIFS('Data entry'!$R$6:$R$200,'Summary Data'!$A24,'Data entry'!$B$6:$B$200,{"Confirmed";"Probable"},'Data entry'!$AQ$6:$AQ$200,'Data Validation'!$V$9, 'Data entry'!$AP$6:$AP$200,'Data Validation'!$U$6, 'Data entry'!$BD$6:$BD$200,"&lt;&gt;*Negative*"))</f>
        <v>0</v>
      </c>
      <c r="BT24" s="15">
        <f>SUM(COUNTIFS('Data entry'!$R$6:$R$200,'Summary Data'!$A24,'Data entry'!$B$6:$B$200,{"Confirmed";"Probable"},'Data entry'!$AQ$6:$AQ$200,'Data Validation'!$V$10, 'Data entry'!$AP$6:$AP$200,'Data Validation'!$U$2, 'Data entry'!$BD$6:$BD$200,"&lt;&gt;*Negative*"))</f>
        <v>0</v>
      </c>
      <c r="BU24" s="15">
        <f>SUM(COUNTIFS('Data entry'!$R$6:$R$200,'Summary Data'!$A24,'Data entry'!$B$6:$B$200,{"Confirmed";"Probable"},'Data entry'!$AQ$6:$AQ$200,'Data Validation'!$V$10, 'Data entry'!$AP$6:$AP$200,'Data Validation'!$U$3, 'Data entry'!$BD$6:$BD$200,"&lt;&gt;*Negative*"))</f>
        <v>0</v>
      </c>
      <c r="BV24" s="15">
        <f>SUM(COUNTIFS('Data entry'!$R$6:$R$200,'Summary Data'!$A24,'Data entry'!$B$6:$B$200,{"Confirmed";"Probable"},'Data entry'!$AQ$6:$AQ$200,'Data Validation'!$V$10, 'Data entry'!$AP$6:$AP$200,'Data Validation'!$U$4, 'Data entry'!$BD$6:$BD$200,"&lt;&gt;*Negative*"))</f>
        <v>0</v>
      </c>
      <c r="BW24" s="15">
        <f>SUM(COUNTIFS('Data entry'!$R$6:$R$200,'Summary Data'!$A24,'Data entry'!$B$6:$B$200,{"Confirmed";"Probable"},'Data entry'!$AQ$6:$AQ$200,'Data Validation'!$V$10, 'Data entry'!$AP$6:$AP$200,'Data Validation'!$U$5, 'Data entry'!$BD$6:$BD$200,"&lt;&gt;*Negative*"))</f>
        <v>0</v>
      </c>
      <c r="BX24" s="15">
        <f>SUM(COUNTIFS('Data entry'!$R$6:$R$200,'Summary Data'!$A24,'Data entry'!$B$6:$B$200,{"Confirmed";"Probable"},'Data entry'!$AQ$6:$AQ$200,'Data Validation'!$V$10, 'Data entry'!$AP$6:$AP$200,'Data Validation'!$U$6, 'Data entry'!$BD$6:$BD$200,"&lt;&gt;*Negative*"))</f>
        <v>0</v>
      </c>
      <c r="BY24" s="15">
        <f>SUM(COUNTIFS('Data entry'!$R$6:$R$200,'Summary Data'!$A24,'Data entry'!$B$6:$B$200,{"Confirmed";"Probable"},'Data entry'!$AQ$6:$AQ$200,'Data Validation'!$V$11, 'Data entry'!$AP$6:$AP$200,'Data Validation'!$U$2, 'Data entry'!$BD$6:$BD$200,"&lt;&gt;*Negative*"))</f>
        <v>0</v>
      </c>
      <c r="BZ24" s="15">
        <f>SUM(COUNTIFS('Data entry'!$R$6:$R$200,'Summary Data'!$A24,'Data entry'!$B$6:$B$200,{"Confirmed";"Probable"},'Data entry'!$AQ$6:$AQ$200,'Data Validation'!$V$11, 'Data entry'!$AP$6:$AP$200,'Data Validation'!$U$3, 'Data entry'!$BD$6:$BD$200,"&lt;&gt;*Negative*"))</f>
        <v>0</v>
      </c>
      <c r="CA24" s="15">
        <f>SUM(COUNTIFS('Data entry'!$R$6:$R$200,'Summary Data'!$A24,'Data entry'!$B$6:$B$200,{"Confirmed";"Probable"},'Data entry'!$AQ$6:$AQ$200,'Data Validation'!$V$11, 'Data entry'!$AP$6:$AP$200,'Data Validation'!$U$4, 'Data entry'!$BD$6:$BD$200,"&lt;&gt;*Negative*"))</f>
        <v>0</v>
      </c>
      <c r="CB24" s="15">
        <f>SUM(COUNTIFS('Data entry'!$R$6:$R$200,'Summary Data'!$A24,'Data entry'!$B$6:$B$200,{"Confirmed";"Probable"},'Data entry'!$AQ$6:$AQ$200,'Data Validation'!$V$11, 'Data entry'!$AP$6:$AP$200,'Data Validation'!$U$5, 'Data entry'!$BD$6:$BD$200,"&lt;&gt;*Negative*"))</f>
        <v>0</v>
      </c>
      <c r="CC24" s="15">
        <f>SUM(COUNTIFS('Data entry'!$R$6:$R$200,'Summary Data'!$A24,'Data entry'!$B$6:$B$200,{"Confirmed";"Probable"},'Data entry'!$AQ$6:$AQ$200,'Data Validation'!$V$11, 'Data entry'!$AP$6:$AP$200,'Data Validation'!$U$6, 'Data entry'!$BD$6:$BD$200,"&lt;&gt;*Negative*"))</f>
        <v>0</v>
      </c>
    </row>
    <row r="25" spans="1:81" x14ac:dyDescent="0.3">
      <c r="A25" s="12">
        <f t="shared" si="5"/>
        <v>13</v>
      </c>
      <c r="B25" s="13">
        <f t="shared" si="2"/>
        <v>0</v>
      </c>
      <c r="C25" s="13">
        <f>COUNTIFS('Data entry'!$R$6:$R$200,$A25,'Data entry'!$B$6:$B$200,"Confirmed",'Data entry'!$BD$6:$BD$200,"&lt;&gt;*Negative*")</f>
        <v>0</v>
      </c>
      <c r="D25" s="13">
        <f>COUNTIFS('Data entry'!$R$6:$R$200,$A25,'Data entry'!$B$6:$B$200,"Probable",'Data entry'!$BD$6:$BD$200,"&lt;&gt;*Negative*")</f>
        <v>0</v>
      </c>
      <c r="E25" s="13">
        <f>COUNTIFS('Data entry'!$R$6:$R$200,$A25,'Data entry'!$B$6:$B$200,"DNM")</f>
        <v>0</v>
      </c>
      <c r="F25" s="13">
        <f>SUM(COUNTIFS('Data entry'!$R$6:$R$200,'Summary Data'!$A25,'Data entry'!$B$6:$B$200,{"Confirmed";"Probable"},'Data entry'!$AO$6:$AO$200,$F$10, 'Data entry'!$BD$6:$BD$200,"&lt;&gt;*Negative*"))</f>
        <v>0</v>
      </c>
      <c r="G25" s="13">
        <f>SUM(COUNTIFS('Data entry'!$R$6:$R$200,'Summary Data'!$A25,'Data entry'!$B$6:$B$200,{"Confirmed";"Probable"},'Data entry'!$AO$6:$AO$200,$G$10, 'Data entry'!$BD$6:$BD$200,"&lt;&gt;*Negative*"))</f>
        <v>0</v>
      </c>
      <c r="H25" s="13">
        <f>SUM(COUNTIFS('Data entry'!$R$6:$R$200,'Summary Data'!$A25,'Data entry'!$B$6:$B$200,{"Confirmed";"Probable"},'Data entry'!$AO$6:$AO$200,$H$10, 'Data entry'!$BD$6:$BD$200,"&lt;&gt;*Negative*"))</f>
        <v>0</v>
      </c>
      <c r="I25" s="13">
        <f>SUM(COUNTIFS('Data entry'!$R$6:$R$200,'Summary Data'!$A25,'Data entry'!$B$6:$B$200,{"Confirmed";"Probable"},'Data entry'!$AO$6:$AO$200,$I$10, 'Data entry'!$BD$6:$BD$200,"&lt;&gt;*Negative*"))</f>
        <v>0</v>
      </c>
      <c r="J25" s="13">
        <f>SUM(COUNTIFS('Data entry'!$R$6:$R$200,'Summary Data'!$A25,'Data entry'!$B$6:$B$200,{"Confirmed";"Probable"},'Data entry'!$AO$6:$AO$200,$J$10, 'Data entry'!$BD$6:$BD$200,"&lt;&gt;*Negative*"))</f>
        <v>0</v>
      </c>
      <c r="K25" s="13">
        <f>SUM(COUNTIFS('Data entry'!$R$6:$R$200,'Summary Data'!$A25,'Data entry'!$B$6:$B$200,{"Confirmed";"Probable"},'Data entry'!$AO$6:$AO$200,$K$10, 'Data entry'!$BD$6:$BD$200,"&lt;&gt;*Negative*"))</f>
        <v>0</v>
      </c>
      <c r="L25" s="13">
        <f>SUM(COUNTIFS('Data entry'!$R$6:$R$200,'Summary Data'!$A25,'Data entry'!$B$6:$B$200,{"Confirmed";"Probable"},'Data entry'!$AO$6:$AO$200,$L$10, 'Data entry'!$BD$6:$BD$200,"&lt;&gt;*Negative*"))</f>
        <v>0</v>
      </c>
      <c r="M25" s="13">
        <f>SUM(COUNTIFS('Data entry'!$R$6:$R$200,'Summary Data'!$A25,'Data entry'!$B$6:$B$200,{"Confirmed";"Probable"},'Data entry'!$AO$6:$AO$200,$M$10, 'Data entry'!$BD$6:$BD$200,"&lt;&gt;*Negative*"))</f>
        <v>0</v>
      </c>
      <c r="N25" s="13">
        <f>SUM(COUNTIFS('Data entry'!$R$6:$R$200,'Summary Data'!$A25,'Data entry'!$B$6:$B$200,{"Confirmed";"Probable"},'Data entry'!$AO$6:$AO$200,$N$10, 'Data entry'!$BD$6:$BD$200,"&lt;&gt;*Negative*"))</f>
        <v>0</v>
      </c>
      <c r="O25" s="15">
        <f t="shared" si="3"/>
        <v>0</v>
      </c>
      <c r="P25" s="15">
        <f t="shared" si="4"/>
        <v>0</v>
      </c>
      <c r="Q25" s="15">
        <f>SUM(COUNTIFS('Data entry'!$R$6:$R$200,'Summary Data'!$A25,'Data entry'!$B$6:$B$200,{"Confirmed";"Probable"},'Data entry'!$AP$6:$AP$200,'Data Validation'!$U$2, 'Data entry'!$BD$6:$BD$200,"&lt;&gt;*Negative*"))</f>
        <v>0</v>
      </c>
      <c r="R25" s="15">
        <f>SUM(COUNTIFS('Data entry'!$R$6:$R$200,'Summary Data'!$A25,'Data entry'!$B$6:$B$200,{"Confirmed";"Probable"},'Data entry'!$AP$6:$AP$200,'Data Validation'!$U$3, 'Data entry'!$BD$6:$BD$200,"&lt;&gt;*Negative*"))</f>
        <v>0</v>
      </c>
      <c r="S25" s="15">
        <f>SUM(COUNTIFS('Data entry'!$R$6:$R$200,'Summary Data'!$A25,'Data entry'!$B$6:$B$200,{"Confirmed";"Probable"},'Data entry'!$AP$6:$AP$200,'Data Validation'!$U$4, 'Data entry'!$BD$6:$BD$200,"&lt;&gt;*Negative*"))</f>
        <v>0</v>
      </c>
      <c r="T25" s="15">
        <f>SUM(COUNTIFS('Data entry'!$R$6:$R$200,'Summary Data'!$A25,'Data entry'!$B$6:$B$200,{"Confirmed";"Probable"},'Data entry'!$AP$6:$AP$200,'Data Validation'!$U$5, 'Data entry'!$BD$6:$BD$200,"&lt;&gt;*Negative*"))</f>
        <v>0</v>
      </c>
      <c r="U25" s="15">
        <f>SUM(COUNTIFS('Data entry'!$R$6:$R$200,'Summary Data'!$A25,'Data entry'!$B$6:$B$200,{"Confirmed";"Probable"},'Data entry'!$AP$6:$AP$200,'Data Validation'!$U$6, 'Data entry'!$BD$6:$BD$200,"&lt;&gt;*Negative*"))</f>
        <v>0</v>
      </c>
      <c r="V25" s="15">
        <f>SUM(COUNTIFS('Data entry'!$R$6:$R$200,'Summary Data'!$A25,'Data entry'!$B$6:$B$200,{"Confirmed";"Probable"},'Data entry'!$AQ$6:$AQ$200,'Data Validation'!$V$2, 'Data entry'!$BD$6:$BD$200,"&lt;&gt;*Negative*"))</f>
        <v>0</v>
      </c>
      <c r="W25" s="15">
        <f>SUM(COUNTIFS('Data entry'!$R$6:$R$200,'Summary Data'!$A25,'Data entry'!$B$6:$B$200,{"Confirmed";"Probable"},'Data entry'!$AQ$6:$AQ$200,'Data Validation'!$V$3, 'Data entry'!$BD$6:$BD$200,"&lt;&gt;*Negative*"))</f>
        <v>0</v>
      </c>
      <c r="X25" s="15">
        <f>SUM(COUNTIFS('Data entry'!$R$6:$R$200,'Summary Data'!$A25,'Data entry'!$B$6:$B$200,{"Confirmed";"Probable"},'Data entry'!$AQ$6:$AQ$200,'Data Validation'!$V$4, 'Data entry'!$BD$6:$BD$200,"&lt;&gt;*Negative*"))</f>
        <v>0</v>
      </c>
      <c r="Y25" s="15">
        <f>SUM(COUNTIFS('Data entry'!$R$6:$R$200,'Summary Data'!$A25,'Data entry'!$B$6:$B$200,{"Confirmed";"Probable"},'Data entry'!$AQ$6:$AQ$200,'Data Validation'!$V$5, 'Data entry'!$BD$6:$BD$200,"&lt;&gt;*Negative*"))</f>
        <v>0</v>
      </c>
      <c r="Z25" s="15">
        <f>SUM(COUNTIFS('Data entry'!$R$6:$R$200,'Summary Data'!$A25,'Data entry'!$B$6:$B$200,{"Confirmed";"Probable"},'Data entry'!$AQ$6:$AQ$200,'Data Validation'!$V$6, 'Data entry'!$BD$6:$BD$200,"&lt;&gt;*Negative*"))</f>
        <v>0</v>
      </c>
      <c r="AA25" s="15">
        <f>SUM(COUNTIFS('Data entry'!$R$6:$R$200,'Summary Data'!$A25,'Data entry'!$B$6:$B$200,{"Confirmed";"Probable"},'Data entry'!$AQ$6:$AQ$200,'Data Validation'!$V$7, 'Data entry'!$BD$6:$BD$200,"&lt;&gt;*Negative*"))</f>
        <v>0</v>
      </c>
      <c r="AB25" s="15">
        <f>SUM(COUNTIFS('Data entry'!$R$6:$R$200,'Summary Data'!$A25,'Data entry'!$B$6:$B$200,{"Confirmed";"Probable"},'Data entry'!$AQ$6:$AQ$200,'Data Validation'!$V$8, 'Data entry'!$BD$6:$BD$200,"&lt;&gt;*Negative*"))</f>
        <v>0</v>
      </c>
      <c r="AC25" s="15">
        <f>SUM(COUNTIFS('Data entry'!$R$6:$R$200,'Summary Data'!$A25,'Data entry'!$B$6:$B$200,{"Confirmed";"Probable"},'Data entry'!$AQ$6:$AQ$200,'Data Validation'!$V$9, 'Data entry'!$BD$6:$BD$200,"&lt;&gt;*Negative*"))</f>
        <v>0</v>
      </c>
      <c r="AD25" s="15">
        <f>SUM(COUNTIFS('Data entry'!$R$6:$R$200,'Summary Data'!$A25,'Data entry'!$B$6:$B$200,{"Confirmed";"Probable"},'Data entry'!$AQ$6:$AQ$200,'Data Validation'!$V$10, 'Data entry'!$BD$6:$BD$200,"&lt;&gt;*Negative*"))</f>
        <v>0</v>
      </c>
      <c r="AE25" s="15">
        <f>SUM(COUNTIFS('Data entry'!$R$6:$R$200,'Summary Data'!$A25,'Data entry'!$B$6:$B$200,{"Confirmed";"Probable"},'Data entry'!$AQ$6:$AQ$200,'Data Validation'!$V$11, 'Data entry'!$BD$6:$BD$200,"&lt;&gt;*Negative*"))</f>
        <v>0</v>
      </c>
      <c r="AF25" s="15">
        <f>SUM(COUNTIFS('Data entry'!$R$6:$R$200,'Summary Data'!$A25,'Data entry'!$B$6:$B$200,{"Confirmed";"Probable"},'Data entry'!$AQ$6:$AQ$200,'Data Validation'!$V$2, 'Data entry'!$AP$6:$AP$200,'Data Validation'!$U$2, 'Data entry'!$BD$6:$BD$200,"&lt;&gt;*Negative*"))</f>
        <v>0</v>
      </c>
      <c r="AG25" s="15">
        <f>SUM(COUNTIFS('Data entry'!$R$6:$R$200,'Summary Data'!$A25,'Data entry'!$B$6:$B$200,{"Confirmed";"Probable"},'Data entry'!$AQ$6:$AQ$200,'Data Validation'!$V$2, 'Data entry'!$AP$6:$AP$200,'Data Validation'!$U$3, 'Data entry'!$BD$6:$BD$200,"&lt;&gt;*Negative*"))</f>
        <v>0</v>
      </c>
      <c r="AH25" s="15">
        <f>SUM(COUNTIFS('Data entry'!$R$6:$R$200,'Summary Data'!$A25,'Data entry'!$B$6:$B$200,{"Confirmed";"Probable"},'Data entry'!$AQ$6:$AQ$200,'Data Validation'!$V$2, 'Data entry'!$AP$6:$AP$200,'Data Validation'!$U$4, 'Data entry'!$BD$6:$BD$200,"&lt;&gt;*Negative*"))</f>
        <v>0</v>
      </c>
      <c r="AI25" s="15">
        <f>SUM(COUNTIFS('Data entry'!$R$6:$R$200,'Summary Data'!$A25,'Data entry'!$B$6:$B$200,{"Confirmed";"Probable"},'Data entry'!$AQ$6:$AQ$200,'Data Validation'!$V$2, 'Data entry'!$AP$6:$AP$200,'Data Validation'!$U$5, 'Data entry'!$BD$6:$BD$200,"&lt;&gt;*Negative*"))</f>
        <v>0</v>
      </c>
      <c r="AJ25" s="15">
        <f>SUM(COUNTIFS('Data entry'!$R$6:$R$200,'Summary Data'!$A25,'Data entry'!$B$6:$B$200,{"Confirmed";"Probable"},'Data entry'!$AQ$6:$AQ$200,'Data Validation'!$V$2, 'Data entry'!$AP$6:$AP$200,'Data Validation'!$U$6, 'Data entry'!$BD$6:$BD$200,"&lt;&gt;*Negative*"))</f>
        <v>0</v>
      </c>
      <c r="AK25" s="15">
        <f>SUM(COUNTIFS('Data entry'!$R$6:$R$200,'Summary Data'!$A25,'Data entry'!$B$6:$B$200,{"Confirmed";"Probable"},'Data entry'!$AQ$6:$AQ$200,'Data Validation'!$V$3, 'Data entry'!$AP$6:$AP$200,'Data Validation'!$U$2, 'Data entry'!$BD$6:$BD$200,"&lt;&gt;*Negative*"))</f>
        <v>0</v>
      </c>
      <c r="AL25" s="15">
        <f>SUM(COUNTIFS('Data entry'!$R$6:$R$200,'Summary Data'!$A25,'Data entry'!$B$6:$B$200,{"Confirmed";"Probable"},'Data entry'!$AQ$6:$AQ$200,'Data Validation'!$V$3, 'Data entry'!$AP$6:$AP$200,'Data Validation'!$U$3, 'Data entry'!$BD$6:$BD$200,"&lt;&gt;*Negative*"))</f>
        <v>0</v>
      </c>
      <c r="AM25" s="15">
        <f>SUM(COUNTIFS('Data entry'!$R$6:$R$200,'Summary Data'!$A25,'Data entry'!$B$6:$B$200,{"Confirmed";"Probable"},'Data entry'!$AQ$6:$AQ$200,'Data Validation'!$V$3, 'Data entry'!$AP$6:$AP$200,'Data Validation'!$U$4, 'Data entry'!$BD$6:$BD$200,"&lt;&gt;*Negative*"))</f>
        <v>0</v>
      </c>
      <c r="AN25" s="15">
        <f>SUM(COUNTIFS('Data entry'!$R$6:$R$200,'Summary Data'!$A25,'Data entry'!$B$6:$B$200,{"Confirmed";"Probable"},'Data entry'!$AQ$6:$AQ$200,'Data Validation'!$V$3, 'Data entry'!$AP$6:$AP$200,'Data Validation'!$U$5, 'Data entry'!$BD$6:$BD$200,"&lt;&gt;*Negative*"))</f>
        <v>0</v>
      </c>
      <c r="AO25" s="15">
        <f>SUM(COUNTIFS('Data entry'!$R$6:$R$200,'Summary Data'!$A25,'Data entry'!$B$6:$B$200,{"Confirmed";"Probable"},'Data entry'!$AQ$6:$AQ$200,'Data Validation'!$V$3, 'Data entry'!$AP$6:$AP$200,'Data Validation'!$U$6, 'Data entry'!$BD$6:$BD$200,"&lt;&gt;*Negative*"))</f>
        <v>0</v>
      </c>
      <c r="AP25" s="15">
        <f>SUM(COUNTIFS('Data entry'!$R$6:$R$200,'Summary Data'!$A25,'Data entry'!$B$6:$B$200,{"Confirmed";"Probable"},'Data entry'!$AQ$6:$AQ$200,'Data Validation'!$V$4, 'Data entry'!$AP$6:$AP$200,'Data Validation'!$U$2, 'Data entry'!$BD$6:$BD$200,"&lt;&gt;*Negative*"))</f>
        <v>0</v>
      </c>
      <c r="AQ25" s="15">
        <f>SUM(COUNTIFS('Data entry'!$R$6:$R$200,'Summary Data'!$A25,'Data entry'!$B$6:$B$200,{"Confirmed";"Probable"},'Data entry'!$AQ$6:$AQ$200,'Data Validation'!$V$4, 'Data entry'!$AP$6:$AP$200,'Data Validation'!$U$3, 'Data entry'!$BD$6:$BD$200,"&lt;&gt;*Negative*"))</f>
        <v>0</v>
      </c>
      <c r="AR25" s="15">
        <f>SUM(COUNTIFS('Data entry'!$R$6:$R$200,'Summary Data'!$A25,'Data entry'!$B$6:$B$200,{"Confirmed";"Probable"},'Data entry'!$AQ$6:$AQ$200,'Data Validation'!$V$4, 'Data entry'!$AP$6:$AP$200,'Data Validation'!$U$4, 'Data entry'!$BD$6:$BD$200,"&lt;&gt;*Negative*"))</f>
        <v>0</v>
      </c>
      <c r="AS25" s="15">
        <f>SUM(COUNTIFS('Data entry'!$R$6:$R$200,'Summary Data'!$A25,'Data entry'!$B$6:$B$200,{"Confirmed";"Probable"},'Data entry'!$AQ$6:$AQ$200,'Data Validation'!$V$4, 'Data entry'!$AP$6:$AP$200,'Data Validation'!$U$5, 'Data entry'!$BD$6:$BD$200,"&lt;&gt;*Negative*"))</f>
        <v>0</v>
      </c>
      <c r="AT25" s="15">
        <f>SUM(COUNTIFS('Data entry'!$R$6:$R$200,'Summary Data'!$A25,'Data entry'!$B$6:$B$200,{"Confirmed";"Probable"},'Data entry'!$AQ$6:$AQ$200,'Data Validation'!$V$4, 'Data entry'!$AP$6:$AP$200,'Data Validation'!$U$6, 'Data entry'!$BD$6:$BD$200,"&lt;&gt;*Negative*"))</f>
        <v>0</v>
      </c>
      <c r="AU25" s="15">
        <f>SUM(COUNTIFS('Data entry'!$R$6:$R$200,'Summary Data'!$A25,'Data entry'!$B$6:$B$200,{"Confirmed";"Probable"},'Data entry'!$AQ$6:$AQ$200,'Data Validation'!$V$5, 'Data entry'!$AP$6:$AP$200,'Data Validation'!$U$2, 'Data entry'!$BD$6:$BD$200,"&lt;&gt;*Negative*"))</f>
        <v>0</v>
      </c>
      <c r="AV25" s="15">
        <f>SUM(COUNTIFS('Data entry'!$R$6:$R$200,'Summary Data'!$A25,'Data entry'!$B$6:$B$200,{"Confirmed";"Probable"},'Data entry'!$AQ$6:$AQ$200,'Data Validation'!$V$5, 'Data entry'!$AP$6:$AP$200,'Data Validation'!$U$3, 'Data entry'!$BD$6:$BD$200,"&lt;&gt;*Negative*"))</f>
        <v>0</v>
      </c>
      <c r="AW25" s="15">
        <f>SUM(COUNTIFS('Data entry'!$R$6:$R$200,'Summary Data'!$A25,'Data entry'!$B$6:$B$200,{"Confirmed";"Probable"},'Data entry'!$AQ$6:$AQ$200,'Data Validation'!$V$5, 'Data entry'!$AP$6:$AP$200,'Data Validation'!$U$4, 'Data entry'!$BD$6:$BD$200,"&lt;&gt;*Negative*"))</f>
        <v>0</v>
      </c>
      <c r="AX25" s="15">
        <f>SUM(COUNTIFS('Data entry'!$R$6:$R$200,'Summary Data'!$A25,'Data entry'!$B$6:$B$200,{"Confirmed";"Probable"},'Data entry'!$AQ$6:$AQ$200,'Data Validation'!$V$5, 'Data entry'!$AP$6:$AP$200,'Data Validation'!$U$5, 'Data entry'!$BD$6:$BD$200,"&lt;&gt;*Negative*"))</f>
        <v>0</v>
      </c>
      <c r="AY25" s="15">
        <f>SUM(COUNTIFS('Data entry'!$R$6:$R$200,'Summary Data'!$A25,'Data entry'!$B$6:$B$200,{"Confirmed";"Probable"},'Data entry'!$AQ$6:$AQ$200,'Data Validation'!$V$5, 'Data entry'!$AP$6:$AP$200,'Data Validation'!$U$6, 'Data entry'!$BD$6:$BD$200,"&lt;&gt;*Negative*"))</f>
        <v>0</v>
      </c>
      <c r="AZ25" s="15">
        <f>SUM(COUNTIFS('Data entry'!$R$6:$R$200,'Summary Data'!$A25,'Data entry'!$B$6:$B$200,{"Confirmed";"Probable"},'Data entry'!$AQ$6:$AQ$200,'Data Validation'!$V$6, 'Data entry'!$AP$6:$AP$200,'Data Validation'!$U$2, 'Data entry'!$BD$6:$BD$200,"&lt;&gt;*Negative*"))</f>
        <v>0</v>
      </c>
      <c r="BA25" s="15">
        <f>SUM(COUNTIFS('Data entry'!$R$6:$R$200,'Summary Data'!$A25,'Data entry'!$B$6:$B$200,{"Confirmed";"Probable"},'Data entry'!$AQ$6:$AQ$200,'Data Validation'!$V$6, 'Data entry'!$AP$6:$AP$200,'Data Validation'!$U$3, 'Data entry'!$BD$6:$BD$200,"&lt;&gt;*Negative*"))</f>
        <v>0</v>
      </c>
      <c r="BB25" s="15">
        <f>SUM(COUNTIFS('Data entry'!$R$6:$R$200,'Summary Data'!$A25,'Data entry'!$B$6:$B$200,{"Confirmed";"Probable"},'Data entry'!$AQ$6:$AQ$200,'Data Validation'!$V$6, 'Data entry'!$AP$6:$AP$200,'Data Validation'!$U$4, 'Data entry'!$BD$6:$BD$200,"&lt;&gt;*Negative*"))</f>
        <v>0</v>
      </c>
      <c r="BC25" s="15">
        <f>SUM(COUNTIFS('Data entry'!$R$6:$R$200,'Summary Data'!$A25,'Data entry'!$B$6:$B$200,{"Confirmed";"Probable"},'Data entry'!$AQ$6:$AQ$200,'Data Validation'!$V$6, 'Data entry'!$AP$6:$AP$200,'Data Validation'!$U$5, 'Data entry'!$BD$6:$BD$200,"&lt;&gt;*Negative*"))</f>
        <v>0</v>
      </c>
      <c r="BD25" s="15">
        <f>SUM(COUNTIFS('Data entry'!$R$6:$R$200,'Summary Data'!$A25,'Data entry'!$B$6:$B$200,{"Confirmed";"Probable"},'Data entry'!$AQ$6:$AQ$200,'Data Validation'!$V$6, 'Data entry'!$AP$6:$AP$200,'Data Validation'!$U$6, 'Data entry'!$BD$6:$BD$200,"&lt;&gt;*Negative*"))</f>
        <v>0</v>
      </c>
      <c r="BE25" s="15">
        <f>SUM(COUNTIFS('Data entry'!$R$6:$R$200,'Summary Data'!$A25,'Data entry'!$B$6:$B$200,{"Confirmed";"Probable"},'Data entry'!$AQ$6:$AQ$200,'Data Validation'!$V$7, 'Data entry'!$AP$6:$AP$200,'Data Validation'!$U$2, 'Data entry'!$BD$6:$BD$200,"&lt;&gt;*Negative*"))</f>
        <v>0</v>
      </c>
      <c r="BF25" s="15">
        <f>SUM(COUNTIFS('Data entry'!$R$6:$R$200,'Summary Data'!$A25,'Data entry'!$B$6:$B$200,{"Confirmed";"Probable"},'Data entry'!$AQ$6:$AQ$200,'Data Validation'!$V$7, 'Data entry'!$AP$6:$AP$200,'Data Validation'!$U$3, 'Data entry'!$BD$6:$BD$200,"&lt;&gt;*Negative*"))</f>
        <v>0</v>
      </c>
      <c r="BG25" s="15">
        <f>SUM(COUNTIFS('Data entry'!$R$6:$R$200,'Summary Data'!$A25,'Data entry'!$B$6:$B$200,{"Confirmed";"Probable"},'Data entry'!$AQ$6:$AQ$200,'Data Validation'!$V$7, 'Data entry'!$AP$6:$AP$200,'Data Validation'!$U$4, 'Data entry'!$BD$6:$BD$200,"&lt;&gt;*Negative*"))</f>
        <v>0</v>
      </c>
      <c r="BH25" s="15">
        <f>SUM(COUNTIFS('Data entry'!$R$6:$R$200,'Summary Data'!$A25,'Data entry'!$B$6:$B$200,{"Confirmed";"Probable"},'Data entry'!$AQ$6:$AQ$200,'Data Validation'!$V$7, 'Data entry'!$AP$6:$AP$200,'Data Validation'!$U$5, 'Data entry'!$BD$6:$BD$200,"&lt;&gt;*Negative*"))</f>
        <v>0</v>
      </c>
      <c r="BI25" s="15">
        <f>SUM(COUNTIFS('Data entry'!$R$6:$R$200,'Summary Data'!$A25,'Data entry'!$B$6:$B$200,{"Confirmed";"Probable"},'Data entry'!$AQ$6:$AQ$200,'Data Validation'!$V$7, 'Data entry'!$AP$6:$AP$200,'Data Validation'!$U$6, 'Data entry'!$BD$6:$BD$200,"&lt;&gt;*Negative*"))</f>
        <v>0</v>
      </c>
      <c r="BJ25" s="15">
        <f>SUM(COUNTIFS('Data entry'!$R$6:$R$200,'Summary Data'!$A25,'Data entry'!$B$6:$B$200,{"Confirmed";"Probable"},'Data entry'!$AQ$6:$AQ$200,'Data Validation'!$V$8, 'Data entry'!$AP$6:$AP$200,'Data Validation'!$U$2, 'Data entry'!$BD$6:$BD$200,"&lt;&gt;*Negative*"))</f>
        <v>0</v>
      </c>
      <c r="BK25" s="15">
        <f>SUM(COUNTIFS('Data entry'!$R$6:$R$200,'Summary Data'!$A25,'Data entry'!$B$6:$B$200,{"Confirmed";"Probable"},'Data entry'!$AQ$6:$AQ$200,'Data Validation'!$V$8, 'Data entry'!$AP$6:$AP$200,'Data Validation'!$U$3, 'Data entry'!$BD$6:$BD$200,"&lt;&gt;*Negative*"))</f>
        <v>0</v>
      </c>
      <c r="BL25" s="15">
        <f>SUM(COUNTIFS('Data entry'!$R$6:$R$200,'Summary Data'!$A25,'Data entry'!$B$6:$B$200,{"Confirmed";"Probable"},'Data entry'!$AQ$6:$AQ$200,'Data Validation'!$V$8, 'Data entry'!$AP$6:$AP$200,'Data Validation'!$U$4, 'Data entry'!$BD$6:$BD$200,"&lt;&gt;*Negative*"))</f>
        <v>0</v>
      </c>
      <c r="BM25" s="15">
        <f>SUM(COUNTIFS('Data entry'!$R$6:$R$200,'Summary Data'!$A25,'Data entry'!$B$6:$B$200,{"Confirmed";"Probable"},'Data entry'!$AQ$6:$AQ$200,'Data Validation'!$V$8, 'Data entry'!$AP$6:$AP$200,'Data Validation'!$U$5, 'Data entry'!$BD$6:$BD$200,"&lt;&gt;*Negative*"))</f>
        <v>0</v>
      </c>
      <c r="BN25" s="15">
        <f>SUM(COUNTIFS('Data entry'!$R$6:$R$200,'Summary Data'!$A25,'Data entry'!$B$6:$B$200,{"Confirmed";"Probable"},'Data entry'!$AQ$6:$AQ$200,'Data Validation'!$V$8, 'Data entry'!$AP$6:$AP$200,'Data Validation'!$U$6, 'Data entry'!$BD$6:$BD$200,"&lt;&gt;*Negative*"))</f>
        <v>0</v>
      </c>
      <c r="BO25" s="15">
        <f>SUM(COUNTIFS('Data entry'!$R$6:$R$200,'Summary Data'!$A25,'Data entry'!$B$6:$B$200,{"Confirmed";"Probable"},'Data entry'!$AQ$6:$AQ$200,'Data Validation'!$V$9, 'Data entry'!$AP$6:$AP$200,'Data Validation'!$U$2, 'Data entry'!$BD$6:$BD$200,"&lt;&gt;*Negative*"))</f>
        <v>0</v>
      </c>
      <c r="BP25" s="15">
        <f>SUM(COUNTIFS('Data entry'!$R$6:$R$200,'Summary Data'!$A25,'Data entry'!$B$6:$B$200,{"Confirmed";"Probable"},'Data entry'!$AQ$6:$AQ$200,'Data Validation'!$V$9, 'Data entry'!$AP$6:$AP$200,'Data Validation'!$U$3, 'Data entry'!$BD$6:$BD$200,"&lt;&gt;*Negative*"))</f>
        <v>0</v>
      </c>
      <c r="BQ25" s="15">
        <f>SUM(COUNTIFS('Data entry'!$R$6:$R$200,'Summary Data'!$A25,'Data entry'!$B$6:$B$200,{"Confirmed";"Probable"},'Data entry'!$AQ$6:$AQ$200,'Data Validation'!$V$9, 'Data entry'!$AP$6:$AP$200,'Data Validation'!$U$4, 'Data entry'!$BD$6:$BD$200,"&lt;&gt;*Negative*"))</f>
        <v>0</v>
      </c>
      <c r="BR25" s="15">
        <f>SUM(COUNTIFS('Data entry'!$R$6:$R$200,'Summary Data'!$A25,'Data entry'!$B$6:$B$200,{"Confirmed";"Probable"},'Data entry'!$AQ$6:$AQ$200,'Data Validation'!$V$9, 'Data entry'!$AP$6:$AP$200,'Data Validation'!$U$5, 'Data entry'!$BD$6:$BD$200,"&lt;&gt;*Negative*"))</f>
        <v>0</v>
      </c>
      <c r="BS25" s="15">
        <f>SUM(COUNTIFS('Data entry'!$R$6:$R$200,'Summary Data'!$A25,'Data entry'!$B$6:$B$200,{"Confirmed";"Probable"},'Data entry'!$AQ$6:$AQ$200,'Data Validation'!$V$9, 'Data entry'!$AP$6:$AP$200,'Data Validation'!$U$6, 'Data entry'!$BD$6:$BD$200,"&lt;&gt;*Negative*"))</f>
        <v>0</v>
      </c>
      <c r="BT25" s="15">
        <f>SUM(COUNTIFS('Data entry'!$R$6:$R$200,'Summary Data'!$A25,'Data entry'!$B$6:$B$200,{"Confirmed";"Probable"},'Data entry'!$AQ$6:$AQ$200,'Data Validation'!$V$10, 'Data entry'!$AP$6:$AP$200,'Data Validation'!$U$2, 'Data entry'!$BD$6:$BD$200,"&lt;&gt;*Negative*"))</f>
        <v>0</v>
      </c>
      <c r="BU25" s="15">
        <f>SUM(COUNTIFS('Data entry'!$R$6:$R$200,'Summary Data'!$A25,'Data entry'!$B$6:$B$200,{"Confirmed";"Probable"},'Data entry'!$AQ$6:$AQ$200,'Data Validation'!$V$10, 'Data entry'!$AP$6:$AP$200,'Data Validation'!$U$3, 'Data entry'!$BD$6:$BD$200,"&lt;&gt;*Negative*"))</f>
        <v>0</v>
      </c>
      <c r="BV25" s="15">
        <f>SUM(COUNTIFS('Data entry'!$R$6:$R$200,'Summary Data'!$A25,'Data entry'!$B$6:$B$200,{"Confirmed";"Probable"},'Data entry'!$AQ$6:$AQ$200,'Data Validation'!$V$10, 'Data entry'!$AP$6:$AP$200,'Data Validation'!$U$4, 'Data entry'!$BD$6:$BD$200,"&lt;&gt;*Negative*"))</f>
        <v>0</v>
      </c>
      <c r="BW25" s="15">
        <f>SUM(COUNTIFS('Data entry'!$R$6:$R$200,'Summary Data'!$A25,'Data entry'!$B$6:$B$200,{"Confirmed";"Probable"},'Data entry'!$AQ$6:$AQ$200,'Data Validation'!$V$10, 'Data entry'!$AP$6:$AP$200,'Data Validation'!$U$5, 'Data entry'!$BD$6:$BD$200,"&lt;&gt;*Negative*"))</f>
        <v>0</v>
      </c>
      <c r="BX25" s="15">
        <f>SUM(COUNTIFS('Data entry'!$R$6:$R$200,'Summary Data'!$A25,'Data entry'!$B$6:$B$200,{"Confirmed";"Probable"},'Data entry'!$AQ$6:$AQ$200,'Data Validation'!$V$10, 'Data entry'!$AP$6:$AP$200,'Data Validation'!$U$6, 'Data entry'!$BD$6:$BD$200,"&lt;&gt;*Negative*"))</f>
        <v>0</v>
      </c>
      <c r="BY25" s="15">
        <f>SUM(COUNTIFS('Data entry'!$R$6:$R$200,'Summary Data'!$A25,'Data entry'!$B$6:$B$200,{"Confirmed";"Probable"},'Data entry'!$AQ$6:$AQ$200,'Data Validation'!$V$11, 'Data entry'!$AP$6:$AP$200,'Data Validation'!$U$2, 'Data entry'!$BD$6:$BD$200,"&lt;&gt;*Negative*"))</f>
        <v>0</v>
      </c>
      <c r="BZ25" s="15">
        <f>SUM(COUNTIFS('Data entry'!$R$6:$R$200,'Summary Data'!$A25,'Data entry'!$B$6:$B$200,{"Confirmed";"Probable"},'Data entry'!$AQ$6:$AQ$200,'Data Validation'!$V$11, 'Data entry'!$AP$6:$AP$200,'Data Validation'!$U$3, 'Data entry'!$BD$6:$BD$200,"&lt;&gt;*Negative*"))</f>
        <v>0</v>
      </c>
      <c r="CA25" s="15">
        <f>SUM(COUNTIFS('Data entry'!$R$6:$R$200,'Summary Data'!$A25,'Data entry'!$B$6:$B$200,{"Confirmed";"Probable"},'Data entry'!$AQ$6:$AQ$200,'Data Validation'!$V$11, 'Data entry'!$AP$6:$AP$200,'Data Validation'!$U$4, 'Data entry'!$BD$6:$BD$200,"&lt;&gt;*Negative*"))</f>
        <v>0</v>
      </c>
      <c r="CB25" s="15">
        <f>SUM(COUNTIFS('Data entry'!$R$6:$R$200,'Summary Data'!$A25,'Data entry'!$B$6:$B$200,{"Confirmed";"Probable"},'Data entry'!$AQ$6:$AQ$200,'Data Validation'!$V$11, 'Data entry'!$AP$6:$AP$200,'Data Validation'!$U$5, 'Data entry'!$BD$6:$BD$200,"&lt;&gt;*Negative*"))</f>
        <v>0</v>
      </c>
      <c r="CC25" s="15">
        <f>SUM(COUNTIFS('Data entry'!$R$6:$R$200,'Summary Data'!$A25,'Data entry'!$B$6:$B$200,{"Confirmed";"Probable"},'Data entry'!$AQ$6:$AQ$200,'Data Validation'!$V$11, 'Data entry'!$AP$6:$AP$200,'Data Validation'!$U$6, 'Data entry'!$BD$6:$BD$200,"&lt;&gt;*Negative*"))</f>
        <v>0</v>
      </c>
    </row>
    <row r="26" spans="1:81" x14ac:dyDescent="0.3">
      <c r="A26" s="12">
        <f t="shared" si="5"/>
        <v>14</v>
      </c>
      <c r="B26" s="13">
        <f t="shared" si="2"/>
        <v>0</v>
      </c>
      <c r="C26" s="13">
        <f>COUNTIFS('Data entry'!$R$6:$R$200,$A26,'Data entry'!$B$6:$B$200,"Confirmed",'Data entry'!$BD$6:$BD$200,"&lt;&gt;*Negative*")</f>
        <v>0</v>
      </c>
      <c r="D26" s="13">
        <f>COUNTIFS('Data entry'!$R$6:$R$200,$A26,'Data entry'!$B$6:$B$200,"Probable",'Data entry'!$BD$6:$BD$200,"&lt;&gt;*Negative*")</f>
        <v>0</v>
      </c>
      <c r="E26" s="13">
        <f>COUNTIFS('Data entry'!$R$6:$R$200,$A26,'Data entry'!$B$6:$B$200,"DNM")</f>
        <v>0</v>
      </c>
      <c r="F26" s="13">
        <f>SUM(COUNTIFS('Data entry'!$R$6:$R$200,'Summary Data'!$A26,'Data entry'!$B$6:$B$200,{"Confirmed";"Probable"},'Data entry'!$AO$6:$AO$200,$F$10, 'Data entry'!$BD$6:$BD$200,"&lt;&gt;*Negative*"))</f>
        <v>0</v>
      </c>
      <c r="G26" s="13">
        <f>SUM(COUNTIFS('Data entry'!$R$6:$R$200,'Summary Data'!$A26,'Data entry'!$B$6:$B$200,{"Confirmed";"Probable"},'Data entry'!$AO$6:$AO$200,$G$10, 'Data entry'!$BD$6:$BD$200,"&lt;&gt;*Negative*"))</f>
        <v>0</v>
      </c>
      <c r="H26" s="13">
        <f>SUM(COUNTIFS('Data entry'!$R$6:$R$200,'Summary Data'!$A26,'Data entry'!$B$6:$B$200,{"Confirmed";"Probable"},'Data entry'!$AO$6:$AO$200,$H$10, 'Data entry'!$BD$6:$BD$200,"&lt;&gt;*Negative*"))</f>
        <v>0</v>
      </c>
      <c r="I26" s="13">
        <f>SUM(COUNTIFS('Data entry'!$R$6:$R$200,'Summary Data'!$A26,'Data entry'!$B$6:$B$200,{"Confirmed";"Probable"},'Data entry'!$AO$6:$AO$200,$I$10, 'Data entry'!$BD$6:$BD$200,"&lt;&gt;*Negative*"))</f>
        <v>0</v>
      </c>
      <c r="J26" s="13">
        <f>SUM(COUNTIFS('Data entry'!$R$6:$R$200,'Summary Data'!$A26,'Data entry'!$B$6:$B$200,{"Confirmed";"Probable"},'Data entry'!$AO$6:$AO$200,$J$10, 'Data entry'!$BD$6:$BD$200,"&lt;&gt;*Negative*"))</f>
        <v>0</v>
      </c>
      <c r="K26" s="13">
        <f>SUM(COUNTIFS('Data entry'!$R$6:$R$200,'Summary Data'!$A26,'Data entry'!$B$6:$B$200,{"Confirmed";"Probable"},'Data entry'!$AO$6:$AO$200,$K$10, 'Data entry'!$BD$6:$BD$200,"&lt;&gt;*Negative*"))</f>
        <v>0</v>
      </c>
      <c r="L26" s="13">
        <f>SUM(COUNTIFS('Data entry'!$R$6:$R$200,'Summary Data'!$A26,'Data entry'!$B$6:$B$200,{"Confirmed";"Probable"},'Data entry'!$AO$6:$AO$200,$L$10, 'Data entry'!$BD$6:$BD$200,"&lt;&gt;*Negative*"))</f>
        <v>0</v>
      </c>
      <c r="M26" s="13">
        <f>SUM(COUNTIFS('Data entry'!$R$6:$R$200,'Summary Data'!$A26,'Data entry'!$B$6:$B$200,{"Confirmed";"Probable"},'Data entry'!$AO$6:$AO$200,$M$10, 'Data entry'!$BD$6:$BD$200,"&lt;&gt;*Negative*"))</f>
        <v>0</v>
      </c>
      <c r="N26" s="13">
        <f>SUM(COUNTIFS('Data entry'!$R$6:$R$200,'Summary Data'!$A26,'Data entry'!$B$6:$B$200,{"Confirmed";"Probable"},'Data entry'!$AO$6:$AO$200,$N$10, 'Data entry'!$BD$6:$BD$200,"&lt;&gt;*Negative*"))</f>
        <v>0</v>
      </c>
      <c r="O26" s="15">
        <f t="shared" si="3"/>
        <v>0</v>
      </c>
      <c r="P26" s="15">
        <f t="shared" si="4"/>
        <v>0</v>
      </c>
      <c r="Q26" s="15">
        <f>SUM(COUNTIFS('Data entry'!$R$6:$R$200,'Summary Data'!$A26,'Data entry'!$B$6:$B$200,{"Confirmed";"Probable"},'Data entry'!$AP$6:$AP$200,'Data Validation'!$U$2, 'Data entry'!$BD$6:$BD$200,"&lt;&gt;*Negative*"))</f>
        <v>0</v>
      </c>
      <c r="R26" s="15">
        <f>SUM(COUNTIFS('Data entry'!$R$6:$R$200,'Summary Data'!$A26,'Data entry'!$B$6:$B$200,{"Confirmed";"Probable"},'Data entry'!$AP$6:$AP$200,'Data Validation'!$U$3, 'Data entry'!$BD$6:$BD$200,"&lt;&gt;*Negative*"))</f>
        <v>0</v>
      </c>
      <c r="S26" s="15">
        <f>SUM(COUNTIFS('Data entry'!$R$6:$R$200,'Summary Data'!$A26,'Data entry'!$B$6:$B$200,{"Confirmed";"Probable"},'Data entry'!$AP$6:$AP$200,'Data Validation'!$U$4, 'Data entry'!$BD$6:$BD$200,"&lt;&gt;*Negative*"))</f>
        <v>0</v>
      </c>
      <c r="T26" s="15">
        <f>SUM(COUNTIFS('Data entry'!$R$6:$R$200,'Summary Data'!$A26,'Data entry'!$B$6:$B$200,{"Confirmed";"Probable"},'Data entry'!$AP$6:$AP$200,'Data Validation'!$U$5, 'Data entry'!$BD$6:$BD$200,"&lt;&gt;*Negative*"))</f>
        <v>0</v>
      </c>
      <c r="U26" s="15">
        <f>SUM(COUNTIFS('Data entry'!$R$6:$R$200,'Summary Data'!$A26,'Data entry'!$B$6:$B$200,{"Confirmed";"Probable"},'Data entry'!$AP$6:$AP$200,'Data Validation'!$U$6, 'Data entry'!$BD$6:$BD$200,"&lt;&gt;*Negative*"))</f>
        <v>0</v>
      </c>
      <c r="V26" s="15">
        <f>SUM(COUNTIFS('Data entry'!$R$6:$R$200,'Summary Data'!$A26,'Data entry'!$B$6:$B$200,{"Confirmed";"Probable"},'Data entry'!$AQ$6:$AQ$200,'Data Validation'!$V$2, 'Data entry'!$BD$6:$BD$200,"&lt;&gt;*Negative*"))</f>
        <v>0</v>
      </c>
      <c r="W26" s="15">
        <f>SUM(COUNTIFS('Data entry'!$R$6:$R$200,'Summary Data'!$A26,'Data entry'!$B$6:$B$200,{"Confirmed";"Probable"},'Data entry'!$AQ$6:$AQ$200,'Data Validation'!$V$3, 'Data entry'!$BD$6:$BD$200,"&lt;&gt;*Negative*"))</f>
        <v>0</v>
      </c>
      <c r="X26" s="15">
        <f>SUM(COUNTIFS('Data entry'!$R$6:$R$200,'Summary Data'!$A26,'Data entry'!$B$6:$B$200,{"Confirmed";"Probable"},'Data entry'!$AQ$6:$AQ$200,'Data Validation'!$V$4, 'Data entry'!$BD$6:$BD$200,"&lt;&gt;*Negative*"))</f>
        <v>0</v>
      </c>
      <c r="Y26" s="15">
        <f>SUM(COUNTIFS('Data entry'!$R$6:$R$200,'Summary Data'!$A26,'Data entry'!$B$6:$B$200,{"Confirmed";"Probable"},'Data entry'!$AQ$6:$AQ$200,'Data Validation'!$V$5, 'Data entry'!$BD$6:$BD$200,"&lt;&gt;*Negative*"))</f>
        <v>0</v>
      </c>
      <c r="Z26" s="15">
        <f>SUM(COUNTIFS('Data entry'!$R$6:$R$200,'Summary Data'!$A26,'Data entry'!$B$6:$B$200,{"Confirmed";"Probable"},'Data entry'!$AQ$6:$AQ$200,'Data Validation'!$V$6, 'Data entry'!$BD$6:$BD$200,"&lt;&gt;*Negative*"))</f>
        <v>0</v>
      </c>
      <c r="AA26" s="15">
        <f>SUM(COUNTIFS('Data entry'!$R$6:$R$200,'Summary Data'!$A26,'Data entry'!$B$6:$B$200,{"Confirmed";"Probable"},'Data entry'!$AQ$6:$AQ$200,'Data Validation'!$V$7, 'Data entry'!$BD$6:$BD$200,"&lt;&gt;*Negative*"))</f>
        <v>0</v>
      </c>
      <c r="AB26" s="15">
        <f>SUM(COUNTIFS('Data entry'!$R$6:$R$200,'Summary Data'!$A26,'Data entry'!$B$6:$B$200,{"Confirmed";"Probable"},'Data entry'!$AQ$6:$AQ$200,'Data Validation'!$V$8, 'Data entry'!$BD$6:$BD$200,"&lt;&gt;*Negative*"))</f>
        <v>0</v>
      </c>
      <c r="AC26" s="15">
        <f>SUM(COUNTIFS('Data entry'!$R$6:$R$200,'Summary Data'!$A26,'Data entry'!$B$6:$B$200,{"Confirmed";"Probable"},'Data entry'!$AQ$6:$AQ$200,'Data Validation'!$V$9, 'Data entry'!$BD$6:$BD$200,"&lt;&gt;*Negative*"))</f>
        <v>0</v>
      </c>
      <c r="AD26" s="15">
        <f>SUM(COUNTIFS('Data entry'!$R$6:$R$200,'Summary Data'!$A26,'Data entry'!$B$6:$B$200,{"Confirmed";"Probable"},'Data entry'!$AQ$6:$AQ$200,'Data Validation'!$V$10, 'Data entry'!$BD$6:$BD$200,"&lt;&gt;*Negative*"))</f>
        <v>0</v>
      </c>
      <c r="AE26" s="15">
        <f>SUM(COUNTIFS('Data entry'!$R$6:$R$200,'Summary Data'!$A26,'Data entry'!$B$6:$B$200,{"Confirmed";"Probable"},'Data entry'!$AQ$6:$AQ$200,'Data Validation'!$V$11, 'Data entry'!$BD$6:$BD$200,"&lt;&gt;*Negative*"))</f>
        <v>0</v>
      </c>
      <c r="AF26" s="15">
        <f>SUM(COUNTIFS('Data entry'!$R$6:$R$200,'Summary Data'!$A26,'Data entry'!$B$6:$B$200,{"Confirmed";"Probable"},'Data entry'!$AQ$6:$AQ$200,'Data Validation'!$V$2, 'Data entry'!$AP$6:$AP$200,'Data Validation'!$U$2, 'Data entry'!$BD$6:$BD$200,"&lt;&gt;*Negative*"))</f>
        <v>0</v>
      </c>
      <c r="AG26" s="15">
        <f>SUM(COUNTIFS('Data entry'!$R$6:$R$200,'Summary Data'!$A26,'Data entry'!$B$6:$B$200,{"Confirmed";"Probable"},'Data entry'!$AQ$6:$AQ$200,'Data Validation'!$V$2, 'Data entry'!$AP$6:$AP$200,'Data Validation'!$U$3, 'Data entry'!$BD$6:$BD$200,"&lt;&gt;*Negative*"))</f>
        <v>0</v>
      </c>
      <c r="AH26" s="15">
        <f>SUM(COUNTIFS('Data entry'!$R$6:$R$200,'Summary Data'!$A26,'Data entry'!$B$6:$B$200,{"Confirmed";"Probable"},'Data entry'!$AQ$6:$AQ$200,'Data Validation'!$V$2, 'Data entry'!$AP$6:$AP$200,'Data Validation'!$U$4, 'Data entry'!$BD$6:$BD$200,"&lt;&gt;*Negative*"))</f>
        <v>0</v>
      </c>
      <c r="AI26" s="15">
        <f>SUM(COUNTIFS('Data entry'!$R$6:$R$200,'Summary Data'!$A26,'Data entry'!$B$6:$B$200,{"Confirmed";"Probable"},'Data entry'!$AQ$6:$AQ$200,'Data Validation'!$V$2, 'Data entry'!$AP$6:$AP$200,'Data Validation'!$U$5, 'Data entry'!$BD$6:$BD$200,"&lt;&gt;*Negative*"))</f>
        <v>0</v>
      </c>
      <c r="AJ26" s="15">
        <f>SUM(COUNTIFS('Data entry'!$R$6:$R$200,'Summary Data'!$A26,'Data entry'!$B$6:$B$200,{"Confirmed";"Probable"},'Data entry'!$AQ$6:$AQ$200,'Data Validation'!$V$2, 'Data entry'!$AP$6:$AP$200,'Data Validation'!$U$6, 'Data entry'!$BD$6:$BD$200,"&lt;&gt;*Negative*"))</f>
        <v>0</v>
      </c>
      <c r="AK26" s="15">
        <f>SUM(COUNTIFS('Data entry'!$R$6:$R$200,'Summary Data'!$A26,'Data entry'!$B$6:$B$200,{"Confirmed";"Probable"},'Data entry'!$AQ$6:$AQ$200,'Data Validation'!$V$3, 'Data entry'!$AP$6:$AP$200,'Data Validation'!$U$2, 'Data entry'!$BD$6:$BD$200,"&lt;&gt;*Negative*"))</f>
        <v>0</v>
      </c>
      <c r="AL26" s="15">
        <f>SUM(COUNTIFS('Data entry'!$R$6:$R$200,'Summary Data'!$A26,'Data entry'!$B$6:$B$200,{"Confirmed";"Probable"},'Data entry'!$AQ$6:$AQ$200,'Data Validation'!$V$3, 'Data entry'!$AP$6:$AP$200,'Data Validation'!$U$3, 'Data entry'!$BD$6:$BD$200,"&lt;&gt;*Negative*"))</f>
        <v>0</v>
      </c>
      <c r="AM26" s="15">
        <f>SUM(COUNTIFS('Data entry'!$R$6:$R$200,'Summary Data'!$A26,'Data entry'!$B$6:$B$200,{"Confirmed";"Probable"},'Data entry'!$AQ$6:$AQ$200,'Data Validation'!$V$3, 'Data entry'!$AP$6:$AP$200,'Data Validation'!$U$4, 'Data entry'!$BD$6:$BD$200,"&lt;&gt;*Negative*"))</f>
        <v>0</v>
      </c>
      <c r="AN26" s="15">
        <f>SUM(COUNTIFS('Data entry'!$R$6:$R$200,'Summary Data'!$A26,'Data entry'!$B$6:$B$200,{"Confirmed";"Probable"},'Data entry'!$AQ$6:$AQ$200,'Data Validation'!$V$3, 'Data entry'!$AP$6:$AP$200,'Data Validation'!$U$5, 'Data entry'!$BD$6:$BD$200,"&lt;&gt;*Negative*"))</f>
        <v>0</v>
      </c>
      <c r="AO26" s="15">
        <f>SUM(COUNTIFS('Data entry'!$R$6:$R$200,'Summary Data'!$A26,'Data entry'!$B$6:$B$200,{"Confirmed";"Probable"},'Data entry'!$AQ$6:$AQ$200,'Data Validation'!$V$3, 'Data entry'!$AP$6:$AP$200,'Data Validation'!$U$6, 'Data entry'!$BD$6:$BD$200,"&lt;&gt;*Negative*"))</f>
        <v>0</v>
      </c>
      <c r="AP26" s="15">
        <f>SUM(COUNTIFS('Data entry'!$R$6:$R$200,'Summary Data'!$A26,'Data entry'!$B$6:$B$200,{"Confirmed";"Probable"},'Data entry'!$AQ$6:$AQ$200,'Data Validation'!$V$4, 'Data entry'!$AP$6:$AP$200,'Data Validation'!$U$2, 'Data entry'!$BD$6:$BD$200,"&lt;&gt;*Negative*"))</f>
        <v>0</v>
      </c>
      <c r="AQ26" s="15">
        <f>SUM(COUNTIFS('Data entry'!$R$6:$R$200,'Summary Data'!$A26,'Data entry'!$B$6:$B$200,{"Confirmed";"Probable"},'Data entry'!$AQ$6:$AQ$200,'Data Validation'!$V$4, 'Data entry'!$AP$6:$AP$200,'Data Validation'!$U$3, 'Data entry'!$BD$6:$BD$200,"&lt;&gt;*Negative*"))</f>
        <v>0</v>
      </c>
      <c r="AR26" s="15">
        <f>SUM(COUNTIFS('Data entry'!$R$6:$R$200,'Summary Data'!$A26,'Data entry'!$B$6:$B$200,{"Confirmed";"Probable"},'Data entry'!$AQ$6:$AQ$200,'Data Validation'!$V$4, 'Data entry'!$AP$6:$AP$200,'Data Validation'!$U$4, 'Data entry'!$BD$6:$BD$200,"&lt;&gt;*Negative*"))</f>
        <v>0</v>
      </c>
      <c r="AS26" s="15">
        <f>SUM(COUNTIFS('Data entry'!$R$6:$R$200,'Summary Data'!$A26,'Data entry'!$B$6:$B$200,{"Confirmed";"Probable"},'Data entry'!$AQ$6:$AQ$200,'Data Validation'!$V$4, 'Data entry'!$AP$6:$AP$200,'Data Validation'!$U$5, 'Data entry'!$BD$6:$BD$200,"&lt;&gt;*Negative*"))</f>
        <v>0</v>
      </c>
      <c r="AT26" s="15">
        <f>SUM(COUNTIFS('Data entry'!$R$6:$R$200,'Summary Data'!$A26,'Data entry'!$B$6:$B$200,{"Confirmed";"Probable"},'Data entry'!$AQ$6:$AQ$200,'Data Validation'!$V$4, 'Data entry'!$AP$6:$AP$200,'Data Validation'!$U$6, 'Data entry'!$BD$6:$BD$200,"&lt;&gt;*Negative*"))</f>
        <v>0</v>
      </c>
      <c r="AU26" s="15">
        <f>SUM(COUNTIFS('Data entry'!$R$6:$R$200,'Summary Data'!$A26,'Data entry'!$B$6:$B$200,{"Confirmed";"Probable"},'Data entry'!$AQ$6:$AQ$200,'Data Validation'!$V$5, 'Data entry'!$AP$6:$AP$200,'Data Validation'!$U$2, 'Data entry'!$BD$6:$BD$200,"&lt;&gt;*Negative*"))</f>
        <v>0</v>
      </c>
      <c r="AV26" s="15">
        <f>SUM(COUNTIFS('Data entry'!$R$6:$R$200,'Summary Data'!$A26,'Data entry'!$B$6:$B$200,{"Confirmed";"Probable"},'Data entry'!$AQ$6:$AQ$200,'Data Validation'!$V$5, 'Data entry'!$AP$6:$AP$200,'Data Validation'!$U$3, 'Data entry'!$BD$6:$BD$200,"&lt;&gt;*Negative*"))</f>
        <v>0</v>
      </c>
      <c r="AW26" s="15">
        <f>SUM(COUNTIFS('Data entry'!$R$6:$R$200,'Summary Data'!$A26,'Data entry'!$B$6:$B$200,{"Confirmed";"Probable"},'Data entry'!$AQ$6:$AQ$200,'Data Validation'!$V$5, 'Data entry'!$AP$6:$AP$200,'Data Validation'!$U$4, 'Data entry'!$BD$6:$BD$200,"&lt;&gt;*Negative*"))</f>
        <v>0</v>
      </c>
      <c r="AX26" s="15">
        <f>SUM(COUNTIFS('Data entry'!$R$6:$R$200,'Summary Data'!$A26,'Data entry'!$B$6:$B$200,{"Confirmed";"Probable"},'Data entry'!$AQ$6:$AQ$200,'Data Validation'!$V$5, 'Data entry'!$AP$6:$AP$200,'Data Validation'!$U$5, 'Data entry'!$BD$6:$BD$200,"&lt;&gt;*Negative*"))</f>
        <v>0</v>
      </c>
      <c r="AY26" s="15">
        <f>SUM(COUNTIFS('Data entry'!$R$6:$R$200,'Summary Data'!$A26,'Data entry'!$B$6:$B$200,{"Confirmed";"Probable"},'Data entry'!$AQ$6:$AQ$200,'Data Validation'!$V$5, 'Data entry'!$AP$6:$AP$200,'Data Validation'!$U$6, 'Data entry'!$BD$6:$BD$200,"&lt;&gt;*Negative*"))</f>
        <v>0</v>
      </c>
      <c r="AZ26" s="15">
        <f>SUM(COUNTIFS('Data entry'!$R$6:$R$200,'Summary Data'!$A26,'Data entry'!$B$6:$B$200,{"Confirmed";"Probable"},'Data entry'!$AQ$6:$AQ$200,'Data Validation'!$V$6, 'Data entry'!$AP$6:$AP$200,'Data Validation'!$U$2, 'Data entry'!$BD$6:$BD$200,"&lt;&gt;*Negative*"))</f>
        <v>0</v>
      </c>
      <c r="BA26" s="15">
        <f>SUM(COUNTIFS('Data entry'!$R$6:$R$200,'Summary Data'!$A26,'Data entry'!$B$6:$B$200,{"Confirmed";"Probable"},'Data entry'!$AQ$6:$AQ$200,'Data Validation'!$V$6, 'Data entry'!$AP$6:$AP$200,'Data Validation'!$U$3, 'Data entry'!$BD$6:$BD$200,"&lt;&gt;*Negative*"))</f>
        <v>0</v>
      </c>
      <c r="BB26" s="15">
        <f>SUM(COUNTIFS('Data entry'!$R$6:$R$200,'Summary Data'!$A26,'Data entry'!$B$6:$B$200,{"Confirmed";"Probable"},'Data entry'!$AQ$6:$AQ$200,'Data Validation'!$V$6, 'Data entry'!$AP$6:$AP$200,'Data Validation'!$U$4, 'Data entry'!$BD$6:$BD$200,"&lt;&gt;*Negative*"))</f>
        <v>0</v>
      </c>
      <c r="BC26" s="15">
        <f>SUM(COUNTIFS('Data entry'!$R$6:$R$200,'Summary Data'!$A26,'Data entry'!$B$6:$B$200,{"Confirmed";"Probable"},'Data entry'!$AQ$6:$AQ$200,'Data Validation'!$V$6, 'Data entry'!$AP$6:$AP$200,'Data Validation'!$U$5, 'Data entry'!$BD$6:$BD$200,"&lt;&gt;*Negative*"))</f>
        <v>0</v>
      </c>
      <c r="BD26" s="15">
        <f>SUM(COUNTIFS('Data entry'!$R$6:$R$200,'Summary Data'!$A26,'Data entry'!$B$6:$B$200,{"Confirmed";"Probable"},'Data entry'!$AQ$6:$AQ$200,'Data Validation'!$V$6, 'Data entry'!$AP$6:$AP$200,'Data Validation'!$U$6, 'Data entry'!$BD$6:$BD$200,"&lt;&gt;*Negative*"))</f>
        <v>0</v>
      </c>
      <c r="BE26" s="15">
        <f>SUM(COUNTIFS('Data entry'!$R$6:$R$200,'Summary Data'!$A26,'Data entry'!$B$6:$B$200,{"Confirmed";"Probable"},'Data entry'!$AQ$6:$AQ$200,'Data Validation'!$V$7, 'Data entry'!$AP$6:$AP$200,'Data Validation'!$U$2, 'Data entry'!$BD$6:$BD$200,"&lt;&gt;*Negative*"))</f>
        <v>0</v>
      </c>
      <c r="BF26" s="15">
        <f>SUM(COUNTIFS('Data entry'!$R$6:$R$200,'Summary Data'!$A26,'Data entry'!$B$6:$B$200,{"Confirmed";"Probable"},'Data entry'!$AQ$6:$AQ$200,'Data Validation'!$V$7, 'Data entry'!$AP$6:$AP$200,'Data Validation'!$U$3, 'Data entry'!$BD$6:$BD$200,"&lt;&gt;*Negative*"))</f>
        <v>0</v>
      </c>
      <c r="BG26" s="15">
        <f>SUM(COUNTIFS('Data entry'!$R$6:$R$200,'Summary Data'!$A26,'Data entry'!$B$6:$B$200,{"Confirmed";"Probable"},'Data entry'!$AQ$6:$AQ$200,'Data Validation'!$V$7, 'Data entry'!$AP$6:$AP$200,'Data Validation'!$U$4, 'Data entry'!$BD$6:$BD$200,"&lt;&gt;*Negative*"))</f>
        <v>0</v>
      </c>
      <c r="BH26" s="15">
        <f>SUM(COUNTIFS('Data entry'!$R$6:$R$200,'Summary Data'!$A26,'Data entry'!$B$6:$B$200,{"Confirmed";"Probable"},'Data entry'!$AQ$6:$AQ$200,'Data Validation'!$V$7, 'Data entry'!$AP$6:$AP$200,'Data Validation'!$U$5, 'Data entry'!$BD$6:$BD$200,"&lt;&gt;*Negative*"))</f>
        <v>0</v>
      </c>
      <c r="BI26" s="15">
        <f>SUM(COUNTIFS('Data entry'!$R$6:$R$200,'Summary Data'!$A26,'Data entry'!$B$6:$B$200,{"Confirmed";"Probable"},'Data entry'!$AQ$6:$AQ$200,'Data Validation'!$V$7, 'Data entry'!$AP$6:$AP$200,'Data Validation'!$U$6, 'Data entry'!$BD$6:$BD$200,"&lt;&gt;*Negative*"))</f>
        <v>0</v>
      </c>
      <c r="BJ26" s="15">
        <f>SUM(COUNTIFS('Data entry'!$R$6:$R$200,'Summary Data'!$A26,'Data entry'!$B$6:$B$200,{"Confirmed";"Probable"},'Data entry'!$AQ$6:$AQ$200,'Data Validation'!$V$8, 'Data entry'!$AP$6:$AP$200,'Data Validation'!$U$2, 'Data entry'!$BD$6:$BD$200,"&lt;&gt;*Negative*"))</f>
        <v>0</v>
      </c>
      <c r="BK26" s="15">
        <f>SUM(COUNTIFS('Data entry'!$R$6:$R$200,'Summary Data'!$A26,'Data entry'!$B$6:$B$200,{"Confirmed";"Probable"},'Data entry'!$AQ$6:$AQ$200,'Data Validation'!$V$8, 'Data entry'!$AP$6:$AP$200,'Data Validation'!$U$3, 'Data entry'!$BD$6:$BD$200,"&lt;&gt;*Negative*"))</f>
        <v>0</v>
      </c>
      <c r="BL26" s="15">
        <f>SUM(COUNTIFS('Data entry'!$R$6:$R$200,'Summary Data'!$A26,'Data entry'!$B$6:$B$200,{"Confirmed";"Probable"},'Data entry'!$AQ$6:$AQ$200,'Data Validation'!$V$8, 'Data entry'!$AP$6:$AP$200,'Data Validation'!$U$4, 'Data entry'!$BD$6:$BD$200,"&lt;&gt;*Negative*"))</f>
        <v>0</v>
      </c>
      <c r="BM26" s="15">
        <f>SUM(COUNTIFS('Data entry'!$R$6:$R$200,'Summary Data'!$A26,'Data entry'!$B$6:$B$200,{"Confirmed";"Probable"},'Data entry'!$AQ$6:$AQ$200,'Data Validation'!$V$8, 'Data entry'!$AP$6:$AP$200,'Data Validation'!$U$5, 'Data entry'!$BD$6:$BD$200,"&lt;&gt;*Negative*"))</f>
        <v>0</v>
      </c>
      <c r="BN26" s="15">
        <f>SUM(COUNTIFS('Data entry'!$R$6:$R$200,'Summary Data'!$A26,'Data entry'!$B$6:$B$200,{"Confirmed";"Probable"},'Data entry'!$AQ$6:$AQ$200,'Data Validation'!$V$8, 'Data entry'!$AP$6:$AP$200,'Data Validation'!$U$6, 'Data entry'!$BD$6:$BD$200,"&lt;&gt;*Negative*"))</f>
        <v>0</v>
      </c>
      <c r="BO26" s="15">
        <f>SUM(COUNTIFS('Data entry'!$R$6:$R$200,'Summary Data'!$A26,'Data entry'!$B$6:$B$200,{"Confirmed";"Probable"},'Data entry'!$AQ$6:$AQ$200,'Data Validation'!$V$9, 'Data entry'!$AP$6:$AP$200,'Data Validation'!$U$2, 'Data entry'!$BD$6:$BD$200,"&lt;&gt;*Negative*"))</f>
        <v>0</v>
      </c>
      <c r="BP26" s="15">
        <f>SUM(COUNTIFS('Data entry'!$R$6:$R$200,'Summary Data'!$A26,'Data entry'!$B$6:$B$200,{"Confirmed";"Probable"},'Data entry'!$AQ$6:$AQ$200,'Data Validation'!$V$9, 'Data entry'!$AP$6:$AP$200,'Data Validation'!$U$3, 'Data entry'!$BD$6:$BD$200,"&lt;&gt;*Negative*"))</f>
        <v>0</v>
      </c>
      <c r="BQ26" s="15">
        <f>SUM(COUNTIFS('Data entry'!$R$6:$R$200,'Summary Data'!$A26,'Data entry'!$B$6:$B$200,{"Confirmed";"Probable"},'Data entry'!$AQ$6:$AQ$200,'Data Validation'!$V$9, 'Data entry'!$AP$6:$AP$200,'Data Validation'!$U$4, 'Data entry'!$BD$6:$BD$200,"&lt;&gt;*Negative*"))</f>
        <v>0</v>
      </c>
      <c r="BR26" s="15">
        <f>SUM(COUNTIFS('Data entry'!$R$6:$R$200,'Summary Data'!$A26,'Data entry'!$B$6:$B$200,{"Confirmed";"Probable"},'Data entry'!$AQ$6:$AQ$200,'Data Validation'!$V$9, 'Data entry'!$AP$6:$AP$200,'Data Validation'!$U$5, 'Data entry'!$BD$6:$BD$200,"&lt;&gt;*Negative*"))</f>
        <v>0</v>
      </c>
      <c r="BS26" s="15">
        <f>SUM(COUNTIFS('Data entry'!$R$6:$R$200,'Summary Data'!$A26,'Data entry'!$B$6:$B$200,{"Confirmed";"Probable"},'Data entry'!$AQ$6:$AQ$200,'Data Validation'!$V$9, 'Data entry'!$AP$6:$AP$200,'Data Validation'!$U$6, 'Data entry'!$BD$6:$BD$200,"&lt;&gt;*Negative*"))</f>
        <v>0</v>
      </c>
      <c r="BT26" s="15">
        <f>SUM(COUNTIFS('Data entry'!$R$6:$R$200,'Summary Data'!$A26,'Data entry'!$B$6:$B$200,{"Confirmed";"Probable"},'Data entry'!$AQ$6:$AQ$200,'Data Validation'!$V$10, 'Data entry'!$AP$6:$AP$200,'Data Validation'!$U$2, 'Data entry'!$BD$6:$BD$200,"&lt;&gt;*Negative*"))</f>
        <v>0</v>
      </c>
      <c r="BU26" s="15">
        <f>SUM(COUNTIFS('Data entry'!$R$6:$R$200,'Summary Data'!$A26,'Data entry'!$B$6:$B$200,{"Confirmed";"Probable"},'Data entry'!$AQ$6:$AQ$200,'Data Validation'!$V$10, 'Data entry'!$AP$6:$AP$200,'Data Validation'!$U$3, 'Data entry'!$BD$6:$BD$200,"&lt;&gt;*Negative*"))</f>
        <v>0</v>
      </c>
      <c r="BV26" s="15">
        <f>SUM(COUNTIFS('Data entry'!$R$6:$R$200,'Summary Data'!$A26,'Data entry'!$B$6:$B$200,{"Confirmed";"Probable"},'Data entry'!$AQ$6:$AQ$200,'Data Validation'!$V$10, 'Data entry'!$AP$6:$AP$200,'Data Validation'!$U$4, 'Data entry'!$BD$6:$BD$200,"&lt;&gt;*Negative*"))</f>
        <v>0</v>
      </c>
      <c r="BW26" s="15">
        <f>SUM(COUNTIFS('Data entry'!$R$6:$R$200,'Summary Data'!$A26,'Data entry'!$B$6:$B$200,{"Confirmed";"Probable"},'Data entry'!$AQ$6:$AQ$200,'Data Validation'!$V$10, 'Data entry'!$AP$6:$AP$200,'Data Validation'!$U$5, 'Data entry'!$BD$6:$BD$200,"&lt;&gt;*Negative*"))</f>
        <v>0</v>
      </c>
      <c r="BX26" s="15">
        <f>SUM(COUNTIFS('Data entry'!$R$6:$R$200,'Summary Data'!$A26,'Data entry'!$B$6:$B$200,{"Confirmed";"Probable"},'Data entry'!$AQ$6:$AQ$200,'Data Validation'!$V$10, 'Data entry'!$AP$6:$AP$200,'Data Validation'!$U$6, 'Data entry'!$BD$6:$BD$200,"&lt;&gt;*Negative*"))</f>
        <v>0</v>
      </c>
      <c r="BY26" s="15">
        <f>SUM(COUNTIFS('Data entry'!$R$6:$R$200,'Summary Data'!$A26,'Data entry'!$B$6:$B$200,{"Confirmed";"Probable"},'Data entry'!$AQ$6:$AQ$200,'Data Validation'!$V$11, 'Data entry'!$AP$6:$AP$200,'Data Validation'!$U$2, 'Data entry'!$BD$6:$BD$200,"&lt;&gt;*Negative*"))</f>
        <v>0</v>
      </c>
      <c r="BZ26" s="15">
        <f>SUM(COUNTIFS('Data entry'!$R$6:$R$200,'Summary Data'!$A26,'Data entry'!$B$6:$B$200,{"Confirmed";"Probable"},'Data entry'!$AQ$6:$AQ$200,'Data Validation'!$V$11, 'Data entry'!$AP$6:$AP$200,'Data Validation'!$U$3, 'Data entry'!$BD$6:$BD$200,"&lt;&gt;*Negative*"))</f>
        <v>0</v>
      </c>
      <c r="CA26" s="15">
        <f>SUM(COUNTIFS('Data entry'!$R$6:$R$200,'Summary Data'!$A26,'Data entry'!$B$6:$B$200,{"Confirmed";"Probable"},'Data entry'!$AQ$6:$AQ$200,'Data Validation'!$V$11, 'Data entry'!$AP$6:$AP$200,'Data Validation'!$U$4, 'Data entry'!$BD$6:$BD$200,"&lt;&gt;*Negative*"))</f>
        <v>0</v>
      </c>
      <c r="CB26" s="15">
        <f>SUM(COUNTIFS('Data entry'!$R$6:$R$200,'Summary Data'!$A26,'Data entry'!$B$6:$B$200,{"Confirmed";"Probable"},'Data entry'!$AQ$6:$AQ$200,'Data Validation'!$V$11, 'Data entry'!$AP$6:$AP$200,'Data Validation'!$U$5, 'Data entry'!$BD$6:$BD$200,"&lt;&gt;*Negative*"))</f>
        <v>0</v>
      </c>
      <c r="CC26" s="15">
        <f>SUM(COUNTIFS('Data entry'!$R$6:$R$200,'Summary Data'!$A26,'Data entry'!$B$6:$B$200,{"Confirmed";"Probable"},'Data entry'!$AQ$6:$AQ$200,'Data Validation'!$V$11, 'Data entry'!$AP$6:$AP$200,'Data Validation'!$U$6, 'Data entry'!$BD$6:$BD$200,"&lt;&gt;*Negative*"))</f>
        <v>0</v>
      </c>
    </row>
    <row r="27" spans="1:81" x14ac:dyDescent="0.3">
      <c r="A27" s="12">
        <f t="shared" si="5"/>
        <v>15</v>
      </c>
      <c r="B27" s="13">
        <f t="shared" si="2"/>
        <v>0</v>
      </c>
      <c r="C27" s="13">
        <f>COUNTIFS('Data entry'!$R$6:$R$200,$A27,'Data entry'!$B$6:$B$200,"Confirmed",'Data entry'!$BD$6:$BD$200,"&lt;&gt;*Negative*")</f>
        <v>0</v>
      </c>
      <c r="D27" s="13">
        <f>COUNTIFS('Data entry'!$R$6:$R$200,$A27,'Data entry'!$B$6:$B$200,"Probable",'Data entry'!$BD$6:$BD$200,"&lt;&gt;*Negative*")</f>
        <v>0</v>
      </c>
      <c r="E27" s="13">
        <f>COUNTIFS('Data entry'!$R$6:$R$200,$A27,'Data entry'!$B$6:$B$200,"DNM")</f>
        <v>0</v>
      </c>
      <c r="F27" s="13">
        <f>SUM(COUNTIFS('Data entry'!$R$6:$R$200,'Summary Data'!$A27,'Data entry'!$B$6:$B$200,{"Confirmed";"Probable"},'Data entry'!$AO$6:$AO$200,$F$10, 'Data entry'!$BD$6:$BD$200,"&lt;&gt;*Negative*"))</f>
        <v>0</v>
      </c>
      <c r="G27" s="13">
        <f>SUM(COUNTIFS('Data entry'!$R$6:$R$200,'Summary Data'!$A27,'Data entry'!$B$6:$B$200,{"Confirmed";"Probable"},'Data entry'!$AO$6:$AO$200,$G$10, 'Data entry'!$BD$6:$BD$200,"&lt;&gt;*Negative*"))</f>
        <v>0</v>
      </c>
      <c r="H27" s="13">
        <f>SUM(COUNTIFS('Data entry'!$R$6:$R$200,'Summary Data'!$A27,'Data entry'!$B$6:$B$200,{"Confirmed";"Probable"},'Data entry'!$AO$6:$AO$200,$H$10, 'Data entry'!$BD$6:$BD$200,"&lt;&gt;*Negative*"))</f>
        <v>0</v>
      </c>
      <c r="I27" s="13">
        <f>SUM(COUNTIFS('Data entry'!$R$6:$R$200,'Summary Data'!$A27,'Data entry'!$B$6:$B$200,{"Confirmed";"Probable"},'Data entry'!$AO$6:$AO$200,$I$10, 'Data entry'!$BD$6:$BD$200,"&lt;&gt;*Negative*"))</f>
        <v>0</v>
      </c>
      <c r="J27" s="13">
        <f>SUM(COUNTIFS('Data entry'!$R$6:$R$200,'Summary Data'!$A27,'Data entry'!$B$6:$B$200,{"Confirmed";"Probable"},'Data entry'!$AO$6:$AO$200,$J$10, 'Data entry'!$BD$6:$BD$200,"&lt;&gt;*Negative*"))</f>
        <v>0</v>
      </c>
      <c r="K27" s="13">
        <f>SUM(COUNTIFS('Data entry'!$R$6:$R$200,'Summary Data'!$A27,'Data entry'!$B$6:$B$200,{"Confirmed";"Probable"},'Data entry'!$AO$6:$AO$200,$K$10, 'Data entry'!$BD$6:$BD$200,"&lt;&gt;*Negative*"))</f>
        <v>0</v>
      </c>
      <c r="L27" s="13">
        <f>SUM(COUNTIFS('Data entry'!$R$6:$R$200,'Summary Data'!$A27,'Data entry'!$B$6:$B$200,{"Confirmed";"Probable"},'Data entry'!$AO$6:$AO$200,$L$10, 'Data entry'!$BD$6:$BD$200,"&lt;&gt;*Negative*"))</f>
        <v>0</v>
      </c>
      <c r="M27" s="13">
        <f>SUM(COUNTIFS('Data entry'!$R$6:$R$200,'Summary Data'!$A27,'Data entry'!$B$6:$B$200,{"Confirmed";"Probable"},'Data entry'!$AO$6:$AO$200,$M$10, 'Data entry'!$BD$6:$BD$200,"&lt;&gt;*Negative*"))</f>
        <v>0</v>
      </c>
      <c r="N27" s="13">
        <f>SUM(COUNTIFS('Data entry'!$R$6:$R$200,'Summary Data'!$A27,'Data entry'!$B$6:$B$200,{"Confirmed";"Probable"},'Data entry'!$AO$6:$AO$200,$N$10, 'Data entry'!$BD$6:$BD$200,"&lt;&gt;*Negative*"))</f>
        <v>0</v>
      </c>
      <c r="O27" s="15">
        <f t="shared" si="3"/>
        <v>0</v>
      </c>
      <c r="P27" s="15">
        <f t="shared" si="4"/>
        <v>0</v>
      </c>
      <c r="Q27" s="15">
        <f>SUM(COUNTIFS('Data entry'!$R$6:$R$200,'Summary Data'!$A27,'Data entry'!$B$6:$B$200,{"Confirmed";"Probable"},'Data entry'!$AP$6:$AP$200,'Data Validation'!$U$2, 'Data entry'!$BD$6:$BD$200,"&lt;&gt;*Negative*"))</f>
        <v>0</v>
      </c>
      <c r="R27" s="15">
        <f>SUM(COUNTIFS('Data entry'!$R$6:$R$200,'Summary Data'!$A27,'Data entry'!$B$6:$B$200,{"Confirmed";"Probable"},'Data entry'!$AP$6:$AP$200,'Data Validation'!$U$3, 'Data entry'!$BD$6:$BD$200,"&lt;&gt;*Negative*"))</f>
        <v>0</v>
      </c>
      <c r="S27" s="15">
        <f>SUM(COUNTIFS('Data entry'!$R$6:$R$200,'Summary Data'!$A27,'Data entry'!$B$6:$B$200,{"Confirmed";"Probable"},'Data entry'!$AP$6:$AP$200,'Data Validation'!$U$4, 'Data entry'!$BD$6:$BD$200,"&lt;&gt;*Negative*"))</f>
        <v>0</v>
      </c>
      <c r="T27" s="15">
        <f>SUM(COUNTIFS('Data entry'!$R$6:$R$200,'Summary Data'!$A27,'Data entry'!$B$6:$B$200,{"Confirmed";"Probable"},'Data entry'!$AP$6:$AP$200,'Data Validation'!$U$5, 'Data entry'!$BD$6:$BD$200,"&lt;&gt;*Negative*"))</f>
        <v>0</v>
      </c>
      <c r="U27" s="15">
        <f>SUM(COUNTIFS('Data entry'!$R$6:$R$200,'Summary Data'!$A27,'Data entry'!$B$6:$B$200,{"Confirmed";"Probable"},'Data entry'!$AP$6:$AP$200,'Data Validation'!$U$6, 'Data entry'!$BD$6:$BD$200,"&lt;&gt;*Negative*"))</f>
        <v>0</v>
      </c>
      <c r="V27" s="15">
        <f>SUM(COUNTIFS('Data entry'!$R$6:$R$200,'Summary Data'!$A27,'Data entry'!$B$6:$B$200,{"Confirmed";"Probable"},'Data entry'!$AQ$6:$AQ$200,'Data Validation'!$V$2, 'Data entry'!$BD$6:$BD$200,"&lt;&gt;*Negative*"))</f>
        <v>0</v>
      </c>
      <c r="W27" s="15">
        <f>SUM(COUNTIFS('Data entry'!$R$6:$R$200,'Summary Data'!$A27,'Data entry'!$B$6:$B$200,{"Confirmed";"Probable"},'Data entry'!$AQ$6:$AQ$200,'Data Validation'!$V$3, 'Data entry'!$BD$6:$BD$200,"&lt;&gt;*Negative*"))</f>
        <v>0</v>
      </c>
      <c r="X27" s="15">
        <f>SUM(COUNTIFS('Data entry'!$R$6:$R$200,'Summary Data'!$A27,'Data entry'!$B$6:$B$200,{"Confirmed";"Probable"},'Data entry'!$AQ$6:$AQ$200,'Data Validation'!$V$4, 'Data entry'!$BD$6:$BD$200,"&lt;&gt;*Negative*"))</f>
        <v>0</v>
      </c>
      <c r="Y27" s="15">
        <f>SUM(COUNTIFS('Data entry'!$R$6:$R$200,'Summary Data'!$A27,'Data entry'!$B$6:$B$200,{"Confirmed";"Probable"},'Data entry'!$AQ$6:$AQ$200,'Data Validation'!$V$5, 'Data entry'!$BD$6:$BD$200,"&lt;&gt;*Negative*"))</f>
        <v>0</v>
      </c>
      <c r="Z27" s="15">
        <f>SUM(COUNTIFS('Data entry'!$R$6:$R$200,'Summary Data'!$A27,'Data entry'!$B$6:$B$200,{"Confirmed";"Probable"},'Data entry'!$AQ$6:$AQ$200,'Data Validation'!$V$6, 'Data entry'!$BD$6:$BD$200,"&lt;&gt;*Negative*"))</f>
        <v>0</v>
      </c>
      <c r="AA27" s="15">
        <f>SUM(COUNTIFS('Data entry'!$R$6:$R$200,'Summary Data'!$A27,'Data entry'!$B$6:$B$200,{"Confirmed";"Probable"},'Data entry'!$AQ$6:$AQ$200,'Data Validation'!$V$7, 'Data entry'!$BD$6:$BD$200,"&lt;&gt;*Negative*"))</f>
        <v>0</v>
      </c>
      <c r="AB27" s="15">
        <f>SUM(COUNTIFS('Data entry'!$R$6:$R$200,'Summary Data'!$A27,'Data entry'!$B$6:$B$200,{"Confirmed";"Probable"},'Data entry'!$AQ$6:$AQ$200,'Data Validation'!$V$8, 'Data entry'!$BD$6:$BD$200,"&lt;&gt;*Negative*"))</f>
        <v>0</v>
      </c>
      <c r="AC27" s="15">
        <f>SUM(COUNTIFS('Data entry'!$R$6:$R$200,'Summary Data'!$A27,'Data entry'!$B$6:$B$200,{"Confirmed";"Probable"},'Data entry'!$AQ$6:$AQ$200,'Data Validation'!$V$9, 'Data entry'!$BD$6:$BD$200,"&lt;&gt;*Negative*"))</f>
        <v>0</v>
      </c>
      <c r="AD27" s="15">
        <f>SUM(COUNTIFS('Data entry'!$R$6:$R$200,'Summary Data'!$A27,'Data entry'!$B$6:$B$200,{"Confirmed";"Probable"},'Data entry'!$AQ$6:$AQ$200,'Data Validation'!$V$10, 'Data entry'!$BD$6:$BD$200,"&lt;&gt;*Negative*"))</f>
        <v>0</v>
      </c>
      <c r="AE27" s="15">
        <f>SUM(COUNTIFS('Data entry'!$R$6:$R$200,'Summary Data'!$A27,'Data entry'!$B$6:$B$200,{"Confirmed";"Probable"},'Data entry'!$AQ$6:$AQ$200,'Data Validation'!$V$11, 'Data entry'!$BD$6:$BD$200,"&lt;&gt;*Negative*"))</f>
        <v>0</v>
      </c>
      <c r="AF27" s="15">
        <f>SUM(COUNTIFS('Data entry'!$R$6:$R$200,'Summary Data'!$A27,'Data entry'!$B$6:$B$200,{"Confirmed";"Probable"},'Data entry'!$AQ$6:$AQ$200,'Data Validation'!$V$2, 'Data entry'!$AP$6:$AP$200,'Data Validation'!$U$2, 'Data entry'!$BD$6:$BD$200,"&lt;&gt;*Negative*"))</f>
        <v>0</v>
      </c>
      <c r="AG27" s="15">
        <f>SUM(COUNTIFS('Data entry'!$R$6:$R$200,'Summary Data'!$A27,'Data entry'!$B$6:$B$200,{"Confirmed";"Probable"},'Data entry'!$AQ$6:$AQ$200,'Data Validation'!$V$2, 'Data entry'!$AP$6:$AP$200,'Data Validation'!$U$3, 'Data entry'!$BD$6:$BD$200,"&lt;&gt;*Negative*"))</f>
        <v>0</v>
      </c>
      <c r="AH27" s="15">
        <f>SUM(COUNTIFS('Data entry'!$R$6:$R$200,'Summary Data'!$A27,'Data entry'!$B$6:$B$200,{"Confirmed";"Probable"},'Data entry'!$AQ$6:$AQ$200,'Data Validation'!$V$2, 'Data entry'!$AP$6:$AP$200,'Data Validation'!$U$4, 'Data entry'!$BD$6:$BD$200,"&lt;&gt;*Negative*"))</f>
        <v>0</v>
      </c>
      <c r="AI27" s="15">
        <f>SUM(COUNTIFS('Data entry'!$R$6:$R$200,'Summary Data'!$A27,'Data entry'!$B$6:$B$200,{"Confirmed";"Probable"},'Data entry'!$AQ$6:$AQ$200,'Data Validation'!$V$2, 'Data entry'!$AP$6:$AP$200,'Data Validation'!$U$5, 'Data entry'!$BD$6:$BD$200,"&lt;&gt;*Negative*"))</f>
        <v>0</v>
      </c>
      <c r="AJ27" s="15">
        <f>SUM(COUNTIFS('Data entry'!$R$6:$R$200,'Summary Data'!$A27,'Data entry'!$B$6:$B$200,{"Confirmed";"Probable"},'Data entry'!$AQ$6:$AQ$200,'Data Validation'!$V$2, 'Data entry'!$AP$6:$AP$200,'Data Validation'!$U$6, 'Data entry'!$BD$6:$BD$200,"&lt;&gt;*Negative*"))</f>
        <v>0</v>
      </c>
      <c r="AK27" s="15">
        <f>SUM(COUNTIFS('Data entry'!$R$6:$R$200,'Summary Data'!$A27,'Data entry'!$B$6:$B$200,{"Confirmed";"Probable"},'Data entry'!$AQ$6:$AQ$200,'Data Validation'!$V$3, 'Data entry'!$AP$6:$AP$200,'Data Validation'!$U$2, 'Data entry'!$BD$6:$BD$200,"&lt;&gt;*Negative*"))</f>
        <v>0</v>
      </c>
      <c r="AL27" s="15">
        <f>SUM(COUNTIFS('Data entry'!$R$6:$R$200,'Summary Data'!$A27,'Data entry'!$B$6:$B$200,{"Confirmed";"Probable"},'Data entry'!$AQ$6:$AQ$200,'Data Validation'!$V$3, 'Data entry'!$AP$6:$AP$200,'Data Validation'!$U$3, 'Data entry'!$BD$6:$BD$200,"&lt;&gt;*Negative*"))</f>
        <v>0</v>
      </c>
      <c r="AM27" s="15">
        <f>SUM(COUNTIFS('Data entry'!$R$6:$R$200,'Summary Data'!$A27,'Data entry'!$B$6:$B$200,{"Confirmed";"Probable"},'Data entry'!$AQ$6:$AQ$200,'Data Validation'!$V$3, 'Data entry'!$AP$6:$AP$200,'Data Validation'!$U$4, 'Data entry'!$BD$6:$BD$200,"&lt;&gt;*Negative*"))</f>
        <v>0</v>
      </c>
      <c r="AN27" s="15">
        <f>SUM(COUNTIFS('Data entry'!$R$6:$R$200,'Summary Data'!$A27,'Data entry'!$B$6:$B$200,{"Confirmed";"Probable"},'Data entry'!$AQ$6:$AQ$200,'Data Validation'!$V$3, 'Data entry'!$AP$6:$AP$200,'Data Validation'!$U$5, 'Data entry'!$BD$6:$BD$200,"&lt;&gt;*Negative*"))</f>
        <v>0</v>
      </c>
      <c r="AO27" s="15">
        <f>SUM(COUNTIFS('Data entry'!$R$6:$R$200,'Summary Data'!$A27,'Data entry'!$B$6:$B$200,{"Confirmed";"Probable"},'Data entry'!$AQ$6:$AQ$200,'Data Validation'!$V$3, 'Data entry'!$AP$6:$AP$200,'Data Validation'!$U$6, 'Data entry'!$BD$6:$BD$200,"&lt;&gt;*Negative*"))</f>
        <v>0</v>
      </c>
      <c r="AP27" s="15">
        <f>SUM(COUNTIFS('Data entry'!$R$6:$R$200,'Summary Data'!$A27,'Data entry'!$B$6:$B$200,{"Confirmed";"Probable"},'Data entry'!$AQ$6:$AQ$200,'Data Validation'!$V$4, 'Data entry'!$AP$6:$AP$200,'Data Validation'!$U$2, 'Data entry'!$BD$6:$BD$200,"&lt;&gt;*Negative*"))</f>
        <v>0</v>
      </c>
      <c r="AQ27" s="15">
        <f>SUM(COUNTIFS('Data entry'!$R$6:$R$200,'Summary Data'!$A27,'Data entry'!$B$6:$B$200,{"Confirmed";"Probable"},'Data entry'!$AQ$6:$AQ$200,'Data Validation'!$V$4, 'Data entry'!$AP$6:$AP$200,'Data Validation'!$U$3, 'Data entry'!$BD$6:$BD$200,"&lt;&gt;*Negative*"))</f>
        <v>0</v>
      </c>
      <c r="AR27" s="15">
        <f>SUM(COUNTIFS('Data entry'!$R$6:$R$200,'Summary Data'!$A27,'Data entry'!$B$6:$B$200,{"Confirmed";"Probable"},'Data entry'!$AQ$6:$AQ$200,'Data Validation'!$V$4, 'Data entry'!$AP$6:$AP$200,'Data Validation'!$U$4, 'Data entry'!$BD$6:$BD$200,"&lt;&gt;*Negative*"))</f>
        <v>0</v>
      </c>
      <c r="AS27" s="15">
        <f>SUM(COUNTIFS('Data entry'!$R$6:$R$200,'Summary Data'!$A27,'Data entry'!$B$6:$B$200,{"Confirmed";"Probable"},'Data entry'!$AQ$6:$AQ$200,'Data Validation'!$V$4, 'Data entry'!$AP$6:$AP$200,'Data Validation'!$U$5, 'Data entry'!$BD$6:$BD$200,"&lt;&gt;*Negative*"))</f>
        <v>0</v>
      </c>
      <c r="AT27" s="15">
        <f>SUM(COUNTIFS('Data entry'!$R$6:$R$200,'Summary Data'!$A27,'Data entry'!$B$6:$B$200,{"Confirmed";"Probable"},'Data entry'!$AQ$6:$AQ$200,'Data Validation'!$V$4, 'Data entry'!$AP$6:$AP$200,'Data Validation'!$U$6, 'Data entry'!$BD$6:$BD$200,"&lt;&gt;*Negative*"))</f>
        <v>0</v>
      </c>
      <c r="AU27" s="15">
        <f>SUM(COUNTIFS('Data entry'!$R$6:$R$200,'Summary Data'!$A27,'Data entry'!$B$6:$B$200,{"Confirmed";"Probable"},'Data entry'!$AQ$6:$AQ$200,'Data Validation'!$V$5, 'Data entry'!$AP$6:$AP$200,'Data Validation'!$U$2, 'Data entry'!$BD$6:$BD$200,"&lt;&gt;*Negative*"))</f>
        <v>0</v>
      </c>
      <c r="AV27" s="15">
        <f>SUM(COUNTIFS('Data entry'!$R$6:$R$200,'Summary Data'!$A27,'Data entry'!$B$6:$B$200,{"Confirmed";"Probable"},'Data entry'!$AQ$6:$AQ$200,'Data Validation'!$V$5, 'Data entry'!$AP$6:$AP$200,'Data Validation'!$U$3, 'Data entry'!$BD$6:$BD$200,"&lt;&gt;*Negative*"))</f>
        <v>0</v>
      </c>
      <c r="AW27" s="15">
        <f>SUM(COUNTIFS('Data entry'!$R$6:$R$200,'Summary Data'!$A27,'Data entry'!$B$6:$B$200,{"Confirmed";"Probable"},'Data entry'!$AQ$6:$AQ$200,'Data Validation'!$V$5, 'Data entry'!$AP$6:$AP$200,'Data Validation'!$U$4, 'Data entry'!$BD$6:$BD$200,"&lt;&gt;*Negative*"))</f>
        <v>0</v>
      </c>
      <c r="AX27" s="15">
        <f>SUM(COUNTIFS('Data entry'!$R$6:$R$200,'Summary Data'!$A27,'Data entry'!$B$6:$B$200,{"Confirmed";"Probable"},'Data entry'!$AQ$6:$AQ$200,'Data Validation'!$V$5, 'Data entry'!$AP$6:$AP$200,'Data Validation'!$U$5, 'Data entry'!$BD$6:$BD$200,"&lt;&gt;*Negative*"))</f>
        <v>0</v>
      </c>
      <c r="AY27" s="15">
        <f>SUM(COUNTIFS('Data entry'!$R$6:$R$200,'Summary Data'!$A27,'Data entry'!$B$6:$B$200,{"Confirmed";"Probable"},'Data entry'!$AQ$6:$AQ$200,'Data Validation'!$V$5, 'Data entry'!$AP$6:$AP$200,'Data Validation'!$U$6, 'Data entry'!$BD$6:$BD$200,"&lt;&gt;*Negative*"))</f>
        <v>0</v>
      </c>
      <c r="AZ27" s="15">
        <f>SUM(COUNTIFS('Data entry'!$R$6:$R$200,'Summary Data'!$A27,'Data entry'!$B$6:$B$200,{"Confirmed";"Probable"},'Data entry'!$AQ$6:$AQ$200,'Data Validation'!$V$6, 'Data entry'!$AP$6:$AP$200,'Data Validation'!$U$2, 'Data entry'!$BD$6:$BD$200,"&lt;&gt;*Negative*"))</f>
        <v>0</v>
      </c>
      <c r="BA27" s="15">
        <f>SUM(COUNTIFS('Data entry'!$R$6:$R$200,'Summary Data'!$A27,'Data entry'!$B$6:$B$200,{"Confirmed";"Probable"},'Data entry'!$AQ$6:$AQ$200,'Data Validation'!$V$6, 'Data entry'!$AP$6:$AP$200,'Data Validation'!$U$3, 'Data entry'!$BD$6:$BD$200,"&lt;&gt;*Negative*"))</f>
        <v>0</v>
      </c>
      <c r="BB27" s="15">
        <f>SUM(COUNTIFS('Data entry'!$R$6:$R$200,'Summary Data'!$A27,'Data entry'!$B$6:$B$200,{"Confirmed";"Probable"},'Data entry'!$AQ$6:$AQ$200,'Data Validation'!$V$6, 'Data entry'!$AP$6:$AP$200,'Data Validation'!$U$4, 'Data entry'!$BD$6:$BD$200,"&lt;&gt;*Negative*"))</f>
        <v>0</v>
      </c>
      <c r="BC27" s="15">
        <f>SUM(COUNTIFS('Data entry'!$R$6:$R$200,'Summary Data'!$A27,'Data entry'!$B$6:$B$200,{"Confirmed";"Probable"},'Data entry'!$AQ$6:$AQ$200,'Data Validation'!$V$6, 'Data entry'!$AP$6:$AP$200,'Data Validation'!$U$5, 'Data entry'!$BD$6:$BD$200,"&lt;&gt;*Negative*"))</f>
        <v>0</v>
      </c>
      <c r="BD27" s="15">
        <f>SUM(COUNTIFS('Data entry'!$R$6:$R$200,'Summary Data'!$A27,'Data entry'!$B$6:$B$200,{"Confirmed";"Probable"},'Data entry'!$AQ$6:$AQ$200,'Data Validation'!$V$6, 'Data entry'!$AP$6:$AP$200,'Data Validation'!$U$6, 'Data entry'!$BD$6:$BD$200,"&lt;&gt;*Negative*"))</f>
        <v>0</v>
      </c>
      <c r="BE27" s="15">
        <f>SUM(COUNTIFS('Data entry'!$R$6:$R$200,'Summary Data'!$A27,'Data entry'!$B$6:$B$200,{"Confirmed";"Probable"},'Data entry'!$AQ$6:$AQ$200,'Data Validation'!$V$7, 'Data entry'!$AP$6:$AP$200,'Data Validation'!$U$2, 'Data entry'!$BD$6:$BD$200,"&lt;&gt;*Negative*"))</f>
        <v>0</v>
      </c>
      <c r="BF27" s="15">
        <f>SUM(COUNTIFS('Data entry'!$R$6:$R$200,'Summary Data'!$A27,'Data entry'!$B$6:$B$200,{"Confirmed";"Probable"},'Data entry'!$AQ$6:$AQ$200,'Data Validation'!$V$7, 'Data entry'!$AP$6:$AP$200,'Data Validation'!$U$3, 'Data entry'!$BD$6:$BD$200,"&lt;&gt;*Negative*"))</f>
        <v>0</v>
      </c>
      <c r="BG27" s="15">
        <f>SUM(COUNTIFS('Data entry'!$R$6:$R$200,'Summary Data'!$A27,'Data entry'!$B$6:$B$200,{"Confirmed";"Probable"},'Data entry'!$AQ$6:$AQ$200,'Data Validation'!$V$7, 'Data entry'!$AP$6:$AP$200,'Data Validation'!$U$4, 'Data entry'!$BD$6:$BD$200,"&lt;&gt;*Negative*"))</f>
        <v>0</v>
      </c>
      <c r="BH27" s="15">
        <f>SUM(COUNTIFS('Data entry'!$R$6:$R$200,'Summary Data'!$A27,'Data entry'!$B$6:$B$200,{"Confirmed";"Probable"},'Data entry'!$AQ$6:$AQ$200,'Data Validation'!$V$7, 'Data entry'!$AP$6:$AP$200,'Data Validation'!$U$5, 'Data entry'!$BD$6:$BD$200,"&lt;&gt;*Negative*"))</f>
        <v>0</v>
      </c>
      <c r="BI27" s="15">
        <f>SUM(COUNTIFS('Data entry'!$R$6:$R$200,'Summary Data'!$A27,'Data entry'!$B$6:$B$200,{"Confirmed";"Probable"},'Data entry'!$AQ$6:$AQ$200,'Data Validation'!$V$7, 'Data entry'!$AP$6:$AP$200,'Data Validation'!$U$6, 'Data entry'!$BD$6:$BD$200,"&lt;&gt;*Negative*"))</f>
        <v>0</v>
      </c>
      <c r="BJ27" s="15">
        <f>SUM(COUNTIFS('Data entry'!$R$6:$R$200,'Summary Data'!$A27,'Data entry'!$B$6:$B$200,{"Confirmed";"Probable"},'Data entry'!$AQ$6:$AQ$200,'Data Validation'!$V$8, 'Data entry'!$AP$6:$AP$200,'Data Validation'!$U$2, 'Data entry'!$BD$6:$BD$200,"&lt;&gt;*Negative*"))</f>
        <v>0</v>
      </c>
      <c r="BK27" s="15">
        <f>SUM(COUNTIFS('Data entry'!$R$6:$R$200,'Summary Data'!$A27,'Data entry'!$B$6:$B$200,{"Confirmed";"Probable"},'Data entry'!$AQ$6:$AQ$200,'Data Validation'!$V$8, 'Data entry'!$AP$6:$AP$200,'Data Validation'!$U$3, 'Data entry'!$BD$6:$BD$200,"&lt;&gt;*Negative*"))</f>
        <v>0</v>
      </c>
      <c r="BL27" s="15">
        <f>SUM(COUNTIFS('Data entry'!$R$6:$R$200,'Summary Data'!$A27,'Data entry'!$B$6:$B$200,{"Confirmed";"Probable"},'Data entry'!$AQ$6:$AQ$200,'Data Validation'!$V$8, 'Data entry'!$AP$6:$AP$200,'Data Validation'!$U$4, 'Data entry'!$BD$6:$BD$200,"&lt;&gt;*Negative*"))</f>
        <v>0</v>
      </c>
      <c r="BM27" s="15">
        <f>SUM(COUNTIFS('Data entry'!$R$6:$R$200,'Summary Data'!$A27,'Data entry'!$B$6:$B$200,{"Confirmed";"Probable"},'Data entry'!$AQ$6:$AQ$200,'Data Validation'!$V$8, 'Data entry'!$AP$6:$AP$200,'Data Validation'!$U$5, 'Data entry'!$BD$6:$BD$200,"&lt;&gt;*Negative*"))</f>
        <v>0</v>
      </c>
      <c r="BN27" s="15">
        <f>SUM(COUNTIFS('Data entry'!$R$6:$R$200,'Summary Data'!$A27,'Data entry'!$B$6:$B$200,{"Confirmed";"Probable"},'Data entry'!$AQ$6:$AQ$200,'Data Validation'!$V$8, 'Data entry'!$AP$6:$AP$200,'Data Validation'!$U$6, 'Data entry'!$BD$6:$BD$200,"&lt;&gt;*Negative*"))</f>
        <v>0</v>
      </c>
      <c r="BO27" s="15">
        <f>SUM(COUNTIFS('Data entry'!$R$6:$R$200,'Summary Data'!$A27,'Data entry'!$B$6:$B$200,{"Confirmed";"Probable"},'Data entry'!$AQ$6:$AQ$200,'Data Validation'!$V$9, 'Data entry'!$AP$6:$AP$200,'Data Validation'!$U$2, 'Data entry'!$BD$6:$BD$200,"&lt;&gt;*Negative*"))</f>
        <v>0</v>
      </c>
      <c r="BP27" s="15">
        <f>SUM(COUNTIFS('Data entry'!$R$6:$R$200,'Summary Data'!$A27,'Data entry'!$B$6:$B$200,{"Confirmed";"Probable"},'Data entry'!$AQ$6:$AQ$200,'Data Validation'!$V$9, 'Data entry'!$AP$6:$AP$200,'Data Validation'!$U$3, 'Data entry'!$BD$6:$BD$200,"&lt;&gt;*Negative*"))</f>
        <v>0</v>
      </c>
      <c r="BQ27" s="15">
        <f>SUM(COUNTIFS('Data entry'!$R$6:$R$200,'Summary Data'!$A27,'Data entry'!$B$6:$B$200,{"Confirmed";"Probable"},'Data entry'!$AQ$6:$AQ$200,'Data Validation'!$V$9, 'Data entry'!$AP$6:$AP$200,'Data Validation'!$U$4, 'Data entry'!$BD$6:$BD$200,"&lt;&gt;*Negative*"))</f>
        <v>0</v>
      </c>
      <c r="BR27" s="15">
        <f>SUM(COUNTIFS('Data entry'!$R$6:$R$200,'Summary Data'!$A27,'Data entry'!$B$6:$B$200,{"Confirmed";"Probable"},'Data entry'!$AQ$6:$AQ$200,'Data Validation'!$V$9, 'Data entry'!$AP$6:$AP$200,'Data Validation'!$U$5, 'Data entry'!$BD$6:$BD$200,"&lt;&gt;*Negative*"))</f>
        <v>0</v>
      </c>
      <c r="BS27" s="15">
        <f>SUM(COUNTIFS('Data entry'!$R$6:$R$200,'Summary Data'!$A27,'Data entry'!$B$6:$B$200,{"Confirmed";"Probable"},'Data entry'!$AQ$6:$AQ$200,'Data Validation'!$V$9, 'Data entry'!$AP$6:$AP$200,'Data Validation'!$U$6, 'Data entry'!$BD$6:$BD$200,"&lt;&gt;*Negative*"))</f>
        <v>0</v>
      </c>
      <c r="BT27" s="15">
        <f>SUM(COUNTIFS('Data entry'!$R$6:$R$200,'Summary Data'!$A27,'Data entry'!$B$6:$B$200,{"Confirmed";"Probable"},'Data entry'!$AQ$6:$AQ$200,'Data Validation'!$V$10, 'Data entry'!$AP$6:$AP$200,'Data Validation'!$U$2, 'Data entry'!$BD$6:$BD$200,"&lt;&gt;*Negative*"))</f>
        <v>0</v>
      </c>
      <c r="BU27" s="15">
        <f>SUM(COUNTIFS('Data entry'!$R$6:$R$200,'Summary Data'!$A27,'Data entry'!$B$6:$B$200,{"Confirmed";"Probable"},'Data entry'!$AQ$6:$AQ$200,'Data Validation'!$V$10, 'Data entry'!$AP$6:$AP$200,'Data Validation'!$U$3, 'Data entry'!$BD$6:$BD$200,"&lt;&gt;*Negative*"))</f>
        <v>0</v>
      </c>
      <c r="BV27" s="15">
        <f>SUM(COUNTIFS('Data entry'!$R$6:$R$200,'Summary Data'!$A27,'Data entry'!$B$6:$B$200,{"Confirmed";"Probable"},'Data entry'!$AQ$6:$AQ$200,'Data Validation'!$V$10, 'Data entry'!$AP$6:$AP$200,'Data Validation'!$U$4, 'Data entry'!$BD$6:$BD$200,"&lt;&gt;*Negative*"))</f>
        <v>0</v>
      </c>
      <c r="BW27" s="15">
        <f>SUM(COUNTIFS('Data entry'!$R$6:$R$200,'Summary Data'!$A27,'Data entry'!$B$6:$B$200,{"Confirmed";"Probable"},'Data entry'!$AQ$6:$AQ$200,'Data Validation'!$V$10, 'Data entry'!$AP$6:$AP$200,'Data Validation'!$U$5, 'Data entry'!$BD$6:$BD$200,"&lt;&gt;*Negative*"))</f>
        <v>0</v>
      </c>
      <c r="BX27" s="15">
        <f>SUM(COUNTIFS('Data entry'!$R$6:$R$200,'Summary Data'!$A27,'Data entry'!$B$6:$B$200,{"Confirmed";"Probable"},'Data entry'!$AQ$6:$AQ$200,'Data Validation'!$V$10, 'Data entry'!$AP$6:$AP$200,'Data Validation'!$U$6, 'Data entry'!$BD$6:$BD$200,"&lt;&gt;*Negative*"))</f>
        <v>0</v>
      </c>
      <c r="BY27" s="15">
        <f>SUM(COUNTIFS('Data entry'!$R$6:$R$200,'Summary Data'!$A27,'Data entry'!$B$6:$B$200,{"Confirmed";"Probable"},'Data entry'!$AQ$6:$AQ$200,'Data Validation'!$V$11, 'Data entry'!$AP$6:$AP$200,'Data Validation'!$U$2, 'Data entry'!$BD$6:$BD$200,"&lt;&gt;*Negative*"))</f>
        <v>0</v>
      </c>
      <c r="BZ27" s="15">
        <f>SUM(COUNTIFS('Data entry'!$R$6:$R$200,'Summary Data'!$A27,'Data entry'!$B$6:$B$200,{"Confirmed";"Probable"},'Data entry'!$AQ$6:$AQ$200,'Data Validation'!$V$11, 'Data entry'!$AP$6:$AP$200,'Data Validation'!$U$3, 'Data entry'!$BD$6:$BD$200,"&lt;&gt;*Negative*"))</f>
        <v>0</v>
      </c>
      <c r="CA27" s="15">
        <f>SUM(COUNTIFS('Data entry'!$R$6:$R$200,'Summary Data'!$A27,'Data entry'!$B$6:$B$200,{"Confirmed";"Probable"},'Data entry'!$AQ$6:$AQ$200,'Data Validation'!$V$11, 'Data entry'!$AP$6:$AP$200,'Data Validation'!$U$4, 'Data entry'!$BD$6:$BD$200,"&lt;&gt;*Negative*"))</f>
        <v>0</v>
      </c>
      <c r="CB27" s="15">
        <f>SUM(COUNTIFS('Data entry'!$R$6:$R$200,'Summary Data'!$A27,'Data entry'!$B$6:$B$200,{"Confirmed";"Probable"},'Data entry'!$AQ$6:$AQ$200,'Data Validation'!$V$11, 'Data entry'!$AP$6:$AP$200,'Data Validation'!$U$5, 'Data entry'!$BD$6:$BD$200,"&lt;&gt;*Negative*"))</f>
        <v>0</v>
      </c>
      <c r="CC27" s="15">
        <f>SUM(COUNTIFS('Data entry'!$R$6:$R$200,'Summary Data'!$A27,'Data entry'!$B$6:$B$200,{"Confirmed";"Probable"},'Data entry'!$AQ$6:$AQ$200,'Data Validation'!$V$11, 'Data entry'!$AP$6:$AP$200,'Data Validation'!$U$6, 'Data entry'!$BD$6:$BD$200,"&lt;&gt;*Negative*"))</f>
        <v>0</v>
      </c>
    </row>
    <row r="28" spans="1:81" x14ac:dyDescent="0.3">
      <c r="A28" s="12">
        <f t="shared" si="5"/>
        <v>16</v>
      </c>
      <c r="B28" s="13">
        <f t="shared" si="2"/>
        <v>0</v>
      </c>
      <c r="C28" s="13">
        <f>COUNTIFS('Data entry'!$R$6:$R$200,$A28,'Data entry'!$B$6:$B$200,"Confirmed",'Data entry'!$BD$6:$BD$200,"&lt;&gt;*Negative*")</f>
        <v>0</v>
      </c>
      <c r="D28" s="13">
        <f>COUNTIFS('Data entry'!$R$6:$R$200,$A28,'Data entry'!$B$6:$B$200,"Probable",'Data entry'!$BD$6:$BD$200,"&lt;&gt;*Negative*")</f>
        <v>0</v>
      </c>
      <c r="E28" s="13">
        <f>COUNTIFS('Data entry'!$R$6:$R$200,$A28,'Data entry'!$B$6:$B$200,"DNM")</f>
        <v>0</v>
      </c>
      <c r="F28" s="13">
        <f>SUM(COUNTIFS('Data entry'!$R$6:$R$200,'Summary Data'!$A28,'Data entry'!$B$6:$B$200,{"Confirmed";"Probable"},'Data entry'!$AO$6:$AO$200,$F$10, 'Data entry'!$BD$6:$BD$200,"&lt;&gt;*Negative*"))</f>
        <v>0</v>
      </c>
      <c r="G28" s="13">
        <f>SUM(COUNTIFS('Data entry'!$R$6:$R$200,'Summary Data'!$A28,'Data entry'!$B$6:$B$200,{"Confirmed";"Probable"},'Data entry'!$AO$6:$AO$200,$G$10, 'Data entry'!$BD$6:$BD$200,"&lt;&gt;*Negative*"))</f>
        <v>0</v>
      </c>
      <c r="H28" s="13">
        <f>SUM(COUNTIFS('Data entry'!$R$6:$R$200,'Summary Data'!$A28,'Data entry'!$B$6:$B$200,{"Confirmed";"Probable"},'Data entry'!$AO$6:$AO$200,$H$10, 'Data entry'!$BD$6:$BD$200,"&lt;&gt;*Negative*"))</f>
        <v>0</v>
      </c>
      <c r="I28" s="13">
        <f>SUM(COUNTIFS('Data entry'!$R$6:$R$200,'Summary Data'!$A28,'Data entry'!$B$6:$B$200,{"Confirmed";"Probable"},'Data entry'!$AO$6:$AO$200,$I$10, 'Data entry'!$BD$6:$BD$200,"&lt;&gt;*Negative*"))</f>
        <v>0</v>
      </c>
      <c r="J28" s="13">
        <f>SUM(COUNTIFS('Data entry'!$R$6:$R$200,'Summary Data'!$A28,'Data entry'!$B$6:$B$200,{"Confirmed";"Probable"},'Data entry'!$AO$6:$AO$200,$J$10, 'Data entry'!$BD$6:$BD$200,"&lt;&gt;*Negative*"))</f>
        <v>0</v>
      </c>
      <c r="K28" s="13">
        <f>SUM(COUNTIFS('Data entry'!$R$6:$R$200,'Summary Data'!$A28,'Data entry'!$B$6:$B$200,{"Confirmed";"Probable"},'Data entry'!$AO$6:$AO$200,$K$10, 'Data entry'!$BD$6:$BD$200,"&lt;&gt;*Negative*"))</f>
        <v>0</v>
      </c>
      <c r="L28" s="13">
        <f>SUM(COUNTIFS('Data entry'!$R$6:$R$200,'Summary Data'!$A28,'Data entry'!$B$6:$B$200,{"Confirmed";"Probable"},'Data entry'!$AO$6:$AO$200,$L$10, 'Data entry'!$BD$6:$BD$200,"&lt;&gt;*Negative*"))</f>
        <v>0</v>
      </c>
      <c r="M28" s="13">
        <f>SUM(COUNTIFS('Data entry'!$R$6:$R$200,'Summary Data'!$A28,'Data entry'!$B$6:$B$200,{"Confirmed";"Probable"},'Data entry'!$AO$6:$AO$200,$M$10, 'Data entry'!$BD$6:$BD$200,"&lt;&gt;*Negative*"))</f>
        <v>0</v>
      </c>
      <c r="N28" s="13">
        <f>SUM(COUNTIFS('Data entry'!$R$6:$R$200,'Summary Data'!$A28,'Data entry'!$B$6:$B$200,{"Confirmed";"Probable"},'Data entry'!$AO$6:$AO$200,$N$10, 'Data entry'!$BD$6:$BD$200,"&lt;&gt;*Negative*"))</f>
        <v>0</v>
      </c>
      <c r="O28" s="15">
        <f t="shared" si="3"/>
        <v>0</v>
      </c>
      <c r="P28" s="15">
        <f t="shared" si="4"/>
        <v>0</v>
      </c>
      <c r="Q28" s="15">
        <f>SUM(COUNTIFS('Data entry'!$R$6:$R$200,'Summary Data'!$A28,'Data entry'!$B$6:$B$200,{"Confirmed";"Probable"},'Data entry'!$AP$6:$AP$200,'Data Validation'!$U$2, 'Data entry'!$BD$6:$BD$200,"&lt;&gt;*Negative*"))</f>
        <v>0</v>
      </c>
      <c r="R28" s="15">
        <f>SUM(COUNTIFS('Data entry'!$R$6:$R$200,'Summary Data'!$A28,'Data entry'!$B$6:$B$200,{"Confirmed";"Probable"},'Data entry'!$AP$6:$AP$200,'Data Validation'!$U$3, 'Data entry'!$BD$6:$BD$200,"&lt;&gt;*Negative*"))</f>
        <v>0</v>
      </c>
      <c r="S28" s="15">
        <f>SUM(COUNTIFS('Data entry'!$R$6:$R$200,'Summary Data'!$A28,'Data entry'!$B$6:$B$200,{"Confirmed";"Probable"},'Data entry'!$AP$6:$AP$200,'Data Validation'!$U$4, 'Data entry'!$BD$6:$BD$200,"&lt;&gt;*Negative*"))</f>
        <v>0</v>
      </c>
      <c r="T28" s="15">
        <f>SUM(COUNTIFS('Data entry'!$R$6:$R$200,'Summary Data'!$A28,'Data entry'!$B$6:$B$200,{"Confirmed";"Probable"},'Data entry'!$AP$6:$AP$200,'Data Validation'!$U$5, 'Data entry'!$BD$6:$BD$200,"&lt;&gt;*Negative*"))</f>
        <v>0</v>
      </c>
      <c r="U28" s="15">
        <f>SUM(COUNTIFS('Data entry'!$R$6:$R$200,'Summary Data'!$A28,'Data entry'!$B$6:$B$200,{"Confirmed";"Probable"},'Data entry'!$AP$6:$AP$200,'Data Validation'!$U$6, 'Data entry'!$BD$6:$BD$200,"&lt;&gt;*Negative*"))</f>
        <v>0</v>
      </c>
      <c r="V28" s="15">
        <f>SUM(COUNTIFS('Data entry'!$R$6:$R$200,'Summary Data'!$A28,'Data entry'!$B$6:$B$200,{"Confirmed";"Probable"},'Data entry'!$AQ$6:$AQ$200,'Data Validation'!$V$2, 'Data entry'!$BD$6:$BD$200,"&lt;&gt;*Negative*"))</f>
        <v>0</v>
      </c>
      <c r="W28" s="15">
        <f>SUM(COUNTIFS('Data entry'!$R$6:$R$200,'Summary Data'!$A28,'Data entry'!$B$6:$B$200,{"Confirmed";"Probable"},'Data entry'!$AQ$6:$AQ$200,'Data Validation'!$V$3, 'Data entry'!$BD$6:$BD$200,"&lt;&gt;*Negative*"))</f>
        <v>0</v>
      </c>
      <c r="X28" s="15">
        <f>SUM(COUNTIFS('Data entry'!$R$6:$R$200,'Summary Data'!$A28,'Data entry'!$B$6:$B$200,{"Confirmed";"Probable"},'Data entry'!$AQ$6:$AQ$200,'Data Validation'!$V$4, 'Data entry'!$BD$6:$BD$200,"&lt;&gt;*Negative*"))</f>
        <v>0</v>
      </c>
      <c r="Y28" s="15">
        <f>SUM(COUNTIFS('Data entry'!$R$6:$R$200,'Summary Data'!$A28,'Data entry'!$B$6:$B$200,{"Confirmed";"Probable"},'Data entry'!$AQ$6:$AQ$200,'Data Validation'!$V$5, 'Data entry'!$BD$6:$BD$200,"&lt;&gt;*Negative*"))</f>
        <v>0</v>
      </c>
      <c r="Z28" s="15">
        <f>SUM(COUNTIFS('Data entry'!$R$6:$R$200,'Summary Data'!$A28,'Data entry'!$B$6:$B$200,{"Confirmed";"Probable"},'Data entry'!$AQ$6:$AQ$200,'Data Validation'!$V$6, 'Data entry'!$BD$6:$BD$200,"&lt;&gt;*Negative*"))</f>
        <v>0</v>
      </c>
      <c r="AA28" s="15">
        <f>SUM(COUNTIFS('Data entry'!$R$6:$R$200,'Summary Data'!$A28,'Data entry'!$B$6:$B$200,{"Confirmed";"Probable"},'Data entry'!$AQ$6:$AQ$200,'Data Validation'!$V$7, 'Data entry'!$BD$6:$BD$200,"&lt;&gt;*Negative*"))</f>
        <v>0</v>
      </c>
      <c r="AB28" s="15">
        <f>SUM(COUNTIFS('Data entry'!$R$6:$R$200,'Summary Data'!$A28,'Data entry'!$B$6:$B$200,{"Confirmed";"Probable"},'Data entry'!$AQ$6:$AQ$200,'Data Validation'!$V$8, 'Data entry'!$BD$6:$BD$200,"&lt;&gt;*Negative*"))</f>
        <v>0</v>
      </c>
      <c r="AC28" s="15">
        <f>SUM(COUNTIFS('Data entry'!$R$6:$R$200,'Summary Data'!$A28,'Data entry'!$B$6:$B$200,{"Confirmed";"Probable"},'Data entry'!$AQ$6:$AQ$200,'Data Validation'!$V$9, 'Data entry'!$BD$6:$BD$200,"&lt;&gt;*Negative*"))</f>
        <v>0</v>
      </c>
      <c r="AD28" s="15">
        <f>SUM(COUNTIFS('Data entry'!$R$6:$R$200,'Summary Data'!$A28,'Data entry'!$B$6:$B$200,{"Confirmed";"Probable"},'Data entry'!$AQ$6:$AQ$200,'Data Validation'!$V$10, 'Data entry'!$BD$6:$BD$200,"&lt;&gt;*Negative*"))</f>
        <v>0</v>
      </c>
      <c r="AE28" s="15">
        <f>SUM(COUNTIFS('Data entry'!$R$6:$R$200,'Summary Data'!$A28,'Data entry'!$B$6:$B$200,{"Confirmed";"Probable"},'Data entry'!$AQ$6:$AQ$200,'Data Validation'!$V$11, 'Data entry'!$BD$6:$BD$200,"&lt;&gt;*Negative*"))</f>
        <v>0</v>
      </c>
      <c r="AF28" s="15">
        <f>SUM(COUNTIFS('Data entry'!$R$6:$R$200,'Summary Data'!$A28,'Data entry'!$B$6:$B$200,{"Confirmed";"Probable"},'Data entry'!$AQ$6:$AQ$200,'Data Validation'!$V$2, 'Data entry'!$AP$6:$AP$200,'Data Validation'!$U$2, 'Data entry'!$BD$6:$BD$200,"&lt;&gt;*Negative*"))</f>
        <v>0</v>
      </c>
      <c r="AG28" s="15">
        <f>SUM(COUNTIFS('Data entry'!$R$6:$R$200,'Summary Data'!$A28,'Data entry'!$B$6:$B$200,{"Confirmed";"Probable"},'Data entry'!$AQ$6:$AQ$200,'Data Validation'!$V$2, 'Data entry'!$AP$6:$AP$200,'Data Validation'!$U$3, 'Data entry'!$BD$6:$BD$200,"&lt;&gt;*Negative*"))</f>
        <v>0</v>
      </c>
      <c r="AH28" s="15">
        <f>SUM(COUNTIFS('Data entry'!$R$6:$R$200,'Summary Data'!$A28,'Data entry'!$B$6:$B$200,{"Confirmed";"Probable"},'Data entry'!$AQ$6:$AQ$200,'Data Validation'!$V$2, 'Data entry'!$AP$6:$AP$200,'Data Validation'!$U$4, 'Data entry'!$BD$6:$BD$200,"&lt;&gt;*Negative*"))</f>
        <v>0</v>
      </c>
      <c r="AI28" s="15">
        <f>SUM(COUNTIFS('Data entry'!$R$6:$R$200,'Summary Data'!$A28,'Data entry'!$B$6:$B$200,{"Confirmed";"Probable"},'Data entry'!$AQ$6:$AQ$200,'Data Validation'!$V$2, 'Data entry'!$AP$6:$AP$200,'Data Validation'!$U$5, 'Data entry'!$BD$6:$BD$200,"&lt;&gt;*Negative*"))</f>
        <v>0</v>
      </c>
      <c r="AJ28" s="15">
        <f>SUM(COUNTIFS('Data entry'!$R$6:$R$200,'Summary Data'!$A28,'Data entry'!$B$6:$B$200,{"Confirmed";"Probable"},'Data entry'!$AQ$6:$AQ$200,'Data Validation'!$V$2, 'Data entry'!$AP$6:$AP$200,'Data Validation'!$U$6, 'Data entry'!$BD$6:$BD$200,"&lt;&gt;*Negative*"))</f>
        <v>0</v>
      </c>
      <c r="AK28" s="15">
        <f>SUM(COUNTIFS('Data entry'!$R$6:$R$200,'Summary Data'!$A28,'Data entry'!$B$6:$B$200,{"Confirmed";"Probable"},'Data entry'!$AQ$6:$AQ$200,'Data Validation'!$V$3, 'Data entry'!$AP$6:$AP$200,'Data Validation'!$U$2, 'Data entry'!$BD$6:$BD$200,"&lt;&gt;*Negative*"))</f>
        <v>0</v>
      </c>
      <c r="AL28" s="15">
        <f>SUM(COUNTIFS('Data entry'!$R$6:$R$200,'Summary Data'!$A28,'Data entry'!$B$6:$B$200,{"Confirmed";"Probable"},'Data entry'!$AQ$6:$AQ$200,'Data Validation'!$V$3, 'Data entry'!$AP$6:$AP$200,'Data Validation'!$U$3, 'Data entry'!$BD$6:$BD$200,"&lt;&gt;*Negative*"))</f>
        <v>0</v>
      </c>
      <c r="AM28" s="15">
        <f>SUM(COUNTIFS('Data entry'!$R$6:$R$200,'Summary Data'!$A28,'Data entry'!$B$6:$B$200,{"Confirmed";"Probable"},'Data entry'!$AQ$6:$AQ$200,'Data Validation'!$V$3, 'Data entry'!$AP$6:$AP$200,'Data Validation'!$U$4, 'Data entry'!$BD$6:$BD$200,"&lt;&gt;*Negative*"))</f>
        <v>0</v>
      </c>
      <c r="AN28" s="15">
        <f>SUM(COUNTIFS('Data entry'!$R$6:$R$200,'Summary Data'!$A28,'Data entry'!$B$6:$B$200,{"Confirmed";"Probable"},'Data entry'!$AQ$6:$AQ$200,'Data Validation'!$V$3, 'Data entry'!$AP$6:$AP$200,'Data Validation'!$U$5, 'Data entry'!$BD$6:$BD$200,"&lt;&gt;*Negative*"))</f>
        <v>0</v>
      </c>
      <c r="AO28" s="15">
        <f>SUM(COUNTIFS('Data entry'!$R$6:$R$200,'Summary Data'!$A28,'Data entry'!$B$6:$B$200,{"Confirmed";"Probable"},'Data entry'!$AQ$6:$AQ$200,'Data Validation'!$V$3, 'Data entry'!$AP$6:$AP$200,'Data Validation'!$U$6, 'Data entry'!$BD$6:$BD$200,"&lt;&gt;*Negative*"))</f>
        <v>0</v>
      </c>
      <c r="AP28" s="15">
        <f>SUM(COUNTIFS('Data entry'!$R$6:$R$200,'Summary Data'!$A28,'Data entry'!$B$6:$B$200,{"Confirmed";"Probable"},'Data entry'!$AQ$6:$AQ$200,'Data Validation'!$V$4, 'Data entry'!$AP$6:$AP$200,'Data Validation'!$U$2, 'Data entry'!$BD$6:$BD$200,"&lt;&gt;*Negative*"))</f>
        <v>0</v>
      </c>
      <c r="AQ28" s="15">
        <f>SUM(COUNTIFS('Data entry'!$R$6:$R$200,'Summary Data'!$A28,'Data entry'!$B$6:$B$200,{"Confirmed";"Probable"},'Data entry'!$AQ$6:$AQ$200,'Data Validation'!$V$4, 'Data entry'!$AP$6:$AP$200,'Data Validation'!$U$3, 'Data entry'!$BD$6:$BD$200,"&lt;&gt;*Negative*"))</f>
        <v>0</v>
      </c>
      <c r="AR28" s="15">
        <f>SUM(COUNTIFS('Data entry'!$R$6:$R$200,'Summary Data'!$A28,'Data entry'!$B$6:$B$200,{"Confirmed";"Probable"},'Data entry'!$AQ$6:$AQ$200,'Data Validation'!$V$4, 'Data entry'!$AP$6:$AP$200,'Data Validation'!$U$4, 'Data entry'!$BD$6:$BD$200,"&lt;&gt;*Negative*"))</f>
        <v>0</v>
      </c>
      <c r="AS28" s="15">
        <f>SUM(COUNTIFS('Data entry'!$R$6:$R$200,'Summary Data'!$A28,'Data entry'!$B$6:$B$200,{"Confirmed";"Probable"},'Data entry'!$AQ$6:$AQ$200,'Data Validation'!$V$4, 'Data entry'!$AP$6:$AP$200,'Data Validation'!$U$5, 'Data entry'!$BD$6:$BD$200,"&lt;&gt;*Negative*"))</f>
        <v>0</v>
      </c>
      <c r="AT28" s="15">
        <f>SUM(COUNTIFS('Data entry'!$R$6:$R$200,'Summary Data'!$A28,'Data entry'!$B$6:$B$200,{"Confirmed";"Probable"},'Data entry'!$AQ$6:$AQ$200,'Data Validation'!$V$4, 'Data entry'!$AP$6:$AP$200,'Data Validation'!$U$6, 'Data entry'!$BD$6:$BD$200,"&lt;&gt;*Negative*"))</f>
        <v>0</v>
      </c>
      <c r="AU28" s="15">
        <f>SUM(COUNTIFS('Data entry'!$R$6:$R$200,'Summary Data'!$A28,'Data entry'!$B$6:$B$200,{"Confirmed";"Probable"},'Data entry'!$AQ$6:$AQ$200,'Data Validation'!$V$5, 'Data entry'!$AP$6:$AP$200,'Data Validation'!$U$2, 'Data entry'!$BD$6:$BD$200,"&lt;&gt;*Negative*"))</f>
        <v>0</v>
      </c>
      <c r="AV28" s="15">
        <f>SUM(COUNTIFS('Data entry'!$R$6:$R$200,'Summary Data'!$A28,'Data entry'!$B$6:$B$200,{"Confirmed";"Probable"},'Data entry'!$AQ$6:$AQ$200,'Data Validation'!$V$5, 'Data entry'!$AP$6:$AP$200,'Data Validation'!$U$3, 'Data entry'!$BD$6:$BD$200,"&lt;&gt;*Negative*"))</f>
        <v>0</v>
      </c>
      <c r="AW28" s="15">
        <f>SUM(COUNTIFS('Data entry'!$R$6:$R$200,'Summary Data'!$A28,'Data entry'!$B$6:$B$200,{"Confirmed";"Probable"},'Data entry'!$AQ$6:$AQ$200,'Data Validation'!$V$5, 'Data entry'!$AP$6:$AP$200,'Data Validation'!$U$4, 'Data entry'!$BD$6:$BD$200,"&lt;&gt;*Negative*"))</f>
        <v>0</v>
      </c>
      <c r="AX28" s="15">
        <f>SUM(COUNTIFS('Data entry'!$R$6:$R$200,'Summary Data'!$A28,'Data entry'!$B$6:$B$200,{"Confirmed";"Probable"},'Data entry'!$AQ$6:$AQ$200,'Data Validation'!$V$5, 'Data entry'!$AP$6:$AP$200,'Data Validation'!$U$5, 'Data entry'!$BD$6:$BD$200,"&lt;&gt;*Negative*"))</f>
        <v>0</v>
      </c>
      <c r="AY28" s="15">
        <f>SUM(COUNTIFS('Data entry'!$R$6:$R$200,'Summary Data'!$A28,'Data entry'!$B$6:$B$200,{"Confirmed";"Probable"},'Data entry'!$AQ$6:$AQ$200,'Data Validation'!$V$5, 'Data entry'!$AP$6:$AP$200,'Data Validation'!$U$6, 'Data entry'!$BD$6:$BD$200,"&lt;&gt;*Negative*"))</f>
        <v>0</v>
      </c>
      <c r="AZ28" s="15">
        <f>SUM(COUNTIFS('Data entry'!$R$6:$R$200,'Summary Data'!$A28,'Data entry'!$B$6:$B$200,{"Confirmed";"Probable"},'Data entry'!$AQ$6:$AQ$200,'Data Validation'!$V$6, 'Data entry'!$AP$6:$AP$200,'Data Validation'!$U$2, 'Data entry'!$BD$6:$BD$200,"&lt;&gt;*Negative*"))</f>
        <v>0</v>
      </c>
      <c r="BA28" s="15">
        <f>SUM(COUNTIFS('Data entry'!$R$6:$R$200,'Summary Data'!$A28,'Data entry'!$B$6:$B$200,{"Confirmed";"Probable"},'Data entry'!$AQ$6:$AQ$200,'Data Validation'!$V$6, 'Data entry'!$AP$6:$AP$200,'Data Validation'!$U$3, 'Data entry'!$BD$6:$BD$200,"&lt;&gt;*Negative*"))</f>
        <v>0</v>
      </c>
      <c r="BB28" s="15">
        <f>SUM(COUNTIFS('Data entry'!$R$6:$R$200,'Summary Data'!$A28,'Data entry'!$B$6:$B$200,{"Confirmed";"Probable"},'Data entry'!$AQ$6:$AQ$200,'Data Validation'!$V$6, 'Data entry'!$AP$6:$AP$200,'Data Validation'!$U$4, 'Data entry'!$BD$6:$BD$200,"&lt;&gt;*Negative*"))</f>
        <v>0</v>
      </c>
      <c r="BC28" s="15">
        <f>SUM(COUNTIFS('Data entry'!$R$6:$R$200,'Summary Data'!$A28,'Data entry'!$B$6:$B$200,{"Confirmed";"Probable"},'Data entry'!$AQ$6:$AQ$200,'Data Validation'!$V$6, 'Data entry'!$AP$6:$AP$200,'Data Validation'!$U$5, 'Data entry'!$BD$6:$BD$200,"&lt;&gt;*Negative*"))</f>
        <v>0</v>
      </c>
      <c r="BD28" s="15">
        <f>SUM(COUNTIFS('Data entry'!$R$6:$R$200,'Summary Data'!$A28,'Data entry'!$B$6:$B$200,{"Confirmed";"Probable"},'Data entry'!$AQ$6:$AQ$200,'Data Validation'!$V$6, 'Data entry'!$AP$6:$AP$200,'Data Validation'!$U$6, 'Data entry'!$BD$6:$BD$200,"&lt;&gt;*Negative*"))</f>
        <v>0</v>
      </c>
      <c r="BE28" s="15">
        <f>SUM(COUNTIFS('Data entry'!$R$6:$R$200,'Summary Data'!$A28,'Data entry'!$B$6:$B$200,{"Confirmed";"Probable"},'Data entry'!$AQ$6:$AQ$200,'Data Validation'!$V$7, 'Data entry'!$AP$6:$AP$200,'Data Validation'!$U$2, 'Data entry'!$BD$6:$BD$200,"&lt;&gt;*Negative*"))</f>
        <v>0</v>
      </c>
      <c r="BF28" s="15">
        <f>SUM(COUNTIFS('Data entry'!$R$6:$R$200,'Summary Data'!$A28,'Data entry'!$B$6:$B$200,{"Confirmed";"Probable"},'Data entry'!$AQ$6:$AQ$200,'Data Validation'!$V$7, 'Data entry'!$AP$6:$AP$200,'Data Validation'!$U$3, 'Data entry'!$BD$6:$BD$200,"&lt;&gt;*Negative*"))</f>
        <v>0</v>
      </c>
      <c r="BG28" s="15">
        <f>SUM(COUNTIFS('Data entry'!$R$6:$R$200,'Summary Data'!$A28,'Data entry'!$B$6:$B$200,{"Confirmed";"Probable"},'Data entry'!$AQ$6:$AQ$200,'Data Validation'!$V$7, 'Data entry'!$AP$6:$AP$200,'Data Validation'!$U$4, 'Data entry'!$BD$6:$BD$200,"&lt;&gt;*Negative*"))</f>
        <v>0</v>
      </c>
      <c r="BH28" s="15">
        <f>SUM(COUNTIFS('Data entry'!$R$6:$R$200,'Summary Data'!$A28,'Data entry'!$B$6:$B$200,{"Confirmed";"Probable"},'Data entry'!$AQ$6:$AQ$200,'Data Validation'!$V$7, 'Data entry'!$AP$6:$AP$200,'Data Validation'!$U$5, 'Data entry'!$BD$6:$BD$200,"&lt;&gt;*Negative*"))</f>
        <v>0</v>
      </c>
      <c r="BI28" s="15">
        <f>SUM(COUNTIFS('Data entry'!$R$6:$R$200,'Summary Data'!$A28,'Data entry'!$B$6:$B$200,{"Confirmed";"Probable"},'Data entry'!$AQ$6:$AQ$200,'Data Validation'!$V$7, 'Data entry'!$AP$6:$AP$200,'Data Validation'!$U$6, 'Data entry'!$BD$6:$BD$200,"&lt;&gt;*Negative*"))</f>
        <v>0</v>
      </c>
      <c r="BJ28" s="15">
        <f>SUM(COUNTIFS('Data entry'!$R$6:$R$200,'Summary Data'!$A28,'Data entry'!$B$6:$B$200,{"Confirmed";"Probable"},'Data entry'!$AQ$6:$AQ$200,'Data Validation'!$V$8, 'Data entry'!$AP$6:$AP$200,'Data Validation'!$U$2, 'Data entry'!$BD$6:$BD$200,"&lt;&gt;*Negative*"))</f>
        <v>0</v>
      </c>
      <c r="BK28" s="15">
        <f>SUM(COUNTIFS('Data entry'!$R$6:$R$200,'Summary Data'!$A28,'Data entry'!$B$6:$B$200,{"Confirmed";"Probable"},'Data entry'!$AQ$6:$AQ$200,'Data Validation'!$V$8, 'Data entry'!$AP$6:$AP$200,'Data Validation'!$U$3, 'Data entry'!$BD$6:$BD$200,"&lt;&gt;*Negative*"))</f>
        <v>0</v>
      </c>
      <c r="BL28" s="15">
        <f>SUM(COUNTIFS('Data entry'!$R$6:$R$200,'Summary Data'!$A28,'Data entry'!$B$6:$B$200,{"Confirmed";"Probable"},'Data entry'!$AQ$6:$AQ$200,'Data Validation'!$V$8, 'Data entry'!$AP$6:$AP$200,'Data Validation'!$U$4, 'Data entry'!$BD$6:$BD$200,"&lt;&gt;*Negative*"))</f>
        <v>0</v>
      </c>
      <c r="BM28" s="15">
        <f>SUM(COUNTIFS('Data entry'!$R$6:$R$200,'Summary Data'!$A28,'Data entry'!$B$6:$B$200,{"Confirmed";"Probable"},'Data entry'!$AQ$6:$AQ$200,'Data Validation'!$V$8, 'Data entry'!$AP$6:$AP$200,'Data Validation'!$U$5, 'Data entry'!$BD$6:$BD$200,"&lt;&gt;*Negative*"))</f>
        <v>0</v>
      </c>
      <c r="BN28" s="15">
        <f>SUM(COUNTIFS('Data entry'!$R$6:$R$200,'Summary Data'!$A28,'Data entry'!$B$6:$B$200,{"Confirmed";"Probable"},'Data entry'!$AQ$6:$AQ$200,'Data Validation'!$V$8, 'Data entry'!$AP$6:$AP$200,'Data Validation'!$U$6, 'Data entry'!$BD$6:$BD$200,"&lt;&gt;*Negative*"))</f>
        <v>0</v>
      </c>
      <c r="BO28" s="15">
        <f>SUM(COUNTIFS('Data entry'!$R$6:$R$200,'Summary Data'!$A28,'Data entry'!$B$6:$B$200,{"Confirmed";"Probable"},'Data entry'!$AQ$6:$AQ$200,'Data Validation'!$V$9, 'Data entry'!$AP$6:$AP$200,'Data Validation'!$U$2, 'Data entry'!$BD$6:$BD$200,"&lt;&gt;*Negative*"))</f>
        <v>0</v>
      </c>
      <c r="BP28" s="15">
        <f>SUM(COUNTIFS('Data entry'!$R$6:$R$200,'Summary Data'!$A28,'Data entry'!$B$6:$B$200,{"Confirmed";"Probable"},'Data entry'!$AQ$6:$AQ$200,'Data Validation'!$V$9, 'Data entry'!$AP$6:$AP$200,'Data Validation'!$U$3, 'Data entry'!$BD$6:$BD$200,"&lt;&gt;*Negative*"))</f>
        <v>0</v>
      </c>
      <c r="BQ28" s="15">
        <f>SUM(COUNTIFS('Data entry'!$R$6:$R$200,'Summary Data'!$A28,'Data entry'!$B$6:$B$200,{"Confirmed";"Probable"},'Data entry'!$AQ$6:$AQ$200,'Data Validation'!$V$9, 'Data entry'!$AP$6:$AP$200,'Data Validation'!$U$4, 'Data entry'!$BD$6:$BD$200,"&lt;&gt;*Negative*"))</f>
        <v>0</v>
      </c>
      <c r="BR28" s="15">
        <f>SUM(COUNTIFS('Data entry'!$R$6:$R$200,'Summary Data'!$A28,'Data entry'!$B$6:$B$200,{"Confirmed";"Probable"},'Data entry'!$AQ$6:$AQ$200,'Data Validation'!$V$9, 'Data entry'!$AP$6:$AP$200,'Data Validation'!$U$5, 'Data entry'!$BD$6:$BD$200,"&lt;&gt;*Negative*"))</f>
        <v>0</v>
      </c>
      <c r="BS28" s="15">
        <f>SUM(COUNTIFS('Data entry'!$R$6:$R$200,'Summary Data'!$A28,'Data entry'!$B$6:$B$200,{"Confirmed";"Probable"},'Data entry'!$AQ$6:$AQ$200,'Data Validation'!$V$9, 'Data entry'!$AP$6:$AP$200,'Data Validation'!$U$6, 'Data entry'!$BD$6:$BD$200,"&lt;&gt;*Negative*"))</f>
        <v>0</v>
      </c>
      <c r="BT28" s="15">
        <f>SUM(COUNTIFS('Data entry'!$R$6:$R$200,'Summary Data'!$A28,'Data entry'!$B$6:$B$200,{"Confirmed";"Probable"},'Data entry'!$AQ$6:$AQ$200,'Data Validation'!$V$10, 'Data entry'!$AP$6:$AP$200,'Data Validation'!$U$2, 'Data entry'!$BD$6:$BD$200,"&lt;&gt;*Negative*"))</f>
        <v>0</v>
      </c>
      <c r="BU28" s="15">
        <f>SUM(COUNTIFS('Data entry'!$R$6:$R$200,'Summary Data'!$A28,'Data entry'!$B$6:$B$200,{"Confirmed";"Probable"},'Data entry'!$AQ$6:$AQ$200,'Data Validation'!$V$10, 'Data entry'!$AP$6:$AP$200,'Data Validation'!$U$3, 'Data entry'!$BD$6:$BD$200,"&lt;&gt;*Negative*"))</f>
        <v>0</v>
      </c>
      <c r="BV28" s="15">
        <f>SUM(COUNTIFS('Data entry'!$R$6:$R$200,'Summary Data'!$A28,'Data entry'!$B$6:$B$200,{"Confirmed";"Probable"},'Data entry'!$AQ$6:$AQ$200,'Data Validation'!$V$10, 'Data entry'!$AP$6:$AP$200,'Data Validation'!$U$4, 'Data entry'!$BD$6:$BD$200,"&lt;&gt;*Negative*"))</f>
        <v>0</v>
      </c>
      <c r="BW28" s="15">
        <f>SUM(COUNTIFS('Data entry'!$R$6:$R$200,'Summary Data'!$A28,'Data entry'!$B$6:$B$200,{"Confirmed";"Probable"},'Data entry'!$AQ$6:$AQ$200,'Data Validation'!$V$10, 'Data entry'!$AP$6:$AP$200,'Data Validation'!$U$5, 'Data entry'!$BD$6:$BD$200,"&lt;&gt;*Negative*"))</f>
        <v>0</v>
      </c>
      <c r="BX28" s="15">
        <f>SUM(COUNTIFS('Data entry'!$R$6:$R$200,'Summary Data'!$A28,'Data entry'!$B$6:$B$200,{"Confirmed";"Probable"},'Data entry'!$AQ$6:$AQ$200,'Data Validation'!$V$10, 'Data entry'!$AP$6:$AP$200,'Data Validation'!$U$6, 'Data entry'!$BD$6:$BD$200,"&lt;&gt;*Negative*"))</f>
        <v>0</v>
      </c>
      <c r="BY28" s="15">
        <f>SUM(COUNTIFS('Data entry'!$R$6:$R$200,'Summary Data'!$A28,'Data entry'!$B$6:$B$200,{"Confirmed";"Probable"},'Data entry'!$AQ$6:$AQ$200,'Data Validation'!$V$11, 'Data entry'!$AP$6:$AP$200,'Data Validation'!$U$2, 'Data entry'!$BD$6:$BD$200,"&lt;&gt;*Negative*"))</f>
        <v>0</v>
      </c>
      <c r="BZ28" s="15">
        <f>SUM(COUNTIFS('Data entry'!$R$6:$R$200,'Summary Data'!$A28,'Data entry'!$B$6:$B$200,{"Confirmed";"Probable"},'Data entry'!$AQ$6:$AQ$200,'Data Validation'!$V$11, 'Data entry'!$AP$6:$AP$200,'Data Validation'!$U$3, 'Data entry'!$BD$6:$BD$200,"&lt;&gt;*Negative*"))</f>
        <v>0</v>
      </c>
      <c r="CA28" s="15">
        <f>SUM(COUNTIFS('Data entry'!$R$6:$R$200,'Summary Data'!$A28,'Data entry'!$B$6:$B$200,{"Confirmed";"Probable"},'Data entry'!$AQ$6:$AQ$200,'Data Validation'!$V$11, 'Data entry'!$AP$6:$AP$200,'Data Validation'!$U$4, 'Data entry'!$BD$6:$BD$200,"&lt;&gt;*Negative*"))</f>
        <v>0</v>
      </c>
      <c r="CB28" s="15">
        <f>SUM(COUNTIFS('Data entry'!$R$6:$R$200,'Summary Data'!$A28,'Data entry'!$B$6:$B$200,{"Confirmed";"Probable"},'Data entry'!$AQ$6:$AQ$200,'Data Validation'!$V$11, 'Data entry'!$AP$6:$AP$200,'Data Validation'!$U$5, 'Data entry'!$BD$6:$BD$200,"&lt;&gt;*Negative*"))</f>
        <v>0</v>
      </c>
      <c r="CC28" s="15">
        <f>SUM(COUNTIFS('Data entry'!$R$6:$R$200,'Summary Data'!$A28,'Data entry'!$B$6:$B$200,{"Confirmed";"Probable"},'Data entry'!$AQ$6:$AQ$200,'Data Validation'!$V$11, 'Data entry'!$AP$6:$AP$200,'Data Validation'!$U$6, 'Data entry'!$BD$6:$BD$200,"&lt;&gt;*Negative*"))</f>
        <v>0</v>
      </c>
    </row>
    <row r="29" spans="1:81" x14ac:dyDescent="0.3">
      <c r="A29" s="12">
        <f t="shared" si="5"/>
        <v>17</v>
      </c>
      <c r="B29" s="13">
        <f t="shared" si="2"/>
        <v>0</v>
      </c>
      <c r="C29" s="13">
        <f>COUNTIFS('Data entry'!$R$6:$R$200,$A29,'Data entry'!$B$6:$B$200,"Confirmed",'Data entry'!$BD$6:$BD$200,"&lt;&gt;*Negative*")</f>
        <v>0</v>
      </c>
      <c r="D29" s="13">
        <f>COUNTIFS('Data entry'!$R$6:$R$200,$A29,'Data entry'!$B$6:$B$200,"Probable",'Data entry'!$BD$6:$BD$200,"&lt;&gt;*Negative*")</f>
        <v>0</v>
      </c>
      <c r="E29" s="13">
        <f>COUNTIFS('Data entry'!$R$6:$R$200,$A29,'Data entry'!$B$6:$B$200,"DNM")</f>
        <v>0</v>
      </c>
      <c r="F29" s="13">
        <f>SUM(COUNTIFS('Data entry'!$R$6:$R$200,'Summary Data'!$A29,'Data entry'!$B$6:$B$200,{"Confirmed";"Probable"},'Data entry'!$AO$6:$AO$200,$F$10, 'Data entry'!$BD$6:$BD$200,"&lt;&gt;*Negative*"))</f>
        <v>0</v>
      </c>
      <c r="G29" s="13">
        <f>SUM(COUNTIFS('Data entry'!$R$6:$R$200,'Summary Data'!$A29,'Data entry'!$B$6:$B$200,{"Confirmed";"Probable"},'Data entry'!$AO$6:$AO$200,$G$10, 'Data entry'!$BD$6:$BD$200,"&lt;&gt;*Negative*"))</f>
        <v>0</v>
      </c>
      <c r="H29" s="13">
        <f>SUM(COUNTIFS('Data entry'!$R$6:$R$200,'Summary Data'!$A29,'Data entry'!$B$6:$B$200,{"Confirmed";"Probable"},'Data entry'!$AO$6:$AO$200,$H$10, 'Data entry'!$BD$6:$BD$200,"&lt;&gt;*Negative*"))</f>
        <v>0</v>
      </c>
      <c r="I29" s="13">
        <f>SUM(COUNTIFS('Data entry'!$R$6:$R$200,'Summary Data'!$A29,'Data entry'!$B$6:$B$200,{"Confirmed";"Probable"},'Data entry'!$AO$6:$AO$200,$I$10, 'Data entry'!$BD$6:$BD$200,"&lt;&gt;*Negative*"))</f>
        <v>0</v>
      </c>
      <c r="J29" s="13">
        <f>SUM(COUNTIFS('Data entry'!$R$6:$R$200,'Summary Data'!$A29,'Data entry'!$B$6:$B$200,{"Confirmed";"Probable"},'Data entry'!$AO$6:$AO$200,$J$10, 'Data entry'!$BD$6:$BD$200,"&lt;&gt;*Negative*"))</f>
        <v>0</v>
      </c>
      <c r="K29" s="13">
        <f>SUM(COUNTIFS('Data entry'!$R$6:$R$200,'Summary Data'!$A29,'Data entry'!$B$6:$B$200,{"Confirmed";"Probable"},'Data entry'!$AO$6:$AO$200,$K$10, 'Data entry'!$BD$6:$BD$200,"&lt;&gt;*Negative*"))</f>
        <v>0</v>
      </c>
      <c r="L29" s="13">
        <f>SUM(COUNTIFS('Data entry'!$R$6:$R$200,'Summary Data'!$A29,'Data entry'!$B$6:$B$200,{"Confirmed";"Probable"},'Data entry'!$AO$6:$AO$200,$L$10, 'Data entry'!$BD$6:$BD$200,"&lt;&gt;*Negative*"))</f>
        <v>0</v>
      </c>
      <c r="M29" s="13">
        <f>SUM(COUNTIFS('Data entry'!$R$6:$R$200,'Summary Data'!$A29,'Data entry'!$B$6:$B$200,{"Confirmed";"Probable"},'Data entry'!$AO$6:$AO$200,$M$10, 'Data entry'!$BD$6:$BD$200,"&lt;&gt;*Negative*"))</f>
        <v>0</v>
      </c>
      <c r="N29" s="13">
        <f>SUM(COUNTIFS('Data entry'!$R$6:$R$200,'Summary Data'!$A29,'Data entry'!$B$6:$B$200,{"Confirmed";"Probable"},'Data entry'!$AO$6:$AO$200,$N$10, 'Data entry'!$BD$6:$BD$200,"&lt;&gt;*Negative*"))</f>
        <v>0</v>
      </c>
      <c r="O29" s="15">
        <f t="shared" si="3"/>
        <v>0</v>
      </c>
      <c r="P29" s="15">
        <f t="shared" si="4"/>
        <v>0</v>
      </c>
      <c r="Q29" s="15">
        <f>SUM(COUNTIFS('Data entry'!$R$6:$R$200,'Summary Data'!$A29,'Data entry'!$B$6:$B$200,{"Confirmed";"Probable"},'Data entry'!$AP$6:$AP$200,'Data Validation'!$U$2, 'Data entry'!$BD$6:$BD$200,"&lt;&gt;*Negative*"))</f>
        <v>0</v>
      </c>
      <c r="R29" s="15">
        <f>SUM(COUNTIFS('Data entry'!$R$6:$R$200,'Summary Data'!$A29,'Data entry'!$B$6:$B$200,{"Confirmed";"Probable"},'Data entry'!$AP$6:$AP$200,'Data Validation'!$U$3, 'Data entry'!$BD$6:$BD$200,"&lt;&gt;*Negative*"))</f>
        <v>0</v>
      </c>
      <c r="S29" s="15">
        <f>SUM(COUNTIFS('Data entry'!$R$6:$R$200,'Summary Data'!$A29,'Data entry'!$B$6:$B$200,{"Confirmed";"Probable"},'Data entry'!$AP$6:$AP$200,'Data Validation'!$U$4, 'Data entry'!$BD$6:$BD$200,"&lt;&gt;*Negative*"))</f>
        <v>0</v>
      </c>
      <c r="T29" s="15">
        <f>SUM(COUNTIFS('Data entry'!$R$6:$R$200,'Summary Data'!$A29,'Data entry'!$B$6:$B$200,{"Confirmed";"Probable"},'Data entry'!$AP$6:$AP$200,'Data Validation'!$U$5, 'Data entry'!$BD$6:$BD$200,"&lt;&gt;*Negative*"))</f>
        <v>0</v>
      </c>
      <c r="U29" s="15">
        <f>SUM(COUNTIFS('Data entry'!$R$6:$R$200,'Summary Data'!$A29,'Data entry'!$B$6:$B$200,{"Confirmed";"Probable"},'Data entry'!$AP$6:$AP$200,'Data Validation'!$U$6, 'Data entry'!$BD$6:$BD$200,"&lt;&gt;*Negative*"))</f>
        <v>0</v>
      </c>
      <c r="V29" s="15">
        <f>SUM(COUNTIFS('Data entry'!$R$6:$R$200,'Summary Data'!$A29,'Data entry'!$B$6:$B$200,{"Confirmed";"Probable"},'Data entry'!$AQ$6:$AQ$200,'Data Validation'!$V$2, 'Data entry'!$BD$6:$BD$200,"&lt;&gt;*Negative*"))</f>
        <v>0</v>
      </c>
      <c r="W29" s="15">
        <f>SUM(COUNTIFS('Data entry'!$R$6:$R$200,'Summary Data'!$A29,'Data entry'!$B$6:$B$200,{"Confirmed";"Probable"},'Data entry'!$AQ$6:$AQ$200,'Data Validation'!$V$3, 'Data entry'!$BD$6:$BD$200,"&lt;&gt;*Negative*"))</f>
        <v>0</v>
      </c>
      <c r="X29" s="15">
        <f>SUM(COUNTIFS('Data entry'!$R$6:$R$200,'Summary Data'!$A29,'Data entry'!$B$6:$B$200,{"Confirmed";"Probable"},'Data entry'!$AQ$6:$AQ$200,'Data Validation'!$V$4, 'Data entry'!$BD$6:$BD$200,"&lt;&gt;*Negative*"))</f>
        <v>0</v>
      </c>
      <c r="Y29" s="15">
        <f>SUM(COUNTIFS('Data entry'!$R$6:$R$200,'Summary Data'!$A29,'Data entry'!$B$6:$B$200,{"Confirmed";"Probable"},'Data entry'!$AQ$6:$AQ$200,'Data Validation'!$V$5, 'Data entry'!$BD$6:$BD$200,"&lt;&gt;*Negative*"))</f>
        <v>0</v>
      </c>
      <c r="Z29" s="15">
        <f>SUM(COUNTIFS('Data entry'!$R$6:$R$200,'Summary Data'!$A29,'Data entry'!$B$6:$B$200,{"Confirmed";"Probable"},'Data entry'!$AQ$6:$AQ$200,'Data Validation'!$V$6, 'Data entry'!$BD$6:$BD$200,"&lt;&gt;*Negative*"))</f>
        <v>0</v>
      </c>
      <c r="AA29" s="15">
        <f>SUM(COUNTIFS('Data entry'!$R$6:$R$200,'Summary Data'!$A29,'Data entry'!$B$6:$B$200,{"Confirmed";"Probable"},'Data entry'!$AQ$6:$AQ$200,'Data Validation'!$V$7, 'Data entry'!$BD$6:$BD$200,"&lt;&gt;*Negative*"))</f>
        <v>0</v>
      </c>
      <c r="AB29" s="15">
        <f>SUM(COUNTIFS('Data entry'!$R$6:$R$200,'Summary Data'!$A29,'Data entry'!$B$6:$B$200,{"Confirmed";"Probable"},'Data entry'!$AQ$6:$AQ$200,'Data Validation'!$V$8, 'Data entry'!$BD$6:$BD$200,"&lt;&gt;*Negative*"))</f>
        <v>0</v>
      </c>
      <c r="AC29" s="15">
        <f>SUM(COUNTIFS('Data entry'!$R$6:$R$200,'Summary Data'!$A29,'Data entry'!$B$6:$B$200,{"Confirmed";"Probable"},'Data entry'!$AQ$6:$AQ$200,'Data Validation'!$V$9, 'Data entry'!$BD$6:$BD$200,"&lt;&gt;*Negative*"))</f>
        <v>0</v>
      </c>
      <c r="AD29" s="15">
        <f>SUM(COUNTIFS('Data entry'!$R$6:$R$200,'Summary Data'!$A29,'Data entry'!$B$6:$B$200,{"Confirmed";"Probable"},'Data entry'!$AQ$6:$AQ$200,'Data Validation'!$V$10, 'Data entry'!$BD$6:$BD$200,"&lt;&gt;*Negative*"))</f>
        <v>0</v>
      </c>
      <c r="AE29" s="15">
        <f>SUM(COUNTIFS('Data entry'!$R$6:$R$200,'Summary Data'!$A29,'Data entry'!$B$6:$B$200,{"Confirmed";"Probable"},'Data entry'!$AQ$6:$AQ$200,'Data Validation'!$V$11, 'Data entry'!$BD$6:$BD$200,"&lt;&gt;*Negative*"))</f>
        <v>0</v>
      </c>
      <c r="AF29" s="15">
        <f>SUM(COUNTIFS('Data entry'!$R$6:$R$200,'Summary Data'!$A29,'Data entry'!$B$6:$B$200,{"Confirmed";"Probable"},'Data entry'!$AQ$6:$AQ$200,'Data Validation'!$V$2, 'Data entry'!$AP$6:$AP$200,'Data Validation'!$U$2, 'Data entry'!$BD$6:$BD$200,"&lt;&gt;*Negative*"))</f>
        <v>0</v>
      </c>
      <c r="AG29" s="15">
        <f>SUM(COUNTIFS('Data entry'!$R$6:$R$200,'Summary Data'!$A29,'Data entry'!$B$6:$B$200,{"Confirmed";"Probable"},'Data entry'!$AQ$6:$AQ$200,'Data Validation'!$V$2, 'Data entry'!$AP$6:$AP$200,'Data Validation'!$U$3, 'Data entry'!$BD$6:$BD$200,"&lt;&gt;*Negative*"))</f>
        <v>0</v>
      </c>
      <c r="AH29" s="15">
        <f>SUM(COUNTIFS('Data entry'!$R$6:$R$200,'Summary Data'!$A29,'Data entry'!$B$6:$B$200,{"Confirmed";"Probable"},'Data entry'!$AQ$6:$AQ$200,'Data Validation'!$V$2, 'Data entry'!$AP$6:$AP$200,'Data Validation'!$U$4, 'Data entry'!$BD$6:$BD$200,"&lt;&gt;*Negative*"))</f>
        <v>0</v>
      </c>
      <c r="AI29" s="15">
        <f>SUM(COUNTIFS('Data entry'!$R$6:$R$200,'Summary Data'!$A29,'Data entry'!$B$6:$B$200,{"Confirmed";"Probable"},'Data entry'!$AQ$6:$AQ$200,'Data Validation'!$V$2, 'Data entry'!$AP$6:$AP$200,'Data Validation'!$U$5, 'Data entry'!$BD$6:$BD$200,"&lt;&gt;*Negative*"))</f>
        <v>0</v>
      </c>
      <c r="AJ29" s="15">
        <f>SUM(COUNTIFS('Data entry'!$R$6:$R$200,'Summary Data'!$A29,'Data entry'!$B$6:$B$200,{"Confirmed";"Probable"},'Data entry'!$AQ$6:$AQ$200,'Data Validation'!$V$2, 'Data entry'!$AP$6:$AP$200,'Data Validation'!$U$6, 'Data entry'!$BD$6:$BD$200,"&lt;&gt;*Negative*"))</f>
        <v>0</v>
      </c>
      <c r="AK29" s="15">
        <f>SUM(COUNTIFS('Data entry'!$R$6:$R$200,'Summary Data'!$A29,'Data entry'!$B$6:$B$200,{"Confirmed";"Probable"},'Data entry'!$AQ$6:$AQ$200,'Data Validation'!$V$3, 'Data entry'!$AP$6:$AP$200,'Data Validation'!$U$2, 'Data entry'!$BD$6:$BD$200,"&lt;&gt;*Negative*"))</f>
        <v>0</v>
      </c>
      <c r="AL29" s="15">
        <f>SUM(COUNTIFS('Data entry'!$R$6:$R$200,'Summary Data'!$A29,'Data entry'!$B$6:$B$200,{"Confirmed";"Probable"},'Data entry'!$AQ$6:$AQ$200,'Data Validation'!$V$3, 'Data entry'!$AP$6:$AP$200,'Data Validation'!$U$3, 'Data entry'!$BD$6:$BD$200,"&lt;&gt;*Negative*"))</f>
        <v>0</v>
      </c>
      <c r="AM29" s="15">
        <f>SUM(COUNTIFS('Data entry'!$R$6:$R$200,'Summary Data'!$A29,'Data entry'!$B$6:$B$200,{"Confirmed";"Probable"},'Data entry'!$AQ$6:$AQ$200,'Data Validation'!$V$3, 'Data entry'!$AP$6:$AP$200,'Data Validation'!$U$4, 'Data entry'!$BD$6:$BD$200,"&lt;&gt;*Negative*"))</f>
        <v>0</v>
      </c>
      <c r="AN29" s="15">
        <f>SUM(COUNTIFS('Data entry'!$R$6:$R$200,'Summary Data'!$A29,'Data entry'!$B$6:$B$200,{"Confirmed";"Probable"},'Data entry'!$AQ$6:$AQ$200,'Data Validation'!$V$3, 'Data entry'!$AP$6:$AP$200,'Data Validation'!$U$5, 'Data entry'!$BD$6:$BD$200,"&lt;&gt;*Negative*"))</f>
        <v>0</v>
      </c>
      <c r="AO29" s="15">
        <f>SUM(COUNTIFS('Data entry'!$R$6:$R$200,'Summary Data'!$A29,'Data entry'!$B$6:$B$200,{"Confirmed";"Probable"},'Data entry'!$AQ$6:$AQ$200,'Data Validation'!$V$3, 'Data entry'!$AP$6:$AP$200,'Data Validation'!$U$6, 'Data entry'!$BD$6:$BD$200,"&lt;&gt;*Negative*"))</f>
        <v>0</v>
      </c>
      <c r="AP29" s="15">
        <f>SUM(COUNTIFS('Data entry'!$R$6:$R$200,'Summary Data'!$A29,'Data entry'!$B$6:$B$200,{"Confirmed";"Probable"},'Data entry'!$AQ$6:$AQ$200,'Data Validation'!$V$4, 'Data entry'!$AP$6:$AP$200,'Data Validation'!$U$2, 'Data entry'!$BD$6:$BD$200,"&lt;&gt;*Negative*"))</f>
        <v>0</v>
      </c>
      <c r="AQ29" s="15">
        <f>SUM(COUNTIFS('Data entry'!$R$6:$R$200,'Summary Data'!$A29,'Data entry'!$B$6:$B$200,{"Confirmed";"Probable"},'Data entry'!$AQ$6:$AQ$200,'Data Validation'!$V$4, 'Data entry'!$AP$6:$AP$200,'Data Validation'!$U$3, 'Data entry'!$BD$6:$BD$200,"&lt;&gt;*Negative*"))</f>
        <v>0</v>
      </c>
      <c r="AR29" s="15">
        <f>SUM(COUNTIFS('Data entry'!$R$6:$R$200,'Summary Data'!$A29,'Data entry'!$B$6:$B$200,{"Confirmed";"Probable"},'Data entry'!$AQ$6:$AQ$200,'Data Validation'!$V$4, 'Data entry'!$AP$6:$AP$200,'Data Validation'!$U$4, 'Data entry'!$BD$6:$BD$200,"&lt;&gt;*Negative*"))</f>
        <v>0</v>
      </c>
      <c r="AS29" s="15">
        <f>SUM(COUNTIFS('Data entry'!$R$6:$R$200,'Summary Data'!$A29,'Data entry'!$B$6:$B$200,{"Confirmed";"Probable"},'Data entry'!$AQ$6:$AQ$200,'Data Validation'!$V$4, 'Data entry'!$AP$6:$AP$200,'Data Validation'!$U$5, 'Data entry'!$BD$6:$BD$200,"&lt;&gt;*Negative*"))</f>
        <v>0</v>
      </c>
      <c r="AT29" s="15">
        <f>SUM(COUNTIFS('Data entry'!$R$6:$R$200,'Summary Data'!$A29,'Data entry'!$B$6:$B$200,{"Confirmed";"Probable"},'Data entry'!$AQ$6:$AQ$200,'Data Validation'!$V$4, 'Data entry'!$AP$6:$AP$200,'Data Validation'!$U$6, 'Data entry'!$BD$6:$BD$200,"&lt;&gt;*Negative*"))</f>
        <v>0</v>
      </c>
      <c r="AU29" s="15">
        <f>SUM(COUNTIFS('Data entry'!$R$6:$R$200,'Summary Data'!$A29,'Data entry'!$B$6:$B$200,{"Confirmed";"Probable"},'Data entry'!$AQ$6:$AQ$200,'Data Validation'!$V$5, 'Data entry'!$AP$6:$AP$200,'Data Validation'!$U$2, 'Data entry'!$BD$6:$BD$200,"&lt;&gt;*Negative*"))</f>
        <v>0</v>
      </c>
      <c r="AV29" s="15">
        <f>SUM(COUNTIFS('Data entry'!$R$6:$R$200,'Summary Data'!$A29,'Data entry'!$B$6:$B$200,{"Confirmed";"Probable"},'Data entry'!$AQ$6:$AQ$200,'Data Validation'!$V$5, 'Data entry'!$AP$6:$AP$200,'Data Validation'!$U$3, 'Data entry'!$BD$6:$BD$200,"&lt;&gt;*Negative*"))</f>
        <v>0</v>
      </c>
      <c r="AW29" s="15">
        <f>SUM(COUNTIFS('Data entry'!$R$6:$R$200,'Summary Data'!$A29,'Data entry'!$B$6:$B$200,{"Confirmed";"Probable"},'Data entry'!$AQ$6:$AQ$200,'Data Validation'!$V$5, 'Data entry'!$AP$6:$AP$200,'Data Validation'!$U$4, 'Data entry'!$BD$6:$BD$200,"&lt;&gt;*Negative*"))</f>
        <v>0</v>
      </c>
      <c r="AX29" s="15">
        <f>SUM(COUNTIFS('Data entry'!$R$6:$R$200,'Summary Data'!$A29,'Data entry'!$B$6:$B$200,{"Confirmed";"Probable"},'Data entry'!$AQ$6:$AQ$200,'Data Validation'!$V$5, 'Data entry'!$AP$6:$AP$200,'Data Validation'!$U$5, 'Data entry'!$BD$6:$BD$200,"&lt;&gt;*Negative*"))</f>
        <v>0</v>
      </c>
      <c r="AY29" s="15">
        <f>SUM(COUNTIFS('Data entry'!$R$6:$R$200,'Summary Data'!$A29,'Data entry'!$B$6:$B$200,{"Confirmed";"Probable"},'Data entry'!$AQ$6:$AQ$200,'Data Validation'!$V$5, 'Data entry'!$AP$6:$AP$200,'Data Validation'!$U$6, 'Data entry'!$BD$6:$BD$200,"&lt;&gt;*Negative*"))</f>
        <v>0</v>
      </c>
      <c r="AZ29" s="15">
        <f>SUM(COUNTIFS('Data entry'!$R$6:$R$200,'Summary Data'!$A29,'Data entry'!$B$6:$B$200,{"Confirmed";"Probable"},'Data entry'!$AQ$6:$AQ$200,'Data Validation'!$V$6, 'Data entry'!$AP$6:$AP$200,'Data Validation'!$U$2, 'Data entry'!$BD$6:$BD$200,"&lt;&gt;*Negative*"))</f>
        <v>0</v>
      </c>
      <c r="BA29" s="15">
        <f>SUM(COUNTIFS('Data entry'!$R$6:$R$200,'Summary Data'!$A29,'Data entry'!$B$6:$B$200,{"Confirmed";"Probable"},'Data entry'!$AQ$6:$AQ$200,'Data Validation'!$V$6, 'Data entry'!$AP$6:$AP$200,'Data Validation'!$U$3, 'Data entry'!$BD$6:$BD$200,"&lt;&gt;*Negative*"))</f>
        <v>0</v>
      </c>
      <c r="BB29" s="15">
        <f>SUM(COUNTIFS('Data entry'!$R$6:$R$200,'Summary Data'!$A29,'Data entry'!$B$6:$B$200,{"Confirmed";"Probable"},'Data entry'!$AQ$6:$AQ$200,'Data Validation'!$V$6, 'Data entry'!$AP$6:$AP$200,'Data Validation'!$U$4, 'Data entry'!$BD$6:$BD$200,"&lt;&gt;*Negative*"))</f>
        <v>0</v>
      </c>
      <c r="BC29" s="15">
        <f>SUM(COUNTIFS('Data entry'!$R$6:$R$200,'Summary Data'!$A29,'Data entry'!$B$6:$B$200,{"Confirmed";"Probable"},'Data entry'!$AQ$6:$AQ$200,'Data Validation'!$V$6, 'Data entry'!$AP$6:$AP$200,'Data Validation'!$U$5, 'Data entry'!$BD$6:$BD$200,"&lt;&gt;*Negative*"))</f>
        <v>0</v>
      </c>
      <c r="BD29" s="15">
        <f>SUM(COUNTIFS('Data entry'!$R$6:$R$200,'Summary Data'!$A29,'Data entry'!$B$6:$B$200,{"Confirmed";"Probable"},'Data entry'!$AQ$6:$AQ$200,'Data Validation'!$V$6, 'Data entry'!$AP$6:$AP$200,'Data Validation'!$U$6, 'Data entry'!$BD$6:$BD$200,"&lt;&gt;*Negative*"))</f>
        <v>0</v>
      </c>
      <c r="BE29" s="15">
        <f>SUM(COUNTIFS('Data entry'!$R$6:$R$200,'Summary Data'!$A29,'Data entry'!$B$6:$B$200,{"Confirmed";"Probable"},'Data entry'!$AQ$6:$AQ$200,'Data Validation'!$V$7, 'Data entry'!$AP$6:$AP$200,'Data Validation'!$U$2, 'Data entry'!$BD$6:$BD$200,"&lt;&gt;*Negative*"))</f>
        <v>0</v>
      </c>
      <c r="BF29" s="15">
        <f>SUM(COUNTIFS('Data entry'!$R$6:$R$200,'Summary Data'!$A29,'Data entry'!$B$6:$B$200,{"Confirmed";"Probable"},'Data entry'!$AQ$6:$AQ$200,'Data Validation'!$V$7, 'Data entry'!$AP$6:$AP$200,'Data Validation'!$U$3, 'Data entry'!$BD$6:$BD$200,"&lt;&gt;*Negative*"))</f>
        <v>0</v>
      </c>
      <c r="BG29" s="15">
        <f>SUM(COUNTIFS('Data entry'!$R$6:$R$200,'Summary Data'!$A29,'Data entry'!$B$6:$B$200,{"Confirmed";"Probable"},'Data entry'!$AQ$6:$AQ$200,'Data Validation'!$V$7, 'Data entry'!$AP$6:$AP$200,'Data Validation'!$U$4, 'Data entry'!$BD$6:$BD$200,"&lt;&gt;*Negative*"))</f>
        <v>0</v>
      </c>
      <c r="BH29" s="15">
        <f>SUM(COUNTIFS('Data entry'!$R$6:$R$200,'Summary Data'!$A29,'Data entry'!$B$6:$B$200,{"Confirmed";"Probable"},'Data entry'!$AQ$6:$AQ$200,'Data Validation'!$V$7, 'Data entry'!$AP$6:$AP$200,'Data Validation'!$U$5, 'Data entry'!$BD$6:$BD$200,"&lt;&gt;*Negative*"))</f>
        <v>0</v>
      </c>
      <c r="BI29" s="15">
        <f>SUM(COUNTIFS('Data entry'!$R$6:$R$200,'Summary Data'!$A29,'Data entry'!$B$6:$B$200,{"Confirmed";"Probable"},'Data entry'!$AQ$6:$AQ$200,'Data Validation'!$V$7, 'Data entry'!$AP$6:$AP$200,'Data Validation'!$U$6, 'Data entry'!$BD$6:$BD$200,"&lt;&gt;*Negative*"))</f>
        <v>0</v>
      </c>
      <c r="BJ29" s="15">
        <f>SUM(COUNTIFS('Data entry'!$R$6:$R$200,'Summary Data'!$A29,'Data entry'!$B$6:$B$200,{"Confirmed";"Probable"},'Data entry'!$AQ$6:$AQ$200,'Data Validation'!$V$8, 'Data entry'!$AP$6:$AP$200,'Data Validation'!$U$2, 'Data entry'!$BD$6:$BD$200,"&lt;&gt;*Negative*"))</f>
        <v>0</v>
      </c>
      <c r="BK29" s="15">
        <f>SUM(COUNTIFS('Data entry'!$R$6:$R$200,'Summary Data'!$A29,'Data entry'!$B$6:$B$200,{"Confirmed";"Probable"},'Data entry'!$AQ$6:$AQ$200,'Data Validation'!$V$8, 'Data entry'!$AP$6:$AP$200,'Data Validation'!$U$3, 'Data entry'!$BD$6:$BD$200,"&lt;&gt;*Negative*"))</f>
        <v>0</v>
      </c>
      <c r="BL29" s="15">
        <f>SUM(COUNTIFS('Data entry'!$R$6:$R$200,'Summary Data'!$A29,'Data entry'!$B$6:$B$200,{"Confirmed";"Probable"},'Data entry'!$AQ$6:$AQ$200,'Data Validation'!$V$8, 'Data entry'!$AP$6:$AP$200,'Data Validation'!$U$4, 'Data entry'!$BD$6:$BD$200,"&lt;&gt;*Negative*"))</f>
        <v>0</v>
      </c>
      <c r="BM29" s="15">
        <f>SUM(COUNTIFS('Data entry'!$R$6:$R$200,'Summary Data'!$A29,'Data entry'!$B$6:$B$200,{"Confirmed";"Probable"},'Data entry'!$AQ$6:$AQ$200,'Data Validation'!$V$8, 'Data entry'!$AP$6:$AP$200,'Data Validation'!$U$5, 'Data entry'!$BD$6:$BD$200,"&lt;&gt;*Negative*"))</f>
        <v>0</v>
      </c>
      <c r="BN29" s="15">
        <f>SUM(COUNTIFS('Data entry'!$R$6:$R$200,'Summary Data'!$A29,'Data entry'!$B$6:$B$200,{"Confirmed";"Probable"},'Data entry'!$AQ$6:$AQ$200,'Data Validation'!$V$8, 'Data entry'!$AP$6:$AP$200,'Data Validation'!$U$6, 'Data entry'!$BD$6:$BD$200,"&lt;&gt;*Negative*"))</f>
        <v>0</v>
      </c>
      <c r="BO29" s="15">
        <f>SUM(COUNTIFS('Data entry'!$R$6:$R$200,'Summary Data'!$A29,'Data entry'!$B$6:$B$200,{"Confirmed";"Probable"},'Data entry'!$AQ$6:$AQ$200,'Data Validation'!$V$9, 'Data entry'!$AP$6:$AP$200,'Data Validation'!$U$2, 'Data entry'!$BD$6:$BD$200,"&lt;&gt;*Negative*"))</f>
        <v>0</v>
      </c>
      <c r="BP29" s="15">
        <f>SUM(COUNTIFS('Data entry'!$R$6:$R$200,'Summary Data'!$A29,'Data entry'!$B$6:$B$200,{"Confirmed";"Probable"},'Data entry'!$AQ$6:$AQ$200,'Data Validation'!$V$9, 'Data entry'!$AP$6:$AP$200,'Data Validation'!$U$3, 'Data entry'!$BD$6:$BD$200,"&lt;&gt;*Negative*"))</f>
        <v>0</v>
      </c>
      <c r="BQ29" s="15">
        <f>SUM(COUNTIFS('Data entry'!$R$6:$R$200,'Summary Data'!$A29,'Data entry'!$B$6:$B$200,{"Confirmed";"Probable"},'Data entry'!$AQ$6:$AQ$200,'Data Validation'!$V$9, 'Data entry'!$AP$6:$AP$200,'Data Validation'!$U$4, 'Data entry'!$BD$6:$BD$200,"&lt;&gt;*Negative*"))</f>
        <v>0</v>
      </c>
      <c r="BR29" s="15">
        <f>SUM(COUNTIFS('Data entry'!$R$6:$R$200,'Summary Data'!$A29,'Data entry'!$B$6:$B$200,{"Confirmed";"Probable"},'Data entry'!$AQ$6:$AQ$200,'Data Validation'!$V$9, 'Data entry'!$AP$6:$AP$200,'Data Validation'!$U$5, 'Data entry'!$BD$6:$BD$200,"&lt;&gt;*Negative*"))</f>
        <v>0</v>
      </c>
      <c r="BS29" s="15">
        <f>SUM(COUNTIFS('Data entry'!$R$6:$R$200,'Summary Data'!$A29,'Data entry'!$B$6:$B$200,{"Confirmed";"Probable"},'Data entry'!$AQ$6:$AQ$200,'Data Validation'!$V$9, 'Data entry'!$AP$6:$AP$200,'Data Validation'!$U$6, 'Data entry'!$BD$6:$BD$200,"&lt;&gt;*Negative*"))</f>
        <v>0</v>
      </c>
      <c r="BT29" s="15">
        <f>SUM(COUNTIFS('Data entry'!$R$6:$R$200,'Summary Data'!$A29,'Data entry'!$B$6:$B$200,{"Confirmed";"Probable"},'Data entry'!$AQ$6:$AQ$200,'Data Validation'!$V$10, 'Data entry'!$AP$6:$AP$200,'Data Validation'!$U$2, 'Data entry'!$BD$6:$BD$200,"&lt;&gt;*Negative*"))</f>
        <v>0</v>
      </c>
      <c r="BU29" s="15">
        <f>SUM(COUNTIFS('Data entry'!$R$6:$R$200,'Summary Data'!$A29,'Data entry'!$B$6:$B$200,{"Confirmed";"Probable"},'Data entry'!$AQ$6:$AQ$200,'Data Validation'!$V$10, 'Data entry'!$AP$6:$AP$200,'Data Validation'!$U$3, 'Data entry'!$BD$6:$BD$200,"&lt;&gt;*Negative*"))</f>
        <v>0</v>
      </c>
      <c r="BV29" s="15">
        <f>SUM(COUNTIFS('Data entry'!$R$6:$R$200,'Summary Data'!$A29,'Data entry'!$B$6:$B$200,{"Confirmed";"Probable"},'Data entry'!$AQ$6:$AQ$200,'Data Validation'!$V$10, 'Data entry'!$AP$6:$AP$200,'Data Validation'!$U$4, 'Data entry'!$BD$6:$BD$200,"&lt;&gt;*Negative*"))</f>
        <v>0</v>
      </c>
      <c r="BW29" s="15">
        <f>SUM(COUNTIFS('Data entry'!$R$6:$R$200,'Summary Data'!$A29,'Data entry'!$B$6:$B$200,{"Confirmed";"Probable"},'Data entry'!$AQ$6:$AQ$200,'Data Validation'!$V$10, 'Data entry'!$AP$6:$AP$200,'Data Validation'!$U$5, 'Data entry'!$BD$6:$BD$200,"&lt;&gt;*Negative*"))</f>
        <v>0</v>
      </c>
      <c r="BX29" s="15">
        <f>SUM(COUNTIFS('Data entry'!$R$6:$R$200,'Summary Data'!$A29,'Data entry'!$B$6:$B$200,{"Confirmed";"Probable"},'Data entry'!$AQ$6:$AQ$200,'Data Validation'!$V$10, 'Data entry'!$AP$6:$AP$200,'Data Validation'!$U$6, 'Data entry'!$BD$6:$BD$200,"&lt;&gt;*Negative*"))</f>
        <v>0</v>
      </c>
      <c r="BY29" s="15">
        <f>SUM(COUNTIFS('Data entry'!$R$6:$R$200,'Summary Data'!$A29,'Data entry'!$B$6:$B$200,{"Confirmed";"Probable"},'Data entry'!$AQ$6:$AQ$200,'Data Validation'!$V$11, 'Data entry'!$AP$6:$AP$200,'Data Validation'!$U$2, 'Data entry'!$BD$6:$BD$200,"&lt;&gt;*Negative*"))</f>
        <v>0</v>
      </c>
      <c r="BZ29" s="15">
        <f>SUM(COUNTIFS('Data entry'!$R$6:$R$200,'Summary Data'!$A29,'Data entry'!$B$6:$B$200,{"Confirmed";"Probable"},'Data entry'!$AQ$6:$AQ$200,'Data Validation'!$V$11, 'Data entry'!$AP$6:$AP$200,'Data Validation'!$U$3, 'Data entry'!$BD$6:$BD$200,"&lt;&gt;*Negative*"))</f>
        <v>0</v>
      </c>
      <c r="CA29" s="15">
        <f>SUM(COUNTIFS('Data entry'!$R$6:$R$200,'Summary Data'!$A29,'Data entry'!$B$6:$B$200,{"Confirmed";"Probable"},'Data entry'!$AQ$6:$AQ$200,'Data Validation'!$V$11, 'Data entry'!$AP$6:$AP$200,'Data Validation'!$U$4, 'Data entry'!$BD$6:$BD$200,"&lt;&gt;*Negative*"))</f>
        <v>0</v>
      </c>
      <c r="CB29" s="15">
        <f>SUM(COUNTIFS('Data entry'!$R$6:$R$200,'Summary Data'!$A29,'Data entry'!$B$6:$B$200,{"Confirmed";"Probable"},'Data entry'!$AQ$6:$AQ$200,'Data Validation'!$V$11, 'Data entry'!$AP$6:$AP$200,'Data Validation'!$U$5, 'Data entry'!$BD$6:$BD$200,"&lt;&gt;*Negative*"))</f>
        <v>0</v>
      </c>
      <c r="CC29" s="15">
        <f>SUM(COUNTIFS('Data entry'!$R$6:$R$200,'Summary Data'!$A29,'Data entry'!$B$6:$B$200,{"Confirmed";"Probable"},'Data entry'!$AQ$6:$AQ$200,'Data Validation'!$V$11, 'Data entry'!$AP$6:$AP$200,'Data Validation'!$U$6, 'Data entry'!$BD$6:$BD$200,"&lt;&gt;*Negative*"))</f>
        <v>0</v>
      </c>
    </row>
    <row r="30" spans="1:81" x14ac:dyDescent="0.3">
      <c r="A30" s="12">
        <f t="shared" si="5"/>
        <v>18</v>
      </c>
      <c r="B30" s="13">
        <f t="shared" si="2"/>
        <v>0</v>
      </c>
      <c r="C30" s="13">
        <f>COUNTIFS('Data entry'!$R$6:$R$200,$A30,'Data entry'!$B$6:$B$200,"Confirmed",'Data entry'!$BD$6:$BD$200,"&lt;&gt;*Negative*")</f>
        <v>0</v>
      </c>
      <c r="D30" s="13">
        <f>COUNTIFS('Data entry'!$R$6:$R$200,$A30,'Data entry'!$B$6:$B$200,"Probable",'Data entry'!$BD$6:$BD$200,"&lt;&gt;*Negative*")</f>
        <v>0</v>
      </c>
      <c r="E30" s="13">
        <f>COUNTIFS('Data entry'!$R$6:$R$200,$A30,'Data entry'!$B$6:$B$200,"DNM")</f>
        <v>0</v>
      </c>
      <c r="F30" s="13">
        <f>SUM(COUNTIFS('Data entry'!$R$6:$R$200,'Summary Data'!$A30,'Data entry'!$B$6:$B$200,{"Confirmed";"Probable"},'Data entry'!$AO$6:$AO$200,$F$10, 'Data entry'!$BD$6:$BD$200,"&lt;&gt;*Negative*"))</f>
        <v>0</v>
      </c>
      <c r="G30" s="13">
        <f>SUM(COUNTIFS('Data entry'!$R$6:$R$200,'Summary Data'!$A30,'Data entry'!$B$6:$B$200,{"Confirmed";"Probable"},'Data entry'!$AO$6:$AO$200,$G$10, 'Data entry'!$BD$6:$BD$200,"&lt;&gt;*Negative*"))</f>
        <v>0</v>
      </c>
      <c r="H30" s="13">
        <f>SUM(COUNTIFS('Data entry'!$R$6:$R$200,'Summary Data'!$A30,'Data entry'!$B$6:$B$200,{"Confirmed";"Probable"},'Data entry'!$AO$6:$AO$200,$H$10, 'Data entry'!$BD$6:$BD$200,"&lt;&gt;*Negative*"))</f>
        <v>0</v>
      </c>
      <c r="I30" s="13">
        <f>SUM(COUNTIFS('Data entry'!$R$6:$R$200,'Summary Data'!$A30,'Data entry'!$B$6:$B$200,{"Confirmed";"Probable"},'Data entry'!$AO$6:$AO$200,$I$10, 'Data entry'!$BD$6:$BD$200,"&lt;&gt;*Negative*"))</f>
        <v>0</v>
      </c>
      <c r="J30" s="13">
        <f>SUM(COUNTIFS('Data entry'!$R$6:$R$200,'Summary Data'!$A30,'Data entry'!$B$6:$B$200,{"Confirmed";"Probable"},'Data entry'!$AO$6:$AO$200,$J$10, 'Data entry'!$BD$6:$BD$200,"&lt;&gt;*Negative*"))</f>
        <v>0</v>
      </c>
      <c r="K30" s="13">
        <f>SUM(COUNTIFS('Data entry'!$R$6:$R$200,'Summary Data'!$A30,'Data entry'!$B$6:$B$200,{"Confirmed";"Probable"},'Data entry'!$AO$6:$AO$200,$K$10, 'Data entry'!$BD$6:$BD$200,"&lt;&gt;*Negative*"))</f>
        <v>0</v>
      </c>
      <c r="L30" s="13">
        <f>SUM(COUNTIFS('Data entry'!$R$6:$R$200,'Summary Data'!$A30,'Data entry'!$B$6:$B$200,{"Confirmed";"Probable"},'Data entry'!$AO$6:$AO$200,$L$10, 'Data entry'!$BD$6:$BD$200,"&lt;&gt;*Negative*"))</f>
        <v>0</v>
      </c>
      <c r="M30" s="13">
        <f>SUM(COUNTIFS('Data entry'!$R$6:$R$200,'Summary Data'!$A30,'Data entry'!$B$6:$B$200,{"Confirmed";"Probable"},'Data entry'!$AO$6:$AO$200,$M$10, 'Data entry'!$BD$6:$BD$200,"&lt;&gt;*Negative*"))</f>
        <v>0</v>
      </c>
      <c r="N30" s="13">
        <f>SUM(COUNTIFS('Data entry'!$R$6:$R$200,'Summary Data'!$A30,'Data entry'!$B$6:$B$200,{"Confirmed";"Probable"},'Data entry'!$AO$6:$AO$200,$N$10, 'Data entry'!$BD$6:$BD$200,"&lt;&gt;*Negative*"))</f>
        <v>0</v>
      </c>
      <c r="O30" s="15">
        <f t="shared" si="3"/>
        <v>0</v>
      </c>
      <c r="P30" s="15">
        <f t="shared" si="4"/>
        <v>0</v>
      </c>
      <c r="Q30" s="15">
        <f>SUM(COUNTIFS('Data entry'!$R$6:$R$200,'Summary Data'!$A30,'Data entry'!$B$6:$B$200,{"Confirmed";"Probable"},'Data entry'!$AP$6:$AP$200,'Data Validation'!$U$2, 'Data entry'!$BD$6:$BD$200,"&lt;&gt;*Negative*"))</f>
        <v>0</v>
      </c>
      <c r="R30" s="15">
        <f>SUM(COUNTIFS('Data entry'!$R$6:$R$200,'Summary Data'!$A30,'Data entry'!$B$6:$B$200,{"Confirmed";"Probable"},'Data entry'!$AP$6:$AP$200,'Data Validation'!$U$3, 'Data entry'!$BD$6:$BD$200,"&lt;&gt;*Negative*"))</f>
        <v>0</v>
      </c>
      <c r="S30" s="15">
        <f>SUM(COUNTIFS('Data entry'!$R$6:$R$200,'Summary Data'!$A30,'Data entry'!$B$6:$B$200,{"Confirmed";"Probable"},'Data entry'!$AP$6:$AP$200,'Data Validation'!$U$4, 'Data entry'!$BD$6:$BD$200,"&lt;&gt;*Negative*"))</f>
        <v>0</v>
      </c>
      <c r="T30" s="15">
        <f>SUM(COUNTIFS('Data entry'!$R$6:$R$200,'Summary Data'!$A30,'Data entry'!$B$6:$B$200,{"Confirmed";"Probable"},'Data entry'!$AP$6:$AP$200,'Data Validation'!$U$5, 'Data entry'!$BD$6:$BD$200,"&lt;&gt;*Negative*"))</f>
        <v>0</v>
      </c>
      <c r="U30" s="15">
        <f>SUM(COUNTIFS('Data entry'!$R$6:$R$200,'Summary Data'!$A30,'Data entry'!$B$6:$B$200,{"Confirmed";"Probable"},'Data entry'!$AP$6:$AP$200,'Data Validation'!$U$6, 'Data entry'!$BD$6:$BD$200,"&lt;&gt;*Negative*"))</f>
        <v>0</v>
      </c>
      <c r="V30" s="15">
        <f>SUM(COUNTIFS('Data entry'!$R$6:$R$200,'Summary Data'!$A30,'Data entry'!$B$6:$B$200,{"Confirmed";"Probable"},'Data entry'!$AQ$6:$AQ$200,'Data Validation'!$V$2, 'Data entry'!$BD$6:$BD$200,"&lt;&gt;*Negative*"))</f>
        <v>0</v>
      </c>
      <c r="W30" s="15">
        <f>SUM(COUNTIFS('Data entry'!$R$6:$R$200,'Summary Data'!$A30,'Data entry'!$B$6:$B$200,{"Confirmed";"Probable"},'Data entry'!$AQ$6:$AQ$200,'Data Validation'!$V$3, 'Data entry'!$BD$6:$BD$200,"&lt;&gt;*Negative*"))</f>
        <v>0</v>
      </c>
      <c r="X30" s="15">
        <f>SUM(COUNTIFS('Data entry'!$R$6:$R$200,'Summary Data'!$A30,'Data entry'!$B$6:$B$200,{"Confirmed";"Probable"},'Data entry'!$AQ$6:$AQ$200,'Data Validation'!$V$4, 'Data entry'!$BD$6:$BD$200,"&lt;&gt;*Negative*"))</f>
        <v>0</v>
      </c>
      <c r="Y30" s="15">
        <f>SUM(COUNTIFS('Data entry'!$R$6:$R$200,'Summary Data'!$A30,'Data entry'!$B$6:$B$200,{"Confirmed";"Probable"},'Data entry'!$AQ$6:$AQ$200,'Data Validation'!$V$5, 'Data entry'!$BD$6:$BD$200,"&lt;&gt;*Negative*"))</f>
        <v>0</v>
      </c>
      <c r="Z30" s="15">
        <f>SUM(COUNTIFS('Data entry'!$R$6:$R$200,'Summary Data'!$A30,'Data entry'!$B$6:$B$200,{"Confirmed";"Probable"},'Data entry'!$AQ$6:$AQ$200,'Data Validation'!$V$6, 'Data entry'!$BD$6:$BD$200,"&lt;&gt;*Negative*"))</f>
        <v>0</v>
      </c>
      <c r="AA30" s="15">
        <f>SUM(COUNTIFS('Data entry'!$R$6:$R$200,'Summary Data'!$A30,'Data entry'!$B$6:$B$200,{"Confirmed";"Probable"},'Data entry'!$AQ$6:$AQ$200,'Data Validation'!$V$7, 'Data entry'!$BD$6:$BD$200,"&lt;&gt;*Negative*"))</f>
        <v>0</v>
      </c>
      <c r="AB30" s="15">
        <f>SUM(COUNTIFS('Data entry'!$R$6:$R$200,'Summary Data'!$A30,'Data entry'!$B$6:$B$200,{"Confirmed";"Probable"},'Data entry'!$AQ$6:$AQ$200,'Data Validation'!$V$8, 'Data entry'!$BD$6:$BD$200,"&lt;&gt;*Negative*"))</f>
        <v>0</v>
      </c>
      <c r="AC30" s="15">
        <f>SUM(COUNTIFS('Data entry'!$R$6:$R$200,'Summary Data'!$A30,'Data entry'!$B$6:$B$200,{"Confirmed";"Probable"},'Data entry'!$AQ$6:$AQ$200,'Data Validation'!$V$9, 'Data entry'!$BD$6:$BD$200,"&lt;&gt;*Negative*"))</f>
        <v>0</v>
      </c>
      <c r="AD30" s="15">
        <f>SUM(COUNTIFS('Data entry'!$R$6:$R$200,'Summary Data'!$A30,'Data entry'!$B$6:$B$200,{"Confirmed";"Probable"},'Data entry'!$AQ$6:$AQ$200,'Data Validation'!$V$10, 'Data entry'!$BD$6:$BD$200,"&lt;&gt;*Negative*"))</f>
        <v>0</v>
      </c>
      <c r="AE30" s="15">
        <f>SUM(COUNTIFS('Data entry'!$R$6:$R$200,'Summary Data'!$A30,'Data entry'!$B$6:$B$200,{"Confirmed";"Probable"},'Data entry'!$AQ$6:$AQ$200,'Data Validation'!$V$11, 'Data entry'!$BD$6:$BD$200,"&lt;&gt;*Negative*"))</f>
        <v>0</v>
      </c>
      <c r="AF30" s="15">
        <f>SUM(COUNTIFS('Data entry'!$R$6:$R$200,'Summary Data'!$A30,'Data entry'!$B$6:$B$200,{"Confirmed";"Probable"},'Data entry'!$AQ$6:$AQ$200,'Data Validation'!$V$2, 'Data entry'!$AP$6:$AP$200,'Data Validation'!$U$2, 'Data entry'!$BD$6:$BD$200,"&lt;&gt;*Negative*"))</f>
        <v>0</v>
      </c>
      <c r="AG30" s="15">
        <f>SUM(COUNTIFS('Data entry'!$R$6:$R$200,'Summary Data'!$A30,'Data entry'!$B$6:$B$200,{"Confirmed";"Probable"},'Data entry'!$AQ$6:$AQ$200,'Data Validation'!$V$2, 'Data entry'!$AP$6:$AP$200,'Data Validation'!$U$3, 'Data entry'!$BD$6:$BD$200,"&lt;&gt;*Negative*"))</f>
        <v>0</v>
      </c>
      <c r="AH30" s="15">
        <f>SUM(COUNTIFS('Data entry'!$R$6:$R$200,'Summary Data'!$A30,'Data entry'!$B$6:$B$200,{"Confirmed";"Probable"},'Data entry'!$AQ$6:$AQ$200,'Data Validation'!$V$2, 'Data entry'!$AP$6:$AP$200,'Data Validation'!$U$4, 'Data entry'!$BD$6:$BD$200,"&lt;&gt;*Negative*"))</f>
        <v>0</v>
      </c>
      <c r="AI30" s="15">
        <f>SUM(COUNTIFS('Data entry'!$R$6:$R$200,'Summary Data'!$A30,'Data entry'!$B$6:$B$200,{"Confirmed";"Probable"},'Data entry'!$AQ$6:$AQ$200,'Data Validation'!$V$2, 'Data entry'!$AP$6:$AP$200,'Data Validation'!$U$5, 'Data entry'!$BD$6:$BD$200,"&lt;&gt;*Negative*"))</f>
        <v>0</v>
      </c>
      <c r="AJ30" s="15">
        <f>SUM(COUNTIFS('Data entry'!$R$6:$R$200,'Summary Data'!$A30,'Data entry'!$B$6:$B$200,{"Confirmed";"Probable"},'Data entry'!$AQ$6:$AQ$200,'Data Validation'!$V$2, 'Data entry'!$AP$6:$AP$200,'Data Validation'!$U$6, 'Data entry'!$BD$6:$BD$200,"&lt;&gt;*Negative*"))</f>
        <v>0</v>
      </c>
      <c r="AK30" s="15">
        <f>SUM(COUNTIFS('Data entry'!$R$6:$R$200,'Summary Data'!$A30,'Data entry'!$B$6:$B$200,{"Confirmed";"Probable"},'Data entry'!$AQ$6:$AQ$200,'Data Validation'!$V$3, 'Data entry'!$AP$6:$AP$200,'Data Validation'!$U$2, 'Data entry'!$BD$6:$BD$200,"&lt;&gt;*Negative*"))</f>
        <v>0</v>
      </c>
      <c r="AL30" s="15">
        <f>SUM(COUNTIFS('Data entry'!$R$6:$R$200,'Summary Data'!$A30,'Data entry'!$B$6:$B$200,{"Confirmed";"Probable"},'Data entry'!$AQ$6:$AQ$200,'Data Validation'!$V$3, 'Data entry'!$AP$6:$AP$200,'Data Validation'!$U$3, 'Data entry'!$BD$6:$BD$200,"&lt;&gt;*Negative*"))</f>
        <v>0</v>
      </c>
      <c r="AM30" s="15">
        <f>SUM(COUNTIFS('Data entry'!$R$6:$R$200,'Summary Data'!$A30,'Data entry'!$B$6:$B$200,{"Confirmed";"Probable"},'Data entry'!$AQ$6:$AQ$200,'Data Validation'!$V$3, 'Data entry'!$AP$6:$AP$200,'Data Validation'!$U$4, 'Data entry'!$BD$6:$BD$200,"&lt;&gt;*Negative*"))</f>
        <v>0</v>
      </c>
      <c r="AN30" s="15">
        <f>SUM(COUNTIFS('Data entry'!$R$6:$R$200,'Summary Data'!$A30,'Data entry'!$B$6:$B$200,{"Confirmed";"Probable"},'Data entry'!$AQ$6:$AQ$200,'Data Validation'!$V$3, 'Data entry'!$AP$6:$AP$200,'Data Validation'!$U$5, 'Data entry'!$BD$6:$BD$200,"&lt;&gt;*Negative*"))</f>
        <v>0</v>
      </c>
      <c r="AO30" s="15">
        <f>SUM(COUNTIFS('Data entry'!$R$6:$R$200,'Summary Data'!$A30,'Data entry'!$B$6:$B$200,{"Confirmed";"Probable"},'Data entry'!$AQ$6:$AQ$200,'Data Validation'!$V$3, 'Data entry'!$AP$6:$AP$200,'Data Validation'!$U$6, 'Data entry'!$BD$6:$BD$200,"&lt;&gt;*Negative*"))</f>
        <v>0</v>
      </c>
      <c r="AP30" s="15">
        <f>SUM(COUNTIFS('Data entry'!$R$6:$R$200,'Summary Data'!$A30,'Data entry'!$B$6:$B$200,{"Confirmed";"Probable"},'Data entry'!$AQ$6:$AQ$200,'Data Validation'!$V$4, 'Data entry'!$AP$6:$AP$200,'Data Validation'!$U$2, 'Data entry'!$BD$6:$BD$200,"&lt;&gt;*Negative*"))</f>
        <v>0</v>
      </c>
      <c r="AQ30" s="15">
        <f>SUM(COUNTIFS('Data entry'!$R$6:$R$200,'Summary Data'!$A30,'Data entry'!$B$6:$B$200,{"Confirmed";"Probable"},'Data entry'!$AQ$6:$AQ$200,'Data Validation'!$V$4, 'Data entry'!$AP$6:$AP$200,'Data Validation'!$U$3, 'Data entry'!$BD$6:$BD$200,"&lt;&gt;*Negative*"))</f>
        <v>0</v>
      </c>
      <c r="AR30" s="15">
        <f>SUM(COUNTIFS('Data entry'!$R$6:$R$200,'Summary Data'!$A30,'Data entry'!$B$6:$B$200,{"Confirmed";"Probable"},'Data entry'!$AQ$6:$AQ$200,'Data Validation'!$V$4, 'Data entry'!$AP$6:$AP$200,'Data Validation'!$U$4, 'Data entry'!$BD$6:$BD$200,"&lt;&gt;*Negative*"))</f>
        <v>0</v>
      </c>
      <c r="AS30" s="15">
        <f>SUM(COUNTIFS('Data entry'!$R$6:$R$200,'Summary Data'!$A30,'Data entry'!$B$6:$B$200,{"Confirmed";"Probable"},'Data entry'!$AQ$6:$AQ$200,'Data Validation'!$V$4, 'Data entry'!$AP$6:$AP$200,'Data Validation'!$U$5, 'Data entry'!$BD$6:$BD$200,"&lt;&gt;*Negative*"))</f>
        <v>0</v>
      </c>
      <c r="AT30" s="15">
        <f>SUM(COUNTIFS('Data entry'!$R$6:$R$200,'Summary Data'!$A30,'Data entry'!$B$6:$B$200,{"Confirmed";"Probable"},'Data entry'!$AQ$6:$AQ$200,'Data Validation'!$V$4, 'Data entry'!$AP$6:$AP$200,'Data Validation'!$U$6, 'Data entry'!$BD$6:$BD$200,"&lt;&gt;*Negative*"))</f>
        <v>0</v>
      </c>
      <c r="AU30" s="15">
        <f>SUM(COUNTIFS('Data entry'!$R$6:$R$200,'Summary Data'!$A30,'Data entry'!$B$6:$B$200,{"Confirmed";"Probable"},'Data entry'!$AQ$6:$AQ$200,'Data Validation'!$V$5, 'Data entry'!$AP$6:$AP$200,'Data Validation'!$U$2, 'Data entry'!$BD$6:$BD$200,"&lt;&gt;*Negative*"))</f>
        <v>0</v>
      </c>
      <c r="AV30" s="15">
        <f>SUM(COUNTIFS('Data entry'!$R$6:$R$200,'Summary Data'!$A30,'Data entry'!$B$6:$B$200,{"Confirmed";"Probable"},'Data entry'!$AQ$6:$AQ$200,'Data Validation'!$V$5, 'Data entry'!$AP$6:$AP$200,'Data Validation'!$U$3, 'Data entry'!$BD$6:$BD$200,"&lt;&gt;*Negative*"))</f>
        <v>0</v>
      </c>
      <c r="AW30" s="15">
        <f>SUM(COUNTIFS('Data entry'!$R$6:$R$200,'Summary Data'!$A30,'Data entry'!$B$6:$B$200,{"Confirmed";"Probable"},'Data entry'!$AQ$6:$AQ$200,'Data Validation'!$V$5, 'Data entry'!$AP$6:$AP$200,'Data Validation'!$U$4, 'Data entry'!$BD$6:$BD$200,"&lt;&gt;*Negative*"))</f>
        <v>0</v>
      </c>
      <c r="AX30" s="15">
        <f>SUM(COUNTIFS('Data entry'!$R$6:$R$200,'Summary Data'!$A30,'Data entry'!$B$6:$B$200,{"Confirmed";"Probable"},'Data entry'!$AQ$6:$AQ$200,'Data Validation'!$V$5, 'Data entry'!$AP$6:$AP$200,'Data Validation'!$U$5, 'Data entry'!$BD$6:$BD$200,"&lt;&gt;*Negative*"))</f>
        <v>0</v>
      </c>
      <c r="AY30" s="15">
        <f>SUM(COUNTIFS('Data entry'!$R$6:$R$200,'Summary Data'!$A30,'Data entry'!$B$6:$B$200,{"Confirmed";"Probable"},'Data entry'!$AQ$6:$AQ$200,'Data Validation'!$V$5, 'Data entry'!$AP$6:$AP$200,'Data Validation'!$U$6, 'Data entry'!$BD$6:$BD$200,"&lt;&gt;*Negative*"))</f>
        <v>0</v>
      </c>
      <c r="AZ30" s="15">
        <f>SUM(COUNTIFS('Data entry'!$R$6:$R$200,'Summary Data'!$A30,'Data entry'!$B$6:$B$200,{"Confirmed";"Probable"},'Data entry'!$AQ$6:$AQ$200,'Data Validation'!$V$6, 'Data entry'!$AP$6:$AP$200,'Data Validation'!$U$2, 'Data entry'!$BD$6:$BD$200,"&lt;&gt;*Negative*"))</f>
        <v>0</v>
      </c>
      <c r="BA30" s="15">
        <f>SUM(COUNTIFS('Data entry'!$R$6:$R$200,'Summary Data'!$A30,'Data entry'!$B$6:$B$200,{"Confirmed";"Probable"},'Data entry'!$AQ$6:$AQ$200,'Data Validation'!$V$6, 'Data entry'!$AP$6:$AP$200,'Data Validation'!$U$3, 'Data entry'!$BD$6:$BD$200,"&lt;&gt;*Negative*"))</f>
        <v>0</v>
      </c>
      <c r="BB30" s="15">
        <f>SUM(COUNTIFS('Data entry'!$R$6:$R$200,'Summary Data'!$A30,'Data entry'!$B$6:$B$200,{"Confirmed";"Probable"},'Data entry'!$AQ$6:$AQ$200,'Data Validation'!$V$6, 'Data entry'!$AP$6:$AP$200,'Data Validation'!$U$4, 'Data entry'!$BD$6:$BD$200,"&lt;&gt;*Negative*"))</f>
        <v>0</v>
      </c>
      <c r="BC30" s="15">
        <f>SUM(COUNTIFS('Data entry'!$R$6:$R$200,'Summary Data'!$A30,'Data entry'!$B$6:$B$200,{"Confirmed";"Probable"},'Data entry'!$AQ$6:$AQ$200,'Data Validation'!$V$6, 'Data entry'!$AP$6:$AP$200,'Data Validation'!$U$5, 'Data entry'!$BD$6:$BD$200,"&lt;&gt;*Negative*"))</f>
        <v>0</v>
      </c>
      <c r="BD30" s="15">
        <f>SUM(COUNTIFS('Data entry'!$R$6:$R$200,'Summary Data'!$A30,'Data entry'!$B$6:$B$200,{"Confirmed";"Probable"},'Data entry'!$AQ$6:$AQ$200,'Data Validation'!$V$6, 'Data entry'!$AP$6:$AP$200,'Data Validation'!$U$6, 'Data entry'!$BD$6:$BD$200,"&lt;&gt;*Negative*"))</f>
        <v>0</v>
      </c>
      <c r="BE30" s="15">
        <f>SUM(COUNTIFS('Data entry'!$R$6:$R$200,'Summary Data'!$A30,'Data entry'!$B$6:$B$200,{"Confirmed";"Probable"},'Data entry'!$AQ$6:$AQ$200,'Data Validation'!$V$7, 'Data entry'!$AP$6:$AP$200,'Data Validation'!$U$2, 'Data entry'!$BD$6:$BD$200,"&lt;&gt;*Negative*"))</f>
        <v>0</v>
      </c>
      <c r="BF30" s="15">
        <f>SUM(COUNTIFS('Data entry'!$R$6:$R$200,'Summary Data'!$A30,'Data entry'!$B$6:$B$200,{"Confirmed";"Probable"},'Data entry'!$AQ$6:$AQ$200,'Data Validation'!$V$7, 'Data entry'!$AP$6:$AP$200,'Data Validation'!$U$3, 'Data entry'!$BD$6:$BD$200,"&lt;&gt;*Negative*"))</f>
        <v>0</v>
      </c>
      <c r="BG30" s="15">
        <f>SUM(COUNTIFS('Data entry'!$R$6:$R$200,'Summary Data'!$A30,'Data entry'!$B$6:$B$200,{"Confirmed";"Probable"},'Data entry'!$AQ$6:$AQ$200,'Data Validation'!$V$7, 'Data entry'!$AP$6:$AP$200,'Data Validation'!$U$4, 'Data entry'!$BD$6:$BD$200,"&lt;&gt;*Negative*"))</f>
        <v>0</v>
      </c>
      <c r="BH30" s="15">
        <f>SUM(COUNTIFS('Data entry'!$R$6:$R$200,'Summary Data'!$A30,'Data entry'!$B$6:$B$200,{"Confirmed";"Probable"},'Data entry'!$AQ$6:$AQ$200,'Data Validation'!$V$7, 'Data entry'!$AP$6:$AP$200,'Data Validation'!$U$5, 'Data entry'!$BD$6:$BD$200,"&lt;&gt;*Negative*"))</f>
        <v>0</v>
      </c>
      <c r="BI30" s="15">
        <f>SUM(COUNTIFS('Data entry'!$R$6:$R$200,'Summary Data'!$A30,'Data entry'!$B$6:$B$200,{"Confirmed";"Probable"},'Data entry'!$AQ$6:$AQ$200,'Data Validation'!$V$7, 'Data entry'!$AP$6:$AP$200,'Data Validation'!$U$6, 'Data entry'!$BD$6:$BD$200,"&lt;&gt;*Negative*"))</f>
        <v>0</v>
      </c>
      <c r="BJ30" s="15">
        <f>SUM(COUNTIFS('Data entry'!$R$6:$R$200,'Summary Data'!$A30,'Data entry'!$B$6:$B$200,{"Confirmed";"Probable"},'Data entry'!$AQ$6:$AQ$200,'Data Validation'!$V$8, 'Data entry'!$AP$6:$AP$200,'Data Validation'!$U$2, 'Data entry'!$BD$6:$BD$200,"&lt;&gt;*Negative*"))</f>
        <v>0</v>
      </c>
      <c r="BK30" s="15">
        <f>SUM(COUNTIFS('Data entry'!$R$6:$R$200,'Summary Data'!$A30,'Data entry'!$B$6:$B$200,{"Confirmed";"Probable"},'Data entry'!$AQ$6:$AQ$200,'Data Validation'!$V$8, 'Data entry'!$AP$6:$AP$200,'Data Validation'!$U$3, 'Data entry'!$BD$6:$BD$200,"&lt;&gt;*Negative*"))</f>
        <v>0</v>
      </c>
      <c r="BL30" s="15">
        <f>SUM(COUNTIFS('Data entry'!$R$6:$R$200,'Summary Data'!$A30,'Data entry'!$B$6:$B$200,{"Confirmed";"Probable"},'Data entry'!$AQ$6:$AQ$200,'Data Validation'!$V$8, 'Data entry'!$AP$6:$AP$200,'Data Validation'!$U$4, 'Data entry'!$BD$6:$BD$200,"&lt;&gt;*Negative*"))</f>
        <v>0</v>
      </c>
      <c r="BM30" s="15">
        <f>SUM(COUNTIFS('Data entry'!$R$6:$R$200,'Summary Data'!$A30,'Data entry'!$B$6:$B$200,{"Confirmed";"Probable"},'Data entry'!$AQ$6:$AQ$200,'Data Validation'!$V$8, 'Data entry'!$AP$6:$AP$200,'Data Validation'!$U$5, 'Data entry'!$BD$6:$BD$200,"&lt;&gt;*Negative*"))</f>
        <v>0</v>
      </c>
      <c r="BN30" s="15">
        <f>SUM(COUNTIFS('Data entry'!$R$6:$R$200,'Summary Data'!$A30,'Data entry'!$B$6:$B$200,{"Confirmed";"Probable"},'Data entry'!$AQ$6:$AQ$200,'Data Validation'!$V$8, 'Data entry'!$AP$6:$AP$200,'Data Validation'!$U$6, 'Data entry'!$BD$6:$BD$200,"&lt;&gt;*Negative*"))</f>
        <v>0</v>
      </c>
      <c r="BO30" s="15">
        <f>SUM(COUNTIFS('Data entry'!$R$6:$R$200,'Summary Data'!$A30,'Data entry'!$B$6:$B$200,{"Confirmed";"Probable"},'Data entry'!$AQ$6:$AQ$200,'Data Validation'!$V$9, 'Data entry'!$AP$6:$AP$200,'Data Validation'!$U$2, 'Data entry'!$BD$6:$BD$200,"&lt;&gt;*Negative*"))</f>
        <v>0</v>
      </c>
      <c r="BP30" s="15">
        <f>SUM(COUNTIFS('Data entry'!$R$6:$R$200,'Summary Data'!$A30,'Data entry'!$B$6:$B$200,{"Confirmed";"Probable"},'Data entry'!$AQ$6:$AQ$200,'Data Validation'!$V$9, 'Data entry'!$AP$6:$AP$200,'Data Validation'!$U$3, 'Data entry'!$BD$6:$BD$200,"&lt;&gt;*Negative*"))</f>
        <v>0</v>
      </c>
      <c r="BQ30" s="15">
        <f>SUM(COUNTIFS('Data entry'!$R$6:$R$200,'Summary Data'!$A30,'Data entry'!$B$6:$B$200,{"Confirmed";"Probable"},'Data entry'!$AQ$6:$AQ$200,'Data Validation'!$V$9, 'Data entry'!$AP$6:$AP$200,'Data Validation'!$U$4, 'Data entry'!$BD$6:$BD$200,"&lt;&gt;*Negative*"))</f>
        <v>0</v>
      </c>
      <c r="BR30" s="15">
        <f>SUM(COUNTIFS('Data entry'!$R$6:$R$200,'Summary Data'!$A30,'Data entry'!$B$6:$B$200,{"Confirmed";"Probable"},'Data entry'!$AQ$6:$AQ$200,'Data Validation'!$V$9, 'Data entry'!$AP$6:$AP$200,'Data Validation'!$U$5, 'Data entry'!$BD$6:$BD$200,"&lt;&gt;*Negative*"))</f>
        <v>0</v>
      </c>
      <c r="BS30" s="15">
        <f>SUM(COUNTIFS('Data entry'!$R$6:$R$200,'Summary Data'!$A30,'Data entry'!$B$6:$B$200,{"Confirmed";"Probable"},'Data entry'!$AQ$6:$AQ$200,'Data Validation'!$V$9, 'Data entry'!$AP$6:$AP$200,'Data Validation'!$U$6, 'Data entry'!$BD$6:$BD$200,"&lt;&gt;*Negative*"))</f>
        <v>0</v>
      </c>
      <c r="BT30" s="15">
        <f>SUM(COUNTIFS('Data entry'!$R$6:$R$200,'Summary Data'!$A30,'Data entry'!$B$6:$B$200,{"Confirmed";"Probable"},'Data entry'!$AQ$6:$AQ$200,'Data Validation'!$V$10, 'Data entry'!$AP$6:$AP$200,'Data Validation'!$U$2, 'Data entry'!$BD$6:$BD$200,"&lt;&gt;*Negative*"))</f>
        <v>0</v>
      </c>
      <c r="BU30" s="15">
        <f>SUM(COUNTIFS('Data entry'!$R$6:$R$200,'Summary Data'!$A30,'Data entry'!$B$6:$B$200,{"Confirmed";"Probable"},'Data entry'!$AQ$6:$AQ$200,'Data Validation'!$V$10, 'Data entry'!$AP$6:$AP$200,'Data Validation'!$U$3, 'Data entry'!$BD$6:$BD$200,"&lt;&gt;*Negative*"))</f>
        <v>0</v>
      </c>
      <c r="BV30" s="15">
        <f>SUM(COUNTIFS('Data entry'!$R$6:$R$200,'Summary Data'!$A30,'Data entry'!$B$6:$B$200,{"Confirmed";"Probable"},'Data entry'!$AQ$6:$AQ$200,'Data Validation'!$V$10, 'Data entry'!$AP$6:$AP$200,'Data Validation'!$U$4, 'Data entry'!$BD$6:$BD$200,"&lt;&gt;*Negative*"))</f>
        <v>0</v>
      </c>
      <c r="BW30" s="15">
        <f>SUM(COUNTIFS('Data entry'!$R$6:$R$200,'Summary Data'!$A30,'Data entry'!$B$6:$B$200,{"Confirmed";"Probable"},'Data entry'!$AQ$6:$AQ$200,'Data Validation'!$V$10, 'Data entry'!$AP$6:$AP$200,'Data Validation'!$U$5, 'Data entry'!$BD$6:$BD$200,"&lt;&gt;*Negative*"))</f>
        <v>0</v>
      </c>
      <c r="BX30" s="15">
        <f>SUM(COUNTIFS('Data entry'!$R$6:$R$200,'Summary Data'!$A30,'Data entry'!$B$6:$B$200,{"Confirmed";"Probable"},'Data entry'!$AQ$6:$AQ$200,'Data Validation'!$V$10, 'Data entry'!$AP$6:$AP$200,'Data Validation'!$U$6, 'Data entry'!$BD$6:$BD$200,"&lt;&gt;*Negative*"))</f>
        <v>0</v>
      </c>
      <c r="BY30" s="15">
        <f>SUM(COUNTIFS('Data entry'!$R$6:$R$200,'Summary Data'!$A30,'Data entry'!$B$6:$B$200,{"Confirmed";"Probable"},'Data entry'!$AQ$6:$AQ$200,'Data Validation'!$V$11, 'Data entry'!$AP$6:$AP$200,'Data Validation'!$U$2, 'Data entry'!$BD$6:$BD$200,"&lt;&gt;*Negative*"))</f>
        <v>0</v>
      </c>
      <c r="BZ30" s="15">
        <f>SUM(COUNTIFS('Data entry'!$R$6:$R$200,'Summary Data'!$A30,'Data entry'!$B$6:$B$200,{"Confirmed";"Probable"},'Data entry'!$AQ$6:$AQ$200,'Data Validation'!$V$11, 'Data entry'!$AP$6:$AP$200,'Data Validation'!$U$3, 'Data entry'!$BD$6:$BD$200,"&lt;&gt;*Negative*"))</f>
        <v>0</v>
      </c>
      <c r="CA30" s="15">
        <f>SUM(COUNTIFS('Data entry'!$R$6:$R$200,'Summary Data'!$A30,'Data entry'!$B$6:$B$200,{"Confirmed";"Probable"},'Data entry'!$AQ$6:$AQ$200,'Data Validation'!$V$11, 'Data entry'!$AP$6:$AP$200,'Data Validation'!$U$4, 'Data entry'!$BD$6:$BD$200,"&lt;&gt;*Negative*"))</f>
        <v>0</v>
      </c>
      <c r="CB30" s="15">
        <f>SUM(COUNTIFS('Data entry'!$R$6:$R$200,'Summary Data'!$A30,'Data entry'!$B$6:$B$200,{"Confirmed";"Probable"},'Data entry'!$AQ$6:$AQ$200,'Data Validation'!$V$11, 'Data entry'!$AP$6:$AP$200,'Data Validation'!$U$5, 'Data entry'!$BD$6:$BD$200,"&lt;&gt;*Negative*"))</f>
        <v>0</v>
      </c>
      <c r="CC30" s="15">
        <f>SUM(COUNTIFS('Data entry'!$R$6:$R$200,'Summary Data'!$A30,'Data entry'!$B$6:$B$200,{"Confirmed";"Probable"},'Data entry'!$AQ$6:$AQ$200,'Data Validation'!$V$11, 'Data entry'!$AP$6:$AP$200,'Data Validation'!$U$6, 'Data entry'!$BD$6:$BD$200,"&lt;&gt;*Negative*"))</f>
        <v>0</v>
      </c>
    </row>
    <row r="31" spans="1:81" x14ac:dyDescent="0.3">
      <c r="A31" s="12">
        <f t="shared" si="5"/>
        <v>19</v>
      </c>
      <c r="B31" s="13">
        <f t="shared" si="2"/>
        <v>0</v>
      </c>
      <c r="C31" s="13">
        <f>COUNTIFS('Data entry'!$R$6:$R$200,$A31,'Data entry'!$B$6:$B$200,"Confirmed",'Data entry'!$BD$6:$BD$200,"&lt;&gt;*Negative*")</f>
        <v>0</v>
      </c>
      <c r="D31" s="13">
        <f>COUNTIFS('Data entry'!$R$6:$R$200,$A31,'Data entry'!$B$6:$B$200,"Probable",'Data entry'!$BD$6:$BD$200,"&lt;&gt;*Negative*")</f>
        <v>0</v>
      </c>
      <c r="E31" s="13">
        <f>COUNTIFS('Data entry'!$R$6:$R$200,$A31,'Data entry'!$B$6:$B$200,"DNM")</f>
        <v>0</v>
      </c>
      <c r="F31" s="13">
        <f>SUM(COUNTIFS('Data entry'!$R$6:$R$200,'Summary Data'!$A31,'Data entry'!$B$6:$B$200,{"Confirmed";"Probable"},'Data entry'!$AO$6:$AO$200,$F$10, 'Data entry'!$BD$6:$BD$200,"&lt;&gt;*Negative*"))</f>
        <v>0</v>
      </c>
      <c r="G31" s="13">
        <f>SUM(COUNTIFS('Data entry'!$R$6:$R$200,'Summary Data'!$A31,'Data entry'!$B$6:$B$200,{"Confirmed";"Probable"},'Data entry'!$AO$6:$AO$200,$G$10, 'Data entry'!$BD$6:$BD$200,"&lt;&gt;*Negative*"))</f>
        <v>0</v>
      </c>
      <c r="H31" s="13">
        <f>SUM(COUNTIFS('Data entry'!$R$6:$R$200,'Summary Data'!$A31,'Data entry'!$B$6:$B$200,{"Confirmed";"Probable"},'Data entry'!$AO$6:$AO$200,$H$10, 'Data entry'!$BD$6:$BD$200,"&lt;&gt;*Negative*"))</f>
        <v>0</v>
      </c>
      <c r="I31" s="13">
        <f>SUM(COUNTIFS('Data entry'!$R$6:$R$200,'Summary Data'!$A31,'Data entry'!$B$6:$B$200,{"Confirmed";"Probable"},'Data entry'!$AO$6:$AO$200,$I$10, 'Data entry'!$BD$6:$BD$200,"&lt;&gt;*Negative*"))</f>
        <v>0</v>
      </c>
      <c r="J31" s="13">
        <f>SUM(COUNTIFS('Data entry'!$R$6:$R$200,'Summary Data'!$A31,'Data entry'!$B$6:$B$200,{"Confirmed";"Probable"},'Data entry'!$AO$6:$AO$200,$J$10, 'Data entry'!$BD$6:$BD$200,"&lt;&gt;*Negative*"))</f>
        <v>0</v>
      </c>
      <c r="K31" s="13">
        <f>SUM(COUNTIFS('Data entry'!$R$6:$R$200,'Summary Data'!$A31,'Data entry'!$B$6:$B$200,{"Confirmed";"Probable"},'Data entry'!$AO$6:$AO$200,$K$10, 'Data entry'!$BD$6:$BD$200,"&lt;&gt;*Negative*"))</f>
        <v>0</v>
      </c>
      <c r="L31" s="13">
        <f>SUM(COUNTIFS('Data entry'!$R$6:$R$200,'Summary Data'!$A31,'Data entry'!$B$6:$B$200,{"Confirmed";"Probable"},'Data entry'!$AO$6:$AO$200,$L$10, 'Data entry'!$BD$6:$BD$200,"&lt;&gt;*Negative*"))</f>
        <v>0</v>
      </c>
      <c r="M31" s="13">
        <f>SUM(COUNTIFS('Data entry'!$R$6:$R$200,'Summary Data'!$A31,'Data entry'!$B$6:$B$200,{"Confirmed";"Probable"},'Data entry'!$AO$6:$AO$200,$M$10, 'Data entry'!$BD$6:$BD$200,"&lt;&gt;*Negative*"))</f>
        <v>0</v>
      </c>
      <c r="N31" s="13">
        <f>SUM(COUNTIFS('Data entry'!$R$6:$R$200,'Summary Data'!$A31,'Data entry'!$B$6:$B$200,{"Confirmed";"Probable"},'Data entry'!$AO$6:$AO$200,$N$10, 'Data entry'!$BD$6:$BD$200,"&lt;&gt;*Negative*"))</f>
        <v>0</v>
      </c>
      <c r="O31" s="15">
        <f t="shared" si="3"/>
        <v>0</v>
      </c>
      <c r="P31" s="15">
        <f t="shared" si="4"/>
        <v>0</v>
      </c>
      <c r="Q31" s="15">
        <f>SUM(COUNTIFS('Data entry'!$R$6:$R$200,'Summary Data'!$A31,'Data entry'!$B$6:$B$200,{"Confirmed";"Probable"},'Data entry'!$AP$6:$AP$200,'Data Validation'!$U$2, 'Data entry'!$BD$6:$BD$200,"&lt;&gt;*Negative*"))</f>
        <v>0</v>
      </c>
      <c r="R31" s="15">
        <f>SUM(COUNTIFS('Data entry'!$R$6:$R$200,'Summary Data'!$A31,'Data entry'!$B$6:$B$200,{"Confirmed";"Probable"},'Data entry'!$AP$6:$AP$200,'Data Validation'!$U$3, 'Data entry'!$BD$6:$BD$200,"&lt;&gt;*Negative*"))</f>
        <v>0</v>
      </c>
      <c r="S31" s="15">
        <f>SUM(COUNTIFS('Data entry'!$R$6:$R$200,'Summary Data'!$A31,'Data entry'!$B$6:$B$200,{"Confirmed";"Probable"},'Data entry'!$AP$6:$AP$200,'Data Validation'!$U$4, 'Data entry'!$BD$6:$BD$200,"&lt;&gt;*Negative*"))</f>
        <v>0</v>
      </c>
      <c r="T31" s="15">
        <f>SUM(COUNTIFS('Data entry'!$R$6:$R$200,'Summary Data'!$A31,'Data entry'!$B$6:$B$200,{"Confirmed";"Probable"},'Data entry'!$AP$6:$AP$200,'Data Validation'!$U$5, 'Data entry'!$BD$6:$BD$200,"&lt;&gt;*Negative*"))</f>
        <v>0</v>
      </c>
      <c r="U31" s="15">
        <f>SUM(COUNTIFS('Data entry'!$R$6:$R$200,'Summary Data'!$A31,'Data entry'!$B$6:$B$200,{"Confirmed";"Probable"},'Data entry'!$AP$6:$AP$200,'Data Validation'!$U$6, 'Data entry'!$BD$6:$BD$200,"&lt;&gt;*Negative*"))</f>
        <v>0</v>
      </c>
      <c r="V31" s="15">
        <f>SUM(COUNTIFS('Data entry'!$R$6:$R$200,'Summary Data'!$A31,'Data entry'!$B$6:$B$200,{"Confirmed";"Probable"},'Data entry'!$AQ$6:$AQ$200,'Data Validation'!$V$2, 'Data entry'!$BD$6:$BD$200,"&lt;&gt;*Negative*"))</f>
        <v>0</v>
      </c>
      <c r="W31" s="15">
        <f>SUM(COUNTIFS('Data entry'!$R$6:$R$200,'Summary Data'!$A31,'Data entry'!$B$6:$B$200,{"Confirmed";"Probable"},'Data entry'!$AQ$6:$AQ$200,'Data Validation'!$V$3, 'Data entry'!$BD$6:$BD$200,"&lt;&gt;*Negative*"))</f>
        <v>0</v>
      </c>
      <c r="X31" s="15">
        <f>SUM(COUNTIFS('Data entry'!$R$6:$R$200,'Summary Data'!$A31,'Data entry'!$B$6:$B$200,{"Confirmed";"Probable"},'Data entry'!$AQ$6:$AQ$200,'Data Validation'!$V$4, 'Data entry'!$BD$6:$BD$200,"&lt;&gt;*Negative*"))</f>
        <v>0</v>
      </c>
      <c r="Y31" s="15">
        <f>SUM(COUNTIFS('Data entry'!$R$6:$R$200,'Summary Data'!$A31,'Data entry'!$B$6:$B$200,{"Confirmed";"Probable"},'Data entry'!$AQ$6:$AQ$200,'Data Validation'!$V$5, 'Data entry'!$BD$6:$BD$200,"&lt;&gt;*Negative*"))</f>
        <v>0</v>
      </c>
      <c r="Z31" s="15">
        <f>SUM(COUNTIFS('Data entry'!$R$6:$R$200,'Summary Data'!$A31,'Data entry'!$B$6:$B$200,{"Confirmed";"Probable"},'Data entry'!$AQ$6:$AQ$200,'Data Validation'!$V$6, 'Data entry'!$BD$6:$BD$200,"&lt;&gt;*Negative*"))</f>
        <v>0</v>
      </c>
      <c r="AA31" s="15">
        <f>SUM(COUNTIFS('Data entry'!$R$6:$R$200,'Summary Data'!$A31,'Data entry'!$B$6:$B$200,{"Confirmed";"Probable"},'Data entry'!$AQ$6:$AQ$200,'Data Validation'!$V$7, 'Data entry'!$BD$6:$BD$200,"&lt;&gt;*Negative*"))</f>
        <v>0</v>
      </c>
      <c r="AB31" s="15">
        <f>SUM(COUNTIFS('Data entry'!$R$6:$R$200,'Summary Data'!$A31,'Data entry'!$B$6:$B$200,{"Confirmed";"Probable"},'Data entry'!$AQ$6:$AQ$200,'Data Validation'!$V$8, 'Data entry'!$BD$6:$BD$200,"&lt;&gt;*Negative*"))</f>
        <v>0</v>
      </c>
      <c r="AC31" s="15">
        <f>SUM(COUNTIFS('Data entry'!$R$6:$R$200,'Summary Data'!$A31,'Data entry'!$B$6:$B$200,{"Confirmed";"Probable"},'Data entry'!$AQ$6:$AQ$200,'Data Validation'!$V$9, 'Data entry'!$BD$6:$BD$200,"&lt;&gt;*Negative*"))</f>
        <v>0</v>
      </c>
      <c r="AD31" s="15">
        <f>SUM(COUNTIFS('Data entry'!$R$6:$R$200,'Summary Data'!$A31,'Data entry'!$B$6:$B$200,{"Confirmed";"Probable"},'Data entry'!$AQ$6:$AQ$200,'Data Validation'!$V$10, 'Data entry'!$BD$6:$BD$200,"&lt;&gt;*Negative*"))</f>
        <v>0</v>
      </c>
      <c r="AE31" s="15">
        <f>SUM(COUNTIFS('Data entry'!$R$6:$R$200,'Summary Data'!$A31,'Data entry'!$B$6:$B$200,{"Confirmed";"Probable"},'Data entry'!$AQ$6:$AQ$200,'Data Validation'!$V$11, 'Data entry'!$BD$6:$BD$200,"&lt;&gt;*Negative*"))</f>
        <v>0</v>
      </c>
      <c r="AF31" s="15">
        <f>SUM(COUNTIFS('Data entry'!$R$6:$R$200,'Summary Data'!$A31,'Data entry'!$B$6:$B$200,{"Confirmed";"Probable"},'Data entry'!$AQ$6:$AQ$200,'Data Validation'!$V$2, 'Data entry'!$AP$6:$AP$200,'Data Validation'!$U$2, 'Data entry'!$BD$6:$BD$200,"&lt;&gt;*Negative*"))</f>
        <v>0</v>
      </c>
      <c r="AG31" s="15">
        <f>SUM(COUNTIFS('Data entry'!$R$6:$R$200,'Summary Data'!$A31,'Data entry'!$B$6:$B$200,{"Confirmed";"Probable"},'Data entry'!$AQ$6:$AQ$200,'Data Validation'!$V$2, 'Data entry'!$AP$6:$AP$200,'Data Validation'!$U$3, 'Data entry'!$BD$6:$BD$200,"&lt;&gt;*Negative*"))</f>
        <v>0</v>
      </c>
      <c r="AH31" s="15">
        <f>SUM(COUNTIFS('Data entry'!$R$6:$R$200,'Summary Data'!$A31,'Data entry'!$B$6:$B$200,{"Confirmed";"Probable"},'Data entry'!$AQ$6:$AQ$200,'Data Validation'!$V$2, 'Data entry'!$AP$6:$AP$200,'Data Validation'!$U$4, 'Data entry'!$BD$6:$BD$200,"&lt;&gt;*Negative*"))</f>
        <v>0</v>
      </c>
      <c r="AI31" s="15">
        <f>SUM(COUNTIFS('Data entry'!$R$6:$R$200,'Summary Data'!$A31,'Data entry'!$B$6:$B$200,{"Confirmed";"Probable"},'Data entry'!$AQ$6:$AQ$200,'Data Validation'!$V$2, 'Data entry'!$AP$6:$AP$200,'Data Validation'!$U$5, 'Data entry'!$BD$6:$BD$200,"&lt;&gt;*Negative*"))</f>
        <v>0</v>
      </c>
      <c r="AJ31" s="15">
        <f>SUM(COUNTIFS('Data entry'!$R$6:$R$200,'Summary Data'!$A31,'Data entry'!$B$6:$B$200,{"Confirmed";"Probable"},'Data entry'!$AQ$6:$AQ$200,'Data Validation'!$V$2, 'Data entry'!$AP$6:$AP$200,'Data Validation'!$U$6, 'Data entry'!$BD$6:$BD$200,"&lt;&gt;*Negative*"))</f>
        <v>0</v>
      </c>
      <c r="AK31" s="15">
        <f>SUM(COUNTIFS('Data entry'!$R$6:$R$200,'Summary Data'!$A31,'Data entry'!$B$6:$B$200,{"Confirmed";"Probable"},'Data entry'!$AQ$6:$AQ$200,'Data Validation'!$V$3, 'Data entry'!$AP$6:$AP$200,'Data Validation'!$U$2, 'Data entry'!$BD$6:$BD$200,"&lt;&gt;*Negative*"))</f>
        <v>0</v>
      </c>
      <c r="AL31" s="15">
        <f>SUM(COUNTIFS('Data entry'!$R$6:$R$200,'Summary Data'!$A31,'Data entry'!$B$6:$B$200,{"Confirmed";"Probable"},'Data entry'!$AQ$6:$AQ$200,'Data Validation'!$V$3, 'Data entry'!$AP$6:$AP$200,'Data Validation'!$U$3, 'Data entry'!$BD$6:$BD$200,"&lt;&gt;*Negative*"))</f>
        <v>0</v>
      </c>
      <c r="AM31" s="15">
        <f>SUM(COUNTIFS('Data entry'!$R$6:$R$200,'Summary Data'!$A31,'Data entry'!$B$6:$B$200,{"Confirmed";"Probable"},'Data entry'!$AQ$6:$AQ$200,'Data Validation'!$V$3, 'Data entry'!$AP$6:$AP$200,'Data Validation'!$U$4, 'Data entry'!$BD$6:$BD$200,"&lt;&gt;*Negative*"))</f>
        <v>0</v>
      </c>
      <c r="AN31" s="15">
        <f>SUM(COUNTIFS('Data entry'!$R$6:$R$200,'Summary Data'!$A31,'Data entry'!$B$6:$B$200,{"Confirmed";"Probable"},'Data entry'!$AQ$6:$AQ$200,'Data Validation'!$V$3, 'Data entry'!$AP$6:$AP$200,'Data Validation'!$U$5, 'Data entry'!$BD$6:$BD$200,"&lt;&gt;*Negative*"))</f>
        <v>0</v>
      </c>
      <c r="AO31" s="15">
        <f>SUM(COUNTIFS('Data entry'!$R$6:$R$200,'Summary Data'!$A31,'Data entry'!$B$6:$B$200,{"Confirmed";"Probable"},'Data entry'!$AQ$6:$AQ$200,'Data Validation'!$V$3, 'Data entry'!$AP$6:$AP$200,'Data Validation'!$U$6, 'Data entry'!$BD$6:$BD$200,"&lt;&gt;*Negative*"))</f>
        <v>0</v>
      </c>
      <c r="AP31" s="15">
        <f>SUM(COUNTIFS('Data entry'!$R$6:$R$200,'Summary Data'!$A31,'Data entry'!$B$6:$B$200,{"Confirmed";"Probable"},'Data entry'!$AQ$6:$AQ$200,'Data Validation'!$V$4, 'Data entry'!$AP$6:$AP$200,'Data Validation'!$U$2, 'Data entry'!$BD$6:$BD$200,"&lt;&gt;*Negative*"))</f>
        <v>0</v>
      </c>
      <c r="AQ31" s="15">
        <f>SUM(COUNTIFS('Data entry'!$R$6:$R$200,'Summary Data'!$A31,'Data entry'!$B$6:$B$200,{"Confirmed";"Probable"},'Data entry'!$AQ$6:$AQ$200,'Data Validation'!$V$4, 'Data entry'!$AP$6:$AP$200,'Data Validation'!$U$3, 'Data entry'!$BD$6:$BD$200,"&lt;&gt;*Negative*"))</f>
        <v>0</v>
      </c>
      <c r="AR31" s="15">
        <f>SUM(COUNTIFS('Data entry'!$R$6:$R$200,'Summary Data'!$A31,'Data entry'!$B$6:$B$200,{"Confirmed";"Probable"},'Data entry'!$AQ$6:$AQ$200,'Data Validation'!$V$4, 'Data entry'!$AP$6:$AP$200,'Data Validation'!$U$4, 'Data entry'!$BD$6:$BD$200,"&lt;&gt;*Negative*"))</f>
        <v>0</v>
      </c>
      <c r="AS31" s="15">
        <f>SUM(COUNTIFS('Data entry'!$R$6:$R$200,'Summary Data'!$A31,'Data entry'!$B$6:$B$200,{"Confirmed";"Probable"},'Data entry'!$AQ$6:$AQ$200,'Data Validation'!$V$4, 'Data entry'!$AP$6:$AP$200,'Data Validation'!$U$5, 'Data entry'!$BD$6:$BD$200,"&lt;&gt;*Negative*"))</f>
        <v>0</v>
      </c>
      <c r="AT31" s="15">
        <f>SUM(COUNTIFS('Data entry'!$R$6:$R$200,'Summary Data'!$A31,'Data entry'!$B$6:$B$200,{"Confirmed";"Probable"},'Data entry'!$AQ$6:$AQ$200,'Data Validation'!$V$4, 'Data entry'!$AP$6:$AP$200,'Data Validation'!$U$6, 'Data entry'!$BD$6:$BD$200,"&lt;&gt;*Negative*"))</f>
        <v>0</v>
      </c>
      <c r="AU31" s="15">
        <f>SUM(COUNTIFS('Data entry'!$R$6:$R$200,'Summary Data'!$A31,'Data entry'!$B$6:$B$200,{"Confirmed";"Probable"},'Data entry'!$AQ$6:$AQ$200,'Data Validation'!$V$5, 'Data entry'!$AP$6:$AP$200,'Data Validation'!$U$2, 'Data entry'!$BD$6:$BD$200,"&lt;&gt;*Negative*"))</f>
        <v>0</v>
      </c>
      <c r="AV31" s="15">
        <f>SUM(COUNTIFS('Data entry'!$R$6:$R$200,'Summary Data'!$A31,'Data entry'!$B$6:$B$200,{"Confirmed";"Probable"},'Data entry'!$AQ$6:$AQ$200,'Data Validation'!$V$5, 'Data entry'!$AP$6:$AP$200,'Data Validation'!$U$3, 'Data entry'!$BD$6:$BD$200,"&lt;&gt;*Negative*"))</f>
        <v>0</v>
      </c>
      <c r="AW31" s="15">
        <f>SUM(COUNTIFS('Data entry'!$R$6:$R$200,'Summary Data'!$A31,'Data entry'!$B$6:$B$200,{"Confirmed";"Probable"},'Data entry'!$AQ$6:$AQ$200,'Data Validation'!$V$5, 'Data entry'!$AP$6:$AP$200,'Data Validation'!$U$4, 'Data entry'!$BD$6:$BD$200,"&lt;&gt;*Negative*"))</f>
        <v>0</v>
      </c>
      <c r="AX31" s="15">
        <f>SUM(COUNTIFS('Data entry'!$R$6:$R$200,'Summary Data'!$A31,'Data entry'!$B$6:$B$200,{"Confirmed";"Probable"},'Data entry'!$AQ$6:$AQ$200,'Data Validation'!$V$5, 'Data entry'!$AP$6:$AP$200,'Data Validation'!$U$5, 'Data entry'!$BD$6:$BD$200,"&lt;&gt;*Negative*"))</f>
        <v>0</v>
      </c>
      <c r="AY31" s="15">
        <f>SUM(COUNTIFS('Data entry'!$R$6:$R$200,'Summary Data'!$A31,'Data entry'!$B$6:$B$200,{"Confirmed";"Probable"},'Data entry'!$AQ$6:$AQ$200,'Data Validation'!$V$5, 'Data entry'!$AP$6:$AP$200,'Data Validation'!$U$6, 'Data entry'!$BD$6:$BD$200,"&lt;&gt;*Negative*"))</f>
        <v>0</v>
      </c>
      <c r="AZ31" s="15">
        <f>SUM(COUNTIFS('Data entry'!$R$6:$R$200,'Summary Data'!$A31,'Data entry'!$B$6:$B$200,{"Confirmed";"Probable"},'Data entry'!$AQ$6:$AQ$200,'Data Validation'!$V$6, 'Data entry'!$AP$6:$AP$200,'Data Validation'!$U$2, 'Data entry'!$BD$6:$BD$200,"&lt;&gt;*Negative*"))</f>
        <v>0</v>
      </c>
      <c r="BA31" s="15">
        <f>SUM(COUNTIFS('Data entry'!$R$6:$R$200,'Summary Data'!$A31,'Data entry'!$B$6:$B$200,{"Confirmed";"Probable"},'Data entry'!$AQ$6:$AQ$200,'Data Validation'!$V$6, 'Data entry'!$AP$6:$AP$200,'Data Validation'!$U$3, 'Data entry'!$BD$6:$BD$200,"&lt;&gt;*Negative*"))</f>
        <v>0</v>
      </c>
      <c r="BB31" s="15">
        <f>SUM(COUNTIFS('Data entry'!$R$6:$R$200,'Summary Data'!$A31,'Data entry'!$B$6:$B$200,{"Confirmed";"Probable"},'Data entry'!$AQ$6:$AQ$200,'Data Validation'!$V$6, 'Data entry'!$AP$6:$AP$200,'Data Validation'!$U$4, 'Data entry'!$BD$6:$BD$200,"&lt;&gt;*Negative*"))</f>
        <v>0</v>
      </c>
      <c r="BC31" s="15">
        <f>SUM(COUNTIFS('Data entry'!$R$6:$R$200,'Summary Data'!$A31,'Data entry'!$B$6:$B$200,{"Confirmed";"Probable"},'Data entry'!$AQ$6:$AQ$200,'Data Validation'!$V$6, 'Data entry'!$AP$6:$AP$200,'Data Validation'!$U$5, 'Data entry'!$BD$6:$BD$200,"&lt;&gt;*Negative*"))</f>
        <v>0</v>
      </c>
      <c r="BD31" s="15">
        <f>SUM(COUNTIFS('Data entry'!$R$6:$R$200,'Summary Data'!$A31,'Data entry'!$B$6:$B$200,{"Confirmed";"Probable"},'Data entry'!$AQ$6:$AQ$200,'Data Validation'!$V$6, 'Data entry'!$AP$6:$AP$200,'Data Validation'!$U$6, 'Data entry'!$BD$6:$BD$200,"&lt;&gt;*Negative*"))</f>
        <v>0</v>
      </c>
      <c r="BE31" s="15">
        <f>SUM(COUNTIFS('Data entry'!$R$6:$R$200,'Summary Data'!$A31,'Data entry'!$B$6:$B$200,{"Confirmed";"Probable"},'Data entry'!$AQ$6:$AQ$200,'Data Validation'!$V$7, 'Data entry'!$AP$6:$AP$200,'Data Validation'!$U$2, 'Data entry'!$BD$6:$BD$200,"&lt;&gt;*Negative*"))</f>
        <v>0</v>
      </c>
      <c r="BF31" s="15">
        <f>SUM(COUNTIFS('Data entry'!$R$6:$R$200,'Summary Data'!$A31,'Data entry'!$B$6:$B$200,{"Confirmed";"Probable"},'Data entry'!$AQ$6:$AQ$200,'Data Validation'!$V$7, 'Data entry'!$AP$6:$AP$200,'Data Validation'!$U$3, 'Data entry'!$BD$6:$BD$200,"&lt;&gt;*Negative*"))</f>
        <v>0</v>
      </c>
      <c r="BG31" s="15">
        <f>SUM(COUNTIFS('Data entry'!$R$6:$R$200,'Summary Data'!$A31,'Data entry'!$B$6:$B$200,{"Confirmed";"Probable"},'Data entry'!$AQ$6:$AQ$200,'Data Validation'!$V$7, 'Data entry'!$AP$6:$AP$200,'Data Validation'!$U$4, 'Data entry'!$BD$6:$BD$200,"&lt;&gt;*Negative*"))</f>
        <v>0</v>
      </c>
      <c r="BH31" s="15">
        <f>SUM(COUNTIFS('Data entry'!$R$6:$R$200,'Summary Data'!$A31,'Data entry'!$B$6:$B$200,{"Confirmed";"Probable"},'Data entry'!$AQ$6:$AQ$200,'Data Validation'!$V$7, 'Data entry'!$AP$6:$AP$200,'Data Validation'!$U$5, 'Data entry'!$BD$6:$BD$200,"&lt;&gt;*Negative*"))</f>
        <v>0</v>
      </c>
      <c r="BI31" s="15">
        <f>SUM(COUNTIFS('Data entry'!$R$6:$R$200,'Summary Data'!$A31,'Data entry'!$B$6:$B$200,{"Confirmed";"Probable"},'Data entry'!$AQ$6:$AQ$200,'Data Validation'!$V$7, 'Data entry'!$AP$6:$AP$200,'Data Validation'!$U$6, 'Data entry'!$BD$6:$BD$200,"&lt;&gt;*Negative*"))</f>
        <v>0</v>
      </c>
      <c r="BJ31" s="15">
        <f>SUM(COUNTIFS('Data entry'!$R$6:$R$200,'Summary Data'!$A31,'Data entry'!$B$6:$B$200,{"Confirmed";"Probable"},'Data entry'!$AQ$6:$AQ$200,'Data Validation'!$V$8, 'Data entry'!$AP$6:$AP$200,'Data Validation'!$U$2, 'Data entry'!$BD$6:$BD$200,"&lt;&gt;*Negative*"))</f>
        <v>0</v>
      </c>
      <c r="BK31" s="15">
        <f>SUM(COUNTIFS('Data entry'!$R$6:$R$200,'Summary Data'!$A31,'Data entry'!$B$6:$B$200,{"Confirmed";"Probable"},'Data entry'!$AQ$6:$AQ$200,'Data Validation'!$V$8, 'Data entry'!$AP$6:$AP$200,'Data Validation'!$U$3, 'Data entry'!$BD$6:$BD$200,"&lt;&gt;*Negative*"))</f>
        <v>0</v>
      </c>
      <c r="BL31" s="15">
        <f>SUM(COUNTIFS('Data entry'!$R$6:$R$200,'Summary Data'!$A31,'Data entry'!$B$6:$B$200,{"Confirmed";"Probable"},'Data entry'!$AQ$6:$AQ$200,'Data Validation'!$V$8, 'Data entry'!$AP$6:$AP$200,'Data Validation'!$U$4, 'Data entry'!$BD$6:$BD$200,"&lt;&gt;*Negative*"))</f>
        <v>0</v>
      </c>
      <c r="BM31" s="15">
        <f>SUM(COUNTIFS('Data entry'!$R$6:$R$200,'Summary Data'!$A31,'Data entry'!$B$6:$B$200,{"Confirmed";"Probable"},'Data entry'!$AQ$6:$AQ$200,'Data Validation'!$V$8, 'Data entry'!$AP$6:$AP$200,'Data Validation'!$U$5, 'Data entry'!$BD$6:$BD$200,"&lt;&gt;*Negative*"))</f>
        <v>0</v>
      </c>
      <c r="BN31" s="15">
        <f>SUM(COUNTIFS('Data entry'!$R$6:$R$200,'Summary Data'!$A31,'Data entry'!$B$6:$B$200,{"Confirmed";"Probable"},'Data entry'!$AQ$6:$AQ$200,'Data Validation'!$V$8, 'Data entry'!$AP$6:$AP$200,'Data Validation'!$U$6, 'Data entry'!$BD$6:$BD$200,"&lt;&gt;*Negative*"))</f>
        <v>0</v>
      </c>
      <c r="BO31" s="15">
        <f>SUM(COUNTIFS('Data entry'!$R$6:$R$200,'Summary Data'!$A31,'Data entry'!$B$6:$B$200,{"Confirmed";"Probable"},'Data entry'!$AQ$6:$AQ$200,'Data Validation'!$V$9, 'Data entry'!$AP$6:$AP$200,'Data Validation'!$U$2, 'Data entry'!$BD$6:$BD$200,"&lt;&gt;*Negative*"))</f>
        <v>0</v>
      </c>
      <c r="BP31" s="15">
        <f>SUM(COUNTIFS('Data entry'!$R$6:$R$200,'Summary Data'!$A31,'Data entry'!$B$6:$B$200,{"Confirmed";"Probable"},'Data entry'!$AQ$6:$AQ$200,'Data Validation'!$V$9, 'Data entry'!$AP$6:$AP$200,'Data Validation'!$U$3, 'Data entry'!$BD$6:$BD$200,"&lt;&gt;*Negative*"))</f>
        <v>0</v>
      </c>
      <c r="BQ31" s="15">
        <f>SUM(COUNTIFS('Data entry'!$R$6:$R$200,'Summary Data'!$A31,'Data entry'!$B$6:$B$200,{"Confirmed";"Probable"},'Data entry'!$AQ$6:$AQ$200,'Data Validation'!$V$9, 'Data entry'!$AP$6:$AP$200,'Data Validation'!$U$4, 'Data entry'!$BD$6:$BD$200,"&lt;&gt;*Negative*"))</f>
        <v>0</v>
      </c>
      <c r="BR31" s="15">
        <f>SUM(COUNTIFS('Data entry'!$R$6:$R$200,'Summary Data'!$A31,'Data entry'!$B$6:$B$200,{"Confirmed";"Probable"},'Data entry'!$AQ$6:$AQ$200,'Data Validation'!$V$9, 'Data entry'!$AP$6:$AP$200,'Data Validation'!$U$5, 'Data entry'!$BD$6:$BD$200,"&lt;&gt;*Negative*"))</f>
        <v>0</v>
      </c>
      <c r="BS31" s="15">
        <f>SUM(COUNTIFS('Data entry'!$R$6:$R$200,'Summary Data'!$A31,'Data entry'!$B$6:$B$200,{"Confirmed";"Probable"},'Data entry'!$AQ$6:$AQ$200,'Data Validation'!$V$9, 'Data entry'!$AP$6:$AP$200,'Data Validation'!$U$6, 'Data entry'!$BD$6:$BD$200,"&lt;&gt;*Negative*"))</f>
        <v>0</v>
      </c>
      <c r="BT31" s="15">
        <f>SUM(COUNTIFS('Data entry'!$R$6:$R$200,'Summary Data'!$A31,'Data entry'!$B$6:$B$200,{"Confirmed";"Probable"},'Data entry'!$AQ$6:$AQ$200,'Data Validation'!$V$10, 'Data entry'!$AP$6:$AP$200,'Data Validation'!$U$2, 'Data entry'!$BD$6:$BD$200,"&lt;&gt;*Negative*"))</f>
        <v>0</v>
      </c>
      <c r="BU31" s="15">
        <f>SUM(COUNTIFS('Data entry'!$R$6:$R$200,'Summary Data'!$A31,'Data entry'!$B$6:$B$200,{"Confirmed";"Probable"},'Data entry'!$AQ$6:$AQ$200,'Data Validation'!$V$10, 'Data entry'!$AP$6:$AP$200,'Data Validation'!$U$3, 'Data entry'!$BD$6:$BD$200,"&lt;&gt;*Negative*"))</f>
        <v>0</v>
      </c>
      <c r="BV31" s="15">
        <f>SUM(COUNTIFS('Data entry'!$R$6:$R$200,'Summary Data'!$A31,'Data entry'!$B$6:$B$200,{"Confirmed";"Probable"},'Data entry'!$AQ$6:$AQ$200,'Data Validation'!$V$10, 'Data entry'!$AP$6:$AP$200,'Data Validation'!$U$4, 'Data entry'!$BD$6:$BD$200,"&lt;&gt;*Negative*"))</f>
        <v>0</v>
      </c>
      <c r="BW31" s="15">
        <f>SUM(COUNTIFS('Data entry'!$R$6:$R$200,'Summary Data'!$A31,'Data entry'!$B$6:$B$200,{"Confirmed";"Probable"},'Data entry'!$AQ$6:$AQ$200,'Data Validation'!$V$10, 'Data entry'!$AP$6:$AP$200,'Data Validation'!$U$5, 'Data entry'!$BD$6:$BD$200,"&lt;&gt;*Negative*"))</f>
        <v>0</v>
      </c>
      <c r="BX31" s="15">
        <f>SUM(COUNTIFS('Data entry'!$R$6:$R$200,'Summary Data'!$A31,'Data entry'!$B$6:$B$200,{"Confirmed";"Probable"},'Data entry'!$AQ$6:$AQ$200,'Data Validation'!$V$10, 'Data entry'!$AP$6:$AP$200,'Data Validation'!$U$6, 'Data entry'!$BD$6:$BD$200,"&lt;&gt;*Negative*"))</f>
        <v>0</v>
      </c>
      <c r="BY31" s="15">
        <f>SUM(COUNTIFS('Data entry'!$R$6:$R$200,'Summary Data'!$A31,'Data entry'!$B$6:$B$200,{"Confirmed";"Probable"},'Data entry'!$AQ$6:$AQ$200,'Data Validation'!$V$11, 'Data entry'!$AP$6:$AP$200,'Data Validation'!$U$2, 'Data entry'!$BD$6:$BD$200,"&lt;&gt;*Negative*"))</f>
        <v>0</v>
      </c>
      <c r="BZ31" s="15">
        <f>SUM(COUNTIFS('Data entry'!$R$6:$R$200,'Summary Data'!$A31,'Data entry'!$B$6:$B$200,{"Confirmed";"Probable"},'Data entry'!$AQ$6:$AQ$200,'Data Validation'!$V$11, 'Data entry'!$AP$6:$AP$200,'Data Validation'!$U$3, 'Data entry'!$BD$6:$BD$200,"&lt;&gt;*Negative*"))</f>
        <v>0</v>
      </c>
      <c r="CA31" s="15">
        <f>SUM(COUNTIFS('Data entry'!$R$6:$R$200,'Summary Data'!$A31,'Data entry'!$B$6:$B$200,{"Confirmed";"Probable"},'Data entry'!$AQ$6:$AQ$200,'Data Validation'!$V$11, 'Data entry'!$AP$6:$AP$200,'Data Validation'!$U$4, 'Data entry'!$BD$6:$BD$200,"&lt;&gt;*Negative*"))</f>
        <v>0</v>
      </c>
      <c r="CB31" s="15">
        <f>SUM(COUNTIFS('Data entry'!$R$6:$R$200,'Summary Data'!$A31,'Data entry'!$B$6:$B$200,{"Confirmed";"Probable"},'Data entry'!$AQ$6:$AQ$200,'Data Validation'!$V$11, 'Data entry'!$AP$6:$AP$200,'Data Validation'!$U$5, 'Data entry'!$BD$6:$BD$200,"&lt;&gt;*Negative*"))</f>
        <v>0</v>
      </c>
      <c r="CC31" s="15">
        <f>SUM(COUNTIFS('Data entry'!$R$6:$R$200,'Summary Data'!$A31,'Data entry'!$B$6:$B$200,{"Confirmed";"Probable"},'Data entry'!$AQ$6:$AQ$200,'Data Validation'!$V$11, 'Data entry'!$AP$6:$AP$200,'Data Validation'!$U$6, 'Data entry'!$BD$6:$BD$200,"&lt;&gt;*Negative*"))</f>
        <v>0</v>
      </c>
    </row>
    <row r="32" spans="1:81" x14ac:dyDescent="0.3">
      <c r="A32" s="12">
        <f t="shared" si="5"/>
        <v>20</v>
      </c>
      <c r="B32" s="13">
        <f t="shared" si="2"/>
        <v>0</v>
      </c>
      <c r="C32" s="13">
        <f>COUNTIFS('Data entry'!$R$6:$R$200,$A32,'Data entry'!$B$6:$B$200,"Confirmed",'Data entry'!$BD$6:$BD$200,"&lt;&gt;*Negative*")</f>
        <v>0</v>
      </c>
      <c r="D32" s="13">
        <f>COUNTIFS('Data entry'!$R$6:$R$200,$A32,'Data entry'!$B$6:$B$200,"Probable",'Data entry'!$BD$6:$BD$200,"&lt;&gt;*Negative*")</f>
        <v>0</v>
      </c>
      <c r="E32" s="13">
        <f>COUNTIFS('Data entry'!$R$6:$R$200,$A32,'Data entry'!$B$6:$B$200,"DNM")</f>
        <v>0</v>
      </c>
      <c r="F32" s="13">
        <f>SUM(COUNTIFS('Data entry'!$R$6:$R$200,'Summary Data'!$A32,'Data entry'!$B$6:$B$200,{"Confirmed";"Probable"},'Data entry'!$AO$6:$AO$200,$F$10, 'Data entry'!$BD$6:$BD$200,"&lt;&gt;*Negative*"))</f>
        <v>0</v>
      </c>
      <c r="G32" s="13">
        <f>SUM(COUNTIFS('Data entry'!$R$6:$R$200,'Summary Data'!$A32,'Data entry'!$B$6:$B$200,{"Confirmed";"Probable"},'Data entry'!$AO$6:$AO$200,$G$10, 'Data entry'!$BD$6:$BD$200,"&lt;&gt;*Negative*"))</f>
        <v>0</v>
      </c>
      <c r="H32" s="13">
        <f>SUM(COUNTIFS('Data entry'!$R$6:$R$200,'Summary Data'!$A32,'Data entry'!$B$6:$B$200,{"Confirmed";"Probable"},'Data entry'!$AO$6:$AO$200,$H$10, 'Data entry'!$BD$6:$BD$200,"&lt;&gt;*Negative*"))</f>
        <v>0</v>
      </c>
      <c r="I32" s="13">
        <f>SUM(COUNTIFS('Data entry'!$R$6:$R$200,'Summary Data'!$A32,'Data entry'!$B$6:$B$200,{"Confirmed";"Probable"},'Data entry'!$AO$6:$AO$200,$I$10, 'Data entry'!$BD$6:$BD$200,"&lt;&gt;*Negative*"))</f>
        <v>0</v>
      </c>
      <c r="J32" s="13">
        <f>SUM(COUNTIFS('Data entry'!$R$6:$R$200,'Summary Data'!$A32,'Data entry'!$B$6:$B$200,{"Confirmed";"Probable"},'Data entry'!$AO$6:$AO$200,$J$10, 'Data entry'!$BD$6:$BD$200,"&lt;&gt;*Negative*"))</f>
        <v>0</v>
      </c>
      <c r="K32" s="13">
        <f>SUM(COUNTIFS('Data entry'!$R$6:$R$200,'Summary Data'!$A32,'Data entry'!$B$6:$B$200,{"Confirmed";"Probable"},'Data entry'!$AO$6:$AO$200,$K$10, 'Data entry'!$BD$6:$BD$200,"&lt;&gt;*Negative*"))</f>
        <v>0</v>
      </c>
      <c r="L32" s="13">
        <f>SUM(COUNTIFS('Data entry'!$R$6:$R$200,'Summary Data'!$A32,'Data entry'!$B$6:$B$200,{"Confirmed";"Probable"},'Data entry'!$AO$6:$AO$200,$L$10, 'Data entry'!$BD$6:$BD$200,"&lt;&gt;*Negative*"))</f>
        <v>0</v>
      </c>
      <c r="M32" s="13">
        <f>SUM(COUNTIFS('Data entry'!$R$6:$R$200,'Summary Data'!$A32,'Data entry'!$B$6:$B$200,{"Confirmed";"Probable"},'Data entry'!$AO$6:$AO$200,$M$10, 'Data entry'!$BD$6:$BD$200,"&lt;&gt;*Negative*"))</f>
        <v>0</v>
      </c>
      <c r="N32" s="13">
        <f>SUM(COUNTIFS('Data entry'!$R$6:$R$200,'Summary Data'!$A32,'Data entry'!$B$6:$B$200,{"Confirmed";"Probable"},'Data entry'!$AO$6:$AO$200,$N$10, 'Data entry'!$BD$6:$BD$200,"&lt;&gt;*Negative*"))</f>
        <v>0</v>
      </c>
      <c r="O32" s="15">
        <f t="shared" si="3"/>
        <v>0</v>
      </c>
      <c r="P32" s="15">
        <f t="shared" si="4"/>
        <v>0</v>
      </c>
      <c r="Q32" s="15">
        <f>SUM(COUNTIFS('Data entry'!$R$6:$R$200,'Summary Data'!$A32,'Data entry'!$B$6:$B$200,{"Confirmed";"Probable"},'Data entry'!$AP$6:$AP$200,'Data Validation'!$U$2, 'Data entry'!$BD$6:$BD$200,"&lt;&gt;*Negative*"))</f>
        <v>0</v>
      </c>
      <c r="R32" s="15">
        <f>SUM(COUNTIFS('Data entry'!$R$6:$R$200,'Summary Data'!$A32,'Data entry'!$B$6:$B$200,{"Confirmed";"Probable"},'Data entry'!$AP$6:$AP$200,'Data Validation'!$U$3, 'Data entry'!$BD$6:$BD$200,"&lt;&gt;*Negative*"))</f>
        <v>0</v>
      </c>
      <c r="S32" s="15">
        <f>SUM(COUNTIFS('Data entry'!$R$6:$R$200,'Summary Data'!$A32,'Data entry'!$B$6:$B$200,{"Confirmed";"Probable"},'Data entry'!$AP$6:$AP$200,'Data Validation'!$U$4, 'Data entry'!$BD$6:$BD$200,"&lt;&gt;*Negative*"))</f>
        <v>0</v>
      </c>
      <c r="T32" s="15">
        <f>SUM(COUNTIFS('Data entry'!$R$6:$R$200,'Summary Data'!$A32,'Data entry'!$B$6:$B$200,{"Confirmed";"Probable"},'Data entry'!$AP$6:$AP$200,'Data Validation'!$U$5, 'Data entry'!$BD$6:$BD$200,"&lt;&gt;*Negative*"))</f>
        <v>0</v>
      </c>
      <c r="U32" s="15">
        <f>SUM(COUNTIFS('Data entry'!$R$6:$R$200,'Summary Data'!$A32,'Data entry'!$B$6:$B$200,{"Confirmed";"Probable"},'Data entry'!$AP$6:$AP$200,'Data Validation'!$U$6, 'Data entry'!$BD$6:$BD$200,"&lt;&gt;*Negative*"))</f>
        <v>0</v>
      </c>
      <c r="V32" s="15">
        <f>SUM(COUNTIFS('Data entry'!$R$6:$R$200,'Summary Data'!$A32,'Data entry'!$B$6:$B$200,{"Confirmed";"Probable"},'Data entry'!$AQ$6:$AQ$200,'Data Validation'!$V$2, 'Data entry'!$BD$6:$BD$200,"&lt;&gt;*Negative*"))</f>
        <v>0</v>
      </c>
      <c r="W32" s="15">
        <f>SUM(COUNTIFS('Data entry'!$R$6:$R$200,'Summary Data'!$A32,'Data entry'!$B$6:$B$200,{"Confirmed";"Probable"},'Data entry'!$AQ$6:$AQ$200,'Data Validation'!$V$3, 'Data entry'!$BD$6:$BD$200,"&lt;&gt;*Negative*"))</f>
        <v>0</v>
      </c>
      <c r="X32" s="15">
        <f>SUM(COUNTIFS('Data entry'!$R$6:$R$200,'Summary Data'!$A32,'Data entry'!$B$6:$B$200,{"Confirmed";"Probable"},'Data entry'!$AQ$6:$AQ$200,'Data Validation'!$V$4, 'Data entry'!$BD$6:$BD$200,"&lt;&gt;*Negative*"))</f>
        <v>0</v>
      </c>
      <c r="Y32" s="15">
        <f>SUM(COUNTIFS('Data entry'!$R$6:$R$200,'Summary Data'!$A32,'Data entry'!$B$6:$B$200,{"Confirmed";"Probable"},'Data entry'!$AQ$6:$AQ$200,'Data Validation'!$V$5, 'Data entry'!$BD$6:$BD$200,"&lt;&gt;*Negative*"))</f>
        <v>0</v>
      </c>
      <c r="Z32" s="15">
        <f>SUM(COUNTIFS('Data entry'!$R$6:$R$200,'Summary Data'!$A32,'Data entry'!$B$6:$B$200,{"Confirmed";"Probable"},'Data entry'!$AQ$6:$AQ$200,'Data Validation'!$V$6, 'Data entry'!$BD$6:$BD$200,"&lt;&gt;*Negative*"))</f>
        <v>0</v>
      </c>
      <c r="AA32" s="15">
        <f>SUM(COUNTIFS('Data entry'!$R$6:$R$200,'Summary Data'!$A32,'Data entry'!$B$6:$B$200,{"Confirmed";"Probable"},'Data entry'!$AQ$6:$AQ$200,'Data Validation'!$V$7, 'Data entry'!$BD$6:$BD$200,"&lt;&gt;*Negative*"))</f>
        <v>0</v>
      </c>
      <c r="AB32" s="15">
        <f>SUM(COUNTIFS('Data entry'!$R$6:$R$200,'Summary Data'!$A32,'Data entry'!$B$6:$B$200,{"Confirmed";"Probable"},'Data entry'!$AQ$6:$AQ$200,'Data Validation'!$V$8, 'Data entry'!$BD$6:$BD$200,"&lt;&gt;*Negative*"))</f>
        <v>0</v>
      </c>
      <c r="AC32" s="15">
        <f>SUM(COUNTIFS('Data entry'!$R$6:$R$200,'Summary Data'!$A32,'Data entry'!$B$6:$B$200,{"Confirmed";"Probable"},'Data entry'!$AQ$6:$AQ$200,'Data Validation'!$V$9, 'Data entry'!$BD$6:$BD$200,"&lt;&gt;*Negative*"))</f>
        <v>0</v>
      </c>
      <c r="AD32" s="15">
        <f>SUM(COUNTIFS('Data entry'!$R$6:$R$200,'Summary Data'!$A32,'Data entry'!$B$6:$B$200,{"Confirmed";"Probable"},'Data entry'!$AQ$6:$AQ$200,'Data Validation'!$V$10, 'Data entry'!$BD$6:$BD$200,"&lt;&gt;*Negative*"))</f>
        <v>0</v>
      </c>
      <c r="AE32" s="15">
        <f>SUM(COUNTIFS('Data entry'!$R$6:$R$200,'Summary Data'!$A32,'Data entry'!$B$6:$B$200,{"Confirmed";"Probable"},'Data entry'!$AQ$6:$AQ$200,'Data Validation'!$V$11, 'Data entry'!$BD$6:$BD$200,"&lt;&gt;*Negative*"))</f>
        <v>0</v>
      </c>
      <c r="AF32" s="15">
        <f>SUM(COUNTIFS('Data entry'!$R$6:$R$200,'Summary Data'!$A32,'Data entry'!$B$6:$B$200,{"Confirmed";"Probable"},'Data entry'!$AQ$6:$AQ$200,'Data Validation'!$V$2, 'Data entry'!$AP$6:$AP$200,'Data Validation'!$U$2, 'Data entry'!$BD$6:$BD$200,"&lt;&gt;*Negative*"))</f>
        <v>0</v>
      </c>
      <c r="AG32" s="15">
        <f>SUM(COUNTIFS('Data entry'!$R$6:$R$200,'Summary Data'!$A32,'Data entry'!$B$6:$B$200,{"Confirmed";"Probable"},'Data entry'!$AQ$6:$AQ$200,'Data Validation'!$V$2, 'Data entry'!$AP$6:$AP$200,'Data Validation'!$U$3, 'Data entry'!$BD$6:$BD$200,"&lt;&gt;*Negative*"))</f>
        <v>0</v>
      </c>
      <c r="AH32" s="15">
        <f>SUM(COUNTIFS('Data entry'!$R$6:$R$200,'Summary Data'!$A32,'Data entry'!$B$6:$B$200,{"Confirmed";"Probable"},'Data entry'!$AQ$6:$AQ$200,'Data Validation'!$V$2, 'Data entry'!$AP$6:$AP$200,'Data Validation'!$U$4, 'Data entry'!$BD$6:$BD$200,"&lt;&gt;*Negative*"))</f>
        <v>0</v>
      </c>
      <c r="AI32" s="15">
        <f>SUM(COUNTIFS('Data entry'!$R$6:$R$200,'Summary Data'!$A32,'Data entry'!$B$6:$B$200,{"Confirmed";"Probable"},'Data entry'!$AQ$6:$AQ$200,'Data Validation'!$V$2, 'Data entry'!$AP$6:$AP$200,'Data Validation'!$U$5, 'Data entry'!$BD$6:$BD$200,"&lt;&gt;*Negative*"))</f>
        <v>0</v>
      </c>
      <c r="AJ32" s="15">
        <f>SUM(COUNTIFS('Data entry'!$R$6:$R$200,'Summary Data'!$A32,'Data entry'!$B$6:$B$200,{"Confirmed";"Probable"},'Data entry'!$AQ$6:$AQ$200,'Data Validation'!$V$2, 'Data entry'!$AP$6:$AP$200,'Data Validation'!$U$6, 'Data entry'!$BD$6:$BD$200,"&lt;&gt;*Negative*"))</f>
        <v>0</v>
      </c>
      <c r="AK32" s="15">
        <f>SUM(COUNTIFS('Data entry'!$R$6:$R$200,'Summary Data'!$A32,'Data entry'!$B$6:$B$200,{"Confirmed";"Probable"},'Data entry'!$AQ$6:$AQ$200,'Data Validation'!$V$3, 'Data entry'!$AP$6:$AP$200,'Data Validation'!$U$2, 'Data entry'!$BD$6:$BD$200,"&lt;&gt;*Negative*"))</f>
        <v>0</v>
      </c>
      <c r="AL32" s="15">
        <f>SUM(COUNTIFS('Data entry'!$R$6:$R$200,'Summary Data'!$A32,'Data entry'!$B$6:$B$200,{"Confirmed";"Probable"},'Data entry'!$AQ$6:$AQ$200,'Data Validation'!$V$3, 'Data entry'!$AP$6:$AP$200,'Data Validation'!$U$3, 'Data entry'!$BD$6:$BD$200,"&lt;&gt;*Negative*"))</f>
        <v>0</v>
      </c>
      <c r="AM32" s="15">
        <f>SUM(COUNTIFS('Data entry'!$R$6:$R$200,'Summary Data'!$A32,'Data entry'!$B$6:$B$200,{"Confirmed";"Probable"},'Data entry'!$AQ$6:$AQ$200,'Data Validation'!$V$3, 'Data entry'!$AP$6:$AP$200,'Data Validation'!$U$4, 'Data entry'!$BD$6:$BD$200,"&lt;&gt;*Negative*"))</f>
        <v>0</v>
      </c>
      <c r="AN32" s="15">
        <f>SUM(COUNTIFS('Data entry'!$R$6:$R$200,'Summary Data'!$A32,'Data entry'!$B$6:$B$200,{"Confirmed";"Probable"},'Data entry'!$AQ$6:$AQ$200,'Data Validation'!$V$3, 'Data entry'!$AP$6:$AP$200,'Data Validation'!$U$5, 'Data entry'!$BD$6:$BD$200,"&lt;&gt;*Negative*"))</f>
        <v>0</v>
      </c>
      <c r="AO32" s="15">
        <f>SUM(COUNTIFS('Data entry'!$R$6:$R$200,'Summary Data'!$A32,'Data entry'!$B$6:$B$200,{"Confirmed";"Probable"},'Data entry'!$AQ$6:$AQ$200,'Data Validation'!$V$3, 'Data entry'!$AP$6:$AP$200,'Data Validation'!$U$6, 'Data entry'!$BD$6:$BD$200,"&lt;&gt;*Negative*"))</f>
        <v>0</v>
      </c>
      <c r="AP32" s="15">
        <f>SUM(COUNTIFS('Data entry'!$R$6:$R$200,'Summary Data'!$A32,'Data entry'!$B$6:$B$200,{"Confirmed";"Probable"},'Data entry'!$AQ$6:$AQ$200,'Data Validation'!$V$4, 'Data entry'!$AP$6:$AP$200,'Data Validation'!$U$2, 'Data entry'!$BD$6:$BD$200,"&lt;&gt;*Negative*"))</f>
        <v>0</v>
      </c>
      <c r="AQ32" s="15">
        <f>SUM(COUNTIFS('Data entry'!$R$6:$R$200,'Summary Data'!$A32,'Data entry'!$B$6:$B$200,{"Confirmed";"Probable"},'Data entry'!$AQ$6:$AQ$200,'Data Validation'!$V$4, 'Data entry'!$AP$6:$AP$200,'Data Validation'!$U$3, 'Data entry'!$BD$6:$BD$200,"&lt;&gt;*Negative*"))</f>
        <v>0</v>
      </c>
      <c r="AR32" s="15">
        <f>SUM(COUNTIFS('Data entry'!$R$6:$R$200,'Summary Data'!$A32,'Data entry'!$B$6:$B$200,{"Confirmed";"Probable"},'Data entry'!$AQ$6:$AQ$200,'Data Validation'!$V$4, 'Data entry'!$AP$6:$AP$200,'Data Validation'!$U$4, 'Data entry'!$BD$6:$BD$200,"&lt;&gt;*Negative*"))</f>
        <v>0</v>
      </c>
      <c r="AS32" s="15">
        <f>SUM(COUNTIFS('Data entry'!$R$6:$R$200,'Summary Data'!$A32,'Data entry'!$B$6:$B$200,{"Confirmed";"Probable"},'Data entry'!$AQ$6:$AQ$200,'Data Validation'!$V$4, 'Data entry'!$AP$6:$AP$200,'Data Validation'!$U$5, 'Data entry'!$BD$6:$BD$200,"&lt;&gt;*Negative*"))</f>
        <v>0</v>
      </c>
      <c r="AT32" s="15">
        <f>SUM(COUNTIFS('Data entry'!$R$6:$R$200,'Summary Data'!$A32,'Data entry'!$B$6:$B$200,{"Confirmed";"Probable"},'Data entry'!$AQ$6:$AQ$200,'Data Validation'!$V$4, 'Data entry'!$AP$6:$AP$200,'Data Validation'!$U$6, 'Data entry'!$BD$6:$BD$200,"&lt;&gt;*Negative*"))</f>
        <v>0</v>
      </c>
      <c r="AU32" s="15">
        <f>SUM(COUNTIFS('Data entry'!$R$6:$R$200,'Summary Data'!$A32,'Data entry'!$B$6:$B$200,{"Confirmed";"Probable"},'Data entry'!$AQ$6:$AQ$200,'Data Validation'!$V$5, 'Data entry'!$AP$6:$AP$200,'Data Validation'!$U$2, 'Data entry'!$BD$6:$BD$200,"&lt;&gt;*Negative*"))</f>
        <v>0</v>
      </c>
      <c r="AV32" s="15">
        <f>SUM(COUNTIFS('Data entry'!$R$6:$R$200,'Summary Data'!$A32,'Data entry'!$B$6:$B$200,{"Confirmed";"Probable"},'Data entry'!$AQ$6:$AQ$200,'Data Validation'!$V$5, 'Data entry'!$AP$6:$AP$200,'Data Validation'!$U$3, 'Data entry'!$BD$6:$BD$200,"&lt;&gt;*Negative*"))</f>
        <v>0</v>
      </c>
      <c r="AW32" s="15">
        <f>SUM(COUNTIFS('Data entry'!$R$6:$R$200,'Summary Data'!$A32,'Data entry'!$B$6:$B$200,{"Confirmed";"Probable"},'Data entry'!$AQ$6:$AQ$200,'Data Validation'!$V$5, 'Data entry'!$AP$6:$AP$200,'Data Validation'!$U$4, 'Data entry'!$BD$6:$BD$200,"&lt;&gt;*Negative*"))</f>
        <v>0</v>
      </c>
      <c r="AX32" s="15">
        <f>SUM(COUNTIFS('Data entry'!$R$6:$R$200,'Summary Data'!$A32,'Data entry'!$B$6:$B$200,{"Confirmed";"Probable"},'Data entry'!$AQ$6:$AQ$200,'Data Validation'!$V$5, 'Data entry'!$AP$6:$AP$200,'Data Validation'!$U$5, 'Data entry'!$BD$6:$BD$200,"&lt;&gt;*Negative*"))</f>
        <v>0</v>
      </c>
      <c r="AY32" s="15">
        <f>SUM(COUNTIFS('Data entry'!$R$6:$R$200,'Summary Data'!$A32,'Data entry'!$B$6:$B$200,{"Confirmed";"Probable"},'Data entry'!$AQ$6:$AQ$200,'Data Validation'!$V$5, 'Data entry'!$AP$6:$AP$200,'Data Validation'!$U$6, 'Data entry'!$BD$6:$BD$200,"&lt;&gt;*Negative*"))</f>
        <v>0</v>
      </c>
      <c r="AZ32" s="15">
        <f>SUM(COUNTIFS('Data entry'!$R$6:$R$200,'Summary Data'!$A32,'Data entry'!$B$6:$B$200,{"Confirmed";"Probable"},'Data entry'!$AQ$6:$AQ$200,'Data Validation'!$V$6, 'Data entry'!$AP$6:$AP$200,'Data Validation'!$U$2, 'Data entry'!$BD$6:$BD$200,"&lt;&gt;*Negative*"))</f>
        <v>0</v>
      </c>
      <c r="BA32" s="15">
        <f>SUM(COUNTIFS('Data entry'!$R$6:$R$200,'Summary Data'!$A32,'Data entry'!$B$6:$B$200,{"Confirmed";"Probable"},'Data entry'!$AQ$6:$AQ$200,'Data Validation'!$V$6, 'Data entry'!$AP$6:$AP$200,'Data Validation'!$U$3, 'Data entry'!$BD$6:$BD$200,"&lt;&gt;*Negative*"))</f>
        <v>0</v>
      </c>
      <c r="BB32" s="15">
        <f>SUM(COUNTIFS('Data entry'!$R$6:$R$200,'Summary Data'!$A32,'Data entry'!$B$6:$B$200,{"Confirmed";"Probable"},'Data entry'!$AQ$6:$AQ$200,'Data Validation'!$V$6, 'Data entry'!$AP$6:$AP$200,'Data Validation'!$U$4, 'Data entry'!$BD$6:$BD$200,"&lt;&gt;*Negative*"))</f>
        <v>0</v>
      </c>
      <c r="BC32" s="15">
        <f>SUM(COUNTIFS('Data entry'!$R$6:$R$200,'Summary Data'!$A32,'Data entry'!$B$6:$B$200,{"Confirmed";"Probable"},'Data entry'!$AQ$6:$AQ$200,'Data Validation'!$V$6, 'Data entry'!$AP$6:$AP$200,'Data Validation'!$U$5, 'Data entry'!$BD$6:$BD$200,"&lt;&gt;*Negative*"))</f>
        <v>0</v>
      </c>
      <c r="BD32" s="15">
        <f>SUM(COUNTIFS('Data entry'!$R$6:$R$200,'Summary Data'!$A32,'Data entry'!$B$6:$B$200,{"Confirmed";"Probable"},'Data entry'!$AQ$6:$AQ$200,'Data Validation'!$V$6, 'Data entry'!$AP$6:$AP$200,'Data Validation'!$U$6, 'Data entry'!$BD$6:$BD$200,"&lt;&gt;*Negative*"))</f>
        <v>0</v>
      </c>
      <c r="BE32" s="15">
        <f>SUM(COUNTIFS('Data entry'!$R$6:$R$200,'Summary Data'!$A32,'Data entry'!$B$6:$B$200,{"Confirmed";"Probable"},'Data entry'!$AQ$6:$AQ$200,'Data Validation'!$V$7, 'Data entry'!$AP$6:$AP$200,'Data Validation'!$U$2, 'Data entry'!$BD$6:$BD$200,"&lt;&gt;*Negative*"))</f>
        <v>0</v>
      </c>
      <c r="BF32" s="15">
        <f>SUM(COUNTIFS('Data entry'!$R$6:$R$200,'Summary Data'!$A32,'Data entry'!$B$6:$B$200,{"Confirmed";"Probable"},'Data entry'!$AQ$6:$AQ$200,'Data Validation'!$V$7, 'Data entry'!$AP$6:$AP$200,'Data Validation'!$U$3, 'Data entry'!$BD$6:$BD$200,"&lt;&gt;*Negative*"))</f>
        <v>0</v>
      </c>
      <c r="BG32" s="15">
        <f>SUM(COUNTIFS('Data entry'!$R$6:$R$200,'Summary Data'!$A32,'Data entry'!$B$6:$B$200,{"Confirmed";"Probable"},'Data entry'!$AQ$6:$AQ$200,'Data Validation'!$V$7, 'Data entry'!$AP$6:$AP$200,'Data Validation'!$U$4, 'Data entry'!$BD$6:$BD$200,"&lt;&gt;*Negative*"))</f>
        <v>0</v>
      </c>
      <c r="BH32" s="15">
        <f>SUM(COUNTIFS('Data entry'!$R$6:$R$200,'Summary Data'!$A32,'Data entry'!$B$6:$B$200,{"Confirmed";"Probable"},'Data entry'!$AQ$6:$AQ$200,'Data Validation'!$V$7, 'Data entry'!$AP$6:$AP$200,'Data Validation'!$U$5, 'Data entry'!$BD$6:$BD$200,"&lt;&gt;*Negative*"))</f>
        <v>0</v>
      </c>
      <c r="BI32" s="15">
        <f>SUM(COUNTIFS('Data entry'!$R$6:$R$200,'Summary Data'!$A32,'Data entry'!$B$6:$B$200,{"Confirmed";"Probable"},'Data entry'!$AQ$6:$AQ$200,'Data Validation'!$V$7, 'Data entry'!$AP$6:$AP$200,'Data Validation'!$U$6, 'Data entry'!$BD$6:$BD$200,"&lt;&gt;*Negative*"))</f>
        <v>0</v>
      </c>
      <c r="BJ32" s="15">
        <f>SUM(COUNTIFS('Data entry'!$R$6:$R$200,'Summary Data'!$A32,'Data entry'!$B$6:$B$200,{"Confirmed";"Probable"},'Data entry'!$AQ$6:$AQ$200,'Data Validation'!$V$8, 'Data entry'!$AP$6:$AP$200,'Data Validation'!$U$2, 'Data entry'!$BD$6:$BD$200,"&lt;&gt;*Negative*"))</f>
        <v>0</v>
      </c>
      <c r="BK32" s="15">
        <f>SUM(COUNTIFS('Data entry'!$R$6:$R$200,'Summary Data'!$A32,'Data entry'!$B$6:$B$200,{"Confirmed";"Probable"},'Data entry'!$AQ$6:$AQ$200,'Data Validation'!$V$8, 'Data entry'!$AP$6:$AP$200,'Data Validation'!$U$3, 'Data entry'!$BD$6:$BD$200,"&lt;&gt;*Negative*"))</f>
        <v>0</v>
      </c>
      <c r="BL32" s="15">
        <f>SUM(COUNTIFS('Data entry'!$R$6:$R$200,'Summary Data'!$A32,'Data entry'!$B$6:$B$200,{"Confirmed";"Probable"},'Data entry'!$AQ$6:$AQ$200,'Data Validation'!$V$8, 'Data entry'!$AP$6:$AP$200,'Data Validation'!$U$4, 'Data entry'!$BD$6:$BD$200,"&lt;&gt;*Negative*"))</f>
        <v>0</v>
      </c>
      <c r="BM32" s="15">
        <f>SUM(COUNTIFS('Data entry'!$R$6:$R$200,'Summary Data'!$A32,'Data entry'!$B$6:$B$200,{"Confirmed";"Probable"},'Data entry'!$AQ$6:$AQ$200,'Data Validation'!$V$8, 'Data entry'!$AP$6:$AP$200,'Data Validation'!$U$5, 'Data entry'!$BD$6:$BD$200,"&lt;&gt;*Negative*"))</f>
        <v>0</v>
      </c>
      <c r="BN32" s="15">
        <f>SUM(COUNTIFS('Data entry'!$R$6:$R$200,'Summary Data'!$A32,'Data entry'!$B$6:$B$200,{"Confirmed";"Probable"},'Data entry'!$AQ$6:$AQ$200,'Data Validation'!$V$8, 'Data entry'!$AP$6:$AP$200,'Data Validation'!$U$6, 'Data entry'!$BD$6:$BD$200,"&lt;&gt;*Negative*"))</f>
        <v>0</v>
      </c>
      <c r="BO32" s="15">
        <f>SUM(COUNTIFS('Data entry'!$R$6:$R$200,'Summary Data'!$A32,'Data entry'!$B$6:$B$200,{"Confirmed";"Probable"},'Data entry'!$AQ$6:$AQ$200,'Data Validation'!$V$9, 'Data entry'!$AP$6:$AP$200,'Data Validation'!$U$2, 'Data entry'!$BD$6:$BD$200,"&lt;&gt;*Negative*"))</f>
        <v>0</v>
      </c>
      <c r="BP32" s="15">
        <f>SUM(COUNTIFS('Data entry'!$R$6:$R$200,'Summary Data'!$A32,'Data entry'!$B$6:$B$200,{"Confirmed";"Probable"},'Data entry'!$AQ$6:$AQ$200,'Data Validation'!$V$9, 'Data entry'!$AP$6:$AP$200,'Data Validation'!$U$3, 'Data entry'!$BD$6:$BD$200,"&lt;&gt;*Negative*"))</f>
        <v>0</v>
      </c>
      <c r="BQ32" s="15">
        <f>SUM(COUNTIFS('Data entry'!$R$6:$R$200,'Summary Data'!$A32,'Data entry'!$B$6:$B$200,{"Confirmed";"Probable"},'Data entry'!$AQ$6:$AQ$200,'Data Validation'!$V$9, 'Data entry'!$AP$6:$AP$200,'Data Validation'!$U$4, 'Data entry'!$BD$6:$BD$200,"&lt;&gt;*Negative*"))</f>
        <v>0</v>
      </c>
      <c r="BR32" s="15">
        <f>SUM(COUNTIFS('Data entry'!$R$6:$R$200,'Summary Data'!$A32,'Data entry'!$B$6:$B$200,{"Confirmed";"Probable"},'Data entry'!$AQ$6:$AQ$200,'Data Validation'!$V$9, 'Data entry'!$AP$6:$AP$200,'Data Validation'!$U$5, 'Data entry'!$BD$6:$BD$200,"&lt;&gt;*Negative*"))</f>
        <v>0</v>
      </c>
      <c r="BS32" s="15">
        <f>SUM(COUNTIFS('Data entry'!$R$6:$R$200,'Summary Data'!$A32,'Data entry'!$B$6:$B$200,{"Confirmed";"Probable"},'Data entry'!$AQ$6:$AQ$200,'Data Validation'!$V$9, 'Data entry'!$AP$6:$AP$200,'Data Validation'!$U$6, 'Data entry'!$BD$6:$BD$200,"&lt;&gt;*Negative*"))</f>
        <v>0</v>
      </c>
      <c r="BT32" s="15">
        <f>SUM(COUNTIFS('Data entry'!$R$6:$R$200,'Summary Data'!$A32,'Data entry'!$B$6:$B$200,{"Confirmed";"Probable"},'Data entry'!$AQ$6:$AQ$200,'Data Validation'!$V$10, 'Data entry'!$AP$6:$AP$200,'Data Validation'!$U$2, 'Data entry'!$BD$6:$BD$200,"&lt;&gt;*Negative*"))</f>
        <v>0</v>
      </c>
      <c r="BU32" s="15">
        <f>SUM(COUNTIFS('Data entry'!$R$6:$R$200,'Summary Data'!$A32,'Data entry'!$B$6:$B$200,{"Confirmed";"Probable"},'Data entry'!$AQ$6:$AQ$200,'Data Validation'!$V$10, 'Data entry'!$AP$6:$AP$200,'Data Validation'!$U$3, 'Data entry'!$BD$6:$BD$200,"&lt;&gt;*Negative*"))</f>
        <v>0</v>
      </c>
      <c r="BV32" s="15">
        <f>SUM(COUNTIFS('Data entry'!$R$6:$R$200,'Summary Data'!$A32,'Data entry'!$B$6:$B$200,{"Confirmed";"Probable"},'Data entry'!$AQ$6:$AQ$200,'Data Validation'!$V$10, 'Data entry'!$AP$6:$AP$200,'Data Validation'!$U$4, 'Data entry'!$BD$6:$BD$200,"&lt;&gt;*Negative*"))</f>
        <v>0</v>
      </c>
      <c r="BW32" s="15">
        <f>SUM(COUNTIFS('Data entry'!$R$6:$R$200,'Summary Data'!$A32,'Data entry'!$B$6:$B$200,{"Confirmed";"Probable"},'Data entry'!$AQ$6:$AQ$200,'Data Validation'!$V$10, 'Data entry'!$AP$6:$AP$200,'Data Validation'!$U$5, 'Data entry'!$BD$6:$BD$200,"&lt;&gt;*Negative*"))</f>
        <v>0</v>
      </c>
      <c r="BX32" s="15">
        <f>SUM(COUNTIFS('Data entry'!$R$6:$R$200,'Summary Data'!$A32,'Data entry'!$B$6:$B$200,{"Confirmed";"Probable"},'Data entry'!$AQ$6:$AQ$200,'Data Validation'!$V$10, 'Data entry'!$AP$6:$AP$200,'Data Validation'!$U$6, 'Data entry'!$BD$6:$BD$200,"&lt;&gt;*Negative*"))</f>
        <v>0</v>
      </c>
      <c r="BY32" s="15">
        <f>SUM(COUNTIFS('Data entry'!$R$6:$R$200,'Summary Data'!$A32,'Data entry'!$B$6:$B$200,{"Confirmed";"Probable"},'Data entry'!$AQ$6:$AQ$200,'Data Validation'!$V$11, 'Data entry'!$AP$6:$AP$200,'Data Validation'!$U$2, 'Data entry'!$BD$6:$BD$200,"&lt;&gt;*Negative*"))</f>
        <v>0</v>
      </c>
      <c r="BZ32" s="15">
        <f>SUM(COUNTIFS('Data entry'!$R$6:$R$200,'Summary Data'!$A32,'Data entry'!$B$6:$B$200,{"Confirmed";"Probable"},'Data entry'!$AQ$6:$AQ$200,'Data Validation'!$V$11, 'Data entry'!$AP$6:$AP$200,'Data Validation'!$U$3, 'Data entry'!$BD$6:$BD$200,"&lt;&gt;*Negative*"))</f>
        <v>0</v>
      </c>
      <c r="CA32" s="15">
        <f>SUM(COUNTIFS('Data entry'!$R$6:$R$200,'Summary Data'!$A32,'Data entry'!$B$6:$B$200,{"Confirmed";"Probable"},'Data entry'!$AQ$6:$AQ$200,'Data Validation'!$V$11, 'Data entry'!$AP$6:$AP$200,'Data Validation'!$U$4, 'Data entry'!$BD$6:$BD$200,"&lt;&gt;*Negative*"))</f>
        <v>0</v>
      </c>
      <c r="CB32" s="15">
        <f>SUM(COUNTIFS('Data entry'!$R$6:$R$200,'Summary Data'!$A32,'Data entry'!$B$6:$B$200,{"Confirmed";"Probable"},'Data entry'!$AQ$6:$AQ$200,'Data Validation'!$V$11, 'Data entry'!$AP$6:$AP$200,'Data Validation'!$U$5, 'Data entry'!$BD$6:$BD$200,"&lt;&gt;*Negative*"))</f>
        <v>0</v>
      </c>
      <c r="CC32" s="15">
        <f>SUM(COUNTIFS('Data entry'!$R$6:$R$200,'Summary Data'!$A32,'Data entry'!$B$6:$B$200,{"Confirmed";"Probable"},'Data entry'!$AQ$6:$AQ$200,'Data Validation'!$V$11, 'Data entry'!$AP$6:$AP$200,'Data Validation'!$U$6, 'Data entry'!$BD$6:$BD$200,"&lt;&gt;*Negative*"))</f>
        <v>0</v>
      </c>
    </row>
    <row r="33" spans="1:81" x14ac:dyDescent="0.3">
      <c r="A33" s="12">
        <f t="shared" si="5"/>
        <v>21</v>
      </c>
      <c r="B33" s="13">
        <f t="shared" si="2"/>
        <v>0</v>
      </c>
      <c r="C33" s="13">
        <f>COUNTIFS('Data entry'!$R$6:$R$200,$A33,'Data entry'!$B$6:$B$200,"Confirmed",'Data entry'!$BD$6:$BD$200,"&lt;&gt;*Negative*")</f>
        <v>0</v>
      </c>
      <c r="D33" s="13">
        <f>COUNTIFS('Data entry'!$R$6:$R$200,$A33,'Data entry'!$B$6:$B$200,"Probable",'Data entry'!$BD$6:$BD$200,"&lt;&gt;*Negative*")</f>
        <v>0</v>
      </c>
      <c r="E33" s="13">
        <f>COUNTIFS('Data entry'!$R$6:$R$200,$A33,'Data entry'!$B$6:$B$200,"DNM")</f>
        <v>0</v>
      </c>
      <c r="F33" s="13">
        <f>SUM(COUNTIFS('Data entry'!$R$6:$R$200,'Summary Data'!$A33,'Data entry'!$B$6:$B$200,{"Confirmed";"Probable"},'Data entry'!$AO$6:$AO$200,$F$10, 'Data entry'!$BD$6:$BD$200,"&lt;&gt;*Negative*"))</f>
        <v>0</v>
      </c>
      <c r="G33" s="13">
        <f>SUM(COUNTIFS('Data entry'!$R$6:$R$200,'Summary Data'!$A33,'Data entry'!$B$6:$B$200,{"Confirmed";"Probable"},'Data entry'!$AO$6:$AO$200,$G$10, 'Data entry'!$BD$6:$BD$200,"&lt;&gt;*Negative*"))</f>
        <v>0</v>
      </c>
      <c r="H33" s="13">
        <f>SUM(COUNTIFS('Data entry'!$R$6:$R$200,'Summary Data'!$A33,'Data entry'!$B$6:$B$200,{"Confirmed";"Probable"},'Data entry'!$AO$6:$AO$200,$H$10, 'Data entry'!$BD$6:$BD$200,"&lt;&gt;*Negative*"))</f>
        <v>0</v>
      </c>
      <c r="I33" s="13">
        <f>SUM(COUNTIFS('Data entry'!$R$6:$R$200,'Summary Data'!$A33,'Data entry'!$B$6:$B$200,{"Confirmed";"Probable"},'Data entry'!$AO$6:$AO$200,$I$10, 'Data entry'!$BD$6:$BD$200,"&lt;&gt;*Negative*"))</f>
        <v>0</v>
      </c>
      <c r="J33" s="13">
        <f>SUM(COUNTIFS('Data entry'!$R$6:$R$200,'Summary Data'!$A33,'Data entry'!$B$6:$B$200,{"Confirmed";"Probable"},'Data entry'!$AO$6:$AO$200,$J$10, 'Data entry'!$BD$6:$BD$200,"&lt;&gt;*Negative*"))</f>
        <v>0</v>
      </c>
      <c r="K33" s="13">
        <f>SUM(COUNTIFS('Data entry'!$R$6:$R$200,'Summary Data'!$A33,'Data entry'!$B$6:$B$200,{"Confirmed";"Probable"},'Data entry'!$AO$6:$AO$200,$K$10, 'Data entry'!$BD$6:$BD$200,"&lt;&gt;*Negative*"))</f>
        <v>0</v>
      </c>
      <c r="L33" s="13">
        <f>SUM(COUNTIFS('Data entry'!$R$6:$R$200,'Summary Data'!$A33,'Data entry'!$B$6:$B$200,{"Confirmed";"Probable"},'Data entry'!$AO$6:$AO$200,$L$10, 'Data entry'!$BD$6:$BD$200,"&lt;&gt;*Negative*"))</f>
        <v>0</v>
      </c>
      <c r="M33" s="13">
        <f>SUM(COUNTIFS('Data entry'!$R$6:$R$200,'Summary Data'!$A33,'Data entry'!$B$6:$B$200,{"Confirmed";"Probable"},'Data entry'!$AO$6:$AO$200,$M$10, 'Data entry'!$BD$6:$BD$200,"&lt;&gt;*Negative*"))</f>
        <v>0</v>
      </c>
      <c r="N33" s="13">
        <f>SUM(COUNTIFS('Data entry'!$R$6:$R$200,'Summary Data'!$A33,'Data entry'!$B$6:$B$200,{"Confirmed";"Probable"},'Data entry'!$AO$6:$AO$200,$N$10, 'Data entry'!$BD$6:$BD$200,"&lt;&gt;*Negative*"))</f>
        <v>0</v>
      </c>
      <c r="O33" s="15">
        <f t="shared" si="3"/>
        <v>0</v>
      </c>
      <c r="P33" s="15">
        <f t="shared" si="4"/>
        <v>0</v>
      </c>
      <c r="Q33" s="15">
        <f>SUM(COUNTIFS('Data entry'!$R$6:$R$200,'Summary Data'!$A33,'Data entry'!$B$6:$B$200,{"Confirmed";"Probable"},'Data entry'!$AP$6:$AP$200,'Data Validation'!$U$2, 'Data entry'!$BD$6:$BD$200,"&lt;&gt;*Negative*"))</f>
        <v>0</v>
      </c>
      <c r="R33" s="15">
        <f>SUM(COUNTIFS('Data entry'!$R$6:$R$200,'Summary Data'!$A33,'Data entry'!$B$6:$B$200,{"Confirmed";"Probable"},'Data entry'!$AP$6:$AP$200,'Data Validation'!$U$3, 'Data entry'!$BD$6:$BD$200,"&lt;&gt;*Negative*"))</f>
        <v>0</v>
      </c>
      <c r="S33" s="15">
        <f>SUM(COUNTIFS('Data entry'!$R$6:$R$200,'Summary Data'!$A33,'Data entry'!$B$6:$B$200,{"Confirmed";"Probable"},'Data entry'!$AP$6:$AP$200,'Data Validation'!$U$4, 'Data entry'!$BD$6:$BD$200,"&lt;&gt;*Negative*"))</f>
        <v>0</v>
      </c>
      <c r="T33" s="15">
        <f>SUM(COUNTIFS('Data entry'!$R$6:$R$200,'Summary Data'!$A33,'Data entry'!$B$6:$B$200,{"Confirmed";"Probable"},'Data entry'!$AP$6:$AP$200,'Data Validation'!$U$5, 'Data entry'!$BD$6:$BD$200,"&lt;&gt;*Negative*"))</f>
        <v>0</v>
      </c>
      <c r="U33" s="15">
        <f>SUM(COUNTIFS('Data entry'!$R$6:$R$200,'Summary Data'!$A33,'Data entry'!$B$6:$B$200,{"Confirmed";"Probable"},'Data entry'!$AP$6:$AP$200,'Data Validation'!$U$6, 'Data entry'!$BD$6:$BD$200,"&lt;&gt;*Negative*"))</f>
        <v>0</v>
      </c>
      <c r="V33" s="15">
        <f>SUM(COUNTIFS('Data entry'!$R$6:$R$200,'Summary Data'!$A33,'Data entry'!$B$6:$B$200,{"Confirmed";"Probable"},'Data entry'!$AQ$6:$AQ$200,'Data Validation'!$V$2, 'Data entry'!$BD$6:$BD$200,"&lt;&gt;*Negative*"))</f>
        <v>0</v>
      </c>
      <c r="W33" s="15">
        <f>SUM(COUNTIFS('Data entry'!$R$6:$R$200,'Summary Data'!$A33,'Data entry'!$B$6:$B$200,{"Confirmed";"Probable"},'Data entry'!$AQ$6:$AQ$200,'Data Validation'!$V$3, 'Data entry'!$BD$6:$BD$200,"&lt;&gt;*Negative*"))</f>
        <v>0</v>
      </c>
      <c r="X33" s="15">
        <f>SUM(COUNTIFS('Data entry'!$R$6:$R$200,'Summary Data'!$A33,'Data entry'!$B$6:$B$200,{"Confirmed";"Probable"},'Data entry'!$AQ$6:$AQ$200,'Data Validation'!$V$4, 'Data entry'!$BD$6:$BD$200,"&lt;&gt;*Negative*"))</f>
        <v>0</v>
      </c>
      <c r="Y33" s="15">
        <f>SUM(COUNTIFS('Data entry'!$R$6:$R$200,'Summary Data'!$A33,'Data entry'!$B$6:$B$200,{"Confirmed";"Probable"},'Data entry'!$AQ$6:$AQ$200,'Data Validation'!$V$5, 'Data entry'!$BD$6:$BD$200,"&lt;&gt;*Negative*"))</f>
        <v>0</v>
      </c>
      <c r="Z33" s="15">
        <f>SUM(COUNTIFS('Data entry'!$R$6:$R$200,'Summary Data'!$A33,'Data entry'!$B$6:$B$200,{"Confirmed";"Probable"},'Data entry'!$AQ$6:$AQ$200,'Data Validation'!$V$6, 'Data entry'!$BD$6:$BD$200,"&lt;&gt;*Negative*"))</f>
        <v>0</v>
      </c>
      <c r="AA33" s="15">
        <f>SUM(COUNTIFS('Data entry'!$R$6:$R$200,'Summary Data'!$A33,'Data entry'!$B$6:$B$200,{"Confirmed";"Probable"},'Data entry'!$AQ$6:$AQ$200,'Data Validation'!$V$7, 'Data entry'!$BD$6:$BD$200,"&lt;&gt;*Negative*"))</f>
        <v>0</v>
      </c>
      <c r="AB33" s="15">
        <f>SUM(COUNTIFS('Data entry'!$R$6:$R$200,'Summary Data'!$A33,'Data entry'!$B$6:$B$200,{"Confirmed";"Probable"},'Data entry'!$AQ$6:$AQ$200,'Data Validation'!$V$8, 'Data entry'!$BD$6:$BD$200,"&lt;&gt;*Negative*"))</f>
        <v>0</v>
      </c>
      <c r="AC33" s="15">
        <f>SUM(COUNTIFS('Data entry'!$R$6:$R$200,'Summary Data'!$A33,'Data entry'!$B$6:$B$200,{"Confirmed";"Probable"},'Data entry'!$AQ$6:$AQ$200,'Data Validation'!$V$9, 'Data entry'!$BD$6:$BD$200,"&lt;&gt;*Negative*"))</f>
        <v>0</v>
      </c>
      <c r="AD33" s="15">
        <f>SUM(COUNTIFS('Data entry'!$R$6:$R$200,'Summary Data'!$A33,'Data entry'!$B$6:$B$200,{"Confirmed";"Probable"},'Data entry'!$AQ$6:$AQ$200,'Data Validation'!$V$10, 'Data entry'!$BD$6:$BD$200,"&lt;&gt;*Negative*"))</f>
        <v>0</v>
      </c>
      <c r="AE33" s="15">
        <f>SUM(COUNTIFS('Data entry'!$R$6:$R$200,'Summary Data'!$A33,'Data entry'!$B$6:$B$200,{"Confirmed";"Probable"},'Data entry'!$AQ$6:$AQ$200,'Data Validation'!$V$11, 'Data entry'!$BD$6:$BD$200,"&lt;&gt;*Negative*"))</f>
        <v>0</v>
      </c>
      <c r="AF33" s="15">
        <f>SUM(COUNTIFS('Data entry'!$R$6:$R$200,'Summary Data'!$A33,'Data entry'!$B$6:$B$200,{"Confirmed";"Probable"},'Data entry'!$AQ$6:$AQ$200,'Data Validation'!$V$2, 'Data entry'!$AP$6:$AP$200,'Data Validation'!$U$2, 'Data entry'!$BD$6:$BD$200,"&lt;&gt;*Negative*"))</f>
        <v>0</v>
      </c>
      <c r="AG33" s="15">
        <f>SUM(COUNTIFS('Data entry'!$R$6:$R$200,'Summary Data'!$A33,'Data entry'!$B$6:$B$200,{"Confirmed";"Probable"},'Data entry'!$AQ$6:$AQ$200,'Data Validation'!$V$2, 'Data entry'!$AP$6:$AP$200,'Data Validation'!$U$3, 'Data entry'!$BD$6:$BD$200,"&lt;&gt;*Negative*"))</f>
        <v>0</v>
      </c>
      <c r="AH33" s="15">
        <f>SUM(COUNTIFS('Data entry'!$R$6:$R$200,'Summary Data'!$A33,'Data entry'!$B$6:$B$200,{"Confirmed";"Probable"},'Data entry'!$AQ$6:$AQ$200,'Data Validation'!$V$2, 'Data entry'!$AP$6:$AP$200,'Data Validation'!$U$4, 'Data entry'!$BD$6:$BD$200,"&lt;&gt;*Negative*"))</f>
        <v>0</v>
      </c>
      <c r="AI33" s="15">
        <f>SUM(COUNTIFS('Data entry'!$R$6:$R$200,'Summary Data'!$A33,'Data entry'!$B$6:$B$200,{"Confirmed";"Probable"},'Data entry'!$AQ$6:$AQ$200,'Data Validation'!$V$2, 'Data entry'!$AP$6:$AP$200,'Data Validation'!$U$5, 'Data entry'!$BD$6:$BD$200,"&lt;&gt;*Negative*"))</f>
        <v>0</v>
      </c>
      <c r="AJ33" s="15">
        <f>SUM(COUNTIFS('Data entry'!$R$6:$R$200,'Summary Data'!$A33,'Data entry'!$B$6:$B$200,{"Confirmed";"Probable"},'Data entry'!$AQ$6:$AQ$200,'Data Validation'!$V$2, 'Data entry'!$AP$6:$AP$200,'Data Validation'!$U$6, 'Data entry'!$BD$6:$BD$200,"&lt;&gt;*Negative*"))</f>
        <v>0</v>
      </c>
      <c r="AK33" s="15">
        <f>SUM(COUNTIFS('Data entry'!$R$6:$R$200,'Summary Data'!$A33,'Data entry'!$B$6:$B$200,{"Confirmed";"Probable"},'Data entry'!$AQ$6:$AQ$200,'Data Validation'!$V$3, 'Data entry'!$AP$6:$AP$200,'Data Validation'!$U$2, 'Data entry'!$BD$6:$BD$200,"&lt;&gt;*Negative*"))</f>
        <v>0</v>
      </c>
      <c r="AL33" s="15">
        <f>SUM(COUNTIFS('Data entry'!$R$6:$R$200,'Summary Data'!$A33,'Data entry'!$B$6:$B$200,{"Confirmed";"Probable"},'Data entry'!$AQ$6:$AQ$200,'Data Validation'!$V$3, 'Data entry'!$AP$6:$AP$200,'Data Validation'!$U$3, 'Data entry'!$BD$6:$BD$200,"&lt;&gt;*Negative*"))</f>
        <v>0</v>
      </c>
      <c r="AM33" s="15">
        <f>SUM(COUNTIFS('Data entry'!$R$6:$R$200,'Summary Data'!$A33,'Data entry'!$B$6:$B$200,{"Confirmed";"Probable"},'Data entry'!$AQ$6:$AQ$200,'Data Validation'!$V$3, 'Data entry'!$AP$6:$AP$200,'Data Validation'!$U$4, 'Data entry'!$BD$6:$BD$200,"&lt;&gt;*Negative*"))</f>
        <v>0</v>
      </c>
      <c r="AN33" s="15">
        <f>SUM(COUNTIFS('Data entry'!$R$6:$R$200,'Summary Data'!$A33,'Data entry'!$B$6:$B$200,{"Confirmed";"Probable"},'Data entry'!$AQ$6:$AQ$200,'Data Validation'!$V$3, 'Data entry'!$AP$6:$AP$200,'Data Validation'!$U$5, 'Data entry'!$BD$6:$BD$200,"&lt;&gt;*Negative*"))</f>
        <v>0</v>
      </c>
      <c r="AO33" s="15">
        <f>SUM(COUNTIFS('Data entry'!$R$6:$R$200,'Summary Data'!$A33,'Data entry'!$B$6:$B$200,{"Confirmed";"Probable"},'Data entry'!$AQ$6:$AQ$200,'Data Validation'!$V$3, 'Data entry'!$AP$6:$AP$200,'Data Validation'!$U$6, 'Data entry'!$BD$6:$BD$200,"&lt;&gt;*Negative*"))</f>
        <v>0</v>
      </c>
      <c r="AP33" s="15">
        <f>SUM(COUNTIFS('Data entry'!$R$6:$R$200,'Summary Data'!$A33,'Data entry'!$B$6:$B$200,{"Confirmed";"Probable"},'Data entry'!$AQ$6:$AQ$200,'Data Validation'!$V$4, 'Data entry'!$AP$6:$AP$200,'Data Validation'!$U$2, 'Data entry'!$BD$6:$BD$200,"&lt;&gt;*Negative*"))</f>
        <v>0</v>
      </c>
      <c r="AQ33" s="15">
        <f>SUM(COUNTIFS('Data entry'!$R$6:$R$200,'Summary Data'!$A33,'Data entry'!$B$6:$B$200,{"Confirmed";"Probable"},'Data entry'!$AQ$6:$AQ$200,'Data Validation'!$V$4, 'Data entry'!$AP$6:$AP$200,'Data Validation'!$U$3, 'Data entry'!$BD$6:$BD$200,"&lt;&gt;*Negative*"))</f>
        <v>0</v>
      </c>
      <c r="AR33" s="15">
        <f>SUM(COUNTIFS('Data entry'!$R$6:$R$200,'Summary Data'!$A33,'Data entry'!$B$6:$B$200,{"Confirmed";"Probable"},'Data entry'!$AQ$6:$AQ$200,'Data Validation'!$V$4, 'Data entry'!$AP$6:$AP$200,'Data Validation'!$U$4, 'Data entry'!$BD$6:$BD$200,"&lt;&gt;*Negative*"))</f>
        <v>0</v>
      </c>
      <c r="AS33" s="15">
        <f>SUM(COUNTIFS('Data entry'!$R$6:$R$200,'Summary Data'!$A33,'Data entry'!$B$6:$B$200,{"Confirmed";"Probable"},'Data entry'!$AQ$6:$AQ$200,'Data Validation'!$V$4, 'Data entry'!$AP$6:$AP$200,'Data Validation'!$U$5, 'Data entry'!$BD$6:$BD$200,"&lt;&gt;*Negative*"))</f>
        <v>0</v>
      </c>
      <c r="AT33" s="15">
        <f>SUM(COUNTIFS('Data entry'!$R$6:$R$200,'Summary Data'!$A33,'Data entry'!$B$6:$B$200,{"Confirmed";"Probable"},'Data entry'!$AQ$6:$AQ$200,'Data Validation'!$V$4, 'Data entry'!$AP$6:$AP$200,'Data Validation'!$U$6, 'Data entry'!$BD$6:$BD$200,"&lt;&gt;*Negative*"))</f>
        <v>0</v>
      </c>
      <c r="AU33" s="15">
        <f>SUM(COUNTIFS('Data entry'!$R$6:$R$200,'Summary Data'!$A33,'Data entry'!$B$6:$B$200,{"Confirmed";"Probable"},'Data entry'!$AQ$6:$AQ$200,'Data Validation'!$V$5, 'Data entry'!$AP$6:$AP$200,'Data Validation'!$U$2, 'Data entry'!$BD$6:$BD$200,"&lt;&gt;*Negative*"))</f>
        <v>0</v>
      </c>
      <c r="AV33" s="15">
        <f>SUM(COUNTIFS('Data entry'!$R$6:$R$200,'Summary Data'!$A33,'Data entry'!$B$6:$B$200,{"Confirmed";"Probable"},'Data entry'!$AQ$6:$AQ$200,'Data Validation'!$V$5, 'Data entry'!$AP$6:$AP$200,'Data Validation'!$U$3, 'Data entry'!$BD$6:$BD$200,"&lt;&gt;*Negative*"))</f>
        <v>0</v>
      </c>
      <c r="AW33" s="15">
        <f>SUM(COUNTIFS('Data entry'!$R$6:$R$200,'Summary Data'!$A33,'Data entry'!$B$6:$B$200,{"Confirmed";"Probable"},'Data entry'!$AQ$6:$AQ$200,'Data Validation'!$V$5, 'Data entry'!$AP$6:$AP$200,'Data Validation'!$U$4, 'Data entry'!$BD$6:$BD$200,"&lt;&gt;*Negative*"))</f>
        <v>0</v>
      </c>
      <c r="AX33" s="15">
        <f>SUM(COUNTIFS('Data entry'!$R$6:$R$200,'Summary Data'!$A33,'Data entry'!$B$6:$B$200,{"Confirmed";"Probable"},'Data entry'!$AQ$6:$AQ$200,'Data Validation'!$V$5, 'Data entry'!$AP$6:$AP$200,'Data Validation'!$U$5, 'Data entry'!$BD$6:$BD$200,"&lt;&gt;*Negative*"))</f>
        <v>0</v>
      </c>
      <c r="AY33" s="15">
        <f>SUM(COUNTIFS('Data entry'!$R$6:$R$200,'Summary Data'!$A33,'Data entry'!$B$6:$B$200,{"Confirmed";"Probable"},'Data entry'!$AQ$6:$AQ$200,'Data Validation'!$V$5, 'Data entry'!$AP$6:$AP$200,'Data Validation'!$U$6, 'Data entry'!$BD$6:$BD$200,"&lt;&gt;*Negative*"))</f>
        <v>0</v>
      </c>
      <c r="AZ33" s="15">
        <f>SUM(COUNTIFS('Data entry'!$R$6:$R$200,'Summary Data'!$A33,'Data entry'!$B$6:$B$200,{"Confirmed";"Probable"},'Data entry'!$AQ$6:$AQ$200,'Data Validation'!$V$6, 'Data entry'!$AP$6:$AP$200,'Data Validation'!$U$2, 'Data entry'!$BD$6:$BD$200,"&lt;&gt;*Negative*"))</f>
        <v>0</v>
      </c>
      <c r="BA33" s="15">
        <f>SUM(COUNTIFS('Data entry'!$R$6:$R$200,'Summary Data'!$A33,'Data entry'!$B$6:$B$200,{"Confirmed";"Probable"},'Data entry'!$AQ$6:$AQ$200,'Data Validation'!$V$6, 'Data entry'!$AP$6:$AP$200,'Data Validation'!$U$3, 'Data entry'!$BD$6:$BD$200,"&lt;&gt;*Negative*"))</f>
        <v>0</v>
      </c>
      <c r="BB33" s="15">
        <f>SUM(COUNTIFS('Data entry'!$R$6:$R$200,'Summary Data'!$A33,'Data entry'!$B$6:$B$200,{"Confirmed";"Probable"},'Data entry'!$AQ$6:$AQ$200,'Data Validation'!$V$6, 'Data entry'!$AP$6:$AP$200,'Data Validation'!$U$4, 'Data entry'!$BD$6:$BD$200,"&lt;&gt;*Negative*"))</f>
        <v>0</v>
      </c>
      <c r="BC33" s="15">
        <f>SUM(COUNTIFS('Data entry'!$R$6:$R$200,'Summary Data'!$A33,'Data entry'!$B$6:$B$200,{"Confirmed";"Probable"},'Data entry'!$AQ$6:$AQ$200,'Data Validation'!$V$6, 'Data entry'!$AP$6:$AP$200,'Data Validation'!$U$5, 'Data entry'!$BD$6:$BD$200,"&lt;&gt;*Negative*"))</f>
        <v>0</v>
      </c>
      <c r="BD33" s="15">
        <f>SUM(COUNTIFS('Data entry'!$R$6:$R$200,'Summary Data'!$A33,'Data entry'!$B$6:$B$200,{"Confirmed";"Probable"},'Data entry'!$AQ$6:$AQ$200,'Data Validation'!$V$6, 'Data entry'!$AP$6:$AP$200,'Data Validation'!$U$6, 'Data entry'!$BD$6:$BD$200,"&lt;&gt;*Negative*"))</f>
        <v>0</v>
      </c>
      <c r="BE33" s="15">
        <f>SUM(COUNTIFS('Data entry'!$R$6:$R$200,'Summary Data'!$A33,'Data entry'!$B$6:$B$200,{"Confirmed";"Probable"},'Data entry'!$AQ$6:$AQ$200,'Data Validation'!$V$7, 'Data entry'!$AP$6:$AP$200,'Data Validation'!$U$2, 'Data entry'!$BD$6:$BD$200,"&lt;&gt;*Negative*"))</f>
        <v>0</v>
      </c>
      <c r="BF33" s="15">
        <f>SUM(COUNTIFS('Data entry'!$R$6:$R$200,'Summary Data'!$A33,'Data entry'!$B$6:$B$200,{"Confirmed";"Probable"},'Data entry'!$AQ$6:$AQ$200,'Data Validation'!$V$7, 'Data entry'!$AP$6:$AP$200,'Data Validation'!$U$3, 'Data entry'!$BD$6:$BD$200,"&lt;&gt;*Negative*"))</f>
        <v>0</v>
      </c>
      <c r="BG33" s="15">
        <f>SUM(COUNTIFS('Data entry'!$R$6:$R$200,'Summary Data'!$A33,'Data entry'!$B$6:$B$200,{"Confirmed";"Probable"},'Data entry'!$AQ$6:$AQ$200,'Data Validation'!$V$7, 'Data entry'!$AP$6:$AP$200,'Data Validation'!$U$4, 'Data entry'!$BD$6:$BD$200,"&lt;&gt;*Negative*"))</f>
        <v>0</v>
      </c>
      <c r="BH33" s="15">
        <f>SUM(COUNTIFS('Data entry'!$R$6:$R$200,'Summary Data'!$A33,'Data entry'!$B$6:$B$200,{"Confirmed";"Probable"},'Data entry'!$AQ$6:$AQ$200,'Data Validation'!$V$7, 'Data entry'!$AP$6:$AP$200,'Data Validation'!$U$5, 'Data entry'!$BD$6:$BD$200,"&lt;&gt;*Negative*"))</f>
        <v>0</v>
      </c>
      <c r="BI33" s="15">
        <f>SUM(COUNTIFS('Data entry'!$R$6:$R$200,'Summary Data'!$A33,'Data entry'!$B$6:$B$200,{"Confirmed";"Probable"},'Data entry'!$AQ$6:$AQ$200,'Data Validation'!$V$7, 'Data entry'!$AP$6:$AP$200,'Data Validation'!$U$6, 'Data entry'!$BD$6:$BD$200,"&lt;&gt;*Negative*"))</f>
        <v>0</v>
      </c>
      <c r="BJ33" s="15">
        <f>SUM(COUNTIFS('Data entry'!$R$6:$R$200,'Summary Data'!$A33,'Data entry'!$B$6:$B$200,{"Confirmed";"Probable"},'Data entry'!$AQ$6:$AQ$200,'Data Validation'!$V$8, 'Data entry'!$AP$6:$AP$200,'Data Validation'!$U$2, 'Data entry'!$BD$6:$BD$200,"&lt;&gt;*Negative*"))</f>
        <v>0</v>
      </c>
      <c r="BK33" s="15">
        <f>SUM(COUNTIFS('Data entry'!$R$6:$R$200,'Summary Data'!$A33,'Data entry'!$B$6:$B$200,{"Confirmed";"Probable"},'Data entry'!$AQ$6:$AQ$200,'Data Validation'!$V$8, 'Data entry'!$AP$6:$AP$200,'Data Validation'!$U$3, 'Data entry'!$BD$6:$BD$200,"&lt;&gt;*Negative*"))</f>
        <v>0</v>
      </c>
      <c r="BL33" s="15">
        <f>SUM(COUNTIFS('Data entry'!$R$6:$R$200,'Summary Data'!$A33,'Data entry'!$B$6:$B$200,{"Confirmed";"Probable"},'Data entry'!$AQ$6:$AQ$200,'Data Validation'!$V$8, 'Data entry'!$AP$6:$AP$200,'Data Validation'!$U$4, 'Data entry'!$BD$6:$BD$200,"&lt;&gt;*Negative*"))</f>
        <v>0</v>
      </c>
      <c r="BM33" s="15">
        <f>SUM(COUNTIFS('Data entry'!$R$6:$R$200,'Summary Data'!$A33,'Data entry'!$B$6:$B$200,{"Confirmed";"Probable"},'Data entry'!$AQ$6:$AQ$200,'Data Validation'!$V$8, 'Data entry'!$AP$6:$AP$200,'Data Validation'!$U$5, 'Data entry'!$BD$6:$BD$200,"&lt;&gt;*Negative*"))</f>
        <v>0</v>
      </c>
      <c r="BN33" s="15">
        <f>SUM(COUNTIFS('Data entry'!$R$6:$R$200,'Summary Data'!$A33,'Data entry'!$B$6:$B$200,{"Confirmed";"Probable"},'Data entry'!$AQ$6:$AQ$200,'Data Validation'!$V$8, 'Data entry'!$AP$6:$AP$200,'Data Validation'!$U$6, 'Data entry'!$BD$6:$BD$200,"&lt;&gt;*Negative*"))</f>
        <v>0</v>
      </c>
      <c r="BO33" s="15">
        <f>SUM(COUNTIFS('Data entry'!$R$6:$R$200,'Summary Data'!$A33,'Data entry'!$B$6:$B$200,{"Confirmed";"Probable"},'Data entry'!$AQ$6:$AQ$200,'Data Validation'!$V$9, 'Data entry'!$AP$6:$AP$200,'Data Validation'!$U$2, 'Data entry'!$BD$6:$BD$200,"&lt;&gt;*Negative*"))</f>
        <v>0</v>
      </c>
      <c r="BP33" s="15">
        <f>SUM(COUNTIFS('Data entry'!$R$6:$R$200,'Summary Data'!$A33,'Data entry'!$B$6:$B$200,{"Confirmed";"Probable"},'Data entry'!$AQ$6:$AQ$200,'Data Validation'!$V$9, 'Data entry'!$AP$6:$AP$200,'Data Validation'!$U$3, 'Data entry'!$BD$6:$BD$200,"&lt;&gt;*Negative*"))</f>
        <v>0</v>
      </c>
      <c r="BQ33" s="15">
        <f>SUM(COUNTIFS('Data entry'!$R$6:$R$200,'Summary Data'!$A33,'Data entry'!$B$6:$B$200,{"Confirmed";"Probable"},'Data entry'!$AQ$6:$AQ$200,'Data Validation'!$V$9, 'Data entry'!$AP$6:$AP$200,'Data Validation'!$U$4, 'Data entry'!$BD$6:$BD$200,"&lt;&gt;*Negative*"))</f>
        <v>0</v>
      </c>
      <c r="BR33" s="15">
        <f>SUM(COUNTIFS('Data entry'!$R$6:$R$200,'Summary Data'!$A33,'Data entry'!$B$6:$B$200,{"Confirmed";"Probable"},'Data entry'!$AQ$6:$AQ$200,'Data Validation'!$V$9, 'Data entry'!$AP$6:$AP$200,'Data Validation'!$U$5, 'Data entry'!$BD$6:$BD$200,"&lt;&gt;*Negative*"))</f>
        <v>0</v>
      </c>
      <c r="BS33" s="15">
        <f>SUM(COUNTIFS('Data entry'!$R$6:$R$200,'Summary Data'!$A33,'Data entry'!$B$6:$B$200,{"Confirmed";"Probable"},'Data entry'!$AQ$6:$AQ$200,'Data Validation'!$V$9, 'Data entry'!$AP$6:$AP$200,'Data Validation'!$U$6, 'Data entry'!$BD$6:$BD$200,"&lt;&gt;*Negative*"))</f>
        <v>0</v>
      </c>
      <c r="BT33" s="15">
        <f>SUM(COUNTIFS('Data entry'!$R$6:$R$200,'Summary Data'!$A33,'Data entry'!$B$6:$B$200,{"Confirmed";"Probable"},'Data entry'!$AQ$6:$AQ$200,'Data Validation'!$V$10, 'Data entry'!$AP$6:$AP$200,'Data Validation'!$U$2, 'Data entry'!$BD$6:$BD$200,"&lt;&gt;*Negative*"))</f>
        <v>0</v>
      </c>
      <c r="BU33" s="15">
        <f>SUM(COUNTIFS('Data entry'!$R$6:$R$200,'Summary Data'!$A33,'Data entry'!$B$6:$B$200,{"Confirmed";"Probable"},'Data entry'!$AQ$6:$AQ$200,'Data Validation'!$V$10, 'Data entry'!$AP$6:$AP$200,'Data Validation'!$U$3, 'Data entry'!$BD$6:$BD$200,"&lt;&gt;*Negative*"))</f>
        <v>0</v>
      </c>
      <c r="BV33" s="15">
        <f>SUM(COUNTIFS('Data entry'!$R$6:$R$200,'Summary Data'!$A33,'Data entry'!$B$6:$B$200,{"Confirmed";"Probable"},'Data entry'!$AQ$6:$AQ$200,'Data Validation'!$V$10, 'Data entry'!$AP$6:$AP$200,'Data Validation'!$U$4, 'Data entry'!$BD$6:$BD$200,"&lt;&gt;*Negative*"))</f>
        <v>0</v>
      </c>
      <c r="BW33" s="15">
        <f>SUM(COUNTIFS('Data entry'!$R$6:$R$200,'Summary Data'!$A33,'Data entry'!$B$6:$B$200,{"Confirmed";"Probable"},'Data entry'!$AQ$6:$AQ$200,'Data Validation'!$V$10, 'Data entry'!$AP$6:$AP$200,'Data Validation'!$U$5, 'Data entry'!$BD$6:$BD$200,"&lt;&gt;*Negative*"))</f>
        <v>0</v>
      </c>
      <c r="BX33" s="15">
        <f>SUM(COUNTIFS('Data entry'!$R$6:$R$200,'Summary Data'!$A33,'Data entry'!$B$6:$B$200,{"Confirmed";"Probable"},'Data entry'!$AQ$6:$AQ$200,'Data Validation'!$V$10, 'Data entry'!$AP$6:$AP$200,'Data Validation'!$U$6, 'Data entry'!$BD$6:$BD$200,"&lt;&gt;*Negative*"))</f>
        <v>0</v>
      </c>
      <c r="BY33" s="15">
        <f>SUM(COUNTIFS('Data entry'!$R$6:$R$200,'Summary Data'!$A33,'Data entry'!$B$6:$B$200,{"Confirmed";"Probable"},'Data entry'!$AQ$6:$AQ$200,'Data Validation'!$V$11, 'Data entry'!$AP$6:$AP$200,'Data Validation'!$U$2, 'Data entry'!$BD$6:$BD$200,"&lt;&gt;*Negative*"))</f>
        <v>0</v>
      </c>
      <c r="BZ33" s="15">
        <f>SUM(COUNTIFS('Data entry'!$R$6:$R$200,'Summary Data'!$A33,'Data entry'!$B$6:$B$200,{"Confirmed";"Probable"},'Data entry'!$AQ$6:$AQ$200,'Data Validation'!$V$11, 'Data entry'!$AP$6:$AP$200,'Data Validation'!$U$3, 'Data entry'!$BD$6:$BD$200,"&lt;&gt;*Negative*"))</f>
        <v>0</v>
      </c>
      <c r="CA33" s="15">
        <f>SUM(COUNTIFS('Data entry'!$R$6:$R$200,'Summary Data'!$A33,'Data entry'!$B$6:$B$200,{"Confirmed";"Probable"},'Data entry'!$AQ$6:$AQ$200,'Data Validation'!$V$11, 'Data entry'!$AP$6:$AP$200,'Data Validation'!$U$4, 'Data entry'!$BD$6:$BD$200,"&lt;&gt;*Negative*"))</f>
        <v>0</v>
      </c>
      <c r="CB33" s="15">
        <f>SUM(COUNTIFS('Data entry'!$R$6:$R$200,'Summary Data'!$A33,'Data entry'!$B$6:$B$200,{"Confirmed";"Probable"},'Data entry'!$AQ$6:$AQ$200,'Data Validation'!$V$11, 'Data entry'!$AP$6:$AP$200,'Data Validation'!$U$5, 'Data entry'!$BD$6:$BD$200,"&lt;&gt;*Negative*"))</f>
        <v>0</v>
      </c>
      <c r="CC33" s="15">
        <f>SUM(COUNTIFS('Data entry'!$R$6:$R$200,'Summary Data'!$A33,'Data entry'!$B$6:$B$200,{"Confirmed";"Probable"},'Data entry'!$AQ$6:$AQ$200,'Data Validation'!$V$11, 'Data entry'!$AP$6:$AP$200,'Data Validation'!$U$6, 'Data entry'!$BD$6:$BD$200,"&lt;&gt;*Negative*"))</f>
        <v>0</v>
      </c>
    </row>
    <row r="34" spans="1:81" x14ac:dyDescent="0.3">
      <c r="A34" s="12">
        <f t="shared" si="5"/>
        <v>22</v>
      </c>
      <c r="B34" s="13">
        <f t="shared" si="2"/>
        <v>0</v>
      </c>
      <c r="C34" s="13">
        <f>COUNTIFS('Data entry'!$R$6:$R$200,$A34,'Data entry'!$B$6:$B$200,"Confirmed",'Data entry'!$BD$6:$BD$200,"&lt;&gt;*Negative*")</f>
        <v>0</v>
      </c>
      <c r="D34" s="13">
        <f>COUNTIFS('Data entry'!$R$6:$R$200,$A34,'Data entry'!$B$6:$B$200,"Probable",'Data entry'!$BD$6:$BD$200,"&lt;&gt;*Negative*")</f>
        <v>0</v>
      </c>
      <c r="E34" s="13">
        <f>COUNTIFS('Data entry'!$R$6:$R$200,$A34,'Data entry'!$B$6:$B$200,"DNM")</f>
        <v>0</v>
      </c>
      <c r="F34" s="13">
        <f>SUM(COUNTIFS('Data entry'!$R$6:$R$200,'Summary Data'!$A34,'Data entry'!$B$6:$B$200,{"Confirmed";"Probable"},'Data entry'!$AO$6:$AO$200,$F$10, 'Data entry'!$BD$6:$BD$200,"&lt;&gt;*Negative*"))</f>
        <v>0</v>
      </c>
      <c r="G34" s="13">
        <f>SUM(COUNTIFS('Data entry'!$R$6:$R$200,'Summary Data'!$A34,'Data entry'!$B$6:$B$200,{"Confirmed";"Probable"},'Data entry'!$AO$6:$AO$200,$G$10, 'Data entry'!$BD$6:$BD$200,"&lt;&gt;*Negative*"))</f>
        <v>0</v>
      </c>
      <c r="H34" s="13">
        <f>SUM(COUNTIFS('Data entry'!$R$6:$R$200,'Summary Data'!$A34,'Data entry'!$B$6:$B$200,{"Confirmed";"Probable"},'Data entry'!$AO$6:$AO$200,$H$10, 'Data entry'!$BD$6:$BD$200,"&lt;&gt;*Negative*"))</f>
        <v>0</v>
      </c>
      <c r="I34" s="13">
        <f>SUM(COUNTIFS('Data entry'!$R$6:$R$200,'Summary Data'!$A34,'Data entry'!$B$6:$B$200,{"Confirmed";"Probable"},'Data entry'!$AO$6:$AO$200,$I$10, 'Data entry'!$BD$6:$BD$200,"&lt;&gt;*Negative*"))</f>
        <v>0</v>
      </c>
      <c r="J34" s="13">
        <f>SUM(COUNTIFS('Data entry'!$R$6:$R$200,'Summary Data'!$A34,'Data entry'!$B$6:$B$200,{"Confirmed";"Probable"},'Data entry'!$AO$6:$AO$200,$J$10, 'Data entry'!$BD$6:$BD$200,"&lt;&gt;*Negative*"))</f>
        <v>0</v>
      </c>
      <c r="K34" s="13">
        <f>SUM(COUNTIFS('Data entry'!$R$6:$R$200,'Summary Data'!$A34,'Data entry'!$B$6:$B$200,{"Confirmed";"Probable"},'Data entry'!$AO$6:$AO$200,$K$10, 'Data entry'!$BD$6:$BD$200,"&lt;&gt;*Negative*"))</f>
        <v>0</v>
      </c>
      <c r="L34" s="13">
        <f>SUM(COUNTIFS('Data entry'!$R$6:$R$200,'Summary Data'!$A34,'Data entry'!$B$6:$B$200,{"Confirmed";"Probable"},'Data entry'!$AO$6:$AO$200,$L$10, 'Data entry'!$BD$6:$BD$200,"&lt;&gt;*Negative*"))</f>
        <v>0</v>
      </c>
      <c r="M34" s="13">
        <f>SUM(COUNTIFS('Data entry'!$R$6:$R$200,'Summary Data'!$A34,'Data entry'!$B$6:$B$200,{"Confirmed";"Probable"},'Data entry'!$AO$6:$AO$200,$M$10, 'Data entry'!$BD$6:$BD$200,"&lt;&gt;*Negative*"))</f>
        <v>0</v>
      </c>
      <c r="N34" s="13">
        <f>SUM(COUNTIFS('Data entry'!$R$6:$R$200,'Summary Data'!$A34,'Data entry'!$B$6:$B$200,{"Confirmed";"Probable"},'Data entry'!$AO$6:$AO$200,$N$10, 'Data entry'!$BD$6:$BD$200,"&lt;&gt;*Negative*"))</f>
        <v>0</v>
      </c>
      <c r="O34" s="15">
        <f t="shared" si="3"/>
        <v>0</v>
      </c>
      <c r="P34" s="15">
        <f t="shared" si="4"/>
        <v>0</v>
      </c>
      <c r="Q34" s="15">
        <f>SUM(COUNTIFS('Data entry'!$R$6:$R$200,'Summary Data'!$A34,'Data entry'!$B$6:$B$200,{"Confirmed";"Probable"},'Data entry'!$AP$6:$AP$200,'Data Validation'!$U$2, 'Data entry'!$BD$6:$BD$200,"&lt;&gt;*Negative*"))</f>
        <v>0</v>
      </c>
      <c r="R34" s="15">
        <f>SUM(COUNTIFS('Data entry'!$R$6:$R$200,'Summary Data'!$A34,'Data entry'!$B$6:$B$200,{"Confirmed";"Probable"},'Data entry'!$AP$6:$AP$200,'Data Validation'!$U$3, 'Data entry'!$BD$6:$BD$200,"&lt;&gt;*Negative*"))</f>
        <v>0</v>
      </c>
      <c r="S34" s="15">
        <f>SUM(COUNTIFS('Data entry'!$R$6:$R$200,'Summary Data'!$A34,'Data entry'!$B$6:$B$200,{"Confirmed";"Probable"},'Data entry'!$AP$6:$AP$200,'Data Validation'!$U$4, 'Data entry'!$BD$6:$BD$200,"&lt;&gt;*Negative*"))</f>
        <v>0</v>
      </c>
      <c r="T34" s="15">
        <f>SUM(COUNTIFS('Data entry'!$R$6:$R$200,'Summary Data'!$A34,'Data entry'!$B$6:$B$200,{"Confirmed";"Probable"},'Data entry'!$AP$6:$AP$200,'Data Validation'!$U$5, 'Data entry'!$BD$6:$BD$200,"&lt;&gt;*Negative*"))</f>
        <v>0</v>
      </c>
      <c r="U34" s="15">
        <f>SUM(COUNTIFS('Data entry'!$R$6:$R$200,'Summary Data'!$A34,'Data entry'!$B$6:$B$200,{"Confirmed";"Probable"},'Data entry'!$AP$6:$AP$200,'Data Validation'!$U$6, 'Data entry'!$BD$6:$BD$200,"&lt;&gt;*Negative*"))</f>
        <v>0</v>
      </c>
      <c r="V34" s="15">
        <f>SUM(COUNTIFS('Data entry'!$R$6:$R$200,'Summary Data'!$A34,'Data entry'!$B$6:$B$200,{"Confirmed";"Probable"},'Data entry'!$AQ$6:$AQ$200,'Data Validation'!$V$2, 'Data entry'!$BD$6:$BD$200,"&lt;&gt;*Negative*"))</f>
        <v>0</v>
      </c>
      <c r="W34" s="15">
        <f>SUM(COUNTIFS('Data entry'!$R$6:$R$200,'Summary Data'!$A34,'Data entry'!$B$6:$B$200,{"Confirmed";"Probable"},'Data entry'!$AQ$6:$AQ$200,'Data Validation'!$V$3, 'Data entry'!$BD$6:$BD$200,"&lt;&gt;*Negative*"))</f>
        <v>0</v>
      </c>
      <c r="X34" s="15">
        <f>SUM(COUNTIFS('Data entry'!$R$6:$R$200,'Summary Data'!$A34,'Data entry'!$B$6:$B$200,{"Confirmed";"Probable"},'Data entry'!$AQ$6:$AQ$200,'Data Validation'!$V$4, 'Data entry'!$BD$6:$BD$200,"&lt;&gt;*Negative*"))</f>
        <v>0</v>
      </c>
      <c r="Y34" s="15">
        <f>SUM(COUNTIFS('Data entry'!$R$6:$R$200,'Summary Data'!$A34,'Data entry'!$B$6:$B$200,{"Confirmed";"Probable"},'Data entry'!$AQ$6:$AQ$200,'Data Validation'!$V$5, 'Data entry'!$BD$6:$BD$200,"&lt;&gt;*Negative*"))</f>
        <v>0</v>
      </c>
      <c r="Z34" s="15">
        <f>SUM(COUNTIFS('Data entry'!$R$6:$R$200,'Summary Data'!$A34,'Data entry'!$B$6:$B$200,{"Confirmed";"Probable"},'Data entry'!$AQ$6:$AQ$200,'Data Validation'!$V$6, 'Data entry'!$BD$6:$BD$200,"&lt;&gt;*Negative*"))</f>
        <v>0</v>
      </c>
      <c r="AA34" s="15">
        <f>SUM(COUNTIFS('Data entry'!$R$6:$R$200,'Summary Data'!$A34,'Data entry'!$B$6:$B$200,{"Confirmed";"Probable"},'Data entry'!$AQ$6:$AQ$200,'Data Validation'!$V$7, 'Data entry'!$BD$6:$BD$200,"&lt;&gt;*Negative*"))</f>
        <v>0</v>
      </c>
      <c r="AB34" s="15">
        <f>SUM(COUNTIFS('Data entry'!$R$6:$R$200,'Summary Data'!$A34,'Data entry'!$B$6:$B$200,{"Confirmed";"Probable"},'Data entry'!$AQ$6:$AQ$200,'Data Validation'!$V$8, 'Data entry'!$BD$6:$BD$200,"&lt;&gt;*Negative*"))</f>
        <v>0</v>
      </c>
      <c r="AC34" s="15">
        <f>SUM(COUNTIFS('Data entry'!$R$6:$R$200,'Summary Data'!$A34,'Data entry'!$B$6:$B$200,{"Confirmed";"Probable"},'Data entry'!$AQ$6:$AQ$200,'Data Validation'!$V$9, 'Data entry'!$BD$6:$BD$200,"&lt;&gt;*Negative*"))</f>
        <v>0</v>
      </c>
      <c r="AD34" s="15">
        <f>SUM(COUNTIFS('Data entry'!$R$6:$R$200,'Summary Data'!$A34,'Data entry'!$B$6:$B$200,{"Confirmed";"Probable"},'Data entry'!$AQ$6:$AQ$200,'Data Validation'!$V$10, 'Data entry'!$BD$6:$BD$200,"&lt;&gt;*Negative*"))</f>
        <v>0</v>
      </c>
      <c r="AE34" s="15">
        <f>SUM(COUNTIFS('Data entry'!$R$6:$R$200,'Summary Data'!$A34,'Data entry'!$B$6:$B$200,{"Confirmed";"Probable"},'Data entry'!$AQ$6:$AQ$200,'Data Validation'!$V$11, 'Data entry'!$BD$6:$BD$200,"&lt;&gt;*Negative*"))</f>
        <v>0</v>
      </c>
      <c r="AF34" s="15">
        <f>SUM(COUNTIFS('Data entry'!$R$6:$R$200,'Summary Data'!$A34,'Data entry'!$B$6:$B$200,{"Confirmed";"Probable"},'Data entry'!$AQ$6:$AQ$200,'Data Validation'!$V$2, 'Data entry'!$AP$6:$AP$200,'Data Validation'!$U$2, 'Data entry'!$BD$6:$BD$200,"&lt;&gt;*Negative*"))</f>
        <v>0</v>
      </c>
      <c r="AG34" s="15">
        <f>SUM(COUNTIFS('Data entry'!$R$6:$R$200,'Summary Data'!$A34,'Data entry'!$B$6:$B$200,{"Confirmed";"Probable"},'Data entry'!$AQ$6:$AQ$200,'Data Validation'!$V$2, 'Data entry'!$AP$6:$AP$200,'Data Validation'!$U$3, 'Data entry'!$BD$6:$BD$200,"&lt;&gt;*Negative*"))</f>
        <v>0</v>
      </c>
      <c r="AH34" s="15">
        <f>SUM(COUNTIFS('Data entry'!$R$6:$R$200,'Summary Data'!$A34,'Data entry'!$B$6:$B$200,{"Confirmed";"Probable"},'Data entry'!$AQ$6:$AQ$200,'Data Validation'!$V$2, 'Data entry'!$AP$6:$AP$200,'Data Validation'!$U$4, 'Data entry'!$BD$6:$BD$200,"&lt;&gt;*Negative*"))</f>
        <v>0</v>
      </c>
      <c r="AI34" s="15">
        <f>SUM(COUNTIFS('Data entry'!$R$6:$R$200,'Summary Data'!$A34,'Data entry'!$B$6:$B$200,{"Confirmed";"Probable"},'Data entry'!$AQ$6:$AQ$200,'Data Validation'!$V$2, 'Data entry'!$AP$6:$AP$200,'Data Validation'!$U$5, 'Data entry'!$BD$6:$BD$200,"&lt;&gt;*Negative*"))</f>
        <v>0</v>
      </c>
      <c r="AJ34" s="15">
        <f>SUM(COUNTIFS('Data entry'!$R$6:$R$200,'Summary Data'!$A34,'Data entry'!$B$6:$B$200,{"Confirmed";"Probable"},'Data entry'!$AQ$6:$AQ$200,'Data Validation'!$V$2, 'Data entry'!$AP$6:$AP$200,'Data Validation'!$U$6, 'Data entry'!$BD$6:$BD$200,"&lt;&gt;*Negative*"))</f>
        <v>0</v>
      </c>
      <c r="AK34" s="15">
        <f>SUM(COUNTIFS('Data entry'!$R$6:$R$200,'Summary Data'!$A34,'Data entry'!$B$6:$B$200,{"Confirmed";"Probable"},'Data entry'!$AQ$6:$AQ$200,'Data Validation'!$V$3, 'Data entry'!$AP$6:$AP$200,'Data Validation'!$U$2, 'Data entry'!$BD$6:$BD$200,"&lt;&gt;*Negative*"))</f>
        <v>0</v>
      </c>
      <c r="AL34" s="15">
        <f>SUM(COUNTIFS('Data entry'!$R$6:$R$200,'Summary Data'!$A34,'Data entry'!$B$6:$B$200,{"Confirmed";"Probable"},'Data entry'!$AQ$6:$AQ$200,'Data Validation'!$V$3, 'Data entry'!$AP$6:$AP$200,'Data Validation'!$U$3, 'Data entry'!$BD$6:$BD$200,"&lt;&gt;*Negative*"))</f>
        <v>0</v>
      </c>
      <c r="AM34" s="15">
        <f>SUM(COUNTIFS('Data entry'!$R$6:$R$200,'Summary Data'!$A34,'Data entry'!$B$6:$B$200,{"Confirmed";"Probable"},'Data entry'!$AQ$6:$AQ$200,'Data Validation'!$V$3, 'Data entry'!$AP$6:$AP$200,'Data Validation'!$U$4, 'Data entry'!$BD$6:$BD$200,"&lt;&gt;*Negative*"))</f>
        <v>0</v>
      </c>
      <c r="AN34" s="15">
        <f>SUM(COUNTIFS('Data entry'!$R$6:$R$200,'Summary Data'!$A34,'Data entry'!$B$6:$B$200,{"Confirmed";"Probable"},'Data entry'!$AQ$6:$AQ$200,'Data Validation'!$V$3, 'Data entry'!$AP$6:$AP$200,'Data Validation'!$U$5, 'Data entry'!$BD$6:$BD$200,"&lt;&gt;*Negative*"))</f>
        <v>0</v>
      </c>
      <c r="AO34" s="15">
        <f>SUM(COUNTIFS('Data entry'!$R$6:$R$200,'Summary Data'!$A34,'Data entry'!$B$6:$B$200,{"Confirmed";"Probable"},'Data entry'!$AQ$6:$AQ$200,'Data Validation'!$V$3, 'Data entry'!$AP$6:$AP$200,'Data Validation'!$U$6, 'Data entry'!$BD$6:$BD$200,"&lt;&gt;*Negative*"))</f>
        <v>0</v>
      </c>
      <c r="AP34" s="15">
        <f>SUM(COUNTIFS('Data entry'!$R$6:$R$200,'Summary Data'!$A34,'Data entry'!$B$6:$B$200,{"Confirmed";"Probable"},'Data entry'!$AQ$6:$AQ$200,'Data Validation'!$V$4, 'Data entry'!$AP$6:$AP$200,'Data Validation'!$U$2, 'Data entry'!$BD$6:$BD$200,"&lt;&gt;*Negative*"))</f>
        <v>0</v>
      </c>
      <c r="AQ34" s="15">
        <f>SUM(COUNTIFS('Data entry'!$R$6:$R$200,'Summary Data'!$A34,'Data entry'!$B$6:$B$200,{"Confirmed";"Probable"},'Data entry'!$AQ$6:$AQ$200,'Data Validation'!$V$4, 'Data entry'!$AP$6:$AP$200,'Data Validation'!$U$3, 'Data entry'!$BD$6:$BD$200,"&lt;&gt;*Negative*"))</f>
        <v>0</v>
      </c>
      <c r="AR34" s="15">
        <f>SUM(COUNTIFS('Data entry'!$R$6:$R$200,'Summary Data'!$A34,'Data entry'!$B$6:$B$200,{"Confirmed";"Probable"},'Data entry'!$AQ$6:$AQ$200,'Data Validation'!$V$4, 'Data entry'!$AP$6:$AP$200,'Data Validation'!$U$4, 'Data entry'!$BD$6:$BD$200,"&lt;&gt;*Negative*"))</f>
        <v>0</v>
      </c>
      <c r="AS34" s="15">
        <f>SUM(COUNTIFS('Data entry'!$R$6:$R$200,'Summary Data'!$A34,'Data entry'!$B$6:$B$200,{"Confirmed";"Probable"},'Data entry'!$AQ$6:$AQ$200,'Data Validation'!$V$4, 'Data entry'!$AP$6:$AP$200,'Data Validation'!$U$5, 'Data entry'!$BD$6:$BD$200,"&lt;&gt;*Negative*"))</f>
        <v>0</v>
      </c>
      <c r="AT34" s="15">
        <f>SUM(COUNTIFS('Data entry'!$R$6:$R$200,'Summary Data'!$A34,'Data entry'!$B$6:$B$200,{"Confirmed";"Probable"},'Data entry'!$AQ$6:$AQ$200,'Data Validation'!$V$4, 'Data entry'!$AP$6:$AP$200,'Data Validation'!$U$6, 'Data entry'!$BD$6:$BD$200,"&lt;&gt;*Negative*"))</f>
        <v>0</v>
      </c>
      <c r="AU34" s="15">
        <f>SUM(COUNTIFS('Data entry'!$R$6:$R$200,'Summary Data'!$A34,'Data entry'!$B$6:$B$200,{"Confirmed";"Probable"},'Data entry'!$AQ$6:$AQ$200,'Data Validation'!$V$5, 'Data entry'!$AP$6:$AP$200,'Data Validation'!$U$2, 'Data entry'!$BD$6:$BD$200,"&lt;&gt;*Negative*"))</f>
        <v>0</v>
      </c>
      <c r="AV34" s="15">
        <f>SUM(COUNTIFS('Data entry'!$R$6:$R$200,'Summary Data'!$A34,'Data entry'!$B$6:$B$200,{"Confirmed";"Probable"},'Data entry'!$AQ$6:$AQ$200,'Data Validation'!$V$5, 'Data entry'!$AP$6:$AP$200,'Data Validation'!$U$3, 'Data entry'!$BD$6:$BD$200,"&lt;&gt;*Negative*"))</f>
        <v>0</v>
      </c>
      <c r="AW34" s="15">
        <f>SUM(COUNTIFS('Data entry'!$R$6:$R$200,'Summary Data'!$A34,'Data entry'!$B$6:$B$200,{"Confirmed";"Probable"},'Data entry'!$AQ$6:$AQ$200,'Data Validation'!$V$5, 'Data entry'!$AP$6:$AP$200,'Data Validation'!$U$4, 'Data entry'!$BD$6:$BD$200,"&lt;&gt;*Negative*"))</f>
        <v>0</v>
      </c>
      <c r="AX34" s="15">
        <f>SUM(COUNTIFS('Data entry'!$R$6:$R$200,'Summary Data'!$A34,'Data entry'!$B$6:$B$200,{"Confirmed";"Probable"},'Data entry'!$AQ$6:$AQ$200,'Data Validation'!$V$5, 'Data entry'!$AP$6:$AP$200,'Data Validation'!$U$5, 'Data entry'!$BD$6:$BD$200,"&lt;&gt;*Negative*"))</f>
        <v>0</v>
      </c>
      <c r="AY34" s="15">
        <f>SUM(COUNTIFS('Data entry'!$R$6:$R$200,'Summary Data'!$A34,'Data entry'!$B$6:$B$200,{"Confirmed";"Probable"},'Data entry'!$AQ$6:$AQ$200,'Data Validation'!$V$5, 'Data entry'!$AP$6:$AP$200,'Data Validation'!$U$6, 'Data entry'!$BD$6:$BD$200,"&lt;&gt;*Negative*"))</f>
        <v>0</v>
      </c>
      <c r="AZ34" s="15">
        <f>SUM(COUNTIFS('Data entry'!$R$6:$R$200,'Summary Data'!$A34,'Data entry'!$B$6:$B$200,{"Confirmed";"Probable"},'Data entry'!$AQ$6:$AQ$200,'Data Validation'!$V$6, 'Data entry'!$AP$6:$AP$200,'Data Validation'!$U$2, 'Data entry'!$BD$6:$BD$200,"&lt;&gt;*Negative*"))</f>
        <v>0</v>
      </c>
      <c r="BA34" s="15">
        <f>SUM(COUNTIFS('Data entry'!$R$6:$R$200,'Summary Data'!$A34,'Data entry'!$B$6:$B$200,{"Confirmed";"Probable"},'Data entry'!$AQ$6:$AQ$200,'Data Validation'!$V$6, 'Data entry'!$AP$6:$AP$200,'Data Validation'!$U$3, 'Data entry'!$BD$6:$BD$200,"&lt;&gt;*Negative*"))</f>
        <v>0</v>
      </c>
      <c r="BB34" s="15">
        <f>SUM(COUNTIFS('Data entry'!$R$6:$R$200,'Summary Data'!$A34,'Data entry'!$B$6:$B$200,{"Confirmed";"Probable"},'Data entry'!$AQ$6:$AQ$200,'Data Validation'!$V$6, 'Data entry'!$AP$6:$AP$200,'Data Validation'!$U$4, 'Data entry'!$BD$6:$BD$200,"&lt;&gt;*Negative*"))</f>
        <v>0</v>
      </c>
      <c r="BC34" s="15">
        <f>SUM(COUNTIFS('Data entry'!$R$6:$R$200,'Summary Data'!$A34,'Data entry'!$B$6:$B$200,{"Confirmed";"Probable"},'Data entry'!$AQ$6:$AQ$200,'Data Validation'!$V$6, 'Data entry'!$AP$6:$AP$200,'Data Validation'!$U$5, 'Data entry'!$BD$6:$BD$200,"&lt;&gt;*Negative*"))</f>
        <v>0</v>
      </c>
      <c r="BD34" s="15">
        <f>SUM(COUNTIFS('Data entry'!$R$6:$R$200,'Summary Data'!$A34,'Data entry'!$B$6:$B$200,{"Confirmed";"Probable"},'Data entry'!$AQ$6:$AQ$200,'Data Validation'!$V$6, 'Data entry'!$AP$6:$AP$200,'Data Validation'!$U$6, 'Data entry'!$BD$6:$BD$200,"&lt;&gt;*Negative*"))</f>
        <v>0</v>
      </c>
      <c r="BE34" s="15">
        <f>SUM(COUNTIFS('Data entry'!$R$6:$R$200,'Summary Data'!$A34,'Data entry'!$B$6:$B$200,{"Confirmed";"Probable"},'Data entry'!$AQ$6:$AQ$200,'Data Validation'!$V$7, 'Data entry'!$AP$6:$AP$200,'Data Validation'!$U$2, 'Data entry'!$BD$6:$BD$200,"&lt;&gt;*Negative*"))</f>
        <v>0</v>
      </c>
      <c r="BF34" s="15">
        <f>SUM(COUNTIFS('Data entry'!$R$6:$R$200,'Summary Data'!$A34,'Data entry'!$B$6:$B$200,{"Confirmed";"Probable"},'Data entry'!$AQ$6:$AQ$200,'Data Validation'!$V$7, 'Data entry'!$AP$6:$AP$200,'Data Validation'!$U$3, 'Data entry'!$BD$6:$BD$200,"&lt;&gt;*Negative*"))</f>
        <v>0</v>
      </c>
      <c r="BG34" s="15">
        <f>SUM(COUNTIFS('Data entry'!$R$6:$R$200,'Summary Data'!$A34,'Data entry'!$B$6:$B$200,{"Confirmed";"Probable"},'Data entry'!$AQ$6:$AQ$200,'Data Validation'!$V$7, 'Data entry'!$AP$6:$AP$200,'Data Validation'!$U$4, 'Data entry'!$BD$6:$BD$200,"&lt;&gt;*Negative*"))</f>
        <v>0</v>
      </c>
      <c r="BH34" s="15">
        <f>SUM(COUNTIFS('Data entry'!$R$6:$R$200,'Summary Data'!$A34,'Data entry'!$B$6:$B$200,{"Confirmed";"Probable"},'Data entry'!$AQ$6:$AQ$200,'Data Validation'!$V$7, 'Data entry'!$AP$6:$AP$200,'Data Validation'!$U$5, 'Data entry'!$BD$6:$BD$200,"&lt;&gt;*Negative*"))</f>
        <v>0</v>
      </c>
      <c r="BI34" s="15">
        <f>SUM(COUNTIFS('Data entry'!$R$6:$R$200,'Summary Data'!$A34,'Data entry'!$B$6:$B$200,{"Confirmed";"Probable"},'Data entry'!$AQ$6:$AQ$200,'Data Validation'!$V$7, 'Data entry'!$AP$6:$AP$200,'Data Validation'!$U$6, 'Data entry'!$BD$6:$BD$200,"&lt;&gt;*Negative*"))</f>
        <v>0</v>
      </c>
      <c r="BJ34" s="15">
        <f>SUM(COUNTIFS('Data entry'!$R$6:$R$200,'Summary Data'!$A34,'Data entry'!$B$6:$B$200,{"Confirmed";"Probable"},'Data entry'!$AQ$6:$AQ$200,'Data Validation'!$V$8, 'Data entry'!$AP$6:$AP$200,'Data Validation'!$U$2, 'Data entry'!$BD$6:$BD$200,"&lt;&gt;*Negative*"))</f>
        <v>0</v>
      </c>
      <c r="BK34" s="15">
        <f>SUM(COUNTIFS('Data entry'!$R$6:$R$200,'Summary Data'!$A34,'Data entry'!$B$6:$B$200,{"Confirmed";"Probable"},'Data entry'!$AQ$6:$AQ$200,'Data Validation'!$V$8, 'Data entry'!$AP$6:$AP$200,'Data Validation'!$U$3, 'Data entry'!$BD$6:$BD$200,"&lt;&gt;*Negative*"))</f>
        <v>0</v>
      </c>
      <c r="BL34" s="15">
        <f>SUM(COUNTIFS('Data entry'!$R$6:$R$200,'Summary Data'!$A34,'Data entry'!$B$6:$B$200,{"Confirmed";"Probable"},'Data entry'!$AQ$6:$AQ$200,'Data Validation'!$V$8, 'Data entry'!$AP$6:$AP$200,'Data Validation'!$U$4, 'Data entry'!$BD$6:$BD$200,"&lt;&gt;*Negative*"))</f>
        <v>0</v>
      </c>
      <c r="BM34" s="15">
        <f>SUM(COUNTIFS('Data entry'!$R$6:$R$200,'Summary Data'!$A34,'Data entry'!$B$6:$B$200,{"Confirmed";"Probable"},'Data entry'!$AQ$6:$AQ$200,'Data Validation'!$V$8, 'Data entry'!$AP$6:$AP$200,'Data Validation'!$U$5, 'Data entry'!$BD$6:$BD$200,"&lt;&gt;*Negative*"))</f>
        <v>0</v>
      </c>
      <c r="BN34" s="15">
        <f>SUM(COUNTIFS('Data entry'!$R$6:$R$200,'Summary Data'!$A34,'Data entry'!$B$6:$B$200,{"Confirmed";"Probable"},'Data entry'!$AQ$6:$AQ$200,'Data Validation'!$V$8, 'Data entry'!$AP$6:$AP$200,'Data Validation'!$U$6, 'Data entry'!$BD$6:$BD$200,"&lt;&gt;*Negative*"))</f>
        <v>0</v>
      </c>
      <c r="BO34" s="15">
        <f>SUM(COUNTIFS('Data entry'!$R$6:$R$200,'Summary Data'!$A34,'Data entry'!$B$6:$B$200,{"Confirmed";"Probable"},'Data entry'!$AQ$6:$AQ$200,'Data Validation'!$V$9, 'Data entry'!$AP$6:$AP$200,'Data Validation'!$U$2, 'Data entry'!$BD$6:$BD$200,"&lt;&gt;*Negative*"))</f>
        <v>0</v>
      </c>
      <c r="BP34" s="15">
        <f>SUM(COUNTIFS('Data entry'!$R$6:$R$200,'Summary Data'!$A34,'Data entry'!$B$6:$B$200,{"Confirmed";"Probable"},'Data entry'!$AQ$6:$AQ$200,'Data Validation'!$V$9, 'Data entry'!$AP$6:$AP$200,'Data Validation'!$U$3, 'Data entry'!$BD$6:$BD$200,"&lt;&gt;*Negative*"))</f>
        <v>0</v>
      </c>
      <c r="BQ34" s="15">
        <f>SUM(COUNTIFS('Data entry'!$R$6:$R$200,'Summary Data'!$A34,'Data entry'!$B$6:$B$200,{"Confirmed";"Probable"},'Data entry'!$AQ$6:$AQ$200,'Data Validation'!$V$9, 'Data entry'!$AP$6:$AP$200,'Data Validation'!$U$4, 'Data entry'!$BD$6:$BD$200,"&lt;&gt;*Negative*"))</f>
        <v>0</v>
      </c>
      <c r="BR34" s="15">
        <f>SUM(COUNTIFS('Data entry'!$R$6:$R$200,'Summary Data'!$A34,'Data entry'!$B$6:$B$200,{"Confirmed";"Probable"},'Data entry'!$AQ$6:$AQ$200,'Data Validation'!$V$9, 'Data entry'!$AP$6:$AP$200,'Data Validation'!$U$5, 'Data entry'!$BD$6:$BD$200,"&lt;&gt;*Negative*"))</f>
        <v>0</v>
      </c>
      <c r="BS34" s="15">
        <f>SUM(COUNTIFS('Data entry'!$R$6:$R$200,'Summary Data'!$A34,'Data entry'!$B$6:$B$200,{"Confirmed";"Probable"},'Data entry'!$AQ$6:$AQ$200,'Data Validation'!$V$9, 'Data entry'!$AP$6:$AP$200,'Data Validation'!$U$6, 'Data entry'!$BD$6:$BD$200,"&lt;&gt;*Negative*"))</f>
        <v>0</v>
      </c>
      <c r="BT34" s="15">
        <f>SUM(COUNTIFS('Data entry'!$R$6:$R$200,'Summary Data'!$A34,'Data entry'!$B$6:$B$200,{"Confirmed";"Probable"},'Data entry'!$AQ$6:$AQ$200,'Data Validation'!$V$10, 'Data entry'!$AP$6:$AP$200,'Data Validation'!$U$2, 'Data entry'!$BD$6:$BD$200,"&lt;&gt;*Negative*"))</f>
        <v>0</v>
      </c>
      <c r="BU34" s="15">
        <f>SUM(COUNTIFS('Data entry'!$R$6:$R$200,'Summary Data'!$A34,'Data entry'!$B$6:$B$200,{"Confirmed";"Probable"},'Data entry'!$AQ$6:$AQ$200,'Data Validation'!$V$10, 'Data entry'!$AP$6:$AP$200,'Data Validation'!$U$3, 'Data entry'!$BD$6:$BD$200,"&lt;&gt;*Negative*"))</f>
        <v>0</v>
      </c>
      <c r="BV34" s="15">
        <f>SUM(COUNTIFS('Data entry'!$R$6:$R$200,'Summary Data'!$A34,'Data entry'!$B$6:$B$200,{"Confirmed";"Probable"},'Data entry'!$AQ$6:$AQ$200,'Data Validation'!$V$10, 'Data entry'!$AP$6:$AP$200,'Data Validation'!$U$4, 'Data entry'!$BD$6:$BD$200,"&lt;&gt;*Negative*"))</f>
        <v>0</v>
      </c>
      <c r="BW34" s="15">
        <f>SUM(COUNTIFS('Data entry'!$R$6:$R$200,'Summary Data'!$A34,'Data entry'!$B$6:$B$200,{"Confirmed";"Probable"},'Data entry'!$AQ$6:$AQ$200,'Data Validation'!$V$10, 'Data entry'!$AP$6:$AP$200,'Data Validation'!$U$5, 'Data entry'!$BD$6:$BD$200,"&lt;&gt;*Negative*"))</f>
        <v>0</v>
      </c>
      <c r="BX34" s="15">
        <f>SUM(COUNTIFS('Data entry'!$R$6:$R$200,'Summary Data'!$A34,'Data entry'!$B$6:$B$200,{"Confirmed";"Probable"},'Data entry'!$AQ$6:$AQ$200,'Data Validation'!$V$10, 'Data entry'!$AP$6:$AP$200,'Data Validation'!$U$6, 'Data entry'!$BD$6:$BD$200,"&lt;&gt;*Negative*"))</f>
        <v>0</v>
      </c>
      <c r="BY34" s="15">
        <f>SUM(COUNTIFS('Data entry'!$R$6:$R$200,'Summary Data'!$A34,'Data entry'!$B$6:$B$200,{"Confirmed";"Probable"},'Data entry'!$AQ$6:$AQ$200,'Data Validation'!$V$11, 'Data entry'!$AP$6:$AP$200,'Data Validation'!$U$2, 'Data entry'!$BD$6:$BD$200,"&lt;&gt;*Negative*"))</f>
        <v>0</v>
      </c>
      <c r="BZ34" s="15">
        <f>SUM(COUNTIFS('Data entry'!$R$6:$R$200,'Summary Data'!$A34,'Data entry'!$B$6:$B$200,{"Confirmed";"Probable"},'Data entry'!$AQ$6:$AQ$200,'Data Validation'!$V$11, 'Data entry'!$AP$6:$AP$200,'Data Validation'!$U$3, 'Data entry'!$BD$6:$BD$200,"&lt;&gt;*Negative*"))</f>
        <v>0</v>
      </c>
      <c r="CA34" s="15">
        <f>SUM(COUNTIFS('Data entry'!$R$6:$R$200,'Summary Data'!$A34,'Data entry'!$B$6:$B$200,{"Confirmed";"Probable"},'Data entry'!$AQ$6:$AQ$200,'Data Validation'!$V$11, 'Data entry'!$AP$6:$AP$200,'Data Validation'!$U$4, 'Data entry'!$BD$6:$BD$200,"&lt;&gt;*Negative*"))</f>
        <v>0</v>
      </c>
      <c r="CB34" s="15">
        <f>SUM(COUNTIFS('Data entry'!$R$6:$R$200,'Summary Data'!$A34,'Data entry'!$B$6:$B$200,{"Confirmed";"Probable"},'Data entry'!$AQ$6:$AQ$200,'Data Validation'!$V$11, 'Data entry'!$AP$6:$AP$200,'Data Validation'!$U$5, 'Data entry'!$BD$6:$BD$200,"&lt;&gt;*Negative*"))</f>
        <v>0</v>
      </c>
      <c r="CC34" s="15">
        <f>SUM(COUNTIFS('Data entry'!$R$6:$R$200,'Summary Data'!$A34,'Data entry'!$B$6:$B$200,{"Confirmed";"Probable"},'Data entry'!$AQ$6:$AQ$200,'Data Validation'!$V$11, 'Data entry'!$AP$6:$AP$200,'Data Validation'!$U$6, 'Data entry'!$BD$6:$BD$200,"&lt;&gt;*Negative*"))</f>
        <v>0</v>
      </c>
    </row>
    <row r="35" spans="1:81" x14ac:dyDescent="0.3">
      <c r="A35" s="12">
        <f t="shared" si="5"/>
        <v>23</v>
      </c>
      <c r="B35" s="13">
        <f t="shared" si="2"/>
        <v>0</v>
      </c>
      <c r="C35" s="13">
        <f>COUNTIFS('Data entry'!$R$6:$R$200,$A35,'Data entry'!$B$6:$B$200,"Confirmed",'Data entry'!$BD$6:$BD$200,"&lt;&gt;*Negative*")</f>
        <v>0</v>
      </c>
      <c r="D35" s="13">
        <f>COUNTIFS('Data entry'!$R$6:$R$200,$A35,'Data entry'!$B$6:$B$200,"Probable",'Data entry'!$BD$6:$BD$200,"&lt;&gt;*Negative*")</f>
        <v>0</v>
      </c>
      <c r="E35" s="13">
        <f>COUNTIFS('Data entry'!$R$6:$R$200,$A35,'Data entry'!$B$6:$B$200,"DNM")</f>
        <v>0</v>
      </c>
      <c r="F35" s="13">
        <f>SUM(COUNTIFS('Data entry'!$R$6:$R$200,'Summary Data'!$A35,'Data entry'!$B$6:$B$200,{"Confirmed";"Probable"},'Data entry'!$AO$6:$AO$200,$F$10, 'Data entry'!$BD$6:$BD$200,"&lt;&gt;*Negative*"))</f>
        <v>0</v>
      </c>
      <c r="G35" s="13">
        <f>SUM(COUNTIFS('Data entry'!$R$6:$R$200,'Summary Data'!$A35,'Data entry'!$B$6:$B$200,{"Confirmed";"Probable"},'Data entry'!$AO$6:$AO$200,$G$10, 'Data entry'!$BD$6:$BD$200,"&lt;&gt;*Negative*"))</f>
        <v>0</v>
      </c>
      <c r="H35" s="13">
        <f>SUM(COUNTIFS('Data entry'!$R$6:$R$200,'Summary Data'!$A35,'Data entry'!$B$6:$B$200,{"Confirmed";"Probable"},'Data entry'!$AO$6:$AO$200,$H$10, 'Data entry'!$BD$6:$BD$200,"&lt;&gt;*Negative*"))</f>
        <v>0</v>
      </c>
      <c r="I35" s="13">
        <f>SUM(COUNTIFS('Data entry'!$R$6:$R$200,'Summary Data'!$A35,'Data entry'!$B$6:$B$200,{"Confirmed";"Probable"},'Data entry'!$AO$6:$AO$200,$I$10, 'Data entry'!$BD$6:$BD$200,"&lt;&gt;*Negative*"))</f>
        <v>0</v>
      </c>
      <c r="J35" s="13">
        <f>SUM(COUNTIFS('Data entry'!$R$6:$R$200,'Summary Data'!$A35,'Data entry'!$B$6:$B$200,{"Confirmed";"Probable"},'Data entry'!$AO$6:$AO$200,$J$10, 'Data entry'!$BD$6:$BD$200,"&lt;&gt;*Negative*"))</f>
        <v>0</v>
      </c>
      <c r="K35" s="13">
        <f>SUM(COUNTIFS('Data entry'!$R$6:$R$200,'Summary Data'!$A35,'Data entry'!$B$6:$B$200,{"Confirmed";"Probable"},'Data entry'!$AO$6:$AO$200,$K$10, 'Data entry'!$BD$6:$BD$200,"&lt;&gt;*Negative*"))</f>
        <v>0</v>
      </c>
      <c r="L35" s="13">
        <f>SUM(COUNTIFS('Data entry'!$R$6:$R$200,'Summary Data'!$A35,'Data entry'!$B$6:$B$200,{"Confirmed";"Probable"},'Data entry'!$AO$6:$AO$200,$L$10, 'Data entry'!$BD$6:$BD$200,"&lt;&gt;*Negative*"))</f>
        <v>0</v>
      </c>
      <c r="M35" s="13">
        <f>SUM(COUNTIFS('Data entry'!$R$6:$R$200,'Summary Data'!$A35,'Data entry'!$B$6:$B$200,{"Confirmed";"Probable"},'Data entry'!$AO$6:$AO$200,$M$10, 'Data entry'!$BD$6:$BD$200,"&lt;&gt;*Negative*"))</f>
        <v>0</v>
      </c>
      <c r="N35" s="13">
        <f>SUM(COUNTIFS('Data entry'!$R$6:$R$200,'Summary Data'!$A35,'Data entry'!$B$6:$B$200,{"Confirmed";"Probable"},'Data entry'!$AO$6:$AO$200,$N$10, 'Data entry'!$BD$6:$BD$200,"&lt;&gt;*Negative*"))</f>
        <v>0</v>
      </c>
      <c r="O35" s="15">
        <f t="shared" si="3"/>
        <v>0</v>
      </c>
      <c r="P35" s="15">
        <f t="shared" si="4"/>
        <v>0</v>
      </c>
      <c r="Q35" s="15">
        <f>SUM(COUNTIFS('Data entry'!$R$6:$R$200,'Summary Data'!$A35,'Data entry'!$B$6:$B$200,{"Confirmed";"Probable"},'Data entry'!$AP$6:$AP$200,'Data Validation'!$U$2, 'Data entry'!$BD$6:$BD$200,"&lt;&gt;*Negative*"))</f>
        <v>0</v>
      </c>
      <c r="R35" s="15">
        <f>SUM(COUNTIFS('Data entry'!$R$6:$R$200,'Summary Data'!$A35,'Data entry'!$B$6:$B$200,{"Confirmed";"Probable"},'Data entry'!$AP$6:$AP$200,'Data Validation'!$U$3, 'Data entry'!$BD$6:$BD$200,"&lt;&gt;*Negative*"))</f>
        <v>0</v>
      </c>
      <c r="S35" s="15">
        <f>SUM(COUNTIFS('Data entry'!$R$6:$R$200,'Summary Data'!$A35,'Data entry'!$B$6:$B$200,{"Confirmed";"Probable"},'Data entry'!$AP$6:$AP$200,'Data Validation'!$U$4, 'Data entry'!$BD$6:$BD$200,"&lt;&gt;*Negative*"))</f>
        <v>0</v>
      </c>
      <c r="T35" s="15">
        <f>SUM(COUNTIFS('Data entry'!$R$6:$R$200,'Summary Data'!$A35,'Data entry'!$B$6:$B$200,{"Confirmed";"Probable"},'Data entry'!$AP$6:$AP$200,'Data Validation'!$U$5, 'Data entry'!$BD$6:$BD$200,"&lt;&gt;*Negative*"))</f>
        <v>0</v>
      </c>
      <c r="U35" s="15">
        <f>SUM(COUNTIFS('Data entry'!$R$6:$R$200,'Summary Data'!$A35,'Data entry'!$B$6:$B$200,{"Confirmed";"Probable"},'Data entry'!$AP$6:$AP$200,'Data Validation'!$U$6, 'Data entry'!$BD$6:$BD$200,"&lt;&gt;*Negative*"))</f>
        <v>0</v>
      </c>
      <c r="V35" s="15">
        <f>SUM(COUNTIFS('Data entry'!$R$6:$R$200,'Summary Data'!$A35,'Data entry'!$B$6:$B$200,{"Confirmed";"Probable"},'Data entry'!$AQ$6:$AQ$200,'Data Validation'!$V$2, 'Data entry'!$BD$6:$BD$200,"&lt;&gt;*Negative*"))</f>
        <v>0</v>
      </c>
      <c r="W35" s="15">
        <f>SUM(COUNTIFS('Data entry'!$R$6:$R$200,'Summary Data'!$A35,'Data entry'!$B$6:$B$200,{"Confirmed";"Probable"},'Data entry'!$AQ$6:$AQ$200,'Data Validation'!$V$3, 'Data entry'!$BD$6:$BD$200,"&lt;&gt;*Negative*"))</f>
        <v>0</v>
      </c>
      <c r="X35" s="15">
        <f>SUM(COUNTIFS('Data entry'!$R$6:$R$200,'Summary Data'!$A35,'Data entry'!$B$6:$B$200,{"Confirmed";"Probable"},'Data entry'!$AQ$6:$AQ$200,'Data Validation'!$V$4, 'Data entry'!$BD$6:$BD$200,"&lt;&gt;*Negative*"))</f>
        <v>0</v>
      </c>
      <c r="Y35" s="15">
        <f>SUM(COUNTIFS('Data entry'!$R$6:$R$200,'Summary Data'!$A35,'Data entry'!$B$6:$B$200,{"Confirmed";"Probable"},'Data entry'!$AQ$6:$AQ$200,'Data Validation'!$V$5, 'Data entry'!$BD$6:$BD$200,"&lt;&gt;*Negative*"))</f>
        <v>0</v>
      </c>
      <c r="Z35" s="15">
        <f>SUM(COUNTIFS('Data entry'!$R$6:$R$200,'Summary Data'!$A35,'Data entry'!$B$6:$B$200,{"Confirmed";"Probable"},'Data entry'!$AQ$6:$AQ$200,'Data Validation'!$V$6, 'Data entry'!$BD$6:$BD$200,"&lt;&gt;*Negative*"))</f>
        <v>0</v>
      </c>
      <c r="AA35" s="15">
        <f>SUM(COUNTIFS('Data entry'!$R$6:$R$200,'Summary Data'!$A35,'Data entry'!$B$6:$B$200,{"Confirmed";"Probable"},'Data entry'!$AQ$6:$AQ$200,'Data Validation'!$V$7, 'Data entry'!$BD$6:$BD$200,"&lt;&gt;*Negative*"))</f>
        <v>0</v>
      </c>
      <c r="AB35" s="15">
        <f>SUM(COUNTIFS('Data entry'!$R$6:$R$200,'Summary Data'!$A35,'Data entry'!$B$6:$B$200,{"Confirmed";"Probable"},'Data entry'!$AQ$6:$AQ$200,'Data Validation'!$V$8, 'Data entry'!$BD$6:$BD$200,"&lt;&gt;*Negative*"))</f>
        <v>0</v>
      </c>
      <c r="AC35" s="15">
        <f>SUM(COUNTIFS('Data entry'!$R$6:$R$200,'Summary Data'!$A35,'Data entry'!$B$6:$B$200,{"Confirmed";"Probable"},'Data entry'!$AQ$6:$AQ$200,'Data Validation'!$V$9, 'Data entry'!$BD$6:$BD$200,"&lt;&gt;*Negative*"))</f>
        <v>0</v>
      </c>
      <c r="AD35" s="15">
        <f>SUM(COUNTIFS('Data entry'!$R$6:$R$200,'Summary Data'!$A35,'Data entry'!$B$6:$B$200,{"Confirmed";"Probable"},'Data entry'!$AQ$6:$AQ$200,'Data Validation'!$V$10, 'Data entry'!$BD$6:$BD$200,"&lt;&gt;*Negative*"))</f>
        <v>0</v>
      </c>
      <c r="AE35" s="15">
        <f>SUM(COUNTIFS('Data entry'!$R$6:$R$200,'Summary Data'!$A35,'Data entry'!$B$6:$B$200,{"Confirmed";"Probable"},'Data entry'!$AQ$6:$AQ$200,'Data Validation'!$V$11, 'Data entry'!$BD$6:$BD$200,"&lt;&gt;*Negative*"))</f>
        <v>0</v>
      </c>
      <c r="AF35" s="15">
        <f>SUM(COUNTIFS('Data entry'!$R$6:$R$200,'Summary Data'!$A35,'Data entry'!$B$6:$B$200,{"Confirmed";"Probable"},'Data entry'!$AQ$6:$AQ$200,'Data Validation'!$V$2, 'Data entry'!$AP$6:$AP$200,'Data Validation'!$U$2, 'Data entry'!$BD$6:$BD$200,"&lt;&gt;*Negative*"))</f>
        <v>0</v>
      </c>
      <c r="AG35" s="15">
        <f>SUM(COUNTIFS('Data entry'!$R$6:$R$200,'Summary Data'!$A35,'Data entry'!$B$6:$B$200,{"Confirmed";"Probable"},'Data entry'!$AQ$6:$AQ$200,'Data Validation'!$V$2, 'Data entry'!$AP$6:$AP$200,'Data Validation'!$U$3, 'Data entry'!$BD$6:$BD$200,"&lt;&gt;*Negative*"))</f>
        <v>0</v>
      </c>
      <c r="AH35" s="15">
        <f>SUM(COUNTIFS('Data entry'!$R$6:$R$200,'Summary Data'!$A35,'Data entry'!$B$6:$B$200,{"Confirmed";"Probable"},'Data entry'!$AQ$6:$AQ$200,'Data Validation'!$V$2, 'Data entry'!$AP$6:$AP$200,'Data Validation'!$U$4, 'Data entry'!$BD$6:$BD$200,"&lt;&gt;*Negative*"))</f>
        <v>0</v>
      </c>
      <c r="AI35" s="15">
        <f>SUM(COUNTIFS('Data entry'!$R$6:$R$200,'Summary Data'!$A35,'Data entry'!$B$6:$B$200,{"Confirmed";"Probable"},'Data entry'!$AQ$6:$AQ$200,'Data Validation'!$V$2, 'Data entry'!$AP$6:$AP$200,'Data Validation'!$U$5, 'Data entry'!$BD$6:$BD$200,"&lt;&gt;*Negative*"))</f>
        <v>0</v>
      </c>
      <c r="AJ35" s="15">
        <f>SUM(COUNTIFS('Data entry'!$R$6:$R$200,'Summary Data'!$A35,'Data entry'!$B$6:$B$200,{"Confirmed";"Probable"},'Data entry'!$AQ$6:$AQ$200,'Data Validation'!$V$2, 'Data entry'!$AP$6:$AP$200,'Data Validation'!$U$6, 'Data entry'!$BD$6:$BD$200,"&lt;&gt;*Negative*"))</f>
        <v>0</v>
      </c>
      <c r="AK35" s="15">
        <f>SUM(COUNTIFS('Data entry'!$R$6:$R$200,'Summary Data'!$A35,'Data entry'!$B$6:$B$200,{"Confirmed";"Probable"},'Data entry'!$AQ$6:$AQ$200,'Data Validation'!$V$3, 'Data entry'!$AP$6:$AP$200,'Data Validation'!$U$2, 'Data entry'!$BD$6:$BD$200,"&lt;&gt;*Negative*"))</f>
        <v>0</v>
      </c>
      <c r="AL35" s="15">
        <f>SUM(COUNTIFS('Data entry'!$R$6:$R$200,'Summary Data'!$A35,'Data entry'!$B$6:$B$200,{"Confirmed";"Probable"},'Data entry'!$AQ$6:$AQ$200,'Data Validation'!$V$3, 'Data entry'!$AP$6:$AP$200,'Data Validation'!$U$3, 'Data entry'!$BD$6:$BD$200,"&lt;&gt;*Negative*"))</f>
        <v>0</v>
      </c>
      <c r="AM35" s="15">
        <f>SUM(COUNTIFS('Data entry'!$R$6:$R$200,'Summary Data'!$A35,'Data entry'!$B$6:$B$200,{"Confirmed";"Probable"},'Data entry'!$AQ$6:$AQ$200,'Data Validation'!$V$3, 'Data entry'!$AP$6:$AP$200,'Data Validation'!$U$4, 'Data entry'!$BD$6:$BD$200,"&lt;&gt;*Negative*"))</f>
        <v>0</v>
      </c>
      <c r="AN35" s="15">
        <f>SUM(COUNTIFS('Data entry'!$R$6:$R$200,'Summary Data'!$A35,'Data entry'!$B$6:$B$200,{"Confirmed";"Probable"},'Data entry'!$AQ$6:$AQ$200,'Data Validation'!$V$3, 'Data entry'!$AP$6:$AP$200,'Data Validation'!$U$5, 'Data entry'!$BD$6:$BD$200,"&lt;&gt;*Negative*"))</f>
        <v>0</v>
      </c>
      <c r="AO35" s="15">
        <f>SUM(COUNTIFS('Data entry'!$R$6:$R$200,'Summary Data'!$A35,'Data entry'!$B$6:$B$200,{"Confirmed";"Probable"},'Data entry'!$AQ$6:$AQ$200,'Data Validation'!$V$3, 'Data entry'!$AP$6:$AP$200,'Data Validation'!$U$6, 'Data entry'!$BD$6:$BD$200,"&lt;&gt;*Negative*"))</f>
        <v>0</v>
      </c>
      <c r="AP35" s="15">
        <f>SUM(COUNTIFS('Data entry'!$R$6:$R$200,'Summary Data'!$A35,'Data entry'!$B$6:$B$200,{"Confirmed";"Probable"},'Data entry'!$AQ$6:$AQ$200,'Data Validation'!$V$4, 'Data entry'!$AP$6:$AP$200,'Data Validation'!$U$2, 'Data entry'!$BD$6:$BD$200,"&lt;&gt;*Negative*"))</f>
        <v>0</v>
      </c>
      <c r="AQ35" s="15">
        <f>SUM(COUNTIFS('Data entry'!$R$6:$R$200,'Summary Data'!$A35,'Data entry'!$B$6:$B$200,{"Confirmed";"Probable"},'Data entry'!$AQ$6:$AQ$200,'Data Validation'!$V$4, 'Data entry'!$AP$6:$AP$200,'Data Validation'!$U$3, 'Data entry'!$BD$6:$BD$200,"&lt;&gt;*Negative*"))</f>
        <v>0</v>
      </c>
      <c r="AR35" s="15">
        <f>SUM(COUNTIFS('Data entry'!$R$6:$R$200,'Summary Data'!$A35,'Data entry'!$B$6:$B$200,{"Confirmed";"Probable"},'Data entry'!$AQ$6:$AQ$200,'Data Validation'!$V$4, 'Data entry'!$AP$6:$AP$200,'Data Validation'!$U$4, 'Data entry'!$BD$6:$BD$200,"&lt;&gt;*Negative*"))</f>
        <v>0</v>
      </c>
      <c r="AS35" s="15">
        <f>SUM(COUNTIFS('Data entry'!$R$6:$R$200,'Summary Data'!$A35,'Data entry'!$B$6:$B$200,{"Confirmed";"Probable"},'Data entry'!$AQ$6:$AQ$200,'Data Validation'!$V$4, 'Data entry'!$AP$6:$AP$200,'Data Validation'!$U$5, 'Data entry'!$BD$6:$BD$200,"&lt;&gt;*Negative*"))</f>
        <v>0</v>
      </c>
      <c r="AT35" s="15">
        <f>SUM(COUNTIFS('Data entry'!$R$6:$R$200,'Summary Data'!$A35,'Data entry'!$B$6:$B$200,{"Confirmed";"Probable"},'Data entry'!$AQ$6:$AQ$200,'Data Validation'!$V$4, 'Data entry'!$AP$6:$AP$200,'Data Validation'!$U$6, 'Data entry'!$BD$6:$BD$200,"&lt;&gt;*Negative*"))</f>
        <v>0</v>
      </c>
      <c r="AU35" s="15">
        <f>SUM(COUNTIFS('Data entry'!$R$6:$R$200,'Summary Data'!$A35,'Data entry'!$B$6:$B$200,{"Confirmed";"Probable"},'Data entry'!$AQ$6:$AQ$200,'Data Validation'!$V$5, 'Data entry'!$AP$6:$AP$200,'Data Validation'!$U$2, 'Data entry'!$BD$6:$BD$200,"&lt;&gt;*Negative*"))</f>
        <v>0</v>
      </c>
      <c r="AV35" s="15">
        <f>SUM(COUNTIFS('Data entry'!$R$6:$R$200,'Summary Data'!$A35,'Data entry'!$B$6:$B$200,{"Confirmed";"Probable"},'Data entry'!$AQ$6:$AQ$200,'Data Validation'!$V$5, 'Data entry'!$AP$6:$AP$200,'Data Validation'!$U$3, 'Data entry'!$BD$6:$BD$200,"&lt;&gt;*Negative*"))</f>
        <v>0</v>
      </c>
      <c r="AW35" s="15">
        <f>SUM(COUNTIFS('Data entry'!$R$6:$R$200,'Summary Data'!$A35,'Data entry'!$B$6:$B$200,{"Confirmed";"Probable"},'Data entry'!$AQ$6:$AQ$200,'Data Validation'!$V$5, 'Data entry'!$AP$6:$AP$200,'Data Validation'!$U$4, 'Data entry'!$BD$6:$BD$200,"&lt;&gt;*Negative*"))</f>
        <v>0</v>
      </c>
      <c r="AX35" s="15">
        <f>SUM(COUNTIFS('Data entry'!$R$6:$R$200,'Summary Data'!$A35,'Data entry'!$B$6:$B$200,{"Confirmed";"Probable"},'Data entry'!$AQ$6:$AQ$200,'Data Validation'!$V$5, 'Data entry'!$AP$6:$AP$200,'Data Validation'!$U$5, 'Data entry'!$BD$6:$BD$200,"&lt;&gt;*Negative*"))</f>
        <v>0</v>
      </c>
      <c r="AY35" s="15">
        <f>SUM(COUNTIFS('Data entry'!$R$6:$R$200,'Summary Data'!$A35,'Data entry'!$B$6:$B$200,{"Confirmed";"Probable"},'Data entry'!$AQ$6:$AQ$200,'Data Validation'!$V$5, 'Data entry'!$AP$6:$AP$200,'Data Validation'!$U$6, 'Data entry'!$BD$6:$BD$200,"&lt;&gt;*Negative*"))</f>
        <v>0</v>
      </c>
      <c r="AZ35" s="15">
        <f>SUM(COUNTIFS('Data entry'!$R$6:$R$200,'Summary Data'!$A35,'Data entry'!$B$6:$B$200,{"Confirmed";"Probable"},'Data entry'!$AQ$6:$AQ$200,'Data Validation'!$V$6, 'Data entry'!$AP$6:$AP$200,'Data Validation'!$U$2, 'Data entry'!$BD$6:$BD$200,"&lt;&gt;*Negative*"))</f>
        <v>0</v>
      </c>
      <c r="BA35" s="15">
        <f>SUM(COUNTIFS('Data entry'!$R$6:$R$200,'Summary Data'!$A35,'Data entry'!$B$6:$B$200,{"Confirmed";"Probable"},'Data entry'!$AQ$6:$AQ$200,'Data Validation'!$V$6, 'Data entry'!$AP$6:$AP$200,'Data Validation'!$U$3, 'Data entry'!$BD$6:$BD$200,"&lt;&gt;*Negative*"))</f>
        <v>0</v>
      </c>
      <c r="BB35" s="15">
        <f>SUM(COUNTIFS('Data entry'!$R$6:$R$200,'Summary Data'!$A35,'Data entry'!$B$6:$B$200,{"Confirmed";"Probable"},'Data entry'!$AQ$6:$AQ$200,'Data Validation'!$V$6, 'Data entry'!$AP$6:$AP$200,'Data Validation'!$U$4, 'Data entry'!$BD$6:$BD$200,"&lt;&gt;*Negative*"))</f>
        <v>0</v>
      </c>
      <c r="BC35" s="15">
        <f>SUM(COUNTIFS('Data entry'!$R$6:$R$200,'Summary Data'!$A35,'Data entry'!$B$6:$B$200,{"Confirmed";"Probable"},'Data entry'!$AQ$6:$AQ$200,'Data Validation'!$V$6, 'Data entry'!$AP$6:$AP$200,'Data Validation'!$U$5, 'Data entry'!$BD$6:$BD$200,"&lt;&gt;*Negative*"))</f>
        <v>0</v>
      </c>
      <c r="BD35" s="15">
        <f>SUM(COUNTIFS('Data entry'!$R$6:$R$200,'Summary Data'!$A35,'Data entry'!$B$6:$B$200,{"Confirmed";"Probable"},'Data entry'!$AQ$6:$AQ$200,'Data Validation'!$V$6, 'Data entry'!$AP$6:$AP$200,'Data Validation'!$U$6, 'Data entry'!$BD$6:$BD$200,"&lt;&gt;*Negative*"))</f>
        <v>0</v>
      </c>
      <c r="BE35" s="15">
        <f>SUM(COUNTIFS('Data entry'!$R$6:$R$200,'Summary Data'!$A35,'Data entry'!$B$6:$B$200,{"Confirmed";"Probable"},'Data entry'!$AQ$6:$AQ$200,'Data Validation'!$V$7, 'Data entry'!$AP$6:$AP$200,'Data Validation'!$U$2, 'Data entry'!$BD$6:$BD$200,"&lt;&gt;*Negative*"))</f>
        <v>0</v>
      </c>
      <c r="BF35" s="15">
        <f>SUM(COUNTIFS('Data entry'!$R$6:$R$200,'Summary Data'!$A35,'Data entry'!$B$6:$B$200,{"Confirmed";"Probable"},'Data entry'!$AQ$6:$AQ$200,'Data Validation'!$V$7, 'Data entry'!$AP$6:$AP$200,'Data Validation'!$U$3, 'Data entry'!$BD$6:$BD$200,"&lt;&gt;*Negative*"))</f>
        <v>0</v>
      </c>
      <c r="BG35" s="15">
        <f>SUM(COUNTIFS('Data entry'!$R$6:$R$200,'Summary Data'!$A35,'Data entry'!$B$6:$B$200,{"Confirmed";"Probable"},'Data entry'!$AQ$6:$AQ$200,'Data Validation'!$V$7, 'Data entry'!$AP$6:$AP$200,'Data Validation'!$U$4, 'Data entry'!$BD$6:$BD$200,"&lt;&gt;*Negative*"))</f>
        <v>0</v>
      </c>
      <c r="BH35" s="15">
        <f>SUM(COUNTIFS('Data entry'!$R$6:$R$200,'Summary Data'!$A35,'Data entry'!$B$6:$B$200,{"Confirmed";"Probable"},'Data entry'!$AQ$6:$AQ$200,'Data Validation'!$V$7, 'Data entry'!$AP$6:$AP$200,'Data Validation'!$U$5, 'Data entry'!$BD$6:$BD$200,"&lt;&gt;*Negative*"))</f>
        <v>0</v>
      </c>
      <c r="BI35" s="15">
        <f>SUM(COUNTIFS('Data entry'!$R$6:$R$200,'Summary Data'!$A35,'Data entry'!$B$6:$B$200,{"Confirmed";"Probable"},'Data entry'!$AQ$6:$AQ$200,'Data Validation'!$V$7, 'Data entry'!$AP$6:$AP$200,'Data Validation'!$U$6, 'Data entry'!$BD$6:$BD$200,"&lt;&gt;*Negative*"))</f>
        <v>0</v>
      </c>
      <c r="BJ35" s="15">
        <f>SUM(COUNTIFS('Data entry'!$R$6:$R$200,'Summary Data'!$A35,'Data entry'!$B$6:$B$200,{"Confirmed";"Probable"},'Data entry'!$AQ$6:$AQ$200,'Data Validation'!$V$8, 'Data entry'!$AP$6:$AP$200,'Data Validation'!$U$2, 'Data entry'!$BD$6:$BD$200,"&lt;&gt;*Negative*"))</f>
        <v>0</v>
      </c>
      <c r="BK35" s="15">
        <f>SUM(COUNTIFS('Data entry'!$R$6:$R$200,'Summary Data'!$A35,'Data entry'!$B$6:$B$200,{"Confirmed";"Probable"},'Data entry'!$AQ$6:$AQ$200,'Data Validation'!$V$8, 'Data entry'!$AP$6:$AP$200,'Data Validation'!$U$3, 'Data entry'!$BD$6:$BD$200,"&lt;&gt;*Negative*"))</f>
        <v>0</v>
      </c>
      <c r="BL35" s="15">
        <f>SUM(COUNTIFS('Data entry'!$R$6:$R$200,'Summary Data'!$A35,'Data entry'!$B$6:$B$200,{"Confirmed";"Probable"},'Data entry'!$AQ$6:$AQ$200,'Data Validation'!$V$8, 'Data entry'!$AP$6:$AP$200,'Data Validation'!$U$4, 'Data entry'!$BD$6:$BD$200,"&lt;&gt;*Negative*"))</f>
        <v>0</v>
      </c>
      <c r="BM35" s="15">
        <f>SUM(COUNTIFS('Data entry'!$R$6:$R$200,'Summary Data'!$A35,'Data entry'!$B$6:$B$200,{"Confirmed";"Probable"},'Data entry'!$AQ$6:$AQ$200,'Data Validation'!$V$8, 'Data entry'!$AP$6:$AP$200,'Data Validation'!$U$5, 'Data entry'!$BD$6:$BD$200,"&lt;&gt;*Negative*"))</f>
        <v>0</v>
      </c>
      <c r="BN35" s="15">
        <f>SUM(COUNTIFS('Data entry'!$R$6:$R$200,'Summary Data'!$A35,'Data entry'!$B$6:$B$200,{"Confirmed";"Probable"},'Data entry'!$AQ$6:$AQ$200,'Data Validation'!$V$8, 'Data entry'!$AP$6:$AP$200,'Data Validation'!$U$6, 'Data entry'!$BD$6:$BD$200,"&lt;&gt;*Negative*"))</f>
        <v>0</v>
      </c>
      <c r="BO35" s="15">
        <f>SUM(COUNTIFS('Data entry'!$R$6:$R$200,'Summary Data'!$A35,'Data entry'!$B$6:$B$200,{"Confirmed";"Probable"},'Data entry'!$AQ$6:$AQ$200,'Data Validation'!$V$9, 'Data entry'!$AP$6:$AP$200,'Data Validation'!$U$2, 'Data entry'!$BD$6:$BD$200,"&lt;&gt;*Negative*"))</f>
        <v>0</v>
      </c>
      <c r="BP35" s="15">
        <f>SUM(COUNTIFS('Data entry'!$R$6:$R$200,'Summary Data'!$A35,'Data entry'!$B$6:$B$200,{"Confirmed";"Probable"},'Data entry'!$AQ$6:$AQ$200,'Data Validation'!$V$9, 'Data entry'!$AP$6:$AP$200,'Data Validation'!$U$3, 'Data entry'!$BD$6:$BD$200,"&lt;&gt;*Negative*"))</f>
        <v>0</v>
      </c>
      <c r="BQ35" s="15">
        <f>SUM(COUNTIFS('Data entry'!$R$6:$R$200,'Summary Data'!$A35,'Data entry'!$B$6:$B$200,{"Confirmed";"Probable"},'Data entry'!$AQ$6:$AQ$200,'Data Validation'!$V$9, 'Data entry'!$AP$6:$AP$200,'Data Validation'!$U$4, 'Data entry'!$BD$6:$BD$200,"&lt;&gt;*Negative*"))</f>
        <v>0</v>
      </c>
      <c r="BR35" s="15">
        <f>SUM(COUNTIFS('Data entry'!$R$6:$R$200,'Summary Data'!$A35,'Data entry'!$B$6:$B$200,{"Confirmed";"Probable"},'Data entry'!$AQ$6:$AQ$200,'Data Validation'!$V$9, 'Data entry'!$AP$6:$AP$200,'Data Validation'!$U$5, 'Data entry'!$BD$6:$BD$200,"&lt;&gt;*Negative*"))</f>
        <v>0</v>
      </c>
      <c r="BS35" s="15">
        <f>SUM(COUNTIFS('Data entry'!$R$6:$R$200,'Summary Data'!$A35,'Data entry'!$B$6:$B$200,{"Confirmed";"Probable"},'Data entry'!$AQ$6:$AQ$200,'Data Validation'!$V$9, 'Data entry'!$AP$6:$AP$200,'Data Validation'!$U$6, 'Data entry'!$BD$6:$BD$200,"&lt;&gt;*Negative*"))</f>
        <v>0</v>
      </c>
      <c r="BT35" s="15">
        <f>SUM(COUNTIFS('Data entry'!$R$6:$R$200,'Summary Data'!$A35,'Data entry'!$B$6:$B$200,{"Confirmed";"Probable"},'Data entry'!$AQ$6:$AQ$200,'Data Validation'!$V$10, 'Data entry'!$AP$6:$AP$200,'Data Validation'!$U$2, 'Data entry'!$BD$6:$BD$200,"&lt;&gt;*Negative*"))</f>
        <v>0</v>
      </c>
      <c r="BU35" s="15">
        <f>SUM(COUNTIFS('Data entry'!$R$6:$R$200,'Summary Data'!$A35,'Data entry'!$B$6:$B$200,{"Confirmed";"Probable"},'Data entry'!$AQ$6:$AQ$200,'Data Validation'!$V$10, 'Data entry'!$AP$6:$AP$200,'Data Validation'!$U$3, 'Data entry'!$BD$6:$BD$200,"&lt;&gt;*Negative*"))</f>
        <v>0</v>
      </c>
      <c r="BV35" s="15">
        <f>SUM(COUNTIFS('Data entry'!$R$6:$R$200,'Summary Data'!$A35,'Data entry'!$B$6:$B$200,{"Confirmed";"Probable"},'Data entry'!$AQ$6:$AQ$200,'Data Validation'!$V$10, 'Data entry'!$AP$6:$AP$200,'Data Validation'!$U$4, 'Data entry'!$BD$6:$BD$200,"&lt;&gt;*Negative*"))</f>
        <v>0</v>
      </c>
      <c r="BW35" s="15">
        <f>SUM(COUNTIFS('Data entry'!$R$6:$R$200,'Summary Data'!$A35,'Data entry'!$B$6:$B$200,{"Confirmed";"Probable"},'Data entry'!$AQ$6:$AQ$200,'Data Validation'!$V$10, 'Data entry'!$AP$6:$AP$200,'Data Validation'!$U$5, 'Data entry'!$BD$6:$BD$200,"&lt;&gt;*Negative*"))</f>
        <v>0</v>
      </c>
      <c r="BX35" s="15">
        <f>SUM(COUNTIFS('Data entry'!$R$6:$R$200,'Summary Data'!$A35,'Data entry'!$B$6:$B$200,{"Confirmed";"Probable"},'Data entry'!$AQ$6:$AQ$200,'Data Validation'!$V$10, 'Data entry'!$AP$6:$AP$200,'Data Validation'!$U$6, 'Data entry'!$BD$6:$BD$200,"&lt;&gt;*Negative*"))</f>
        <v>0</v>
      </c>
      <c r="BY35" s="15">
        <f>SUM(COUNTIFS('Data entry'!$R$6:$R$200,'Summary Data'!$A35,'Data entry'!$B$6:$B$200,{"Confirmed";"Probable"},'Data entry'!$AQ$6:$AQ$200,'Data Validation'!$V$11, 'Data entry'!$AP$6:$AP$200,'Data Validation'!$U$2, 'Data entry'!$BD$6:$BD$200,"&lt;&gt;*Negative*"))</f>
        <v>0</v>
      </c>
      <c r="BZ35" s="15">
        <f>SUM(COUNTIFS('Data entry'!$R$6:$R$200,'Summary Data'!$A35,'Data entry'!$B$6:$B$200,{"Confirmed";"Probable"},'Data entry'!$AQ$6:$AQ$200,'Data Validation'!$V$11, 'Data entry'!$AP$6:$AP$200,'Data Validation'!$U$3, 'Data entry'!$BD$6:$BD$200,"&lt;&gt;*Negative*"))</f>
        <v>0</v>
      </c>
      <c r="CA35" s="15">
        <f>SUM(COUNTIFS('Data entry'!$R$6:$R$200,'Summary Data'!$A35,'Data entry'!$B$6:$B$200,{"Confirmed";"Probable"},'Data entry'!$AQ$6:$AQ$200,'Data Validation'!$V$11, 'Data entry'!$AP$6:$AP$200,'Data Validation'!$U$4, 'Data entry'!$BD$6:$BD$200,"&lt;&gt;*Negative*"))</f>
        <v>0</v>
      </c>
      <c r="CB35" s="15">
        <f>SUM(COUNTIFS('Data entry'!$R$6:$R$200,'Summary Data'!$A35,'Data entry'!$B$6:$B$200,{"Confirmed";"Probable"},'Data entry'!$AQ$6:$AQ$200,'Data Validation'!$V$11, 'Data entry'!$AP$6:$AP$200,'Data Validation'!$U$5, 'Data entry'!$BD$6:$BD$200,"&lt;&gt;*Negative*"))</f>
        <v>0</v>
      </c>
      <c r="CC35" s="15">
        <f>SUM(COUNTIFS('Data entry'!$R$6:$R$200,'Summary Data'!$A35,'Data entry'!$B$6:$B$200,{"Confirmed";"Probable"},'Data entry'!$AQ$6:$AQ$200,'Data Validation'!$V$11, 'Data entry'!$AP$6:$AP$200,'Data Validation'!$U$6, 'Data entry'!$BD$6:$BD$200,"&lt;&gt;*Negative*"))</f>
        <v>0</v>
      </c>
    </row>
    <row r="36" spans="1:81" x14ac:dyDescent="0.3">
      <c r="A36" s="12">
        <f t="shared" si="5"/>
        <v>24</v>
      </c>
      <c r="B36" s="13">
        <f t="shared" si="2"/>
        <v>0</v>
      </c>
      <c r="C36" s="13">
        <f>COUNTIFS('Data entry'!$R$6:$R$200,$A36,'Data entry'!$B$6:$B$200,"Confirmed",'Data entry'!$BD$6:$BD$200,"&lt;&gt;*Negative*")</f>
        <v>0</v>
      </c>
      <c r="D36" s="13">
        <f>COUNTIFS('Data entry'!$R$6:$R$200,$A36,'Data entry'!$B$6:$B$200,"Probable",'Data entry'!$BD$6:$BD$200,"&lt;&gt;*Negative*")</f>
        <v>0</v>
      </c>
      <c r="E36" s="13">
        <f>COUNTIFS('Data entry'!$R$6:$R$200,$A36,'Data entry'!$B$6:$B$200,"DNM")</f>
        <v>0</v>
      </c>
      <c r="F36" s="13">
        <f>SUM(COUNTIFS('Data entry'!$R$6:$R$200,'Summary Data'!$A36,'Data entry'!$B$6:$B$200,{"Confirmed";"Probable"},'Data entry'!$AO$6:$AO$200,$F$10, 'Data entry'!$BD$6:$BD$200,"&lt;&gt;*Negative*"))</f>
        <v>0</v>
      </c>
      <c r="G36" s="13">
        <f>SUM(COUNTIFS('Data entry'!$R$6:$R$200,'Summary Data'!$A36,'Data entry'!$B$6:$B$200,{"Confirmed";"Probable"},'Data entry'!$AO$6:$AO$200,$G$10, 'Data entry'!$BD$6:$BD$200,"&lt;&gt;*Negative*"))</f>
        <v>0</v>
      </c>
      <c r="H36" s="13">
        <f>SUM(COUNTIFS('Data entry'!$R$6:$R$200,'Summary Data'!$A36,'Data entry'!$B$6:$B$200,{"Confirmed";"Probable"},'Data entry'!$AO$6:$AO$200,$H$10, 'Data entry'!$BD$6:$BD$200,"&lt;&gt;*Negative*"))</f>
        <v>0</v>
      </c>
      <c r="I36" s="13">
        <f>SUM(COUNTIFS('Data entry'!$R$6:$R$200,'Summary Data'!$A36,'Data entry'!$B$6:$B$200,{"Confirmed";"Probable"},'Data entry'!$AO$6:$AO$200,$I$10, 'Data entry'!$BD$6:$BD$200,"&lt;&gt;*Negative*"))</f>
        <v>0</v>
      </c>
      <c r="J36" s="13">
        <f>SUM(COUNTIFS('Data entry'!$R$6:$R$200,'Summary Data'!$A36,'Data entry'!$B$6:$B$200,{"Confirmed";"Probable"},'Data entry'!$AO$6:$AO$200,$J$10, 'Data entry'!$BD$6:$BD$200,"&lt;&gt;*Negative*"))</f>
        <v>0</v>
      </c>
      <c r="K36" s="13">
        <f>SUM(COUNTIFS('Data entry'!$R$6:$R$200,'Summary Data'!$A36,'Data entry'!$B$6:$B$200,{"Confirmed";"Probable"},'Data entry'!$AO$6:$AO$200,$K$10, 'Data entry'!$BD$6:$BD$200,"&lt;&gt;*Negative*"))</f>
        <v>0</v>
      </c>
      <c r="L36" s="13">
        <f>SUM(COUNTIFS('Data entry'!$R$6:$R$200,'Summary Data'!$A36,'Data entry'!$B$6:$B$200,{"Confirmed";"Probable"},'Data entry'!$AO$6:$AO$200,$L$10, 'Data entry'!$BD$6:$BD$200,"&lt;&gt;*Negative*"))</f>
        <v>0</v>
      </c>
      <c r="M36" s="13">
        <f>SUM(COUNTIFS('Data entry'!$R$6:$R$200,'Summary Data'!$A36,'Data entry'!$B$6:$B$200,{"Confirmed";"Probable"},'Data entry'!$AO$6:$AO$200,$M$10, 'Data entry'!$BD$6:$BD$200,"&lt;&gt;*Negative*"))</f>
        <v>0</v>
      </c>
      <c r="N36" s="13">
        <f>SUM(COUNTIFS('Data entry'!$R$6:$R$200,'Summary Data'!$A36,'Data entry'!$B$6:$B$200,{"Confirmed";"Probable"},'Data entry'!$AO$6:$AO$200,$N$10, 'Data entry'!$BD$6:$BD$200,"&lt;&gt;*Negative*"))</f>
        <v>0</v>
      </c>
      <c r="O36" s="15">
        <f t="shared" si="3"/>
        <v>0</v>
      </c>
      <c r="P36" s="15">
        <f t="shared" si="4"/>
        <v>0</v>
      </c>
      <c r="Q36" s="15">
        <f>SUM(COUNTIFS('Data entry'!$R$6:$R$200,'Summary Data'!$A36,'Data entry'!$B$6:$B$200,{"Confirmed";"Probable"},'Data entry'!$AP$6:$AP$200,'Data Validation'!$U$2, 'Data entry'!$BD$6:$BD$200,"&lt;&gt;*Negative*"))</f>
        <v>0</v>
      </c>
      <c r="R36" s="15">
        <f>SUM(COUNTIFS('Data entry'!$R$6:$R$200,'Summary Data'!$A36,'Data entry'!$B$6:$B$200,{"Confirmed";"Probable"},'Data entry'!$AP$6:$AP$200,'Data Validation'!$U$3, 'Data entry'!$BD$6:$BD$200,"&lt;&gt;*Negative*"))</f>
        <v>0</v>
      </c>
      <c r="S36" s="15">
        <f>SUM(COUNTIFS('Data entry'!$R$6:$R$200,'Summary Data'!$A36,'Data entry'!$B$6:$B$200,{"Confirmed";"Probable"},'Data entry'!$AP$6:$AP$200,'Data Validation'!$U$4, 'Data entry'!$BD$6:$BD$200,"&lt;&gt;*Negative*"))</f>
        <v>0</v>
      </c>
      <c r="T36" s="15">
        <f>SUM(COUNTIFS('Data entry'!$R$6:$R$200,'Summary Data'!$A36,'Data entry'!$B$6:$B$200,{"Confirmed";"Probable"},'Data entry'!$AP$6:$AP$200,'Data Validation'!$U$5, 'Data entry'!$BD$6:$BD$200,"&lt;&gt;*Negative*"))</f>
        <v>0</v>
      </c>
      <c r="U36" s="15">
        <f>SUM(COUNTIFS('Data entry'!$R$6:$R$200,'Summary Data'!$A36,'Data entry'!$B$6:$B$200,{"Confirmed";"Probable"},'Data entry'!$AP$6:$AP$200,'Data Validation'!$U$6, 'Data entry'!$BD$6:$BD$200,"&lt;&gt;*Negative*"))</f>
        <v>0</v>
      </c>
      <c r="V36" s="15">
        <f>SUM(COUNTIFS('Data entry'!$R$6:$R$200,'Summary Data'!$A36,'Data entry'!$B$6:$B$200,{"Confirmed";"Probable"},'Data entry'!$AQ$6:$AQ$200,'Data Validation'!$V$2, 'Data entry'!$BD$6:$BD$200,"&lt;&gt;*Negative*"))</f>
        <v>0</v>
      </c>
      <c r="W36" s="15">
        <f>SUM(COUNTIFS('Data entry'!$R$6:$R$200,'Summary Data'!$A36,'Data entry'!$B$6:$B$200,{"Confirmed";"Probable"},'Data entry'!$AQ$6:$AQ$200,'Data Validation'!$V$3, 'Data entry'!$BD$6:$BD$200,"&lt;&gt;*Negative*"))</f>
        <v>0</v>
      </c>
      <c r="X36" s="15">
        <f>SUM(COUNTIFS('Data entry'!$R$6:$R$200,'Summary Data'!$A36,'Data entry'!$B$6:$B$200,{"Confirmed";"Probable"},'Data entry'!$AQ$6:$AQ$200,'Data Validation'!$V$4, 'Data entry'!$BD$6:$BD$200,"&lt;&gt;*Negative*"))</f>
        <v>0</v>
      </c>
      <c r="Y36" s="15">
        <f>SUM(COUNTIFS('Data entry'!$R$6:$R$200,'Summary Data'!$A36,'Data entry'!$B$6:$B$200,{"Confirmed";"Probable"},'Data entry'!$AQ$6:$AQ$200,'Data Validation'!$V$5, 'Data entry'!$BD$6:$BD$200,"&lt;&gt;*Negative*"))</f>
        <v>0</v>
      </c>
      <c r="Z36" s="15">
        <f>SUM(COUNTIFS('Data entry'!$R$6:$R$200,'Summary Data'!$A36,'Data entry'!$B$6:$B$200,{"Confirmed";"Probable"},'Data entry'!$AQ$6:$AQ$200,'Data Validation'!$V$6, 'Data entry'!$BD$6:$BD$200,"&lt;&gt;*Negative*"))</f>
        <v>0</v>
      </c>
      <c r="AA36" s="15">
        <f>SUM(COUNTIFS('Data entry'!$R$6:$R$200,'Summary Data'!$A36,'Data entry'!$B$6:$B$200,{"Confirmed";"Probable"},'Data entry'!$AQ$6:$AQ$200,'Data Validation'!$V$7, 'Data entry'!$BD$6:$BD$200,"&lt;&gt;*Negative*"))</f>
        <v>0</v>
      </c>
      <c r="AB36" s="15">
        <f>SUM(COUNTIFS('Data entry'!$R$6:$R$200,'Summary Data'!$A36,'Data entry'!$B$6:$B$200,{"Confirmed";"Probable"},'Data entry'!$AQ$6:$AQ$200,'Data Validation'!$V$8, 'Data entry'!$BD$6:$BD$200,"&lt;&gt;*Negative*"))</f>
        <v>0</v>
      </c>
      <c r="AC36" s="15">
        <f>SUM(COUNTIFS('Data entry'!$R$6:$R$200,'Summary Data'!$A36,'Data entry'!$B$6:$B$200,{"Confirmed";"Probable"},'Data entry'!$AQ$6:$AQ$200,'Data Validation'!$V$9, 'Data entry'!$BD$6:$BD$200,"&lt;&gt;*Negative*"))</f>
        <v>0</v>
      </c>
      <c r="AD36" s="15">
        <f>SUM(COUNTIFS('Data entry'!$R$6:$R$200,'Summary Data'!$A36,'Data entry'!$B$6:$B$200,{"Confirmed";"Probable"},'Data entry'!$AQ$6:$AQ$200,'Data Validation'!$V$10, 'Data entry'!$BD$6:$BD$200,"&lt;&gt;*Negative*"))</f>
        <v>0</v>
      </c>
      <c r="AE36" s="15">
        <f>SUM(COUNTIFS('Data entry'!$R$6:$R$200,'Summary Data'!$A36,'Data entry'!$B$6:$B$200,{"Confirmed";"Probable"},'Data entry'!$AQ$6:$AQ$200,'Data Validation'!$V$11, 'Data entry'!$BD$6:$BD$200,"&lt;&gt;*Negative*"))</f>
        <v>0</v>
      </c>
      <c r="AF36" s="15">
        <f>SUM(COUNTIFS('Data entry'!$R$6:$R$200,'Summary Data'!$A36,'Data entry'!$B$6:$B$200,{"Confirmed";"Probable"},'Data entry'!$AQ$6:$AQ$200,'Data Validation'!$V$2, 'Data entry'!$AP$6:$AP$200,'Data Validation'!$U$2, 'Data entry'!$BD$6:$BD$200,"&lt;&gt;*Negative*"))</f>
        <v>0</v>
      </c>
      <c r="AG36" s="15">
        <f>SUM(COUNTIFS('Data entry'!$R$6:$R$200,'Summary Data'!$A36,'Data entry'!$B$6:$B$200,{"Confirmed";"Probable"},'Data entry'!$AQ$6:$AQ$200,'Data Validation'!$V$2, 'Data entry'!$AP$6:$AP$200,'Data Validation'!$U$3, 'Data entry'!$BD$6:$BD$200,"&lt;&gt;*Negative*"))</f>
        <v>0</v>
      </c>
      <c r="AH36" s="15">
        <f>SUM(COUNTIFS('Data entry'!$R$6:$R$200,'Summary Data'!$A36,'Data entry'!$B$6:$B$200,{"Confirmed";"Probable"},'Data entry'!$AQ$6:$AQ$200,'Data Validation'!$V$2, 'Data entry'!$AP$6:$AP$200,'Data Validation'!$U$4, 'Data entry'!$BD$6:$BD$200,"&lt;&gt;*Negative*"))</f>
        <v>0</v>
      </c>
      <c r="AI36" s="15">
        <f>SUM(COUNTIFS('Data entry'!$R$6:$R$200,'Summary Data'!$A36,'Data entry'!$B$6:$B$200,{"Confirmed";"Probable"},'Data entry'!$AQ$6:$AQ$200,'Data Validation'!$V$2, 'Data entry'!$AP$6:$AP$200,'Data Validation'!$U$5, 'Data entry'!$BD$6:$BD$200,"&lt;&gt;*Negative*"))</f>
        <v>0</v>
      </c>
      <c r="AJ36" s="15">
        <f>SUM(COUNTIFS('Data entry'!$R$6:$R$200,'Summary Data'!$A36,'Data entry'!$B$6:$B$200,{"Confirmed";"Probable"},'Data entry'!$AQ$6:$AQ$200,'Data Validation'!$V$2, 'Data entry'!$AP$6:$AP$200,'Data Validation'!$U$6, 'Data entry'!$BD$6:$BD$200,"&lt;&gt;*Negative*"))</f>
        <v>0</v>
      </c>
      <c r="AK36" s="15">
        <f>SUM(COUNTIFS('Data entry'!$R$6:$R$200,'Summary Data'!$A36,'Data entry'!$B$6:$B$200,{"Confirmed";"Probable"},'Data entry'!$AQ$6:$AQ$200,'Data Validation'!$V$3, 'Data entry'!$AP$6:$AP$200,'Data Validation'!$U$2, 'Data entry'!$BD$6:$BD$200,"&lt;&gt;*Negative*"))</f>
        <v>0</v>
      </c>
      <c r="AL36" s="15">
        <f>SUM(COUNTIFS('Data entry'!$R$6:$R$200,'Summary Data'!$A36,'Data entry'!$B$6:$B$200,{"Confirmed";"Probable"},'Data entry'!$AQ$6:$AQ$200,'Data Validation'!$V$3, 'Data entry'!$AP$6:$AP$200,'Data Validation'!$U$3, 'Data entry'!$BD$6:$BD$200,"&lt;&gt;*Negative*"))</f>
        <v>0</v>
      </c>
      <c r="AM36" s="15">
        <f>SUM(COUNTIFS('Data entry'!$R$6:$R$200,'Summary Data'!$A36,'Data entry'!$B$6:$B$200,{"Confirmed";"Probable"},'Data entry'!$AQ$6:$AQ$200,'Data Validation'!$V$3, 'Data entry'!$AP$6:$AP$200,'Data Validation'!$U$4, 'Data entry'!$BD$6:$BD$200,"&lt;&gt;*Negative*"))</f>
        <v>0</v>
      </c>
      <c r="AN36" s="15">
        <f>SUM(COUNTIFS('Data entry'!$R$6:$R$200,'Summary Data'!$A36,'Data entry'!$B$6:$B$200,{"Confirmed";"Probable"},'Data entry'!$AQ$6:$AQ$200,'Data Validation'!$V$3, 'Data entry'!$AP$6:$AP$200,'Data Validation'!$U$5, 'Data entry'!$BD$6:$BD$200,"&lt;&gt;*Negative*"))</f>
        <v>0</v>
      </c>
      <c r="AO36" s="15">
        <f>SUM(COUNTIFS('Data entry'!$R$6:$R$200,'Summary Data'!$A36,'Data entry'!$B$6:$B$200,{"Confirmed";"Probable"},'Data entry'!$AQ$6:$AQ$200,'Data Validation'!$V$3, 'Data entry'!$AP$6:$AP$200,'Data Validation'!$U$6, 'Data entry'!$BD$6:$BD$200,"&lt;&gt;*Negative*"))</f>
        <v>0</v>
      </c>
      <c r="AP36" s="15">
        <f>SUM(COUNTIFS('Data entry'!$R$6:$R$200,'Summary Data'!$A36,'Data entry'!$B$6:$B$200,{"Confirmed";"Probable"},'Data entry'!$AQ$6:$AQ$200,'Data Validation'!$V$4, 'Data entry'!$AP$6:$AP$200,'Data Validation'!$U$2, 'Data entry'!$BD$6:$BD$200,"&lt;&gt;*Negative*"))</f>
        <v>0</v>
      </c>
      <c r="AQ36" s="15">
        <f>SUM(COUNTIFS('Data entry'!$R$6:$R$200,'Summary Data'!$A36,'Data entry'!$B$6:$B$200,{"Confirmed";"Probable"},'Data entry'!$AQ$6:$AQ$200,'Data Validation'!$V$4, 'Data entry'!$AP$6:$AP$200,'Data Validation'!$U$3, 'Data entry'!$BD$6:$BD$200,"&lt;&gt;*Negative*"))</f>
        <v>0</v>
      </c>
      <c r="AR36" s="15">
        <f>SUM(COUNTIFS('Data entry'!$R$6:$R$200,'Summary Data'!$A36,'Data entry'!$B$6:$B$200,{"Confirmed";"Probable"},'Data entry'!$AQ$6:$AQ$200,'Data Validation'!$V$4, 'Data entry'!$AP$6:$AP$200,'Data Validation'!$U$4, 'Data entry'!$BD$6:$BD$200,"&lt;&gt;*Negative*"))</f>
        <v>0</v>
      </c>
      <c r="AS36" s="15">
        <f>SUM(COUNTIFS('Data entry'!$R$6:$R$200,'Summary Data'!$A36,'Data entry'!$B$6:$B$200,{"Confirmed";"Probable"},'Data entry'!$AQ$6:$AQ$200,'Data Validation'!$V$4, 'Data entry'!$AP$6:$AP$200,'Data Validation'!$U$5, 'Data entry'!$BD$6:$BD$200,"&lt;&gt;*Negative*"))</f>
        <v>0</v>
      </c>
      <c r="AT36" s="15">
        <f>SUM(COUNTIFS('Data entry'!$R$6:$R$200,'Summary Data'!$A36,'Data entry'!$B$6:$B$200,{"Confirmed";"Probable"},'Data entry'!$AQ$6:$AQ$200,'Data Validation'!$V$4, 'Data entry'!$AP$6:$AP$200,'Data Validation'!$U$6, 'Data entry'!$BD$6:$BD$200,"&lt;&gt;*Negative*"))</f>
        <v>0</v>
      </c>
      <c r="AU36" s="15">
        <f>SUM(COUNTIFS('Data entry'!$R$6:$R$200,'Summary Data'!$A36,'Data entry'!$B$6:$B$200,{"Confirmed";"Probable"},'Data entry'!$AQ$6:$AQ$200,'Data Validation'!$V$5, 'Data entry'!$AP$6:$AP$200,'Data Validation'!$U$2, 'Data entry'!$BD$6:$BD$200,"&lt;&gt;*Negative*"))</f>
        <v>0</v>
      </c>
      <c r="AV36" s="15">
        <f>SUM(COUNTIFS('Data entry'!$R$6:$R$200,'Summary Data'!$A36,'Data entry'!$B$6:$B$200,{"Confirmed";"Probable"},'Data entry'!$AQ$6:$AQ$200,'Data Validation'!$V$5, 'Data entry'!$AP$6:$AP$200,'Data Validation'!$U$3, 'Data entry'!$BD$6:$BD$200,"&lt;&gt;*Negative*"))</f>
        <v>0</v>
      </c>
      <c r="AW36" s="15">
        <f>SUM(COUNTIFS('Data entry'!$R$6:$R$200,'Summary Data'!$A36,'Data entry'!$B$6:$B$200,{"Confirmed";"Probable"},'Data entry'!$AQ$6:$AQ$200,'Data Validation'!$V$5, 'Data entry'!$AP$6:$AP$200,'Data Validation'!$U$4, 'Data entry'!$BD$6:$BD$200,"&lt;&gt;*Negative*"))</f>
        <v>0</v>
      </c>
      <c r="AX36" s="15">
        <f>SUM(COUNTIFS('Data entry'!$R$6:$R$200,'Summary Data'!$A36,'Data entry'!$B$6:$B$200,{"Confirmed";"Probable"},'Data entry'!$AQ$6:$AQ$200,'Data Validation'!$V$5, 'Data entry'!$AP$6:$AP$200,'Data Validation'!$U$5, 'Data entry'!$BD$6:$BD$200,"&lt;&gt;*Negative*"))</f>
        <v>0</v>
      </c>
      <c r="AY36" s="15">
        <f>SUM(COUNTIFS('Data entry'!$R$6:$R$200,'Summary Data'!$A36,'Data entry'!$B$6:$B$200,{"Confirmed";"Probable"},'Data entry'!$AQ$6:$AQ$200,'Data Validation'!$V$5, 'Data entry'!$AP$6:$AP$200,'Data Validation'!$U$6, 'Data entry'!$BD$6:$BD$200,"&lt;&gt;*Negative*"))</f>
        <v>0</v>
      </c>
      <c r="AZ36" s="15">
        <f>SUM(COUNTIFS('Data entry'!$R$6:$R$200,'Summary Data'!$A36,'Data entry'!$B$6:$B$200,{"Confirmed";"Probable"},'Data entry'!$AQ$6:$AQ$200,'Data Validation'!$V$6, 'Data entry'!$AP$6:$AP$200,'Data Validation'!$U$2, 'Data entry'!$BD$6:$BD$200,"&lt;&gt;*Negative*"))</f>
        <v>0</v>
      </c>
      <c r="BA36" s="15">
        <f>SUM(COUNTIFS('Data entry'!$R$6:$R$200,'Summary Data'!$A36,'Data entry'!$B$6:$B$200,{"Confirmed";"Probable"},'Data entry'!$AQ$6:$AQ$200,'Data Validation'!$V$6, 'Data entry'!$AP$6:$AP$200,'Data Validation'!$U$3, 'Data entry'!$BD$6:$BD$200,"&lt;&gt;*Negative*"))</f>
        <v>0</v>
      </c>
      <c r="BB36" s="15">
        <f>SUM(COUNTIFS('Data entry'!$R$6:$R$200,'Summary Data'!$A36,'Data entry'!$B$6:$B$200,{"Confirmed";"Probable"},'Data entry'!$AQ$6:$AQ$200,'Data Validation'!$V$6, 'Data entry'!$AP$6:$AP$200,'Data Validation'!$U$4, 'Data entry'!$BD$6:$BD$200,"&lt;&gt;*Negative*"))</f>
        <v>0</v>
      </c>
      <c r="BC36" s="15">
        <f>SUM(COUNTIFS('Data entry'!$R$6:$R$200,'Summary Data'!$A36,'Data entry'!$B$6:$B$200,{"Confirmed";"Probable"},'Data entry'!$AQ$6:$AQ$200,'Data Validation'!$V$6, 'Data entry'!$AP$6:$AP$200,'Data Validation'!$U$5, 'Data entry'!$BD$6:$BD$200,"&lt;&gt;*Negative*"))</f>
        <v>0</v>
      </c>
      <c r="BD36" s="15">
        <f>SUM(COUNTIFS('Data entry'!$R$6:$R$200,'Summary Data'!$A36,'Data entry'!$B$6:$B$200,{"Confirmed";"Probable"},'Data entry'!$AQ$6:$AQ$200,'Data Validation'!$V$6, 'Data entry'!$AP$6:$AP$200,'Data Validation'!$U$6, 'Data entry'!$BD$6:$BD$200,"&lt;&gt;*Negative*"))</f>
        <v>0</v>
      </c>
      <c r="BE36" s="15">
        <f>SUM(COUNTIFS('Data entry'!$R$6:$R$200,'Summary Data'!$A36,'Data entry'!$B$6:$B$200,{"Confirmed";"Probable"},'Data entry'!$AQ$6:$AQ$200,'Data Validation'!$V$7, 'Data entry'!$AP$6:$AP$200,'Data Validation'!$U$2, 'Data entry'!$BD$6:$BD$200,"&lt;&gt;*Negative*"))</f>
        <v>0</v>
      </c>
      <c r="BF36" s="15">
        <f>SUM(COUNTIFS('Data entry'!$R$6:$R$200,'Summary Data'!$A36,'Data entry'!$B$6:$B$200,{"Confirmed";"Probable"},'Data entry'!$AQ$6:$AQ$200,'Data Validation'!$V$7, 'Data entry'!$AP$6:$AP$200,'Data Validation'!$U$3, 'Data entry'!$BD$6:$BD$200,"&lt;&gt;*Negative*"))</f>
        <v>0</v>
      </c>
      <c r="BG36" s="15">
        <f>SUM(COUNTIFS('Data entry'!$R$6:$R$200,'Summary Data'!$A36,'Data entry'!$B$6:$B$200,{"Confirmed";"Probable"},'Data entry'!$AQ$6:$AQ$200,'Data Validation'!$V$7, 'Data entry'!$AP$6:$AP$200,'Data Validation'!$U$4, 'Data entry'!$BD$6:$BD$200,"&lt;&gt;*Negative*"))</f>
        <v>0</v>
      </c>
      <c r="BH36" s="15">
        <f>SUM(COUNTIFS('Data entry'!$R$6:$R$200,'Summary Data'!$A36,'Data entry'!$B$6:$B$200,{"Confirmed";"Probable"},'Data entry'!$AQ$6:$AQ$200,'Data Validation'!$V$7, 'Data entry'!$AP$6:$AP$200,'Data Validation'!$U$5, 'Data entry'!$BD$6:$BD$200,"&lt;&gt;*Negative*"))</f>
        <v>0</v>
      </c>
      <c r="BI36" s="15">
        <f>SUM(COUNTIFS('Data entry'!$R$6:$R$200,'Summary Data'!$A36,'Data entry'!$B$6:$B$200,{"Confirmed";"Probable"},'Data entry'!$AQ$6:$AQ$200,'Data Validation'!$V$7, 'Data entry'!$AP$6:$AP$200,'Data Validation'!$U$6, 'Data entry'!$BD$6:$BD$200,"&lt;&gt;*Negative*"))</f>
        <v>0</v>
      </c>
      <c r="BJ36" s="15">
        <f>SUM(COUNTIFS('Data entry'!$R$6:$R$200,'Summary Data'!$A36,'Data entry'!$B$6:$B$200,{"Confirmed";"Probable"},'Data entry'!$AQ$6:$AQ$200,'Data Validation'!$V$8, 'Data entry'!$AP$6:$AP$200,'Data Validation'!$U$2, 'Data entry'!$BD$6:$BD$200,"&lt;&gt;*Negative*"))</f>
        <v>0</v>
      </c>
      <c r="BK36" s="15">
        <f>SUM(COUNTIFS('Data entry'!$R$6:$R$200,'Summary Data'!$A36,'Data entry'!$B$6:$B$200,{"Confirmed";"Probable"},'Data entry'!$AQ$6:$AQ$200,'Data Validation'!$V$8, 'Data entry'!$AP$6:$AP$200,'Data Validation'!$U$3, 'Data entry'!$BD$6:$BD$200,"&lt;&gt;*Negative*"))</f>
        <v>0</v>
      </c>
      <c r="BL36" s="15">
        <f>SUM(COUNTIFS('Data entry'!$R$6:$R$200,'Summary Data'!$A36,'Data entry'!$B$6:$B$200,{"Confirmed";"Probable"},'Data entry'!$AQ$6:$AQ$200,'Data Validation'!$V$8, 'Data entry'!$AP$6:$AP$200,'Data Validation'!$U$4, 'Data entry'!$BD$6:$BD$200,"&lt;&gt;*Negative*"))</f>
        <v>0</v>
      </c>
      <c r="BM36" s="15">
        <f>SUM(COUNTIFS('Data entry'!$R$6:$R$200,'Summary Data'!$A36,'Data entry'!$B$6:$B$200,{"Confirmed";"Probable"},'Data entry'!$AQ$6:$AQ$200,'Data Validation'!$V$8, 'Data entry'!$AP$6:$AP$200,'Data Validation'!$U$5, 'Data entry'!$BD$6:$BD$200,"&lt;&gt;*Negative*"))</f>
        <v>0</v>
      </c>
      <c r="BN36" s="15">
        <f>SUM(COUNTIFS('Data entry'!$R$6:$R$200,'Summary Data'!$A36,'Data entry'!$B$6:$B$200,{"Confirmed";"Probable"},'Data entry'!$AQ$6:$AQ$200,'Data Validation'!$V$8, 'Data entry'!$AP$6:$AP$200,'Data Validation'!$U$6, 'Data entry'!$BD$6:$BD$200,"&lt;&gt;*Negative*"))</f>
        <v>0</v>
      </c>
      <c r="BO36" s="15">
        <f>SUM(COUNTIFS('Data entry'!$R$6:$R$200,'Summary Data'!$A36,'Data entry'!$B$6:$B$200,{"Confirmed";"Probable"},'Data entry'!$AQ$6:$AQ$200,'Data Validation'!$V$9, 'Data entry'!$AP$6:$AP$200,'Data Validation'!$U$2, 'Data entry'!$BD$6:$BD$200,"&lt;&gt;*Negative*"))</f>
        <v>0</v>
      </c>
      <c r="BP36" s="15">
        <f>SUM(COUNTIFS('Data entry'!$R$6:$R$200,'Summary Data'!$A36,'Data entry'!$B$6:$B$200,{"Confirmed";"Probable"},'Data entry'!$AQ$6:$AQ$200,'Data Validation'!$V$9, 'Data entry'!$AP$6:$AP$200,'Data Validation'!$U$3, 'Data entry'!$BD$6:$BD$200,"&lt;&gt;*Negative*"))</f>
        <v>0</v>
      </c>
      <c r="BQ36" s="15">
        <f>SUM(COUNTIFS('Data entry'!$R$6:$R$200,'Summary Data'!$A36,'Data entry'!$B$6:$B$200,{"Confirmed";"Probable"},'Data entry'!$AQ$6:$AQ$200,'Data Validation'!$V$9, 'Data entry'!$AP$6:$AP$200,'Data Validation'!$U$4, 'Data entry'!$BD$6:$BD$200,"&lt;&gt;*Negative*"))</f>
        <v>0</v>
      </c>
      <c r="BR36" s="15">
        <f>SUM(COUNTIFS('Data entry'!$R$6:$R$200,'Summary Data'!$A36,'Data entry'!$B$6:$B$200,{"Confirmed";"Probable"},'Data entry'!$AQ$6:$AQ$200,'Data Validation'!$V$9, 'Data entry'!$AP$6:$AP$200,'Data Validation'!$U$5, 'Data entry'!$BD$6:$BD$200,"&lt;&gt;*Negative*"))</f>
        <v>0</v>
      </c>
      <c r="BS36" s="15">
        <f>SUM(COUNTIFS('Data entry'!$R$6:$R$200,'Summary Data'!$A36,'Data entry'!$B$6:$B$200,{"Confirmed";"Probable"},'Data entry'!$AQ$6:$AQ$200,'Data Validation'!$V$9, 'Data entry'!$AP$6:$AP$200,'Data Validation'!$U$6, 'Data entry'!$BD$6:$BD$200,"&lt;&gt;*Negative*"))</f>
        <v>0</v>
      </c>
      <c r="BT36" s="15">
        <f>SUM(COUNTIFS('Data entry'!$R$6:$R$200,'Summary Data'!$A36,'Data entry'!$B$6:$B$200,{"Confirmed";"Probable"},'Data entry'!$AQ$6:$AQ$200,'Data Validation'!$V$10, 'Data entry'!$AP$6:$AP$200,'Data Validation'!$U$2, 'Data entry'!$BD$6:$BD$200,"&lt;&gt;*Negative*"))</f>
        <v>0</v>
      </c>
      <c r="BU36" s="15">
        <f>SUM(COUNTIFS('Data entry'!$R$6:$R$200,'Summary Data'!$A36,'Data entry'!$B$6:$B$200,{"Confirmed";"Probable"},'Data entry'!$AQ$6:$AQ$200,'Data Validation'!$V$10, 'Data entry'!$AP$6:$AP$200,'Data Validation'!$U$3, 'Data entry'!$BD$6:$BD$200,"&lt;&gt;*Negative*"))</f>
        <v>0</v>
      </c>
      <c r="BV36" s="15">
        <f>SUM(COUNTIFS('Data entry'!$R$6:$R$200,'Summary Data'!$A36,'Data entry'!$B$6:$B$200,{"Confirmed";"Probable"},'Data entry'!$AQ$6:$AQ$200,'Data Validation'!$V$10, 'Data entry'!$AP$6:$AP$200,'Data Validation'!$U$4, 'Data entry'!$BD$6:$BD$200,"&lt;&gt;*Negative*"))</f>
        <v>0</v>
      </c>
      <c r="BW36" s="15">
        <f>SUM(COUNTIFS('Data entry'!$R$6:$R$200,'Summary Data'!$A36,'Data entry'!$B$6:$B$200,{"Confirmed";"Probable"},'Data entry'!$AQ$6:$AQ$200,'Data Validation'!$V$10, 'Data entry'!$AP$6:$AP$200,'Data Validation'!$U$5, 'Data entry'!$BD$6:$BD$200,"&lt;&gt;*Negative*"))</f>
        <v>0</v>
      </c>
      <c r="BX36" s="15">
        <f>SUM(COUNTIFS('Data entry'!$R$6:$R$200,'Summary Data'!$A36,'Data entry'!$B$6:$B$200,{"Confirmed";"Probable"},'Data entry'!$AQ$6:$AQ$200,'Data Validation'!$V$10, 'Data entry'!$AP$6:$AP$200,'Data Validation'!$U$6, 'Data entry'!$BD$6:$BD$200,"&lt;&gt;*Negative*"))</f>
        <v>0</v>
      </c>
      <c r="BY36" s="15">
        <f>SUM(COUNTIFS('Data entry'!$R$6:$R$200,'Summary Data'!$A36,'Data entry'!$B$6:$B$200,{"Confirmed";"Probable"},'Data entry'!$AQ$6:$AQ$200,'Data Validation'!$V$11, 'Data entry'!$AP$6:$AP$200,'Data Validation'!$U$2, 'Data entry'!$BD$6:$BD$200,"&lt;&gt;*Negative*"))</f>
        <v>0</v>
      </c>
      <c r="BZ36" s="15">
        <f>SUM(COUNTIFS('Data entry'!$R$6:$R$200,'Summary Data'!$A36,'Data entry'!$B$6:$B$200,{"Confirmed";"Probable"},'Data entry'!$AQ$6:$AQ$200,'Data Validation'!$V$11, 'Data entry'!$AP$6:$AP$200,'Data Validation'!$U$3, 'Data entry'!$BD$6:$BD$200,"&lt;&gt;*Negative*"))</f>
        <v>0</v>
      </c>
      <c r="CA36" s="15">
        <f>SUM(COUNTIFS('Data entry'!$R$6:$R$200,'Summary Data'!$A36,'Data entry'!$B$6:$B$200,{"Confirmed";"Probable"},'Data entry'!$AQ$6:$AQ$200,'Data Validation'!$V$11, 'Data entry'!$AP$6:$AP$200,'Data Validation'!$U$4, 'Data entry'!$BD$6:$BD$200,"&lt;&gt;*Negative*"))</f>
        <v>0</v>
      </c>
      <c r="CB36" s="15">
        <f>SUM(COUNTIFS('Data entry'!$R$6:$R$200,'Summary Data'!$A36,'Data entry'!$B$6:$B$200,{"Confirmed";"Probable"},'Data entry'!$AQ$6:$AQ$200,'Data Validation'!$V$11, 'Data entry'!$AP$6:$AP$200,'Data Validation'!$U$5, 'Data entry'!$BD$6:$BD$200,"&lt;&gt;*Negative*"))</f>
        <v>0</v>
      </c>
      <c r="CC36" s="15">
        <f>SUM(COUNTIFS('Data entry'!$R$6:$R$200,'Summary Data'!$A36,'Data entry'!$B$6:$B$200,{"Confirmed";"Probable"},'Data entry'!$AQ$6:$AQ$200,'Data Validation'!$V$11, 'Data entry'!$AP$6:$AP$200,'Data Validation'!$U$6, 'Data entry'!$BD$6:$BD$200,"&lt;&gt;*Negative*"))</f>
        <v>0</v>
      </c>
    </row>
    <row r="37" spans="1:81" x14ac:dyDescent="0.3">
      <c r="A37" s="12">
        <f t="shared" si="5"/>
        <v>25</v>
      </c>
      <c r="B37" s="13">
        <f t="shared" si="2"/>
        <v>0</v>
      </c>
      <c r="C37" s="13">
        <f>COUNTIFS('Data entry'!$R$6:$R$200,$A37,'Data entry'!$B$6:$B$200,"Confirmed",'Data entry'!$BD$6:$BD$200,"&lt;&gt;*Negative*")</f>
        <v>0</v>
      </c>
      <c r="D37" s="13">
        <f>COUNTIFS('Data entry'!$R$6:$R$200,$A37,'Data entry'!$B$6:$B$200,"Probable",'Data entry'!$BD$6:$BD$200,"&lt;&gt;*Negative*")</f>
        <v>0</v>
      </c>
      <c r="E37" s="13">
        <f>COUNTIFS('Data entry'!$R$6:$R$200,$A37,'Data entry'!$B$6:$B$200,"DNM")</f>
        <v>0</v>
      </c>
      <c r="F37" s="13">
        <f>SUM(COUNTIFS('Data entry'!$R$6:$R$200,'Summary Data'!$A37,'Data entry'!$B$6:$B$200,{"Confirmed";"Probable"},'Data entry'!$AO$6:$AO$200,$F$10, 'Data entry'!$BD$6:$BD$200,"&lt;&gt;*Negative*"))</f>
        <v>0</v>
      </c>
      <c r="G37" s="13">
        <f>SUM(COUNTIFS('Data entry'!$R$6:$R$200,'Summary Data'!$A37,'Data entry'!$B$6:$B$200,{"Confirmed";"Probable"},'Data entry'!$AO$6:$AO$200,$G$10, 'Data entry'!$BD$6:$BD$200,"&lt;&gt;*Negative*"))</f>
        <v>0</v>
      </c>
      <c r="H37" s="13">
        <f>SUM(COUNTIFS('Data entry'!$R$6:$R$200,'Summary Data'!$A37,'Data entry'!$B$6:$B$200,{"Confirmed";"Probable"},'Data entry'!$AO$6:$AO$200,$H$10, 'Data entry'!$BD$6:$BD$200,"&lt;&gt;*Negative*"))</f>
        <v>0</v>
      </c>
      <c r="I37" s="13">
        <f>SUM(COUNTIFS('Data entry'!$R$6:$R$200,'Summary Data'!$A37,'Data entry'!$B$6:$B$200,{"Confirmed";"Probable"},'Data entry'!$AO$6:$AO$200,$I$10, 'Data entry'!$BD$6:$BD$200,"&lt;&gt;*Negative*"))</f>
        <v>0</v>
      </c>
      <c r="J37" s="13">
        <f>SUM(COUNTIFS('Data entry'!$R$6:$R$200,'Summary Data'!$A37,'Data entry'!$B$6:$B$200,{"Confirmed";"Probable"},'Data entry'!$AO$6:$AO$200,$J$10, 'Data entry'!$BD$6:$BD$200,"&lt;&gt;*Negative*"))</f>
        <v>0</v>
      </c>
      <c r="K37" s="13">
        <f>SUM(COUNTIFS('Data entry'!$R$6:$R$200,'Summary Data'!$A37,'Data entry'!$B$6:$B$200,{"Confirmed";"Probable"},'Data entry'!$AO$6:$AO$200,$K$10, 'Data entry'!$BD$6:$BD$200,"&lt;&gt;*Negative*"))</f>
        <v>0</v>
      </c>
      <c r="L37" s="13">
        <f>SUM(COUNTIFS('Data entry'!$R$6:$R$200,'Summary Data'!$A37,'Data entry'!$B$6:$B$200,{"Confirmed";"Probable"},'Data entry'!$AO$6:$AO$200,$L$10, 'Data entry'!$BD$6:$BD$200,"&lt;&gt;*Negative*"))</f>
        <v>0</v>
      </c>
      <c r="M37" s="13">
        <f>SUM(COUNTIFS('Data entry'!$R$6:$R$200,'Summary Data'!$A37,'Data entry'!$B$6:$B$200,{"Confirmed";"Probable"},'Data entry'!$AO$6:$AO$200,$M$10, 'Data entry'!$BD$6:$BD$200,"&lt;&gt;*Negative*"))</f>
        <v>0</v>
      </c>
      <c r="N37" s="13">
        <f>SUM(COUNTIFS('Data entry'!$R$6:$R$200,'Summary Data'!$A37,'Data entry'!$B$6:$B$200,{"Confirmed";"Probable"},'Data entry'!$AO$6:$AO$200,$N$10, 'Data entry'!$BD$6:$BD$200,"&lt;&gt;*Negative*"))</f>
        <v>0</v>
      </c>
      <c r="O37" s="15">
        <f t="shared" si="3"/>
        <v>0</v>
      </c>
      <c r="P37" s="15">
        <f t="shared" si="4"/>
        <v>0</v>
      </c>
      <c r="Q37" s="15">
        <f>SUM(COUNTIFS('Data entry'!$R$6:$R$200,'Summary Data'!$A37,'Data entry'!$B$6:$B$200,{"Confirmed";"Probable"},'Data entry'!$AP$6:$AP$200,'Data Validation'!$U$2, 'Data entry'!$BD$6:$BD$200,"&lt;&gt;*Negative*"))</f>
        <v>0</v>
      </c>
      <c r="R37" s="15">
        <f>SUM(COUNTIFS('Data entry'!$R$6:$R$200,'Summary Data'!$A37,'Data entry'!$B$6:$B$200,{"Confirmed";"Probable"},'Data entry'!$AP$6:$AP$200,'Data Validation'!$U$3, 'Data entry'!$BD$6:$BD$200,"&lt;&gt;*Negative*"))</f>
        <v>0</v>
      </c>
      <c r="S37" s="15">
        <f>SUM(COUNTIFS('Data entry'!$R$6:$R$200,'Summary Data'!$A37,'Data entry'!$B$6:$B$200,{"Confirmed";"Probable"},'Data entry'!$AP$6:$AP$200,'Data Validation'!$U$4, 'Data entry'!$BD$6:$BD$200,"&lt;&gt;*Negative*"))</f>
        <v>0</v>
      </c>
      <c r="T37" s="15">
        <f>SUM(COUNTIFS('Data entry'!$R$6:$R$200,'Summary Data'!$A37,'Data entry'!$B$6:$B$200,{"Confirmed";"Probable"},'Data entry'!$AP$6:$AP$200,'Data Validation'!$U$5, 'Data entry'!$BD$6:$BD$200,"&lt;&gt;*Negative*"))</f>
        <v>0</v>
      </c>
      <c r="U37" s="15">
        <f>SUM(COUNTIFS('Data entry'!$R$6:$R$200,'Summary Data'!$A37,'Data entry'!$B$6:$B$200,{"Confirmed";"Probable"},'Data entry'!$AP$6:$AP$200,'Data Validation'!$U$6, 'Data entry'!$BD$6:$BD$200,"&lt;&gt;*Negative*"))</f>
        <v>0</v>
      </c>
      <c r="V37" s="15">
        <f>SUM(COUNTIFS('Data entry'!$R$6:$R$200,'Summary Data'!$A37,'Data entry'!$B$6:$B$200,{"Confirmed";"Probable"},'Data entry'!$AQ$6:$AQ$200,'Data Validation'!$V$2, 'Data entry'!$BD$6:$BD$200,"&lt;&gt;*Negative*"))</f>
        <v>0</v>
      </c>
      <c r="W37" s="15">
        <f>SUM(COUNTIFS('Data entry'!$R$6:$R$200,'Summary Data'!$A37,'Data entry'!$B$6:$B$200,{"Confirmed";"Probable"},'Data entry'!$AQ$6:$AQ$200,'Data Validation'!$V$3, 'Data entry'!$BD$6:$BD$200,"&lt;&gt;*Negative*"))</f>
        <v>0</v>
      </c>
      <c r="X37" s="15">
        <f>SUM(COUNTIFS('Data entry'!$R$6:$R$200,'Summary Data'!$A37,'Data entry'!$B$6:$B$200,{"Confirmed";"Probable"},'Data entry'!$AQ$6:$AQ$200,'Data Validation'!$V$4, 'Data entry'!$BD$6:$BD$200,"&lt;&gt;*Negative*"))</f>
        <v>0</v>
      </c>
      <c r="Y37" s="15">
        <f>SUM(COUNTIFS('Data entry'!$R$6:$R$200,'Summary Data'!$A37,'Data entry'!$B$6:$B$200,{"Confirmed";"Probable"},'Data entry'!$AQ$6:$AQ$200,'Data Validation'!$V$5, 'Data entry'!$BD$6:$BD$200,"&lt;&gt;*Negative*"))</f>
        <v>0</v>
      </c>
      <c r="Z37" s="15">
        <f>SUM(COUNTIFS('Data entry'!$R$6:$R$200,'Summary Data'!$A37,'Data entry'!$B$6:$B$200,{"Confirmed";"Probable"},'Data entry'!$AQ$6:$AQ$200,'Data Validation'!$V$6, 'Data entry'!$BD$6:$BD$200,"&lt;&gt;*Negative*"))</f>
        <v>0</v>
      </c>
      <c r="AA37" s="15">
        <f>SUM(COUNTIFS('Data entry'!$R$6:$R$200,'Summary Data'!$A37,'Data entry'!$B$6:$B$200,{"Confirmed";"Probable"},'Data entry'!$AQ$6:$AQ$200,'Data Validation'!$V$7, 'Data entry'!$BD$6:$BD$200,"&lt;&gt;*Negative*"))</f>
        <v>0</v>
      </c>
      <c r="AB37" s="15">
        <f>SUM(COUNTIFS('Data entry'!$R$6:$R$200,'Summary Data'!$A37,'Data entry'!$B$6:$B$200,{"Confirmed";"Probable"},'Data entry'!$AQ$6:$AQ$200,'Data Validation'!$V$8, 'Data entry'!$BD$6:$BD$200,"&lt;&gt;*Negative*"))</f>
        <v>0</v>
      </c>
      <c r="AC37" s="15">
        <f>SUM(COUNTIFS('Data entry'!$R$6:$R$200,'Summary Data'!$A37,'Data entry'!$B$6:$B$200,{"Confirmed";"Probable"},'Data entry'!$AQ$6:$AQ$200,'Data Validation'!$V$9, 'Data entry'!$BD$6:$BD$200,"&lt;&gt;*Negative*"))</f>
        <v>0</v>
      </c>
      <c r="AD37" s="15">
        <f>SUM(COUNTIFS('Data entry'!$R$6:$R$200,'Summary Data'!$A37,'Data entry'!$B$6:$B$200,{"Confirmed";"Probable"},'Data entry'!$AQ$6:$AQ$200,'Data Validation'!$V$10, 'Data entry'!$BD$6:$BD$200,"&lt;&gt;*Negative*"))</f>
        <v>0</v>
      </c>
      <c r="AE37" s="15">
        <f>SUM(COUNTIFS('Data entry'!$R$6:$R$200,'Summary Data'!$A37,'Data entry'!$B$6:$B$200,{"Confirmed";"Probable"},'Data entry'!$AQ$6:$AQ$200,'Data Validation'!$V$11, 'Data entry'!$BD$6:$BD$200,"&lt;&gt;*Negative*"))</f>
        <v>0</v>
      </c>
      <c r="AF37" s="15">
        <f>SUM(COUNTIFS('Data entry'!$R$6:$R$200,'Summary Data'!$A37,'Data entry'!$B$6:$B$200,{"Confirmed";"Probable"},'Data entry'!$AQ$6:$AQ$200,'Data Validation'!$V$2, 'Data entry'!$AP$6:$AP$200,'Data Validation'!$U$2, 'Data entry'!$BD$6:$BD$200,"&lt;&gt;*Negative*"))</f>
        <v>0</v>
      </c>
      <c r="AG37" s="15">
        <f>SUM(COUNTIFS('Data entry'!$R$6:$R$200,'Summary Data'!$A37,'Data entry'!$B$6:$B$200,{"Confirmed";"Probable"},'Data entry'!$AQ$6:$AQ$200,'Data Validation'!$V$2, 'Data entry'!$AP$6:$AP$200,'Data Validation'!$U$3, 'Data entry'!$BD$6:$BD$200,"&lt;&gt;*Negative*"))</f>
        <v>0</v>
      </c>
      <c r="AH37" s="15">
        <f>SUM(COUNTIFS('Data entry'!$R$6:$R$200,'Summary Data'!$A37,'Data entry'!$B$6:$B$200,{"Confirmed";"Probable"},'Data entry'!$AQ$6:$AQ$200,'Data Validation'!$V$2, 'Data entry'!$AP$6:$AP$200,'Data Validation'!$U$4, 'Data entry'!$BD$6:$BD$200,"&lt;&gt;*Negative*"))</f>
        <v>0</v>
      </c>
      <c r="AI37" s="15">
        <f>SUM(COUNTIFS('Data entry'!$R$6:$R$200,'Summary Data'!$A37,'Data entry'!$B$6:$B$200,{"Confirmed";"Probable"},'Data entry'!$AQ$6:$AQ$200,'Data Validation'!$V$2, 'Data entry'!$AP$6:$AP$200,'Data Validation'!$U$5, 'Data entry'!$BD$6:$BD$200,"&lt;&gt;*Negative*"))</f>
        <v>0</v>
      </c>
      <c r="AJ37" s="15">
        <f>SUM(COUNTIFS('Data entry'!$R$6:$R$200,'Summary Data'!$A37,'Data entry'!$B$6:$B$200,{"Confirmed";"Probable"},'Data entry'!$AQ$6:$AQ$200,'Data Validation'!$V$2, 'Data entry'!$AP$6:$AP$200,'Data Validation'!$U$6, 'Data entry'!$BD$6:$BD$200,"&lt;&gt;*Negative*"))</f>
        <v>0</v>
      </c>
      <c r="AK37" s="15">
        <f>SUM(COUNTIFS('Data entry'!$R$6:$R$200,'Summary Data'!$A37,'Data entry'!$B$6:$B$200,{"Confirmed";"Probable"},'Data entry'!$AQ$6:$AQ$200,'Data Validation'!$V$3, 'Data entry'!$AP$6:$AP$200,'Data Validation'!$U$2, 'Data entry'!$BD$6:$BD$200,"&lt;&gt;*Negative*"))</f>
        <v>0</v>
      </c>
      <c r="AL37" s="15">
        <f>SUM(COUNTIFS('Data entry'!$R$6:$R$200,'Summary Data'!$A37,'Data entry'!$B$6:$B$200,{"Confirmed";"Probable"},'Data entry'!$AQ$6:$AQ$200,'Data Validation'!$V$3, 'Data entry'!$AP$6:$AP$200,'Data Validation'!$U$3, 'Data entry'!$BD$6:$BD$200,"&lt;&gt;*Negative*"))</f>
        <v>0</v>
      </c>
      <c r="AM37" s="15">
        <f>SUM(COUNTIFS('Data entry'!$R$6:$R$200,'Summary Data'!$A37,'Data entry'!$B$6:$B$200,{"Confirmed";"Probable"},'Data entry'!$AQ$6:$AQ$200,'Data Validation'!$V$3, 'Data entry'!$AP$6:$AP$200,'Data Validation'!$U$4, 'Data entry'!$BD$6:$BD$200,"&lt;&gt;*Negative*"))</f>
        <v>0</v>
      </c>
      <c r="AN37" s="15">
        <f>SUM(COUNTIFS('Data entry'!$R$6:$R$200,'Summary Data'!$A37,'Data entry'!$B$6:$B$200,{"Confirmed";"Probable"},'Data entry'!$AQ$6:$AQ$200,'Data Validation'!$V$3, 'Data entry'!$AP$6:$AP$200,'Data Validation'!$U$5, 'Data entry'!$BD$6:$BD$200,"&lt;&gt;*Negative*"))</f>
        <v>0</v>
      </c>
      <c r="AO37" s="15">
        <f>SUM(COUNTIFS('Data entry'!$R$6:$R$200,'Summary Data'!$A37,'Data entry'!$B$6:$B$200,{"Confirmed";"Probable"},'Data entry'!$AQ$6:$AQ$200,'Data Validation'!$V$3, 'Data entry'!$AP$6:$AP$200,'Data Validation'!$U$6, 'Data entry'!$BD$6:$BD$200,"&lt;&gt;*Negative*"))</f>
        <v>0</v>
      </c>
      <c r="AP37" s="15">
        <f>SUM(COUNTIFS('Data entry'!$R$6:$R$200,'Summary Data'!$A37,'Data entry'!$B$6:$B$200,{"Confirmed";"Probable"},'Data entry'!$AQ$6:$AQ$200,'Data Validation'!$V$4, 'Data entry'!$AP$6:$AP$200,'Data Validation'!$U$2, 'Data entry'!$BD$6:$BD$200,"&lt;&gt;*Negative*"))</f>
        <v>0</v>
      </c>
      <c r="AQ37" s="15">
        <f>SUM(COUNTIFS('Data entry'!$R$6:$R$200,'Summary Data'!$A37,'Data entry'!$B$6:$B$200,{"Confirmed";"Probable"},'Data entry'!$AQ$6:$AQ$200,'Data Validation'!$V$4, 'Data entry'!$AP$6:$AP$200,'Data Validation'!$U$3, 'Data entry'!$BD$6:$BD$200,"&lt;&gt;*Negative*"))</f>
        <v>0</v>
      </c>
      <c r="AR37" s="15">
        <f>SUM(COUNTIFS('Data entry'!$R$6:$R$200,'Summary Data'!$A37,'Data entry'!$B$6:$B$200,{"Confirmed";"Probable"},'Data entry'!$AQ$6:$AQ$200,'Data Validation'!$V$4, 'Data entry'!$AP$6:$AP$200,'Data Validation'!$U$4, 'Data entry'!$BD$6:$BD$200,"&lt;&gt;*Negative*"))</f>
        <v>0</v>
      </c>
      <c r="AS37" s="15">
        <f>SUM(COUNTIFS('Data entry'!$R$6:$R$200,'Summary Data'!$A37,'Data entry'!$B$6:$B$200,{"Confirmed";"Probable"},'Data entry'!$AQ$6:$AQ$200,'Data Validation'!$V$4, 'Data entry'!$AP$6:$AP$200,'Data Validation'!$U$5, 'Data entry'!$BD$6:$BD$200,"&lt;&gt;*Negative*"))</f>
        <v>0</v>
      </c>
      <c r="AT37" s="15">
        <f>SUM(COUNTIFS('Data entry'!$R$6:$R$200,'Summary Data'!$A37,'Data entry'!$B$6:$B$200,{"Confirmed";"Probable"},'Data entry'!$AQ$6:$AQ$200,'Data Validation'!$V$4, 'Data entry'!$AP$6:$AP$200,'Data Validation'!$U$6, 'Data entry'!$BD$6:$BD$200,"&lt;&gt;*Negative*"))</f>
        <v>0</v>
      </c>
      <c r="AU37" s="15">
        <f>SUM(COUNTIFS('Data entry'!$R$6:$R$200,'Summary Data'!$A37,'Data entry'!$B$6:$B$200,{"Confirmed";"Probable"},'Data entry'!$AQ$6:$AQ$200,'Data Validation'!$V$5, 'Data entry'!$AP$6:$AP$200,'Data Validation'!$U$2, 'Data entry'!$BD$6:$BD$200,"&lt;&gt;*Negative*"))</f>
        <v>0</v>
      </c>
      <c r="AV37" s="15">
        <f>SUM(COUNTIFS('Data entry'!$R$6:$R$200,'Summary Data'!$A37,'Data entry'!$B$6:$B$200,{"Confirmed";"Probable"},'Data entry'!$AQ$6:$AQ$200,'Data Validation'!$V$5, 'Data entry'!$AP$6:$AP$200,'Data Validation'!$U$3, 'Data entry'!$BD$6:$BD$200,"&lt;&gt;*Negative*"))</f>
        <v>0</v>
      </c>
      <c r="AW37" s="15">
        <f>SUM(COUNTIFS('Data entry'!$R$6:$R$200,'Summary Data'!$A37,'Data entry'!$B$6:$B$200,{"Confirmed";"Probable"},'Data entry'!$AQ$6:$AQ$200,'Data Validation'!$V$5, 'Data entry'!$AP$6:$AP$200,'Data Validation'!$U$4, 'Data entry'!$BD$6:$BD$200,"&lt;&gt;*Negative*"))</f>
        <v>0</v>
      </c>
      <c r="AX37" s="15">
        <f>SUM(COUNTIFS('Data entry'!$R$6:$R$200,'Summary Data'!$A37,'Data entry'!$B$6:$B$200,{"Confirmed";"Probable"},'Data entry'!$AQ$6:$AQ$200,'Data Validation'!$V$5, 'Data entry'!$AP$6:$AP$200,'Data Validation'!$U$5, 'Data entry'!$BD$6:$BD$200,"&lt;&gt;*Negative*"))</f>
        <v>0</v>
      </c>
      <c r="AY37" s="15">
        <f>SUM(COUNTIFS('Data entry'!$R$6:$R$200,'Summary Data'!$A37,'Data entry'!$B$6:$B$200,{"Confirmed";"Probable"},'Data entry'!$AQ$6:$AQ$200,'Data Validation'!$V$5, 'Data entry'!$AP$6:$AP$200,'Data Validation'!$U$6, 'Data entry'!$BD$6:$BD$200,"&lt;&gt;*Negative*"))</f>
        <v>0</v>
      </c>
      <c r="AZ37" s="15">
        <f>SUM(COUNTIFS('Data entry'!$R$6:$R$200,'Summary Data'!$A37,'Data entry'!$B$6:$B$200,{"Confirmed";"Probable"},'Data entry'!$AQ$6:$AQ$200,'Data Validation'!$V$6, 'Data entry'!$AP$6:$AP$200,'Data Validation'!$U$2, 'Data entry'!$BD$6:$BD$200,"&lt;&gt;*Negative*"))</f>
        <v>0</v>
      </c>
      <c r="BA37" s="15">
        <f>SUM(COUNTIFS('Data entry'!$R$6:$R$200,'Summary Data'!$A37,'Data entry'!$B$6:$B$200,{"Confirmed";"Probable"},'Data entry'!$AQ$6:$AQ$200,'Data Validation'!$V$6, 'Data entry'!$AP$6:$AP$200,'Data Validation'!$U$3, 'Data entry'!$BD$6:$BD$200,"&lt;&gt;*Negative*"))</f>
        <v>0</v>
      </c>
      <c r="BB37" s="15">
        <f>SUM(COUNTIFS('Data entry'!$R$6:$R$200,'Summary Data'!$A37,'Data entry'!$B$6:$B$200,{"Confirmed";"Probable"},'Data entry'!$AQ$6:$AQ$200,'Data Validation'!$V$6, 'Data entry'!$AP$6:$AP$200,'Data Validation'!$U$4, 'Data entry'!$BD$6:$BD$200,"&lt;&gt;*Negative*"))</f>
        <v>0</v>
      </c>
      <c r="BC37" s="15">
        <f>SUM(COUNTIFS('Data entry'!$R$6:$R$200,'Summary Data'!$A37,'Data entry'!$B$6:$B$200,{"Confirmed";"Probable"},'Data entry'!$AQ$6:$AQ$200,'Data Validation'!$V$6, 'Data entry'!$AP$6:$AP$200,'Data Validation'!$U$5, 'Data entry'!$BD$6:$BD$200,"&lt;&gt;*Negative*"))</f>
        <v>0</v>
      </c>
      <c r="BD37" s="15">
        <f>SUM(COUNTIFS('Data entry'!$R$6:$R$200,'Summary Data'!$A37,'Data entry'!$B$6:$B$200,{"Confirmed";"Probable"},'Data entry'!$AQ$6:$AQ$200,'Data Validation'!$V$6, 'Data entry'!$AP$6:$AP$200,'Data Validation'!$U$6, 'Data entry'!$BD$6:$BD$200,"&lt;&gt;*Negative*"))</f>
        <v>0</v>
      </c>
      <c r="BE37" s="15">
        <f>SUM(COUNTIFS('Data entry'!$R$6:$R$200,'Summary Data'!$A37,'Data entry'!$B$6:$B$200,{"Confirmed";"Probable"},'Data entry'!$AQ$6:$AQ$200,'Data Validation'!$V$7, 'Data entry'!$AP$6:$AP$200,'Data Validation'!$U$2, 'Data entry'!$BD$6:$BD$200,"&lt;&gt;*Negative*"))</f>
        <v>0</v>
      </c>
      <c r="BF37" s="15">
        <f>SUM(COUNTIFS('Data entry'!$R$6:$R$200,'Summary Data'!$A37,'Data entry'!$B$6:$B$200,{"Confirmed";"Probable"},'Data entry'!$AQ$6:$AQ$200,'Data Validation'!$V$7, 'Data entry'!$AP$6:$AP$200,'Data Validation'!$U$3, 'Data entry'!$BD$6:$BD$200,"&lt;&gt;*Negative*"))</f>
        <v>0</v>
      </c>
      <c r="BG37" s="15">
        <f>SUM(COUNTIFS('Data entry'!$R$6:$R$200,'Summary Data'!$A37,'Data entry'!$B$6:$B$200,{"Confirmed";"Probable"},'Data entry'!$AQ$6:$AQ$200,'Data Validation'!$V$7, 'Data entry'!$AP$6:$AP$200,'Data Validation'!$U$4, 'Data entry'!$BD$6:$BD$200,"&lt;&gt;*Negative*"))</f>
        <v>0</v>
      </c>
      <c r="BH37" s="15">
        <f>SUM(COUNTIFS('Data entry'!$R$6:$R$200,'Summary Data'!$A37,'Data entry'!$B$6:$B$200,{"Confirmed";"Probable"},'Data entry'!$AQ$6:$AQ$200,'Data Validation'!$V$7, 'Data entry'!$AP$6:$AP$200,'Data Validation'!$U$5, 'Data entry'!$BD$6:$BD$200,"&lt;&gt;*Negative*"))</f>
        <v>0</v>
      </c>
      <c r="BI37" s="15">
        <f>SUM(COUNTIFS('Data entry'!$R$6:$R$200,'Summary Data'!$A37,'Data entry'!$B$6:$B$200,{"Confirmed";"Probable"},'Data entry'!$AQ$6:$AQ$200,'Data Validation'!$V$7, 'Data entry'!$AP$6:$AP$200,'Data Validation'!$U$6, 'Data entry'!$BD$6:$BD$200,"&lt;&gt;*Negative*"))</f>
        <v>0</v>
      </c>
      <c r="BJ37" s="15">
        <f>SUM(COUNTIFS('Data entry'!$R$6:$R$200,'Summary Data'!$A37,'Data entry'!$B$6:$B$200,{"Confirmed";"Probable"},'Data entry'!$AQ$6:$AQ$200,'Data Validation'!$V$8, 'Data entry'!$AP$6:$AP$200,'Data Validation'!$U$2, 'Data entry'!$BD$6:$BD$200,"&lt;&gt;*Negative*"))</f>
        <v>0</v>
      </c>
      <c r="BK37" s="15">
        <f>SUM(COUNTIFS('Data entry'!$R$6:$R$200,'Summary Data'!$A37,'Data entry'!$B$6:$B$200,{"Confirmed";"Probable"},'Data entry'!$AQ$6:$AQ$200,'Data Validation'!$V$8, 'Data entry'!$AP$6:$AP$200,'Data Validation'!$U$3, 'Data entry'!$BD$6:$BD$200,"&lt;&gt;*Negative*"))</f>
        <v>0</v>
      </c>
      <c r="BL37" s="15">
        <f>SUM(COUNTIFS('Data entry'!$R$6:$R$200,'Summary Data'!$A37,'Data entry'!$B$6:$B$200,{"Confirmed";"Probable"},'Data entry'!$AQ$6:$AQ$200,'Data Validation'!$V$8, 'Data entry'!$AP$6:$AP$200,'Data Validation'!$U$4, 'Data entry'!$BD$6:$BD$200,"&lt;&gt;*Negative*"))</f>
        <v>0</v>
      </c>
      <c r="BM37" s="15">
        <f>SUM(COUNTIFS('Data entry'!$R$6:$R$200,'Summary Data'!$A37,'Data entry'!$B$6:$B$200,{"Confirmed";"Probable"},'Data entry'!$AQ$6:$AQ$200,'Data Validation'!$V$8, 'Data entry'!$AP$6:$AP$200,'Data Validation'!$U$5, 'Data entry'!$BD$6:$BD$200,"&lt;&gt;*Negative*"))</f>
        <v>0</v>
      </c>
      <c r="BN37" s="15">
        <f>SUM(COUNTIFS('Data entry'!$R$6:$R$200,'Summary Data'!$A37,'Data entry'!$B$6:$B$200,{"Confirmed";"Probable"},'Data entry'!$AQ$6:$AQ$200,'Data Validation'!$V$8, 'Data entry'!$AP$6:$AP$200,'Data Validation'!$U$6, 'Data entry'!$BD$6:$BD$200,"&lt;&gt;*Negative*"))</f>
        <v>0</v>
      </c>
      <c r="BO37" s="15">
        <f>SUM(COUNTIFS('Data entry'!$R$6:$R$200,'Summary Data'!$A37,'Data entry'!$B$6:$B$200,{"Confirmed";"Probable"},'Data entry'!$AQ$6:$AQ$200,'Data Validation'!$V$9, 'Data entry'!$AP$6:$AP$200,'Data Validation'!$U$2, 'Data entry'!$BD$6:$BD$200,"&lt;&gt;*Negative*"))</f>
        <v>0</v>
      </c>
      <c r="BP37" s="15">
        <f>SUM(COUNTIFS('Data entry'!$R$6:$R$200,'Summary Data'!$A37,'Data entry'!$B$6:$B$200,{"Confirmed";"Probable"},'Data entry'!$AQ$6:$AQ$200,'Data Validation'!$V$9, 'Data entry'!$AP$6:$AP$200,'Data Validation'!$U$3, 'Data entry'!$BD$6:$BD$200,"&lt;&gt;*Negative*"))</f>
        <v>0</v>
      </c>
      <c r="BQ37" s="15">
        <f>SUM(COUNTIFS('Data entry'!$R$6:$R$200,'Summary Data'!$A37,'Data entry'!$B$6:$B$200,{"Confirmed";"Probable"},'Data entry'!$AQ$6:$AQ$200,'Data Validation'!$V$9, 'Data entry'!$AP$6:$AP$200,'Data Validation'!$U$4, 'Data entry'!$BD$6:$BD$200,"&lt;&gt;*Negative*"))</f>
        <v>0</v>
      </c>
      <c r="BR37" s="15">
        <f>SUM(COUNTIFS('Data entry'!$R$6:$R$200,'Summary Data'!$A37,'Data entry'!$B$6:$B$200,{"Confirmed";"Probable"},'Data entry'!$AQ$6:$AQ$200,'Data Validation'!$V$9, 'Data entry'!$AP$6:$AP$200,'Data Validation'!$U$5, 'Data entry'!$BD$6:$BD$200,"&lt;&gt;*Negative*"))</f>
        <v>0</v>
      </c>
      <c r="BS37" s="15">
        <f>SUM(COUNTIFS('Data entry'!$R$6:$R$200,'Summary Data'!$A37,'Data entry'!$B$6:$B$200,{"Confirmed";"Probable"},'Data entry'!$AQ$6:$AQ$200,'Data Validation'!$V$9, 'Data entry'!$AP$6:$AP$200,'Data Validation'!$U$6, 'Data entry'!$BD$6:$BD$200,"&lt;&gt;*Negative*"))</f>
        <v>0</v>
      </c>
      <c r="BT37" s="15">
        <f>SUM(COUNTIFS('Data entry'!$R$6:$R$200,'Summary Data'!$A37,'Data entry'!$B$6:$B$200,{"Confirmed";"Probable"},'Data entry'!$AQ$6:$AQ$200,'Data Validation'!$V$10, 'Data entry'!$AP$6:$AP$200,'Data Validation'!$U$2, 'Data entry'!$BD$6:$BD$200,"&lt;&gt;*Negative*"))</f>
        <v>0</v>
      </c>
      <c r="BU37" s="15">
        <f>SUM(COUNTIFS('Data entry'!$R$6:$R$200,'Summary Data'!$A37,'Data entry'!$B$6:$B$200,{"Confirmed";"Probable"},'Data entry'!$AQ$6:$AQ$200,'Data Validation'!$V$10, 'Data entry'!$AP$6:$AP$200,'Data Validation'!$U$3, 'Data entry'!$BD$6:$BD$200,"&lt;&gt;*Negative*"))</f>
        <v>0</v>
      </c>
      <c r="BV37" s="15">
        <f>SUM(COUNTIFS('Data entry'!$R$6:$R$200,'Summary Data'!$A37,'Data entry'!$B$6:$B$200,{"Confirmed";"Probable"},'Data entry'!$AQ$6:$AQ$200,'Data Validation'!$V$10, 'Data entry'!$AP$6:$AP$200,'Data Validation'!$U$4, 'Data entry'!$BD$6:$BD$200,"&lt;&gt;*Negative*"))</f>
        <v>0</v>
      </c>
      <c r="BW37" s="15">
        <f>SUM(COUNTIFS('Data entry'!$R$6:$R$200,'Summary Data'!$A37,'Data entry'!$B$6:$B$200,{"Confirmed";"Probable"},'Data entry'!$AQ$6:$AQ$200,'Data Validation'!$V$10, 'Data entry'!$AP$6:$AP$200,'Data Validation'!$U$5, 'Data entry'!$BD$6:$BD$200,"&lt;&gt;*Negative*"))</f>
        <v>0</v>
      </c>
      <c r="BX37" s="15">
        <f>SUM(COUNTIFS('Data entry'!$R$6:$R$200,'Summary Data'!$A37,'Data entry'!$B$6:$B$200,{"Confirmed";"Probable"},'Data entry'!$AQ$6:$AQ$200,'Data Validation'!$V$10, 'Data entry'!$AP$6:$AP$200,'Data Validation'!$U$6, 'Data entry'!$BD$6:$BD$200,"&lt;&gt;*Negative*"))</f>
        <v>0</v>
      </c>
      <c r="BY37" s="15">
        <f>SUM(COUNTIFS('Data entry'!$R$6:$R$200,'Summary Data'!$A37,'Data entry'!$B$6:$B$200,{"Confirmed";"Probable"},'Data entry'!$AQ$6:$AQ$200,'Data Validation'!$V$11, 'Data entry'!$AP$6:$AP$200,'Data Validation'!$U$2, 'Data entry'!$BD$6:$BD$200,"&lt;&gt;*Negative*"))</f>
        <v>0</v>
      </c>
      <c r="BZ37" s="15">
        <f>SUM(COUNTIFS('Data entry'!$R$6:$R$200,'Summary Data'!$A37,'Data entry'!$B$6:$B$200,{"Confirmed";"Probable"},'Data entry'!$AQ$6:$AQ$200,'Data Validation'!$V$11, 'Data entry'!$AP$6:$AP$200,'Data Validation'!$U$3, 'Data entry'!$BD$6:$BD$200,"&lt;&gt;*Negative*"))</f>
        <v>0</v>
      </c>
      <c r="CA37" s="15">
        <f>SUM(COUNTIFS('Data entry'!$R$6:$R$200,'Summary Data'!$A37,'Data entry'!$B$6:$B$200,{"Confirmed";"Probable"},'Data entry'!$AQ$6:$AQ$200,'Data Validation'!$V$11, 'Data entry'!$AP$6:$AP$200,'Data Validation'!$U$4, 'Data entry'!$BD$6:$BD$200,"&lt;&gt;*Negative*"))</f>
        <v>0</v>
      </c>
      <c r="CB37" s="15">
        <f>SUM(COUNTIFS('Data entry'!$R$6:$R$200,'Summary Data'!$A37,'Data entry'!$B$6:$B$200,{"Confirmed";"Probable"},'Data entry'!$AQ$6:$AQ$200,'Data Validation'!$V$11, 'Data entry'!$AP$6:$AP$200,'Data Validation'!$U$5, 'Data entry'!$BD$6:$BD$200,"&lt;&gt;*Negative*"))</f>
        <v>0</v>
      </c>
      <c r="CC37" s="15">
        <f>SUM(COUNTIFS('Data entry'!$R$6:$R$200,'Summary Data'!$A37,'Data entry'!$B$6:$B$200,{"Confirmed";"Probable"},'Data entry'!$AQ$6:$AQ$200,'Data Validation'!$V$11, 'Data entry'!$AP$6:$AP$200,'Data Validation'!$U$6, 'Data entry'!$BD$6:$BD$200,"&lt;&gt;*Negative*"))</f>
        <v>0</v>
      </c>
    </row>
    <row r="38" spans="1:81" x14ac:dyDescent="0.3">
      <c r="A38" s="12">
        <f t="shared" si="5"/>
        <v>26</v>
      </c>
      <c r="B38" s="13">
        <f t="shared" si="2"/>
        <v>0</v>
      </c>
      <c r="C38" s="13">
        <f>COUNTIFS('Data entry'!$R$6:$R$200,$A38,'Data entry'!$B$6:$B$200,"Confirmed",'Data entry'!$BD$6:$BD$200,"&lt;&gt;*Negative*")</f>
        <v>0</v>
      </c>
      <c r="D38" s="13">
        <f>COUNTIFS('Data entry'!$R$6:$R$200,$A38,'Data entry'!$B$6:$B$200,"Probable",'Data entry'!$BD$6:$BD$200,"&lt;&gt;*Negative*")</f>
        <v>0</v>
      </c>
      <c r="E38" s="13">
        <f>COUNTIFS('Data entry'!$R$6:$R$200,$A38,'Data entry'!$B$6:$B$200,"DNM")</f>
        <v>0</v>
      </c>
      <c r="F38" s="13">
        <f>SUM(COUNTIFS('Data entry'!$R$6:$R$200,'Summary Data'!$A38,'Data entry'!$B$6:$B$200,{"Confirmed";"Probable"},'Data entry'!$AO$6:$AO$200,$F$10, 'Data entry'!$BD$6:$BD$200,"&lt;&gt;*Negative*"))</f>
        <v>0</v>
      </c>
      <c r="G38" s="13">
        <f>SUM(COUNTIFS('Data entry'!$R$6:$R$200,'Summary Data'!$A38,'Data entry'!$B$6:$B$200,{"Confirmed";"Probable"},'Data entry'!$AO$6:$AO$200,$G$10, 'Data entry'!$BD$6:$BD$200,"&lt;&gt;*Negative*"))</f>
        <v>0</v>
      </c>
      <c r="H38" s="13">
        <f>SUM(COUNTIFS('Data entry'!$R$6:$R$200,'Summary Data'!$A38,'Data entry'!$B$6:$B$200,{"Confirmed";"Probable"},'Data entry'!$AO$6:$AO$200,$H$10, 'Data entry'!$BD$6:$BD$200,"&lt;&gt;*Negative*"))</f>
        <v>0</v>
      </c>
      <c r="I38" s="13">
        <f>SUM(COUNTIFS('Data entry'!$R$6:$R$200,'Summary Data'!$A38,'Data entry'!$B$6:$B$200,{"Confirmed";"Probable"},'Data entry'!$AO$6:$AO$200,$I$10, 'Data entry'!$BD$6:$BD$200,"&lt;&gt;*Negative*"))</f>
        <v>0</v>
      </c>
      <c r="J38" s="13">
        <f>SUM(COUNTIFS('Data entry'!$R$6:$R$200,'Summary Data'!$A38,'Data entry'!$B$6:$B$200,{"Confirmed";"Probable"},'Data entry'!$AO$6:$AO$200,$J$10, 'Data entry'!$BD$6:$BD$200,"&lt;&gt;*Negative*"))</f>
        <v>0</v>
      </c>
      <c r="K38" s="13">
        <f>SUM(COUNTIFS('Data entry'!$R$6:$R$200,'Summary Data'!$A38,'Data entry'!$B$6:$B$200,{"Confirmed";"Probable"},'Data entry'!$AO$6:$AO$200,$K$10, 'Data entry'!$BD$6:$BD$200,"&lt;&gt;*Negative*"))</f>
        <v>0</v>
      </c>
      <c r="L38" s="13">
        <f>SUM(COUNTIFS('Data entry'!$R$6:$R$200,'Summary Data'!$A38,'Data entry'!$B$6:$B$200,{"Confirmed";"Probable"},'Data entry'!$AO$6:$AO$200,$L$10, 'Data entry'!$BD$6:$BD$200,"&lt;&gt;*Negative*"))</f>
        <v>0</v>
      </c>
      <c r="M38" s="13">
        <f>SUM(COUNTIFS('Data entry'!$R$6:$R$200,'Summary Data'!$A38,'Data entry'!$B$6:$B$200,{"Confirmed";"Probable"},'Data entry'!$AO$6:$AO$200,$M$10, 'Data entry'!$BD$6:$BD$200,"&lt;&gt;*Negative*"))</f>
        <v>0</v>
      </c>
      <c r="N38" s="13">
        <f>SUM(COUNTIFS('Data entry'!$R$6:$R$200,'Summary Data'!$A38,'Data entry'!$B$6:$B$200,{"Confirmed";"Probable"},'Data entry'!$AO$6:$AO$200,$N$10, 'Data entry'!$BD$6:$BD$200,"&lt;&gt;*Negative*"))</f>
        <v>0</v>
      </c>
      <c r="O38" s="15">
        <f t="shared" si="3"/>
        <v>0</v>
      </c>
      <c r="P38" s="15">
        <f t="shared" si="4"/>
        <v>0</v>
      </c>
      <c r="Q38" s="15">
        <f>SUM(COUNTIFS('Data entry'!$R$6:$R$200,'Summary Data'!$A38,'Data entry'!$B$6:$B$200,{"Confirmed";"Probable"},'Data entry'!$AP$6:$AP$200,'Data Validation'!$U$2, 'Data entry'!$BD$6:$BD$200,"&lt;&gt;*Negative*"))</f>
        <v>0</v>
      </c>
      <c r="R38" s="15">
        <f>SUM(COUNTIFS('Data entry'!$R$6:$R$200,'Summary Data'!$A38,'Data entry'!$B$6:$B$200,{"Confirmed";"Probable"},'Data entry'!$AP$6:$AP$200,'Data Validation'!$U$3, 'Data entry'!$BD$6:$BD$200,"&lt;&gt;*Negative*"))</f>
        <v>0</v>
      </c>
      <c r="S38" s="15">
        <f>SUM(COUNTIFS('Data entry'!$R$6:$R$200,'Summary Data'!$A38,'Data entry'!$B$6:$B$200,{"Confirmed";"Probable"},'Data entry'!$AP$6:$AP$200,'Data Validation'!$U$4, 'Data entry'!$BD$6:$BD$200,"&lt;&gt;*Negative*"))</f>
        <v>0</v>
      </c>
      <c r="T38" s="15">
        <f>SUM(COUNTIFS('Data entry'!$R$6:$R$200,'Summary Data'!$A38,'Data entry'!$B$6:$B$200,{"Confirmed";"Probable"},'Data entry'!$AP$6:$AP$200,'Data Validation'!$U$5, 'Data entry'!$BD$6:$BD$200,"&lt;&gt;*Negative*"))</f>
        <v>0</v>
      </c>
      <c r="U38" s="15">
        <f>SUM(COUNTIFS('Data entry'!$R$6:$R$200,'Summary Data'!$A38,'Data entry'!$B$6:$B$200,{"Confirmed";"Probable"},'Data entry'!$AP$6:$AP$200,'Data Validation'!$U$6, 'Data entry'!$BD$6:$BD$200,"&lt;&gt;*Negative*"))</f>
        <v>0</v>
      </c>
      <c r="V38" s="15">
        <f>SUM(COUNTIFS('Data entry'!$R$6:$R$200,'Summary Data'!$A38,'Data entry'!$B$6:$B$200,{"Confirmed";"Probable"},'Data entry'!$AQ$6:$AQ$200,'Data Validation'!$V$2, 'Data entry'!$BD$6:$BD$200,"&lt;&gt;*Negative*"))</f>
        <v>0</v>
      </c>
      <c r="W38" s="15">
        <f>SUM(COUNTIFS('Data entry'!$R$6:$R$200,'Summary Data'!$A38,'Data entry'!$B$6:$B$200,{"Confirmed";"Probable"},'Data entry'!$AQ$6:$AQ$200,'Data Validation'!$V$3, 'Data entry'!$BD$6:$BD$200,"&lt;&gt;*Negative*"))</f>
        <v>0</v>
      </c>
      <c r="X38" s="15">
        <f>SUM(COUNTIFS('Data entry'!$R$6:$R$200,'Summary Data'!$A38,'Data entry'!$B$6:$B$200,{"Confirmed";"Probable"},'Data entry'!$AQ$6:$AQ$200,'Data Validation'!$V$4, 'Data entry'!$BD$6:$BD$200,"&lt;&gt;*Negative*"))</f>
        <v>0</v>
      </c>
      <c r="Y38" s="15">
        <f>SUM(COUNTIFS('Data entry'!$R$6:$R$200,'Summary Data'!$A38,'Data entry'!$B$6:$B$200,{"Confirmed";"Probable"},'Data entry'!$AQ$6:$AQ$200,'Data Validation'!$V$5, 'Data entry'!$BD$6:$BD$200,"&lt;&gt;*Negative*"))</f>
        <v>0</v>
      </c>
      <c r="Z38" s="15">
        <f>SUM(COUNTIFS('Data entry'!$R$6:$R$200,'Summary Data'!$A38,'Data entry'!$B$6:$B$200,{"Confirmed";"Probable"},'Data entry'!$AQ$6:$AQ$200,'Data Validation'!$V$6, 'Data entry'!$BD$6:$BD$200,"&lt;&gt;*Negative*"))</f>
        <v>0</v>
      </c>
      <c r="AA38" s="15">
        <f>SUM(COUNTIFS('Data entry'!$R$6:$R$200,'Summary Data'!$A38,'Data entry'!$B$6:$B$200,{"Confirmed";"Probable"},'Data entry'!$AQ$6:$AQ$200,'Data Validation'!$V$7, 'Data entry'!$BD$6:$BD$200,"&lt;&gt;*Negative*"))</f>
        <v>0</v>
      </c>
      <c r="AB38" s="15">
        <f>SUM(COUNTIFS('Data entry'!$R$6:$R$200,'Summary Data'!$A38,'Data entry'!$B$6:$B$200,{"Confirmed";"Probable"},'Data entry'!$AQ$6:$AQ$200,'Data Validation'!$V$8, 'Data entry'!$BD$6:$BD$200,"&lt;&gt;*Negative*"))</f>
        <v>0</v>
      </c>
      <c r="AC38" s="15">
        <f>SUM(COUNTIFS('Data entry'!$R$6:$R$200,'Summary Data'!$A38,'Data entry'!$B$6:$B$200,{"Confirmed";"Probable"},'Data entry'!$AQ$6:$AQ$200,'Data Validation'!$V$9, 'Data entry'!$BD$6:$BD$200,"&lt;&gt;*Negative*"))</f>
        <v>0</v>
      </c>
      <c r="AD38" s="15">
        <f>SUM(COUNTIFS('Data entry'!$R$6:$R$200,'Summary Data'!$A38,'Data entry'!$B$6:$B$200,{"Confirmed";"Probable"},'Data entry'!$AQ$6:$AQ$200,'Data Validation'!$V$10, 'Data entry'!$BD$6:$BD$200,"&lt;&gt;*Negative*"))</f>
        <v>0</v>
      </c>
      <c r="AE38" s="15">
        <f>SUM(COUNTIFS('Data entry'!$R$6:$R$200,'Summary Data'!$A38,'Data entry'!$B$6:$B$200,{"Confirmed";"Probable"},'Data entry'!$AQ$6:$AQ$200,'Data Validation'!$V$11, 'Data entry'!$BD$6:$BD$200,"&lt;&gt;*Negative*"))</f>
        <v>0</v>
      </c>
      <c r="AF38" s="15">
        <f>SUM(COUNTIFS('Data entry'!$R$6:$R$200,'Summary Data'!$A38,'Data entry'!$B$6:$B$200,{"Confirmed";"Probable"},'Data entry'!$AQ$6:$AQ$200,'Data Validation'!$V$2, 'Data entry'!$AP$6:$AP$200,'Data Validation'!$U$2, 'Data entry'!$BD$6:$BD$200,"&lt;&gt;*Negative*"))</f>
        <v>0</v>
      </c>
      <c r="AG38" s="15">
        <f>SUM(COUNTIFS('Data entry'!$R$6:$R$200,'Summary Data'!$A38,'Data entry'!$B$6:$B$200,{"Confirmed";"Probable"},'Data entry'!$AQ$6:$AQ$200,'Data Validation'!$V$2, 'Data entry'!$AP$6:$AP$200,'Data Validation'!$U$3, 'Data entry'!$BD$6:$BD$200,"&lt;&gt;*Negative*"))</f>
        <v>0</v>
      </c>
      <c r="AH38" s="15">
        <f>SUM(COUNTIFS('Data entry'!$R$6:$R$200,'Summary Data'!$A38,'Data entry'!$B$6:$B$200,{"Confirmed";"Probable"},'Data entry'!$AQ$6:$AQ$200,'Data Validation'!$V$2, 'Data entry'!$AP$6:$AP$200,'Data Validation'!$U$4, 'Data entry'!$BD$6:$BD$200,"&lt;&gt;*Negative*"))</f>
        <v>0</v>
      </c>
      <c r="AI38" s="15">
        <f>SUM(COUNTIFS('Data entry'!$R$6:$R$200,'Summary Data'!$A38,'Data entry'!$B$6:$B$200,{"Confirmed";"Probable"},'Data entry'!$AQ$6:$AQ$200,'Data Validation'!$V$2, 'Data entry'!$AP$6:$AP$200,'Data Validation'!$U$5, 'Data entry'!$BD$6:$BD$200,"&lt;&gt;*Negative*"))</f>
        <v>0</v>
      </c>
      <c r="AJ38" s="15">
        <f>SUM(COUNTIFS('Data entry'!$R$6:$R$200,'Summary Data'!$A38,'Data entry'!$B$6:$B$200,{"Confirmed";"Probable"},'Data entry'!$AQ$6:$AQ$200,'Data Validation'!$V$2, 'Data entry'!$AP$6:$AP$200,'Data Validation'!$U$6, 'Data entry'!$BD$6:$BD$200,"&lt;&gt;*Negative*"))</f>
        <v>0</v>
      </c>
      <c r="AK38" s="15">
        <f>SUM(COUNTIFS('Data entry'!$R$6:$R$200,'Summary Data'!$A38,'Data entry'!$B$6:$B$200,{"Confirmed";"Probable"},'Data entry'!$AQ$6:$AQ$200,'Data Validation'!$V$3, 'Data entry'!$AP$6:$AP$200,'Data Validation'!$U$2, 'Data entry'!$BD$6:$BD$200,"&lt;&gt;*Negative*"))</f>
        <v>0</v>
      </c>
      <c r="AL38" s="15">
        <f>SUM(COUNTIFS('Data entry'!$R$6:$R$200,'Summary Data'!$A38,'Data entry'!$B$6:$B$200,{"Confirmed";"Probable"},'Data entry'!$AQ$6:$AQ$200,'Data Validation'!$V$3, 'Data entry'!$AP$6:$AP$200,'Data Validation'!$U$3, 'Data entry'!$BD$6:$BD$200,"&lt;&gt;*Negative*"))</f>
        <v>0</v>
      </c>
      <c r="AM38" s="15">
        <f>SUM(COUNTIFS('Data entry'!$R$6:$R$200,'Summary Data'!$A38,'Data entry'!$B$6:$B$200,{"Confirmed";"Probable"},'Data entry'!$AQ$6:$AQ$200,'Data Validation'!$V$3, 'Data entry'!$AP$6:$AP$200,'Data Validation'!$U$4, 'Data entry'!$BD$6:$BD$200,"&lt;&gt;*Negative*"))</f>
        <v>0</v>
      </c>
      <c r="AN38" s="15">
        <f>SUM(COUNTIFS('Data entry'!$R$6:$R$200,'Summary Data'!$A38,'Data entry'!$B$6:$B$200,{"Confirmed";"Probable"},'Data entry'!$AQ$6:$AQ$200,'Data Validation'!$V$3, 'Data entry'!$AP$6:$AP$200,'Data Validation'!$U$5, 'Data entry'!$BD$6:$BD$200,"&lt;&gt;*Negative*"))</f>
        <v>0</v>
      </c>
      <c r="AO38" s="15">
        <f>SUM(COUNTIFS('Data entry'!$R$6:$R$200,'Summary Data'!$A38,'Data entry'!$B$6:$B$200,{"Confirmed";"Probable"},'Data entry'!$AQ$6:$AQ$200,'Data Validation'!$V$3, 'Data entry'!$AP$6:$AP$200,'Data Validation'!$U$6, 'Data entry'!$BD$6:$BD$200,"&lt;&gt;*Negative*"))</f>
        <v>0</v>
      </c>
      <c r="AP38" s="15">
        <f>SUM(COUNTIFS('Data entry'!$R$6:$R$200,'Summary Data'!$A38,'Data entry'!$B$6:$B$200,{"Confirmed";"Probable"},'Data entry'!$AQ$6:$AQ$200,'Data Validation'!$V$4, 'Data entry'!$AP$6:$AP$200,'Data Validation'!$U$2, 'Data entry'!$BD$6:$BD$200,"&lt;&gt;*Negative*"))</f>
        <v>0</v>
      </c>
      <c r="AQ38" s="15">
        <f>SUM(COUNTIFS('Data entry'!$R$6:$R$200,'Summary Data'!$A38,'Data entry'!$B$6:$B$200,{"Confirmed";"Probable"},'Data entry'!$AQ$6:$AQ$200,'Data Validation'!$V$4, 'Data entry'!$AP$6:$AP$200,'Data Validation'!$U$3, 'Data entry'!$BD$6:$BD$200,"&lt;&gt;*Negative*"))</f>
        <v>0</v>
      </c>
      <c r="AR38" s="15">
        <f>SUM(COUNTIFS('Data entry'!$R$6:$R$200,'Summary Data'!$A38,'Data entry'!$B$6:$B$200,{"Confirmed";"Probable"},'Data entry'!$AQ$6:$AQ$200,'Data Validation'!$V$4, 'Data entry'!$AP$6:$AP$200,'Data Validation'!$U$4, 'Data entry'!$BD$6:$BD$200,"&lt;&gt;*Negative*"))</f>
        <v>0</v>
      </c>
      <c r="AS38" s="15">
        <f>SUM(COUNTIFS('Data entry'!$R$6:$R$200,'Summary Data'!$A38,'Data entry'!$B$6:$B$200,{"Confirmed";"Probable"},'Data entry'!$AQ$6:$AQ$200,'Data Validation'!$V$4, 'Data entry'!$AP$6:$AP$200,'Data Validation'!$U$5, 'Data entry'!$BD$6:$BD$200,"&lt;&gt;*Negative*"))</f>
        <v>0</v>
      </c>
      <c r="AT38" s="15">
        <f>SUM(COUNTIFS('Data entry'!$R$6:$R$200,'Summary Data'!$A38,'Data entry'!$B$6:$B$200,{"Confirmed";"Probable"},'Data entry'!$AQ$6:$AQ$200,'Data Validation'!$V$4, 'Data entry'!$AP$6:$AP$200,'Data Validation'!$U$6, 'Data entry'!$BD$6:$BD$200,"&lt;&gt;*Negative*"))</f>
        <v>0</v>
      </c>
      <c r="AU38" s="15">
        <f>SUM(COUNTIFS('Data entry'!$R$6:$R$200,'Summary Data'!$A38,'Data entry'!$B$6:$B$200,{"Confirmed";"Probable"},'Data entry'!$AQ$6:$AQ$200,'Data Validation'!$V$5, 'Data entry'!$AP$6:$AP$200,'Data Validation'!$U$2, 'Data entry'!$BD$6:$BD$200,"&lt;&gt;*Negative*"))</f>
        <v>0</v>
      </c>
      <c r="AV38" s="15">
        <f>SUM(COUNTIFS('Data entry'!$R$6:$R$200,'Summary Data'!$A38,'Data entry'!$B$6:$B$200,{"Confirmed";"Probable"},'Data entry'!$AQ$6:$AQ$200,'Data Validation'!$V$5, 'Data entry'!$AP$6:$AP$200,'Data Validation'!$U$3, 'Data entry'!$BD$6:$BD$200,"&lt;&gt;*Negative*"))</f>
        <v>0</v>
      </c>
      <c r="AW38" s="15">
        <f>SUM(COUNTIFS('Data entry'!$R$6:$R$200,'Summary Data'!$A38,'Data entry'!$B$6:$B$200,{"Confirmed";"Probable"},'Data entry'!$AQ$6:$AQ$200,'Data Validation'!$V$5, 'Data entry'!$AP$6:$AP$200,'Data Validation'!$U$4, 'Data entry'!$BD$6:$BD$200,"&lt;&gt;*Negative*"))</f>
        <v>0</v>
      </c>
      <c r="AX38" s="15">
        <f>SUM(COUNTIFS('Data entry'!$R$6:$R$200,'Summary Data'!$A38,'Data entry'!$B$6:$B$200,{"Confirmed";"Probable"},'Data entry'!$AQ$6:$AQ$200,'Data Validation'!$V$5, 'Data entry'!$AP$6:$AP$200,'Data Validation'!$U$5, 'Data entry'!$BD$6:$BD$200,"&lt;&gt;*Negative*"))</f>
        <v>0</v>
      </c>
      <c r="AY38" s="15">
        <f>SUM(COUNTIFS('Data entry'!$R$6:$R$200,'Summary Data'!$A38,'Data entry'!$B$6:$B$200,{"Confirmed";"Probable"},'Data entry'!$AQ$6:$AQ$200,'Data Validation'!$V$5, 'Data entry'!$AP$6:$AP$200,'Data Validation'!$U$6, 'Data entry'!$BD$6:$BD$200,"&lt;&gt;*Negative*"))</f>
        <v>0</v>
      </c>
      <c r="AZ38" s="15">
        <f>SUM(COUNTIFS('Data entry'!$R$6:$R$200,'Summary Data'!$A38,'Data entry'!$B$6:$B$200,{"Confirmed";"Probable"},'Data entry'!$AQ$6:$AQ$200,'Data Validation'!$V$6, 'Data entry'!$AP$6:$AP$200,'Data Validation'!$U$2, 'Data entry'!$BD$6:$BD$200,"&lt;&gt;*Negative*"))</f>
        <v>0</v>
      </c>
      <c r="BA38" s="15">
        <f>SUM(COUNTIFS('Data entry'!$R$6:$R$200,'Summary Data'!$A38,'Data entry'!$B$6:$B$200,{"Confirmed";"Probable"},'Data entry'!$AQ$6:$AQ$200,'Data Validation'!$V$6, 'Data entry'!$AP$6:$AP$200,'Data Validation'!$U$3, 'Data entry'!$BD$6:$BD$200,"&lt;&gt;*Negative*"))</f>
        <v>0</v>
      </c>
      <c r="BB38" s="15">
        <f>SUM(COUNTIFS('Data entry'!$R$6:$R$200,'Summary Data'!$A38,'Data entry'!$B$6:$B$200,{"Confirmed";"Probable"},'Data entry'!$AQ$6:$AQ$200,'Data Validation'!$V$6, 'Data entry'!$AP$6:$AP$200,'Data Validation'!$U$4, 'Data entry'!$BD$6:$BD$200,"&lt;&gt;*Negative*"))</f>
        <v>0</v>
      </c>
      <c r="BC38" s="15">
        <f>SUM(COUNTIFS('Data entry'!$R$6:$R$200,'Summary Data'!$A38,'Data entry'!$B$6:$B$200,{"Confirmed";"Probable"},'Data entry'!$AQ$6:$AQ$200,'Data Validation'!$V$6, 'Data entry'!$AP$6:$AP$200,'Data Validation'!$U$5, 'Data entry'!$BD$6:$BD$200,"&lt;&gt;*Negative*"))</f>
        <v>0</v>
      </c>
      <c r="BD38" s="15">
        <f>SUM(COUNTIFS('Data entry'!$R$6:$R$200,'Summary Data'!$A38,'Data entry'!$B$6:$B$200,{"Confirmed";"Probable"},'Data entry'!$AQ$6:$AQ$200,'Data Validation'!$V$6, 'Data entry'!$AP$6:$AP$200,'Data Validation'!$U$6, 'Data entry'!$BD$6:$BD$200,"&lt;&gt;*Negative*"))</f>
        <v>0</v>
      </c>
      <c r="BE38" s="15">
        <f>SUM(COUNTIFS('Data entry'!$R$6:$R$200,'Summary Data'!$A38,'Data entry'!$B$6:$B$200,{"Confirmed";"Probable"},'Data entry'!$AQ$6:$AQ$200,'Data Validation'!$V$7, 'Data entry'!$AP$6:$AP$200,'Data Validation'!$U$2, 'Data entry'!$BD$6:$BD$200,"&lt;&gt;*Negative*"))</f>
        <v>0</v>
      </c>
      <c r="BF38" s="15">
        <f>SUM(COUNTIFS('Data entry'!$R$6:$R$200,'Summary Data'!$A38,'Data entry'!$B$6:$B$200,{"Confirmed";"Probable"},'Data entry'!$AQ$6:$AQ$200,'Data Validation'!$V$7, 'Data entry'!$AP$6:$AP$200,'Data Validation'!$U$3, 'Data entry'!$BD$6:$BD$200,"&lt;&gt;*Negative*"))</f>
        <v>0</v>
      </c>
      <c r="BG38" s="15">
        <f>SUM(COUNTIFS('Data entry'!$R$6:$R$200,'Summary Data'!$A38,'Data entry'!$B$6:$B$200,{"Confirmed";"Probable"},'Data entry'!$AQ$6:$AQ$200,'Data Validation'!$V$7, 'Data entry'!$AP$6:$AP$200,'Data Validation'!$U$4, 'Data entry'!$BD$6:$BD$200,"&lt;&gt;*Negative*"))</f>
        <v>0</v>
      </c>
      <c r="BH38" s="15">
        <f>SUM(COUNTIFS('Data entry'!$R$6:$R$200,'Summary Data'!$A38,'Data entry'!$B$6:$B$200,{"Confirmed";"Probable"},'Data entry'!$AQ$6:$AQ$200,'Data Validation'!$V$7, 'Data entry'!$AP$6:$AP$200,'Data Validation'!$U$5, 'Data entry'!$BD$6:$BD$200,"&lt;&gt;*Negative*"))</f>
        <v>0</v>
      </c>
      <c r="BI38" s="15">
        <f>SUM(COUNTIFS('Data entry'!$R$6:$R$200,'Summary Data'!$A38,'Data entry'!$B$6:$B$200,{"Confirmed";"Probable"},'Data entry'!$AQ$6:$AQ$200,'Data Validation'!$V$7, 'Data entry'!$AP$6:$AP$200,'Data Validation'!$U$6, 'Data entry'!$BD$6:$BD$200,"&lt;&gt;*Negative*"))</f>
        <v>0</v>
      </c>
      <c r="BJ38" s="15">
        <f>SUM(COUNTIFS('Data entry'!$R$6:$R$200,'Summary Data'!$A38,'Data entry'!$B$6:$B$200,{"Confirmed";"Probable"},'Data entry'!$AQ$6:$AQ$200,'Data Validation'!$V$8, 'Data entry'!$AP$6:$AP$200,'Data Validation'!$U$2, 'Data entry'!$BD$6:$BD$200,"&lt;&gt;*Negative*"))</f>
        <v>0</v>
      </c>
      <c r="BK38" s="15">
        <f>SUM(COUNTIFS('Data entry'!$R$6:$R$200,'Summary Data'!$A38,'Data entry'!$B$6:$B$200,{"Confirmed";"Probable"},'Data entry'!$AQ$6:$AQ$200,'Data Validation'!$V$8, 'Data entry'!$AP$6:$AP$200,'Data Validation'!$U$3, 'Data entry'!$BD$6:$BD$200,"&lt;&gt;*Negative*"))</f>
        <v>0</v>
      </c>
      <c r="BL38" s="15">
        <f>SUM(COUNTIFS('Data entry'!$R$6:$R$200,'Summary Data'!$A38,'Data entry'!$B$6:$B$200,{"Confirmed";"Probable"},'Data entry'!$AQ$6:$AQ$200,'Data Validation'!$V$8, 'Data entry'!$AP$6:$AP$200,'Data Validation'!$U$4, 'Data entry'!$BD$6:$BD$200,"&lt;&gt;*Negative*"))</f>
        <v>0</v>
      </c>
      <c r="BM38" s="15">
        <f>SUM(COUNTIFS('Data entry'!$R$6:$R$200,'Summary Data'!$A38,'Data entry'!$B$6:$B$200,{"Confirmed";"Probable"},'Data entry'!$AQ$6:$AQ$200,'Data Validation'!$V$8, 'Data entry'!$AP$6:$AP$200,'Data Validation'!$U$5, 'Data entry'!$BD$6:$BD$200,"&lt;&gt;*Negative*"))</f>
        <v>0</v>
      </c>
      <c r="BN38" s="15">
        <f>SUM(COUNTIFS('Data entry'!$R$6:$R$200,'Summary Data'!$A38,'Data entry'!$B$6:$B$200,{"Confirmed";"Probable"},'Data entry'!$AQ$6:$AQ$200,'Data Validation'!$V$8, 'Data entry'!$AP$6:$AP$200,'Data Validation'!$U$6, 'Data entry'!$BD$6:$BD$200,"&lt;&gt;*Negative*"))</f>
        <v>0</v>
      </c>
      <c r="BO38" s="15">
        <f>SUM(COUNTIFS('Data entry'!$R$6:$R$200,'Summary Data'!$A38,'Data entry'!$B$6:$B$200,{"Confirmed";"Probable"},'Data entry'!$AQ$6:$AQ$200,'Data Validation'!$V$9, 'Data entry'!$AP$6:$AP$200,'Data Validation'!$U$2, 'Data entry'!$BD$6:$BD$200,"&lt;&gt;*Negative*"))</f>
        <v>0</v>
      </c>
      <c r="BP38" s="15">
        <f>SUM(COUNTIFS('Data entry'!$R$6:$R$200,'Summary Data'!$A38,'Data entry'!$B$6:$B$200,{"Confirmed";"Probable"},'Data entry'!$AQ$6:$AQ$200,'Data Validation'!$V$9, 'Data entry'!$AP$6:$AP$200,'Data Validation'!$U$3, 'Data entry'!$BD$6:$BD$200,"&lt;&gt;*Negative*"))</f>
        <v>0</v>
      </c>
      <c r="BQ38" s="15">
        <f>SUM(COUNTIFS('Data entry'!$R$6:$R$200,'Summary Data'!$A38,'Data entry'!$B$6:$B$200,{"Confirmed";"Probable"},'Data entry'!$AQ$6:$AQ$200,'Data Validation'!$V$9, 'Data entry'!$AP$6:$AP$200,'Data Validation'!$U$4, 'Data entry'!$BD$6:$BD$200,"&lt;&gt;*Negative*"))</f>
        <v>0</v>
      </c>
      <c r="BR38" s="15">
        <f>SUM(COUNTIFS('Data entry'!$R$6:$R$200,'Summary Data'!$A38,'Data entry'!$B$6:$B$200,{"Confirmed";"Probable"},'Data entry'!$AQ$6:$AQ$200,'Data Validation'!$V$9, 'Data entry'!$AP$6:$AP$200,'Data Validation'!$U$5, 'Data entry'!$BD$6:$BD$200,"&lt;&gt;*Negative*"))</f>
        <v>0</v>
      </c>
      <c r="BS38" s="15">
        <f>SUM(COUNTIFS('Data entry'!$R$6:$R$200,'Summary Data'!$A38,'Data entry'!$B$6:$B$200,{"Confirmed";"Probable"},'Data entry'!$AQ$6:$AQ$200,'Data Validation'!$V$9, 'Data entry'!$AP$6:$AP$200,'Data Validation'!$U$6, 'Data entry'!$BD$6:$BD$200,"&lt;&gt;*Negative*"))</f>
        <v>0</v>
      </c>
      <c r="BT38" s="15">
        <f>SUM(COUNTIFS('Data entry'!$R$6:$R$200,'Summary Data'!$A38,'Data entry'!$B$6:$B$200,{"Confirmed";"Probable"},'Data entry'!$AQ$6:$AQ$200,'Data Validation'!$V$10, 'Data entry'!$AP$6:$AP$200,'Data Validation'!$U$2, 'Data entry'!$BD$6:$BD$200,"&lt;&gt;*Negative*"))</f>
        <v>0</v>
      </c>
      <c r="BU38" s="15">
        <f>SUM(COUNTIFS('Data entry'!$R$6:$R$200,'Summary Data'!$A38,'Data entry'!$B$6:$B$200,{"Confirmed";"Probable"},'Data entry'!$AQ$6:$AQ$200,'Data Validation'!$V$10, 'Data entry'!$AP$6:$AP$200,'Data Validation'!$U$3, 'Data entry'!$BD$6:$BD$200,"&lt;&gt;*Negative*"))</f>
        <v>0</v>
      </c>
      <c r="BV38" s="15">
        <f>SUM(COUNTIFS('Data entry'!$R$6:$R$200,'Summary Data'!$A38,'Data entry'!$B$6:$B$200,{"Confirmed";"Probable"},'Data entry'!$AQ$6:$AQ$200,'Data Validation'!$V$10, 'Data entry'!$AP$6:$AP$200,'Data Validation'!$U$4, 'Data entry'!$BD$6:$BD$200,"&lt;&gt;*Negative*"))</f>
        <v>0</v>
      </c>
      <c r="BW38" s="15">
        <f>SUM(COUNTIFS('Data entry'!$R$6:$R$200,'Summary Data'!$A38,'Data entry'!$B$6:$B$200,{"Confirmed";"Probable"},'Data entry'!$AQ$6:$AQ$200,'Data Validation'!$V$10, 'Data entry'!$AP$6:$AP$200,'Data Validation'!$U$5, 'Data entry'!$BD$6:$BD$200,"&lt;&gt;*Negative*"))</f>
        <v>0</v>
      </c>
      <c r="BX38" s="15">
        <f>SUM(COUNTIFS('Data entry'!$R$6:$R$200,'Summary Data'!$A38,'Data entry'!$B$6:$B$200,{"Confirmed";"Probable"},'Data entry'!$AQ$6:$AQ$200,'Data Validation'!$V$10, 'Data entry'!$AP$6:$AP$200,'Data Validation'!$U$6, 'Data entry'!$BD$6:$BD$200,"&lt;&gt;*Negative*"))</f>
        <v>0</v>
      </c>
      <c r="BY38" s="15">
        <f>SUM(COUNTIFS('Data entry'!$R$6:$R$200,'Summary Data'!$A38,'Data entry'!$B$6:$B$200,{"Confirmed";"Probable"},'Data entry'!$AQ$6:$AQ$200,'Data Validation'!$V$11, 'Data entry'!$AP$6:$AP$200,'Data Validation'!$U$2, 'Data entry'!$BD$6:$BD$200,"&lt;&gt;*Negative*"))</f>
        <v>0</v>
      </c>
      <c r="BZ38" s="15">
        <f>SUM(COUNTIFS('Data entry'!$R$6:$R$200,'Summary Data'!$A38,'Data entry'!$B$6:$B$200,{"Confirmed";"Probable"},'Data entry'!$AQ$6:$AQ$200,'Data Validation'!$V$11, 'Data entry'!$AP$6:$AP$200,'Data Validation'!$U$3, 'Data entry'!$BD$6:$BD$200,"&lt;&gt;*Negative*"))</f>
        <v>0</v>
      </c>
      <c r="CA38" s="15">
        <f>SUM(COUNTIFS('Data entry'!$R$6:$R$200,'Summary Data'!$A38,'Data entry'!$B$6:$B$200,{"Confirmed";"Probable"},'Data entry'!$AQ$6:$AQ$200,'Data Validation'!$V$11, 'Data entry'!$AP$6:$AP$200,'Data Validation'!$U$4, 'Data entry'!$BD$6:$BD$200,"&lt;&gt;*Negative*"))</f>
        <v>0</v>
      </c>
      <c r="CB38" s="15">
        <f>SUM(COUNTIFS('Data entry'!$R$6:$R$200,'Summary Data'!$A38,'Data entry'!$B$6:$B$200,{"Confirmed";"Probable"},'Data entry'!$AQ$6:$AQ$200,'Data Validation'!$V$11, 'Data entry'!$AP$6:$AP$200,'Data Validation'!$U$5, 'Data entry'!$BD$6:$BD$200,"&lt;&gt;*Negative*"))</f>
        <v>0</v>
      </c>
      <c r="CC38" s="15">
        <f>SUM(COUNTIFS('Data entry'!$R$6:$R$200,'Summary Data'!$A38,'Data entry'!$B$6:$B$200,{"Confirmed";"Probable"},'Data entry'!$AQ$6:$AQ$200,'Data Validation'!$V$11, 'Data entry'!$AP$6:$AP$200,'Data Validation'!$U$6, 'Data entry'!$BD$6:$BD$200,"&lt;&gt;*Negative*"))</f>
        <v>0</v>
      </c>
    </row>
    <row r="39" spans="1:81" x14ac:dyDescent="0.3">
      <c r="A39" s="12">
        <f t="shared" si="5"/>
        <v>27</v>
      </c>
      <c r="B39" s="13">
        <f t="shared" si="2"/>
        <v>0</v>
      </c>
      <c r="C39" s="13">
        <f>COUNTIFS('Data entry'!$R$6:$R$200,$A39,'Data entry'!$B$6:$B$200,"Confirmed",'Data entry'!$BD$6:$BD$200,"&lt;&gt;*Negative*")</f>
        <v>0</v>
      </c>
      <c r="D39" s="13">
        <f>COUNTIFS('Data entry'!$R$6:$R$200,$A39,'Data entry'!$B$6:$B$200,"Probable",'Data entry'!$BD$6:$BD$200,"&lt;&gt;*Negative*")</f>
        <v>0</v>
      </c>
      <c r="E39" s="13">
        <f>COUNTIFS('Data entry'!$R$6:$R$200,$A39,'Data entry'!$B$6:$B$200,"DNM")</f>
        <v>0</v>
      </c>
      <c r="F39" s="13">
        <f>SUM(COUNTIFS('Data entry'!$R$6:$R$200,'Summary Data'!$A39,'Data entry'!$B$6:$B$200,{"Confirmed";"Probable"},'Data entry'!$AO$6:$AO$200,$F$10, 'Data entry'!$BD$6:$BD$200,"&lt;&gt;*Negative*"))</f>
        <v>0</v>
      </c>
      <c r="G39" s="13">
        <f>SUM(COUNTIFS('Data entry'!$R$6:$R$200,'Summary Data'!$A39,'Data entry'!$B$6:$B$200,{"Confirmed";"Probable"},'Data entry'!$AO$6:$AO$200,$G$10, 'Data entry'!$BD$6:$BD$200,"&lt;&gt;*Negative*"))</f>
        <v>0</v>
      </c>
      <c r="H39" s="13">
        <f>SUM(COUNTIFS('Data entry'!$R$6:$R$200,'Summary Data'!$A39,'Data entry'!$B$6:$B$200,{"Confirmed";"Probable"},'Data entry'!$AO$6:$AO$200,$H$10, 'Data entry'!$BD$6:$BD$200,"&lt;&gt;*Negative*"))</f>
        <v>0</v>
      </c>
      <c r="I39" s="13">
        <f>SUM(COUNTIFS('Data entry'!$R$6:$R$200,'Summary Data'!$A39,'Data entry'!$B$6:$B$200,{"Confirmed";"Probable"},'Data entry'!$AO$6:$AO$200,$I$10, 'Data entry'!$BD$6:$BD$200,"&lt;&gt;*Negative*"))</f>
        <v>0</v>
      </c>
      <c r="J39" s="13">
        <f>SUM(COUNTIFS('Data entry'!$R$6:$R$200,'Summary Data'!$A39,'Data entry'!$B$6:$B$200,{"Confirmed";"Probable"},'Data entry'!$AO$6:$AO$200,$J$10, 'Data entry'!$BD$6:$BD$200,"&lt;&gt;*Negative*"))</f>
        <v>0</v>
      </c>
      <c r="K39" s="13">
        <f>SUM(COUNTIFS('Data entry'!$R$6:$R$200,'Summary Data'!$A39,'Data entry'!$B$6:$B$200,{"Confirmed";"Probable"},'Data entry'!$AO$6:$AO$200,$K$10, 'Data entry'!$BD$6:$BD$200,"&lt;&gt;*Negative*"))</f>
        <v>0</v>
      </c>
      <c r="L39" s="13">
        <f>SUM(COUNTIFS('Data entry'!$R$6:$R$200,'Summary Data'!$A39,'Data entry'!$B$6:$B$200,{"Confirmed";"Probable"},'Data entry'!$AO$6:$AO$200,$L$10, 'Data entry'!$BD$6:$BD$200,"&lt;&gt;*Negative*"))</f>
        <v>0</v>
      </c>
      <c r="M39" s="13">
        <f>SUM(COUNTIFS('Data entry'!$R$6:$R$200,'Summary Data'!$A39,'Data entry'!$B$6:$B$200,{"Confirmed";"Probable"},'Data entry'!$AO$6:$AO$200,$M$10, 'Data entry'!$BD$6:$BD$200,"&lt;&gt;*Negative*"))</f>
        <v>0</v>
      </c>
      <c r="N39" s="13">
        <f>SUM(COUNTIFS('Data entry'!$R$6:$R$200,'Summary Data'!$A39,'Data entry'!$B$6:$B$200,{"Confirmed";"Probable"},'Data entry'!$AO$6:$AO$200,$N$10, 'Data entry'!$BD$6:$BD$200,"&lt;&gt;*Negative*"))</f>
        <v>0</v>
      </c>
      <c r="O39" s="15">
        <f t="shared" si="3"/>
        <v>0</v>
      </c>
      <c r="P39" s="15">
        <f t="shared" si="4"/>
        <v>0</v>
      </c>
      <c r="Q39" s="15">
        <f>SUM(COUNTIFS('Data entry'!$R$6:$R$200,'Summary Data'!$A39,'Data entry'!$B$6:$B$200,{"Confirmed";"Probable"},'Data entry'!$AP$6:$AP$200,'Data Validation'!$U$2, 'Data entry'!$BD$6:$BD$200,"&lt;&gt;*Negative*"))</f>
        <v>0</v>
      </c>
      <c r="R39" s="15">
        <f>SUM(COUNTIFS('Data entry'!$R$6:$R$200,'Summary Data'!$A39,'Data entry'!$B$6:$B$200,{"Confirmed";"Probable"},'Data entry'!$AP$6:$AP$200,'Data Validation'!$U$3, 'Data entry'!$BD$6:$BD$200,"&lt;&gt;*Negative*"))</f>
        <v>0</v>
      </c>
      <c r="S39" s="15">
        <f>SUM(COUNTIFS('Data entry'!$R$6:$R$200,'Summary Data'!$A39,'Data entry'!$B$6:$B$200,{"Confirmed";"Probable"},'Data entry'!$AP$6:$AP$200,'Data Validation'!$U$4, 'Data entry'!$BD$6:$BD$200,"&lt;&gt;*Negative*"))</f>
        <v>0</v>
      </c>
      <c r="T39" s="15">
        <f>SUM(COUNTIFS('Data entry'!$R$6:$R$200,'Summary Data'!$A39,'Data entry'!$B$6:$B$200,{"Confirmed";"Probable"},'Data entry'!$AP$6:$AP$200,'Data Validation'!$U$5, 'Data entry'!$BD$6:$BD$200,"&lt;&gt;*Negative*"))</f>
        <v>0</v>
      </c>
      <c r="U39" s="15">
        <f>SUM(COUNTIFS('Data entry'!$R$6:$R$200,'Summary Data'!$A39,'Data entry'!$B$6:$B$200,{"Confirmed";"Probable"},'Data entry'!$AP$6:$AP$200,'Data Validation'!$U$6, 'Data entry'!$BD$6:$BD$200,"&lt;&gt;*Negative*"))</f>
        <v>0</v>
      </c>
      <c r="V39" s="15">
        <f>SUM(COUNTIFS('Data entry'!$R$6:$R$200,'Summary Data'!$A39,'Data entry'!$B$6:$B$200,{"Confirmed";"Probable"},'Data entry'!$AQ$6:$AQ$200,'Data Validation'!$V$2, 'Data entry'!$BD$6:$BD$200,"&lt;&gt;*Negative*"))</f>
        <v>0</v>
      </c>
      <c r="W39" s="15">
        <f>SUM(COUNTIFS('Data entry'!$R$6:$R$200,'Summary Data'!$A39,'Data entry'!$B$6:$B$200,{"Confirmed";"Probable"},'Data entry'!$AQ$6:$AQ$200,'Data Validation'!$V$3, 'Data entry'!$BD$6:$BD$200,"&lt;&gt;*Negative*"))</f>
        <v>0</v>
      </c>
      <c r="X39" s="15">
        <f>SUM(COUNTIFS('Data entry'!$R$6:$R$200,'Summary Data'!$A39,'Data entry'!$B$6:$B$200,{"Confirmed";"Probable"},'Data entry'!$AQ$6:$AQ$200,'Data Validation'!$V$4, 'Data entry'!$BD$6:$BD$200,"&lt;&gt;*Negative*"))</f>
        <v>0</v>
      </c>
      <c r="Y39" s="15">
        <f>SUM(COUNTIFS('Data entry'!$R$6:$R$200,'Summary Data'!$A39,'Data entry'!$B$6:$B$200,{"Confirmed";"Probable"},'Data entry'!$AQ$6:$AQ$200,'Data Validation'!$V$5, 'Data entry'!$BD$6:$BD$200,"&lt;&gt;*Negative*"))</f>
        <v>0</v>
      </c>
      <c r="Z39" s="15">
        <f>SUM(COUNTIFS('Data entry'!$R$6:$R$200,'Summary Data'!$A39,'Data entry'!$B$6:$B$200,{"Confirmed";"Probable"},'Data entry'!$AQ$6:$AQ$200,'Data Validation'!$V$6, 'Data entry'!$BD$6:$BD$200,"&lt;&gt;*Negative*"))</f>
        <v>0</v>
      </c>
      <c r="AA39" s="15">
        <f>SUM(COUNTIFS('Data entry'!$R$6:$R$200,'Summary Data'!$A39,'Data entry'!$B$6:$B$200,{"Confirmed";"Probable"},'Data entry'!$AQ$6:$AQ$200,'Data Validation'!$V$7, 'Data entry'!$BD$6:$BD$200,"&lt;&gt;*Negative*"))</f>
        <v>0</v>
      </c>
      <c r="AB39" s="15">
        <f>SUM(COUNTIFS('Data entry'!$R$6:$R$200,'Summary Data'!$A39,'Data entry'!$B$6:$B$200,{"Confirmed";"Probable"},'Data entry'!$AQ$6:$AQ$200,'Data Validation'!$V$8, 'Data entry'!$BD$6:$BD$200,"&lt;&gt;*Negative*"))</f>
        <v>0</v>
      </c>
      <c r="AC39" s="15">
        <f>SUM(COUNTIFS('Data entry'!$R$6:$R$200,'Summary Data'!$A39,'Data entry'!$B$6:$B$200,{"Confirmed";"Probable"},'Data entry'!$AQ$6:$AQ$200,'Data Validation'!$V$9, 'Data entry'!$BD$6:$BD$200,"&lt;&gt;*Negative*"))</f>
        <v>0</v>
      </c>
      <c r="AD39" s="15">
        <f>SUM(COUNTIFS('Data entry'!$R$6:$R$200,'Summary Data'!$A39,'Data entry'!$B$6:$B$200,{"Confirmed";"Probable"},'Data entry'!$AQ$6:$AQ$200,'Data Validation'!$V$10, 'Data entry'!$BD$6:$BD$200,"&lt;&gt;*Negative*"))</f>
        <v>0</v>
      </c>
      <c r="AE39" s="15">
        <f>SUM(COUNTIFS('Data entry'!$R$6:$R$200,'Summary Data'!$A39,'Data entry'!$B$6:$B$200,{"Confirmed";"Probable"},'Data entry'!$AQ$6:$AQ$200,'Data Validation'!$V$11, 'Data entry'!$BD$6:$BD$200,"&lt;&gt;*Negative*"))</f>
        <v>0</v>
      </c>
      <c r="AF39" s="15">
        <f>SUM(COUNTIFS('Data entry'!$R$6:$R$200,'Summary Data'!$A39,'Data entry'!$B$6:$B$200,{"Confirmed";"Probable"},'Data entry'!$AQ$6:$AQ$200,'Data Validation'!$V$2, 'Data entry'!$AP$6:$AP$200,'Data Validation'!$U$2, 'Data entry'!$BD$6:$BD$200,"&lt;&gt;*Negative*"))</f>
        <v>0</v>
      </c>
      <c r="AG39" s="15">
        <f>SUM(COUNTIFS('Data entry'!$R$6:$R$200,'Summary Data'!$A39,'Data entry'!$B$6:$B$200,{"Confirmed";"Probable"},'Data entry'!$AQ$6:$AQ$200,'Data Validation'!$V$2, 'Data entry'!$AP$6:$AP$200,'Data Validation'!$U$3, 'Data entry'!$BD$6:$BD$200,"&lt;&gt;*Negative*"))</f>
        <v>0</v>
      </c>
      <c r="AH39" s="15">
        <f>SUM(COUNTIFS('Data entry'!$R$6:$R$200,'Summary Data'!$A39,'Data entry'!$B$6:$B$200,{"Confirmed";"Probable"},'Data entry'!$AQ$6:$AQ$200,'Data Validation'!$V$2, 'Data entry'!$AP$6:$AP$200,'Data Validation'!$U$4, 'Data entry'!$BD$6:$BD$200,"&lt;&gt;*Negative*"))</f>
        <v>0</v>
      </c>
      <c r="AI39" s="15">
        <f>SUM(COUNTIFS('Data entry'!$R$6:$R$200,'Summary Data'!$A39,'Data entry'!$B$6:$B$200,{"Confirmed";"Probable"},'Data entry'!$AQ$6:$AQ$200,'Data Validation'!$V$2, 'Data entry'!$AP$6:$AP$200,'Data Validation'!$U$5, 'Data entry'!$BD$6:$BD$200,"&lt;&gt;*Negative*"))</f>
        <v>0</v>
      </c>
      <c r="AJ39" s="15">
        <f>SUM(COUNTIFS('Data entry'!$R$6:$R$200,'Summary Data'!$A39,'Data entry'!$B$6:$B$200,{"Confirmed";"Probable"},'Data entry'!$AQ$6:$AQ$200,'Data Validation'!$V$2, 'Data entry'!$AP$6:$AP$200,'Data Validation'!$U$6, 'Data entry'!$BD$6:$BD$200,"&lt;&gt;*Negative*"))</f>
        <v>0</v>
      </c>
      <c r="AK39" s="15">
        <f>SUM(COUNTIFS('Data entry'!$R$6:$R$200,'Summary Data'!$A39,'Data entry'!$B$6:$B$200,{"Confirmed";"Probable"},'Data entry'!$AQ$6:$AQ$200,'Data Validation'!$V$3, 'Data entry'!$AP$6:$AP$200,'Data Validation'!$U$2, 'Data entry'!$BD$6:$BD$200,"&lt;&gt;*Negative*"))</f>
        <v>0</v>
      </c>
      <c r="AL39" s="15">
        <f>SUM(COUNTIFS('Data entry'!$R$6:$R$200,'Summary Data'!$A39,'Data entry'!$B$6:$B$200,{"Confirmed";"Probable"},'Data entry'!$AQ$6:$AQ$200,'Data Validation'!$V$3, 'Data entry'!$AP$6:$AP$200,'Data Validation'!$U$3, 'Data entry'!$BD$6:$BD$200,"&lt;&gt;*Negative*"))</f>
        <v>0</v>
      </c>
      <c r="AM39" s="15">
        <f>SUM(COUNTIFS('Data entry'!$R$6:$R$200,'Summary Data'!$A39,'Data entry'!$B$6:$B$200,{"Confirmed";"Probable"},'Data entry'!$AQ$6:$AQ$200,'Data Validation'!$V$3, 'Data entry'!$AP$6:$AP$200,'Data Validation'!$U$4, 'Data entry'!$BD$6:$BD$200,"&lt;&gt;*Negative*"))</f>
        <v>0</v>
      </c>
      <c r="AN39" s="15">
        <f>SUM(COUNTIFS('Data entry'!$R$6:$R$200,'Summary Data'!$A39,'Data entry'!$B$6:$B$200,{"Confirmed";"Probable"},'Data entry'!$AQ$6:$AQ$200,'Data Validation'!$V$3, 'Data entry'!$AP$6:$AP$200,'Data Validation'!$U$5, 'Data entry'!$BD$6:$BD$200,"&lt;&gt;*Negative*"))</f>
        <v>0</v>
      </c>
      <c r="AO39" s="15">
        <f>SUM(COUNTIFS('Data entry'!$R$6:$R$200,'Summary Data'!$A39,'Data entry'!$B$6:$B$200,{"Confirmed";"Probable"},'Data entry'!$AQ$6:$AQ$200,'Data Validation'!$V$3, 'Data entry'!$AP$6:$AP$200,'Data Validation'!$U$6, 'Data entry'!$BD$6:$BD$200,"&lt;&gt;*Negative*"))</f>
        <v>0</v>
      </c>
      <c r="AP39" s="15">
        <f>SUM(COUNTIFS('Data entry'!$R$6:$R$200,'Summary Data'!$A39,'Data entry'!$B$6:$B$200,{"Confirmed";"Probable"},'Data entry'!$AQ$6:$AQ$200,'Data Validation'!$V$4, 'Data entry'!$AP$6:$AP$200,'Data Validation'!$U$2, 'Data entry'!$BD$6:$BD$200,"&lt;&gt;*Negative*"))</f>
        <v>0</v>
      </c>
      <c r="AQ39" s="15">
        <f>SUM(COUNTIFS('Data entry'!$R$6:$R$200,'Summary Data'!$A39,'Data entry'!$B$6:$B$200,{"Confirmed";"Probable"},'Data entry'!$AQ$6:$AQ$200,'Data Validation'!$V$4, 'Data entry'!$AP$6:$AP$200,'Data Validation'!$U$3, 'Data entry'!$BD$6:$BD$200,"&lt;&gt;*Negative*"))</f>
        <v>0</v>
      </c>
      <c r="AR39" s="15">
        <f>SUM(COUNTIFS('Data entry'!$R$6:$R$200,'Summary Data'!$A39,'Data entry'!$B$6:$B$200,{"Confirmed";"Probable"},'Data entry'!$AQ$6:$AQ$200,'Data Validation'!$V$4, 'Data entry'!$AP$6:$AP$200,'Data Validation'!$U$4, 'Data entry'!$BD$6:$BD$200,"&lt;&gt;*Negative*"))</f>
        <v>0</v>
      </c>
      <c r="AS39" s="15">
        <f>SUM(COUNTIFS('Data entry'!$R$6:$R$200,'Summary Data'!$A39,'Data entry'!$B$6:$B$200,{"Confirmed";"Probable"},'Data entry'!$AQ$6:$AQ$200,'Data Validation'!$V$4, 'Data entry'!$AP$6:$AP$200,'Data Validation'!$U$5, 'Data entry'!$BD$6:$BD$200,"&lt;&gt;*Negative*"))</f>
        <v>0</v>
      </c>
      <c r="AT39" s="15">
        <f>SUM(COUNTIFS('Data entry'!$R$6:$R$200,'Summary Data'!$A39,'Data entry'!$B$6:$B$200,{"Confirmed";"Probable"},'Data entry'!$AQ$6:$AQ$200,'Data Validation'!$V$4, 'Data entry'!$AP$6:$AP$200,'Data Validation'!$U$6, 'Data entry'!$BD$6:$BD$200,"&lt;&gt;*Negative*"))</f>
        <v>0</v>
      </c>
      <c r="AU39" s="15">
        <f>SUM(COUNTIFS('Data entry'!$R$6:$R$200,'Summary Data'!$A39,'Data entry'!$B$6:$B$200,{"Confirmed";"Probable"},'Data entry'!$AQ$6:$AQ$200,'Data Validation'!$V$5, 'Data entry'!$AP$6:$AP$200,'Data Validation'!$U$2, 'Data entry'!$BD$6:$BD$200,"&lt;&gt;*Negative*"))</f>
        <v>0</v>
      </c>
      <c r="AV39" s="15">
        <f>SUM(COUNTIFS('Data entry'!$R$6:$R$200,'Summary Data'!$A39,'Data entry'!$B$6:$B$200,{"Confirmed";"Probable"},'Data entry'!$AQ$6:$AQ$200,'Data Validation'!$V$5, 'Data entry'!$AP$6:$AP$200,'Data Validation'!$U$3, 'Data entry'!$BD$6:$BD$200,"&lt;&gt;*Negative*"))</f>
        <v>0</v>
      </c>
      <c r="AW39" s="15">
        <f>SUM(COUNTIFS('Data entry'!$R$6:$R$200,'Summary Data'!$A39,'Data entry'!$B$6:$B$200,{"Confirmed";"Probable"},'Data entry'!$AQ$6:$AQ$200,'Data Validation'!$V$5, 'Data entry'!$AP$6:$AP$200,'Data Validation'!$U$4, 'Data entry'!$BD$6:$BD$200,"&lt;&gt;*Negative*"))</f>
        <v>0</v>
      </c>
      <c r="AX39" s="15">
        <f>SUM(COUNTIFS('Data entry'!$R$6:$R$200,'Summary Data'!$A39,'Data entry'!$B$6:$B$200,{"Confirmed";"Probable"},'Data entry'!$AQ$6:$AQ$200,'Data Validation'!$V$5, 'Data entry'!$AP$6:$AP$200,'Data Validation'!$U$5, 'Data entry'!$BD$6:$BD$200,"&lt;&gt;*Negative*"))</f>
        <v>0</v>
      </c>
      <c r="AY39" s="15">
        <f>SUM(COUNTIFS('Data entry'!$R$6:$R$200,'Summary Data'!$A39,'Data entry'!$B$6:$B$200,{"Confirmed";"Probable"},'Data entry'!$AQ$6:$AQ$200,'Data Validation'!$V$5, 'Data entry'!$AP$6:$AP$200,'Data Validation'!$U$6, 'Data entry'!$BD$6:$BD$200,"&lt;&gt;*Negative*"))</f>
        <v>0</v>
      </c>
      <c r="AZ39" s="15">
        <f>SUM(COUNTIFS('Data entry'!$R$6:$R$200,'Summary Data'!$A39,'Data entry'!$B$6:$B$200,{"Confirmed";"Probable"},'Data entry'!$AQ$6:$AQ$200,'Data Validation'!$V$6, 'Data entry'!$AP$6:$AP$200,'Data Validation'!$U$2, 'Data entry'!$BD$6:$BD$200,"&lt;&gt;*Negative*"))</f>
        <v>0</v>
      </c>
      <c r="BA39" s="15">
        <f>SUM(COUNTIFS('Data entry'!$R$6:$R$200,'Summary Data'!$A39,'Data entry'!$B$6:$B$200,{"Confirmed";"Probable"},'Data entry'!$AQ$6:$AQ$200,'Data Validation'!$V$6, 'Data entry'!$AP$6:$AP$200,'Data Validation'!$U$3, 'Data entry'!$BD$6:$BD$200,"&lt;&gt;*Negative*"))</f>
        <v>0</v>
      </c>
      <c r="BB39" s="15">
        <f>SUM(COUNTIFS('Data entry'!$R$6:$R$200,'Summary Data'!$A39,'Data entry'!$B$6:$B$200,{"Confirmed";"Probable"},'Data entry'!$AQ$6:$AQ$200,'Data Validation'!$V$6, 'Data entry'!$AP$6:$AP$200,'Data Validation'!$U$4, 'Data entry'!$BD$6:$BD$200,"&lt;&gt;*Negative*"))</f>
        <v>0</v>
      </c>
      <c r="BC39" s="15">
        <f>SUM(COUNTIFS('Data entry'!$R$6:$R$200,'Summary Data'!$A39,'Data entry'!$B$6:$B$200,{"Confirmed";"Probable"},'Data entry'!$AQ$6:$AQ$200,'Data Validation'!$V$6, 'Data entry'!$AP$6:$AP$200,'Data Validation'!$U$5, 'Data entry'!$BD$6:$BD$200,"&lt;&gt;*Negative*"))</f>
        <v>0</v>
      </c>
      <c r="BD39" s="15">
        <f>SUM(COUNTIFS('Data entry'!$R$6:$R$200,'Summary Data'!$A39,'Data entry'!$B$6:$B$200,{"Confirmed";"Probable"},'Data entry'!$AQ$6:$AQ$200,'Data Validation'!$V$6, 'Data entry'!$AP$6:$AP$200,'Data Validation'!$U$6, 'Data entry'!$BD$6:$BD$200,"&lt;&gt;*Negative*"))</f>
        <v>0</v>
      </c>
      <c r="BE39" s="15">
        <f>SUM(COUNTIFS('Data entry'!$R$6:$R$200,'Summary Data'!$A39,'Data entry'!$B$6:$B$200,{"Confirmed";"Probable"},'Data entry'!$AQ$6:$AQ$200,'Data Validation'!$V$7, 'Data entry'!$AP$6:$AP$200,'Data Validation'!$U$2, 'Data entry'!$BD$6:$BD$200,"&lt;&gt;*Negative*"))</f>
        <v>0</v>
      </c>
      <c r="BF39" s="15">
        <f>SUM(COUNTIFS('Data entry'!$R$6:$R$200,'Summary Data'!$A39,'Data entry'!$B$6:$B$200,{"Confirmed";"Probable"},'Data entry'!$AQ$6:$AQ$200,'Data Validation'!$V$7, 'Data entry'!$AP$6:$AP$200,'Data Validation'!$U$3, 'Data entry'!$BD$6:$BD$200,"&lt;&gt;*Negative*"))</f>
        <v>0</v>
      </c>
      <c r="BG39" s="15">
        <f>SUM(COUNTIFS('Data entry'!$R$6:$R$200,'Summary Data'!$A39,'Data entry'!$B$6:$B$200,{"Confirmed";"Probable"},'Data entry'!$AQ$6:$AQ$200,'Data Validation'!$V$7, 'Data entry'!$AP$6:$AP$200,'Data Validation'!$U$4, 'Data entry'!$BD$6:$BD$200,"&lt;&gt;*Negative*"))</f>
        <v>0</v>
      </c>
      <c r="BH39" s="15">
        <f>SUM(COUNTIFS('Data entry'!$R$6:$R$200,'Summary Data'!$A39,'Data entry'!$B$6:$B$200,{"Confirmed";"Probable"},'Data entry'!$AQ$6:$AQ$200,'Data Validation'!$V$7, 'Data entry'!$AP$6:$AP$200,'Data Validation'!$U$5, 'Data entry'!$BD$6:$BD$200,"&lt;&gt;*Negative*"))</f>
        <v>0</v>
      </c>
      <c r="BI39" s="15">
        <f>SUM(COUNTIFS('Data entry'!$R$6:$R$200,'Summary Data'!$A39,'Data entry'!$B$6:$B$200,{"Confirmed";"Probable"},'Data entry'!$AQ$6:$AQ$200,'Data Validation'!$V$7, 'Data entry'!$AP$6:$AP$200,'Data Validation'!$U$6, 'Data entry'!$BD$6:$BD$200,"&lt;&gt;*Negative*"))</f>
        <v>0</v>
      </c>
      <c r="BJ39" s="15">
        <f>SUM(COUNTIFS('Data entry'!$R$6:$R$200,'Summary Data'!$A39,'Data entry'!$B$6:$B$200,{"Confirmed";"Probable"},'Data entry'!$AQ$6:$AQ$200,'Data Validation'!$V$8, 'Data entry'!$AP$6:$AP$200,'Data Validation'!$U$2, 'Data entry'!$BD$6:$BD$200,"&lt;&gt;*Negative*"))</f>
        <v>0</v>
      </c>
      <c r="BK39" s="15">
        <f>SUM(COUNTIFS('Data entry'!$R$6:$R$200,'Summary Data'!$A39,'Data entry'!$B$6:$B$200,{"Confirmed";"Probable"},'Data entry'!$AQ$6:$AQ$200,'Data Validation'!$V$8, 'Data entry'!$AP$6:$AP$200,'Data Validation'!$U$3, 'Data entry'!$BD$6:$BD$200,"&lt;&gt;*Negative*"))</f>
        <v>0</v>
      </c>
      <c r="BL39" s="15">
        <f>SUM(COUNTIFS('Data entry'!$R$6:$R$200,'Summary Data'!$A39,'Data entry'!$B$6:$B$200,{"Confirmed";"Probable"},'Data entry'!$AQ$6:$AQ$200,'Data Validation'!$V$8, 'Data entry'!$AP$6:$AP$200,'Data Validation'!$U$4, 'Data entry'!$BD$6:$BD$200,"&lt;&gt;*Negative*"))</f>
        <v>0</v>
      </c>
      <c r="BM39" s="15">
        <f>SUM(COUNTIFS('Data entry'!$R$6:$R$200,'Summary Data'!$A39,'Data entry'!$B$6:$B$200,{"Confirmed";"Probable"},'Data entry'!$AQ$6:$AQ$200,'Data Validation'!$V$8, 'Data entry'!$AP$6:$AP$200,'Data Validation'!$U$5, 'Data entry'!$BD$6:$BD$200,"&lt;&gt;*Negative*"))</f>
        <v>0</v>
      </c>
      <c r="BN39" s="15">
        <f>SUM(COUNTIFS('Data entry'!$R$6:$R$200,'Summary Data'!$A39,'Data entry'!$B$6:$B$200,{"Confirmed";"Probable"},'Data entry'!$AQ$6:$AQ$200,'Data Validation'!$V$8, 'Data entry'!$AP$6:$AP$200,'Data Validation'!$U$6, 'Data entry'!$BD$6:$BD$200,"&lt;&gt;*Negative*"))</f>
        <v>0</v>
      </c>
      <c r="BO39" s="15">
        <f>SUM(COUNTIFS('Data entry'!$R$6:$R$200,'Summary Data'!$A39,'Data entry'!$B$6:$B$200,{"Confirmed";"Probable"},'Data entry'!$AQ$6:$AQ$200,'Data Validation'!$V$9, 'Data entry'!$AP$6:$AP$200,'Data Validation'!$U$2, 'Data entry'!$BD$6:$BD$200,"&lt;&gt;*Negative*"))</f>
        <v>0</v>
      </c>
      <c r="BP39" s="15">
        <f>SUM(COUNTIFS('Data entry'!$R$6:$R$200,'Summary Data'!$A39,'Data entry'!$B$6:$B$200,{"Confirmed";"Probable"},'Data entry'!$AQ$6:$AQ$200,'Data Validation'!$V$9, 'Data entry'!$AP$6:$AP$200,'Data Validation'!$U$3, 'Data entry'!$BD$6:$BD$200,"&lt;&gt;*Negative*"))</f>
        <v>0</v>
      </c>
      <c r="BQ39" s="15">
        <f>SUM(COUNTIFS('Data entry'!$R$6:$R$200,'Summary Data'!$A39,'Data entry'!$B$6:$B$200,{"Confirmed";"Probable"},'Data entry'!$AQ$6:$AQ$200,'Data Validation'!$V$9, 'Data entry'!$AP$6:$AP$200,'Data Validation'!$U$4, 'Data entry'!$BD$6:$BD$200,"&lt;&gt;*Negative*"))</f>
        <v>0</v>
      </c>
      <c r="BR39" s="15">
        <f>SUM(COUNTIFS('Data entry'!$R$6:$R$200,'Summary Data'!$A39,'Data entry'!$B$6:$B$200,{"Confirmed";"Probable"},'Data entry'!$AQ$6:$AQ$200,'Data Validation'!$V$9, 'Data entry'!$AP$6:$AP$200,'Data Validation'!$U$5, 'Data entry'!$BD$6:$BD$200,"&lt;&gt;*Negative*"))</f>
        <v>0</v>
      </c>
      <c r="BS39" s="15">
        <f>SUM(COUNTIFS('Data entry'!$R$6:$R$200,'Summary Data'!$A39,'Data entry'!$B$6:$B$200,{"Confirmed";"Probable"},'Data entry'!$AQ$6:$AQ$200,'Data Validation'!$V$9, 'Data entry'!$AP$6:$AP$200,'Data Validation'!$U$6, 'Data entry'!$BD$6:$BD$200,"&lt;&gt;*Negative*"))</f>
        <v>0</v>
      </c>
      <c r="BT39" s="15">
        <f>SUM(COUNTIFS('Data entry'!$R$6:$R$200,'Summary Data'!$A39,'Data entry'!$B$6:$B$200,{"Confirmed";"Probable"},'Data entry'!$AQ$6:$AQ$200,'Data Validation'!$V$10, 'Data entry'!$AP$6:$AP$200,'Data Validation'!$U$2, 'Data entry'!$BD$6:$BD$200,"&lt;&gt;*Negative*"))</f>
        <v>0</v>
      </c>
      <c r="BU39" s="15">
        <f>SUM(COUNTIFS('Data entry'!$R$6:$R$200,'Summary Data'!$A39,'Data entry'!$B$6:$B$200,{"Confirmed";"Probable"},'Data entry'!$AQ$6:$AQ$200,'Data Validation'!$V$10, 'Data entry'!$AP$6:$AP$200,'Data Validation'!$U$3, 'Data entry'!$BD$6:$BD$200,"&lt;&gt;*Negative*"))</f>
        <v>0</v>
      </c>
      <c r="BV39" s="15">
        <f>SUM(COUNTIFS('Data entry'!$R$6:$R$200,'Summary Data'!$A39,'Data entry'!$B$6:$B$200,{"Confirmed";"Probable"},'Data entry'!$AQ$6:$AQ$200,'Data Validation'!$V$10, 'Data entry'!$AP$6:$AP$200,'Data Validation'!$U$4, 'Data entry'!$BD$6:$BD$200,"&lt;&gt;*Negative*"))</f>
        <v>0</v>
      </c>
      <c r="BW39" s="15">
        <f>SUM(COUNTIFS('Data entry'!$R$6:$R$200,'Summary Data'!$A39,'Data entry'!$B$6:$B$200,{"Confirmed";"Probable"},'Data entry'!$AQ$6:$AQ$200,'Data Validation'!$V$10, 'Data entry'!$AP$6:$AP$200,'Data Validation'!$U$5, 'Data entry'!$BD$6:$BD$200,"&lt;&gt;*Negative*"))</f>
        <v>0</v>
      </c>
      <c r="BX39" s="15">
        <f>SUM(COUNTIFS('Data entry'!$R$6:$R$200,'Summary Data'!$A39,'Data entry'!$B$6:$B$200,{"Confirmed";"Probable"},'Data entry'!$AQ$6:$AQ$200,'Data Validation'!$V$10, 'Data entry'!$AP$6:$AP$200,'Data Validation'!$U$6, 'Data entry'!$BD$6:$BD$200,"&lt;&gt;*Negative*"))</f>
        <v>0</v>
      </c>
      <c r="BY39" s="15">
        <f>SUM(COUNTIFS('Data entry'!$R$6:$R$200,'Summary Data'!$A39,'Data entry'!$B$6:$B$200,{"Confirmed";"Probable"},'Data entry'!$AQ$6:$AQ$200,'Data Validation'!$V$11, 'Data entry'!$AP$6:$AP$200,'Data Validation'!$U$2, 'Data entry'!$BD$6:$BD$200,"&lt;&gt;*Negative*"))</f>
        <v>0</v>
      </c>
      <c r="BZ39" s="15">
        <f>SUM(COUNTIFS('Data entry'!$R$6:$R$200,'Summary Data'!$A39,'Data entry'!$B$6:$B$200,{"Confirmed";"Probable"},'Data entry'!$AQ$6:$AQ$200,'Data Validation'!$V$11, 'Data entry'!$AP$6:$AP$200,'Data Validation'!$U$3, 'Data entry'!$BD$6:$BD$200,"&lt;&gt;*Negative*"))</f>
        <v>0</v>
      </c>
      <c r="CA39" s="15">
        <f>SUM(COUNTIFS('Data entry'!$R$6:$R$200,'Summary Data'!$A39,'Data entry'!$B$6:$B$200,{"Confirmed";"Probable"},'Data entry'!$AQ$6:$AQ$200,'Data Validation'!$V$11, 'Data entry'!$AP$6:$AP$200,'Data Validation'!$U$4, 'Data entry'!$BD$6:$BD$200,"&lt;&gt;*Negative*"))</f>
        <v>0</v>
      </c>
      <c r="CB39" s="15">
        <f>SUM(COUNTIFS('Data entry'!$R$6:$R$200,'Summary Data'!$A39,'Data entry'!$B$6:$B$200,{"Confirmed";"Probable"},'Data entry'!$AQ$6:$AQ$200,'Data Validation'!$V$11, 'Data entry'!$AP$6:$AP$200,'Data Validation'!$U$5, 'Data entry'!$BD$6:$BD$200,"&lt;&gt;*Negative*"))</f>
        <v>0</v>
      </c>
      <c r="CC39" s="15">
        <f>SUM(COUNTIFS('Data entry'!$R$6:$R$200,'Summary Data'!$A39,'Data entry'!$B$6:$B$200,{"Confirmed";"Probable"},'Data entry'!$AQ$6:$AQ$200,'Data Validation'!$V$11, 'Data entry'!$AP$6:$AP$200,'Data Validation'!$U$6, 'Data entry'!$BD$6:$BD$200,"&lt;&gt;*Negative*"))</f>
        <v>0</v>
      </c>
    </row>
    <row r="40" spans="1:81" x14ac:dyDescent="0.3">
      <c r="A40" s="12">
        <f t="shared" si="5"/>
        <v>28</v>
      </c>
      <c r="B40" s="13">
        <f t="shared" si="2"/>
        <v>0</v>
      </c>
      <c r="C40" s="13">
        <f>COUNTIFS('Data entry'!$R$6:$R$200,$A40,'Data entry'!$B$6:$B$200,"Confirmed",'Data entry'!$BD$6:$BD$200,"&lt;&gt;*Negative*")</f>
        <v>0</v>
      </c>
      <c r="D40" s="13">
        <f>COUNTIFS('Data entry'!$R$6:$R$200,$A40,'Data entry'!$B$6:$B$200,"Probable",'Data entry'!$BD$6:$BD$200,"&lt;&gt;*Negative*")</f>
        <v>0</v>
      </c>
      <c r="E40" s="13">
        <f>COUNTIFS('Data entry'!$R$6:$R$200,$A40,'Data entry'!$B$6:$B$200,"DNM")</f>
        <v>0</v>
      </c>
      <c r="F40" s="13">
        <f>SUM(COUNTIFS('Data entry'!$R$6:$R$200,'Summary Data'!$A40,'Data entry'!$B$6:$B$200,{"Confirmed";"Probable"},'Data entry'!$AO$6:$AO$200,$F$10, 'Data entry'!$BD$6:$BD$200,"&lt;&gt;*Negative*"))</f>
        <v>0</v>
      </c>
      <c r="G40" s="13">
        <f>SUM(COUNTIFS('Data entry'!$R$6:$R$200,'Summary Data'!$A40,'Data entry'!$B$6:$B$200,{"Confirmed";"Probable"},'Data entry'!$AO$6:$AO$200,$G$10, 'Data entry'!$BD$6:$BD$200,"&lt;&gt;*Negative*"))</f>
        <v>0</v>
      </c>
      <c r="H40" s="13">
        <f>SUM(COUNTIFS('Data entry'!$R$6:$R$200,'Summary Data'!$A40,'Data entry'!$B$6:$B$200,{"Confirmed";"Probable"},'Data entry'!$AO$6:$AO$200,$H$10, 'Data entry'!$BD$6:$BD$200,"&lt;&gt;*Negative*"))</f>
        <v>0</v>
      </c>
      <c r="I40" s="13">
        <f>SUM(COUNTIFS('Data entry'!$R$6:$R$200,'Summary Data'!$A40,'Data entry'!$B$6:$B$200,{"Confirmed";"Probable"},'Data entry'!$AO$6:$AO$200,$I$10, 'Data entry'!$BD$6:$BD$200,"&lt;&gt;*Negative*"))</f>
        <v>0</v>
      </c>
      <c r="J40" s="13">
        <f>SUM(COUNTIFS('Data entry'!$R$6:$R$200,'Summary Data'!$A40,'Data entry'!$B$6:$B$200,{"Confirmed";"Probable"},'Data entry'!$AO$6:$AO$200,$J$10, 'Data entry'!$BD$6:$BD$200,"&lt;&gt;*Negative*"))</f>
        <v>0</v>
      </c>
      <c r="K40" s="13">
        <f>SUM(COUNTIFS('Data entry'!$R$6:$R$200,'Summary Data'!$A40,'Data entry'!$B$6:$B$200,{"Confirmed";"Probable"},'Data entry'!$AO$6:$AO$200,$K$10, 'Data entry'!$BD$6:$BD$200,"&lt;&gt;*Negative*"))</f>
        <v>0</v>
      </c>
      <c r="L40" s="13">
        <f>SUM(COUNTIFS('Data entry'!$R$6:$R$200,'Summary Data'!$A40,'Data entry'!$B$6:$B$200,{"Confirmed";"Probable"},'Data entry'!$AO$6:$AO$200,$L$10, 'Data entry'!$BD$6:$BD$200,"&lt;&gt;*Negative*"))</f>
        <v>0</v>
      </c>
      <c r="M40" s="13">
        <f>SUM(COUNTIFS('Data entry'!$R$6:$R$200,'Summary Data'!$A40,'Data entry'!$B$6:$B$200,{"Confirmed";"Probable"},'Data entry'!$AO$6:$AO$200,$M$10, 'Data entry'!$BD$6:$BD$200,"&lt;&gt;*Negative*"))</f>
        <v>0</v>
      </c>
      <c r="N40" s="13">
        <f>SUM(COUNTIFS('Data entry'!$R$6:$R$200,'Summary Data'!$A40,'Data entry'!$B$6:$B$200,{"Confirmed";"Probable"},'Data entry'!$AO$6:$AO$200,$N$10, 'Data entry'!$BD$6:$BD$200,"&lt;&gt;*Negative*"))</f>
        <v>0</v>
      </c>
      <c r="O40" s="15">
        <f t="shared" si="3"/>
        <v>0</v>
      </c>
      <c r="P40" s="15">
        <f t="shared" si="4"/>
        <v>0</v>
      </c>
      <c r="Q40" s="15">
        <f>SUM(COUNTIFS('Data entry'!$R$6:$R$200,'Summary Data'!$A40,'Data entry'!$B$6:$B$200,{"Confirmed";"Probable"},'Data entry'!$AP$6:$AP$200,'Data Validation'!$U$2, 'Data entry'!$BD$6:$BD$200,"&lt;&gt;*Negative*"))</f>
        <v>0</v>
      </c>
      <c r="R40" s="15">
        <f>SUM(COUNTIFS('Data entry'!$R$6:$R$200,'Summary Data'!$A40,'Data entry'!$B$6:$B$200,{"Confirmed";"Probable"},'Data entry'!$AP$6:$AP$200,'Data Validation'!$U$3, 'Data entry'!$BD$6:$BD$200,"&lt;&gt;*Negative*"))</f>
        <v>0</v>
      </c>
      <c r="S40" s="15">
        <f>SUM(COUNTIFS('Data entry'!$R$6:$R$200,'Summary Data'!$A40,'Data entry'!$B$6:$B$200,{"Confirmed";"Probable"},'Data entry'!$AP$6:$AP$200,'Data Validation'!$U$4, 'Data entry'!$BD$6:$BD$200,"&lt;&gt;*Negative*"))</f>
        <v>0</v>
      </c>
      <c r="T40" s="15">
        <f>SUM(COUNTIFS('Data entry'!$R$6:$R$200,'Summary Data'!$A40,'Data entry'!$B$6:$B$200,{"Confirmed";"Probable"},'Data entry'!$AP$6:$AP$200,'Data Validation'!$U$5, 'Data entry'!$BD$6:$BD$200,"&lt;&gt;*Negative*"))</f>
        <v>0</v>
      </c>
      <c r="U40" s="15">
        <f>SUM(COUNTIFS('Data entry'!$R$6:$R$200,'Summary Data'!$A40,'Data entry'!$B$6:$B$200,{"Confirmed";"Probable"},'Data entry'!$AP$6:$AP$200,'Data Validation'!$U$6, 'Data entry'!$BD$6:$BD$200,"&lt;&gt;*Negative*"))</f>
        <v>0</v>
      </c>
      <c r="V40" s="15">
        <f>SUM(COUNTIFS('Data entry'!$R$6:$R$200,'Summary Data'!$A40,'Data entry'!$B$6:$B$200,{"Confirmed";"Probable"},'Data entry'!$AQ$6:$AQ$200,'Data Validation'!$V$2, 'Data entry'!$BD$6:$BD$200,"&lt;&gt;*Negative*"))</f>
        <v>0</v>
      </c>
      <c r="W40" s="15">
        <f>SUM(COUNTIFS('Data entry'!$R$6:$R$200,'Summary Data'!$A40,'Data entry'!$B$6:$B$200,{"Confirmed";"Probable"},'Data entry'!$AQ$6:$AQ$200,'Data Validation'!$V$3, 'Data entry'!$BD$6:$BD$200,"&lt;&gt;*Negative*"))</f>
        <v>0</v>
      </c>
      <c r="X40" s="15">
        <f>SUM(COUNTIFS('Data entry'!$R$6:$R$200,'Summary Data'!$A40,'Data entry'!$B$6:$B$200,{"Confirmed";"Probable"},'Data entry'!$AQ$6:$AQ$200,'Data Validation'!$V$4, 'Data entry'!$BD$6:$BD$200,"&lt;&gt;*Negative*"))</f>
        <v>0</v>
      </c>
      <c r="Y40" s="15">
        <f>SUM(COUNTIFS('Data entry'!$R$6:$R$200,'Summary Data'!$A40,'Data entry'!$B$6:$B$200,{"Confirmed";"Probable"},'Data entry'!$AQ$6:$AQ$200,'Data Validation'!$V$5, 'Data entry'!$BD$6:$BD$200,"&lt;&gt;*Negative*"))</f>
        <v>0</v>
      </c>
      <c r="Z40" s="15">
        <f>SUM(COUNTIFS('Data entry'!$R$6:$R$200,'Summary Data'!$A40,'Data entry'!$B$6:$B$200,{"Confirmed";"Probable"},'Data entry'!$AQ$6:$AQ$200,'Data Validation'!$V$6, 'Data entry'!$BD$6:$BD$200,"&lt;&gt;*Negative*"))</f>
        <v>0</v>
      </c>
      <c r="AA40" s="15">
        <f>SUM(COUNTIFS('Data entry'!$R$6:$R$200,'Summary Data'!$A40,'Data entry'!$B$6:$B$200,{"Confirmed";"Probable"},'Data entry'!$AQ$6:$AQ$200,'Data Validation'!$V$7, 'Data entry'!$BD$6:$BD$200,"&lt;&gt;*Negative*"))</f>
        <v>0</v>
      </c>
      <c r="AB40" s="15">
        <f>SUM(COUNTIFS('Data entry'!$R$6:$R$200,'Summary Data'!$A40,'Data entry'!$B$6:$B$200,{"Confirmed";"Probable"},'Data entry'!$AQ$6:$AQ$200,'Data Validation'!$V$8, 'Data entry'!$BD$6:$BD$200,"&lt;&gt;*Negative*"))</f>
        <v>0</v>
      </c>
      <c r="AC40" s="15">
        <f>SUM(COUNTIFS('Data entry'!$R$6:$R$200,'Summary Data'!$A40,'Data entry'!$B$6:$B$200,{"Confirmed";"Probable"},'Data entry'!$AQ$6:$AQ$200,'Data Validation'!$V$9, 'Data entry'!$BD$6:$BD$200,"&lt;&gt;*Negative*"))</f>
        <v>0</v>
      </c>
      <c r="AD40" s="15">
        <f>SUM(COUNTIFS('Data entry'!$R$6:$R$200,'Summary Data'!$A40,'Data entry'!$B$6:$B$200,{"Confirmed";"Probable"},'Data entry'!$AQ$6:$AQ$200,'Data Validation'!$V$10, 'Data entry'!$BD$6:$BD$200,"&lt;&gt;*Negative*"))</f>
        <v>0</v>
      </c>
      <c r="AE40" s="15">
        <f>SUM(COUNTIFS('Data entry'!$R$6:$R$200,'Summary Data'!$A40,'Data entry'!$B$6:$B$200,{"Confirmed";"Probable"},'Data entry'!$AQ$6:$AQ$200,'Data Validation'!$V$11, 'Data entry'!$BD$6:$BD$200,"&lt;&gt;*Negative*"))</f>
        <v>0</v>
      </c>
      <c r="AF40" s="15">
        <f>SUM(COUNTIFS('Data entry'!$R$6:$R$200,'Summary Data'!$A40,'Data entry'!$B$6:$B$200,{"Confirmed";"Probable"},'Data entry'!$AQ$6:$AQ$200,'Data Validation'!$V$2, 'Data entry'!$AP$6:$AP$200,'Data Validation'!$U$2, 'Data entry'!$BD$6:$BD$200,"&lt;&gt;*Negative*"))</f>
        <v>0</v>
      </c>
      <c r="AG40" s="15">
        <f>SUM(COUNTIFS('Data entry'!$R$6:$R$200,'Summary Data'!$A40,'Data entry'!$B$6:$B$200,{"Confirmed";"Probable"},'Data entry'!$AQ$6:$AQ$200,'Data Validation'!$V$2, 'Data entry'!$AP$6:$AP$200,'Data Validation'!$U$3, 'Data entry'!$BD$6:$BD$200,"&lt;&gt;*Negative*"))</f>
        <v>0</v>
      </c>
      <c r="AH40" s="15">
        <f>SUM(COUNTIFS('Data entry'!$R$6:$R$200,'Summary Data'!$A40,'Data entry'!$B$6:$B$200,{"Confirmed";"Probable"},'Data entry'!$AQ$6:$AQ$200,'Data Validation'!$V$2, 'Data entry'!$AP$6:$AP$200,'Data Validation'!$U$4, 'Data entry'!$BD$6:$BD$200,"&lt;&gt;*Negative*"))</f>
        <v>0</v>
      </c>
      <c r="AI40" s="15">
        <f>SUM(COUNTIFS('Data entry'!$R$6:$R$200,'Summary Data'!$A40,'Data entry'!$B$6:$B$200,{"Confirmed";"Probable"},'Data entry'!$AQ$6:$AQ$200,'Data Validation'!$V$2, 'Data entry'!$AP$6:$AP$200,'Data Validation'!$U$5, 'Data entry'!$BD$6:$BD$200,"&lt;&gt;*Negative*"))</f>
        <v>0</v>
      </c>
      <c r="AJ40" s="15">
        <f>SUM(COUNTIFS('Data entry'!$R$6:$R$200,'Summary Data'!$A40,'Data entry'!$B$6:$B$200,{"Confirmed";"Probable"},'Data entry'!$AQ$6:$AQ$200,'Data Validation'!$V$2, 'Data entry'!$AP$6:$AP$200,'Data Validation'!$U$6, 'Data entry'!$BD$6:$BD$200,"&lt;&gt;*Negative*"))</f>
        <v>0</v>
      </c>
      <c r="AK40" s="15">
        <f>SUM(COUNTIFS('Data entry'!$R$6:$R$200,'Summary Data'!$A40,'Data entry'!$B$6:$B$200,{"Confirmed";"Probable"},'Data entry'!$AQ$6:$AQ$200,'Data Validation'!$V$3, 'Data entry'!$AP$6:$AP$200,'Data Validation'!$U$2, 'Data entry'!$BD$6:$BD$200,"&lt;&gt;*Negative*"))</f>
        <v>0</v>
      </c>
      <c r="AL40" s="15">
        <f>SUM(COUNTIFS('Data entry'!$R$6:$R$200,'Summary Data'!$A40,'Data entry'!$B$6:$B$200,{"Confirmed";"Probable"},'Data entry'!$AQ$6:$AQ$200,'Data Validation'!$V$3, 'Data entry'!$AP$6:$AP$200,'Data Validation'!$U$3, 'Data entry'!$BD$6:$BD$200,"&lt;&gt;*Negative*"))</f>
        <v>0</v>
      </c>
      <c r="AM40" s="15">
        <f>SUM(COUNTIFS('Data entry'!$R$6:$R$200,'Summary Data'!$A40,'Data entry'!$B$6:$B$200,{"Confirmed";"Probable"},'Data entry'!$AQ$6:$AQ$200,'Data Validation'!$V$3, 'Data entry'!$AP$6:$AP$200,'Data Validation'!$U$4, 'Data entry'!$BD$6:$BD$200,"&lt;&gt;*Negative*"))</f>
        <v>0</v>
      </c>
      <c r="AN40" s="15">
        <f>SUM(COUNTIFS('Data entry'!$R$6:$R$200,'Summary Data'!$A40,'Data entry'!$B$6:$B$200,{"Confirmed";"Probable"},'Data entry'!$AQ$6:$AQ$200,'Data Validation'!$V$3, 'Data entry'!$AP$6:$AP$200,'Data Validation'!$U$5, 'Data entry'!$BD$6:$BD$200,"&lt;&gt;*Negative*"))</f>
        <v>0</v>
      </c>
      <c r="AO40" s="15">
        <f>SUM(COUNTIFS('Data entry'!$R$6:$R$200,'Summary Data'!$A40,'Data entry'!$B$6:$B$200,{"Confirmed";"Probable"},'Data entry'!$AQ$6:$AQ$200,'Data Validation'!$V$3, 'Data entry'!$AP$6:$AP$200,'Data Validation'!$U$6, 'Data entry'!$BD$6:$BD$200,"&lt;&gt;*Negative*"))</f>
        <v>0</v>
      </c>
      <c r="AP40" s="15">
        <f>SUM(COUNTIFS('Data entry'!$R$6:$R$200,'Summary Data'!$A40,'Data entry'!$B$6:$B$200,{"Confirmed";"Probable"},'Data entry'!$AQ$6:$AQ$200,'Data Validation'!$V$4, 'Data entry'!$AP$6:$AP$200,'Data Validation'!$U$2, 'Data entry'!$BD$6:$BD$200,"&lt;&gt;*Negative*"))</f>
        <v>0</v>
      </c>
      <c r="AQ40" s="15">
        <f>SUM(COUNTIFS('Data entry'!$R$6:$R$200,'Summary Data'!$A40,'Data entry'!$B$6:$B$200,{"Confirmed";"Probable"},'Data entry'!$AQ$6:$AQ$200,'Data Validation'!$V$4, 'Data entry'!$AP$6:$AP$200,'Data Validation'!$U$3, 'Data entry'!$BD$6:$BD$200,"&lt;&gt;*Negative*"))</f>
        <v>0</v>
      </c>
      <c r="AR40" s="15">
        <f>SUM(COUNTIFS('Data entry'!$R$6:$R$200,'Summary Data'!$A40,'Data entry'!$B$6:$B$200,{"Confirmed";"Probable"},'Data entry'!$AQ$6:$AQ$200,'Data Validation'!$V$4, 'Data entry'!$AP$6:$AP$200,'Data Validation'!$U$4, 'Data entry'!$BD$6:$BD$200,"&lt;&gt;*Negative*"))</f>
        <v>0</v>
      </c>
      <c r="AS40" s="15">
        <f>SUM(COUNTIFS('Data entry'!$R$6:$R$200,'Summary Data'!$A40,'Data entry'!$B$6:$B$200,{"Confirmed";"Probable"},'Data entry'!$AQ$6:$AQ$200,'Data Validation'!$V$4, 'Data entry'!$AP$6:$AP$200,'Data Validation'!$U$5, 'Data entry'!$BD$6:$BD$200,"&lt;&gt;*Negative*"))</f>
        <v>0</v>
      </c>
      <c r="AT40" s="15">
        <f>SUM(COUNTIFS('Data entry'!$R$6:$R$200,'Summary Data'!$A40,'Data entry'!$B$6:$B$200,{"Confirmed";"Probable"},'Data entry'!$AQ$6:$AQ$200,'Data Validation'!$V$4, 'Data entry'!$AP$6:$AP$200,'Data Validation'!$U$6, 'Data entry'!$BD$6:$BD$200,"&lt;&gt;*Negative*"))</f>
        <v>0</v>
      </c>
      <c r="AU40" s="15">
        <f>SUM(COUNTIFS('Data entry'!$R$6:$R$200,'Summary Data'!$A40,'Data entry'!$B$6:$B$200,{"Confirmed";"Probable"},'Data entry'!$AQ$6:$AQ$200,'Data Validation'!$V$5, 'Data entry'!$AP$6:$AP$200,'Data Validation'!$U$2, 'Data entry'!$BD$6:$BD$200,"&lt;&gt;*Negative*"))</f>
        <v>0</v>
      </c>
      <c r="AV40" s="15">
        <f>SUM(COUNTIFS('Data entry'!$R$6:$R$200,'Summary Data'!$A40,'Data entry'!$B$6:$B$200,{"Confirmed";"Probable"},'Data entry'!$AQ$6:$AQ$200,'Data Validation'!$V$5, 'Data entry'!$AP$6:$AP$200,'Data Validation'!$U$3, 'Data entry'!$BD$6:$BD$200,"&lt;&gt;*Negative*"))</f>
        <v>0</v>
      </c>
      <c r="AW40" s="15">
        <f>SUM(COUNTIFS('Data entry'!$R$6:$R$200,'Summary Data'!$A40,'Data entry'!$B$6:$B$200,{"Confirmed";"Probable"},'Data entry'!$AQ$6:$AQ$200,'Data Validation'!$V$5, 'Data entry'!$AP$6:$AP$200,'Data Validation'!$U$4, 'Data entry'!$BD$6:$BD$200,"&lt;&gt;*Negative*"))</f>
        <v>0</v>
      </c>
      <c r="AX40" s="15">
        <f>SUM(COUNTIFS('Data entry'!$R$6:$R$200,'Summary Data'!$A40,'Data entry'!$B$6:$B$200,{"Confirmed";"Probable"},'Data entry'!$AQ$6:$AQ$200,'Data Validation'!$V$5, 'Data entry'!$AP$6:$AP$200,'Data Validation'!$U$5, 'Data entry'!$BD$6:$BD$200,"&lt;&gt;*Negative*"))</f>
        <v>0</v>
      </c>
      <c r="AY40" s="15">
        <f>SUM(COUNTIFS('Data entry'!$R$6:$R$200,'Summary Data'!$A40,'Data entry'!$B$6:$B$200,{"Confirmed";"Probable"},'Data entry'!$AQ$6:$AQ$200,'Data Validation'!$V$5, 'Data entry'!$AP$6:$AP$200,'Data Validation'!$U$6, 'Data entry'!$BD$6:$BD$200,"&lt;&gt;*Negative*"))</f>
        <v>0</v>
      </c>
      <c r="AZ40" s="15">
        <f>SUM(COUNTIFS('Data entry'!$R$6:$R$200,'Summary Data'!$A40,'Data entry'!$B$6:$B$200,{"Confirmed";"Probable"},'Data entry'!$AQ$6:$AQ$200,'Data Validation'!$V$6, 'Data entry'!$AP$6:$AP$200,'Data Validation'!$U$2, 'Data entry'!$BD$6:$BD$200,"&lt;&gt;*Negative*"))</f>
        <v>0</v>
      </c>
      <c r="BA40" s="15">
        <f>SUM(COUNTIFS('Data entry'!$R$6:$R$200,'Summary Data'!$A40,'Data entry'!$B$6:$B$200,{"Confirmed";"Probable"},'Data entry'!$AQ$6:$AQ$200,'Data Validation'!$V$6, 'Data entry'!$AP$6:$AP$200,'Data Validation'!$U$3, 'Data entry'!$BD$6:$BD$200,"&lt;&gt;*Negative*"))</f>
        <v>0</v>
      </c>
      <c r="BB40" s="15">
        <f>SUM(COUNTIFS('Data entry'!$R$6:$R$200,'Summary Data'!$A40,'Data entry'!$B$6:$B$200,{"Confirmed";"Probable"},'Data entry'!$AQ$6:$AQ$200,'Data Validation'!$V$6, 'Data entry'!$AP$6:$AP$200,'Data Validation'!$U$4, 'Data entry'!$BD$6:$BD$200,"&lt;&gt;*Negative*"))</f>
        <v>0</v>
      </c>
      <c r="BC40" s="15">
        <f>SUM(COUNTIFS('Data entry'!$R$6:$R$200,'Summary Data'!$A40,'Data entry'!$B$6:$B$200,{"Confirmed";"Probable"},'Data entry'!$AQ$6:$AQ$200,'Data Validation'!$V$6, 'Data entry'!$AP$6:$AP$200,'Data Validation'!$U$5, 'Data entry'!$BD$6:$BD$200,"&lt;&gt;*Negative*"))</f>
        <v>0</v>
      </c>
      <c r="BD40" s="15">
        <f>SUM(COUNTIFS('Data entry'!$R$6:$R$200,'Summary Data'!$A40,'Data entry'!$B$6:$B$200,{"Confirmed";"Probable"},'Data entry'!$AQ$6:$AQ$200,'Data Validation'!$V$6, 'Data entry'!$AP$6:$AP$200,'Data Validation'!$U$6, 'Data entry'!$BD$6:$BD$200,"&lt;&gt;*Negative*"))</f>
        <v>0</v>
      </c>
      <c r="BE40" s="15">
        <f>SUM(COUNTIFS('Data entry'!$R$6:$R$200,'Summary Data'!$A40,'Data entry'!$B$6:$B$200,{"Confirmed";"Probable"},'Data entry'!$AQ$6:$AQ$200,'Data Validation'!$V$7, 'Data entry'!$AP$6:$AP$200,'Data Validation'!$U$2, 'Data entry'!$BD$6:$BD$200,"&lt;&gt;*Negative*"))</f>
        <v>0</v>
      </c>
      <c r="BF40" s="15">
        <f>SUM(COUNTIFS('Data entry'!$R$6:$R$200,'Summary Data'!$A40,'Data entry'!$B$6:$B$200,{"Confirmed";"Probable"},'Data entry'!$AQ$6:$AQ$200,'Data Validation'!$V$7, 'Data entry'!$AP$6:$AP$200,'Data Validation'!$U$3, 'Data entry'!$BD$6:$BD$200,"&lt;&gt;*Negative*"))</f>
        <v>0</v>
      </c>
      <c r="BG40" s="15">
        <f>SUM(COUNTIFS('Data entry'!$R$6:$R$200,'Summary Data'!$A40,'Data entry'!$B$6:$B$200,{"Confirmed";"Probable"},'Data entry'!$AQ$6:$AQ$200,'Data Validation'!$V$7, 'Data entry'!$AP$6:$AP$200,'Data Validation'!$U$4, 'Data entry'!$BD$6:$BD$200,"&lt;&gt;*Negative*"))</f>
        <v>0</v>
      </c>
      <c r="BH40" s="15">
        <f>SUM(COUNTIFS('Data entry'!$R$6:$R$200,'Summary Data'!$A40,'Data entry'!$B$6:$B$200,{"Confirmed";"Probable"},'Data entry'!$AQ$6:$AQ$200,'Data Validation'!$V$7, 'Data entry'!$AP$6:$AP$200,'Data Validation'!$U$5, 'Data entry'!$BD$6:$BD$200,"&lt;&gt;*Negative*"))</f>
        <v>0</v>
      </c>
      <c r="BI40" s="15">
        <f>SUM(COUNTIFS('Data entry'!$R$6:$R$200,'Summary Data'!$A40,'Data entry'!$B$6:$B$200,{"Confirmed";"Probable"},'Data entry'!$AQ$6:$AQ$200,'Data Validation'!$V$7, 'Data entry'!$AP$6:$AP$200,'Data Validation'!$U$6, 'Data entry'!$BD$6:$BD$200,"&lt;&gt;*Negative*"))</f>
        <v>0</v>
      </c>
      <c r="BJ40" s="15">
        <f>SUM(COUNTIFS('Data entry'!$R$6:$R$200,'Summary Data'!$A40,'Data entry'!$B$6:$B$200,{"Confirmed";"Probable"},'Data entry'!$AQ$6:$AQ$200,'Data Validation'!$V$8, 'Data entry'!$AP$6:$AP$200,'Data Validation'!$U$2, 'Data entry'!$BD$6:$BD$200,"&lt;&gt;*Negative*"))</f>
        <v>0</v>
      </c>
      <c r="BK40" s="15">
        <f>SUM(COUNTIFS('Data entry'!$R$6:$R$200,'Summary Data'!$A40,'Data entry'!$B$6:$B$200,{"Confirmed";"Probable"},'Data entry'!$AQ$6:$AQ$200,'Data Validation'!$V$8, 'Data entry'!$AP$6:$AP$200,'Data Validation'!$U$3, 'Data entry'!$BD$6:$BD$200,"&lt;&gt;*Negative*"))</f>
        <v>0</v>
      </c>
      <c r="BL40" s="15">
        <f>SUM(COUNTIFS('Data entry'!$R$6:$R$200,'Summary Data'!$A40,'Data entry'!$B$6:$B$200,{"Confirmed";"Probable"},'Data entry'!$AQ$6:$AQ$200,'Data Validation'!$V$8, 'Data entry'!$AP$6:$AP$200,'Data Validation'!$U$4, 'Data entry'!$BD$6:$BD$200,"&lt;&gt;*Negative*"))</f>
        <v>0</v>
      </c>
      <c r="BM40" s="15">
        <f>SUM(COUNTIFS('Data entry'!$R$6:$R$200,'Summary Data'!$A40,'Data entry'!$B$6:$B$200,{"Confirmed";"Probable"},'Data entry'!$AQ$6:$AQ$200,'Data Validation'!$V$8, 'Data entry'!$AP$6:$AP$200,'Data Validation'!$U$5, 'Data entry'!$BD$6:$BD$200,"&lt;&gt;*Negative*"))</f>
        <v>0</v>
      </c>
      <c r="BN40" s="15">
        <f>SUM(COUNTIFS('Data entry'!$R$6:$R$200,'Summary Data'!$A40,'Data entry'!$B$6:$B$200,{"Confirmed";"Probable"},'Data entry'!$AQ$6:$AQ$200,'Data Validation'!$V$8, 'Data entry'!$AP$6:$AP$200,'Data Validation'!$U$6, 'Data entry'!$BD$6:$BD$200,"&lt;&gt;*Negative*"))</f>
        <v>0</v>
      </c>
      <c r="BO40" s="15">
        <f>SUM(COUNTIFS('Data entry'!$R$6:$R$200,'Summary Data'!$A40,'Data entry'!$B$6:$B$200,{"Confirmed";"Probable"},'Data entry'!$AQ$6:$AQ$200,'Data Validation'!$V$9, 'Data entry'!$AP$6:$AP$200,'Data Validation'!$U$2, 'Data entry'!$BD$6:$BD$200,"&lt;&gt;*Negative*"))</f>
        <v>0</v>
      </c>
      <c r="BP40" s="15">
        <f>SUM(COUNTIFS('Data entry'!$R$6:$R$200,'Summary Data'!$A40,'Data entry'!$B$6:$B$200,{"Confirmed";"Probable"},'Data entry'!$AQ$6:$AQ$200,'Data Validation'!$V$9, 'Data entry'!$AP$6:$AP$200,'Data Validation'!$U$3, 'Data entry'!$BD$6:$BD$200,"&lt;&gt;*Negative*"))</f>
        <v>0</v>
      </c>
      <c r="BQ40" s="15">
        <f>SUM(COUNTIFS('Data entry'!$R$6:$R$200,'Summary Data'!$A40,'Data entry'!$B$6:$B$200,{"Confirmed";"Probable"},'Data entry'!$AQ$6:$AQ$200,'Data Validation'!$V$9, 'Data entry'!$AP$6:$AP$200,'Data Validation'!$U$4, 'Data entry'!$BD$6:$BD$200,"&lt;&gt;*Negative*"))</f>
        <v>0</v>
      </c>
      <c r="BR40" s="15">
        <f>SUM(COUNTIFS('Data entry'!$R$6:$R$200,'Summary Data'!$A40,'Data entry'!$B$6:$B$200,{"Confirmed";"Probable"},'Data entry'!$AQ$6:$AQ$200,'Data Validation'!$V$9, 'Data entry'!$AP$6:$AP$200,'Data Validation'!$U$5, 'Data entry'!$BD$6:$BD$200,"&lt;&gt;*Negative*"))</f>
        <v>0</v>
      </c>
      <c r="BS40" s="15">
        <f>SUM(COUNTIFS('Data entry'!$R$6:$R$200,'Summary Data'!$A40,'Data entry'!$B$6:$B$200,{"Confirmed";"Probable"},'Data entry'!$AQ$6:$AQ$200,'Data Validation'!$V$9, 'Data entry'!$AP$6:$AP$200,'Data Validation'!$U$6, 'Data entry'!$BD$6:$BD$200,"&lt;&gt;*Negative*"))</f>
        <v>0</v>
      </c>
      <c r="BT40" s="15">
        <f>SUM(COUNTIFS('Data entry'!$R$6:$R$200,'Summary Data'!$A40,'Data entry'!$B$6:$B$200,{"Confirmed";"Probable"},'Data entry'!$AQ$6:$AQ$200,'Data Validation'!$V$10, 'Data entry'!$AP$6:$AP$200,'Data Validation'!$U$2, 'Data entry'!$BD$6:$BD$200,"&lt;&gt;*Negative*"))</f>
        <v>0</v>
      </c>
      <c r="BU40" s="15">
        <f>SUM(COUNTIFS('Data entry'!$R$6:$R$200,'Summary Data'!$A40,'Data entry'!$B$6:$B$200,{"Confirmed";"Probable"},'Data entry'!$AQ$6:$AQ$200,'Data Validation'!$V$10, 'Data entry'!$AP$6:$AP$200,'Data Validation'!$U$3, 'Data entry'!$BD$6:$BD$200,"&lt;&gt;*Negative*"))</f>
        <v>0</v>
      </c>
      <c r="BV40" s="15">
        <f>SUM(COUNTIFS('Data entry'!$R$6:$R$200,'Summary Data'!$A40,'Data entry'!$B$6:$B$200,{"Confirmed";"Probable"},'Data entry'!$AQ$6:$AQ$200,'Data Validation'!$V$10, 'Data entry'!$AP$6:$AP$200,'Data Validation'!$U$4, 'Data entry'!$BD$6:$BD$200,"&lt;&gt;*Negative*"))</f>
        <v>0</v>
      </c>
      <c r="BW40" s="15">
        <f>SUM(COUNTIFS('Data entry'!$R$6:$R$200,'Summary Data'!$A40,'Data entry'!$B$6:$B$200,{"Confirmed";"Probable"},'Data entry'!$AQ$6:$AQ$200,'Data Validation'!$V$10, 'Data entry'!$AP$6:$AP$200,'Data Validation'!$U$5, 'Data entry'!$BD$6:$BD$200,"&lt;&gt;*Negative*"))</f>
        <v>0</v>
      </c>
      <c r="BX40" s="15">
        <f>SUM(COUNTIFS('Data entry'!$R$6:$R$200,'Summary Data'!$A40,'Data entry'!$B$6:$B$200,{"Confirmed";"Probable"},'Data entry'!$AQ$6:$AQ$200,'Data Validation'!$V$10, 'Data entry'!$AP$6:$AP$200,'Data Validation'!$U$6, 'Data entry'!$BD$6:$BD$200,"&lt;&gt;*Negative*"))</f>
        <v>0</v>
      </c>
      <c r="BY40" s="15">
        <f>SUM(COUNTIFS('Data entry'!$R$6:$R$200,'Summary Data'!$A40,'Data entry'!$B$6:$B$200,{"Confirmed";"Probable"},'Data entry'!$AQ$6:$AQ$200,'Data Validation'!$V$11, 'Data entry'!$AP$6:$AP$200,'Data Validation'!$U$2, 'Data entry'!$BD$6:$BD$200,"&lt;&gt;*Negative*"))</f>
        <v>0</v>
      </c>
      <c r="BZ40" s="15">
        <f>SUM(COUNTIFS('Data entry'!$R$6:$R$200,'Summary Data'!$A40,'Data entry'!$B$6:$B$200,{"Confirmed";"Probable"},'Data entry'!$AQ$6:$AQ$200,'Data Validation'!$V$11, 'Data entry'!$AP$6:$AP$200,'Data Validation'!$U$3, 'Data entry'!$BD$6:$BD$200,"&lt;&gt;*Negative*"))</f>
        <v>0</v>
      </c>
      <c r="CA40" s="15">
        <f>SUM(COUNTIFS('Data entry'!$R$6:$R$200,'Summary Data'!$A40,'Data entry'!$B$6:$B$200,{"Confirmed";"Probable"},'Data entry'!$AQ$6:$AQ$200,'Data Validation'!$V$11, 'Data entry'!$AP$6:$AP$200,'Data Validation'!$U$4, 'Data entry'!$BD$6:$BD$200,"&lt;&gt;*Negative*"))</f>
        <v>0</v>
      </c>
      <c r="CB40" s="15">
        <f>SUM(COUNTIFS('Data entry'!$R$6:$R$200,'Summary Data'!$A40,'Data entry'!$B$6:$B$200,{"Confirmed";"Probable"},'Data entry'!$AQ$6:$AQ$200,'Data Validation'!$V$11, 'Data entry'!$AP$6:$AP$200,'Data Validation'!$U$5, 'Data entry'!$BD$6:$BD$200,"&lt;&gt;*Negative*"))</f>
        <v>0</v>
      </c>
      <c r="CC40" s="15">
        <f>SUM(COUNTIFS('Data entry'!$R$6:$R$200,'Summary Data'!$A40,'Data entry'!$B$6:$B$200,{"Confirmed";"Probable"},'Data entry'!$AQ$6:$AQ$200,'Data Validation'!$V$11, 'Data entry'!$AP$6:$AP$200,'Data Validation'!$U$6, 'Data entry'!$BD$6:$BD$200,"&lt;&gt;*Negative*"))</f>
        <v>0</v>
      </c>
    </row>
    <row r="41" spans="1:81" x14ac:dyDescent="0.3">
      <c r="A41" s="12">
        <f t="shared" si="5"/>
        <v>29</v>
      </c>
      <c r="B41" s="13">
        <f t="shared" si="2"/>
        <v>0</v>
      </c>
      <c r="C41" s="13">
        <f>COUNTIFS('Data entry'!$R$6:$R$200,$A41,'Data entry'!$B$6:$B$200,"Confirmed",'Data entry'!$BD$6:$BD$200,"&lt;&gt;*Negative*")</f>
        <v>0</v>
      </c>
      <c r="D41" s="13">
        <f>COUNTIFS('Data entry'!$R$6:$R$200,$A41,'Data entry'!$B$6:$B$200,"Probable",'Data entry'!$BD$6:$BD$200,"&lt;&gt;*Negative*")</f>
        <v>0</v>
      </c>
      <c r="E41" s="13">
        <f>COUNTIFS('Data entry'!$R$6:$R$200,$A41,'Data entry'!$B$6:$B$200,"DNM")</f>
        <v>0</v>
      </c>
      <c r="F41" s="13">
        <f>SUM(COUNTIFS('Data entry'!$R$6:$R$200,'Summary Data'!$A41,'Data entry'!$B$6:$B$200,{"Confirmed";"Probable"},'Data entry'!$AO$6:$AO$200,$F$10, 'Data entry'!$BD$6:$BD$200,"&lt;&gt;*Negative*"))</f>
        <v>0</v>
      </c>
      <c r="G41" s="13">
        <f>SUM(COUNTIFS('Data entry'!$R$6:$R$200,'Summary Data'!$A41,'Data entry'!$B$6:$B$200,{"Confirmed";"Probable"},'Data entry'!$AO$6:$AO$200,$G$10, 'Data entry'!$BD$6:$BD$200,"&lt;&gt;*Negative*"))</f>
        <v>0</v>
      </c>
      <c r="H41" s="13">
        <f>SUM(COUNTIFS('Data entry'!$R$6:$R$200,'Summary Data'!$A41,'Data entry'!$B$6:$B$200,{"Confirmed";"Probable"},'Data entry'!$AO$6:$AO$200,$H$10, 'Data entry'!$BD$6:$BD$200,"&lt;&gt;*Negative*"))</f>
        <v>0</v>
      </c>
      <c r="I41" s="13">
        <f>SUM(COUNTIFS('Data entry'!$R$6:$R$200,'Summary Data'!$A41,'Data entry'!$B$6:$B$200,{"Confirmed";"Probable"},'Data entry'!$AO$6:$AO$200,$I$10, 'Data entry'!$BD$6:$BD$200,"&lt;&gt;*Negative*"))</f>
        <v>0</v>
      </c>
      <c r="J41" s="13">
        <f>SUM(COUNTIFS('Data entry'!$R$6:$R$200,'Summary Data'!$A41,'Data entry'!$B$6:$B$200,{"Confirmed";"Probable"},'Data entry'!$AO$6:$AO$200,$J$10, 'Data entry'!$BD$6:$BD$200,"&lt;&gt;*Negative*"))</f>
        <v>0</v>
      </c>
      <c r="K41" s="13">
        <f>SUM(COUNTIFS('Data entry'!$R$6:$R$200,'Summary Data'!$A41,'Data entry'!$B$6:$B$200,{"Confirmed";"Probable"},'Data entry'!$AO$6:$AO$200,$K$10, 'Data entry'!$BD$6:$BD$200,"&lt;&gt;*Negative*"))</f>
        <v>0</v>
      </c>
      <c r="L41" s="13">
        <f>SUM(COUNTIFS('Data entry'!$R$6:$R$200,'Summary Data'!$A41,'Data entry'!$B$6:$B$200,{"Confirmed";"Probable"},'Data entry'!$AO$6:$AO$200,$L$10, 'Data entry'!$BD$6:$BD$200,"&lt;&gt;*Negative*"))</f>
        <v>0</v>
      </c>
      <c r="M41" s="13">
        <f>SUM(COUNTIFS('Data entry'!$R$6:$R$200,'Summary Data'!$A41,'Data entry'!$B$6:$B$200,{"Confirmed";"Probable"},'Data entry'!$AO$6:$AO$200,$M$10, 'Data entry'!$BD$6:$BD$200,"&lt;&gt;*Negative*"))</f>
        <v>0</v>
      </c>
      <c r="N41" s="13">
        <f>SUM(COUNTIFS('Data entry'!$R$6:$R$200,'Summary Data'!$A41,'Data entry'!$B$6:$B$200,{"Confirmed";"Probable"},'Data entry'!$AO$6:$AO$200,$N$10, 'Data entry'!$BD$6:$BD$200,"&lt;&gt;*Negative*"))</f>
        <v>0</v>
      </c>
      <c r="O41" s="15">
        <f t="shared" si="3"/>
        <v>0</v>
      </c>
      <c r="P41" s="15">
        <f t="shared" si="4"/>
        <v>0</v>
      </c>
      <c r="Q41" s="15">
        <f>SUM(COUNTIFS('Data entry'!$R$6:$R$200,'Summary Data'!$A41,'Data entry'!$B$6:$B$200,{"Confirmed";"Probable"},'Data entry'!$AP$6:$AP$200,'Data Validation'!$U$2, 'Data entry'!$BD$6:$BD$200,"&lt;&gt;*Negative*"))</f>
        <v>0</v>
      </c>
      <c r="R41" s="15">
        <f>SUM(COUNTIFS('Data entry'!$R$6:$R$200,'Summary Data'!$A41,'Data entry'!$B$6:$B$200,{"Confirmed";"Probable"},'Data entry'!$AP$6:$AP$200,'Data Validation'!$U$3, 'Data entry'!$BD$6:$BD$200,"&lt;&gt;*Negative*"))</f>
        <v>0</v>
      </c>
      <c r="S41" s="15">
        <f>SUM(COUNTIFS('Data entry'!$R$6:$R$200,'Summary Data'!$A41,'Data entry'!$B$6:$B$200,{"Confirmed";"Probable"},'Data entry'!$AP$6:$AP$200,'Data Validation'!$U$4, 'Data entry'!$BD$6:$BD$200,"&lt;&gt;*Negative*"))</f>
        <v>0</v>
      </c>
      <c r="T41" s="15">
        <f>SUM(COUNTIFS('Data entry'!$R$6:$R$200,'Summary Data'!$A41,'Data entry'!$B$6:$B$200,{"Confirmed";"Probable"},'Data entry'!$AP$6:$AP$200,'Data Validation'!$U$5, 'Data entry'!$BD$6:$BD$200,"&lt;&gt;*Negative*"))</f>
        <v>0</v>
      </c>
      <c r="U41" s="15">
        <f>SUM(COUNTIFS('Data entry'!$R$6:$R$200,'Summary Data'!$A41,'Data entry'!$B$6:$B$200,{"Confirmed";"Probable"},'Data entry'!$AP$6:$AP$200,'Data Validation'!$U$6, 'Data entry'!$BD$6:$BD$200,"&lt;&gt;*Negative*"))</f>
        <v>0</v>
      </c>
      <c r="V41" s="15">
        <f>SUM(COUNTIFS('Data entry'!$R$6:$R$200,'Summary Data'!$A41,'Data entry'!$B$6:$B$200,{"Confirmed";"Probable"},'Data entry'!$AQ$6:$AQ$200,'Data Validation'!$V$2, 'Data entry'!$BD$6:$BD$200,"&lt;&gt;*Negative*"))</f>
        <v>0</v>
      </c>
      <c r="W41" s="15">
        <f>SUM(COUNTIFS('Data entry'!$R$6:$R$200,'Summary Data'!$A41,'Data entry'!$B$6:$B$200,{"Confirmed";"Probable"},'Data entry'!$AQ$6:$AQ$200,'Data Validation'!$V$3, 'Data entry'!$BD$6:$BD$200,"&lt;&gt;*Negative*"))</f>
        <v>0</v>
      </c>
      <c r="X41" s="15">
        <f>SUM(COUNTIFS('Data entry'!$R$6:$R$200,'Summary Data'!$A41,'Data entry'!$B$6:$B$200,{"Confirmed";"Probable"},'Data entry'!$AQ$6:$AQ$200,'Data Validation'!$V$4, 'Data entry'!$BD$6:$BD$200,"&lt;&gt;*Negative*"))</f>
        <v>0</v>
      </c>
      <c r="Y41" s="15">
        <f>SUM(COUNTIFS('Data entry'!$R$6:$R$200,'Summary Data'!$A41,'Data entry'!$B$6:$B$200,{"Confirmed";"Probable"},'Data entry'!$AQ$6:$AQ$200,'Data Validation'!$V$5, 'Data entry'!$BD$6:$BD$200,"&lt;&gt;*Negative*"))</f>
        <v>0</v>
      </c>
      <c r="Z41" s="15">
        <f>SUM(COUNTIFS('Data entry'!$R$6:$R$200,'Summary Data'!$A41,'Data entry'!$B$6:$B$200,{"Confirmed";"Probable"},'Data entry'!$AQ$6:$AQ$200,'Data Validation'!$V$6, 'Data entry'!$BD$6:$BD$200,"&lt;&gt;*Negative*"))</f>
        <v>0</v>
      </c>
      <c r="AA41" s="15">
        <f>SUM(COUNTIFS('Data entry'!$R$6:$R$200,'Summary Data'!$A41,'Data entry'!$B$6:$B$200,{"Confirmed";"Probable"},'Data entry'!$AQ$6:$AQ$200,'Data Validation'!$V$7, 'Data entry'!$BD$6:$BD$200,"&lt;&gt;*Negative*"))</f>
        <v>0</v>
      </c>
      <c r="AB41" s="15">
        <f>SUM(COUNTIFS('Data entry'!$R$6:$R$200,'Summary Data'!$A41,'Data entry'!$B$6:$B$200,{"Confirmed";"Probable"},'Data entry'!$AQ$6:$AQ$200,'Data Validation'!$V$8, 'Data entry'!$BD$6:$BD$200,"&lt;&gt;*Negative*"))</f>
        <v>0</v>
      </c>
      <c r="AC41" s="15">
        <f>SUM(COUNTIFS('Data entry'!$R$6:$R$200,'Summary Data'!$A41,'Data entry'!$B$6:$B$200,{"Confirmed";"Probable"},'Data entry'!$AQ$6:$AQ$200,'Data Validation'!$V$9, 'Data entry'!$BD$6:$BD$200,"&lt;&gt;*Negative*"))</f>
        <v>0</v>
      </c>
      <c r="AD41" s="15">
        <f>SUM(COUNTIFS('Data entry'!$R$6:$R$200,'Summary Data'!$A41,'Data entry'!$B$6:$B$200,{"Confirmed";"Probable"},'Data entry'!$AQ$6:$AQ$200,'Data Validation'!$V$10, 'Data entry'!$BD$6:$BD$200,"&lt;&gt;*Negative*"))</f>
        <v>0</v>
      </c>
      <c r="AE41" s="15">
        <f>SUM(COUNTIFS('Data entry'!$R$6:$R$200,'Summary Data'!$A41,'Data entry'!$B$6:$B$200,{"Confirmed";"Probable"},'Data entry'!$AQ$6:$AQ$200,'Data Validation'!$V$11, 'Data entry'!$BD$6:$BD$200,"&lt;&gt;*Negative*"))</f>
        <v>0</v>
      </c>
      <c r="AF41" s="15">
        <f>SUM(COUNTIFS('Data entry'!$R$6:$R$200,'Summary Data'!$A41,'Data entry'!$B$6:$B$200,{"Confirmed";"Probable"},'Data entry'!$AQ$6:$AQ$200,'Data Validation'!$V$2, 'Data entry'!$AP$6:$AP$200,'Data Validation'!$U$2, 'Data entry'!$BD$6:$BD$200,"&lt;&gt;*Negative*"))</f>
        <v>0</v>
      </c>
      <c r="AG41" s="15">
        <f>SUM(COUNTIFS('Data entry'!$R$6:$R$200,'Summary Data'!$A41,'Data entry'!$B$6:$B$200,{"Confirmed";"Probable"},'Data entry'!$AQ$6:$AQ$200,'Data Validation'!$V$2, 'Data entry'!$AP$6:$AP$200,'Data Validation'!$U$3, 'Data entry'!$BD$6:$BD$200,"&lt;&gt;*Negative*"))</f>
        <v>0</v>
      </c>
      <c r="AH41" s="15">
        <f>SUM(COUNTIFS('Data entry'!$R$6:$R$200,'Summary Data'!$A41,'Data entry'!$B$6:$B$200,{"Confirmed";"Probable"},'Data entry'!$AQ$6:$AQ$200,'Data Validation'!$V$2, 'Data entry'!$AP$6:$AP$200,'Data Validation'!$U$4, 'Data entry'!$BD$6:$BD$200,"&lt;&gt;*Negative*"))</f>
        <v>0</v>
      </c>
      <c r="AI41" s="15">
        <f>SUM(COUNTIFS('Data entry'!$R$6:$R$200,'Summary Data'!$A41,'Data entry'!$B$6:$B$200,{"Confirmed";"Probable"},'Data entry'!$AQ$6:$AQ$200,'Data Validation'!$V$2, 'Data entry'!$AP$6:$AP$200,'Data Validation'!$U$5, 'Data entry'!$BD$6:$BD$200,"&lt;&gt;*Negative*"))</f>
        <v>0</v>
      </c>
      <c r="AJ41" s="15">
        <f>SUM(COUNTIFS('Data entry'!$R$6:$R$200,'Summary Data'!$A41,'Data entry'!$B$6:$B$200,{"Confirmed";"Probable"},'Data entry'!$AQ$6:$AQ$200,'Data Validation'!$V$2, 'Data entry'!$AP$6:$AP$200,'Data Validation'!$U$6, 'Data entry'!$BD$6:$BD$200,"&lt;&gt;*Negative*"))</f>
        <v>0</v>
      </c>
      <c r="AK41" s="15">
        <f>SUM(COUNTIFS('Data entry'!$R$6:$R$200,'Summary Data'!$A41,'Data entry'!$B$6:$B$200,{"Confirmed";"Probable"},'Data entry'!$AQ$6:$AQ$200,'Data Validation'!$V$3, 'Data entry'!$AP$6:$AP$200,'Data Validation'!$U$2, 'Data entry'!$BD$6:$BD$200,"&lt;&gt;*Negative*"))</f>
        <v>0</v>
      </c>
      <c r="AL41" s="15">
        <f>SUM(COUNTIFS('Data entry'!$R$6:$R$200,'Summary Data'!$A41,'Data entry'!$B$6:$B$200,{"Confirmed";"Probable"},'Data entry'!$AQ$6:$AQ$200,'Data Validation'!$V$3, 'Data entry'!$AP$6:$AP$200,'Data Validation'!$U$3, 'Data entry'!$BD$6:$BD$200,"&lt;&gt;*Negative*"))</f>
        <v>0</v>
      </c>
      <c r="AM41" s="15">
        <f>SUM(COUNTIFS('Data entry'!$R$6:$R$200,'Summary Data'!$A41,'Data entry'!$B$6:$B$200,{"Confirmed";"Probable"},'Data entry'!$AQ$6:$AQ$200,'Data Validation'!$V$3, 'Data entry'!$AP$6:$AP$200,'Data Validation'!$U$4, 'Data entry'!$BD$6:$BD$200,"&lt;&gt;*Negative*"))</f>
        <v>0</v>
      </c>
      <c r="AN41" s="15">
        <f>SUM(COUNTIFS('Data entry'!$R$6:$R$200,'Summary Data'!$A41,'Data entry'!$B$6:$B$200,{"Confirmed";"Probable"},'Data entry'!$AQ$6:$AQ$200,'Data Validation'!$V$3, 'Data entry'!$AP$6:$AP$200,'Data Validation'!$U$5, 'Data entry'!$BD$6:$BD$200,"&lt;&gt;*Negative*"))</f>
        <v>0</v>
      </c>
      <c r="AO41" s="15">
        <f>SUM(COUNTIFS('Data entry'!$R$6:$R$200,'Summary Data'!$A41,'Data entry'!$B$6:$B$200,{"Confirmed";"Probable"},'Data entry'!$AQ$6:$AQ$200,'Data Validation'!$V$3, 'Data entry'!$AP$6:$AP$200,'Data Validation'!$U$6, 'Data entry'!$BD$6:$BD$200,"&lt;&gt;*Negative*"))</f>
        <v>0</v>
      </c>
      <c r="AP41" s="15">
        <f>SUM(COUNTIFS('Data entry'!$R$6:$R$200,'Summary Data'!$A41,'Data entry'!$B$6:$B$200,{"Confirmed";"Probable"},'Data entry'!$AQ$6:$AQ$200,'Data Validation'!$V$4, 'Data entry'!$AP$6:$AP$200,'Data Validation'!$U$2, 'Data entry'!$BD$6:$BD$200,"&lt;&gt;*Negative*"))</f>
        <v>0</v>
      </c>
      <c r="AQ41" s="15">
        <f>SUM(COUNTIFS('Data entry'!$R$6:$R$200,'Summary Data'!$A41,'Data entry'!$B$6:$B$200,{"Confirmed";"Probable"},'Data entry'!$AQ$6:$AQ$200,'Data Validation'!$V$4, 'Data entry'!$AP$6:$AP$200,'Data Validation'!$U$3, 'Data entry'!$BD$6:$BD$200,"&lt;&gt;*Negative*"))</f>
        <v>0</v>
      </c>
      <c r="AR41" s="15">
        <f>SUM(COUNTIFS('Data entry'!$R$6:$R$200,'Summary Data'!$A41,'Data entry'!$B$6:$B$200,{"Confirmed";"Probable"},'Data entry'!$AQ$6:$AQ$200,'Data Validation'!$V$4, 'Data entry'!$AP$6:$AP$200,'Data Validation'!$U$4, 'Data entry'!$BD$6:$BD$200,"&lt;&gt;*Negative*"))</f>
        <v>0</v>
      </c>
      <c r="AS41" s="15">
        <f>SUM(COUNTIFS('Data entry'!$R$6:$R$200,'Summary Data'!$A41,'Data entry'!$B$6:$B$200,{"Confirmed";"Probable"},'Data entry'!$AQ$6:$AQ$200,'Data Validation'!$V$4, 'Data entry'!$AP$6:$AP$200,'Data Validation'!$U$5, 'Data entry'!$BD$6:$BD$200,"&lt;&gt;*Negative*"))</f>
        <v>0</v>
      </c>
      <c r="AT41" s="15">
        <f>SUM(COUNTIFS('Data entry'!$R$6:$R$200,'Summary Data'!$A41,'Data entry'!$B$6:$B$200,{"Confirmed";"Probable"},'Data entry'!$AQ$6:$AQ$200,'Data Validation'!$V$4, 'Data entry'!$AP$6:$AP$200,'Data Validation'!$U$6, 'Data entry'!$BD$6:$BD$200,"&lt;&gt;*Negative*"))</f>
        <v>0</v>
      </c>
      <c r="AU41" s="15">
        <f>SUM(COUNTIFS('Data entry'!$R$6:$R$200,'Summary Data'!$A41,'Data entry'!$B$6:$B$200,{"Confirmed";"Probable"},'Data entry'!$AQ$6:$AQ$200,'Data Validation'!$V$5, 'Data entry'!$AP$6:$AP$200,'Data Validation'!$U$2, 'Data entry'!$BD$6:$BD$200,"&lt;&gt;*Negative*"))</f>
        <v>0</v>
      </c>
      <c r="AV41" s="15">
        <f>SUM(COUNTIFS('Data entry'!$R$6:$R$200,'Summary Data'!$A41,'Data entry'!$B$6:$B$200,{"Confirmed";"Probable"},'Data entry'!$AQ$6:$AQ$200,'Data Validation'!$V$5, 'Data entry'!$AP$6:$AP$200,'Data Validation'!$U$3, 'Data entry'!$BD$6:$BD$200,"&lt;&gt;*Negative*"))</f>
        <v>0</v>
      </c>
      <c r="AW41" s="15">
        <f>SUM(COUNTIFS('Data entry'!$R$6:$R$200,'Summary Data'!$A41,'Data entry'!$B$6:$B$200,{"Confirmed";"Probable"},'Data entry'!$AQ$6:$AQ$200,'Data Validation'!$V$5, 'Data entry'!$AP$6:$AP$200,'Data Validation'!$U$4, 'Data entry'!$BD$6:$BD$200,"&lt;&gt;*Negative*"))</f>
        <v>0</v>
      </c>
      <c r="AX41" s="15">
        <f>SUM(COUNTIFS('Data entry'!$R$6:$R$200,'Summary Data'!$A41,'Data entry'!$B$6:$B$200,{"Confirmed";"Probable"},'Data entry'!$AQ$6:$AQ$200,'Data Validation'!$V$5, 'Data entry'!$AP$6:$AP$200,'Data Validation'!$U$5, 'Data entry'!$BD$6:$BD$200,"&lt;&gt;*Negative*"))</f>
        <v>0</v>
      </c>
      <c r="AY41" s="15">
        <f>SUM(COUNTIFS('Data entry'!$R$6:$R$200,'Summary Data'!$A41,'Data entry'!$B$6:$B$200,{"Confirmed";"Probable"},'Data entry'!$AQ$6:$AQ$200,'Data Validation'!$V$5, 'Data entry'!$AP$6:$AP$200,'Data Validation'!$U$6, 'Data entry'!$BD$6:$BD$200,"&lt;&gt;*Negative*"))</f>
        <v>0</v>
      </c>
      <c r="AZ41" s="15">
        <f>SUM(COUNTIFS('Data entry'!$R$6:$R$200,'Summary Data'!$A41,'Data entry'!$B$6:$B$200,{"Confirmed";"Probable"},'Data entry'!$AQ$6:$AQ$200,'Data Validation'!$V$6, 'Data entry'!$AP$6:$AP$200,'Data Validation'!$U$2, 'Data entry'!$BD$6:$BD$200,"&lt;&gt;*Negative*"))</f>
        <v>0</v>
      </c>
      <c r="BA41" s="15">
        <f>SUM(COUNTIFS('Data entry'!$R$6:$R$200,'Summary Data'!$A41,'Data entry'!$B$6:$B$200,{"Confirmed";"Probable"},'Data entry'!$AQ$6:$AQ$200,'Data Validation'!$V$6, 'Data entry'!$AP$6:$AP$200,'Data Validation'!$U$3, 'Data entry'!$BD$6:$BD$200,"&lt;&gt;*Negative*"))</f>
        <v>0</v>
      </c>
      <c r="BB41" s="15">
        <f>SUM(COUNTIFS('Data entry'!$R$6:$R$200,'Summary Data'!$A41,'Data entry'!$B$6:$B$200,{"Confirmed";"Probable"},'Data entry'!$AQ$6:$AQ$200,'Data Validation'!$V$6, 'Data entry'!$AP$6:$AP$200,'Data Validation'!$U$4, 'Data entry'!$BD$6:$BD$200,"&lt;&gt;*Negative*"))</f>
        <v>0</v>
      </c>
      <c r="BC41" s="15">
        <f>SUM(COUNTIFS('Data entry'!$R$6:$R$200,'Summary Data'!$A41,'Data entry'!$B$6:$B$200,{"Confirmed";"Probable"},'Data entry'!$AQ$6:$AQ$200,'Data Validation'!$V$6, 'Data entry'!$AP$6:$AP$200,'Data Validation'!$U$5, 'Data entry'!$BD$6:$BD$200,"&lt;&gt;*Negative*"))</f>
        <v>0</v>
      </c>
      <c r="BD41" s="15">
        <f>SUM(COUNTIFS('Data entry'!$R$6:$R$200,'Summary Data'!$A41,'Data entry'!$B$6:$B$200,{"Confirmed";"Probable"},'Data entry'!$AQ$6:$AQ$200,'Data Validation'!$V$6, 'Data entry'!$AP$6:$AP$200,'Data Validation'!$U$6, 'Data entry'!$BD$6:$BD$200,"&lt;&gt;*Negative*"))</f>
        <v>0</v>
      </c>
      <c r="BE41" s="15">
        <f>SUM(COUNTIFS('Data entry'!$R$6:$R$200,'Summary Data'!$A41,'Data entry'!$B$6:$B$200,{"Confirmed";"Probable"},'Data entry'!$AQ$6:$AQ$200,'Data Validation'!$V$7, 'Data entry'!$AP$6:$AP$200,'Data Validation'!$U$2, 'Data entry'!$BD$6:$BD$200,"&lt;&gt;*Negative*"))</f>
        <v>0</v>
      </c>
      <c r="BF41" s="15">
        <f>SUM(COUNTIFS('Data entry'!$R$6:$R$200,'Summary Data'!$A41,'Data entry'!$B$6:$B$200,{"Confirmed";"Probable"},'Data entry'!$AQ$6:$AQ$200,'Data Validation'!$V$7, 'Data entry'!$AP$6:$AP$200,'Data Validation'!$U$3, 'Data entry'!$BD$6:$BD$200,"&lt;&gt;*Negative*"))</f>
        <v>0</v>
      </c>
      <c r="BG41" s="15">
        <f>SUM(COUNTIFS('Data entry'!$R$6:$R$200,'Summary Data'!$A41,'Data entry'!$B$6:$B$200,{"Confirmed";"Probable"},'Data entry'!$AQ$6:$AQ$200,'Data Validation'!$V$7, 'Data entry'!$AP$6:$AP$200,'Data Validation'!$U$4, 'Data entry'!$BD$6:$BD$200,"&lt;&gt;*Negative*"))</f>
        <v>0</v>
      </c>
      <c r="BH41" s="15">
        <f>SUM(COUNTIFS('Data entry'!$R$6:$R$200,'Summary Data'!$A41,'Data entry'!$B$6:$B$200,{"Confirmed";"Probable"},'Data entry'!$AQ$6:$AQ$200,'Data Validation'!$V$7, 'Data entry'!$AP$6:$AP$200,'Data Validation'!$U$5, 'Data entry'!$BD$6:$BD$200,"&lt;&gt;*Negative*"))</f>
        <v>0</v>
      </c>
      <c r="BI41" s="15">
        <f>SUM(COUNTIFS('Data entry'!$R$6:$R$200,'Summary Data'!$A41,'Data entry'!$B$6:$B$200,{"Confirmed";"Probable"},'Data entry'!$AQ$6:$AQ$200,'Data Validation'!$V$7, 'Data entry'!$AP$6:$AP$200,'Data Validation'!$U$6, 'Data entry'!$BD$6:$BD$200,"&lt;&gt;*Negative*"))</f>
        <v>0</v>
      </c>
      <c r="BJ41" s="15">
        <f>SUM(COUNTIFS('Data entry'!$R$6:$R$200,'Summary Data'!$A41,'Data entry'!$B$6:$B$200,{"Confirmed";"Probable"},'Data entry'!$AQ$6:$AQ$200,'Data Validation'!$V$8, 'Data entry'!$AP$6:$AP$200,'Data Validation'!$U$2, 'Data entry'!$BD$6:$BD$200,"&lt;&gt;*Negative*"))</f>
        <v>0</v>
      </c>
      <c r="BK41" s="15">
        <f>SUM(COUNTIFS('Data entry'!$R$6:$R$200,'Summary Data'!$A41,'Data entry'!$B$6:$B$200,{"Confirmed";"Probable"},'Data entry'!$AQ$6:$AQ$200,'Data Validation'!$V$8, 'Data entry'!$AP$6:$AP$200,'Data Validation'!$U$3, 'Data entry'!$BD$6:$BD$200,"&lt;&gt;*Negative*"))</f>
        <v>0</v>
      </c>
      <c r="BL41" s="15">
        <f>SUM(COUNTIFS('Data entry'!$R$6:$R$200,'Summary Data'!$A41,'Data entry'!$B$6:$B$200,{"Confirmed";"Probable"},'Data entry'!$AQ$6:$AQ$200,'Data Validation'!$V$8, 'Data entry'!$AP$6:$AP$200,'Data Validation'!$U$4, 'Data entry'!$BD$6:$BD$200,"&lt;&gt;*Negative*"))</f>
        <v>0</v>
      </c>
      <c r="BM41" s="15">
        <f>SUM(COUNTIFS('Data entry'!$R$6:$R$200,'Summary Data'!$A41,'Data entry'!$B$6:$B$200,{"Confirmed";"Probable"},'Data entry'!$AQ$6:$AQ$200,'Data Validation'!$V$8, 'Data entry'!$AP$6:$AP$200,'Data Validation'!$U$5, 'Data entry'!$BD$6:$BD$200,"&lt;&gt;*Negative*"))</f>
        <v>0</v>
      </c>
      <c r="BN41" s="15">
        <f>SUM(COUNTIFS('Data entry'!$R$6:$R$200,'Summary Data'!$A41,'Data entry'!$B$6:$B$200,{"Confirmed";"Probable"},'Data entry'!$AQ$6:$AQ$200,'Data Validation'!$V$8, 'Data entry'!$AP$6:$AP$200,'Data Validation'!$U$6, 'Data entry'!$BD$6:$BD$200,"&lt;&gt;*Negative*"))</f>
        <v>0</v>
      </c>
      <c r="BO41" s="15">
        <f>SUM(COUNTIFS('Data entry'!$R$6:$R$200,'Summary Data'!$A41,'Data entry'!$B$6:$B$200,{"Confirmed";"Probable"},'Data entry'!$AQ$6:$AQ$200,'Data Validation'!$V$9, 'Data entry'!$AP$6:$AP$200,'Data Validation'!$U$2, 'Data entry'!$BD$6:$BD$200,"&lt;&gt;*Negative*"))</f>
        <v>0</v>
      </c>
      <c r="BP41" s="15">
        <f>SUM(COUNTIFS('Data entry'!$R$6:$R$200,'Summary Data'!$A41,'Data entry'!$B$6:$B$200,{"Confirmed";"Probable"},'Data entry'!$AQ$6:$AQ$200,'Data Validation'!$V$9, 'Data entry'!$AP$6:$AP$200,'Data Validation'!$U$3, 'Data entry'!$BD$6:$BD$200,"&lt;&gt;*Negative*"))</f>
        <v>0</v>
      </c>
      <c r="BQ41" s="15">
        <f>SUM(COUNTIFS('Data entry'!$R$6:$R$200,'Summary Data'!$A41,'Data entry'!$B$6:$B$200,{"Confirmed";"Probable"},'Data entry'!$AQ$6:$AQ$200,'Data Validation'!$V$9, 'Data entry'!$AP$6:$AP$200,'Data Validation'!$U$4, 'Data entry'!$BD$6:$BD$200,"&lt;&gt;*Negative*"))</f>
        <v>0</v>
      </c>
      <c r="BR41" s="15">
        <f>SUM(COUNTIFS('Data entry'!$R$6:$R$200,'Summary Data'!$A41,'Data entry'!$B$6:$B$200,{"Confirmed";"Probable"},'Data entry'!$AQ$6:$AQ$200,'Data Validation'!$V$9, 'Data entry'!$AP$6:$AP$200,'Data Validation'!$U$5, 'Data entry'!$BD$6:$BD$200,"&lt;&gt;*Negative*"))</f>
        <v>0</v>
      </c>
      <c r="BS41" s="15">
        <f>SUM(COUNTIFS('Data entry'!$R$6:$R$200,'Summary Data'!$A41,'Data entry'!$B$6:$B$200,{"Confirmed";"Probable"},'Data entry'!$AQ$6:$AQ$200,'Data Validation'!$V$9, 'Data entry'!$AP$6:$AP$200,'Data Validation'!$U$6, 'Data entry'!$BD$6:$BD$200,"&lt;&gt;*Negative*"))</f>
        <v>0</v>
      </c>
      <c r="BT41" s="15">
        <f>SUM(COUNTIFS('Data entry'!$R$6:$R$200,'Summary Data'!$A41,'Data entry'!$B$6:$B$200,{"Confirmed";"Probable"},'Data entry'!$AQ$6:$AQ$200,'Data Validation'!$V$10, 'Data entry'!$AP$6:$AP$200,'Data Validation'!$U$2, 'Data entry'!$BD$6:$BD$200,"&lt;&gt;*Negative*"))</f>
        <v>0</v>
      </c>
      <c r="BU41" s="15">
        <f>SUM(COUNTIFS('Data entry'!$R$6:$R$200,'Summary Data'!$A41,'Data entry'!$B$6:$B$200,{"Confirmed";"Probable"},'Data entry'!$AQ$6:$AQ$200,'Data Validation'!$V$10, 'Data entry'!$AP$6:$AP$200,'Data Validation'!$U$3, 'Data entry'!$BD$6:$BD$200,"&lt;&gt;*Negative*"))</f>
        <v>0</v>
      </c>
      <c r="BV41" s="15">
        <f>SUM(COUNTIFS('Data entry'!$R$6:$R$200,'Summary Data'!$A41,'Data entry'!$B$6:$B$200,{"Confirmed";"Probable"},'Data entry'!$AQ$6:$AQ$200,'Data Validation'!$V$10, 'Data entry'!$AP$6:$AP$200,'Data Validation'!$U$4, 'Data entry'!$BD$6:$BD$200,"&lt;&gt;*Negative*"))</f>
        <v>0</v>
      </c>
      <c r="BW41" s="15">
        <f>SUM(COUNTIFS('Data entry'!$R$6:$R$200,'Summary Data'!$A41,'Data entry'!$B$6:$B$200,{"Confirmed";"Probable"},'Data entry'!$AQ$6:$AQ$200,'Data Validation'!$V$10, 'Data entry'!$AP$6:$AP$200,'Data Validation'!$U$5, 'Data entry'!$BD$6:$BD$200,"&lt;&gt;*Negative*"))</f>
        <v>0</v>
      </c>
      <c r="BX41" s="15">
        <f>SUM(COUNTIFS('Data entry'!$R$6:$R$200,'Summary Data'!$A41,'Data entry'!$B$6:$B$200,{"Confirmed";"Probable"},'Data entry'!$AQ$6:$AQ$200,'Data Validation'!$V$10, 'Data entry'!$AP$6:$AP$200,'Data Validation'!$U$6, 'Data entry'!$BD$6:$BD$200,"&lt;&gt;*Negative*"))</f>
        <v>0</v>
      </c>
      <c r="BY41" s="15">
        <f>SUM(COUNTIFS('Data entry'!$R$6:$R$200,'Summary Data'!$A41,'Data entry'!$B$6:$B$200,{"Confirmed";"Probable"},'Data entry'!$AQ$6:$AQ$200,'Data Validation'!$V$11, 'Data entry'!$AP$6:$AP$200,'Data Validation'!$U$2, 'Data entry'!$BD$6:$BD$200,"&lt;&gt;*Negative*"))</f>
        <v>0</v>
      </c>
      <c r="BZ41" s="15">
        <f>SUM(COUNTIFS('Data entry'!$R$6:$R$200,'Summary Data'!$A41,'Data entry'!$B$6:$B$200,{"Confirmed";"Probable"},'Data entry'!$AQ$6:$AQ$200,'Data Validation'!$V$11, 'Data entry'!$AP$6:$AP$200,'Data Validation'!$U$3, 'Data entry'!$BD$6:$BD$200,"&lt;&gt;*Negative*"))</f>
        <v>0</v>
      </c>
      <c r="CA41" s="15">
        <f>SUM(COUNTIFS('Data entry'!$R$6:$R$200,'Summary Data'!$A41,'Data entry'!$B$6:$B$200,{"Confirmed";"Probable"},'Data entry'!$AQ$6:$AQ$200,'Data Validation'!$V$11, 'Data entry'!$AP$6:$AP$200,'Data Validation'!$U$4, 'Data entry'!$BD$6:$BD$200,"&lt;&gt;*Negative*"))</f>
        <v>0</v>
      </c>
      <c r="CB41" s="15">
        <f>SUM(COUNTIFS('Data entry'!$R$6:$R$200,'Summary Data'!$A41,'Data entry'!$B$6:$B$200,{"Confirmed";"Probable"},'Data entry'!$AQ$6:$AQ$200,'Data Validation'!$V$11, 'Data entry'!$AP$6:$AP$200,'Data Validation'!$U$5, 'Data entry'!$BD$6:$BD$200,"&lt;&gt;*Negative*"))</f>
        <v>0</v>
      </c>
      <c r="CC41" s="15">
        <f>SUM(COUNTIFS('Data entry'!$R$6:$R$200,'Summary Data'!$A41,'Data entry'!$B$6:$B$200,{"Confirmed";"Probable"},'Data entry'!$AQ$6:$AQ$200,'Data Validation'!$V$11, 'Data entry'!$AP$6:$AP$200,'Data Validation'!$U$6, 'Data entry'!$BD$6:$BD$200,"&lt;&gt;*Negative*"))</f>
        <v>0</v>
      </c>
    </row>
    <row r="42" spans="1:81" x14ac:dyDescent="0.3">
      <c r="A42" s="12">
        <f t="shared" si="5"/>
        <v>30</v>
      </c>
      <c r="B42" s="13">
        <f t="shared" si="2"/>
        <v>0</v>
      </c>
      <c r="C42" s="13">
        <f>COUNTIFS('Data entry'!$R$6:$R$200,$A42,'Data entry'!$B$6:$B$200,"Confirmed",'Data entry'!$BD$6:$BD$200,"&lt;&gt;*Negative*")</f>
        <v>0</v>
      </c>
      <c r="D42" s="13">
        <f>COUNTIFS('Data entry'!$R$6:$R$200,$A42,'Data entry'!$B$6:$B$200,"Probable",'Data entry'!$BD$6:$BD$200,"&lt;&gt;*Negative*")</f>
        <v>0</v>
      </c>
      <c r="E42" s="13">
        <f>COUNTIFS('Data entry'!$R$6:$R$200,$A42,'Data entry'!$B$6:$B$200,"DNM")</f>
        <v>0</v>
      </c>
      <c r="F42" s="13">
        <f>SUM(COUNTIFS('Data entry'!$R$6:$R$200,'Summary Data'!$A42,'Data entry'!$B$6:$B$200,{"Confirmed";"Probable"},'Data entry'!$AO$6:$AO$200,$F$10, 'Data entry'!$BD$6:$BD$200,"&lt;&gt;*Negative*"))</f>
        <v>0</v>
      </c>
      <c r="G42" s="13">
        <f>SUM(COUNTIFS('Data entry'!$R$6:$R$200,'Summary Data'!$A42,'Data entry'!$B$6:$B$200,{"Confirmed";"Probable"},'Data entry'!$AO$6:$AO$200,$G$10, 'Data entry'!$BD$6:$BD$200,"&lt;&gt;*Negative*"))</f>
        <v>0</v>
      </c>
      <c r="H42" s="13">
        <f>SUM(COUNTIFS('Data entry'!$R$6:$R$200,'Summary Data'!$A42,'Data entry'!$B$6:$B$200,{"Confirmed";"Probable"},'Data entry'!$AO$6:$AO$200,$H$10, 'Data entry'!$BD$6:$BD$200,"&lt;&gt;*Negative*"))</f>
        <v>0</v>
      </c>
      <c r="I42" s="13">
        <f>SUM(COUNTIFS('Data entry'!$R$6:$R$200,'Summary Data'!$A42,'Data entry'!$B$6:$B$200,{"Confirmed";"Probable"},'Data entry'!$AO$6:$AO$200,$I$10, 'Data entry'!$BD$6:$BD$200,"&lt;&gt;*Negative*"))</f>
        <v>0</v>
      </c>
      <c r="J42" s="13">
        <f>SUM(COUNTIFS('Data entry'!$R$6:$R$200,'Summary Data'!$A42,'Data entry'!$B$6:$B$200,{"Confirmed";"Probable"},'Data entry'!$AO$6:$AO$200,$J$10, 'Data entry'!$BD$6:$BD$200,"&lt;&gt;*Negative*"))</f>
        <v>0</v>
      </c>
      <c r="K42" s="13">
        <f>SUM(COUNTIFS('Data entry'!$R$6:$R$200,'Summary Data'!$A42,'Data entry'!$B$6:$B$200,{"Confirmed";"Probable"},'Data entry'!$AO$6:$AO$200,$K$10, 'Data entry'!$BD$6:$BD$200,"&lt;&gt;*Negative*"))</f>
        <v>0</v>
      </c>
      <c r="L42" s="13">
        <f>SUM(COUNTIFS('Data entry'!$R$6:$R$200,'Summary Data'!$A42,'Data entry'!$B$6:$B$200,{"Confirmed";"Probable"},'Data entry'!$AO$6:$AO$200,$L$10, 'Data entry'!$BD$6:$BD$200,"&lt;&gt;*Negative*"))</f>
        <v>0</v>
      </c>
      <c r="M42" s="13">
        <f>SUM(COUNTIFS('Data entry'!$R$6:$R$200,'Summary Data'!$A42,'Data entry'!$B$6:$B$200,{"Confirmed";"Probable"},'Data entry'!$AO$6:$AO$200,$M$10, 'Data entry'!$BD$6:$BD$200,"&lt;&gt;*Negative*"))</f>
        <v>0</v>
      </c>
      <c r="N42" s="13">
        <f>SUM(COUNTIFS('Data entry'!$R$6:$R$200,'Summary Data'!$A42,'Data entry'!$B$6:$B$200,{"Confirmed";"Probable"},'Data entry'!$AO$6:$AO$200,$N$10, 'Data entry'!$BD$6:$BD$200,"&lt;&gt;*Negative*"))</f>
        <v>0</v>
      </c>
      <c r="O42" s="15">
        <f t="shared" si="3"/>
        <v>0</v>
      </c>
      <c r="P42" s="15">
        <f t="shared" si="4"/>
        <v>0</v>
      </c>
      <c r="Q42" s="15">
        <f>SUM(COUNTIFS('Data entry'!$R$6:$R$200,'Summary Data'!$A42,'Data entry'!$B$6:$B$200,{"Confirmed";"Probable"},'Data entry'!$AP$6:$AP$200,'Data Validation'!$U$2, 'Data entry'!$BD$6:$BD$200,"&lt;&gt;*Negative*"))</f>
        <v>0</v>
      </c>
      <c r="R42" s="15">
        <f>SUM(COUNTIFS('Data entry'!$R$6:$R$200,'Summary Data'!$A42,'Data entry'!$B$6:$B$200,{"Confirmed";"Probable"},'Data entry'!$AP$6:$AP$200,'Data Validation'!$U$3, 'Data entry'!$BD$6:$BD$200,"&lt;&gt;*Negative*"))</f>
        <v>0</v>
      </c>
      <c r="S42" s="15">
        <f>SUM(COUNTIFS('Data entry'!$R$6:$R$200,'Summary Data'!$A42,'Data entry'!$B$6:$B$200,{"Confirmed";"Probable"},'Data entry'!$AP$6:$AP$200,'Data Validation'!$U$4, 'Data entry'!$BD$6:$BD$200,"&lt;&gt;*Negative*"))</f>
        <v>0</v>
      </c>
      <c r="T42" s="15">
        <f>SUM(COUNTIFS('Data entry'!$R$6:$R$200,'Summary Data'!$A42,'Data entry'!$B$6:$B$200,{"Confirmed";"Probable"},'Data entry'!$AP$6:$AP$200,'Data Validation'!$U$5, 'Data entry'!$BD$6:$BD$200,"&lt;&gt;*Negative*"))</f>
        <v>0</v>
      </c>
      <c r="U42" s="15">
        <f>SUM(COUNTIFS('Data entry'!$R$6:$R$200,'Summary Data'!$A42,'Data entry'!$B$6:$B$200,{"Confirmed";"Probable"},'Data entry'!$AP$6:$AP$200,'Data Validation'!$U$6, 'Data entry'!$BD$6:$BD$200,"&lt;&gt;*Negative*"))</f>
        <v>0</v>
      </c>
      <c r="V42" s="15">
        <f>SUM(COUNTIFS('Data entry'!$R$6:$R$200,'Summary Data'!$A42,'Data entry'!$B$6:$B$200,{"Confirmed";"Probable"},'Data entry'!$AQ$6:$AQ$200,'Data Validation'!$V$2, 'Data entry'!$BD$6:$BD$200,"&lt;&gt;*Negative*"))</f>
        <v>0</v>
      </c>
      <c r="W42" s="15">
        <f>SUM(COUNTIFS('Data entry'!$R$6:$R$200,'Summary Data'!$A42,'Data entry'!$B$6:$B$200,{"Confirmed";"Probable"},'Data entry'!$AQ$6:$AQ$200,'Data Validation'!$V$3, 'Data entry'!$BD$6:$BD$200,"&lt;&gt;*Negative*"))</f>
        <v>0</v>
      </c>
      <c r="X42" s="15">
        <f>SUM(COUNTIFS('Data entry'!$R$6:$R$200,'Summary Data'!$A42,'Data entry'!$B$6:$B$200,{"Confirmed";"Probable"},'Data entry'!$AQ$6:$AQ$200,'Data Validation'!$V$4, 'Data entry'!$BD$6:$BD$200,"&lt;&gt;*Negative*"))</f>
        <v>0</v>
      </c>
      <c r="Y42" s="15">
        <f>SUM(COUNTIFS('Data entry'!$R$6:$R$200,'Summary Data'!$A42,'Data entry'!$B$6:$B$200,{"Confirmed";"Probable"},'Data entry'!$AQ$6:$AQ$200,'Data Validation'!$V$5, 'Data entry'!$BD$6:$BD$200,"&lt;&gt;*Negative*"))</f>
        <v>0</v>
      </c>
      <c r="Z42" s="15">
        <f>SUM(COUNTIFS('Data entry'!$R$6:$R$200,'Summary Data'!$A42,'Data entry'!$B$6:$B$200,{"Confirmed";"Probable"},'Data entry'!$AQ$6:$AQ$200,'Data Validation'!$V$6, 'Data entry'!$BD$6:$BD$200,"&lt;&gt;*Negative*"))</f>
        <v>0</v>
      </c>
      <c r="AA42" s="15">
        <f>SUM(COUNTIFS('Data entry'!$R$6:$R$200,'Summary Data'!$A42,'Data entry'!$B$6:$B$200,{"Confirmed";"Probable"},'Data entry'!$AQ$6:$AQ$200,'Data Validation'!$V$7, 'Data entry'!$BD$6:$BD$200,"&lt;&gt;*Negative*"))</f>
        <v>0</v>
      </c>
      <c r="AB42" s="15">
        <f>SUM(COUNTIFS('Data entry'!$R$6:$R$200,'Summary Data'!$A42,'Data entry'!$B$6:$B$200,{"Confirmed";"Probable"},'Data entry'!$AQ$6:$AQ$200,'Data Validation'!$V$8, 'Data entry'!$BD$6:$BD$200,"&lt;&gt;*Negative*"))</f>
        <v>0</v>
      </c>
      <c r="AC42" s="15">
        <f>SUM(COUNTIFS('Data entry'!$R$6:$R$200,'Summary Data'!$A42,'Data entry'!$B$6:$B$200,{"Confirmed";"Probable"},'Data entry'!$AQ$6:$AQ$200,'Data Validation'!$V$9, 'Data entry'!$BD$6:$BD$200,"&lt;&gt;*Negative*"))</f>
        <v>0</v>
      </c>
      <c r="AD42" s="15">
        <f>SUM(COUNTIFS('Data entry'!$R$6:$R$200,'Summary Data'!$A42,'Data entry'!$B$6:$B$200,{"Confirmed";"Probable"},'Data entry'!$AQ$6:$AQ$200,'Data Validation'!$V$10, 'Data entry'!$BD$6:$BD$200,"&lt;&gt;*Negative*"))</f>
        <v>0</v>
      </c>
      <c r="AE42" s="15">
        <f>SUM(COUNTIFS('Data entry'!$R$6:$R$200,'Summary Data'!$A42,'Data entry'!$B$6:$B$200,{"Confirmed";"Probable"},'Data entry'!$AQ$6:$AQ$200,'Data Validation'!$V$11, 'Data entry'!$BD$6:$BD$200,"&lt;&gt;*Negative*"))</f>
        <v>0</v>
      </c>
      <c r="AF42" s="15">
        <f>SUM(COUNTIFS('Data entry'!$R$6:$R$200,'Summary Data'!$A42,'Data entry'!$B$6:$B$200,{"Confirmed";"Probable"},'Data entry'!$AQ$6:$AQ$200,'Data Validation'!$V$2, 'Data entry'!$AP$6:$AP$200,'Data Validation'!$U$2, 'Data entry'!$BD$6:$BD$200,"&lt;&gt;*Negative*"))</f>
        <v>0</v>
      </c>
      <c r="AG42" s="15">
        <f>SUM(COUNTIFS('Data entry'!$R$6:$R$200,'Summary Data'!$A42,'Data entry'!$B$6:$B$200,{"Confirmed";"Probable"},'Data entry'!$AQ$6:$AQ$200,'Data Validation'!$V$2, 'Data entry'!$AP$6:$AP$200,'Data Validation'!$U$3, 'Data entry'!$BD$6:$BD$200,"&lt;&gt;*Negative*"))</f>
        <v>0</v>
      </c>
      <c r="AH42" s="15">
        <f>SUM(COUNTIFS('Data entry'!$R$6:$R$200,'Summary Data'!$A42,'Data entry'!$B$6:$B$200,{"Confirmed";"Probable"},'Data entry'!$AQ$6:$AQ$200,'Data Validation'!$V$2, 'Data entry'!$AP$6:$AP$200,'Data Validation'!$U$4, 'Data entry'!$BD$6:$BD$200,"&lt;&gt;*Negative*"))</f>
        <v>0</v>
      </c>
      <c r="AI42" s="15">
        <f>SUM(COUNTIFS('Data entry'!$R$6:$R$200,'Summary Data'!$A42,'Data entry'!$B$6:$B$200,{"Confirmed";"Probable"},'Data entry'!$AQ$6:$AQ$200,'Data Validation'!$V$2, 'Data entry'!$AP$6:$AP$200,'Data Validation'!$U$5, 'Data entry'!$BD$6:$BD$200,"&lt;&gt;*Negative*"))</f>
        <v>0</v>
      </c>
      <c r="AJ42" s="15">
        <f>SUM(COUNTIFS('Data entry'!$R$6:$R$200,'Summary Data'!$A42,'Data entry'!$B$6:$B$200,{"Confirmed";"Probable"},'Data entry'!$AQ$6:$AQ$200,'Data Validation'!$V$2, 'Data entry'!$AP$6:$AP$200,'Data Validation'!$U$6, 'Data entry'!$BD$6:$BD$200,"&lt;&gt;*Negative*"))</f>
        <v>0</v>
      </c>
      <c r="AK42" s="15">
        <f>SUM(COUNTIFS('Data entry'!$R$6:$R$200,'Summary Data'!$A42,'Data entry'!$B$6:$B$200,{"Confirmed";"Probable"},'Data entry'!$AQ$6:$AQ$200,'Data Validation'!$V$3, 'Data entry'!$AP$6:$AP$200,'Data Validation'!$U$2, 'Data entry'!$BD$6:$BD$200,"&lt;&gt;*Negative*"))</f>
        <v>0</v>
      </c>
      <c r="AL42" s="15">
        <f>SUM(COUNTIFS('Data entry'!$R$6:$R$200,'Summary Data'!$A42,'Data entry'!$B$6:$B$200,{"Confirmed";"Probable"},'Data entry'!$AQ$6:$AQ$200,'Data Validation'!$V$3, 'Data entry'!$AP$6:$AP$200,'Data Validation'!$U$3, 'Data entry'!$BD$6:$BD$200,"&lt;&gt;*Negative*"))</f>
        <v>0</v>
      </c>
      <c r="AM42" s="15">
        <f>SUM(COUNTIFS('Data entry'!$R$6:$R$200,'Summary Data'!$A42,'Data entry'!$B$6:$B$200,{"Confirmed";"Probable"},'Data entry'!$AQ$6:$AQ$200,'Data Validation'!$V$3, 'Data entry'!$AP$6:$AP$200,'Data Validation'!$U$4, 'Data entry'!$BD$6:$BD$200,"&lt;&gt;*Negative*"))</f>
        <v>0</v>
      </c>
      <c r="AN42" s="15">
        <f>SUM(COUNTIFS('Data entry'!$R$6:$R$200,'Summary Data'!$A42,'Data entry'!$B$6:$B$200,{"Confirmed";"Probable"},'Data entry'!$AQ$6:$AQ$200,'Data Validation'!$V$3, 'Data entry'!$AP$6:$AP$200,'Data Validation'!$U$5, 'Data entry'!$BD$6:$BD$200,"&lt;&gt;*Negative*"))</f>
        <v>0</v>
      </c>
      <c r="AO42" s="15">
        <f>SUM(COUNTIFS('Data entry'!$R$6:$R$200,'Summary Data'!$A42,'Data entry'!$B$6:$B$200,{"Confirmed";"Probable"},'Data entry'!$AQ$6:$AQ$200,'Data Validation'!$V$3, 'Data entry'!$AP$6:$AP$200,'Data Validation'!$U$6, 'Data entry'!$BD$6:$BD$200,"&lt;&gt;*Negative*"))</f>
        <v>0</v>
      </c>
      <c r="AP42" s="15">
        <f>SUM(COUNTIFS('Data entry'!$R$6:$R$200,'Summary Data'!$A42,'Data entry'!$B$6:$B$200,{"Confirmed";"Probable"},'Data entry'!$AQ$6:$AQ$200,'Data Validation'!$V$4, 'Data entry'!$AP$6:$AP$200,'Data Validation'!$U$2, 'Data entry'!$BD$6:$BD$200,"&lt;&gt;*Negative*"))</f>
        <v>0</v>
      </c>
      <c r="AQ42" s="15">
        <f>SUM(COUNTIFS('Data entry'!$R$6:$R$200,'Summary Data'!$A42,'Data entry'!$B$6:$B$200,{"Confirmed";"Probable"},'Data entry'!$AQ$6:$AQ$200,'Data Validation'!$V$4, 'Data entry'!$AP$6:$AP$200,'Data Validation'!$U$3, 'Data entry'!$BD$6:$BD$200,"&lt;&gt;*Negative*"))</f>
        <v>0</v>
      </c>
      <c r="AR42" s="15">
        <f>SUM(COUNTIFS('Data entry'!$R$6:$R$200,'Summary Data'!$A42,'Data entry'!$B$6:$B$200,{"Confirmed";"Probable"},'Data entry'!$AQ$6:$AQ$200,'Data Validation'!$V$4, 'Data entry'!$AP$6:$AP$200,'Data Validation'!$U$4, 'Data entry'!$BD$6:$BD$200,"&lt;&gt;*Negative*"))</f>
        <v>0</v>
      </c>
      <c r="AS42" s="15">
        <f>SUM(COUNTIFS('Data entry'!$R$6:$R$200,'Summary Data'!$A42,'Data entry'!$B$6:$B$200,{"Confirmed";"Probable"},'Data entry'!$AQ$6:$AQ$200,'Data Validation'!$V$4, 'Data entry'!$AP$6:$AP$200,'Data Validation'!$U$5, 'Data entry'!$BD$6:$BD$200,"&lt;&gt;*Negative*"))</f>
        <v>0</v>
      </c>
      <c r="AT42" s="15">
        <f>SUM(COUNTIFS('Data entry'!$R$6:$R$200,'Summary Data'!$A42,'Data entry'!$B$6:$B$200,{"Confirmed";"Probable"},'Data entry'!$AQ$6:$AQ$200,'Data Validation'!$V$4, 'Data entry'!$AP$6:$AP$200,'Data Validation'!$U$6, 'Data entry'!$BD$6:$BD$200,"&lt;&gt;*Negative*"))</f>
        <v>0</v>
      </c>
      <c r="AU42" s="15">
        <f>SUM(COUNTIFS('Data entry'!$R$6:$R$200,'Summary Data'!$A42,'Data entry'!$B$6:$B$200,{"Confirmed";"Probable"},'Data entry'!$AQ$6:$AQ$200,'Data Validation'!$V$5, 'Data entry'!$AP$6:$AP$200,'Data Validation'!$U$2, 'Data entry'!$BD$6:$BD$200,"&lt;&gt;*Negative*"))</f>
        <v>0</v>
      </c>
      <c r="AV42" s="15">
        <f>SUM(COUNTIFS('Data entry'!$R$6:$R$200,'Summary Data'!$A42,'Data entry'!$B$6:$B$200,{"Confirmed";"Probable"},'Data entry'!$AQ$6:$AQ$200,'Data Validation'!$V$5, 'Data entry'!$AP$6:$AP$200,'Data Validation'!$U$3, 'Data entry'!$BD$6:$BD$200,"&lt;&gt;*Negative*"))</f>
        <v>0</v>
      </c>
      <c r="AW42" s="15">
        <f>SUM(COUNTIFS('Data entry'!$R$6:$R$200,'Summary Data'!$A42,'Data entry'!$B$6:$B$200,{"Confirmed";"Probable"},'Data entry'!$AQ$6:$AQ$200,'Data Validation'!$V$5, 'Data entry'!$AP$6:$AP$200,'Data Validation'!$U$4, 'Data entry'!$BD$6:$BD$200,"&lt;&gt;*Negative*"))</f>
        <v>0</v>
      </c>
      <c r="AX42" s="15">
        <f>SUM(COUNTIFS('Data entry'!$R$6:$R$200,'Summary Data'!$A42,'Data entry'!$B$6:$B$200,{"Confirmed";"Probable"},'Data entry'!$AQ$6:$AQ$200,'Data Validation'!$V$5, 'Data entry'!$AP$6:$AP$200,'Data Validation'!$U$5, 'Data entry'!$BD$6:$BD$200,"&lt;&gt;*Negative*"))</f>
        <v>0</v>
      </c>
      <c r="AY42" s="15">
        <f>SUM(COUNTIFS('Data entry'!$R$6:$R$200,'Summary Data'!$A42,'Data entry'!$B$6:$B$200,{"Confirmed";"Probable"},'Data entry'!$AQ$6:$AQ$200,'Data Validation'!$V$5, 'Data entry'!$AP$6:$AP$200,'Data Validation'!$U$6, 'Data entry'!$BD$6:$BD$200,"&lt;&gt;*Negative*"))</f>
        <v>0</v>
      </c>
      <c r="AZ42" s="15">
        <f>SUM(COUNTIFS('Data entry'!$R$6:$R$200,'Summary Data'!$A42,'Data entry'!$B$6:$B$200,{"Confirmed";"Probable"},'Data entry'!$AQ$6:$AQ$200,'Data Validation'!$V$6, 'Data entry'!$AP$6:$AP$200,'Data Validation'!$U$2, 'Data entry'!$BD$6:$BD$200,"&lt;&gt;*Negative*"))</f>
        <v>0</v>
      </c>
      <c r="BA42" s="15">
        <f>SUM(COUNTIFS('Data entry'!$R$6:$R$200,'Summary Data'!$A42,'Data entry'!$B$6:$B$200,{"Confirmed";"Probable"},'Data entry'!$AQ$6:$AQ$200,'Data Validation'!$V$6, 'Data entry'!$AP$6:$AP$200,'Data Validation'!$U$3, 'Data entry'!$BD$6:$BD$200,"&lt;&gt;*Negative*"))</f>
        <v>0</v>
      </c>
      <c r="BB42" s="15">
        <f>SUM(COUNTIFS('Data entry'!$R$6:$R$200,'Summary Data'!$A42,'Data entry'!$B$6:$B$200,{"Confirmed";"Probable"},'Data entry'!$AQ$6:$AQ$200,'Data Validation'!$V$6, 'Data entry'!$AP$6:$AP$200,'Data Validation'!$U$4, 'Data entry'!$BD$6:$BD$200,"&lt;&gt;*Negative*"))</f>
        <v>0</v>
      </c>
      <c r="BC42" s="15">
        <f>SUM(COUNTIFS('Data entry'!$R$6:$R$200,'Summary Data'!$A42,'Data entry'!$B$6:$B$200,{"Confirmed";"Probable"},'Data entry'!$AQ$6:$AQ$200,'Data Validation'!$V$6, 'Data entry'!$AP$6:$AP$200,'Data Validation'!$U$5, 'Data entry'!$BD$6:$BD$200,"&lt;&gt;*Negative*"))</f>
        <v>0</v>
      </c>
      <c r="BD42" s="15">
        <f>SUM(COUNTIFS('Data entry'!$R$6:$R$200,'Summary Data'!$A42,'Data entry'!$B$6:$B$200,{"Confirmed";"Probable"},'Data entry'!$AQ$6:$AQ$200,'Data Validation'!$V$6, 'Data entry'!$AP$6:$AP$200,'Data Validation'!$U$6, 'Data entry'!$BD$6:$BD$200,"&lt;&gt;*Negative*"))</f>
        <v>0</v>
      </c>
      <c r="BE42" s="15">
        <f>SUM(COUNTIFS('Data entry'!$R$6:$R$200,'Summary Data'!$A42,'Data entry'!$B$6:$B$200,{"Confirmed";"Probable"},'Data entry'!$AQ$6:$AQ$200,'Data Validation'!$V$7, 'Data entry'!$AP$6:$AP$200,'Data Validation'!$U$2, 'Data entry'!$BD$6:$BD$200,"&lt;&gt;*Negative*"))</f>
        <v>0</v>
      </c>
      <c r="BF42" s="15">
        <f>SUM(COUNTIFS('Data entry'!$R$6:$R$200,'Summary Data'!$A42,'Data entry'!$B$6:$B$200,{"Confirmed";"Probable"},'Data entry'!$AQ$6:$AQ$200,'Data Validation'!$V$7, 'Data entry'!$AP$6:$AP$200,'Data Validation'!$U$3, 'Data entry'!$BD$6:$BD$200,"&lt;&gt;*Negative*"))</f>
        <v>0</v>
      </c>
      <c r="BG42" s="15">
        <f>SUM(COUNTIFS('Data entry'!$R$6:$R$200,'Summary Data'!$A42,'Data entry'!$B$6:$B$200,{"Confirmed";"Probable"},'Data entry'!$AQ$6:$AQ$200,'Data Validation'!$V$7, 'Data entry'!$AP$6:$AP$200,'Data Validation'!$U$4, 'Data entry'!$BD$6:$BD$200,"&lt;&gt;*Negative*"))</f>
        <v>0</v>
      </c>
      <c r="BH42" s="15">
        <f>SUM(COUNTIFS('Data entry'!$R$6:$R$200,'Summary Data'!$A42,'Data entry'!$B$6:$B$200,{"Confirmed";"Probable"},'Data entry'!$AQ$6:$AQ$200,'Data Validation'!$V$7, 'Data entry'!$AP$6:$AP$200,'Data Validation'!$U$5, 'Data entry'!$BD$6:$BD$200,"&lt;&gt;*Negative*"))</f>
        <v>0</v>
      </c>
      <c r="BI42" s="15">
        <f>SUM(COUNTIFS('Data entry'!$R$6:$R$200,'Summary Data'!$A42,'Data entry'!$B$6:$B$200,{"Confirmed";"Probable"},'Data entry'!$AQ$6:$AQ$200,'Data Validation'!$V$7, 'Data entry'!$AP$6:$AP$200,'Data Validation'!$U$6, 'Data entry'!$BD$6:$BD$200,"&lt;&gt;*Negative*"))</f>
        <v>0</v>
      </c>
      <c r="BJ42" s="15">
        <f>SUM(COUNTIFS('Data entry'!$R$6:$R$200,'Summary Data'!$A42,'Data entry'!$B$6:$B$200,{"Confirmed";"Probable"},'Data entry'!$AQ$6:$AQ$200,'Data Validation'!$V$8, 'Data entry'!$AP$6:$AP$200,'Data Validation'!$U$2, 'Data entry'!$BD$6:$BD$200,"&lt;&gt;*Negative*"))</f>
        <v>0</v>
      </c>
      <c r="BK42" s="15">
        <f>SUM(COUNTIFS('Data entry'!$R$6:$R$200,'Summary Data'!$A42,'Data entry'!$B$6:$B$200,{"Confirmed";"Probable"},'Data entry'!$AQ$6:$AQ$200,'Data Validation'!$V$8, 'Data entry'!$AP$6:$AP$200,'Data Validation'!$U$3, 'Data entry'!$BD$6:$BD$200,"&lt;&gt;*Negative*"))</f>
        <v>0</v>
      </c>
      <c r="BL42" s="15">
        <f>SUM(COUNTIFS('Data entry'!$R$6:$R$200,'Summary Data'!$A42,'Data entry'!$B$6:$B$200,{"Confirmed";"Probable"},'Data entry'!$AQ$6:$AQ$200,'Data Validation'!$V$8, 'Data entry'!$AP$6:$AP$200,'Data Validation'!$U$4, 'Data entry'!$BD$6:$BD$200,"&lt;&gt;*Negative*"))</f>
        <v>0</v>
      </c>
      <c r="BM42" s="15">
        <f>SUM(COUNTIFS('Data entry'!$R$6:$R$200,'Summary Data'!$A42,'Data entry'!$B$6:$B$200,{"Confirmed";"Probable"},'Data entry'!$AQ$6:$AQ$200,'Data Validation'!$V$8, 'Data entry'!$AP$6:$AP$200,'Data Validation'!$U$5, 'Data entry'!$BD$6:$BD$200,"&lt;&gt;*Negative*"))</f>
        <v>0</v>
      </c>
      <c r="BN42" s="15">
        <f>SUM(COUNTIFS('Data entry'!$R$6:$R$200,'Summary Data'!$A42,'Data entry'!$B$6:$B$200,{"Confirmed";"Probable"},'Data entry'!$AQ$6:$AQ$200,'Data Validation'!$V$8, 'Data entry'!$AP$6:$AP$200,'Data Validation'!$U$6, 'Data entry'!$BD$6:$BD$200,"&lt;&gt;*Negative*"))</f>
        <v>0</v>
      </c>
      <c r="BO42" s="15">
        <f>SUM(COUNTIFS('Data entry'!$R$6:$R$200,'Summary Data'!$A42,'Data entry'!$B$6:$B$200,{"Confirmed";"Probable"},'Data entry'!$AQ$6:$AQ$200,'Data Validation'!$V$9, 'Data entry'!$AP$6:$AP$200,'Data Validation'!$U$2, 'Data entry'!$BD$6:$BD$200,"&lt;&gt;*Negative*"))</f>
        <v>0</v>
      </c>
      <c r="BP42" s="15">
        <f>SUM(COUNTIFS('Data entry'!$R$6:$R$200,'Summary Data'!$A42,'Data entry'!$B$6:$B$200,{"Confirmed";"Probable"},'Data entry'!$AQ$6:$AQ$200,'Data Validation'!$V$9, 'Data entry'!$AP$6:$AP$200,'Data Validation'!$U$3, 'Data entry'!$BD$6:$BD$200,"&lt;&gt;*Negative*"))</f>
        <v>0</v>
      </c>
      <c r="BQ42" s="15">
        <f>SUM(COUNTIFS('Data entry'!$R$6:$R$200,'Summary Data'!$A42,'Data entry'!$B$6:$B$200,{"Confirmed";"Probable"},'Data entry'!$AQ$6:$AQ$200,'Data Validation'!$V$9, 'Data entry'!$AP$6:$AP$200,'Data Validation'!$U$4, 'Data entry'!$BD$6:$BD$200,"&lt;&gt;*Negative*"))</f>
        <v>0</v>
      </c>
      <c r="BR42" s="15">
        <f>SUM(COUNTIFS('Data entry'!$R$6:$R$200,'Summary Data'!$A42,'Data entry'!$B$6:$B$200,{"Confirmed";"Probable"},'Data entry'!$AQ$6:$AQ$200,'Data Validation'!$V$9, 'Data entry'!$AP$6:$AP$200,'Data Validation'!$U$5, 'Data entry'!$BD$6:$BD$200,"&lt;&gt;*Negative*"))</f>
        <v>0</v>
      </c>
      <c r="BS42" s="15">
        <f>SUM(COUNTIFS('Data entry'!$R$6:$R$200,'Summary Data'!$A42,'Data entry'!$B$6:$B$200,{"Confirmed";"Probable"},'Data entry'!$AQ$6:$AQ$200,'Data Validation'!$V$9, 'Data entry'!$AP$6:$AP$200,'Data Validation'!$U$6, 'Data entry'!$BD$6:$BD$200,"&lt;&gt;*Negative*"))</f>
        <v>0</v>
      </c>
      <c r="BT42" s="15">
        <f>SUM(COUNTIFS('Data entry'!$R$6:$R$200,'Summary Data'!$A42,'Data entry'!$B$6:$B$200,{"Confirmed";"Probable"},'Data entry'!$AQ$6:$AQ$200,'Data Validation'!$V$10, 'Data entry'!$AP$6:$AP$200,'Data Validation'!$U$2, 'Data entry'!$BD$6:$BD$200,"&lt;&gt;*Negative*"))</f>
        <v>0</v>
      </c>
      <c r="BU42" s="15">
        <f>SUM(COUNTIFS('Data entry'!$R$6:$R$200,'Summary Data'!$A42,'Data entry'!$B$6:$B$200,{"Confirmed";"Probable"},'Data entry'!$AQ$6:$AQ$200,'Data Validation'!$V$10, 'Data entry'!$AP$6:$AP$200,'Data Validation'!$U$3, 'Data entry'!$BD$6:$BD$200,"&lt;&gt;*Negative*"))</f>
        <v>0</v>
      </c>
      <c r="BV42" s="15">
        <f>SUM(COUNTIFS('Data entry'!$R$6:$R$200,'Summary Data'!$A42,'Data entry'!$B$6:$B$200,{"Confirmed";"Probable"},'Data entry'!$AQ$6:$AQ$200,'Data Validation'!$V$10, 'Data entry'!$AP$6:$AP$200,'Data Validation'!$U$4, 'Data entry'!$BD$6:$BD$200,"&lt;&gt;*Negative*"))</f>
        <v>0</v>
      </c>
      <c r="BW42" s="15">
        <f>SUM(COUNTIFS('Data entry'!$R$6:$R$200,'Summary Data'!$A42,'Data entry'!$B$6:$B$200,{"Confirmed";"Probable"},'Data entry'!$AQ$6:$AQ$200,'Data Validation'!$V$10, 'Data entry'!$AP$6:$AP$200,'Data Validation'!$U$5, 'Data entry'!$BD$6:$BD$200,"&lt;&gt;*Negative*"))</f>
        <v>0</v>
      </c>
      <c r="BX42" s="15">
        <f>SUM(COUNTIFS('Data entry'!$R$6:$R$200,'Summary Data'!$A42,'Data entry'!$B$6:$B$200,{"Confirmed";"Probable"},'Data entry'!$AQ$6:$AQ$200,'Data Validation'!$V$10, 'Data entry'!$AP$6:$AP$200,'Data Validation'!$U$6, 'Data entry'!$BD$6:$BD$200,"&lt;&gt;*Negative*"))</f>
        <v>0</v>
      </c>
      <c r="BY42" s="15">
        <f>SUM(COUNTIFS('Data entry'!$R$6:$R$200,'Summary Data'!$A42,'Data entry'!$B$6:$B$200,{"Confirmed";"Probable"},'Data entry'!$AQ$6:$AQ$200,'Data Validation'!$V$11, 'Data entry'!$AP$6:$AP$200,'Data Validation'!$U$2, 'Data entry'!$BD$6:$BD$200,"&lt;&gt;*Negative*"))</f>
        <v>0</v>
      </c>
      <c r="BZ42" s="15">
        <f>SUM(COUNTIFS('Data entry'!$R$6:$R$200,'Summary Data'!$A42,'Data entry'!$B$6:$B$200,{"Confirmed";"Probable"},'Data entry'!$AQ$6:$AQ$200,'Data Validation'!$V$11, 'Data entry'!$AP$6:$AP$200,'Data Validation'!$U$3, 'Data entry'!$BD$6:$BD$200,"&lt;&gt;*Negative*"))</f>
        <v>0</v>
      </c>
      <c r="CA42" s="15">
        <f>SUM(COUNTIFS('Data entry'!$R$6:$R$200,'Summary Data'!$A42,'Data entry'!$B$6:$B$200,{"Confirmed";"Probable"},'Data entry'!$AQ$6:$AQ$200,'Data Validation'!$V$11, 'Data entry'!$AP$6:$AP$200,'Data Validation'!$U$4, 'Data entry'!$BD$6:$BD$200,"&lt;&gt;*Negative*"))</f>
        <v>0</v>
      </c>
      <c r="CB42" s="15">
        <f>SUM(COUNTIFS('Data entry'!$R$6:$R$200,'Summary Data'!$A42,'Data entry'!$B$6:$B$200,{"Confirmed";"Probable"},'Data entry'!$AQ$6:$AQ$200,'Data Validation'!$V$11, 'Data entry'!$AP$6:$AP$200,'Data Validation'!$U$5, 'Data entry'!$BD$6:$BD$200,"&lt;&gt;*Negative*"))</f>
        <v>0</v>
      </c>
      <c r="CC42" s="15">
        <f>SUM(COUNTIFS('Data entry'!$R$6:$R$200,'Summary Data'!$A42,'Data entry'!$B$6:$B$200,{"Confirmed";"Probable"},'Data entry'!$AQ$6:$AQ$200,'Data Validation'!$V$11, 'Data entry'!$AP$6:$AP$200,'Data Validation'!$U$6, 'Data entry'!$BD$6:$BD$200,"&lt;&gt;*Negative*"))</f>
        <v>0</v>
      </c>
    </row>
    <row r="43" spans="1:81" x14ac:dyDescent="0.3">
      <c r="A43" s="12">
        <f t="shared" si="5"/>
        <v>31</v>
      </c>
      <c r="B43" s="13">
        <f t="shared" si="2"/>
        <v>0</v>
      </c>
      <c r="C43" s="13">
        <f>COUNTIFS('Data entry'!$R$6:$R$200,$A43,'Data entry'!$B$6:$B$200,"Confirmed",'Data entry'!$BD$6:$BD$200,"&lt;&gt;*Negative*")</f>
        <v>0</v>
      </c>
      <c r="D43" s="13">
        <f>COUNTIFS('Data entry'!$R$6:$R$200,$A43,'Data entry'!$B$6:$B$200,"Probable",'Data entry'!$BD$6:$BD$200,"&lt;&gt;*Negative*")</f>
        <v>0</v>
      </c>
      <c r="E43" s="13">
        <f>COUNTIFS('Data entry'!$R$6:$R$200,$A43,'Data entry'!$B$6:$B$200,"DNM")</f>
        <v>0</v>
      </c>
      <c r="F43" s="13">
        <f>SUM(COUNTIFS('Data entry'!$R$6:$R$200,'Summary Data'!$A43,'Data entry'!$B$6:$B$200,{"Confirmed";"Probable"},'Data entry'!$AO$6:$AO$200,$F$10, 'Data entry'!$BD$6:$BD$200,"&lt;&gt;*Negative*"))</f>
        <v>0</v>
      </c>
      <c r="G43" s="13">
        <f>SUM(COUNTIFS('Data entry'!$R$6:$R$200,'Summary Data'!$A43,'Data entry'!$B$6:$B$200,{"Confirmed";"Probable"},'Data entry'!$AO$6:$AO$200,$G$10, 'Data entry'!$BD$6:$BD$200,"&lt;&gt;*Negative*"))</f>
        <v>0</v>
      </c>
      <c r="H43" s="13">
        <f>SUM(COUNTIFS('Data entry'!$R$6:$R$200,'Summary Data'!$A43,'Data entry'!$B$6:$B$200,{"Confirmed";"Probable"},'Data entry'!$AO$6:$AO$200,$H$10, 'Data entry'!$BD$6:$BD$200,"&lt;&gt;*Negative*"))</f>
        <v>0</v>
      </c>
      <c r="I43" s="13">
        <f>SUM(COUNTIFS('Data entry'!$R$6:$R$200,'Summary Data'!$A43,'Data entry'!$B$6:$B$200,{"Confirmed";"Probable"},'Data entry'!$AO$6:$AO$200,$I$10, 'Data entry'!$BD$6:$BD$200,"&lt;&gt;*Negative*"))</f>
        <v>0</v>
      </c>
      <c r="J43" s="13">
        <f>SUM(COUNTIFS('Data entry'!$R$6:$R$200,'Summary Data'!$A43,'Data entry'!$B$6:$B$200,{"Confirmed";"Probable"},'Data entry'!$AO$6:$AO$200,$J$10, 'Data entry'!$BD$6:$BD$200,"&lt;&gt;*Negative*"))</f>
        <v>0</v>
      </c>
      <c r="K43" s="13">
        <f>SUM(COUNTIFS('Data entry'!$R$6:$R$200,'Summary Data'!$A43,'Data entry'!$B$6:$B$200,{"Confirmed";"Probable"},'Data entry'!$AO$6:$AO$200,$K$10, 'Data entry'!$BD$6:$BD$200,"&lt;&gt;*Negative*"))</f>
        <v>0</v>
      </c>
      <c r="L43" s="13">
        <f>SUM(COUNTIFS('Data entry'!$R$6:$R$200,'Summary Data'!$A43,'Data entry'!$B$6:$B$200,{"Confirmed";"Probable"},'Data entry'!$AO$6:$AO$200,$L$10, 'Data entry'!$BD$6:$BD$200,"&lt;&gt;*Negative*"))</f>
        <v>0</v>
      </c>
      <c r="M43" s="13">
        <f>SUM(COUNTIFS('Data entry'!$R$6:$R$200,'Summary Data'!$A43,'Data entry'!$B$6:$B$200,{"Confirmed";"Probable"},'Data entry'!$AO$6:$AO$200,$M$10, 'Data entry'!$BD$6:$BD$200,"&lt;&gt;*Negative*"))</f>
        <v>0</v>
      </c>
      <c r="N43" s="13">
        <f>SUM(COUNTIFS('Data entry'!$R$6:$R$200,'Summary Data'!$A43,'Data entry'!$B$6:$B$200,{"Confirmed";"Probable"},'Data entry'!$AO$6:$AO$200,$N$10, 'Data entry'!$BD$6:$BD$200,"&lt;&gt;*Negative*"))</f>
        <v>0</v>
      </c>
      <c r="O43" s="15">
        <f t="shared" si="3"/>
        <v>0</v>
      </c>
      <c r="P43" s="15">
        <f t="shared" si="4"/>
        <v>0</v>
      </c>
      <c r="Q43" s="15">
        <f>SUM(COUNTIFS('Data entry'!$R$6:$R$200,'Summary Data'!$A43,'Data entry'!$B$6:$B$200,{"Confirmed";"Probable"},'Data entry'!$AP$6:$AP$200,'Data Validation'!$U$2, 'Data entry'!$BD$6:$BD$200,"&lt;&gt;*Negative*"))</f>
        <v>0</v>
      </c>
      <c r="R43" s="15">
        <f>SUM(COUNTIFS('Data entry'!$R$6:$R$200,'Summary Data'!$A43,'Data entry'!$B$6:$B$200,{"Confirmed";"Probable"},'Data entry'!$AP$6:$AP$200,'Data Validation'!$U$3, 'Data entry'!$BD$6:$BD$200,"&lt;&gt;*Negative*"))</f>
        <v>0</v>
      </c>
      <c r="S43" s="15">
        <f>SUM(COUNTIFS('Data entry'!$R$6:$R$200,'Summary Data'!$A43,'Data entry'!$B$6:$B$200,{"Confirmed";"Probable"},'Data entry'!$AP$6:$AP$200,'Data Validation'!$U$4, 'Data entry'!$BD$6:$BD$200,"&lt;&gt;*Negative*"))</f>
        <v>0</v>
      </c>
      <c r="T43" s="15">
        <f>SUM(COUNTIFS('Data entry'!$R$6:$R$200,'Summary Data'!$A43,'Data entry'!$B$6:$B$200,{"Confirmed";"Probable"},'Data entry'!$AP$6:$AP$200,'Data Validation'!$U$5, 'Data entry'!$BD$6:$BD$200,"&lt;&gt;*Negative*"))</f>
        <v>0</v>
      </c>
      <c r="U43" s="15">
        <f>SUM(COUNTIFS('Data entry'!$R$6:$R$200,'Summary Data'!$A43,'Data entry'!$B$6:$B$200,{"Confirmed";"Probable"},'Data entry'!$AP$6:$AP$200,'Data Validation'!$U$6, 'Data entry'!$BD$6:$BD$200,"&lt;&gt;*Negative*"))</f>
        <v>0</v>
      </c>
      <c r="V43" s="15">
        <f>SUM(COUNTIFS('Data entry'!$R$6:$R$200,'Summary Data'!$A43,'Data entry'!$B$6:$B$200,{"Confirmed";"Probable"},'Data entry'!$AQ$6:$AQ$200,'Data Validation'!$V$2, 'Data entry'!$BD$6:$BD$200,"&lt;&gt;*Negative*"))</f>
        <v>0</v>
      </c>
      <c r="W43" s="15">
        <f>SUM(COUNTIFS('Data entry'!$R$6:$R$200,'Summary Data'!$A43,'Data entry'!$B$6:$B$200,{"Confirmed";"Probable"},'Data entry'!$AQ$6:$AQ$200,'Data Validation'!$V$3, 'Data entry'!$BD$6:$BD$200,"&lt;&gt;*Negative*"))</f>
        <v>0</v>
      </c>
      <c r="X43" s="15">
        <f>SUM(COUNTIFS('Data entry'!$R$6:$R$200,'Summary Data'!$A43,'Data entry'!$B$6:$B$200,{"Confirmed";"Probable"},'Data entry'!$AQ$6:$AQ$200,'Data Validation'!$V$4, 'Data entry'!$BD$6:$BD$200,"&lt;&gt;*Negative*"))</f>
        <v>0</v>
      </c>
      <c r="Y43" s="15">
        <f>SUM(COUNTIFS('Data entry'!$R$6:$R$200,'Summary Data'!$A43,'Data entry'!$B$6:$B$200,{"Confirmed";"Probable"},'Data entry'!$AQ$6:$AQ$200,'Data Validation'!$V$5, 'Data entry'!$BD$6:$BD$200,"&lt;&gt;*Negative*"))</f>
        <v>0</v>
      </c>
      <c r="Z43" s="15">
        <f>SUM(COUNTIFS('Data entry'!$R$6:$R$200,'Summary Data'!$A43,'Data entry'!$B$6:$B$200,{"Confirmed";"Probable"},'Data entry'!$AQ$6:$AQ$200,'Data Validation'!$V$6, 'Data entry'!$BD$6:$BD$200,"&lt;&gt;*Negative*"))</f>
        <v>0</v>
      </c>
      <c r="AA43" s="15">
        <f>SUM(COUNTIFS('Data entry'!$R$6:$R$200,'Summary Data'!$A43,'Data entry'!$B$6:$B$200,{"Confirmed";"Probable"},'Data entry'!$AQ$6:$AQ$200,'Data Validation'!$V$7, 'Data entry'!$BD$6:$BD$200,"&lt;&gt;*Negative*"))</f>
        <v>0</v>
      </c>
      <c r="AB43" s="15">
        <f>SUM(COUNTIFS('Data entry'!$R$6:$R$200,'Summary Data'!$A43,'Data entry'!$B$6:$B$200,{"Confirmed";"Probable"},'Data entry'!$AQ$6:$AQ$200,'Data Validation'!$V$8, 'Data entry'!$BD$6:$BD$200,"&lt;&gt;*Negative*"))</f>
        <v>0</v>
      </c>
      <c r="AC43" s="15">
        <f>SUM(COUNTIFS('Data entry'!$R$6:$R$200,'Summary Data'!$A43,'Data entry'!$B$6:$B$200,{"Confirmed";"Probable"},'Data entry'!$AQ$6:$AQ$200,'Data Validation'!$V$9, 'Data entry'!$BD$6:$BD$200,"&lt;&gt;*Negative*"))</f>
        <v>0</v>
      </c>
      <c r="AD43" s="15">
        <f>SUM(COUNTIFS('Data entry'!$R$6:$R$200,'Summary Data'!$A43,'Data entry'!$B$6:$B$200,{"Confirmed";"Probable"},'Data entry'!$AQ$6:$AQ$200,'Data Validation'!$V$10, 'Data entry'!$BD$6:$BD$200,"&lt;&gt;*Negative*"))</f>
        <v>0</v>
      </c>
      <c r="AE43" s="15">
        <f>SUM(COUNTIFS('Data entry'!$R$6:$R$200,'Summary Data'!$A43,'Data entry'!$B$6:$B$200,{"Confirmed";"Probable"},'Data entry'!$AQ$6:$AQ$200,'Data Validation'!$V$11, 'Data entry'!$BD$6:$BD$200,"&lt;&gt;*Negative*"))</f>
        <v>0</v>
      </c>
      <c r="AF43" s="15">
        <f>SUM(COUNTIFS('Data entry'!$R$6:$R$200,'Summary Data'!$A43,'Data entry'!$B$6:$B$200,{"Confirmed";"Probable"},'Data entry'!$AQ$6:$AQ$200,'Data Validation'!$V$2, 'Data entry'!$AP$6:$AP$200,'Data Validation'!$U$2, 'Data entry'!$BD$6:$BD$200,"&lt;&gt;*Negative*"))</f>
        <v>0</v>
      </c>
      <c r="AG43" s="15">
        <f>SUM(COUNTIFS('Data entry'!$R$6:$R$200,'Summary Data'!$A43,'Data entry'!$B$6:$B$200,{"Confirmed";"Probable"},'Data entry'!$AQ$6:$AQ$200,'Data Validation'!$V$2, 'Data entry'!$AP$6:$AP$200,'Data Validation'!$U$3, 'Data entry'!$BD$6:$BD$200,"&lt;&gt;*Negative*"))</f>
        <v>0</v>
      </c>
      <c r="AH43" s="15">
        <f>SUM(COUNTIFS('Data entry'!$R$6:$R$200,'Summary Data'!$A43,'Data entry'!$B$6:$B$200,{"Confirmed";"Probable"},'Data entry'!$AQ$6:$AQ$200,'Data Validation'!$V$2, 'Data entry'!$AP$6:$AP$200,'Data Validation'!$U$4, 'Data entry'!$BD$6:$BD$200,"&lt;&gt;*Negative*"))</f>
        <v>0</v>
      </c>
      <c r="AI43" s="15">
        <f>SUM(COUNTIFS('Data entry'!$R$6:$R$200,'Summary Data'!$A43,'Data entry'!$B$6:$B$200,{"Confirmed";"Probable"},'Data entry'!$AQ$6:$AQ$200,'Data Validation'!$V$2, 'Data entry'!$AP$6:$AP$200,'Data Validation'!$U$5, 'Data entry'!$BD$6:$BD$200,"&lt;&gt;*Negative*"))</f>
        <v>0</v>
      </c>
      <c r="AJ43" s="15">
        <f>SUM(COUNTIFS('Data entry'!$R$6:$R$200,'Summary Data'!$A43,'Data entry'!$B$6:$B$200,{"Confirmed";"Probable"},'Data entry'!$AQ$6:$AQ$200,'Data Validation'!$V$2, 'Data entry'!$AP$6:$AP$200,'Data Validation'!$U$6, 'Data entry'!$BD$6:$BD$200,"&lt;&gt;*Negative*"))</f>
        <v>0</v>
      </c>
      <c r="AK43" s="15">
        <f>SUM(COUNTIFS('Data entry'!$R$6:$R$200,'Summary Data'!$A43,'Data entry'!$B$6:$B$200,{"Confirmed";"Probable"},'Data entry'!$AQ$6:$AQ$200,'Data Validation'!$V$3, 'Data entry'!$AP$6:$AP$200,'Data Validation'!$U$2, 'Data entry'!$BD$6:$BD$200,"&lt;&gt;*Negative*"))</f>
        <v>0</v>
      </c>
      <c r="AL43" s="15">
        <f>SUM(COUNTIFS('Data entry'!$R$6:$R$200,'Summary Data'!$A43,'Data entry'!$B$6:$B$200,{"Confirmed";"Probable"},'Data entry'!$AQ$6:$AQ$200,'Data Validation'!$V$3, 'Data entry'!$AP$6:$AP$200,'Data Validation'!$U$3, 'Data entry'!$BD$6:$BD$200,"&lt;&gt;*Negative*"))</f>
        <v>0</v>
      </c>
      <c r="AM43" s="15">
        <f>SUM(COUNTIFS('Data entry'!$R$6:$R$200,'Summary Data'!$A43,'Data entry'!$B$6:$B$200,{"Confirmed";"Probable"},'Data entry'!$AQ$6:$AQ$200,'Data Validation'!$V$3, 'Data entry'!$AP$6:$AP$200,'Data Validation'!$U$4, 'Data entry'!$BD$6:$BD$200,"&lt;&gt;*Negative*"))</f>
        <v>0</v>
      </c>
      <c r="AN43" s="15">
        <f>SUM(COUNTIFS('Data entry'!$R$6:$R$200,'Summary Data'!$A43,'Data entry'!$B$6:$B$200,{"Confirmed";"Probable"},'Data entry'!$AQ$6:$AQ$200,'Data Validation'!$V$3, 'Data entry'!$AP$6:$AP$200,'Data Validation'!$U$5, 'Data entry'!$BD$6:$BD$200,"&lt;&gt;*Negative*"))</f>
        <v>0</v>
      </c>
      <c r="AO43" s="15">
        <f>SUM(COUNTIFS('Data entry'!$R$6:$R$200,'Summary Data'!$A43,'Data entry'!$B$6:$B$200,{"Confirmed";"Probable"},'Data entry'!$AQ$6:$AQ$200,'Data Validation'!$V$3, 'Data entry'!$AP$6:$AP$200,'Data Validation'!$U$6, 'Data entry'!$BD$6:$BD$200,"&lt;&gt;*Negative*"))</f>
        <v>0</v>
      </c>
      <c r="AP43" s="15">
        <f>SUM(COUNTIFS('Data entry'!$R$6:$R$200,'Summary Data'!$A43,'Data entry'!$B$6:$B$200,{"Confirmed";"Probable"},'Data entry'!$AQ$6:$AQ$200,'Data Validation'!$V$4, 'Data entry'!$AP$6:$AP$200,'Data Validation'!$U$2, 'Data entry'!$BD$6:$BD$200,"&lt;&gt;*Negative*"))</f>
        <v>0</v>
      </c>
      <c r="AQ43" s="15">
        <f>SUM(COUNTIFS('Data entry'!$R$6:$R$200,'Summary Data'!$A43,'Data entry'!$B$6:$B$200,{"Confirmed";"Probable"},'Data entry'!$AQ$6:$AQ$200,'Data Validation'!$V$4, 'Data entry'!$AP$6:$AP$200,'Data Validation'!$U$3, 'Data entry'!$BD$6:$BD$200,"&lt;&gt;*Negative*"))</f>
        <v>0</v>
      </c>
      <c r="AR43" s="15">
        <f>SUM(COUNTIFS('Data entry'!$R$6:$R$200,'Summary Data'!$A43,'Data entry'!$B$6:$B$200,{"Confirmed";"Probable"},'Data entry'!$AQ$6:$AQ$200,'Data Validation'!$V$4, 'Data entry'!$AP$6:$AP$200,'Data Validation'!$U$4, 'Data entry'!$BD$6:$BD$200,"&lt;&gt;*Negative*"))</f>
        <v>0</v>
      </c>
      <c r="AS43" s="15">
        <f>SUM(COUNTIFS('Data entry'!$R$6:$R$200,'Summary Data'!$A43,'Data entry'!$B$6:$B$200,{"Confirmed";"Probable"},'Data entry'!$AQ$6:$AQ$200,'Data Validation'!$V$4, 'Data entry'!$AP$6:$AP$200,'Data Validation'!$U$5, 'Data entry'!$BD$6:$BD$200,"&lt;&gt;*Negative*"))</f>
        <v>0</v>
      </c>
      <c r="AT43" s="15">
        <f>SUM(COUNTIFS('Data entry'!$R$6:$R$200,'Summary Data'!$A43,'Data entry'!$B$6:$B$200,{"Confirmed";"Probable"},'Data entry'!$AQ$6:$AQ$200,'Data Validation'!$V$4, 'Data entry'!$AP$6:$AP$200,'Data Validation'!$U$6, 'Data entry'!$BD$6:$BD$200,"&lt;&gt;*Negative*"))</f>
        <v>0</v>
      </c>
      <c r="AU43" s="15">
        <f>SUM(COUNTIFS('Data entry'!$R$6:$R$200,'Summary Data'!$A43,'Data entry'!$B$6:$B$200,{"Confirmed";"Probable"},'Data entry'!$AQ$6:$AQ$200,'Data Validation'!$V$5, 'Data entry'!$AP$6:$AP$200,'Data Validation'!$U$2, 'Data entry'!$BD$6:$BD$200,"&lt;&gt;*Negative*"))</f>
        <v>0</v>
      </c>
      <c r="AV43" s="15">
        <f>SUM(COUNTIFS('Data entry'!$R$6:$R$200,'Summary Data'!$A43,'Data entry'!$B$6:$B$200,{"Confirmed";"Probable"},'Data entry'!$AQ$6:$AQ$200,'Data Validation'!$V$5, 'Data entry'!$AP$6:$AP$200,'Data Validation'!$U$3, 'Data entry'!$BD$6:$BD$200,"&lt;&gt;*Negative*"))</f>
        <v>0</v>
      </c>
      <c r="AW43" s="15">
        <f>SUM(COUNTIFS('Data entry'!$R$6:$R$200,'Summary Data'!$A43,'Data entry'!$B$6:$B$200,{"Confirmed";"Probable"},'Data entry'!$AQ$6:$AQ$200,'Data Validation'!$V$5, 'Data entry'!$AP$6:$AP$200,'Data Validation'!$U$4, 'Data entry'!$BD$6:$BD$200,"&lt;&gt;*Negative*"))</f>
        <v>0</v>
      </c>
      <c r="AX43" s="15">
        <f>SUM(COUNTIFS('Data entry'!$R$6:$R$200,'Summary Data'!$A43,'Data entry'!$B$6:$B$200,{"Confirmed";"Probable"},'Data entry'!$AQ$6:$AQ$200,'Data Validation'!$V$5, 'Data entry'!$AP$6:$AP$200,'Data Validation'!$U$5, 'Data entry'!$BD$6:$BD$200,"&lt;&gt;*Negative*"))</f>
        <v>0</v>
      </c>
      <c r="AY43" s="15">
        <f>SUM(COUNTIFS('Data entry'!$R$6:$R$200,'Summary Data'!$A43,'Data entry'!$B$6:$B$200,{"Confirmed";"Probable"},'Data entry'!$AQ$6:$AQ$200,'Data Validation'!$V$5, 'Data entry'!$AP$6:$AP$200,'Data Validation'!$U$6, 'Data entry'!$BD$6:$BD$200,"&lt;&gt;*Negative*"))</f>
        <v>0</v>
      </c>
      <c r="AZ43" s="15">
        <f>SUM(COUNTIFS('Data entry'!$R$6:$R$200,'Summary Data'!$A43,'Data entry'!$B$6:$B$200,{"Confirmed";"Probable"},'Data entry'!$AQ$6:$AQ$200,'Data Validation'!$V$6, 'Data entry'!$AP$6:$AP$200,'Data Validation'!$U$2, 'Data entry'!$BD$6:$BD$200,"&lt;&gt;*Negative*"))</f>
        <v>0</v>
      </c>
      <c r="BA43" s="15">
        <f>SUM(COUNTIFS('Data entry'!$R$6:$R$200,'Summary Data'!$A43,'Data entry'!$B$6:$B$200,{"Confirmed";"Probable"},'Data entry'!$AQ$6:$AQ$200,'Data Validation'!$V$6, 'Data entry'!$AP$6:$AP$200,'Data Validation'!$U$3, 'Data entry'!$BD$6:$BD$200,"&lt;&gt;*Negative*"))</f>
        <v>0</v>
      </c>
      <c r="BB43" s="15">
        <f>SUM(COUNTIFS('Data entry'!$R$6:$R$200,'Summary Data'!$A43,'Data entry'!$B$6:$B$200,{"Confirmed";"Probable"},'Data entry'!$AQ$6:$AQ$200,'Data Validation'!$V$6, 'Data entry'!$AP$6:$AP$200,'Data Validation'!$U$4, 'Data entry'!$BD$6:$BD$200,"&lt;&gt;*Negative*"))</f>
        <v>0</v>
      </c>
      <c r="BC43" s="15">
        <f>SUM(COUNTIFS('Data entry'!$R$6:$R$200,'Summary Data'!$A43,'Data entry'!$B$6:$B$200,{"Confirmed";"Probable"},'Data entry'!$AQ$6:$AQ$200,'Data Validation'!$V$6, 'Data entry'!$AP$6:$AP$200,'Data Validation'!$U$5, 'Data entry'!$BD$6:$BD$200,"&lt;&gt;*Negative*"))</f>
        <v>0</v>
      </c>
      <c r="BD43" s="15">
        <f>SUM(COUNTIFS('Data entry'!$R$6:$R$200,'Summary Data'!$A43,'Data entry'!$B$6:$B$200,{"Confirmed";"Probable"},'Data entry'!$AQ$6:$AQ$200,'Data Validation'!$V$6, 'Data entry'!$AP$6:$AP$200,'Data Validation'!$U$6, 'Data entry'!$BD$6:$BD$200,"&lt;&gt;*Negative*"))</f>
        <v>0</v>
      </c>
      <c r="BE43" s="15">
        <f>SUM(COUNTIFS('Data entry'!$R$6:$R$200,'Summary Data'!$A43,'Data entry'!$B$6:$B$200,{"Confirmed";"Probable"},'Data entry'!$AQ$6:$AQ$200,'Data Validation'!$V$7, 'Data entry'!$AP$6:$AP$200,'Data Validation'!$U$2, 'Data entry'!$BD$6:$BD$200,"&lt;&gt;*Negative*"))</f>
        <v>0</v>
      </c>
      <c r="BF43" s="15">
        <f>SUM(COUNTIFS('Data entry'!$R$6:$R$200,'Summary Data'!$A43,'Data entry'!$B$6:$B$200,{"Confirmed";"Probable"},'Data entry'!$AQ$6:$AQ$200,'Data Validation'!$V$7, 'Data entry'!$AP$6:$AP$200,'Data Validation'!$U$3, 'Data entry'!$BD$6:$BD$200,"&lt;&gt;*Negative*"))</f>
        <v>0</v>
      </c>
      <c r="BG43" s="15">
        <f>SUM(COUNTIFS('Data entry'!$R$6:$R$200,'Summary Data'!$A43,'Data entry'!$B$6:$B$200,{"Confirmed";"Probable"},'Data entry'!$AQ$6:$AQ$200,'Data Validation'!$V$7, 'Data entry'!$AP$6:$AP$200,'Data Validation'!$U$4, 'Data entry'!$BD$6:$BD$200,"&lt;&gt;*Negative*"))</f>
        <v>0</v>
      </c>
      <c r="BH43" s="15">
        <f>SUM(COUNTIFS('Data entry'!$R$6:$R$200,'Summary Data'!$A43,'Data entry'!$B$6:$B$200,{"Confirmed";"Probable"},'Data entry'!$AQ$6:$AQ$200,'Data Validation'!$V$7, 'Data entry'!$AP$6:$AP$200,'Data Validation'!$U$5, 'Data entry'!$BD$6:$BD$200,"&lt;&gt;*Negative*"))</f>
        <v>0</v>
      </c>
      <c r="BI43" s="15">
        <f>SUM(COUNTIFS('Data entry'!$R$6:$R$200,'Summary Data'!$A43,'Data entry'!$B$6:$B$200,{"Confirmed";"Probable"},'Data entry'!$AQ$6:$AQ$200,'Data Validation'!$V$7, 'Data entry'!$AP$6:$AP$200,'Data Validation'!$U$6, 'Data entry'!$BD$6:$BD$200,"&lt;&gt;*Negative*"))</f>
        <v>0</v>
      </c>
      <c r="BJ43" s="15">
        <f>SUM(COUNTIFS('Data entry'!$R$6:$R$200,'Summary Data'!$A43,'Data entry'!$B$6:$B$200,{"Confirmed";"Probable"},'Data entry'!$AQ$6:$AQ$200,'Data Validation'!$V$8, 'Data entry'!$AP$6:$AP$200,'Data Validation'!$U$2, 'Data entry'!$BD$6:$BD$200,"&lt;&gt;*Negative*"))</f>
        <v>0</v>
      </c>
      <c r="BK43" s="15">
        <f>SUM(COUNTIFS('Data entry'!$R$6:$R$200,'Summary Data'!$A43,'Data entry'!$B$6:$B$200,{"Confirmed";"Probable"},'Data entry'!$AQ$6:$AQ$200,'Data Validation'!$V$8, 'Data entry'!$AP$6:$AP$200,'Data Validation'!$U$3, 'Data entry'!$BD$6:$BD$200,"&lt;&gt;*Negative*"))</f>
        <v>0</v>
      </c>
      <c r="BL43" s="15">
        <f>SUM(COUNTIFS('Data entry'!$R$6:$R$200,'Summary Data'!$A43,'Data entry'!$B$6:$B$200,{"Confirmed";"Probable"},'Data entry'!$AQ$6:$AQ$200,'Data Validation'!$V$8, 'Data entry'!$AP$6:$AP$200,'Data Validation'!$U$4, 'Data entry'!$BD$6:$BD$200,"&lt;&gt;*Negative*"))</f>
        <v>0</v>
      </c>
      <c r="BM43" s="15">
        <f>SUM(COUNTIFS('Data entry'!$R$6:$R$200,'Summary Data'!$A43,'Data entry'!$B$6:$B$200,{"Confirmed";"Probable"},'Data entry'!$AQ$6:$AQ$200,'Data Validation'!$V$8, 'Data entry'!$AP$6:$AP$200,'Data Validation'!$U$5, 'Data entry'!$BD$6:$BD$200,"&lt;&gt;*Negative*"))</f>
        <v>0</v>
      </c>
      <c r="BN43" s="15">
        <f>SUM(COUNTIFS('Data entry'!$R$6:$R$200,'Summary Data'!$A43,'Data entry'!$B$6:$B$200,{"Confirmed";"Probable"},'Data entry'!$AQ$6:$AQ$200,'Data Validation'!$V$8, 'Data entry'!$AP$6:$AP$200,'Data Validation'!$U$6, 'Data entry'!$BD$6:$BD$200,"&lt;&gt;*Negative*"))</f>
        <v>0</v>
      </c>
      <c r="BO43" s="15">
        <f>SUM(COUNTIFS('Data entry'!$R$6:$R$200,'Summary Data'!$A43,'Data entry'!$B$6:$B$200,{"Confirmed";"Probable"},'Data entry'!$AQ$6:$AQ$200,'Data Validation'!$V$9, 'Data entry'!$AP$6:$AP$200,'Data Validation'!$U$2, 'Data entry'!$BD$6:$BD$200,"&lt;&gt;*Negative*"))</f>
        <v>0</v>
      </c>
      <c r="BP43" s="15">
        <f>SUM(COUNTIFS('Data entry'!$R$6:$R$200,'Summary Data'!$A43,'Data entry'!$B$6:$B$200,{"Confirmed";"Probable"},'Data entry'!$AQ$6:$AQ$200,'Data Validation'!$V$9, 'Data entry'!$AP$6:$AP$200,'Data Validation'!$U$3, 'Data entry'!$BD$6:$BD$200,"&lt;&gt;*Negative*"))</f>
        <v>0</v>
      </c>
      <c r="BQ43" s="15">
        <f>SUM(COUNTIFS('Data entry'!$R$6:$R$200,'Summary Data'!$A43,'Data entry'!$B$6:$B$200,{"Confirmed";"Probable"},'Data entry'!$AQ$6:$AQ$200,'Data Validation'!$V$9, 'Data entry'!$AP$6:$AP$200,'Data Validation'!$U$4, 'Data entry'!$BD$6:$BD$200,"&lt;&gt;*Negative*"))</f>
        <v>0</v>
      </c>
      <c r="BR43" s="15">
        <f>SUM(COUNTIFS('Data entry'!$R$6:$R$200,'Summary Data'!$A43,'Data entry'!$B$6:$B$200,{"Confirmed";"Probable"},'Data entry'!$AQ$6:$AQ$200,'Data Validation'!$V$9, 'Data entry'!$AP$6:$AP$200,'Data Validation'!$U$5, 'Data entry'!$BD$6:$BD$200,"&lt;&gt;*Negative*"))</f>
        <v>0</v>
      </c>
      <c r="BS43" s="15">
        <f>SUM(COUNTIFS('Data entry'!$R$6:$R$200,'Summary Data'!$A43,'Data entry'!$B$6:$B$200,{"Confirmed";"Probable"},'Data entry'!$AQ$6:$AQ$200,'Data Validation'!$V$9, 'Data entry'!$AP$6:$AP$200,'Data Validation'!$U$6, 'Data entry'!$BD$6:$BD$200,"&lt;&gt;*Negative*"))</f>
        <v>0</v>
      </c>
      <c r="BT43" s="15">
        <f>SUM(COUNTIFS('Data entry'!$R$6:$R$200,'Summary Data'!$A43,'Data entry'!$B$6:$B$200,{"Confirmed";"Probable"},'Data entry'!$AQ$6:$AQ$200,'Data Validation'!$V$10, 'Data entry'!$AP$6:$AP$200,'Data Validation'!$U$2, 'Data entry'!$BD$6:$BD$200,"&lt;&gt;*Negative*"))</f>
        <v>0</v>
      </c>
      <c r="BU43" s="15">
        <f>SUM(COUNTIFS('Data entry'!$R$6:$R$200,'Summary Data'!$A43,'Data entry'!$B$6:$B$200,{"Confirmed";"Probable"},'Data entry'!$AQ$6:$AQ$200,'Data Validation'!$V$10, 'Data entry'!$AP$6:$AP$200,'Data Validation'!$U$3, 'Data entry'!$BD$6:$BD$200,"&lt;&gt;*Negative*"))</f>
        <v>0</v>
      </c>
      <c r="BV43" s="15">
        <f>SUM(COUNTIFS('Data entry'!$R$6:$R$200,'Summary Data'!$A43,'Data entry'!$B$6:$B$200,{"Confirmed";"Probable"},'Data entry'!$AQ$6:$AQ$200,'Data Validation'!$V$10, 'Data entry'!$AP$6:$AP$200,'Data Validation'!$U$4, 'Data entry'!$BD$6:$BD$200,"&lt;&gt;*Negative*"))</f>
        <v>0</v>
      </c>
      <c r="BW43" s="15">
        <f>SUM(COUNTIFS('Data entry'!$R$6:$R$200,'Summary Data'!$A43,'Data entry'!$B$6:$B$200,{"Confirmed";"Probable"},'Data entry'!$AQ$6:$AQ$200,'Data Validation'!$V$10, 'Data entry'!$AP$6:$AP$200,'Data Validation'!$U$5, 'Data entry'!$BD$6:$BD$200,"&lt;&gt;*Negative*"))</f>
        <v>0</v>
      </c>
      <c r="BX43" s="15">
        <f>SUM(COUNTIFS('Data entry'!$R$6:$R$200,'Summary Data'!$A43,'Data entry'!$B$6:$B$200,{"Confirmed";"Probable"},'Data entry'!$AQ$6:$AQ$200,'Data Validation'!$V$10, 'Data entry'!$AP$6:$AP$200,'Data Validation'!$U$6, 'Data entry'!$BD$6:$BD$200,"&lt;&gt;*Negative*"))</f>
        <v>0</v>
      </c>
      <c r="BY43" s="15">
        <f>SUM(COUNTIFS('Data entry'!$R$6:$R$200,'Summary Data'!$A43,'Data entry'!$B$6:$B$200,{"Confirmed";"Probable"},'Data entry'!$AQ$6:$AQ$200,'Data Validation'!$V$11, 'Data entry'!$AP$6:$AP$200,'Data Validation'!$U$2, 'Data entry'!$BD$6:$BD$200,"&lt;&gt;*Negative*"))</f>
        <v>0</v>
      </c>
      <c r="BZ43" s="15">
        <f>SUM(COUNTIFS('Data entry'!$R$6:$R$200,'Summary Data'!$A43,'Data entry'!$B$6:$B$200,{"Confirmed";"Probable"},'Data entry'!$AQ$6:$AQ$200,'Data Validation'!$V$11, 'Data entry'!$AP$6:$AP$200,'Data Validation'!$U$3, 'Data entry'!$BD$6:$BD$200,"&lt;&gt;*Negative*"))</f>
        <v>0</v>
      </c>
      <c r="CA43" s="15">
        <f>SUM(COUNTIFS('Data entry'!$R$6:$R$200,'Summary Data'!$A43,'Data entry'!$B$6:$B$200,{"Confirmed";"Probable"},'Data entry'!$AQ$6:$AQ$200,'Data Validation'!$V$11, 'Data entry'!$AP$6:$AP$200,'Data Validation'!$U$4, 'Data entry'!$BD$6:$BD$200,"&lt;&gt;*Negative*"))</f>
        <v>0</v>
      </c>
      <c r="CB43" s="15">
        <f>SUM(COUNTIFS('Data entry'!$R$6:$R$200,'Summary Data'!$A43,'Data entry'!$B$6:$B$200,{"Confirmed";"Probable"},'Data entry'!$AQ$6:$AQ$200,'Data Validation'!$V$11, 'Data entry'!$AP$6:$AP$200,'Data Validation'!$U$5, 'Data entry'!$BD$6:$BD$200,"&lt;&gt;*Negative*"))</f>
        <v>0</v>
      </c>
      <c r="CC43" s="15">
        <f>SUM(COUNTIFS('Data entry'!$R$6:$R$200,'Summary Data'!$A43,'Data entry'!$B$6:$B$200,{"Confirmed";"Probable"},'Data entry'!$AQ$6:$AQ$200,'Data Validation'!$V$11, 'Data entry'!$AP$6:$AP$200,'Data Validation'!$U$6, 'Data entry'!$BD$6:$BD$200,"&lt;&gt;*Negative*"))</f>
        <v>0</v>
      </c>
    </row>
    <row r="44" spans="1:81" x14ac:dyDescent="0.3">
      <c r="A44" s="12">
        <f t="shared" si="5"/>
        <v>32</v>
      </c>
      <c r="B44" s="13">
        <f t="shared" si="2"/>
        <v>0</v>
      </c>
      <c r="C44" s="13">
        <f>COUNTIFS('Data entry'!$R$6:$R$200,$A44,'Data entry'!$B$6:$B$200,"Confirmed",'Data entry'!$BD$6:$BD$200,"&lt;&gt;*Negative*")</f>
        <v>0</v>
      </c>
      <c r="D44" s="13">
        <f>COUNTIFS('Data entry'!$R$6:$R$200,$A44,'Data entry'!$B$6:$B$200,"Probable",'Data entry'!$BD$6:$BD$200,"&lt;&gt;*Negative*")</f>
        <v>0</v>
      </c>
      <c r="E44" s="13">
        <f>COUNTIFS('Data entry'!$R$6:$R$200,$A44,'Data entry'!$B$6:$B$200,"DNM")</f>
        <v>0</v>
      </c>
      <c r="F44" s="13">
        <f>SUM(COUNTIFS('Data entry'!$R$6:$R$200,'Summary Data'!$A44,'Data entry'!$B$6:$B$200,{"Confirmed";"Probable"},'Data entry'!$AO$6:$AO$200,$F$10, 'Data entry'!$BD$6:$BD$200,"&lt;&gt;*Negative*"))</f>
        <v>0</v>
      </c>
      <c r="G44" s="13">
        <f>SUM(COUNTIFS('Data entry'!$R$6:$R$200,'Summary Data'!$A44,'Data entry'!$B$6:$B$200,{"Confirmed";"Probable"},'Data entry'!$AO$6:$AO$200,$G$10, 'Data entry'!$BD$6:$BD$200,"&lt;&gt;*Negative*"))</f>
        <v>0</v>
      </c>
      <c r="H44" s="13">
        <f>SUM(COUNTIFS('Data entry'!$R$6:$R$200,'Summary Data'!$A44,'Data entry'!$B$6:$B$200,{"Confirmed";"Probable"},'Data entry'!$AO$6:$AO$200,$H$10, 'Data entry'!$BD$6:$BD$200,"&lt;&gt;*Negative*"))</f>
        <v>0</v>
      </c>
      <c r="I44" s="13">
        <f>SUM(COUNTIFS('Data entry'!$R$6:$R$200,'Summary Data'!$A44,'Data entry'!$B$6:$B$200,{"Confirmed";"Probable"},'Data entry'!$AO$6:$AO$200,$I$10, 'Data entry'!$BD$6:$BD$200,"&lt;&gt;*Negative*"))</f>
        <v>0</v>
      </c>
      <c r="J44" s="13">
        <f>SUM(COUNTIFS('Data entry'!$R$6:$R$200,'Summary Data'!$A44,'Data entry'!$B$6:$B$200,{"Confirmed";"Probable"},'Data entry'!$AO$6:$AO$200,$J$10, 'Data entry'!$BD$6:$BD$200,"&lt;&gt;*Negative*"))</f>
        <v>0</v>
      </c>
      <c r="K44" s="13">
        <f>SUM(COUNTIFS('Data entry'!$R$6:$R$200,'Summary Data'!$A44,'Data entry'!$B$6:$B$200,{"Confirmed";"Probable"},'Data entry'!$AO$6:$AO$200,$K$10, 'Data entry'!$BD$6:$BD$200,"&lt;&gt;*Negative*"))</f>
        <v>0</v>
      </c>
      <c r="L44" s="13">
        <f>SUM(COUNTIFS('Data entry'!$R$6:$R$200,'Summary Data'!$A44,'Data entry'!$B$6:$B$200,{"Confirmed";"Probable"},'Data entry'!$AO$6:$AO$200,$L$10, 'Data entry'!$BD$6:$BD$200,"&lt;&gt;*Negative*"))</f>
        <v>0</v>
      </c>
      <c r="M44" s="13">
        <f>SUM(COUNTIFS('Data entry'!$R$6:$R$200,'Summary Data'!$A44,'Data entry'!$B$6:$B$200,{"Confirmed";"Probable"},'Data entry'!$AO$6:$AO$200,$M$10, 'Data entry'!$BD$6:$BD$200,"&lt;&gt;*Negative*"))</f>
        <v>0</v>
      </c>
      <c r="N44" s="13">
        <f>SUM(COUNTIFS('Data entry'!$R$6:$R$200,'Summary Data'!$A44,'Data entry'!$B$6:$B$200,{"Confirmed";"Probable"},'Data entry'!$AO$6:$AO$200,$N$10, 'Data entry'!$BD$6:$BD$200,"&lt;&gt;*Negative*"))</f>
        <v>0</v>
      </c>
      <c r="O44" s="15">
        <f t="shared" si="3"/>
        <v>0</v>
      </c>
      <c r="P44" s="15">
        <f t="shared" si="4"/>
        <v>0</v>
      </c>
      <c r="Q44" s="15">
        <f>SUM(COUNTIFS('Data entry'!$R$6:$R$200,'Summary Data'!$A44,'Data entry'!$B$6:$B$200,{"Confirmed";"Probable"},'Data entry'!$AP$6:$AP$200,'Data Validation'!$U$2, 'Data entry'!$BD$6:$BD$200,"&lt;&gt;*Negative*"))</f>
        <v>0</v>
      </c>
      <c r="R44" s="15">
        <f>SUM(COUNTIFS('Data entry'!$R$6:$R$200,'Summary Data'!$A44,'Data entry'!$B$6:$B$200,{"Confirmed";"Probable"},'Data entry'!$AP$6:$AP$200,'Data Validation'!$U$3, 'Data entry'!$BD$6:$BD$200,"&lt;&gt;*Negative*"))</f>
        <v>0</v>
      </c>
      <c r="S44" s="15">
        <f>SUM(COUNTIFS('Data entry'!$R$6:$R$200,'Summary Data'!$A44,'Data entry'!$B$6:$B$200,{"Confirmed";"Probable"},'Data entry'!$AP$6:$AP$200,'Data Validation'!$U$4, 'Data entry'!$BD$6:$BD$200,"&lt;&gt;*Negative*"))</f>
        <v>0</v>
      </c>
      <c r="T44" s="15">
        <f>SUM(COUNTIFS('Data entry'!$R$6:$R$200,'Summary Data'!$A44,'Data entry'!$B$6:$B$200,{"Confirmed";"Probable"},'Data entry'!$AP$6:$AP$200,'Data Validation'!$U$5, 'Data entry'!$BD$6:$BD$200,"&lt;&gt;*Negative*"))</f>
        <v>0</v>
      </c>
      <c r="U44" s="15">
        <f>SUM(COUNTIFS('Data entry'!$R$6:$R$200,'Summary Data'!$A44,'Data entry'!$B$6:$B$200,{"Confirmed";"Probable"},'Data entry'!$AP$6:$AP$200,'Data Validation'!$U$6, 'Data entry'!$BD$6:$BD$200,"&lt;&gt;*Negative*"))</f>
        <v>0</v>
      </c>
      <c r="V44" s="15">
        <f>SUM(COUNTIFS('Data entry'!$R$6:$R$200,'Summary Data'!$A44,'Data entry'!$B$6:$B$200,{"Confirmed";"Probable"},'Data entry'!$AQ$6:$AQ$200,'Data Validation'!$V$2, 'Data entry'!$BD$6:$BD$200,"&lt;&gt;*Negative*"))</f>
        <v>0</v>
      </c>
      <c r="W44" s="15">
        <f>SUM(COUNTIFS('Data entry'!$R$6:$R$200,'Summary Data'!$A44,'Data entry'!$B$6:$B$200,{"Confirmed";"Probable"},'Data entry'!$AQ$6:$AQ$200,'Data Validation'!$V$3, 'Data entry'!$BD$6:$BD$200,"&lt;&gt;*Negative*"))</f>
        <v>0</v>
      </c>
      <c r="X44" s="15">
        <f>SUM(COUNTIFS('Data entry'!$R$6:$R$200,'Summary Data'!$A44,'Data entry'!$B$6:$B$200,{"Confirmed";"Probable"},'Data entry'!$AQ$6:$AQ$200,'Data Validation'!$V$4, 'Data entry'!$BD$6:$BD$200,"&lt;&gt;*Negative*"))</f>
        <v>0</v>
      </c>
      <c r="Y44" s="15">
        <f>SUM(COUNTIFS('Data entry'!$R$6:$R$200,'Summary Data'!$A44,'Data entry'!$B$6:$B$200,{"Confirmed";"Probable"},'Data entry'!$AQ$6:$AQ$200,'Data Validation'!$V$5, 'Data entry'!$BD$6:$BD$200,"&lt;&gt;*Negative*"))</f>
        <v>0</v>
      </c>
      <c r="Z44" s="15">
        <f>SUM(COUNTIFS('Data entry'!$R$6:$R$200,'Summary Data'!$A44,'Data entry'!$B$6:$B$200,{"Confirmed";"Probable"},'Data entry'!$AQ$6:$AQ$200,'Data Validation'!$V$6, 'Data entry'!$BD$6:$BD$200,"&lt;&gt;*Negative*"))</f>
        <v>0</v>
      </c>
      <c r="AA44" s="15">
        <f>SUM(COUNTIFS('Data entry'!$R$6:$R$200,'Summary Data'!$A44,'Data entry'!$B$6:$B$200,{"Confirmed";"Probable"},'Data entry'!$AQ$6:$AQ$200,'Data Validation'!$V$7, 'Data entry'!$BD$6:$BD$200,"&lt;&gt;*Negative*"))</f>
        <v>0</v>
      </c>
      <c r="AB44" s="15">
        <f>SUM(COUNTIFS('Data entry'!$R$6:$R$200,'Summary Data'!$A44,'Data entry'!$B$6:$B$200,{"Confirmed";"Probable"},'Data entry'!$AQ$6:$AQ$200,'Data Validation'!$V$8, 'Data entry'!$BD$6:$BD$200,"&lt;&gt;*Negative*"))</f>
        <v>0</v>
      </c>
      <c r="AC44" s="15">
        <f>SUM(COUNTIFS('Data entry'!$R$6:$R$200,'Summary Data'!$A44,'Data entry'!$B$6:$B$200,{"Confirmed";"Probable"},'Data entry'!$AQ$6:$AQ$200,'Data Validation'!$V$9, 'Data entry'!$BD$6:$BD$200,"&lt;&gt;*Negative*"))</f>
        <v>0</v>
      </c>
      <c r="AD44" s="15">
        <f>SUM(COUNTIFS('Data entry'!$R$6:$R$200,'Summary Data'!$A44,'Data entry'!$B$6:$B$200,{"Confirmed";"Probable"},'Data entry'!$AQ$6:$AQ$200,'Data Validation'!$V$10, 'Data entry'!$BD$6:$BD$200,"&lt;&gt;*Negative*"))</f>
        <v>0</v>
      </c>
      <c r="AE44" s="15">
        <f>SUM(COUNTIFS('Data entry'!$R$6:$R$200,'Summary Data'!$A44,'Data entry'!$B$6:$B$200,{"Confirmed";"Probable"},'Data entry'!$AQ$6:$AQ$200,'Data Validation'!$V$11, 'Data entry'!$BD$6:$BD$200,"&lt;&gt;*Negative*"))</f>
        <v>0</v>
      </c>
      <c r="AF44" s="15">
        <f>SUM(COUNTIFS('Data entry'!$R$6:$R$200,'Summary Data'!$A44,'Data entry'!$B$6:$B$200,{"Confirmed";"Probable"},'Data entry'!$AQ$6:$AQ$200,'Data Validation'!$V$2, 'Data entry'!$AP$6:$AP$200,'Data Validation'!$U$2, 'Data entry'!$BD$6:$BD$200,"&lt;&gt;*Negative*"))</f>
        <v>0</v>
      </c>
      <c r="AG44" s="15">
        <f>SUM(COUNTIFS('Data entry'!$R$6:$R$200,'Summary Data'!$A44,'Data entry'!$B$6:$B$200,{"Confirmed";"Probable"},'Data entry'!$AQ$6:$AQ$200,'Data Validation'!$V$2, 'Data entry'!$AP$6:$AP$200,'Data Validation'!$U$3, 'Data entry'!$BD$6:$BD$200,"&lt;&gt;*Negative*"))</f>
        <v>0</v>
      </c>
      <c r="AH44" s="15">
        <f>SUM(COUNTIFS('Data entry'!$R$6:$R$200,'Summary Data'!$A44,'Data entry'!$B$6:$B$200,{"Confirmed";"Probable"},'Data entry'!$AQ$6:$AQ$200,'Data Validation'!$V$2, 'Data entry'!$AP$6:$AP$200,'Data Validation'!$U$4, 'Data entry'!$BD$6:$BD$200,"&lt;&gt;*Negative*"))</f>
        <v>0</v>
      </c>
      <c r="AI44" s="15">
        <f>SUM(COUNTIFS('Data entry'!$R$6:$R$200,'Summary Data'!$A44,'Data entry'!$B$6:$B$200,{"Confirmed";"Probable"},'Data entry'!$AQ$6:$AQ$200,'Data Validation'!$V$2, 'Data entry'!$AP$6:$AP$200,'Data Validation'!$U$5, 'Data entry'!$BD$6:$BD$200,"&lt;&gt;*Negative*"))</f>
        <v>0</v>
      </c>
      <c r="AJ44" s="15">
        <f>SUM(COUNTIFS('Data entry'!$R$6:$R$200,'Summary Data'!$A44,'Data entry'!$B$6:$B$200,{"Confirmed";"Probable"},'Data entry'!$AQ$6:$AQ$200,'Data Validation'!$V$2, 'Data entry'!$AP$6:$AP$200,'Data Validation'!$U$6, 'Data entry'!$BD$6:$BD$200,"&lt;&gt;*Negative*"))</f>
        <v>0</v>
      </c>
      <c r="AK44" s="15">
        <f>SUM(COUNTIFS('Data entry'!$R$6:$R$200,'Summary Data'!$A44,'Data entry'!$B$6:$B$200,{"Confirmed";"Probable"},'Data entry'!$AQ$6:$AQ$200,'Data Validation'!$V$3, 'Data entry'!$AP$6:$AP$200,'Data Validation'!$U$2, 'Data entry'!$BD$6:$BD$200,"&lt;&gt;*Negative*"))</f>
        <v>0</v>
      </c>
      <c r="AL44" s="15">
        <f>SUM(COUNTIFS('Data entry'!$R$6:$R$200,'Summary Data'!$A44,'Data entry'!$B$6:$B$200,{"Confirmed";"Probable"},'Data entry'!$AQ$6:$AQ$200,'Data Validation'!$V$3, 'Data entry'!$AP$6:$AP$200,'Data Validation'!$U$3, 'Data entry'!$BD$6:$BD$200,"&lt;&gt;*Negative*"))</f>
        <v>0</v>
      </c>
      <c r="AM44" s="15">
        <f>SUM(COUNTIFS('Data entry'!$R$6:$R$200,'Summary Data'!$A44,'Data entry'!$B$6:$B$200,{"Confirmed";"Probable"},'Data entry'!$AQ$6:$AQ$200,'Data Validation'!$V$3, 'Data entry'!$AP$6:$AP$200,'Data Validation'!$U$4, 'Data entry'!$BD$6:$BD$200,"&lt;&gt;*Negative*"))</f>
        <v>0</v>
      </c>
      <c r="AN44" s="15">
        <f>SUM(COUNTIFS('Data entry'!$R$6:$R$200,'Summary Data'!$A44,'Data entry'!$B$6:$B$200,{"Confirmed";"Probable"},'Data entry'!$AQ$6:$AQ$200,'Data Validation'!$V$3, 'Data entry'!$AP$6:$AP$200,'Data Validation'!$U$5, 'Data entry'!$BD$6:$BD$200,"&lt;&gt;*Negative*"))</f>
        <v>0</v>
      </c>
      <c r="AO44" s="15">
        <f>SUM(COUNTIFS('Data entry'!$R$6:$R$200,'Summary Data'!$A44,'Data entry'!$B$6:$B$200,{"Confirmed";"Probable"},'Data entry'!$AQ$6:$AQ$200,'Data Validation'!$V$3, 'Data entry'!$AP$6:$AP$200,'Data Validation'!$U$6, 'Data entry'!$BD$6:$BD$200,"&lt;&gt;*Negative*"))</f>
        <v>0</v>
      </c>
      <c r="AP44" s="15">
        <f>SUM(COUNTIFS('Data entry'!$R$6:$R$200,'Summary Data'!$A44,'Data entry'!$B$6:$B$200,{"Confirmed";"Probable"},'Data entry'!$AQ$6:$AQ$200,'Data Validation'!$V$4, 'Data entry'!$AP$6:$AP$200,'Data Validation'!$U$2, 'Data entry'!$BD$6:$BD$200,"&lt;&gt;*Negative*"))</f>
        <v>0</v>
      </c>
      <c r="AQ44" s="15">
        <f>SUM(COUNTIFS('Data entry'!$R$6:$R$200,'Summary Data'!$A44,'Data entry'!$B$6:$B$200,{"Confirmed";"Probable"},'Data entry'!$AQ$6:$AQ$200,'Data Validation'!$V$4, 'Data entry'!$AP$6:$AP$200,'Data Validation'!$U$3, 'Data entry'!$BD$6:$BD$200,"&lt;&gt;*Negative*"))</f>
        <v>0</v>
      </c>
      <c r="AR44" s="15">
        <f>SUM(COUNTIFS('Data entry'!$R$6:$R$200,'Summary Data'!$A44,'Data entry'!$B$6:$B$200,{"Confirmed";"Probable"},'Data entry'!$AQ$6:$AQ$200,'Data Validation'!$V$4, 'Data entry'!$AP$6:$AP$200,'Data Validation'!$U$4, 'Data entry'!$BD$6:$BD$200,"&lt;&gt;*Negative*"))</f>
        <v>0</v>
      </c>
      <c r="AS44" s="15">
        <f>SUM(COUNTIFS('Data entry'!$R$6:$R$200,'Summary Data'!$A44,'Data entry'!$B$6:$B$200,{"Confirmed";"Probable"},'Data entry'!$AQ$6:$AQ$200,'Data Validation'!$V$4, 'Data entry'!$AP$6:$AP$200,'Data Validation'!$U$5, 'Data entry'!$BD$6:$BD$200,"&lt;&gt;*Negative*"))</f>
        <v>0</v>
      </c>
      <c r="AT44" s="15">
        <f>SUM(COUNTIFS('Data entry'!$R$6:$R$200,'Summary Data'!$A44,'Data entry'!$B$6:$B$200,{"Confirmed";"Probable"},'Data entry'!$AQ$6:$AQ$200,'Data Validation'!$V$4, 'Data entry'!$AP$6:$AP$200,'Data Validation'!$U$6, 'Data entry'!$BD$6:$BD$200,"&lt;&gt;*Negative*"))</f>
        <v>0</v>
      </c>
      <c r="AU44" s="15">
        <f>SUM(COUNTIFS('Data entry'!$R$6:$R$200,'Summary Data'!$A44,'Data entry'!$B$6:$B$200,{"Confirmed";"Probable"},'Data entry'!$AQ$6:$AQ$200,'Data Validation'!$V$5, 'Data entry'!$AP$6:$AP$200,'Data Validation'!$U$2, 'Data entry'!$BD$6:$BD$200,"&lt;&gt;*Negative*"))</f>
        <v>0</v>
      </c>
      <c r="AV44" s="15">
        <f>SUM(COUNTIFS('Data entry'!$R$6:$R$200,'Summary Data'!$A44,'Data entry'!$B$6:$B$200,{"Confirmed";"Probable"},'Data entry'!$AQ$6:$AQ$200,'Data Validation'!$V$5, 'Data entry'!$AP$6:$AP$200,'Data Validation'!$U$3, 'Data entry'!$BD$6:$BD$200,"&lt;&gt;*Negative*"))</f>
        <v>0</v>
      </c>
      <c r="AW44" s="15">
        <f>SUM(COUNTIFS('Data entry'!$R$6:$R$200,'Summary Data'!$A44,'Data entry'!$B$6:$B$200,{"Confirmed";"Probable"},'Data entry'!$AQ$6:$AQ$200,'Data Validation'!$V$5, 'Data entry'!$AP$6:$AP$200,'Data Validation'!$U$4, 'Data entry'!$BD$6:$BD$200,"&lt;&gt;*Negative*"))</f>
        <v>0</v>
      </c>
      <c r="AX44" s="15">
        <f>SUM(COUNTIFS('Data entry'!$R$6:$R$200,'Summary Data'!$A44,'Data entry'!$B$6:$B$200,{"Confirmed";"Probable"},'Data entry'!$AQ$6:$AQ$200,'Data Validation'!$V$5, 'Data entry'!$AP$6:$AP$200,'Data Validation'!$U$5, 'Data entry'!$BD$6:$BD$200,"&lt;&gt;*Negative*"))</f>
        <v>0</v>
      </c>
      <c r="AY44" s="15">
        <f>SUM(COUNTIFS('Data entry'!$R$6:$R$200,'Summary Data'!$A44,'Data entry'!$B$6:$B$200,{"Confirmed";"Probable"},'Data entry'!$AQ$6:$AQ$200,'Data Validation'!$V$5, 'Data entry'!$AP$6:$AP$200,'Data Validation'!$U$6, 'Data entry'!$BD$6:$BD$200,"&lt;&gt;*Negative*"))</f>
        <v>0</v>
      </c>
      <c r="AZ44" s="15">
        <f>SUM(COUNTIFS('Data entry'!$R$6:$R$200,'Summary Data'!$A44,'Data entry'!$B$6:$B$200,{"Confirmed";"Probable"},'Data entry'!$AQ$6:$AQ$200,'Data Validation'!$V$6, 'Data entry'!$AP$6:$AP$200,'Data Validation'!$U$2, 'Data entry'!$BD$6:$BD$200,"&lt;&gt;*Negative*"))</f>
        <v>0</v>
      </c>
      <c r="BA44" s="15">
        <f>SUM(COUNTIFS('Data entry'!$R$6:$R$200,'Summary Data'!$A44,'Data entry'!$B$6:$B$200,{"Confirmed";"Probable"},'Data entry'!$AQ$6:$AQ$200,'Data Validation'!$V$6, 'Data entry'!$AP$6:$AP$200,'Data Validation'!$U$3, 'Data entry'!$BD$6:$BD$200,"&lt;&gt;*Negative*"))</f>
        <v>0</v>
      </c>
      <c r="BB44" s="15">
        <f>SUM(COUNTIFS('Data entry'!$R$6:$R$200,'Summary Data'!$A44,'Data entry'!$B$6:$B$200,{"Confirmed";"Probable"},'Data entry'!$AQ$6:$AQ$200,'Data Validation'!$V$6, 'Data entry'!$AP$6:$AP$200,'Data Validation'!$U$4, 'Data entry'!$BD$6:$BD$200,"&lt;&gt;*Negative*"))</f>
        <v>0</v>
      </c>
      <c r="BC44" s="15">
        <f>SUM(COUNTIFS('Data entry'!$R$6:$R$200,'Summary Data'!$A44,'Data entry'!$B$6:$B$200,{"Confirmed";"Probable"},'Data entry'!$AQ$6:$AQ$200,'Data Validation'!$V$6, 'Data entry'!$AP$6:$AP$200,'Data Validation'!$U$5, 'Data entry'!$BD$6:$BD$200,"&lt;&gt;*Negative*"))</f>
        <v>0</v>
      </c>
      <c r="BD44" s="15">
        <f>SUM(COUNTIFS('Data entry'!$R$6:$R$200,'Summary Data'!$A44,'Data entry'!$B$6:$B$200,{"Confirmed";"Probable"},'Data entry'!$AQ$6:$AQ$200,'Data Validation'!$V$6, 'Data entry'!$AP$6:$AP$200,'Data Validation'!$U$6, 'Data entry'!$BD$6:$BD$200,"&lt;&gt;*Negative*"))</f>
        <v>0</v>
      </c>
      <c r="BE44" s="15">
        <f>SUM(COUNTIFS('Data entry'!$R$6:$R$200,'Summary Data'!$A44,'Data entry'!$B$6:$B$200,{"Confirmed";"Probable"},'Data entry'!$AQ$6:$AQ$200,'Data Validation'!$V$7, 'Data entry'!$AP$6:$AP$200,'Data Validation'!$U$2, 'Data entry'!$BD$6:$BD$200,"&lt;&gt;*Negative*"))</f>
        <v>0</v>
      </c>
      <c r="BF44" s="15">
        <f>SUM(COUNTIFS('Data entry'!$R$6:$R$200,'Summary Data'!$A44,'Data entry'!$B$6:$B$200,{"Confirmed";"Probable"},'Data entry'!$AQ$6:$AQ$200,'Data Validation'!$V$7, 'Data entry'!$AP$6:$AP$200,'Data Validation'!$U$3, 'Data entry'!$BD$6:$BD$200,"&lt;&gt;*Negative*"))</f>
        <v>0</v>
      </c>
      <c r="BG44" s="15">
        <f>SUM(COUNTIFS('Data entry'!$R$6:$R$200,'Summary Data'!$A44,'Data entry'!$B$6:$B$200,{"Confirmed";"Probable"},'Data entry'!$AQ$6:$AQ$200,'Data Validation'!$V$7, 'Data entry'!$AP$6:$AP$200,'Data Validation'!$U$4, 'Data entry'!$BD$6:$BD$200,"&lt;&gt;*Negative*"))</f>
        <v>0</v>
      </c>
      <c r="BH44" s="15">
        <f>SUM(COUNTIFS('Data entry'!$R$6:$R$200,'Summary Data'!$A44,'Data entry'!$B$6:$B$200,{"Confirmed";"Probable"},'Data entry'!$AQ$6:$AQ$200,'Data Validation'!$V$7, 'Data entry'!$AP$6:$AP$200,'Data Validation'!$U$5, 'Data entry'!$BD$6:$BD$200,"&lt;&gt;*Negative*"))</f>
        <v>0</v>
      </c>
      <c r="BI44" s="15">
        <f>SUM(COUNTIFS('Data entry'!$R$6:$R$200,'Summary Data'!$A44,'Data entry'!$B$6:$B$200,{"Confirmed";"Probable"},'Data entry'!$AQ$6:$AQ$200,'Data Validation'!$V$7, 'Data entry'!$AP$6:$AP$200,'Data Validation'!$U$6, 'Data entry'!$BD$6:$BD$200,"&lt;&gt;*Negative*"))</f>
        <v>0</v>
      </c>
      <c r="BJ44" s="15">
        <f>SUM(COUNTIFS('Data entry'!$R$6:$R$200,'Summary Data'!$A44,'Data entry'!$B$6:$B$200,{"Confirmed";"Probable"},'Data entry'!$AQ$6:$AQ$200,'Data Validation'!$V$8, 'Data entry'!$AP$6:$AP$200,'Data Validation'!$U$2, 'Data entry'!$BD$6:$BD$200,"&lt;&gt;*Negative*"))</f>
        <v>0</v>
      </c>
      <c r="BK44" s="15">
        <f>SUM(COUNTIFS('Data entry'!$R$6:$R$200,'Summary Data'!$A44,'Data entry'!$B$6:$B$200,{"Confirmed";"Probable"},'Data entry'!$AQ$6:$AQ$200,'Data Validation'!$V$8, 'Data entry'!$AP$6:$AP$200,'Data Validation'!$U$3, 'Data entry'!$BD$6:$BD$200,"&lt;&gt;*Negative*"))</f>
        <v>0</v>
      </c>
      <c r="BL44" s="15">
        <f>SUM(COUNTIFS('Data entry'!$R$6:$R$200,'Summary Data'!$A44,'Data entry'!$B$6:$B$200,{"Confirmed";"Probable"},'Data entry'!$AQ$6:$AQ$200,'Data Validation'!$V$8, 'Data entry'!$AP$6:$AP$200,'Data Validation'!$U$4, 'Data entry'!$BD$6:$BD$200,"&lt;&gt;*Negative*"))</f>
        <v>0</v>
      </c>
      <c r="BM44" s="15">
        <f>SUM(COUNTIFS('Data entry'!$R$6:$R$200,'Summary Data'!$A44,'Data entry'!$B$6:$B$200,{"Confirmed";"Probable"},'Data entry'!$AQ$6:$AQ$200,'Data Validation'!$V$8, 'Data entry'!$AP$6:$AP$200,'Data Validation'!$U$5, 'Data entry'!$BD$6:$BD$200,"&lt;&gt;*Negative*"))</f>
        <v>0</v>
      </c>
      <c r="BN44" s="15">
        <f>SUM(COUNTIFS('Data entry'!$R$6:$R$200,'Summary Data'!$A44,'Data entry'!$B$6:$B$200,{"Confirmed";"Probable"},'Data entry'!$AQ$6:$AQ$200,'Data Validation'!$V$8, 'Data entry'!$AP$6:$AP$200,'Data Validation'!$U$6, 'Data entry'!$BD$6:$BD$200,"&lt;&gt;*Negative*"))</f>
        <v>0</v>
      </c>
      <c r="BO44" s="15">
        <f>SUM(COUNTIFS('Data entry'!$R$6:$R$200,'Summary Data'!$A44,'Data entry'!$B$6:$B$200,{"Confirmed";"Probable"},'Data entry'!$AQ$6:$AQ$200,'Data Validation'!$V$9, 'Data entry'!$AP$6:$AP$200,'Data Validation'!$U$2, 'Data entry'!$BD$6:$BD$200,"&lt;&gt;*Negative*"))</f>
        <v>0</v>
      </c>
      <c r="BP44" s="15">
        <f>SUM(COUNTIFS('Data entry'!$R$6:$R$200,'Summary Data'!$A44,'Data entry'!$B$6:$B$200,{"Confirmed";"Probable"},'Data entry'!$AQ$6:$AQ$200,'Data Validation'!$V$9, 'Data entry'!$AP$6:$AP$200,'Data Validation'!$U$3, 'Data entry'!$BD$6:$BD$200,"&lt;&gt;*Negative*"))</f>
        <v>0</v>
      </c>
      <c r="BQ44" s="15">
        <f>SUM(COUNTIFS('Data entry'!$R$6:$R$200,'Summary Data'!$A44,'Data entry'!$B$6:$B$200,{"Confirmed";"Probable"},'Data entry'!$AQ$6:$AQ$200,'Data Validation'!$V$9, 'Data entry'!$AP$6:$AP$200,'Data Validation'!$U$4, 'Data entry'!$BD$6:$BD$200,"&lt;&gt;*Negative*"))</f>
        <v>0</v>
      </c>
      <c r="BR44" s="15">
        <f>SUM(COUNTIFS('Data entry'!$R$6:$R$200,'Summary Data'!$A44,'Data entry'!$B$6:$B$200,{"Confirmed";"Probable"},'Data entry'!$AQ$6:$AQ$200,'Data Validation'!$V$9, 'Data entry'!$AP$6:$AP$200,'Data Validation'!$U$5, 'Data entry'!$BD$6:$BD$200,"&lt;&gt;*Negative*"))</f>
        <v>0</v>
      </c>
      <c r="BS44" s="15">
        <f>SUM(COUNTIFS('Data entry'!$R$6:$R$200,'Summary Data'!$A44,'Data entry'!$B$6:$B$200,{"Confirmed";"Probable"},'Data entry'!$AQ$6:$AQ$200,'Data Validation'!$V$9, 'Data entry'!$AP$6:$AP$200,'Data Validation'!$U$6, 'Data entry'!$BD$6:$BD$200,"&lt;&gt;*Negative*"))</f>
        <v>0</v>
      </c>
      <c r="BT44" s="15">
        <f>SUM(COUNTIFS('Data entry'!$R$6:$R$200,'Summary Data'!$A44,'Data entry'!$B$6:$B$200,{"Confirmed";"Probable"},'Data entry'!$AQ$6:$AQ$200,'Data Validation'!$V$10, 'Data entry'!$AP$6:$AP$200,'Data Validation'!$U$2, 'Data entry'!$BD$6:$BD$200,"&lt;&gt;*Negative*"))</f>
        <v>0</v>
      </c>
      <c r="BU44" s="15">
        <f>SUM(COUNTIFS('Data entry'!$R$6:$R$200,'Summary Data'!$A44,'Data entry'!$B$6:$B$200,{"Confirmed";"Probable"},'Data entry'!$AQ$6:$AQ$200,'Data Validation'!$V$10, 'Data entry'!$AP$6:$AP$200,'Data Validation'!$U$3, 'Data entry'!$BD$6:$BD$200,"&lt;&gt;*Negative*"))</f>
        <v>0</v>
      </c>
      <c r="BV44" s="15">
        <f>SUM(COUNTIFS('Data entry'!$R$6:$R$200,'Summary Data'!$A44,'Data entry'!$B$6:$B$200,{"Confirmed";"Probable"},'Data entry'!$AQ$6:$AQ$200,'Data Validation'!$V$10, 'Data entry'!$AP$6:$AP$200,'Data Validation'!$U$4, 'Data entry'!$BD$6:$BD$200,"&lt;&gt;*Negative*"))</f>
        <v>0</v>
      </c>
      <c r="BW44" s="15">
        <f>SUM(COUNTIFS('Data entry'!$R$6:$R$200,'Summary Data'!$A44,'Data entry'!$B$6:$B$200,{"Confirmed";"Probable"},'Data entry'!$AQ$6:$AQ$200,'Data Validation'!$V$10, 'Data entry'!$AP$6:$AP$200,'Data Validation'!$U$5, 'Data entry'!$BD$6:$BD$200,"&lt;&gt;*Negative*"))</f>
        <v>0</v>
      </c>
      <c r="BX44" s="15">
        <f>SUM(COUNTIFS('Data entry'!$R$6:$R$200,'Summary Data'!$A44,'Data entry'!$B$6:$B$200,{"Confirmed";"Probable"},'Data entry'!$AQ$6:$AQ$200,'Data Validation'!$V$10, 'Data entry'!$AP$6:$AP$200,'Data Validation'!$U$6, 'Data entry'!$BD$6:$BD$200,"&lt;&gt;*Negative*"))</f>
        <v>0</v>
      </c>
      <c r="BY44" s="15">
        <f>SUM(COUNTIFS('Data entry'!$R$6:$R$200,'Summary Data'!$A44,'Data entry'!$B$6:$B$200,{"Confirmed";"Probable"},'Data entry'!$AQ$6:$AQ$200,'Data Validation'!$V$11, 'Data entry'!$AP$6:$AP$200,'Data Validation'!$U$2, 'Data entry'!$BD$6:$BD$200,"&lt;&gt;*Negative*"))</f>
        <v>0</v>
      </c>
      <c r="BZ44" s="15">
        <f>SUM(COUNTIFS('Data entry'!$R$6:$R$200,'Summary Data'!$A44,'Data entry'!$B$6:$B$200,{"Confirmed";"Probable"},'Data entry'!$AQ$6:$AQ$200,'Data Validation'!$V$11, 'Data entry'!$AP$6:$AP$200,'Data Validation'!$U$3, 'Data entry'!$BD$6:$BD$200,"&lt;&gt;*Negative*"))</f>
        <v>0</v>
      </c>
      <c r="CA44" s="15">
        <f>SUM(COUNTIFS('Data entry'!$R$6:$R$200,'Summary Data'!$A44,'Data entry'!$B$6:$B$200,{"Confirmed";"Probable"},'Data entry'!$AQ$6:$AQ$200,'Data Validation'!$V$11, 'Data entry'!$AP$6:$AP$200,'Data Validation'!$U$4, 'Data entry'!$BD$6:$BD$200,"&lt;&gt;*Negative*"))</f>
        <v>0</v>
      </c>
      <c r="CB44" s="15">
        <f>SUM(COUNTIFS('Data entry'!$R$6:$R$200,'Summary Data'!$A44,'Data entry'!$B$6:$B$200,{"Confirmed";"Probable"},'Data entry'!$AQ$6:$AQ$200,'Data Validation'!$V$11, 'Data entry'!$AP$6:$AP$200,'Data Validation'!$U$5, 'Data entry'!$BD$6:$BD$200,"&lt;&gt;*Negative*"))</f>
        <v>0</v>
      </c>
      <c r="CC44" s="15">
        <f>SUM(COUNTIFS('Data entry'!$R$6:$R$200,'Summary Data'!$A44,'Data entry'!$B$6:$B$200,{"Confirmed";"Probable"},'Data entry'!$AQ$6:$AQ$200,'Data Validation'!$V$11, 'Data entry'!$AP$6:$AP$200,'Data Validation'!$U$6, 'Data entry'!$BD$6:$BD$200,"&lt;&gt;*Negative*"))</f>
        <v>0</v>
      </c>
    </row>
    <row r="45" spans="1:81" x14ac:dyDescent="0.3">
      <c r="A45" s="12">
        <f t="shared" si="5"/>
        <v>33</v>
      </c>
      <c r="B45" s="13">
        <f t="shared" si="2"/>
        <v>0</v>
      </c>
      <c r="C45" s="13">
        <f>COUNTIFS('Data entry'!$R$6:$R$200,$A45,'Data entry'!$B$6:$B$200,"Confirmed",'Data entry'!$BD$6:$BD$200,"&lt;&gt;*Negative*")</f>
        <v>0</v>
      </c>
      <c r="D45" s="13">
        <f>COUNTIFS('Data entry'!$R$6:$R$200,$A45,'Data entry'!$B$6:$B$200,"Probable",'Data entry'!$BD$6:$BD$200,"&lt;&gt;*Negative*")</f>
        <v>0</v>
      </c>
      <c r="E45" s="13">
        <f>COUNTIFS('Data entry'!$R$6:$R$200,$A45,'Data entry'!$B$6:$B$200,"DNM")</f>
        <v>0</v>
      </c>
      <c r="F45" s="13">
        <f>SUM(COUNTIFS('Data entry'!$R$6:$R$200,'Summary Data'!$A45,'Data entry'!$B$6:$B$200,{"Confirmed";"Probable"},'Data entry'!$AO$6:$AO$200,$F$10, 'Data entry'!$BD$6:$BD$200,"&lt;&gt;*Negative*"))</f>
        <v>0</v>
      </c>
      <c r="G45" s="13">
        <f>SUM(COUNTIFS('Data entry'!$R$6:$R$200,'Summary Data'!$A45,'Data entry'!$B$6:$B$200,{"Confirmed";"Probable"},'Data entry'!$AO$6:$AO$200,$G$10, 'Data entry'!$BD$6:$BD$200,"&lt;&gt;*Negative*"))</f>
        <v>0</v>
      </c>
      <c r="H45" s="13">
        <f>SUM(COUNTIFS('Data entry'!$R$6:$R$200,'Summary Data'!$A45,'Data entry'!$B$6:$B$200,{"Confirmed";"Probable"},'Data entry'!$AO$6:$AO$200,$H$10, 'Data entry'!$BD$6:$BD$200,"&lt;&gt;*Negative*"))</f>
        <v>0</v>
      </c>
      <c r="I45" s="13">
        <f>SUM(COUNTIFS('Data entry'!$R$6:$R$200,'Summary Data'!$A45,'Data entry'!$B$6:$B$200,{"Confirmed";"Probable"},'Data entry'!$AO$6:$AO$200,$I$10, 'Data entry'!$BD$6:$BD$200,"&lt;&gt;*Negative*"))</f>
        <v>0</v>
      </c>
      <c r="J45" s="13">
        <f>SUM(COUNTIFS('Data entry'!$R$6:$R$200,'Summary Data'!$A45,'Data entry'!$B$6:$B$200,{"Confirmed";"Probable"},'Data entry'!$AO$6:$AO$200,$J$10, 'Data entry'!$BD$6:$BD$200,"&lt;&gt;*Negative*"))</f>
        <v>0</v>
      </c>
      <c r="K45" s="13">
        <f>SUM(COUNTIFS('Data entry'!$R$6:$R$200,'Summary Data'!$A45,'Data entry'!$B$6:$B$200,{"Confirmed";"Probable"},'Data entry'!$AO$6:$AO$200,$K$10, 'Data entry'!$BD$6:$BD$200,"&lt;&gt;*Negative*"))</f>
        <v>0</v>
      </c>
      <c r="L45" s="13">
        <f>SUM(COUNTIFS('Data entry'!$R$6:$R$200,'Summary Data'!$A45,'Data entry'!$B$6:$B$200,{"Confirmed";"Probable"},'Data entry'!$AO$6:$AO$200,$L$10, 'Data entry'!$BD$6:$BD$200,"&lt;&gt;*Negative*"))</f>
        <v>0</v>
      </c>
      <c r="M45" s="13">
        <f>SUM(COUNTIFS('Data entry'!$R$6:$R$200,'Summary Data'!$A45,'Data entry'!$B$6:$B$200,{"Confirmed";"Probable"},'Data entry'!$AO$6:$AO$200,$M$10, 'Data entry'!$BD$6:$BD$200,"&lt;&gt;*Negative*"))</f>
        <v>0</v>
      </c>
      <c r="N45" s="13">
        <f>SUM(COUNTIFS('Data entry'!$R$6:$R$200,'Summary Data'!$A45,'Data entry'!$B$6:$B$200,{"Confirmed";"Probable"},'Data entry'!$AO$6:$AO$200,$N$10, 'Data entry'!$BD$6:$BD$200,"&lt;&gt;*Negative*"))</f>
        <v>0</v>
      </c>
      <c r="O45" s="15">
        <f t="shared" si="3"/>
        <v>0</v>
      </c>
      <c r="P45" s="15">
        <f t="shared" si="4"/>
        <v>0</v>
      </c>
      <c r="Q45" s="15">
        <f>SUM(COUNTIFS('Data entry'!$R$6:$R$200,'Summary Data'!$A45,'Data entry'!$B$6:$B$200,{"Confirmed";"Probable"},'Data entry'!$AP$6:$AP$200,'Data Validation'!$U$2, 'Data entry'!$BD$6:$BD$200,"&lt;&gt;*Negative*"))</f>
        <v>0</v>
      </c>
      <c r="R45" s="15">
        <f>SUM(COUNTIFS('Data entry'!$R$6:$R$200,'Summary Data'!$A45,'Data entry'!$B$6:$B$200,{"Confirmed";"Probable"},'Data entry'!$AP$6:$AP$200,'Data Validation'!$U$3, 'Data entry'!$BD$6:$BD$200,"&lt;&gt;*Negative*"))</f>
        <v>0</v>
      </c>
      <c r="S45" s="15">
        <f>SUM(COUNTIFS('Data entry'!$R$6:$R$200,'Summary Data'!$A45,'Data entry'!$B$6:$B$200,{"Confirmed";"Probable"},'Data entry'!$AP$6:$AP$200,'Data Validation'!$U$4, 'Data entry'!$BD$6:$BD$200,"&lt;&gt;*Negative*"))</f>
        <v>0</v>
      </c>
      <c r="T45" s="15">
        <f>SUM(COUNTIFS('Data entry'!$R$6:$R$200,'Summary Data'!$A45,'Data entry'!$B$6:$B$200,{"Confirmed";"Probable"},'Data entry'!$AP$6:$AP$200,'Data Validation'!$U$5, 'Data entry'!$BD$6:$BD$200,"&lt;&gt;*Negative*"))</f>
        <v>0</v>
      </c>
      <c r="U45" s="15">
        <f>SUM(COUNTIFS('Data entry'!$R$6:$R$200,'Summary Data'!$A45,'Data entry'!$B$6:$B$200,{"Confirmed";"Probable"},'Data entry'!$AP$6:$AP$200,'Data Validation'!$U$6, 'Data entry'!$BD$6:$BD$200,"&lt;&gt;*Negative*"))</f>
        <v>0</v>
      </c>
      <c r="V45" s="15">
        <f>SUM(COUNTIFS('Data entry'!$R$6:$R$200,'Summary Data'!$A45,'Data entry'!$B$6:$B$200,{"Confirmed";"Probable"},'Data entry'!$AQ$6:$AQ$200,'Data Validation'!$V$2, 'Data entry'!$BD$6:$BD$200,"&lt;&gt;*Negative*"))</f>
        <v>0</v>
      </c>
      <c r="W45" s="15">
        <f>SUM(COUNTIFS('Data entry'!$R$6:$R$200,'Summary Data'!$A45,'Data entry'!$B$6:$B$200,{"Confirmed";"Probable"},'Data entry'!$AQ$6:$AQ$200,'Data Validation'!$V$3, 'Data entry'!$BD$6:$BD$200,"&lt;&gt;*Negative*"))</f>
        <v>0</v>
      </c>
      <c r="X45" s="15">
        <f>SUM(COUNTIFS('Data entry'!$R$6:$R$200,'Summary Data'!$A45,'Data entry'!$B$6:$B$200,{"Confirmed";"Probable"},'Data entry'!$AQ$6:$AQ$200,'Data Validation'!$V$4, 'Data entry'!$BD$6:$BD$200,"&lt;&gt;*Negative*"))</f>
        <v>0</v>
      </c>
      <c r="Y45" s="15">
        <f>SUM(COUNTIFS('Data entry'!$R$6:$R$200,'Summary Data'!$A45,'Data entry'!$B$6:$B$200,{"Confirmed";"Probable"},'Data entry'!$AQ$6:$AQ$200,'Data Validation'!$V$5, 'Data entry'!$BD$6:$BD$200,"&lt;&gt;*Negative*"))</f>
        <v>0</v>
      </c>
      <c r="Z45" s="15">
        <f>SUM(COUNTIFS('Data entry'!$R$6:$R$200,'Summary Data'!$A45,'Data entry'!$B$6:$B$200,{"Confirmed";"Probable"},'Data entry'!$AQ$6:$AQ$200,'Data Validation'!$V$6, 'Data entry'!$BD$6:$BD$200,"&lt;&gt;*Negative*"))</f>
        <v>0</v>
      </c>
      <c r="AA45" s="15">
        <f>SUM(COUNTIFS('Data entry'!$R$6:$R$200,'Summary Data'!$A45,'Data entry'!$B$6:$B$200,{"Confirmed";"Probable"},'Data entry'!$AQ$6:$AQ$200,'Data Validation'!$V$7, 'Data entry'!$BD$6:$BD$200,"&lt;&gt;*Negative*"))</f>
        <v>0</v>
      </c>
      <c r="AB45" s="15">
        <f>SUM(COUNTIFS('Data entry'!$R$6:$R$200,'Summary Data'!$A45,'Data entry'!$B$6:$B$200,{"Confirmed";"Probable"},'Data entry'!$AQ$6:$AQ$200,'Data Validation'!$V$8, 'Data entry'!$BD$6:$BD$200,"&lt;&gt;*Negative*"))</f>
        <v>0</v>
      </c>
      <c r="AC45" s="15">
        <f>SUM(COUNTIFS('Data entry'!$R$6:$R$200,'Summary Data'!$A45,'Data entry'!$B$6:$B$200,{"Confirmed";"Probable"},'Data entry'!$AQ$6:$AQ$200,'Data Validation'!$V$9, 'Data entry'!$BD$6:$BD$200,"&lt;&gt;*Negative*"))</f>
        <v>0</v>
      </c>
      <c r="AD45" s="15">
        <f>SUM(COUNTIFS('Data entry'!$R$6:$R$200,'Summary Data'!$A45,'Data entry'!$B$6:$B$200,{"Confirmed";"Probable"},'Data entry'!$AQ$6:$AQ$200,'Data Validation'!$V$10, 'Data entry'!$BD$6:$BD$200,"&lt;&gt;*Negative*"))</f>
        <v>0</v>
      </c>
      <c r="AE45" s="15">
        <f>SUM(COUNTIFS('Data entry'!$R$6:$R$200,'Summary Data'!$A45,'Data entry'!$B$6:$B$200,{"Confirmed";"Probable"},'Data entry'!$AQ$6:$AQ$200,'Data Validation'!$V$11, 'Data entry'!$BD$6:$BD$200,"&lt;&gt;*Negative*"))</f>
        <v>0</v>
      </c>
      <c r="AF45" s="15">
        <f>SUM(COUNTIFS('Data entry'!$R$6:$R$200,'Summary Data'!$A45,'Data entry'!$B$6:$B$200,{"Confirmed";"Probable"},'Data entry'!$AQ$6:$AQ$200,'Data Validation'!$V$2, 'Data entry'!$AP$6:$AP$200,'Data Validation'!$U$2, 'Data entry'!$BD$6:$BD$200,"&lt;&gt;*Negative*"))</f>
        <v>0</v>
      </c>
      <c r="AG45" s="15">
        <f>SUM(COUNTIFS('Data entry'!$R$6:$R$200,'Summary Data'!$A45,'Data entry'!$B$6:$B$200,{"Confirmed";"Probable"},'Data entry'!$AQ$6:$AQ$200,'Data Validation'!$V$2, 'Data entry'!$AP$6:$AP$200,'Data Validation'!$U$3, 'Data entry'!$BD$6:$BD$200,"&lt;&gt;*Negative*"))</f>
        <v>0</v>
      </c>
      <c r="AH45" s="15">
        <f>SUM(COUNTIFS('Data entry'!$R$6:$R$200,'Summary Data'!$A45,'Data entry'!$B$6:$B$200,{"Confirmed";"Probable"},'Data entry'!$AQ$6:$AQ$200,'Data Validation'!$V$2, 'Data entry'!$AP$6:$AP$200,'Data Validation'!$U$4, 'Data entry'!$BD$6:$BD$200,"&lt;&gt;*Negative*"))</f>
        <v>0</v>
      </c>
      <c r="AI45" s="15">
        <f>SUM(COUNTIFS('Data entry'!$R$6:$R$200,'Summary Data'!$A45,'Data entry'!$B$6:$B$200,{"Confirmed";"Probable"},'Data entry'!$AQ$6:$AQ$200,'Data Validation'!$V$2, 'Data entry'!$AP$6:$AP$200,'Data Validation'!$U$5, 'Data entry'!$BD$6:$BD$200,"&lt;&gt;*Negative*"))</f>
        <v>0</v>
      </c>
      <c r="AJ45" s="15">
        <f>SUM(COUNTIFS('Data entry'!$R$6:$R$200,'Summary Data'!$A45,'Data entry'!$B$6:$B$200,{"Confirmed";"Probable"},'Data entry'!$AQ$6:$AQ$200,'Data Validation'!$V$2, 'Data entry'!$AP$6:$AP$200,'Data Validation'!$U$6, 'Data entry'!$BD$6:$BD$200,"&lt;&gt;*Negative*"))</f>
        <v>0</v>
      </c>
      <c r="AK45" s="15">
        <f>SUM(COUNTIFS('Data entry'!$R$6:$R$200,'Summary Data'!$A45,'Data entry'!$B$6:$B$200,{"Confirmed";"Probable"},'Data entry'!$AQ$6:$AQ$200,'Data Validation'!$V$3, 'Data entry'!$AP$6:$AP$200,'Data Validation'!$U$2, 'Data entry'!$BD$6:$BD$200,"&lt;&gt;*Negative*"))</f>
        <v>0</v>
      </c>
      <c r="AL45" s="15">
        <f>SUM(COUNTIFS('Data entry'!$R$6:$R$200,'Summary Data'!$A45,'Data entry'!$B$6:$B$200,{"Confirmed";"Probable"},'Data entry'!$AQ$6:$AQ$200,'Data Validation'!$V$3, 'Data entry'!$AP$6:$AP$200,'Data Validation'!$U$3, 'Data entry'!$BD$6:$BD$200,"&lt;&gt;*Negative*"))</f>
        <v>0</v>
      </c>
      <c r="AM45" s="15">
        <f>SUM(COUNTIFS('Data entry'!$R$6:$R$200,'Summary Data'!$A45,'Data entry'!$B$6:$B$200,{"Confirmed";"Probable"},'Data entry'!$AQ$6:$AQ$200,'Data Validation'!$V$3, 'Data entry'!$AP$6:$AP$200,'Data Validation'!$U$4, 'Data entry'!$BD$6:$BD$200,"&lt;&gt;*Negative*"))</f>
        <v>0</v>
      </c>
      <c r="AN45" s="15">
        <f>SUM(COUNTIFS('Data entry'!$R$6:$R$200,'Summary Data'!$A45,'Data entry'!$B$6:$B$200,{"Confirmed";"Probable"},'Data entry'!$AQ$6:$AQ$200,'Data Validation'!$V$3, 'Data entry'!$AP$6:$AP$200,'Data Validation'!$U$5, 'Data entry'!$BD$6:$BD$200,"&lt;&gt;*Negative*"))</f>
        <v>0</v>
      </c>
      <c r="AO45" s="15">
        <f>SUM(COUNTIFS('Data entry'!$R$6:$R$200,'Summary Data'!$A45,'Data entry'!$B$6:$B$200,{"Confirmed";"Probable"},'Data entry'!$AQ$6:$AQ$200,'Data Validation'!$V$3, 'Data entry'!$AP$6:$AP$200,'Data Validation'!$U$6, 'Data entry'!$BD$6:$BD$200,"&lt;&gt;*Negative*"))</f>
        <v>0</v>
      </c>
      <c r="AP45" s="15">
        <f>SUM(COUNTIFS('Data entry'!$R$6:$R$200,'Summary Data'!$A45,'Data entry'!$B$6:$B$200,{"Confirmed";"Probable"},'Data entry'!$AQ$6:$AQ$200,'Data Validation'!$V$4, 'Data entry'!$AP$6:$AP$200,'Data Validation'!$U$2, 'Data entry'!$BD$6:$BD$200,"&lt;&gt;*Negative*"))</f>
        <v>0</v>
      </c>
      <c r="AQ45" s="15">
        <f>SUM(COUNTIFS('Data entry'!$R$6:$R$200,'Summary Data'!$A45,'Data entry'!$B$6:$B$200,{"Confirmed";"Probable"},'Data entry'!$AQ$6:$AQ$200,'Data Validation'!$V$4, 'Data entry'!$AP$6:$AP$200,'Data Validation'!$U$3, 'Data entry'!$BD$6:$BD$200,"&lt;&gt;*Negative*"))</f>
        <v>0</v>
      </c>
      <c r="AR45" s="15">
        <f>SUM(COUNTIFS('Data entry'!$R$6:$R$200,'Summary Data'!$A45,'Data entry'!$B$6:$B$200,{"Confirmed";"Probable"},'Data entry'!$AQ$6:$AQ$200,'Data Validation'!$V$4, 'Data entry'!$AP$6:$AP$200,'Data Validation'!$U$4, 'Data entry'!$BD$6:$BD$200,"&lt;&gt;*Negative*"))</f>
        <v>0</v>
      </c>
      <c r="AS45" s="15">
        <f>SUM(COUNTIFS('Data entry'!$R$6:$R$200,'Summary Data'!$A45,'Data entry'!$B$6:$B$200,{"Confirmed";"Probable"},'Data entry'!$AQ$6:$AQ$200,'Data Validation'!$V$4, 'Data entry'!$AP$6:$AP$200,'Data Validation'!$U$5, 'Data entry'!$BD$6:$BD$200,"&lt;&gt;*Negative*"))</f>
        <v>0</v>
      </c>
      <c r="AT45" s="15">
        <f>SUM(COUNTIFS('Data entry'!$R$6:$R$200,'Summary Data'!$A45,'Data entry'!$B$6:$B$200,{"Confirmed";"Probable"},'Data entry'!$AQ$6:$AQ$200,'Data Validation'!$V$4, 'Data entry'!$AP$6:$AP$200,'Data Validation'!$U$6, 'Data entry'!$BD$6:$BD$200,"&lt;&gt;*Negative*"))</f>
        <v>0</v>
      </c>
      <c r="AU45" s="15">
        <f>SUM(COUNTIFS('Data entry'!$R$6:$R$200,'Summary Data'!$A45,'Data entry'!$B$6:$B$200,{"Confirmed";"Probable"},'Data entry'!$AQ$6:$AQ$200,'Data Validation'!$V$5, 'Data entry'!$AP$6:$AP$200,'Data Validation'!$U$2, 'Data entry'!$BD$6:$BD$200,"&lt;&gt;*Negative*"))</f>
        <v>0</v>
      </c>
      <c r="AV45" s="15">
        <f>SUM(COUNTIFS('Data entry'!$R$6:$R$200,'Summary Data'!$A45,'Data entry'!$B$6:$B$200,{"Confirmed";"Probable"},'Data entry'!$AQ$6:$AQ$200,'Data Validation'!$V$5, 'Data entry'!$AP$6:$AP$200,'Data Validation'!$U$3, 'Data entry'!$BD$6:$BD$200,"&lt;&gt;*Negative*"))</f>
        <v>0</v>
      </c>
      <c r="AW45" s="15">
        <f>SUM(COUNTIFS('Data entry'!$R$6:$R$200,'Summary Data'!$A45,'Data entry'!$B$6:$B$200,{"Confirmed";"Probable"},'Data entry'!$AQ$6:$AQ$200,'Data Validation'!$V$5, 'Data entry'!$AP$6:$AP$200,'Data Validation'!$U$4, 'Data entry'!$BD$6:$BD$200,"&lt;&gt;*Negative*"))</f>
        <v>0</v>
      </c>
      <c r="AX45" s="15">
        <f>SUM(COUNTIFS('Data entry'!$R$6:$R$200,'Summary Data'!$A45,'Data entry'!$B$6:$B$200,{"Confirmed";"Probable"},'Data entry'!$AQ$6:$AQ$200,'Data Validation'!$V$5, 'Data entry'!$AP$6:$AP$200,'Data Validation'!$U$5, 'Data entry'!$BD$6:$BD$200,"&lt;&gt;*Negative*"))</f>
        <v>0</v>
      </c>
      <c r="AY45" s="15">
        <f>SUM(COUNTIFS('Data entry'!$R$6:$R$200,'Summary Data'!$A45,'Data entry'!$B$6:$B$200,{"Confirmed";"Probable"},'Data entry'!$AQ$6:$AQ$200,'Data Validation'!$V$5, 'Data entry'!$AP$6:$AP$200,'Data Validation'!$U$6, 'Data entry'!$BD$6:$BD$200,"&lt;&gt;*Negative*"))</f>
        <v>0</v>
      </c>
      <c r="AZ45" s="15">
        <f>SUM(COUNTIFS('Data entry'!$R$6:$R$200,'Summary Data'!$A45,'Data entry'!$B$6:$B$200,{"Confirmed";"Probable"},'Data entry'!$AQ$6:$AQ$200,'Data Validation'!$V$6, 'Data entry'!$AP$6:$AP$200,'Data Validation'!$U$2, 'Data entry'!$BD$6:$BD$200,"&lt;&gt;*Negative*"))</f>
        <v>0</v>
      </c>
      <c r="BA45" s="15">
        <f>SUM(COUNTIFS('Data entry'!$R$6:$R$200,'Summary Data'!$A45,'Data entry'!$B$6:$B$200,{"Confirmed";"Probable"},'Data entry'!$AQ$6:$AQ$200,'Data Validation'!$V$6, 'Data entry'!$AP$6:$AP$200,'Data Validation'!$U$3, 'Data entry'!$BD$6:$BD$200,"&lt;&gt;*Negative*"))</f>
        <v>0</v>
      </c>
      <c r="BB45" s="15">
        <f>SUM(COUNTIFS('Data entry'!$R$6:$R$200,'Summary Data'!$A45,'Data entry'!$B$6:$B$200,{"Confirmed";"Probable"},'Data entry'!$AQ$6:$AQ$200,'Data Validation'!$V$6, 'Data entry'!$AP$6:$AP$200,'Data Validation'!$U$4, 'Data entry'!$BD$6:$BD$200,"&lt;&gt;*Negative*"))</f>
        <v>0</v>
      </c>
      <c r="BC45" s="15">
        <f>SUM(COUNTIFS('Data entry'!$R$6:$R$200,'Summary Data'!$A45,'Data entry'!$B$6:$B$200,{"Confirmed";"Probable"},'Data entry'!$AQ$6:$AQ$200,'Data Validation'!$V$6, 'Data entry'!$AP$6:$AP$200,'Data Validation'!$U$5, 'Data entry'!$BD$6:$BD$200,"&lt;&gt;*Negative*"))</f>
        <v>0</v>
      </c>
      <c r="BD45" s="15">
        <f>SUM(COUNTIFS('Data entry'!$R$6:$R$200,'Summary Data'!$A45,'Data entry'!$B$6:$B$200,{"Confirmed";"Probable"},'Data entry'!$AQ$6:$AQ$200,'Data Validation'!$V$6, 'Data entry'!$AP$6:$AP$200,'Data Validation'!$U$6, 'Data entry'!$BD$6:$BD$200,"&lt;&gt;*Negative*"))</f>
        <v>0</v>
      </c>
      <c r="BE45" s="15">
        <f>SUM(COUNTIFS('Data entry'!$R$6:$R$200,'Summary Data'!$A45,'Data entry'!$B$6:$B$200,{"Confirmed";"Probable"},'Data entry'!$AQ$6:$AQ$200,'Data Validation'!$V$7, 'Data entry'!$AP$6:$AP$200,'Data Validation'!$U$2, 'Data entry'!$BD$6:$BD$200,"&lt;&gt;*Negative*"))</f>
        <v>0</v>
      </c>
      <c r="BF45" s="15">
        <f>SUM(COUNTIFS('Data entry'!$R$6:$R$200,'Summary Data'!$A45,'Data entry'!$B$6:$B$200,{"Confirmed";"Probable"},'Data entry'!$AQ$6:$AQ$200,'Data Validation'!$V$7, 'Data entry'!$AP$6:$AP$200,'Data Validation'!$U$3, 'Data entry'!$BD$6:$BD$200,"&lt;&gt;*Negative*"))</f>
        <v>0</v>
      </c>
      <c r="BG45" s="15">
        <f>SUM(COUNTIFS('Data entry'!$R$6:$R$200,'Summary Data'!$A45,'Data entry'!$B$6:$B$200,{"Confirmed";"Probable"},'Data entry'!$AQ$6:$AQ$200,'Data Validation'!$V$7, 'Data entry'!$AP$6:$AP$200,'Data Validation'!$U$4, 'Data entry'!$BD$6:$BD$200,"&lt;&gt;*Negative*"))</f>
        <v>0</v>
      </c>
      <c r="BH45" s="15">
        <f>SUM(COUNTIFS('Data entry'!$R$6:$R$200,'Summary Data'!$A45,'Data entry'!$B$6:$B$200,{"Confirmed";"Probable"},'Data entry'!$AQ$6:$AQ$200,'Data Validation'!$V$7, 'Data entry'!$AP$6:$AP$200,'Data Validation'!$U$5, 'Data entry'!$BD$6:$BD$200,"&lt;&gt;*Negative*"))</f>
        <v>0</v>
      </c>
      <c r="BI45" s="15">
        <f>SUM(COUNTIFS('Data entry'!$R$6:$R$200,'Summary Data'!$A45,'Data entry'!$B$6:$B$200,{"Confirmed";"Probable"},'Data entry'!$AQ$6:$AQ$200,'Data Validation'!$V$7, 'Data entry'!$AP$6:$AP$200,'Data Validation'!$U$6, 'Data entry'!$BD$6:$BD$200,"&lt;&gt;*Negative*"))</f>
        <v>0</v>
      </c>
      <c r="BJ45" s="15">
        <f>SUM(COUNTIFS('Data entry'!$R$6:$R$200,'Summary Data'!$A45,'Data entry'!$B$6:$B$200,{"Confirmed";"Probable"},'Data entry'!$AQ$6:$AQ$200,'Data Validation'!$V$8, 'Data entry'!$AP$6:$AP$200,'Data Validation'!$U$2, 'Data entry'!$BD$6:$BD$200,"&lt;&gt;*Negative*"))</f>
        <v>0</v>
      </c>
      <c r="BK45" s="15">
        <f>SUM(COUNTIFS('Data entry'!$R$6:$R$200,'Summary Data'!$A45,'Data entry'!$B$6:$B$200,{"Confirmed";"Probable"},'Data entry'!$AQ$6:$AQ$200,'Data Validation'!$V$8, 'Data entry'!$AP$6:$AP$200,'Data Validation'!$U$3, 'Data entry'!$BD$6:$BD$200,"&lt;&gt;*Negative*"))</f>
        <v>0</v>
      </c>
      <c r="BL45" s="15">
        <f>SUM(COUNTIFS('Data entry'!$R$6:$R$200,'Summary Data'!$A45,'Data entry'!$B$6:$B$200,{"Confirmed";"Probable"},'Data entry'!$AQ$6:$AQ$200,'Data Validation'!$V$8, 'Data entry'!$AP$6:$AP$200,'Data Validation'!$U$4, 'Data entry'!$BD$6:$BD$200,"&lt;&gt;*Negative*"))</f>
        <v>0</v>
      </c>
      <c r="BM45" s="15">
        <f>SUM(COUNTIFS('Data entry'!$R$6:$R$200,'Summary Data'!$A45,'Data entry'!$B$6:$B$200,{"Confirmed";"Probable"},'Data entry'!$AQ$6:$AQ$200,'Data Validation'!$V$8, 'Data entry'!$AP$6:$AP$200,'Data Validation'!$U$5, 'Data entry'!$BD$6:$BD$200,"&lt;&gt;*Negative*"))</f>
        <v>0</v>
      </c>
      <c r="BN45" s="15">
        <f>SUM(COUNTIFS('Data entry'!$R$6:$R$200,'Summary Data'!$A45,'Data entry'!$B$6:$B$200,{"Confirmed";"Probable"},'Data entry'!$AQ$6:$AQ$200,'Data Validation'!$V$8, 'Data entry'!$AP$6:$AP$200,'Data Validation'!$U$6, 'Data entry'!$BD$6:$BD$200,"&lt;&gt;*Negative*"))</f>
        <v>0</v>
      </c>
      <c r="BO45" s="15">
        <f>SUM(COUNTIFS('Data entry'!$R$6:$R$200,'Summary Data'!$A45,'Data entry'!$B$6:$B$200,{"Confirmed";"Probable"},'Data entry'!$AQ$6:$AQ$200,'Data Validation'!$V$9, 'Data entry'!$AP$6:$AP$200,'Data Validation'!$U$2, 'Data entry'!$BD$6:$BD$200,"&lt;&gt;*Negative*"))</f>
        <v>0</v>
      </c>
      <c r="BP45" s="15">
        <f>SUM(COUNTIFS('Data entry'!$R$6:$R$200,'Summary Data'!$A45,'Data entry'!$B$6:$B$200,{"Confirmed";"Probable"},'Data entry'!$AQ$6:$AQ$200,'Data Validation'!$V$9, 'Data entry'!$AP$6:$AP$200,'Data Validation'!$U$3, 'Data entry'!$BD$6:$BD$200,"&lt;&gt;*Negative*"))</f>
        <v>0</v>
      </c>
      <c r="BQ45" s="15">
        <f>SUM(COUNTIFS('Data entry'!$R$6:$R$200,'Summary Data'!$A45,'Data entry'!$B$6:$B$200,{"Confirmed";"Probable"},'Data entry'!$AQ$6:$AQ$200,'Data Validation'!$V$9, 'Data entry'!$AP$6:$AP$200,'Data Validation'!$U$4, 'Data entry'!$BD$6:$BD$200,"&lt;&gt;*Negative*"))</f>
        <v>0</v>
      </c>
      <c r="BR45" s="15">
        <f>SUM(COUNTIFS('Data entry'!$R$6:$R$200,'Summary Data'!$A45,'Data entry'!$B$6:$B$200,{"Confirmed";"Probable"},'Data entry'!$AQ$6:$AQ$200,'Data Validation'!$V$9, 'Data entry'!$AP$6:$AP$200,'Data Validation'!$U$5, 'Data entry'!$BD$6:$BD$200,"&lt;&gt;*Negative*"))</f>
        <v>0</v>
      </c>
      <c r="BS45" s="15">
        <f>SUM(COUNTIFS('Data entry'!$R$6:$R$200,'Summary Data'!$A45,'Data entry'!$B$6:$B$200,{"Confirmed";"Probable"},'Data entry'!$AQ$6:$AQ$200,'Data Validation'!$V$9, 'Data entry'!$AP$6:$AP$200,'Data Validation'!$U$6, 'Data entry'!$BD$6:$BD$200,"&lt;&gt;*Negative*"))</f>
        <v>0</v>
      </c>
      <c r="BT45" s="15">
        <f>SUM(COUNTIFS('Data entry'!$R$6:$R$200,'Summary Data'!$A45,'Data entry'!$B$6:$B$200,{"Confirmed";"Probable"},'Data entry'!$AQ$6:$AQ$200,'Data Validation'!$V$10, 'Data entry'!$AP$6:$AP$200,'Data Validation'!$U$2, 'Data entry'!$BD$6:$BD$200,"&lt;&gt;*Negative*"))</f>
        <v>0</v>
      </c>
      <c r="BU45" s="15">
        <f>SUM(COUNTIFS('Data entry'!$R$6:$R$200,'Summary Data'!$A45,'Data entry'!$B$6:$B$200,{"Confirmed";"Probable"},'Data entry'!$AQ$6:$AQ$200,'Data Validation'!$V$10, 'Data entry'!$AP$6:$AP$200,'Data Validation'!$U$3, 'Data entry'!$BD$6:$BD$200,"&lt;&gt;*Negative*"))</f>
        <v>0</v>
      </c>
      <c r="BV45" s="15">
        <f>SUM(COUNTIFS('Data entry'!$R$6:$R$200,'Summary Data'!$A45,'Data entry'!$B$6:$B$200,{"Confirmed";"Probable"},'Data entry'!$AQ$6:$AQ$200,'Data Validation'!$V$10, 'Data entry'!$AP$6:$AP$200,'Data Validation'!$U$4, 'Data entry'!$BD$6:$BD$200,"&lt;&gt;*Negative*"))</f>
        <v>0</v>
      </c>
      <c r="BW45" s="15">
        <f>SUM(COUNTIFS('Data entry'!$R$6:$R$200,'Summary Data'!$A45,'Data entry'!$B$6:$B$200,{"Confirmed";"Probable"},'Data entry'!$AQ$6:$AQ$200,'Data Validation'!$V$10, 'Data entry'!$AP$6:$AP$200,'Data Validation'!$U$5, 'Data entry'!$BD$6:$BD$200,"&lt;&gt;*Negative*"))</f>
        <v>0</v>
      </c>
      <c r="BX45" s="15">
        <f>SUM(COUNTIFS('Data entry'!$R$6:$R$200,'Summary Data'!$A45,'Data entry'!$B$6:$B$200,{"Confirmed";"Probable"},'Data entry'!$AQ$6:$AQ$200,'Data Validation'!$V$10, 'Data entry'!$AP$6:$AP$200,'Data Validation'!$U$6, 'Data entry'!$BD$6:$BD$200,"&lt;&gt;*Negative*"))</f>
        <v>0</v>
      </c>
      <c r="BY45" s="15">
        <f>SUM(COUNTIFS('Data entry'!$R$6:$R$200,'Summary Data'!$A45,'Data entry'!$B$6:$B$200,{"Confirmed";"Probable"},'Data entry'!$AQ$6:$AQ$200,'Data Validation'!$V$11, 'Data entry'!$AP$6:$AP$200,'Data Validation'!$U$2, 'Data entry'!$BD$6:$BD$200,"&lt;&gt;*Negative*"))</f>
        <v>0</v>
      </c>
      <c r="BZ45" s="15">
        <f>SUM(COUNTIFS('Data entry'!$R$6:$R$200,'Summary Data'!$A45,'Data entry'!$B$6:$B$200,{"Confirmed";"Probable"},'Data entry'!$AQ$6:$AQ$200,'Data Validation'!$V$11, 'Data entry'!$AP$6:$AP$200,'Data Validation'!$U$3, 'Data entry'!$BD$6:$BD$200,"&lt;&gt;*Negative*"))</f>
        <v>0</v>
      </c>
      <c r="CA45" s="15">
        <f>SUM(COUNTIFS('Data entry'!$R$6:$R$200,'Summary Data'!$A45,'Data entry'!$B$6:$B$200,{"Confirmed";"Probable"},'Data entry'!$AQ$6:$AQ$200,'Data Validation'!$V$11, 'Data entry'!$AP$6:$AP$200,'Data Validation'!$U$4, 'Data entry'!$BD$6:$BD$200,"&lt;&gt;*Negative*"))</f>
        <v>0</v>
      </c>
      <c r="CB45" s="15">
        <f>SUM(COUNTIFS('Data entry'!$R$6:$R$200,'Summary Data'!$A45,'Data entry'!$B$6:$B$200,{"Confirmed";"Probable"},'Data entry'!$AQ$6:$AQ$200,'Data Validation'!$V$11, 'Data entry'!$AP$6:$AP$200,'Data Validation'!$U$5, 'Data entry'!$BD$6:$BD$200,"&lt;&gt;*Negative*"))</f>
        <v>0</v>
      </c>
      <c r="CC45" s="15">
        <f>SUM(COUNTIFS('Data entry'!$R$6:$R$200,'Summary Data'!$A45,'Data entry'!$B$6:$B$200,{"Confirmed";"Probable"},'Data entry'!$AQ$6:$AQ$200,'Data Validation'!$V$11, 'Data entry'!$AP$6:$AP$200,'Data Validation'!$U$6, 'Data entry'!$BD$6:$BD$200,"&lt;&gt;*Negative*"))</f>
        <v>0</v>
      </c>
    </row>
    <row r="46" spans="1:81" x14ac:dyDescent="0.3">
      <c r="A46" s="12">
        <f t="shared" si="5"/>
        <v>34</v>
      </c>
      <c r="B46" s="13">
        <f t="shared" si="2"/>
        <v>0</v>
      </c>
      <c r="C46" s="13">
        <f>COUNTIFS('Data entry'!$R$6:$R$200,$A46,'Data entry'!$B$6:$B$200,"Confirmed",'Data entry'!$BD$6:$BD$200,"&lt;&gt;*Negative*")</f>
        <v>0</v>
      </c>
      <c r="D46" s="13">
        <f>COUNTIFS('Data entry'!$R$6:$R$200,$A46,'Data entry'!$B$6:$B$200,"Probable",'Data entry'!$BD$6:$BD$200,"&lt;&gt;*Negative*")</f>
        <v>0</v>
      </c>
      <c r="E46" s="13">
        <f>COUNTIFS('Data entry'!$R$6:$R$200,$A46,'Data entry'!$B$6:$B$200,"DNM")</f>
        <v>0</v>
      </c>
      <c r="F46" s="13">
        <f>SUM(COUNTIFS('Data entry'!$R$6:$R$200,'Summary Data'!$A46,'Data entry'!$B$6:$B$200,{"Confirmed";"Probable"},'Data entry'!$AO$6:$AO$200,$F$10, 'Data entry'!$BD$6:$BD$200,"&lt;&gt;*Negative*"))</f>
        <v>0</v>
      </c>
      <c r="G46" s="13">
        <f>SUM(COUNTIFS('Data entry'!$R$6:$R$200,'Summary Data'!$A46,'Data entry'!$B$6:$B$200,{"Confirmed";"Probable"},'Data entry'!$AO$6:$AO$200,$G$10, 'Data entry'!$BD$6:$BD$200,"&lt;&gt;*Negative*"))</f>
        <v>0</v>
      </c>
      <c r="H46" s="13">
        <f>SUM(COUNTIFS('Data entry'!$R$6:$R$200,'Summary Data'!$A46,'Data entry'!$B$6:$B$200,{"Confirmed";"Probable"},'Data entry'!$AO$6:$AO$200,$H$10, 'Data entry'!$BD$6:$BD$200,"&lt;&gt;*Negative*"))</f>
        <v>0</v>
      </c>
      <c r="I46" s="13">
        <f>SUM(COUNTIFS('Data entry'!$R$6:$R$200,'Summary Data'!$A46,'Data entry'!$B$6:$B$200,{"Confirmed";"Probable"},'Data entry'!$AO$6:$AO$200,$I$10, 'Data entry'!$BD$6:$BD$200,"&lt;&gt;*Negative*"))</f>
        <v>0</v>
      </c>
      <c r="J46" s="13">
        <f>SUM(COUNTIFS('Data entry'!$R$6:$R$200,'Summary Data'!$A46,'Data entry'!$B$6:$B$200,{"Confirmed";"Probable"},'Data entry'!$AO$6:$AO$200,$J$10, 'Data entry'!$BD$6:$BD$200,"&lt;&gt;*Negative*"))</f>
        <v>0</v>
      </c>
      <c r="K46" s="13">
        <f>SUM(COUNTIFS('Data entry'!$R$6:$R$200,'Summary Data'!$A46,'Data entry'!$B$6:$B$200,{"Confirmed";"Probable"},'Data entry'!$AO$6:$AO$200,$K$10, 'Data entry'!$BD$6:$BD$200,"&lt;&gt;*Negative*"))</f>
        <v>0</v>
      </c>
      <c r="L46" s="13">
        <f>SUM(COUNTIFS('Data entry'!$R$6:$R$200,'Summary Data'!$A46,'Data entry'!$B$6:$B$200,{"Confirmed";"Probable"},'Data entry'!$AO$6:$AO$200,$L$10, 'Data entry'!$BD$6:$BD$200,"&lt;&gt;*Negative*"))</f>
        <v>0</v>
      </c>
      <c r="M46" s="13">
        <f>SUM(COUNTIFS('Data entry'!$R$6:$R$200,'Summary Data'!$A46,'Data entry'!$B$6:$B$200,{"Confirmed";"Probable"},'Data entry'!$AO$6:$AO$200,$M$10, 'Data entry'!$BD$6:$BD$200,"&lt;&gt;*Negative*"))</f>
        <v>0</v>
      </c>
      <c r="N46" s="13">
        <f>SUM(COUNTIFS('Data entry'!$R$6:$R$200,'Summary Data'!$A46,'Data entry'!$B$6:$B$200,{"Confirmed";"Probable"},'Data entry'!$AO$6:$AO$200,$N$10, 'Data entry'!$BD$6:$BD$200,"&lt;&gt;*Negative*"))</f>
        <v>0</v>
      </c>
      <c r="O46" s="15">
        <f t="shared" si="3"/>
        <v>0</v>
      </c>
      <c r="P46" s="15">
        <f t="shared" si="4"/>
        <v>0</v>
      </c>
      <c r="Q46" s="15">
        <f>SUM(COUNTIFS('Data entry'!$R$6:$R$200,'Summary Data'!$A46,'Data entry'!$B$6:$B$200,{"Confirmed";"Probable"},'Data entry'!$AP$6:$AP$200,'Data Validation'!$U$2, 'Data entry'!$BD$6:$BD$200,"&lt;&gt;*Negative*"))</f>
        <v>0</v>
      </c>
      <c r="R46" s="15">
        <f>SUM(COUNTIFS('Data entry'!$R$6:$R$200,'Summary Data'!$A46,'Data entry'!$B$6:$B$200,{"Confirmed";"Probable"},'Data entry'!$AP$6:$AP$200,'Data Validation'!$U$3, 'Data entry'!$BD$6:$BD$200,"&lt;&gt;*Negative*"))</f>
        <v>0</v>
      </c>
      <c r="S46" s="15">
        <f>SUM(COUNTIFS('Data entry'!$R$6:$R$200,'Summary Data'!$A46,'Data entry'!$B$6:$B$200,{"Confirmed";"Probable"},'Data entry'!$AP$6:$AP$200,'Data Validation'!$U$4, 'Data entry'!$BD$6:$BD$200,"&lt;&gt;*Negative*"))</f>
        <v>0</v>
      </c>
      <c r="T46" s="15">
        <f>SUM(COUNTIFS('Data entry'!$R$6:$R$200,'Summary Data'!$A46,'Data entry'!$B$6:$B$200,{"Confirmed";"Probable"},'Data entry'!$AP$6:$AP$200,'Data Validation'!$U$5, 'Data entry'!$BD$6:$BD$200,"&lt;&gt;*Negative*"))</f>
        <v>0</v>
      </c>
      <c r="U46" s="15">
        <f>SUM(COUNTIFS('Data entry'!$R$6:$R$200,'Summary Data'!$A46,'Data entry'!$B$6:$B$200,{"Confirmed";"Probable"},'Data entry'!$AP$6:$AP$200,'Data Validation'!$U$6, 'Data entry'!$BD$6:$BD$200,"&lt;&gt;*Negative*"))</f>
        <v>0</v>
      </c>
      <c r="V46" s="15">
        <f>SUM(COUNTIFS('Data entry'!$R$6:$R$200,'Summary Data'!$A46,'Data entry'!$B$6:$B$200,{"Confirmed";"Probable"},'Data entry'!$AQ$6:$AQ$200,'Data Validation'!$V$2, 'Data entry'!$BD$6:$BD$200,"&lt;&gt;*Negative*"))</f>
        <v>0</v>
      </c>
      <c r="W46" s="15">
        <f>SUM(COUNTIFS('Data entry'!$R$6:$R$200,'Summary Data'!$A46,'Data entry'!$B$6:$B$200,{"Confirmed";"Probable"},'Data entry'!$AQ$6:$AQ$200,'Data Validation'!$V$3, 'Data entry'!$BD$6:$BD$200,"&lt;&gt;*Negative*"))</f>
        <v>0</v>
      </c>
      <c r="X46" s="15">
        <f>SUM(COUNTIFS('Data entry'!$R$6:$R$200,'Summary Data'!$A46,'Data entry'!$B$6:$B$200,{"Confirmed";"Probable"},'Data entry'!$AQ$6:$AQ$200,'Data Validation'!$V$4, 'Data entry'!$BD$6:$BD$200,"&lt;&gt;*Negative*"))</f>
        <v>0</v>
      </c>
      <c r="Y46" s="15">
        <f>SUM(COUNTIFS('Data entry'!$R$6:$R$200,'Summary Data'!$A46,'Data entry'!$B$6:$B$200,{"Confirmed";"Probable"},'Data entry'!$AQ$6:$AQ$200,'Data Validation'!$V$5, 'Data entry'!$BD$6:$BD$200,"&lt;&gt;*Negative*"))</f>
        <v>0</v>
      </c>
      <c r="Z46" s="15">
        <f>SUM(COUNTIFS('Data entry'!$R$6:$R$200,'Summary Data'!$A46,'Data entry'!$B$6:$B$200,{"Confirmed";"Probable"},'Data entry'!$AQ$6:$AQ$200,'Data Validation'!$V$6, 'Data entry'!$BD$6:$BD$200,"&lt;&gt;*Negative*"))</f>
        <v>0</v>
      </c>
      <c r="AA46" s="15">
        <f>SUM(COUNTIFS('Data entry'!$R$6:$R$200,'Summary Data'!$A46,'Data entry'!$B$6:$B$200,{"Confirmed";"Probable"},'Data entry'!$AQ$6:$AQ$200,'Data Validation'!$V$7, 'Data entry'!$BD$6:$BD$200,"&lt;&gt;*Negative*"))</f>
        <v>0</v>
      </c>
      <c r="AB46" s="15">
        <f>SUM(COUNTIFS('Data entry'!$R$6:$R$200,'Summary Data'!$A46,'Data entry'!$B$6:$B$200,{"Confirmed";"Probable"},'Data entry'!$AQ$6:$AQ$200,'Data Validation'!$V$8, 'Data entry'!$BD$6:$BD$200,"&lt;&gt;*Negative*"))</f>
        <v>0</v>
      </c>
      <c r="AC46" s="15">
        <f>SUM(COUNTIFS('Data entry'!$R$6:$R$200,'Summary Data'!$A46,'Data entry'!$B$6:$B$200,{"Confirmed";"Probable"},'Data entry'!$AQ$6:$AQ$200,'Data Validation'!$V$9, 'Data entry'!$BD$6:$BD$200,"&lt;&gt;*Negative*"))</f>
        <v>0</v>
      </c>
      <c r="AD46" s="15">
        <f>SUM(COUNTIFS('Data entry'!$R$6:$R$200,'Summary Data'!$A46,'Data entry'!$B$6:$B$200,{"Confirmed";"Probable"},'Data entry'!$AQ$6:$AQ$200,'Data Validation'!$V$10, 'Data entry'!$BD$6:$BD$200,"&lt;&gt;*Negative*"))</f>
        <v>0</v>
      </c>
      <c r="AE46" s="15">
        <f>SUM(COUNTIFS('Data entry'!$R$6:$R$200,'Summary Data'!$A46,'Data entry'!$B$6:$B$200,{"Confirmed";"Probable"},'Data entry'!$AQ$6:$AQ$200,'Data Validation'!$V$11, 'Data entry'!$BD$6:$BD$200,"&lt;&gt;*Negative*"))</f>
        <v>0</v>
      </c>
      <c r="AF46" s="15">
        <f>SUM(COUNTIFS('Data entry'!$R$6:$R$200,'Summary Data'!$A46,'Data entry'!$B$6:$B$200,{"Confirmed";"Probable"},'Data entry'!$AQ$6:$AQ$200,'Data Validation'!$V$2, 'Data entry'!$AP$6:$AP$200,'Data Validation'!$U$2, 'Data entry'!$BD$6:$BD$200,"&lt;&gt;*Negative*"))</f>
        <v>0</v>
      </c>
      <c r="AG46" s="15">
        <f>SUM(COUNTIFS('Data entry'!$R$6:$R$200,'Summary Data'!$A46,'Data entry'!$B$6:$B$200,{"Confirmed";"Probable"},'Data entry'!$AQ$6:$AQ$200,'Data Validation'!$V$2, 'Data entry'!$AP$6:$AP$200,'Data Validation'!$U$3, 'Data entry'!$BD$6:$BD$200,"&lt;&gt;*Negative*"))</f>
        <v>0</v>
      </c>
      <c r="AH46" s="15">
        <f>SUM(COUNTIFS('Data entry'!$R$6:$R$200,'Summary Data'!$A46,'Data entry'!$B$6:$B$200,{"Confirmed";"Probable"},'Data entry'!$AQ$6:$AQ$200,'Data Validation'!$V$2, 'Data entry'!$AP$6:$AP$200,'Data Validation'!$U$4, 'Data entry'!$BD$6:$BD$200,"&lt;&gt;*Negative*"))</f>
        <v>0</v>
      </c>
      <c r="AI46" s="15">
        <f>SUM(COUNTIFS('Data entry'!$R$6:$R$200,'Summary Data'!$A46,'Data entry'!$B$6:$B$200,{"Confirmed";"Probable"},'Data entry'!$AQ$6:$AQ$200,'Data Validation'!$V$2, 'Data entry'!$AP$6:$AP$200,'Data Validation'!$U$5, 'Data entry'!$BD$6:$BD$200,"&lt;&gt;*Negative*"))</f>
        <v>0</v>
      </c>
      <c r="AJ46" s="15">
        <f>SUM(COUNTIFS('Data entry'!$R$6:$R$200,'Summary Data'!$A46,'Data entry'!$B$6:$B$200,{"Confirmed";"Probable"},'Data entry'!$AQ$6:$AQ$200,'Data Validation'!$V$2, 'Data entry'!$AP$6:$AP$200,'Data Validation'!$U$6, 'Data entry'!$BD$6:$BD$200,"&lt;&gt;*Negative*"))</f>
        <v>0</v>
      </c>
      <c r="AK46" s="15">
        <f>SUM(COUNTIFS('Data entry'!$R$6:$R$200,'Summary Data'!$A46,'Data entry'!$B$6:$B$200,{"Confirmed";"Probable"},'Data entry'!$AQ$6:$AQ$200,'Data Validation'!$V$3, 'Data entry'!$AP$6:$AP$200,'Data Validation'!$U$2, 'Data entry'!$BD$6:$BD$200,"&lt;&gt;*Negative*"))</f>
        <v>0</v>
      </c>
      <c r="AL46" s="15">
        <f>SUM(COUNTIFS('Data entry'!$R$6:$R$200,'Summary Data'!$A46,'Data entry'!$B$6:$B$200,{"Confirmed";"Probable"},'Data entry'!$AQ$6:$AQ$200,'Data Validation'!$V$3, 'Data entry'!$AP$6:$AP$200,'Data Validation'!$U$3, 'Data entry'!$BD$6:$BD$200,"&lt;&gt;*Negative*"))</f>
        <v>0</v>
      </c>
      <c r="AM46" s="15">
        <f>SUM(COUNTIFS('Data entry'!$R$6:$R$200,'Summary Data'!$A46,'Data entry'!$B$6:$B$200,{"Confirmed";"Probable"},'Data entry'!$AQ$6:$AQ$200,'Data Validation'!$V$3, 'Data entry'!$AP$6:$AP$200,'Data Validation'!$U$4, 'Data entry'!$BD$6:$BD$200,"&lt;&gt;*Negative*"))</f>
        <v>0</v>
      </c>
      <c r="AN46" s="15">
        <f>SUM(COUNTIFS('Data entry'!$R$6:$R$200,'Summary Data'!$A46,'Data entry'!$B$6:$B$200,{"Confirmed";"Probable"},'Data entry'!$AQ$6:$AQ$200,'Data Validation'!$V$3, 'Data entry'!$AP$6:$AP$200,'Data Validation'!$U$5, 'Data entry'!$BD$6:$BD$200,"&lt;&gt;*Negative*"))</f>
        <v>0</v>
      </c>
      <c r="AO46" s="15">
        <f>SUM(COUNTIFS('Data entry'!$R$6:$R$200,'Summary Data'!$A46,'Data entry'!$B$6:$B$200,{"Confirmed";"Probable"},'Data entry'!$AQ$6:$AQ$200,'Data Validation'!$V$3, 'Data entry'!$AP$6:$AP$200,'Data Validation'!$U$6, 'Data entry'!$BD$6:$BD$200,"&lt;&gt;*Negative*"))</f>
        <v>0</v>
      </c>
      <c r="AP46" s="15">
        <f>SUM(COUNTIFS('Data entry'!$R$6:$R$200,'Summary Data'!$A46,'Data entry'!$B$6:$B$200,{"Confirmed";"Probable"},'Data entry'!$AQ$6:$AQ$200,'Data Validation'!$V$4, 'Data entry'!$AP$6:$AP$200,'Data Validation'!$U$2, 'Data entry'!$BD$6:$BD$200,"&lt;&gt;*Negative*"))</f>
        <v>0</v>
      </c>
      <c r="AQ46" s="15">
        <f>SUM(COUNTIFS('Data entry'!$R$6:$R$200,'Summary Data'!$A46,'Data entry'!$B$6:$B$200,{"Confirmed";"Probable"},'Data entry'!$AQ$6:$AQ$200,'Data Validation'!$V$4, 'Data entry'!$AP$6:$AP$200,'Data Validation'!$U$3, 'Data entry'!$BD$6:$BD$200,"&lt;&gt;*Negative*"))</f>
        <v>0</v>
      </c>
      <c r="AR46" s="15">
        <f>SUM(COUNTIFS('Data entry'!$R$6:$R$200,'Summary Data'!$A46,'Data entry'!$B$6:$B$200,{"Confirmed";"Probable"},'Data entry'!$AQ$6:$AQ$200,'Data Validation'!$V$4, 'Data entry'!$AP$6:$AP$200,'Data Validation'!$U$4, 'Data entry'!$BD$6:$BD$200,"&lt;&gt;*Negative*"))</f>
        <v>0</v>
      </c>
      <c r="AS46" s="15">
        <f>SUM(COUNTIFS('Data entry'!$R$6:$R$200,'Summary Data'!$A46,'Data entry'!$B$6:$B$200,{"Confirmed";"Probable"},'Data entry'!$AQ$6:$AQ$200,'Data Validation'!$V$4, 'Data entry'!$AP$6:$AP$200,'Data Validation'!$U$5, 'Data entry'!$BD$6:$BD$200,"&lt;&gt;*Negative*"))</f>
        <v>0</v>
      </c>
      <c r="AT46" s="15">
        <f>SUM(COUNTIFS('Data entry'!$R$6:$R$200,'Summary Data'!$A46,'Data entry'!$B$6:$B$200,{"Confirmed";"Probable"},'Data entry'!$AQ$6:$AQ$200,'Data Validation'!$V$4, 'Data entry'!$AP$6:$AP$200,'Data Validation'!$U$6, 'Data entry'!$BD$6:$BD$200,"&lt;&gt;*Negative*"))</f>
        <v>0</v>
      </c>
      <c r="AU46" s="15">
        <f>SUM(COUNTIFS('Data entry'!$R$6:$R$200,'Summary Data'!$A46,'Data entry'!$B$6:$B$200,{"Confirmed";"Probable"},'Data entry'!$AQ$6:$AQ$200,'Data Validation'!$V$5, 'Data entry'!$AP$6:$AP$200,'Data Validation'!$U$2, 'Data entry'!$BD$6:$BD$200,"&lt;&gt;*Negative*"))</f>
        <v>0</v>
      </c>
      <c r="AV46" s="15">
        <f>SUM(COUNTIFS('Data entry'!$R$6:$R$200,'Summary Data'!$A46,'Data entry'!$B$6:$B$200,{"Confirmed";"Probable"},'Data entry'!$AQ$6:$AQ$200,'Data Validation'!$V$5, 'Data entry'!$AP$6:$AP$200,'Data Validation'!$U$3, 'Data entry'!$BD$6:$BD$200,"&lt;&gt;*Negative*"))</f>
        <v>0</v>
      </c>
      <c r="AW46" s="15">
        <f>SUM(COUNTIFS('Data entry'!$R$6:$R$200,'Summary Data'!$A46,'Data entry'!$B$6:$B$200,{"Confirmed";"Probable"},'Data entry'!$AQ$6:$AQ$200,'Data Validation'!$V$5, 'Data entry'!$AP$6:$AP$200,'Data Validation'!$U$4, 'Data entry'!$BD$6:$BD$200,"&lt;&gt;*Negative*"))</f>
        <v>0</v>
      </c>
      <c r="AX46" s="15">
        <f>SUM(COUNTIFS('Data entry'!$R$6:$R$200,'Summary Data'!$A46,'Data entry'!$B$6:$B$200,{"Confirmed";"Probable"},'Data entry'!$AQ$6:$AQ$200,'Data Validation'!$V$5, 'Data entry'!$AP$6:$AP$200,'Data Validation'!$U$5, 'Data entry'!$BD$6:$BD$200,"&lt;&gt;*Negative*"))</f>
        <v>0</v>
      </c>
      <c r="AY46" s="15">
        <f>SUM(COUNTIFS('Data entry'!$R$6:$R$200,'Summary Data'!$A46,'Data entry'!$B$6:$B$200,{"Confirmed";"Probable"},'Data entry'!$AQ$6:$AQ$200,'Data Validation'!$V$5, 'Data entry'!$AP$6:$AP$200,'Data Validation'!$U$6, 'Data entry'!$BD$6:$BD$200,"&lt;&gt;*Negative*"))</f>
        <v>0</v>
      </c>
      <c r="AZ46" s="15">
        <f>SUM(COUNTIFS('Data entry'!$R$6:$R$200,'Summary Data'!$A46,'Data entry'!$B$6:$B$200,{"Confirmed";"Probable"},'Data entry'!$AQ$6:$AQ$200,'Data Validation'!$V$6, 'Data entry'!$AP$6:$AP$200,'Data Validation'!$U$2, 'Data entry'!$BD$6:$BD$200,"&lt;&gt;*Negative*"))</f>
        <v>0</v>
      </c>
      <c r="BA46" s="15">
        <f>SUM(COUNTIFS('Data entry'!$R$6:$R$200,'Summary Data'!$A46,'Data entry'!$B$6:$B$200,{"Confirmed";"Probable"},'Data entry'!$AQ$6:$AQ$200,'Data Validation'!$V$6, 'Data entry'!$AP$6:$AP$200,'Data Validation'!$U$3, 'Data entry'!$BD$6:$BD$200,"&lt;&gt;*Negative*"))</f>
        <v>0</v>
      </c>
      <c r="BB46" s="15">
        <f>SUM(COUNTIFS('Data entry'!$R$6:$R$200,'Summary Data'!$A46,'Data entry'!$B$6:$B$200,{"Confirmed";"Probable"},'Data entry'!$AQ$6:$AQ$200,'Data Validation'!$V$6, 'Data entry'!$AP$6:$AP$200,'Data Validation'!$U$4, 'Data entry'!$BD$6:$BD$200,"&lt;&gt;*Negative*"))</f>
        <v>0</v>
      </c>
      <c r="BC46" s="15">
        <f>SUM(COUNTIFS('Data entry'!$R$6:$R$200,'Summary Data'!$A46,'Data entry'!$B$6:$B$200,{"Confirmed";"Probable"},'Data entry'!$AQ$6:$AQ$200,'Data Validation'!$V$6, 'Data entry'!$AP$6:$AP$200,'Data Validation'!$U$5, 'Data entry'!$BD$6:$BD$200,"&lt;&gt;*Negative*"))</f>
        <v>0</v>
      </c>
      <c r="BD46" s="15">
        <f>SUM(COUNTIFS('Data entry'!$R$6:$R$200,'Summary Data'!$A46,'Data entry'!$B$6:$B$200,{"Confirmed";"Probable"},'Data entry'!$AQ$6:$AQ$200,'Data Validation'!$V$6, 'Data entry'!$AP$6:$AP$200,'Data Validation'!$U$6, 'Data entry'!$BD$6:$BD$200,"&lt;&gt;*Negative*"))</f>
        <v>0</v>
      </c>
      <c r="BE46" s="15">
        <f>SUM(COUNTIFS('Data entry'!$R$6:$R$200,'Summary Data'!$A46,'Data entry'!$B$6:$B$200,{"Confirmed";"Probable"},'Data entry'!$AQ$6:$AQ$200,'Data Validation'!$V$7, 'Data entry'!$AP$6:$AP$200,'Data Validation'!$U$2, 'Data entry'!$BD$6:$BD$200,"&lt;&gt;*Negative*"))</f>
        <v>0</v>
      </c>
      <c r="BF46" s="15">
        <f>SUM(COUNTIFS('Data entry'!$R$6:$R$200,'Summary Data'!$A46,'Data entry'!$B$6:$B$200,{"Confirmed";"Probable"},'Data entry'!$AQ$6:$AQ$200,'Data Validation'!$V$7, 'Data entry'!$AP$6:$AP$200,'Data Validation'!$U$3, 'Data entry'!$BD$6:$BD$200,"&lt;&gt;*Negative*"))</f>
        <v>0</v>
      </c>
      <c r="BG46" s="15">
        <f>SUM(COUNTIFS('Data entry'!$R$6:$R$200,'Summary Data'!$A46,'Data entry'!$B$6:$B$200,{"Confirmed";"Probable"},'Data entry'!$AQ$6:$AQ$200,'Data Validation'!$V$7, 'Data entry'!$AP$6:$AP$200,'Data Validation'!$U$4, 'Data entry'!$BD$6:$BD$200,"&lt;&gt;*Negative*"))</f>
        <v>0</v>
      </c>
      <c r="BH46" s="15">
        <f>SUM(COUNTIFS('Data entry'!$R$6:$R$200,'Summary Data'!$A46,'Data entry'!$B$6:$B$200,{"Confirmed";"Probable"},'Data entry'!$AQ$6:$AQ$200,'Data Validation'!$V$7, 'Data entry'!$AP$6:$AP$200,'Data Validation'!$U$5, 'Data entry'!$BD$6:$BD$200,"&lt;&gt;*Negative*"))</f>
        <v>0</v>
      </c>
      <c r="BI46" s="15">
        <f>SUM(COUNTIFS('Data entry'!$R$6:$R$200,'Summary Data'!$A46,'Data entry'!$B$6:$B$200,{"Confirmed";"Probable"},'Data entry'!$AQ$6:$AQ$200,'Data Validation'!$V$7, 'Data entry'!$AP$6:$AP$200,'Data Validation'!$U$6, 'Data entry'!$BD$6:$BD$200,"&lt;&gt;*Negative*"))</f>
        <v>0</v>
      </c>
      <c r="BJ46" s="15">
        <f>SUM(COUNTIFS('Data entry'!$R$6:$R$200,'Summary Data'!$A46,'Data entry'!$B$6:$B$200,{"Confirmed";"Probable"},'Data entry'!$AQ$6:$AQ$200,'Data Validation'!$V$8, 'Data entry'!$AP$6:$AP$200,'Data Validation'!$U$2, 'Data entry'!$BD$6:$BD$200,"&lt;&gt;*Negative*"))</f>
        <v>0</v>
      </c>
      <c r="BK46" s="15">
        <f>SUM(COUNTIFS('Data entry'!$R$6:$R$200,'Summary Data'!$A46,'Data entry'!$B$6:$B$200,{"Confirmed";"Probable"},'Data entry'!$AQ$6:$AQ$200,'Data Validation'!$V$8, 'Data entry'!$AP$6:$AP$200,'Data Validation'!$U$3, 'Data entry'!$BD$6:$BD$200,"&lt;&gt;*Negative*"))</f>
        <v>0</v>
      </c>
      <c r="BL46" s="15">
        <f>SUM(COUNTIFS('Data entry'!$R$6:$R$200,'Summary Data'!$A46,'Data entry'!$B$6:$B$200,{"Confirmed";"Probable"},'Data entry'!$AQ$6:$AQ$200,'Data Validation'!$V$8, 'Data entry'!$AP$6:$AP$200,'Data Validation'!$U$4, 'Data entry'!$BD$6:$BD$200,"&lt;&gt;*Negative*"))</f>
        <v>0</v>
      </c>
      <c r="BM46" s="15">
        <f>SUM(COUNTIFS('Data entry'!$R$6:$R$200,'Summary Data'!$A46,'Data entry'!$B$6:$B$200,{"Confirmed";"Probable"},'Data entry'!$AQ$6:$AQ$200,'Data Validation'!$V$8, 'Data entry'!$AP$6:$AP$200,'Data Validation'!$U$5, 'Data entry'!$BD$6:$BD$200,"&lt;&gt;*Negative*"))</f>
        <v>0</v>
      </c>
      <c r="BN46" s="15">
        <f>SUM(COUNTIFS('Data entry'!$R$6:$R$200,'Summary Data'!$A46,'Data entry'!$B$6:$B$200,{"Confirmed";"Probable"},'Data entry'!$AQ$6:$AQ$200,'Data Validation'!$V$8, 'Data entry'!$AP$6:$AP$200,'Data Validation'!$U$6, 'Data entry'!$BD$6:$BD$200,"&lt;&gt;*Negative*"))</f>
        <v>0</v>
      </c>
      <c r="BO46" s="15">
        <f>SUM(COUNTIFS('Data entry'!$R$6:$R$200,'Summary Data'!$A46,'Data entry'!$B$6:$B$200,{"Confirmed";"Probable"},'Data entry'!$AQ$6:$AQ$200,'Data Validation'!$V$9, 'Data entry'!$AP$6:$AP$200,'Data Validation'!$U$2, 'Data entry'!$BD$6:$BD$200,"&lt;&gt;*Negative*"))</f>
        <v>0</v>
      </c>
      <c r="BP46" s="15">
        <f>SUM(COUNTIFS('Data entry'!$R$6:$R$200,'Summary Data'!$A46,'Data entry'!$B$6:$B$200,{"Confirmed";"Probable"},'Data entry'!$AQ$6:$AQ$200,'Data Validation'!$V$9, 'Data entry'!$AP$6:$AP$200,'Data Validation'!$U$3, 'Data entry'!$BD$6:$BD$200,"&lt;&gt;*Negative*"))</f>
        <v>0</v>
      </c>
      <c r="BQ46" s="15">
        <f>SUM(COUNTIFS('Data entry'!$R$6:$R$200,'Summary Data'!$A46,'Data entry'!$B$6:$B$200,{"Confirmed";"Probable"},'Data entry'!$AQ$6:$AQ$200,'Data Validation'!$V$9, 'Data entry'!$AP$6:$AP$200,'Data Validation'!$U$4, 'Data entry'!$BD$6:$BD$200,"&lt;&gt;*Negative*"))</f>
        <v>0</v>
      </c>
      <c r="BR46" s="15">
        <f>SUM(COUNTIFS('Data entry'!$R$6:$R$200,'Summary Data'!$A46,'Data entry'!$B$6:$B$200,{"Confirmed";"Probable"},'Data entry'!$AQ$6:$AQ$200,'Data Validation'!$V$9, 'Data entry'!$AP$6:$AP$200,'Data Validation'!$U$5, 'Data entry'!$BD$6:$BD$200,"&lt;&gt;*Negative*"))</f>
        <v>0</v>
      </c>
      <c r="BS46" s="15">
        <f>SUM(COUNTIFS('Data entry'!$R$6:$R$200,'Summary Data'!$A46,'Data entry'!$B$6:$B$200,{"Confirmed";"Probable"},'Data entry'!$AQ$6:$AQ$200,'Data Validation'!$V$9, 'Data entry'!$AP$6:$AP$200,'Data Validation'!$U$6, 'Data entry'!$BD$6:$BD$200,"&lt;&gt;*Negative*"))</f>
        <v>0</v>
      </c>
      <c r="BT46" s="15">
        <f>SUM(COUNTIFS('Data entry'!$R$6:$R$200,'Summary Data'!$A46,'Data entry'!$B$6:$B$200,{"Confirmed";"Probable"},'Data entry'!$AQ$6:$AQ$200,'Data Validation'!$V$10, 'Data entry'!$AP$6:$AP$200,'Data Validation'!$U$2, 'Data entry'!$BD$6:$BD$200,"&lt;&gt;*Negative*"))</f>
        <v>0</v>
      </c>
      <c r="BU46" s="15">
        <f>SUM(COUNTIFS('Data entry'!$R$6:$R$200,'Summary Data'!$A46,'Data entry'!$B$6:$B$200,{"Confirmed";"Probable"},'Data entry'!$AQ$6:$AQ$200,'Data Validation'!$V$10, 'Data entry'!$AP$6:$AP$200,'Data Validation'!$U$3, 'Data entry'!$BD$6:$BD$200,"&lt;&gt;*Negative*"))</f>
        <v>0</v>
      </c>
      <c r="BV46" s="15">
        <f>SUM(COUNTIFS('Data entry'!$R$6:$R$200,'Summary Data'!$A46,'Data entry'!$B$6:$B$200,{"Confirmed";"Probable"},'Data entry'!$AQ$6:$AQ$200,'Data Validation'!$V$10, 'Data entry'!$AP$6:$AP$200,'Data Validation'!$U$4, 'Data entry'!$BD$6:$BD$200,"&lt;&gt;*Negative*"))</f>
        <v>0</v>
      </c>
      <c r="BW46" s="15">
        <f>SUM(COUNTIFS('Data entry'!$R$6:$R$200,'Summary Data'!$A46,'Data entry'!$B$6:$B$200,{"Confirmed";"Probable"},'Data entry'!$AQ$6:$AQ$200,'Data Validation'!$V$10, 'Data entry'!$AP$6:$AP$200,'Data Validation'!$U$5, 'Data entry'!$BD$6:$BD$200,"&lt;&gt;*Negative*"))</f>
        <v>0</v>
      </c>
      <c r="BX46" s="15">
        <f>SUM(COUNTIFS('Data entry'!$R$6:$R$200,'Summary Data'!$A46,'Data entry'!$B$6:$B$200,{"Confirmed";"Probable"},'Data entry'!$AQ$6:$AQ$200,'Data Validation'!$V$10, 'Data entry'!$AP$6:$AP$200,'Data Validation'!$U$6, 'Data entry'!$BD$6:$BD$200,"&lt;&gt;*Negative*"))</f>
        <v>0</v>
      </c>
      <c r="BY46" s="15">
        <f>SUM(COUNTIFS('Data entry'!$R$6:$R$200,'Summary Data'!$A46,'Data entry'!$B$6:$B$200,{"Confirmed";"Probable"},'Data entry'!$AQ$6:$AQ$200,'Data Validation'!$V$11, 'Data entry'!$AP$6:$AP$200,'Data Validation'!$U$2, 'Data entry'!$BD$6:$BD$200,"&lt;&gt;*Negative*"))</f>
        <v>0</v>
      </c>
      <c r="BZ46" s="15">
        <f>SUM(COUNTIFS('Data entry'!$R$6:$R$200,'Summary Data'!$A46,'Data entry'!$B$6:$B$200,{"Confirmed";"Probable"},'Data entry'!$AQ$6:$AQ$200,'Data Validation'!$V$11, 'Data entry'!$AP$6:$AP$200,'Data Validation'!$U$3, 'Data entry'!$BD$6:$BD$200,"&lt;&gt;*Negative*"))</f>
        <v>0</v>
      </c>
      <c r="CA46" s="15">
        <f>SUM(COUNTIFS('Data entry'!$R$6:$R$200,'Summary Data'!$A46,'Data entry'!$B$6:$B$200,{"Confirmed";"Probable"},'Data entry'!$AQ$6:$AQ$200,'Data Validation'!$V$11, 'Data entry'!$AP$6:$AP$200,'Data Validation'!$U$4, 'Data entry'!$BD$6:$BD$200,"&lt;&gt;*Negative*"))</f>
        <v>0</v>
      </c>
      <c r="CB46" s="15">
        <f>SUM(COUNTIFS('Data entry'!$R$6:$R$200,'Summary Data'!$A46,'Data entry'!$B$6:$B$200,{"Confirmed";"Probable"},'Data entry'!$AQ$6:$AQ$200,'Data Validation'!$V$11, 'Data entry'!$AP$6:$AP$200,'Data Validation'!$U$5, 'Data entry'!$BD$6:$BD$200,"&lt;&gt;*Negative*"))</f>
        <v>0</v>
      </c>
      <c r="CC46" s="15">
        <f>SUM(COUNTIFS('Data entry'!$R$6:$R$200,'Summary Data'!$A46,'Data entry'!$B$6:$B$200,{"Confirmed";"Probable"},'Data entry'!$AQ$6:$AQ$200,'Data Validation'!$V$11, 'Data entry'!$AP$6:$AP$200,'Data Validation'!$U$6, 'Data entry'!$BD$6:$BD$200,"&lt;&gt;*Negative*"))</f>
        <v>0</v>
      </c>
    </row>
    <row r="47" spans="1:81" x14ac:dyDescent="0.3">
      <c r="A47" s="12">
        <f t="shared" si="5"/>
        <v>35</v>
      </c>
      <c r="B47" s="13">
        <f t="shared" si="2"/>
        <v>0</v>
      </c>
      <c r="C47" s="13">
        <f>COUNTIFS('Data entry'!$R$6:$R$200,$A47,'Data entry'!$B$6:$B$200,"Confirmed",'Data entry'!$BD$6:$BD$200,"&lt;&gt;*Negative*")</f>
        <v>0</v>
      </c>
      <c r="D47" s="13">
        <f>COUNTIFS('Data entry'!$R$6:$R$200,$A47,'Data entry'!$B$6:$B$200,"Probable",'Data entry'!$BD$6:$BD$200,"&lt;&gt;*Negative*")</f>
        <v>0</v>
      </c>
      <c r="E47" s="13">
        <f>COUNTIFS('Data entry'!$R$6:$R$200,$A47,'Data entry'!$B$6:$B$200,"DNM")</f>
        <v>0</v>
      </c>
      <c r="F47" s="13">
        <f>SUM(COUNTIFS('Data entry'!$R$6:$R$200,'Summary Data'!$A47,'Data entry'!$B$6:$B$200,{"Confirmed";"Probable"},'Data entry'!$AO$6:$AO$200,$F$10, 'Data entry'!$BD$6:$BD$200,"&lt;&gt;*Negative*"))</f>
        <v>0</v>
      </c>
      <c r="G47" s="13">
        <f>SUM(COUNTIFS('Data entry'!$R$6:$R$200,'Summary Data'!$A47,'Data entry'!$B$6:$B$200,{"Confirmed";"Probable"},'Data entry'!$AO$6:$AO$200,$G$10, 'Data entry'!$BD$6:$BD$200,"&lt;&gt;*Negative*"))</f>
        <v>0</v>
      </c>
      <c r="H47" s="13">
        <f>SUM(COUNTIFS('Data entry'!$R$6:$R$200,'Summary Data'!$A47,'Data entry'!$B$6:$B$200,{"Confirmed";"Probable"},'Data entry'!$AO$6:$AO$200,$H$10, 'Data entry'!$BD$6:$BD$200,"&lt;&gt;*Negative*"))</f>
        <v>0</v>
      </c>
      <c r="I47" s="13">
        <f>SUM(COUNTIFS('Data entry'!$R$6:$R$200,'Summary Data'!$A47,'Data entry'!$B$6:$B$200,{"Confirmed";"Probable"},'Data entry'!$AO$6:$AO$200,$I$10, 'Data entry'!$BD$6:$BD$200,"&lt;&gt;*Negative*"))</f>
        <v>0</v>
      </c>
      <c r="J47" s="13">
        <f>SUM(COUNTIFS('Data entry'!$R$6:$R$200,'Summary Data'!$A47,'Data entry'!$B$6:$B$200,{"Confirmed";"Probable"},'Data entry'!$AO$6:$AO$200,$J$10, 'Data entry'!$BD$6:$BD$200,"&lt;&gt;*Negative*"))</f>
        <v>0</v>
      </c>
      <c r="K47" s="13">
        <f>SUM(COUNTIFS('Data entry'!$R$6:$R$200,'Summary Data'!$A47,'Data entry'!$B$6:$B$200,{"Confirmed";"Probable"},'Data entry'!$AO$6:$AO$200,$K$10, 'Data entry'!$BD$6:$BD$200,"&lt;&gt;*Negative*"))</f>
        <v>0</v>
      </c>
      <c r="L47" s="13">
        <f>SUM(COUNTIFS('Data entry'!$R$6:$R$200,'Summary Data'!$A47,'Data entry'!$B$6:$B$200,{"Confirmed";"Probable"},'Data entry'!$AO$6:$AO$200,$L$10, 'Data entry'!$BD$6:$BD$200,"&lt;&gt;*Negative*"))</f>
        <v>0</v>
      </c>
      <c r="M47" s="13">
        <f>SUM(COUNTIFS('Data entry'!$R$6:$R$200,'Summary Data'!$A47,'Data entry'!$B$6:$B$200,{"Confirmed";"Probable"},'Data entry'!$AO$6:$AO$200,$M$10, 'Data entry'!$BD$6:$BD$200,"&lt;&gt;*Negative*"))</f>
        <v>0</v>
      </c>
      <c r="N47" s="13">
        <f>SUM(COUNTIFS('Data entry'!$R$6:$R$200,'Summary Data'!$A47,'Data entry'!$B$6:$B$200,{"Confirmed";"Probable"},'Data entry'!$AO$6:$AO$200,$N$10, 'Data entry'!$BD$6:$BD$200,"&lt;&gt;*Negative*"))</f>
        <v>0</v>
      </c>
      <c r="O47" s="15">
        <f t="shared" si="3"/>
        <v>0</v>
      </c>
      <c r="P47" s="15">
        <f t="shared" si="4"/>
        <v>0</v>
      </c>
      <c r="Q47" s="15">
        <f>SUM(COUNTIFS('Data entry'!$R$6:$R$200,'Summary Data'!$A47,'Data entry'!$B$6:$B$200,{"Confirmed";"Probable"},'Data entry'!$AP$6:$AP$200,'Data Validation'!$U$2, 'Data entry'!$BD$6:$BD$200,"&lt;&gt;*Negative*"))</f>
        <v>0</v>
      </c>
      <c r="R47" s="15">
        <f>SUM(COUNTIFS('Data entry'!$R$6:$R$200,'Summary Data'!$A47,'Data entry'!$B$6:$B$200,{"Confirmed";"Probable"},'Data entry'!$AP$6:$AP$200,'Data Validation'!$U$3, 'Data entry'!$BD$6:$BD$200,"&lt;&gt;*Negative*"))</f>
        <v>0</v>
      </c>
      <c r="S47" s="15">
        <f>SUM(COUNTIFS('Data entry'!$R$6:$R$200,'Summary Data'!$A47,'Data entry'!$B$6:$B$200,{"Confirmed";"Probable"},'Data entry'!$AP$6:$AP$200,'Data Validation'!$U$4, 'Data entry'!$BD$6:$BD$200,"&lt;&gt;*Negative*"))</f>
        <v>0</v>
      </c>
      <c r="T47" s="15">
        <f>SUM(COUNTIFS('Data entry'!$R$6:$R$200,'Summary Data'!$A47,'Data entry'!$B$6:$B$200,{"Confirmed";"Probable"},'Data entry'!$AP$6:$AP$200,'Data Validation'!$U$5, 'Data entry'!$BD$6:$BD$200,"&lt;&gt;*Negative*"))</f>
        <v>0</v>
      </c>
      <c r="U47" s="15">
        <f>SUM(COUNTIFS('Data entry'!$R$6:$R$200,'Summary Data'!$A47,'Data entry'!$B$6:$B$200,{"Confirmed";"Probable"},'Data entry'!$AP$6:$AP$200,'Data Validation'!$U$6, 'Data entry'!$BD$6:$BD$200,"&lt;&gt;*Negative*"))</f>
        <v>0</v>
      </c>
      <c r="V47" s="15">
        <f>SUM(COUNTIFS('Data entry'!$R$6:$R$200,'Summary Data'!$A47,'Data entry'!$B$6:$B$200,{"Confirmed";"Probable"},'Data entry'!$AQ$6:$AQ$200,'Data Validation'!$V$2, 'Data entry'!$BD$6:$BD$200,"&lt;&gt;*Negative*"))</f>
        <v>0</v>
      </c>
      <c r="W47" s="15">
        <f>SUM(COUNTIFS('Data entry'!$R$6:$R$200,'Summary Data'!$A47,'Data entry'!$B$6:$B$200,{"Confirmed";"Probable"},'Data entry'!$AQ$6:$AQ$200,'Data Validation'!$V$3, 'Data entry'!$BD$6:$BD$200,"&lt;&gt;*Negative*"))</f>
        <v>0</v>
      </c>
      <c r="X47" s="15">
        <f>SUM(COUNTIFS('Data entry'!$R$6:$R$200,'Summary Data'!$A47,'Data entry'!$B$6:$B$200,{"Confirmed";"Probable"},'Data entry'!$AQ$6:$AQ$200,'Data Validation'!$V$4, 'Data entry'!$BD$6:$BD$200,"&lt;&gt;*Negative*"))</f>
        <v>0</v>
      </c>
      <c r="Y47" s="15">
        <f>SUM(COUNTIFS('Data entry'!$R$6:$R$200,'Summary Data'!$A47,'Data entry'!$B$6:$B$200,{"Confirmed";"Probable"},'Data entry'!$AQ$6:$AQ$200,'Data Validation'!$V$5, 'Data entry'!$BD$6:$BD$200,"&lt;&gt;*Negative*"))</f>
        <v>0</v>
      </c>
      <c r="Z47" s="15">
        <f>SUM(COUNTIFS('Data entry'!$R$6:$R$200,'Summary Data'!$A47,'Data entry'!$B$6:$B$200,{"Confirmed";"Probable"},'Data entry'!$AQ$6:$AQ$200,'Data Validation'!$V$6, 'Data entry'!$BD$6:$BD$200,"&lt;&gt;*Negative*"))</f>
        <v>0</v>
      </c>
      <c r="AA47" s="15">
        <f>SUM(COUNTIFS('Data entry'!$R$6:$R$200,'Summary Data'!$A47,'Data entry'!$B$6:$B$200,{"Confirmed";"Probable"},'Data entry'!$AQ$6:$AQ$200,'Data Validation'!$V$7, 'Data entry'!$BD$6:$BD$200,"&lt;&gt;*Negative*"))</f>
        <v>0</v>
      </c>
      <c r="AB47" s="15">
        <f>SUM(COUNTIFS('Data entry'!$R$6:$R$200,'Summary Data'!$A47,'Data entry'!$B$6:$B$200,{"Confirmed";"Probable"},'Data entry'!$AQ$6:$AQ$200,'Data Validation'!$V$8, 'Data entry'!$BD$6:$BD$200,"&lt;&gt;*Negative*"))</f>
        <v>0</v>
      </c>
      <c r="AC47" s="15">
        <f>SUM(COUNTIFS('Data entry'!$R$6:$R$200,'Summary Data'!$A47,'Data entry'!$B$6:$B$200,{"Confirmed";"Probable"},'Data entry'!$AQ$6:$AQ$200,'Data Validation'!$V$9, 'Data entry'!$BD$6:$BD$200,"&lt;&gt;*Negative*"))</f>
        <v>0</v>
      </c>
      <c r="AD47" s="15">
        <f>SUM(COUNTIFS('Data entry'!$R$6:$R$200,'Summary Data'!$A47,'Data entry'!$B$6:$B$200,{"Confirmed";"Probable"},'Data entry'!$AQ$6:$AQ$200,'Data Validation'!$V$10, 'Data entry'!$BD$6:$BD$200,"&lt;&gt;*Negative*"))</f>
        <v>0</v>
      </c>
      <c r="AE47" s="15">
        <f>SUM(COUNTIFS('Data entry'!$R$6:$R$200,'Summary Data'!$A47,'Data entry'!$B$6:$B$200,{"Confirmed";"Probable"},'Data entry'!$AQ$6:$AQ$200,'Data Validation'!$V$11, 'Data entry'!$BD$6:$BD$200,"&lt;&gt;*Negative*"))</f>
        <v>0</v>
      </c>
      <c r="AF47" s="15">
        <f>SUM(COUNTIFS('Data entry'!$R$6:$R$200,'Summary Data'!$A47,'Data entry'!$B$6:$B$200,{"Confirmed";"Probable"},'Data entry'!$AQ$6:$AQ$200,'Data Validation'!$V$2, 'Data entry'!$AP$6:$AP$200,'Data Validation'!$U$2, 'Data entry'!$BD$6:$BD$200,"&lt;&gt;*Negative*"))</f>
        <v>0</v>
      </c>
      <c r="AG47" s="15">
        <f>SUM(COUNTIFS('Data entry'!$R$6:$R$200,'Summary Data'!$A47,'Data entry'!$B$6:$B$200,{"Confirmed";"Probable"},'Data entry'!$AQ$6:$AQ$200,'Data Validation'!$V$2, 'Data entry'!$AP$6:$AP$200,'Data Validation'!$U$3, 'Data entry'!$BD$6:$BD$200,"&lt;&gt;*Negative*"))</f>
        <v>0</v>
      </c>
      <c r="AH47" s="15">
        <f>SUM(COUNTIFS('Data entry'!$R$6:$R$200,'Summary Data'!$A47,'Data entry'!$B$6:$B$200,{"Confirmed";"Probable"},'Data entry'!$AQ$6:$AQ$200,'Data Validation'!$V$2, 'Data entry'!$AP$6:$AP$200,'Data Validation'!$U$4, 'Data entry'!$BD$6:$BD$200,"&lt;&gt;*Negative*"))</f>
        <v>0</v>
      </c>
      <c r="AI47" s="15">
        <f>SUM(COUNTIFS('Data entry'!$R$6:$R$200,'Summary Data'!$A47,'Data entry'!$B$6:$B$200,{"Confirmed";"Probable"},'Data entry'!$AQ$6:$AQ$200,'Data Validation'!$V$2, 'Data entry'!$AP$6:$AP$200,'Data Validation'!$U$5, 'Data entry'!$BD$6:$BD$200,"&lt;&gt;*Negative*"))</f>
        <v>0</v>
      </c>
      <c r="AJ47" s="15">
        <f>SUM(COUNTIFS('Data entry'!$R$6:$R$200,'Summary Data'!$A47,'Data entry'!$B$6:$B$200,{"Confirmed";"Probable"},'Data entry'!$AQ$6:$AQ$200,'Data Validation'!$V$2, 'Data entry'!$AP$6:$AP$200,'Data Validation'!$U$6, 'Data entry'!$BD$6:$BD$200,"&lt;&gt;*Negative*"))</f>
        <v>0</v>
      </c>
      <c r="AK47" s="15">
        <f>SUM(COUNTIFS('Data entry'!$R$6:$R$200,'Summary Data'!$A47,'Data entry'!$B$6:$B$200,{"Confirmed";"Probable"},'Data entry'!$AQ$6:$AQ$200,'Data Validation'!$V$3, 'Data entry'!$AP$6:$AP$200,'Data Validation'!$U$2, 'Data entry'!$BD$6:$BD$200,"&lt;&gt;*Negative*"))</f>
        <v>0</v>
      </c>
      <c r="AL47" s="15">
        <f>SUM(COUNTIFS('Data entry'!$R$6:$R$200,'Summary Data'!$A47,'Data entry'!$B$6:$B$200,{"Confirmed";"Probable"},'Data entry'!$AQ$6:$AQ$200,'Data Validation'!$V$3, 'Data entry'!$AP$6:$AP$200,'Data Validation'!$U$3, 'Data entry'!$BD$6:$BD$200,"&lt;&gt;*Negative*"))</f>
        <v>0</v>
      </c>
      <c r="AM47" s="15">
        <f>SUM(COUNTIFS('Data entry'!$R$6:$R$200,'Summary Data'!$A47,'Data entry'!$B$6:$B$200,{"Confirmed";"Probable"},'Data entry'!$AQ$6:$AQ$200,'Data Validation'!$V$3, 'Data entry'!$AP$6:$AP$200,'Data Validation'!$U$4, 'Data entry'!$BD$6:$BD$200,"&lt;&gt;*Negative*"))</f>
        <v>0</v>
      </c>
      <c r="AN47" s="15">
        <f>SUM(COUNTIFS('Data entry'!$R$6:$R$200,'Summary Data'!$A47,'Data entry'!$B$6:$B$200,{"Confirmed";"Probable"},'Data entry'!$AQ$6:$AQ$200,'Data Validation'!$V$3, 'Data entry'!$AP$6:$AP$200,'Data Validation'!$U$5, 'Data entry'!$BD$6:$BD$200,"&lt;&gt;*Negative*"))</f>
        <v>0</v>
      </c>
      <c r="AO47" s="15">
        <f>SUM(COUNTIFS('Data entry'!$R$6:$R$200,'Summary Data'!$A47,'Data entry'!$B$6:$B$200,{"Confirmed";"Probable"},'Data entry'!$AQ$6:$AQ$200,'Data Validation'!$V$3, 'Data entry'!$AP$6:$AP$200,'Data Validation'!$U$6, 'Data entry'!$BD$6:$BD$200,"&lt;&gt;*Negative*"))</f>
        <v>0</v>
      </c>
      <c r="AP47" s="15">
        <f>SUM(COUNTIFS('Data entry'!$R$6:$R$200,'Summary Data'!$A47,'Data entry'!$B$6:$B$200,{"Confirmed";"Probable"},'Data entry'!$AQ$6:$AQ$200,'Data Validation'!$V$4, 'Data entry'!$AP$6:$AP$200,'Data Validation'!$U$2, 'Data entry'!$BD$6:$BD$200,"&lt;&gt;*Negative*"))</f>
        <v>0</v>
      </c>
      <c r="AQ47" s="15">
        <f>SUM(COUNTIFS('Data entry'!$R$6:$R$200,'Summary Data'!$A47,'Data entry'!$B$6:$B$200,{"Confirmed";"Probable"},'Data entry'!$AQ$6:$AQ$200,'Data Validation'!$V$4, 'Data entry'!$AP$6:$AP$200,'Data Validation'!$U$3, 'Data entry'!$BD$6:$BD$200,"&lt;&gt;*Negative*"))</f>
        <v>0</v>
      </c>
      <c r="AR47" s="15">
        <f>SUM(COUNTIFS('Data entry'!$R$6:$R$200,'Summary Data'!$A47,'Data entry'!$B$6:$B$200,{"Confirmed";"Probable"},'Data entry'!$AQ$6:$AQ$200,'Data Validation'!$V$4, 'Data entry'!$AP$6:$AP$200,'Data Validation'!$U$4, 'Data entry'!$BD$6:$BD$200,"&lt;&gt;*Negative*"))</f>
        <v>0</v>
      </c>
      <c r="AS47" s="15">
        <f>SUM(COUNTIFS('Data entry'!$R$6:$R$200,'Summary Data'!$A47,'Data entry'!$B$6:$B$200,{"Confirmed";"Probable"},'Data entry'!$AQ$6:$AQ$200,'Data Validation'!$V$4, 'Data entry'!$AP$6:$AP$200,'Data Validation'!$U$5, 'Data entry'!$BD$6:$BD$200,"&lt;&gt;*Negative*"))</f>
        <v>0</v>
      </c>
      <c r="AT47" s="15">
        <f>SUM(COUNTIFS('Data entry'!$R$6:$R$200,'Summary Data'!$A47,'Data entry'!$B$6:$B$200,{"Confirmed";"Probable"},'Data entry'!$AQ$6:$AQ$200,'Data Validation'!$V$4, 'Data entry'!$AP$6:$AP$200,'Data Validation'!$U$6, 'Data entry'!$BD$6:$BD$200,"&lt;&gt;*Negative*"))</f>
        <v>0</v>
      </c>
      <c r="AU47" s="15">
        <f>SUM(COUNTIFS('Data entry'!$R$6:$R$200,'Summary Data'!$A47,'Data entry'!$B$6:$B$200,{"Confirmed";"Probable"},'Data entry'!$AQ$6:$AQ$200,'Data Validation'!$V$5, 'Data entry'!$AP$6:$AP$200,'Data Validation'!$U$2, 'Data entry'!$BD$6:$BD$200,"&lt;&gt;*Negative*"))</f>
        <v>0</v>
      </c>
      <c r="AV47" s="15">
        <f>SUM(COUNTIFS('Data entry'!$R$6:$R$200,'Summary Data'!$A47,'Data entry'!$B$6:$B$200,{"Confirmed";"Probable"},'Data entry'!$AQ$6:$AQ$200,'Data Validation'!$V$5, 'Data entry'!$AP$6:$AP$200,'Data Validation'!$U$3, 'Data entry'!$BD$6:$BD$200,"&lt;&gt;*Negative*"))</f>
        <v>0</v>
      </c>
      <c r="AW47" s="15">
        <f>SUM(COUNTIFS('Data entry'!$R$6:$R$200,'Summary Data'!$A47,'Data entry'!$B$6:$B$200,{"Confirmed";"Probable"},'Data entry'!$AQ$6:$AQ$200,'Data Validation'!$V$5, 'Data entry'!$AP$6:$AP$200,'Data Validation'!$U$4, 'Data entry'!$BD$6:$BD$200,"&lt;&gt;*Negative*"))</f>
        <v>0</v>
      </c>
      <c r="AX47" s="15">
        <f>SUM(COUNTIFS('Data entry'!$R$6:$R$200,'Summary Data'!$A47,'Data entry'!$B$6:$B$200,{"Confirmed";"Probable"},'Data entry'!$AQ$6:$AQ$200,'Data Validation'!$V$5, 'Data entry'!$AP$6:$AP$200,'Data Validation'!$U$5, 'Data entry'!$BD$6:$BD$200,"&lt;&gt;*Negative*"))</f>
        <v>0</v>
      </c>
      <c r="AY47" s="15">
        <f>SUM(COUNTIFS('Data entry'!$R$6:$R$200,'Summary Data'!$A47,'Data entry'!$B$6:$B$200,{"Confirmed";"Probable"},'Data entry'!$AQ$6:$AQ$200,'Data Validation'!$V$5, 'Data entry'!$AP$6:$AP$200,'Data Validation'!$U$6, 'Data entry'!$BD$6:$BD$200,"&lt;&gt;*Negative*"))</f>
        <v>0</v>
      </c>
      <c r="AZ47" s="15">
        <f>SUM(COUNTIFS('Data entry'!$R$6:$R$200,'Summary Data'!$A47,'Data entry'!$B$6:$B$200,{"Confirmed";"Probable"},'Data entry'!$AQ$6:$AQ$200,'Data Validation'!$V$6, 'Data entry'!$AP$6:$AP$200,'Data Validation'!$U$2, 'Data entry'!$BD$6:$BD$200,"&lt;&gt;*Negative*"))</f>
        <v>0</v>
      </c>
      <c r="BA47" s="15">
        <f>SUM(COUNTIFS('Data entry'!$R$6:$R$200,'Summary Data'!$A47,'Data entry'!$B$6:$B$200,{"Confirmed";"Probable"},'Data entry'!$AQ$6:$AQ$200,'Data Validation'!$V$6, 'Data entry'!$AP$6:$AP$200,'Data Validation'!$U$3, 'Data entry'!$BD$6:$BD$200,"&lt;&gt;*Negative*"))</f>
        <v>0</v>
      </c>
      <c r="BB47" s="15">
        <f>SUM(COUNTIFS('Data entry'!$R$6:$R$200,'Summary Data'!$A47,'Data entry'!$B$6:$B$200,{"Confirmed";"Probable"},'Data entry'!$AQ$6:$AQ$200,'Data Validation'!$V$6, 'Data entry'!$AP$6:$AP$200,'Data Validation'!$U$4, 'Data entry'!$BD$6:$BD$200,"&lt;&gt;*Negative*"))</f>
        <v>0</v>
      </c>
      <c r="BC47" s="15">
        <f>SUM(COUNTIFS('Data entry'!$R$6:$R$200,'Summary Data'!$A47,'Data entry'!$B$6:$B$200,{"Confirmed";"Probable"},'Data entry'!$AQ$6:$AQ$200,'Data Validation'!$V$6, 'Data entry'!$AP$6:$AP$200,'Data Validation'!$U$5, 'Data entry'!$BD$6:$BD$200,"&lt;&gt;*Negative*"))</f>
        <v>0</v>
      </c>
      <c r="BD47" s="15">
        <f>SUM(COUNTIFS('Data entry'!$R$6:$R$200,'Summary Data'!$A47,'Data entry'!$B$6:$B$200,{"Confirmed";"Probable"},'Data entry'!$AQ$6:$AQ$200,'Data Validation'!$V$6, 'Data entry'!$AP$6:$AP$200,'Data Validation'!$U$6, 'Data entry'!$BD$6:$BD$200,"&lt;&gt;*Negative*"))</f>
        <v>0</v>
      </c>
      <c r="BE47" s="15">
        <f>SUM(COUNTIFS('Data entry'!$R$6:$R$200,'Summary Data'!$A47,'Data entry'!$B$6:$B$200,{"Confirmed";"Probable"},'Data entry'!$AQ$6:$AQ$200,'Data Validation'!$V$7, 'Data entry'!$AP$6:$AP$200,'Data Validation'!$U$2, 'Data entry'!$BD$6:$BD$200,"&lt;&gt;*Negative*"))</f>
        <v>0</v>
      </c>
      <c r="BF47" s="15">
        <f>SUM(COUNTIFS('Data entry'!$R$6:$R$200,'Summary Data'!$A47,'Data entry'!$B$6:$B$200,{"Confirmed";"Probable"},'Data entry'!$AQ$6:$AQ$200,'Data Validation'!$V$7, 'Data entry'!$AP$6:$AP$200,'Data Validation'!$U$3, 'Data entry'!$BD$6:$BD$200,"&lt;&gt;*Negative*"))</f>
        <v>0</v>
      </c>
      <c r="BG47" s="15">
        <f>SUM(COUNTIFS('Data entry'!$R$6:$R$200,'Summary Data'!$A47,'Data entry'!$B$6:$B$200,{"Confirmed";"Probable"},'Data entry'!$AQ$6:$AQ$200,'Data Validation'!$V$7, 'Data entry'!$AP$6:$AP$200,'Data Validation'!$U$4, 'Data entry'!$BD$6:$BD$200,"&lt;&gt;*Negative*"))</f>
        <v>0</v>
      </c>
      <c r="BH47" s="15">
        <f>SUM(COUNTIFS('Data entry'!$R$6:$R$200,'Summary Data'!$A47,'Data entry'!$B$6:$B$200,{"Confirmed";"Probable"},'Data entry'!$AQ$6:$AQ$200,'Data Validation'!$V$7, 'Data entry'!$AP$6:$AP$200,'Data Validation'!$U$5, 'Data entry'!$BD$6:$BD$200,"&lt;&gt;*Negative*"))</f>
        <v>0</v>
      </c>
      <c r="BI47" s="15">
        <f>SUM(COUNTIFS('Data entry'!$R$6:$R$200,'Summary Data'!$A47,'Data entry'!$B$6:$B$200,{"Confirmed";"Probable"},'Data entry'!$AQ$6:$AQ$200,'Data Validation'!$V$7, 'Data entry'!$AP$6:$AP$200,'Data Validation'!$U$6, 'Data entry'!$BD$6:$BD$200,"&lt;&gt;*Negative*"))</f>
        <v>0</v>
      </c>
      <c r="BJ47" s="15">
        <f>SUM(COUNTIFS('Data entry'!$R$6:$R$200,'Summary Data'!$A47,'Data entry'!$B$6:$B$200,{"Confirmed";"Probable"},'Data entry'!$AQ$6:$AQ$200,'Data Validation'!$V$8, 'Data entry'!$AP$6:$AP$200,'Data Validation'!$U$2, 'Data entry'!$BD$6:$BD$200,"&lt;&gt;*Negative*"))</f>
        <v>0</v>
      </c>
      <c r="BK47" s="15">
        <f>SUM(COUNTIFS('Data entry'!$R$6:$R$200,'Summary Data'!$A47,'Data entry'!$B$6:$B$200,{"Confirmed";"Probable"},'Data entry'!$AQ$6:$AQ$200,'Data Validation'!$V$8, 'Data entry'!$AP$6:$AP$200,'Data Validation'!$U$3, 'Data entry'!$BD$6:$BD$200,"&lt;&gt;*Negative*"))</f>
        <v>0</v>
      </c>
      <c r="BL47" s="15">
        <f>SUM(COUNTIFS('Data entry'!$R$6:$R$200,'Summary Data'!$A47,'Data entry'!$B$6:$B$200,{"Confirmed";"Probable"},'Data entry'!$AQ$6:$AQ$200,'Data Validation'!$V$8, 'Data entry'!$AP$6:$AP$200,'Data Validation'!$U$4, 'Data entry'!$BD$6:$BD$200,"&lt;&gt;*Negative*"))</f>
        <v>0</v>
      </c>
      <c r="BM47" s="15">
        <f>SUM(COUNTIFS('Data entry'!$R$6:$R$200,'Summary Data'!$A47,'Data entry'!$B$6:$B$200,{"Confirmed";"Probable"},'Data entry'!$AQ$6:$AQ$200,'Data Validation'!$V$8, 'Data entry'!$AP$6:$AP$200,'Data Validation'!$U$5, 'Data entry'!$BD$6:$BD$200,"&lt;&gt;*Negative*"))</f>
        <v>0</v>
      </c>
      <c r="BN47" s="15">
        <f>SUM(COUNTIFS('Data entry'!$R$6:$R$200,'Summary Data'!$A47,'Data entry'!$B$6:$B$200,{"Confirmed";"Probable"},'Data entry'!$AQ$6:$AQ$200,'Data Validation'!$V$8, 'Data entry'!$AP$6:$AP$200,'Data Validation'!$U$6, 'Data entry'!$BD$6:$BD$200,"&lt;&gt;*Negative*"))</f>
        <v>0</v>
      </c>
      <c r="BO47" s="15">
        <f>SUM(COUNTIFS('Data entry'!$R$6:$R$200,'Summary Data'!$A47,'Data entry'!$B$6:$B$200,{"Confirmed";"Probable"},'Data entry'!$AQ$6:$AQ$200,'Data Validation'!$V$9, 'Data entry'!$AP$6:$AP$200,'Data Validation'!$U$2, 'Data entry'!$BD$6:$BD$200,"&lt;&gt;*Negative*"))</f>
        <v>0</v>
      </c>
      <c r="BP47" s="15">
        <f>SUM(COUNTIFS('Data entry'!$R$6:$R$200,'Summary Data'!$A47,'Data entry'!$B$6:$B$200,{"Confirmed";"Probable"},'Data entry'!$AQ$6:$AQ$200,'Data Validation'!$V$9, 'Data entry'!$AP$6:$AP$200,'Data Validation'!$U$3, 'Data entry'!$BD$6:$BD$200,"&lt;&gt;*Negative*"))</f>
        <v>0</v>
      </c>
      <c r="BQ47" s="15">
        <f>SUM(COUNTIFS('Data entry'!$R$6:$R$200,'Summary Data'!$A47,'Data entry'!$B$6:$B$200,{"Confirmed";"Probable"},'Data entry'!$AQ$6:$AQ$200,'Data Validation'!$V$9, 'Data entry'!$AP$6:$AP$200,'Data Validation'!$U$4, 'Data entry'!$BD$6:$BD$200,"&lt;&gt;*Negative*"))</f>
        <v>0</v>
      </c>
      <c r="BR47" s="15">
        <f>SUM(COUNTIFS('Data entry'!$R$6:$R$200,'Summary Data'!$A47,'Data entry'!$B$6:$B$200,{"Confirmed";"Probable"},'Data entry'!$AQ$6:$AQ$200,'Data Validation'!$V$9, 'Data entry'!$AP$6:$AP$200,'Data Validation'!$U$5, 'Data entry'!$BD$6:$BD$200,"&lt;&gt;*Negative*"))</f>
        <v>0</v>
      </c>
      <c r="BS47" s="15">
        <f>SUM(COUNTIFS('Data entry'!$R$6:$R$200,'Summary Data'!$A47,'Data entry'!$B$6:$B$200,{"Confirmed";"Probable"},'Data entry'!$AQ$6:$AQ$200,'Data Validation'!$V$9, 'Data entry'!$AP$6:$AP$200,'Data Validation'!$U$6, 'Data entry'!$BD$6:$BD$200,"&lt;&gt;*Negative*"))</f>
        <v>0</v>
      </c>
      <c r="BT47" s="15">
        <f>SUM(COUNTIFS('Data entry'!$R$6:$R$200,'Summary Data'!$A47,'Data entry'!$B$6:$B$200,{"Confirmed";"Probable"},'Data entry'!$AQ$6:$AQ$200,'Data Validation'!$V$10, 'Data entry'!$AP$6:$AP$200,'Data Validation'!$U$2, 'Data entry'!$BD$6:$BD$200,"&lt;&gt;*Negative*"))</f>
        <v>0</v>
      </c>
      <c r="BU47" s="15">
        <f>SUM(COUNTIFS('Data entry'!$R$6:$R$200,'Summary Data'!$A47,'Data entry'!$B$6:$B$200,{"Confirmed";"Probable"},'Data entry'!$AQ$6:$AQ$200,'Data Validation'!$V$10, 'Data entry'!$AP$6:$AP$200,'Data Validation'!$U$3, 'Data entry'!$BD$6:$BD$200,"&lt;&gt;*Negative*"))</f>
        <v>0</v>
      </c>
      <c r="BV47" s="15">
        <f>SUM(COUNTIFS('Data entry'!$R$6:$R$200,'Summary Data'!$A47,'Data entry'!$B$6:$B$200,{"Confirmed";"Probable"},'Data entry'!$AQ$6:$AQ$200,'Data Validation'!$V$10, 'Data entry'!$AP$6:$AP$200,'Data Validation'!$U$4, 'Data entry'!$BD$6:$BD$200,"&lt;&gt;*Negative*"))</f>
        <v>0</v>
      </c>
      <c r="BW47" s="15">
        <f>SUM(COUNTIFS('Data entry'!$R$6:$R$200,'Summary Data'!$A47,'Data entry'!$B$6:$B$200,{"Confirmed";"Probable"},'Data entry'!$AQ$6:$AQ$200,'Data Validation'!$V$10, 'Data entry'!$AP$6:$AP$200,'Data Validation'!$U$5, 'Data entry'!$BD$6:$BD$200,"&lt;&gt;*Negative*"))</f>
        <v>0</v>
      </c>
      <c r="BX47" s="15">
        <f>SUM(COUNTIFS('Data entry'!$R$6:$R$200,'Summary Data'!$A47,'Data entry'!$B$6:$B$200,{"Confirmed";"Probable"},'Data entry'!$AQ$6:$AQ$200,'Data Validation'!$V$10, 'Data entry'!$AP$6:$AP$200,'Data Validation'!$U$6, 'Data entry'!$BD$6:$BD$200,"&lt;&gt;*Negative*"))</f>
        <v>0</v>
      </c>
      <c r="BY47" s="15">
        <f>SUM(COUNTIFS('Data entry'!$R$6:$R$200,'Summary Data'!$A47,'Data entry'!$B$6:$B$200,{"Confirmed";"Probable"},'Data entry'!$AQ$6:$AQ$200,'Data Validation'!$V$11, 'Data entry'!$AP$6:$AP$200,'Data Validation'!$U$2, 'Data entry'!$BD$6:$BD$200,"&lt;&gt;*Negative*"))</f>
        <v>0</v>
      </c>
      <c r="BZ47" s="15">
        <f>SUM(COUNTIFS('Data entry'!$R$6:$R$200,'Summary Data'!$A47,'Data entry'!$B$6:$B$200,{"Confirmed";"Probable"},'Data entry'!$AQ$6:$AQ$200,'Data Validation'!$V$11, 'Data entry'!$AP$6:$AP$200,'Data Validation'!$U$3, 'Data entry'!$BD$6:$BD$200,"&lt;&gt;*Negative*"))</f>
        <v>0</v>
      </c>
      <c r="CA47" s="15">
        <f>SUM(COUNTIFS('Data entry'!$R$6:$R$200,'Summary Data'!$A47,'Data entry'!$B$6:$B$200,{"Confirmed";"Probable"},'Data entry'!$AQ$6:$AQ$200,'Data Validation'!$V$11, 'Data entry'!$AP$6:$AP$200,'Data Validation'!$U$4, 'Data entry'!$BD$6:$BD$200,"&lt;&gt;*Negative*"))</f>
        <v>0</v>
      </c>
      <c r="CB47" s="15">
        <f>SUM(COUNTIFS('Data entry'!$R$6:$R$200,'Summary Data'!$A47,'Data entry'!$B$6:$B$200,{"Confirmed";"Probable"},'Data entry'!$AQ$6:$AQ$200,'Data Validation'!$V$11, 'Data entry'!$AP$6:$AP$200,'Data Validation'!$U$5, 'Data entry'!$BD$6:$BD$200,"&lt;&gt;*Negative*"))</f>
        <v>0</v>
      </c>
      <c r="CC47" s="15">
        <f>SUM(COUNTIFS('Data entry'!$R$6:$R$200,'Summary Data'!$A47,'Data entry'!$B$6:$B$200,{"Confirmed";"Probable"},'Data entry'!$AQ$6:$AQ$200,'Data Validation'!$V$11, 'Data entry'!$AP$6:$AP$200,'Data Validation'!$U$6, 'Data entry'!$BD$6:$BD$200,"&lt;&gt;*Negative*"))</f>
        <v>0</v>
      </c>
    </row>
    <row r="48" spans="1:81" x14ac:dyDescent="0.3">
      <c r="A48" s="12">
        <f t="shared" si="5"/>
        <v>36</v>
      </c>
      <c r="B48" s="13">
        <f t="shared" si="2"/>
        <v>0</v>
      </c>
      <c r="C48" s="13">
        <f>COUNTIFS('Data entry'!$R$6:$R$200,$A48,'Data entry'!$B$6:$B$200,"Confirmed",'Data entry'!$BD$6:$BD$200,"&lt;&gt;*Negative*")</f>
        <v>0</v>
      </c>
      <c r="D48" s="13">
        <f>COUNTIFS('Data entry'!$R$6:$R$200,$A48,'Data entry'!$B$6:$B$200,"Probable",'Data entry'!$BD$6:$BD$200,"&lt;&gt;*Negative*")</f>
        <v>0</v>
      </c>
      <c r="E48" s="13">
        <f>COUNTIFS('Data entry'!$R$6:$R$200,$A48,'Data entry'!$B$6:$B$200,"DNM")</f>
        <v>0</v>
      </c>
      <c r="F48" s="13">
        <f>SUM(COUNTIFS('Data entry'!$R$6:$R$200,'Summary Data'!$A48,'Data entry'!$B$6:$B$200,{"Confirmed";"Probable"},'Data entry'!$AO$6:$AO$200,$F$10, 'Data entry'!$BD$6:$BD$200,"&lt;&gt;*Negative*"))</f>
        <v>0</v>
      </c>
      <c r="G48" s="13">
        <f>SUM(COUNTIFS('Data entry'!$R$6:$R$200,'Summary Data'!$A48,'Data entry'!$B$6:$B$200,{"Confirmed";"Probable"},'Data entry'!$AO$6:$AO$200,$G$10, 'Data entry'!$BD$6:$BD$200,"&lt;&gt;*Negative*"))</f>
        <v>0</v>
      </c>
      <c r="H48" s="13">
        <f>SUM(COUNTIFS('Data entry'!$R$6:$R$200,'Summary Data'!$A48,'Data entry'!$B$6:$B$200,{"Confirmed";"Probable"},'Data entry'!$AO$6:$AO$200,$H$10, 'Data entry'!$BD$6:$BD$200,"&lt;&gt;*Negative*"))</f>
        <v>0</v>
      </c>
      <c r="I48" s="13">
        <f>SUM(COUNTIFS('Data entry'!$R$6:$R$200,'Summary Data'!$A48,'Data entry'!$B$6:$B$200,{"Confirmed";"Probable"},'Data entry'!$AO$6:$AO$200,$I$10, 'Data entry'!$BD$6:$BD$200,"&lt;&gt;*Negative*"))</f>
        <v>0</v>
      </c>
      <c r="J48" s="13">
        <f>SUM(COUNTIFS('Data entry'!$R$6:$R$200,'Summary Data'!$A48,'Data entry'!$B$6:$B$200,{"Confirmed";"Probable"},'Data entry'!$AO$6:$AO$200,$J$10, 'Data entry'!$BD$6:$BD$200,"&lt;&gt;*Negative*"))</f>
        <v>0</v>
      </c>
      <c r="K48" s="13">
        <f>SUM(COUNTIFS('Data entry'!$R$6:$R$200,'Summary Data'!$A48,'Data entry'!$B$6:$B$200,{"Confirmed";"Probable"},'Data entry'!$AO$6:$AO$200,$K$10, 'Data entry'!$BD$6:$BD$200,"&lt;&gt;*Negative*"))</f>
        <v>0</v>
      </c>
      <c r="L48" s="13">
        <f>SUM(COUNTIFS('Data entry'!$R$6:$R$200,'Summary Data'!$A48,'Data entry'!$B$6:$B$200,{"Confirmed";"Probable"},'Data entry'!$AO$6:$AO$200,$L$10, 'Data entry'!$BD$6:$BD$200,"&lt;&gt;*Negative*"))</f>
        <v>0</v>
      </c>
      <c r="M48" s="13">
        <f>SUM(COUNTIFS('Data entry'!$R$6:$R$200,'Summary Data'!$A48,'Data entry'!$B$6:$B$200,{"Confirmed";"Probable"},'Data entry'!$AO$6:$AO$200,$M$10, 'Data entry'!$BD$6:$BD$200,"&lt;&gt;*Negative*"))</f>
        <v>0</v>
      </c>
      <c r="N48" s="13">
        <f>SUM(COUNTIFS('Data entry'!$R$6:$R$200,'Summary Data'!$A48,'Data entry'!$B$6:$B$200,{"Confirmed";"Probable"},'Data entry'!$AO$6:$AO$200,$N$10, 'Data entry'!$BD$6:$BD$200,"&lt;&gt;*Negative*"))</f>
        <v>0</v>
      </c>
      <c r="O48" s="15">
        <f t="shared" si="3"/>
        <v>0</v>
      </c>
      <c r="P48" s="15">
        <f t="shared" si="4"/>
        <v>0</v>
      </c>
      <c r="Q48" s="15">
        <f>SUM(COUNTIFS('Data entry'!$R$6:$R$200,'Summary Data'!$A48,'Data entry'!$B$6:$B$200,{"Confirmed";"Probable"},'Data entry'!$AP$6:$AP$200,'Data Validation'!$U$2, 'Data entry'!$BD$6:$BD$200,"&lt;&gt;*Negative*"))</f>
        <v>0</v>
      </c>
      <c r="R48" s="15">
        <f>SUM(COUNTIFS('Data entry'!$R$6:$R$200,'Summary Data'!$A48,'Data entry'!$B$6:$B$200,{"Confirmed";"Probable"},'Data entry'!$AP$6:$AP$200,'Data Validation'!$U$3, 'Data entry'!$BD$6:$BD$200,"&lt;&gt;*Negative*"))</f>
        <v>0</v>
      </c>
      <c r="S48" s="15">
        <f>SUM(COUNTIFS('Data entry'!$R$6:$R$200,'Summary Data'!$A48,'Data entry'!$B$6:$B$200,{"Confirmed";"Probable"},'Data entry'!$AP$6:$AP$200,'Data Validation'!$U$4, 'Data entry'!$BD$6:$BD$200,"&lt;&gt;*Negative*"))</f>
        <v>0</v>
      </c>
      <c r="T48" s="15">
        <f>SUM(COUNTIFS('Data entry'!$R$6:$R$200,'Summary Data'!$A48,'Data entry'!$B$6:$B$200,{"Confirmed";"Probable"},'Data entry'!$AP$6:$AP$200,'Data Validation'!$U$5, 'Data entry'!$BD$6:$BD$200,"&lt;&gt;*Negative*"))</f>
        <v>0</v>
      </c>
      <c r="U48" s="15">
        <f>SUM(COUNTIFS('Data entry'!$R$6:$R$200,'Summary Data'!$A48,'Data entry'!$B$6:$B$200,{"Confirmed";"Probable"},'Data entry'!$AP$6:$AP$200,'Data Validation'!$U$6, 'Data entry'!$BD$6:$BD$200,"&lt;&gt;*Negative*"))</f>
        <v>0</v>
      </c>
      <c r="V48" s="15">
        <f>SUM(COUNTIFS('Data entry'!$R$6:$R$200,'Summary Data'!$A48,'Data entry'!$B$6:$B$200,{"Confirmed";"Probable"},'Data entry'!$AQ$6:$AQ$200,'Data Validation'!$V$2, 'Data entry'!$BD$6:$BD$200,"&lt;&gt;*Negative*"))</f>
        <v>0</v>
      </c>
      <c r="W48" s="15">
        <f>SUM(COUNTIFS('Data entry'!$R$6:$R$200,'Summary Data'!$A48,'Data entry'!$B$6:$B$200,{"Confirmed";"Probable"},'Data entry'!$AQ$6:$AQ$200,'Data Validation'!$V$3, 'Data entry'!$BD$6:$BD$200,"&lt;&gt;*Negative*"))</f>
        <v>0</v>
      </c>
      <c r="X48" s="15">
        <f>SUM(COUNTIFS('Data entry'!$R$6:$R$200,'Summary Data'!$A48,'Data entry'!$B$6:$B$200,{"Confirmed";"Probable"},'Data entry'!$AQ$6:$AQ$200,'Data Validation'!$V$4, 'Data entry'!$BD$6:$BD$200,"&lt;&gt;*Negative*"))</f>
        <v>0</v>
      </c>
      <c r="Y48" s="15">
        <f>SUM(COUNTIFS('Data entry'!$R$6:$R$200,'Summary Data'!$A48,'Data entry'!$B$6:$B$200,{"Confirmed";"Probable"},'Data entry'!$AQ$6:$AQ$200,'Data Validation'!$V$5, 'Data entry'!$BD$6:$BD$200,"&lt;&gt;*Negative*"))</f>
        <v>0</v>
      </c>
      <c r="Z48" s="15">
        <f>SUM(COUNTIFS('Data entry'!$R$6:$R$200,'Summary Data'!$A48,'Data entry'!$B$6:$B$200,{"Confirmed";"Probable"},'Data entry'!$AQ$6:$AQ$200,'Data Validation'!$V$6, 'Data entry'!$BD$6:$BD$200,"&lt;&gt;*Negative*"))</f>
        <v>0</v>
      </c>
      <c r="AA48" s="15">
        <f>SUM(COUNTIFS('Data entry'!$R$6:$R$200,'Summary Data'!$A48,'Data entry'!$B$6:$B$200,{"Confirmed";"Probable"},'Data entry'!$AQ$6:$AQ$200,'Data Validation'!$V$7, 'Data entry'!$BD$6:$BD$200,"&lt;&gt;*Negative*"))</f>
        <v>0</v>
      </c>
      <c r="AB48" s="15">
        <f>SUM(COUNTIFS('Data entry'!$R$6:$R$200,'Summary Data'!$A48,'Data entry'!$B$6:$B$200,{"Confirmed";"Probable"},'Data entry'!$AQ$6:$AQ$200,'Data Validation'!$V$8, 'Data entry'!$BD$6:$BD$200,"&lt;&gt;*Negative*"))</f>
        <v>0</v>
      </c>
      <c r="AC48" s="15">
        <f>SUM(COUNTIFS('Data entry'!$R$6:$R$200,'Summary Data'!$A48,'Data entry'!$B$6:$B$200,{"Confirmed";"Probable"},'Data entry'!$AQ$6:$AQ$200,'Data Validation'!$V$9, 'Data entry'!$BD$6:$BD$200,"&lt;&gt;*Negative*"))</f>
        <v>0</v>
      </c>
      <c r="AD48" s="15">
        <f>SUM(COUNTIFS('Data entry'!$R$6:$R$200,'Summary Data'!$A48,'Data entry'!$B$6:$B$200,{"Confirmed";"Probable"},'Data entry'!$AQ$6:$AQ$200,'Data Validation'!$V$10, 'Data entry'!$BD$6:$BD$200,"&lt;&gt;*Negative*"))</f>
        <v>0</v>
      </c>
      <c r="AE48" s="15">
        <f>SUM(COUNTIFS('Data entry'!$R$6:$R$200,'Summary Data'!$A48,'Data entry'!$B$6:$B$200,{"Confirmed";"Probable"},'Data entry'!$AQ$6:$AQ$200,'Data Validation'!$V$11, 'Data entry'!$BD$6:$BD$200,"&lt;&gt;*Negative*"))</f>
        <v>0</v>
      </c>
      <c r="AF48" s="15">
        <f>SUM(COUNTIFS('Data entry'!$R$6:$R$200,'Summary Data'!$A48,'Data entry'!$B$6:$B$200,{"Confirmed";"Probable"},'Data entry'!$AQ$6:$AQ$200,'Data Validation'!$V$2, 'Data entry'!$AP$6:$AP$200,'Data Validation'!$U$2, 'Data entry'!$BD$6:$BD$200,"&lt;&gt;*Negative*"))</f>
        <v>0</v>
      </c>
      <c r="AG48" s="15">
        <f>SUM(COUNTIFS('Data entry'!$R$6:$R$200,'Summary Data'!$A48,'Data entry'!$B$6:$B$200,{"Confirmed";"Probable"},'Data entry'!$AQ$6:$AQ$200,'Data Validation'!$V$2, 'Data entry'!$AP$6:$AP$200,'Data Validation'!$U$3, 'Data entry'!$BD$6:$BD$200,"&lt;&gt;*Negative*"))</f>
        <v>0</v>
      </c>
      <c r="AH48" s="15">
        <f>SUM(COUNTIFS('Data entry'!$R$6:$R$200,'Summary Data'!$A48,'Data entry'!$B$6:$B$200,{"Confirmed";"Probable"},'Data entry'!$AQ$6:$AQ$200,'Data Validation'!$V$2, 'Data entry'!$AP$6:$AP$200,'Data Validation'!$U$4, 'Data entry'!$BD$6:$BD$200,"&lt;&gt;*Negative*"))</f>
        <v>0</v>
      </c>
      <c r="AI48" s="15">
        <f>SUM(COUNTIFS('Data entry'!$R$6:$R$200,'Summary Data'!$A48,'Data entry'!$B$6:$B$200,{"Confirmed";"Probable"},'Data entry'!$AQ$6:$AQ$200,'Data Validation'!$V$2, 'Data entry'!$AP$6:$AP$200,'Data Validation'!$U$5, 'Data entry'!$BD$6:$BD$200,"&lt;&gt;*Negative*"))</f>
        <v>0</v>
      </c>
      <c r="AJ48" s="15">
        <f>SUM(COUNTIFS('Data entry'!$R$6:$R$200,'Summary Data'!$A48,'Data entry'!$B$6:$B$200,{"Confirmed";"Probable"},'Data entry'!$AQ$6:$AQ$200,'Data Validation'!$V$2, 'Data entry'!$AP$6:$AP$200,'Data Validation'!$U$6, 'Data entry'!$BD$6:$BD$200,"&lt;&gt;*Negative*"))</f>
        <v>0</v>
      </c>
      <c r="AK48" s="15">
        <f>SUM(COUNTIFS('Data entry'!$R$6:$R$200,'Summary Data'!$A48,'Data entry'!$B$6:$B$200,{"Confirmed";"Probable"},'Data entry'!$AQ$6:$AQ$200,'Data Validation'!$V$3, 'Data entry'!$AP$6:$AP$200,'Data Validation'!$U$2, 'Data entry'!$BD$6:$BD$200,"&lt;&gt;*Negative*"))</f>
        <v>0</v>
      </c>
      <c r="AL48" s="15">
        <f>SUM(COUNTIFS('Data entry'!$R$6:$R$200,'Summary Data'!$A48,'Data entry'!$B$6:$B$200,{"Confirmed";"Probable"},'Data entry'!$AQ$6:$AQ$200,'Data Validation'!$V$3, 'Data entry'!$AP$6:$AP$200,'Data Validation'!$U$3, 'Data entry'!$BD$6:$BD$200,"&lt;&gt;*Negative*"))</f>
        <v>0</v>
      </c>
      <c r="AM48" s="15">
        <f>SUM(COUNTIFS('Data entry'!$R$6:$R$200,'Summary Data'!$A48,'Data entry'!$B$6:$B$200,{"Confirmed";"Probable"},'Data entry'!$AQ$6:$AQ$200,'Data Validation'!$V$3, 'Data entry'!$AP$6:$AP$200,'Data Validation'!$U$4, 'Data entry'!$BD$6:$BD$200,"&lt;&gt;*Negative*"))</f>
        <v>0</v>
      </c>
      <c r="AN48" s="15">
        <f>SUM(COUNTIFS('Data entry'!$R$6:$R$200,'Summary Data'!$A48,'Data entry'!$B$6:$B$200,{"Confirmed";"Probable"},'Data entry'!$AQ$6:$AQ$200,'Data Validation'!$V$3, 'Data entry'!$AP$6:$AP$200,'Data Validation'!$U$5, 'Data entry'!$BD$6:$BD$200,"&lt;&gt;*Negative*"))</f>
        <v>0</v>
      </c>
      <c r="AO48" s="15">
        <f>SUM(COUNTIFS('Data entry'!$R$6:$R$200,'Summary Data'!$A48,'Data entry'!$B$6:$B$200,{"Confirmed";"Probable"},'Data entry'!$AQ$6:$AQ$200,'Data Validation'!$V$3, 'Data entry'!$AP$6:$AP$200,'Data Validation'!$U$6, 'Data entry'!$BD$6:$BD$200,"&lt;&gt;*Negative*"))</f>
        <v>0</v>
      </c>
      <c r="AP48" s="15">
        <f>SUM(COUNTIFS('Data entry'!$R$6:$R$200,'Summary Data'!$A48,'Data entry'!$B$6:$B$200,{"Confirmed";"Probable"},'Data entry'!$AQ$6:$AQ$200,'Data Validation'!$V$4, 'Data entry'!$AP$6:$AP$200,'Data Validation'!$U$2, 'Data entry'!$BD$6:$BD$200,"&lt;&gt;*Negative*"))</f>
        <v>0</v>
      </c>
      <c r="AQ48" s="15">
        <f>SUM(COUNTIFS('Data entry'!$R$6:$R$200,'Summary Data'!$A48,'Data entry'!$B$6:$B$200,{"Confirmed";"Probable"},'Data entry'!$AQ$6:$AQ$200,'Data Validation'!$V$4, 'Data entry'!$AP$6:$AP$200,'Data Validation'!$U$3, 'Data entry'!$BD$6:$BD$200,"&lt;&gt;*Negative*"))</f>
        <v>0</v>
      </c>
      <c r="AR48" s="15">
        <f>SUM(COUNTIFS('Data entry'!$R$6:$R$200,'Summary Data'!$A48,'Data entry'!$B$6:$B$200,{"Confirmed";"Probable"},'Data entry'!$AQ$6:$AQ$200,'Data Validation'!$V$4, 'Data entry'!$AP$6:$AP$200,'Data Validation'!$U$4, 'Data entry'!$BD$6:$BD$200,"&lt;&gt;*Negative*"))</f>
        <v>0</v>
      </c>
      <c r="AS48" s="15">
        <f>SUM(COUNTIFS('Data entry'!$R$6:$R$200,'Summary Data'!$A48,'Data entry'!$B$6:$B$200,{"Confirmed";"Probable"},'Data entry'!$AQ$6:$AQ$200,'Data Validation'!$V$4, 'Data entry'!$AP$6:$AP$200,'Data Validation'!$U$5, 'Data entry'!$BD$6:$BD$200,"&lt;&gt;*Negative*"))</f>
        <v>0</v>
      </c>
      <c r="AT48" s="15">
        <f>SUM(COUNTIFS('Data entry'!$R$6:$R$200,'Summary Data'!$A48,'Data entry'!$B$6:$B$200,{"Confirmed";"Probable"},'Data entry'!$AQ$6:$AQ$200,'Data Validation'!$V$4, 'Data entry'!$AP$6:$AP$200,'Data Validation'!$U$6, 'Data entry'!$BD$6:$BD$200,"&lt;&gt;*Negative*"))</f>
        <v>0</v>
      </c>
      <c r="AU48" s="15">
        <f>SUM(COUNTIFS('Data entry'!$R$6:$R$200,'Summary Data'!$A48,'Data entry'!$B$6:$B$200,{"Confirmed";"Probable"},'Data entry'!$AQ$6:$AQ$200,'Data Validation'!$V$5, 'Data entry'!$AP$6:$AP$200,'Data Validation'!$U$2, 'Data entry'!$BD$6:$BD$200,"&lt;&gt;*Negative*"))</f>
        <v>0</v>
      </c>
      <c r="AV48" s="15">
        <f>SUM(COUNTIFS('Data entry'!$R$6:$R$200,'Summary Data'!$A48,'Data entry'!$B$6:$B$200,{"Confirmed";"Probable"},'Data entry'!$AQ$6:$AQ$200,'Data Validation'!$V$5, 'Data entry'!$AP$6:$AP$200,'Data Validation'!$U$3, 'Data entry'!$BD$6:$BD$200,"&lt;&gt;*Negative*"))</f>
        <v>0</v>
      </c>
      <c r="AW48" s="15">
        <f>SUM(COUNTIFS('Data entry'!$R$6:$R$200,'Summary Data'!$A48,'Data entry'!$B$6:$B$200,{"Confirmed";"Probable"},'Data entry'!$AQ$6:$AQ$200,'Data Validation'!$V$5, 'Data entry'!$AP$6:$AP$200,'Data Validation'!$U$4, 'Data entry'!$BD$6:$BD$200,"&lt;&gt;*Negative*"))</f>
        <v>0</v>
      </c>
      <c r="AX48" s="15">
        <f>SUM(COUNTIFS('Data entry'!$R$6:$R$200,'Summary Data'!$A48,'Data entry'!$B$6:$B$200,{"Confirmed";"Probable"},'Data entry'!$AQ$6:$AQ$200,'Data Validation'!$V$5, 'Data entry'!$AP$6:$AP$200,'Data Validation'!$U$5, 'Data entry'!$BD$6:$BD$200,"&lt;&gt;*Negative*"))</f>
        <v>0</v>
      </c>
      <c r="AY48" s="15">
        <f>SUM(COUNTIFS('Data entry'!$R$6:$R$200,'Summary Data'!$A48,'Data entry'!$B$6:$B$200,{"Confirmed";"Probable"},'Data entry'!$AQ$6:$AQ$200,'Data Validation'!$V$5, 'Data entry'!$AP$6:$AP$200,'Data Validation'!$U$6, 'Data entry'!$BD$6:$BD$200,"&lt;&gt;*Negative*"))</f>
        <v>0</v>
      </c>
      <c r="AZ48" s="15">
        <f>SUM(COUNTIFS('Data entry'!$R$6:$R$200,'Summary Data'!$A48,'Data entry'!$B$6:$B$200,{"Confirmed";"Probable"},'Data entry'!$AQ$6:$AQ$200,'Data Validation'!$V$6, 'Data entry'!$AP$6:$AP$200,'Data Validation'!$U$2, 'Data entry'!$BD$6:$BD$200,"&lt;&gt;*Negative*"))</f>
        <v>0</v>
      </c>
      <c r="BA48" s="15">
        <f>SUM(COUNTIFS('Data entry'!$R$6:$R$200,'Summary Data'!$A48,'Data entry'!$B$6:$B$200,{"Confirmed";"Probable"},'Data entry'!$AQ$6:$AQ$200,'Data Validation'!$V$6, 'Data entry'!$AP$6:$AP$200,'Data Validation'!$U$3, 'Data entry'!$BD$6:$BD$200,"&lt;&gt;*Negative*"))</f>
        <v>0</v>
      </c>
      <c r="BB48" s="15">
        <f>SUM(COUNTIFS('Data entry'!$R$6:$R$200,'Summary Data'!$A48,'Data entry'!$B$6:$B$200,{"Confirmed";"Probable"},'Data entry'!$AQ$6:$AQ$200,'Data Validation'!$V$6, 'Data entry'!$AP$6:$AP$200,'Data Validation'!$U$4, 'Data entry'!$BD$6:$BD$200,"&lt;&gt;*Negative*"))</f>
        <v>0</v>
      </c>
      <c r="BC48" s="15">
        <f>SUM(COUNTIFS('Data entry'!$R$6:$R$200,'Summary Data'!$A48,'Data entry'!$B$6:$B$200,{"Confirmed";"Probable"},'Data entry'!$AQ$6:$AQ$200,'Data Validation'!$V$6, 'Data entry'!$AP$6:$AP$200,'Data Validation'!$U$5, 'Data entry'!$BD$6:$BD$200,"&lt;&gt;*Negative*"))</f>
        <v>0</v>
      </c>
      <c r="BD48" s="15">
        <f>SUM(COUNTIFS('Data entry'!$R$6:$R$200,'Summary Data'!$A48,'Data entry'!$B$6:$B$200,{"Confirmed";"Probable"},'Data entry'!$AQ$6:$AQ$200,'Data Validation'!$V$6, 'Data entry'!$AP$6:$AP$200,'Data Validation'!$U$6, 'Data entry'!$BD$6:$BD$200,"&lt;&gt;*Negative*"))</f>
        <v>0</v>
      </c>
      <c r="BE48" s="15">
        <f>SUM(COUNTIFS('Data entry'!$R$6:$R$200,'Summary Data'!$A48,'Data entry'!$B$6:$B$200,{"Confirmed";"Probable"},'Data entry'!$AQ$6:$AQ$200,'Data Validation'!$V$7, 'Data entry'!$AP$6:$AP$200,'Data Validation'!$U$2, 'Data entry'!$BD$6:$BD$200,"&lt;&gt;*Negative*"))</f>
        <v>0</v>
      </c>
      <c r="BF48" s="15">
        <f>SUM(COUNTIFS('Data entry'!$R$6:$R$200,'Summary Data'!$A48,'Data entry'!$B$6:$B$200,{"Confirmed";"Probable"},'Data entry'!$AQ$6:$AQ$200,'Data Validation'!$V$7, 'Data entry'!$AP$6:$AP$200,'Data Validation'!$U$3, 'Data entry'!$BD$6:$BD$200,"&lt;&gt;*Negative*"))</f>
        <v>0</v>
      </c>
      <c r="BG48" s="15">
        <f>SUM(COUNTIFS('Data entry'!$R$6:$R$200,'Summary Data'!$A48,'Data entry'!$B$6:$B$200,{"Confirmed";"Probable"},'Data entry'!$AQ$6:$AQ$200,'Data Validation'!$V$7, 'Data entry'!$AP$6:$AP$200,'Data Validation'!$U$4, 'Data entry'!$BD$6:$BD$200,"&lt;&gt;*Negative*"))</f>
        <v>0</v>
      </c>
      <c r="BH48" s="15">
        <f>SUM(COUNTIFS('Data entry'!$R$6:$R$200,'Summary Data'!$A48,'Data entry'!$B$6:$B$200,{"Confirmed";"Probable"},'Data entry'!$AQ$6:$AQ$200,'Data Validation'!$V$7, 'Data entry'!$AP$6:$AP$200,'Data Validation'!$U$5, 'Data entry'!$BD$6:$BD$200,"&lt;&gt;*Negative*"))</f>
        <v>0</v>
      </c>
      <c r="BI48" s="15">
        <f>SUM(COUNTIFS('Data entry'!$R$6:$R$200,'Summary Data'!$A48,'Data entry'!$B$6:$B$200,{"Confirmed";"Probable"},'Data entry'!$AQ$6:$AQ$200,'Data Validation'!$V$7, 'Data entry'!$AP$6:$AP$200,'Data Validation'!$U$6, 'Data entry'!$BD$6:$BD$200,"&lt;&gt;*Negative*"))</f>
        <v>0</v>
      </c>
      <c r="BJ48" s="15">
        <f>SUM(COUNTIFS('Data entry'!$R$6:$R$200,'Summary Data'!$A48,'Data entry'!$B$6:$B$200,{"Confirmed";"Probable"},'Data entry'!$AQ$6:$AQ$200,'Data Validation'!$V$8, 'Data entry'!$AP$6:$AP$200,'Data Validation'!$U$2, 'Data entry'!$BD$6:$BD$200,"&lt;&gt;*Negative*"))</f>
        <v>0</v>
      </c>
      <c r="BK48" s="15">
        <f>SUM(COUNTIFS('Data entry'!$R$6:$R$200,'Summary Data'!$A48,'Data entry'!$B$6:$B$200,{"Confirmed";"Probable"},'Data entry'!$AQ$6:$AQ$200,'Data Validation'!$V$8, 'Data entry'!$AP$6:$AP$200,'Data Validation'!$U$3, 'Data entry'!$BD$6:$BD$200,"&lt;&gt;*Negative*"))</f>
        <v>0</v>
      </c>
      <c r="BL48" s="15">
        <f>SUM(COUNTIFS('Data entry'!$R$6:$R$200,'Summary Data'!$A48,'Data entry'!$B$6:$B$200,{"Confirmed";"Probable"},'Data entry'!$AQ$6:$AQ$200,'Data Validation'!$V$8, 'Data entry'!$AP$6:$AP$200,'Data Validation'!$U$4, 'Data entry'!$BD$6:$BD$200,"&lt;&gt;*Negative*"))</f>
        <v>0</v>
      </c>
      <c r="BM48" s="15">
        <f>SUM(COUNTIFS('Data entry'!$R$6:$R$200,'Summary Data'!$A48,'Data entry'!$B$6:$B$200,{"Confirmed";"Probable"},'Data entry'!$AQ$6:$AQ$200,'Data Validation'!$V$8, 'Data entry'!$AP$6:$AP$200,'Data Validation'!$U$5, 'Data entry'!$BD$6:$BD$200,"&lt;&gt;*Negative*"))</f>
        <v>0</v>
      </c>
      <c r="BN48" s="15">
        <f>SUM(COUNTIFS('Data entry'!$R$6:$R$200,'Summary Data'!$A48,'Data entry'!$B$6:$B$200,{"Confirmed";"Probable"},'Data entry'!$AQ$6:$AQ$200,'Data Validation'!$V$8, 'Data entry'!$AP$6:$AP$200,'Data Validation'!$U$6, 'Data entry'!$BD$6:$BD$200,"&lt;&gt;*Negative*"))</f>
        <v>0</v>
      </c>
      <c r="BO48" s="15">
        <f>SUM(COUNTIFS('Data entry'!$R$6:$R$200,'Summary Data'!$A48,'Data entry'!$B$6:$B$200,{"Confirmed";"Probable"},'Data entry'!$AQ$6:$AQ$200,'Data Validation'!$V$9, 'Data entry'!$AP$6:$AP$200,'Data Validation'!$U$2, 'Data entry'!$BD$6:$BD$200,"&lt;&gt;*Negative*"))</f>
        <v>0</v>
      </c>
      <c r="BP48" s="15">
        <f>SUM(COUNTIFS('Data entry'!$R$6:$R$200,'Summary Data'!$A48,'Data entry'!$B$6:$B$200,{"Confirmed";"Probable"},'Data entry'!$AQ$6:$AQ$200,'Data Validation'!$V$9, 'Data entry'!$AP$6:$AP$200,'Data Validation'!$U$3, 'Data entry'!$BD$6:$BD$200,"&lt;&gt;*Negative*"))</f>
        <v>0</v>
      </c>
      <c r="BQ48" s="15">
        <f>SUM(COUNTIFS('Data entry'!$R$6:$R$200,'Summary Data'!$A48,'Data entry'!$B$6:$B$200,{"Confirmed";"Probable"},'Data entry'!$AQ$6:$AQ$200,'Data Validation'!$V$9, 'Data entry'!$AP$6:$AP$200,'Data Validation'!$U$4, 'Data entry'!$BD$6:$BD$200,"&lt;&gt;*Negative*"))</f>
        <v>0</v>
      </c>
      <c r="BR48" s="15">
        <f>SUM(COUNTIFS('Data entry'!$R$6:$R$200,'Summary Data'!$A48,'Data entry'!$B$6:$B$200,{"Confirmed";"Probable"},'Data entry'!$AQ$6:$AQ$200,'Data Validation'!$V$9, 'Data entry'!$AP$6:$AP$200,'Data Validation'!$U$5, 'Data entry'!$BD$6:$BD$200,"&lt;&gt;*Negative*"))</f>
        <v>0</v>
      </c>
      <c r="BS48" s="15">
        <f>SUM(COUNTIFS('Data entry'!$R$6:$R$200,'Summary Data'!$A48,'Data entry'!$B$6:$B$200,{"Confirmed";"Probable"},'Data entry'!$AQ$6:$AQ$200,'Data Validation'!$V$9, 'Data entry'!$AP$6:$AP$200,'Data Validation'!$U$6, 'Data entry'!$BD$6:$BD$200,"&lt;&gt;*Negative*"))</f>
        <v>0</v>
      </c>
      <c r="BT48" s="15">
        <f>SUM(COUNTIFS('Data entry'!$R$6:$R$200,'Summary Data'!$A48,'Data entry'!$B$6:$B$200,{"Confirmed";"Probable"},'Data entry'!$AQ$6:$AQ$200,'Data Validation'!$V$10, 'Data entry'!$AP$6:$AP$200,'Data Validation'!$U$2, 'Data entry'!$BD$6:$BD$200,"&lt;&gt;*Negative*"))</f>
        <v>0</v>
      </c>
      <c r="BU48" s="15">
        <f>SUM(COUNTIFS('Data entry'!$R$6:$R$200,'Summary Data'!$A48,'Data entry'!$B$6:$B$200,{"Confirmed";"Probable"},'Data entry'!$AQ$6:$AQ$200,'Data Validation'!$V$10, 'Data entry'!$AP$6:$AP$200,'Data Validation'!$U$3, 'Data entry'!$BD$6:$BD$200,"&lt;&gt;*Negative*"))</f>
        <v>0</v>
      </c>
      <c r="BV48" s="15">
        <f>SUM(COUNTIFS('Data entry'!$R$6:$R$200,'Summary Data'!$A48,'Data entry'!$B$6:$B$200,{"Confirmed";"Probable"},'Data entry'!$AQ$6:$AQ$200,'Data Validation'!$V$10, 'Data entry'!$AP$6:$AP$200,'Data Validation'!$U$4, 'Data entry'!$BD$6:$BD$200,"&lt;&gt;*Negative*"))</f>
        <v>0</v>
      </c>
      <c r="BW48" s="15">
        <f>SUM(COUNTIFS('Data entry'!$R$6:$R$200,'Summary Data'!$A48,'Data entry'!$B$6:$B$200,{"Confirmed";"Probable"},'Data entry'!$AQ$6:$AQ$200,'Data Validation'!$V$10, 'Data entry'!$AP$6:$AP$200,'Data Validation'!$U$5, 'Data entry'!$BD$6:$BD$200,"&lt;&gt;*Negative*"))</f>
        <v>0</v>
      </c>
      <c r="BX48" s="15">
        <f>SUM(COUNTIFS('Data entry'!$R$6:$R$200,'Summary Data'!$A48,'Data entry'!$B$6:$B$200,{"Confirmed";"Probable"},'Data entry'!$AQ$6:$AQ$200,'Data Validation'!$V$10, 'Data entry'!$AP$6:$AP$200,'Data Validation'!$U$6, 'Data entry'!$BD$6:$BD$200,"&lt;&gt;*Negative*"))</f>
        <v>0</v>
      </c>
      <c r="BY48" s="15">
        <f>SUM(COUNTIFS('Data entry'!$R$6:$R$200,'Summary Data'!$A48,'Data entry'!$B$6:$B$200,{"Confirmed";"Probable"},'Data entry'!$AQ$6:$AQ$200,'Data Validation'!$V$11, 'Data entry'!$AP$6:$AP$200,'Data Validation'!$U$2, 'Data entry'!$BD$6:$BD$200,"&lt;&gt;*Negative*"))</f>
        <v>0</v>
      </c>
      <c r="BZ48" s="15">
        <f>SUM(COUNTIFS('Data entry'!$R$6:$R$200,'Summary Data'!$A48,'Data entry'!$B$6:$B$200,{"Confirmed";"Probable"},'Data entry'!$AQ$6:$AQ$200,'Data Validation'!$V$11, 'Data entry'!$AP$6:$AP$200,'Data Validation'!$U$3, 'Data entry'!$BD$6:$BD$200,"&lt;&gt;*Negative*"))</f>
        <v>0</v>
      </c>
      <c r="CA48" s="15">
        <f>SUM(COUNTIFS('Data entry'!$R$6:$R$200,'Summary Data'!$A48,'Data entry'!$B$6:$B$200,{"Confirmed";"Probable"},'Data entry'!$AQ$6:$AQ$200,'Data Validation'!$V$11, 'Data entry'!$AP$6:$AP$200,'Data Validation'!$U$4, 'Data entry'!$BD$6:$BD$200,"&lt;&gt;*Negative*"))</f>
        <v>0</v>
      </c>
      <c r="CB48" s="15">
        <f>SUM(COUNTIFS('Data entry'!$R$6:$R$200,'Summary Data'!$A48,'Data entry'!$B$6:$B$200,{"Confirmed";"Probable"},'Data entry'!$AQ$6:$AQ$200,'Data Validation'!$V$11, 'Data entry'!$AP$6:$AP$200,'Data Validation'!$U$5, 'Data entry'!$BD$6:$BD$200,"&lt;&gt;*Negative*"))</f>
        <v>0</v>
      </c>
      <c r="CC48" s="15">
        <f>SUM(COUNTIFS('Data entry'!$R$6:$R$200,'Summary Data'!$A48,'Data entry'!$B$6:$B$200,{"Confirmed";"Probable"},'Data entry'!$AQ$6:$AQ$200,'Data Validation'!$V$11, 'Data entry'!$AP$6:$AP$200,'Data Validation'!$U$6, 'Data entry'!$BD$6:$BD$200,"&lt;&gt;*Negative*"))</f>
        <v>0</v>
      </c>
    </row>
    <row r="49" spans="1:81" x14ac:dyDescent="0.3">
      <c r="A49" s="12">
        <f t="shared" si="5"/>
        <v>37</v>
      </c>
      <c r="B49" s="13">
        <f t="shared" si="2"/>
        <v>0</v>
      </c>
      <c r="C49" s="13">
        <f>COUNTIFS('Data entry'!$R$6:$R$200,$A49,'Data entry'!$B$6:$B$200,"Confirmed",'Data entry'!$BD$6:$BD$200,"&lt;&gt;*Negative*")</f>
        <v>0</v>
      </c>
      <c r="D49" s="13">
        <f>COUNTIFS('Data entry'!$R$6:$R$200,$A49,'Data entry'!$B$6:$B$200,"Probable",'Data entry'!$BD$6:$BD$200,"&lt;&gt;*Negative*")</f>
        <v>0</v>
      </c>
      <c r="E49" s="13">
        <f>COUNTIFS('Data entry'!$R$6:$R$200,$A49,'Data entry'!$B$6:$B$200,"DNM")</f>
        <v>0</v>
      </c>
      <c r="F49" s="13">
        <f>SUM(COUNTIFS('Data entry'!$R$6:$R$200,'Summary Data'!$A49,'Data entry'!$B$6:$B$200,{"Confirmed";"Probable"},'Data entry'!$AO$6:$AO$200,$F$10, 'Data entry'!$BD$6:$BD$200,"&lt;&gt;*Negative*"))</f>
        <v>0</v>
      </c>
      <c r="G49" s="13">
        <f>SUM(COUNTIFS('Data entry'!$R$6:$R$200,'Summary Data'!$A49,'Data entry'!$B$6:$B$200,{"Confirmed";"Probable"},'Data entry'!$AO$6:$AO$200,$G$10, 'Data entry'!$BD$6:$BD$200,"&lt;&gt;*Negative*"))</f>
        <v>0</v>
      </c>
      <c r="H49" s="13">
        <f>SUM(COUNTIFS('Data entry'!$R$6:$R$200,'Summary Data'!$A49,'Data entry'!$B$6:$B$200,{"Confirmed";"Probable"},'Data entry'!$AO$6:$AO$200,$H$10, 'Data entry'!$BD$6:$BD$200,"&lt;&gt;*Negative*"))</f>
        <v>0</v>
      </c>
      <c r="I49" s="13">
        <f>SUM(COUNTIFS('Data entry'!$R$6:$R$200,'Summary Data'!$A49,'Data entry'!$B$6:$B$200,{"Confirmed";"Probable"},'Data entry'!$AO$6:$AO$200,$I$10, 'Data entry'!$BD$6:$BD$200,"&lt;&gt;*Negative*"))</f>
        <v>0</v>
      </c>
      <c r="J49" s="13">
        <f>SUM(COUNTIFS('Data entry'!$R$6:$R$200,'Summary Data'!$A49,'Data entry'!$B$6:$B$200,{"Confirmed";"Probable"},'Data entry'!$AO$6:$AO$200,$J$10, 'Data entry'!$BD$6:$BD$200,"&lt;&gt;*Negative*"))</f>
        <v>0</v>
      </c>
      <c r="K49" s="13">
        <f>SUM(COUNTIFS('Data entry'!$R$6:$R$200,'Summary Data'!$A49,'Data entry'!$B$6:$B$200,{"Confirmed";"Probable"},'Data entry'!$AO$6:$AO$200,$K$10, 'Data entry'!$BD$6:$BD$200,"&lt;&gt;*Negative*"))</f>
        <v>0</v>
      </c>
      <c r="L49" s="13">
        <f>SUM(COUNTIFS('Data entry'!$R$6:$R$200,'Summary Data'!$A49,'Data entry'!$B$6:$B$200,{"Confirmed";"Probable"},'Data entry'!$AO$6:$AO$200,$L$10, 'Data entry'!$BD$6:$BD$200,"&lt;&gt;*Negative*"))</f>
        <v>0</v>
      </c>
      <c r="M49" s="13">
        <f>SUM(COUNTIFS('Data entry'!$R$6:$R$200,'Summary Data'!$A49,'Data entry'!$B$6:$B$200,{"Confirmed";"Probable"},'Data entry'!$AO$6:$AO$200,$M$10, 'Data entry'!$BD$6:$BD$200,"&lt;&gt;*Negative*"))</f>
        <v>0</v>
      </c>
      <c r="N49" s="13">
        <f>SUM(COUNTIFS('Data entry'!$R$6:$R$200,'Summary Data'!$A49,'Data entry'!$B$6:$B$200,{"Confirmed";"Probable"},'Data entry'!$AO$6:$AO$200,$N$10, 'Data entry'!$BD$6:$BD$200,"&lt;&gt;*Negative*"))</f>
        <v>0</v>
      </c>
      <c r="O49" s="15">
        <f t="shared" si="3"/>
        <v>0</v>
      </c>
      <c r="P49" s="15">
        <f t="shared" si="4"/>
        <v>0</v>
      </c>
      <c r="Q49" s="15">
        <f>SUM(COUNTIFS('Data entry'!$R$6:$R$200,'Summary Data'!$A49,'Data entry'!$B$6:$B$200,{"Confirmed";"Probable"},'Data entry'!$AP$6:$AP$200,'Data Validation'!$U$2, 'Data entry'!$BD$6:$BD$200,"&lt;&gt;*Negative*"))</f>
        <v>0</v>
      </c>
      <c r="R49" s="15">
        <f>SUM(COUNTIFS('Data entry'!$R$6:$R$200,'Summary Data'!$A49,'Data entry'!$B$6:$B$200,{"Confirmed";"Probable"},'Data entry'!$AP$6:$AP$200,'Data Validation'!$U$3, 'Data entry'!$BD$6:$BD$200,"&lt;&gt;*Negative*"))</f>
        <v>0</v>
      </c>
      <c r="S49" s="15">
        <f>SUM(COUNTIFS('Data entry'!$R$6:$R$200,'Summary Data'!$A49,'Data entry'!$B$6:$B$200,{"Confirmed";"Probable"},'Data entry'!$AP$6:$AP$200,'Data Validation'!$U$4, 'Data entry'!$BD$6:$BD$200,"&lt;&gt;*Negative*"))</f>
        <v>0</v>
      </c>
      <c r="T49" s="15">
        <f>SUM(COUNTIFS('Data entry'!$R$6:$R$200,'Summary Data'!$A49,'Data entry'!$B$6:$B$200,{"Confirmed";"Probable"},'Data entry'!$AP$6:$AP$200,'Data Validation'!$U$5, 'Data entry'!$BD$6:$BD$200,"&lt;&gt;*Negative*"))</f>
        <v>0</v>
      </c>
      <c r="U49" s="15">
        <f>SUM(COUNTIFS('Data entry'!$R$6:$R$200,'Summary Data'!$A49,'Data entry'!$B$6:$B$200,{"Confirmed";"Probable"},'Data entry'!$AP$6:$AP$200,'Data Validation'!$U$6, 'Data entry'!$BD$6:$BD$200,"&lt;&gt;*Negative*"))</f>
        <v>0</v>
      </c>
      <c r="V49" s="15">
        <f>SUM(COUNTIFS('Data entry'!$R$6:$R$200,'Summary Data'!$A49,'Data entry'!$B$6:$B$200,{"Confirmed";"Probable"},'Data entry'!$AQ$6:$AQ$200,'Data Validation'!$V$2, 'Data entry'!$BD$6:$BD$200,"&lt;&gt;*Negative*"))</f>
        <v>0</v>
      </c>
      <c r="W49" s="15">
        <f>SUM(COUNTIFS('Data entry'!$R$6:$R$200,'Summary Data'!$A49,'Data entry'!$B$6:$B$200,{"Confirmed";"Probable"},'Data entry'!$AQ$6:$AQ$200,'Data Validation'!$V$3, 'Data entry'!$BD$6:$BD$200,"&lt;&gt;*Negative*"))</f>
        <v>0</v>
      </c>
      <c r="X49" s="15">
        <f>SUM(COUNTIFS('Data entry'!$R$6:$R$200,'Summary Data'!$A49,'Data entry'!$B$6:$B$200,{"Confirmed";"Probable"},'Data entry'!$AQ$6:$AQ$200,'Data Validation'!$V$4, 'Data entry'!$BD$6:$BD$200,"&lt;&gt;*Negative*"))</f>
        <v>0</v>
      </c>
      <c r="Y49" s="15">
        <f>SUM(COUNTIFS('Data entry'!$R$6:$R$200,'Summary Data'!$A49,'Data entry'!$B$6:$B$200,{"Confirmed";"Probable"},'Data entry'!$AQ$6:$AQ$200,'Data Validation'!$V$5, 'Data entry'!$BD$6:$BD$200,"&lt;&gt;*Negative*"))</f>
        <v>0</v>
      </c>
      <c r="Z49" s="15">
        <f>SUM(COUNTIFS('Data entry'!$R$6:$R$200,'Summary Data'!$A49,'Data entry'!$B$6:$B$200,{"Confirmed";"Probable"},'Data entry'!$AQ$6:$AQ$200,'Data Validation'!$V$6, 'Data entry'!$BD$6:$BD$200,"&lt;&gt;*Negative*"))</f>
        <v>0</v>
      </c>
      <c r="AA49" s="15">
        <f>SUM(COUNTIFS('Data entry'!$R$6:$R$200,'Summary Data'!$A49,'Data entry'!$B$6:$B$200,{"Confirmed";"Probable"},'Data entry'!$AQ$6:$AQ$200,'Data Validation'!$V$7, 'Data entry'!$BD$6:$BD$200,"&lt;&gt;*Negative*"))</f>
        <v>0</v>
      </c>
      <c r="AB49" s="15">
        <f>SUM(COUNTIFS('Data entry'!$R$6:$R$200,'Summary Data'!$A49,'Data entry'!$B$6:$B$200,{"Confirmed";"Probable"},'Data entry'!$AQ$6:$AQ$200,'Data Validation'!$V$8, 'Data entry'!$BD$6:$BD$200,"&lt;&gt;*Negative*"))</f>
        <v>0</v>
      </c>
      <c r="AC49" s="15">
        <f>SUM(COUNTIFS('Data entry'!$R$6:$R$200,'Summary Data'!$A49,'Data entry'!$B$6:$B$200,{"Confirmed";"Probable"},'Data entry'!$AQ$6:$AQ$200,'Data Validation'!$V$9, 'Data entry'!$BD$6:$BD$200,"&lt;&gt;*Negative*"))</f>
        <v>0</v>
      </c>
      <c r="AD49" s="15">
        <f>SUM(COUNTIFS('Data entry'!$R$6:$R$200,'Summary Data'!$A49,'Data entry'!$B$6:$B$200,{"Confirmed";"Probable"},'Data entry'!$AQ$6:$AQ$200,'Data Validation'!$V$10, 'Data entry'!$BD$6:$BD$200,"&lt;&gt;*Negative*"))</f>
        <v>0</v>
      </c>
      <c r="AE49" s="15">
        <f>SUM(COUNTIFS('Data entry'!$R$6:$R$200,'Summary Data'!$A49,'Data entry'!$B$6:$B$200,{"Confirmed";"Probable"},'Data entry'!$AQ$6:$AQ$200,'Data Validation'!$V$11, 'Data entry'!$BD$6:$BD$200,"&lt;&gt;*Negative*"))</f>
        <v>0</v>
      </c>
      <c r="AF49" s="15">
        <f>SUM(COUNTIFS('Data entry'!$R$6:$R$200,'Summary Data'!$A49,'Data entry'!$B$6:$B$200,{"Confirmed";"Probable"},'Data entry'!$AQ$6:$AQ$200,'Data Validation'!$V$2, 'Data entry'!$AP$6:$AP$200,'Data Validation'!$U$2, 'Data entry'!$BD$6:$BD$200,"&lt;&gt;*Negative*"))</f>
        <v>0</v>
      </c>
      <c r="AG49" s="15">
        <f>SUM(COUNTIFS('Data entry'!$R$6:$R$200,'Summary Data'!$A49,'Data entry'!$B$6:$B$200,{"Confirmed";"Probable"},'Data entry'!$AQ$6:$AQ$200,'Data Validation'!$V$2, 'Data entry'!$AP$6:$AP$200,'Data Validation'!$U$3, 'Data entry'!$BD$6:$BD$200,"&lt;&gt;*Negative*"))</f>
        <v>0</v>
      </c>
      <c r="AH49" s="15">
        <f>SUM(COUNTIFS('Data entry'!$R$6:$R$200,'Summary Data'!$A49,'Data entry'!$B$6:$B$200,{"Confirmed";"Probable"},'Data entry'!$AQ$6:$AQ$200,'Data Validation'!$V$2, 'Data entry'!$AP$6:$AP$200,'Data Validation'!$U$4, 'Data entry'!$BD$6:$BD$200,"&lt;&gt;*Negative*"))</f>
        <v>0</v>
      </c>
      <c r="AI49" s="15">
        <f>SUM(COUNTIFS('Data entry'!$R$6:$R$200,'Summary Data'!$A49,'Data entry'!$B$6:$B$200,{"Confirmed";"Probable"},'Data entry'!$AQ$6:$AQ$200,'Data Validation'!$V$2, 'Data entry'!$AP$6:$AP$200,'Data Validation'!$U$5, 'Data entry'!$BD$6:$BD$200,"&lt;&gt;*Negative*"))</f>
        <v>0</v>
      </c>
      <c r="AJ49" s="15">
        <f>SUM(COUNTIFS('Data entry'!$R$6:$R$200,'Summary Data'!$A49,'Data entry'!$B$6:$B$200,{"Confirmed";"Probable"},'Data entry'!$AQ$6:$AQ$200,'Data Validation'!$V$2, 'Data entry'!$AP$6:$AP$200,'Data Validation'!$U$6, 'Data entry'!$BD$6:$BD$200,"&lt;&gt;*Negative*"))</f>
        <v>0</v>
      </c>
      <c r="AK49" s="15">
        <f>SUM(COUNTIFS('Data entry'!$R$6:$R$200,'Summary Data'!$A49,'Data entry'!$B$6:$B$200,{"Confirmed";"Probable"},'Data entry'!$AQ$6:$AQ$200,'Data Validation'!$V$3, 'Data entry'!$AP$6:$AP$200,'Data Validation'!$U$2, 'Data entry'!$BD$6:$BD$200,"&lt;&gt;*Negative*"))</f>
        <v>0</v>
      </c>
      <c r="AL49" s="15">
        <f>SUM(COUNTIFS('Data entry'!$R$6:$R$200,'Summary Data'!$A49,'Data entry'!$B$6:$B$200,{"Confirmed";"Probable"},'Data entry'!$AQ$6:$AQ$200,'Data Validation'!$V$3, 'Data entry'!$AP$6:$AP$200,'Data Validation'!$U$3, 'Data entry'!$BD$6:$BD$200,"&lt;&gt;*Negative*"))</f>
        <v>0</v>
      </c>
      <c r="AM49" s="15">
        <f>SUM(COUNTIFS('Data entry'!$R$6:$R$200,'Summary Data'!$A49,'Data entry'!$B$6:$B$200,{"Confirmed";"Probable"},'Data entry'!$AQ$6:$AQ$200,'Data Validation'!$V$3, 'Data entry'!$AP$6:$AP$200,'Data Validation'!$U$4, 'Data entry'!$BD$6:$BD$200,"&lt;&gt;*Negative*"))</f>
        <v>0</v>
      </c>
      <c r="AN49" s="15">
        <f>SUM(COUNTIFS('Data entry'!$R$6:$R$200,'Summary Data'!$A49,'Data entry'!$B$6:$B$200,{"Confirmed";"Probable"},'Data entry'!$AQ$6:$AQ$200,'Data Validation'!$V$3, 'Data entry'!$AP$6:$AP$200,'Data Validation'!$U$5, 'Data entry'!$BD$6:$BD$200,"&lt;&gt;*Negative*"))</f>
        <v>0</v>
      </c>
      <c r="AO49" s="15">
        <f>SUM(COUNTIFS('Data entry'!$R$6:$R$200,'Summary Data'!$A49,'Data entry'!$B$6:$B$200,{"Confirmed";"Probable"},'Data entry'!$AQ$6:$AQ$200,'Data Validation'!$V$3, 'Data entry'!$AP$6:$AP$200,'Data Validation'!$U$6, 'Data entry'!$BD$6:$BD$200,"&lt;&gt;*Negative*"))</f>
        <v>0</v>
      </c>
      <c r="AP49" s="15">
        <f>SUM(COUNTIFS('Data entry'!$R$6:$R$200,'Summary Data'!$A49,'Data entry'!$B$6:$B$200,{"Confirmed";"Probable"},'Data entry'!$AQ$6:$AQ$200,'Data Validation'!$V$4, 'Data entry'!$AP$6:$AP$200,'Data Validation'!$U$2, 'Data entry'!$BD$6:$BD$200,"&lt;&gt;*Negative*"))</f>
        <v>0</v>
      </c>
      <c r="AQ49" s="15">
        <f>SUM(COUNTIFS('Data entry'!$R$6:$R$200,'Summary Data'!$A49,'Data entry'!$B$6:$B$200,{"Confirmed";"Probable"},'Data entry'!$AQ$6:$AQ$200,'Data Validation'!$V$4, 'Data entry'!$AP$6:$AP$200,'Data Validation'!$U$3, 'Data entry'!$BD$6:$BD$200,"&lt;&gt;*Negative*"))</f>
        <v>0</v>
      </c>
      <c r="AR49" s="15">
        <f>SUM(COUNTIFS('Data entry'!$R$6:$R$200,'Summary Data'!$A49,'Data entry'!$B$6:$B$200,{"Confirmed";"Probable"},'Data entry'!$AQ$6:$AQ$200,'Data Validation'!$V$4, 'Data entry'!$AP$6:$AP$200,'Data Validation'!$U$4, 'Data entry'!$BD$6:$BD$200,"&lt;&gt;*Negative*"))</f>
        <v>0</v>
      </c>
      <c r="AS49" s="15">
        <f>SUM(COUNTIFS('Data entry'!$R$6:$R$200,'Summary Data'!$A49,'Data entry'!$B$6:$B$200,{"Confirmed";"Probable"},'Data entry'!$AQ$6:$AQ$200,'Data Validation'!$V$4, 'Data entry'!$AP$6:$AP$200,'Data Validation'!$U$5, 'Data entry'!$BD$6:$BD$200,"&lt;&gt;*Negative*"))</f>
        <v>0</v>
      </c>
      <c r="AT49" s="15">
        <f>SUM(COUNTIFS('Data entry'!$R$6:$R$200,'Summary Data'!$A49,'Data entry'!$B$6:$B$200,{"Confirmed";"Probable"},'Data entry'!$AQ$6:$AQ$200,'Data Validation'!$V$4, 'Data entry'!$AP$6:$AP$200,'Data Validation'!$U$6, 'Data entry'!$BD$6:$BD$200,"&lt;&gt;*Negative*"))</f>
        <v>0</v>
      </c>
      <c r="AU49" s="15">
        <f>SUM(COUNTIFS('Data entry'!$R$6:$R$200,'Summary Data'!$A49,'Data entry'!$B$6:$B$200,{"Confirmed";"Probable"},'Data entry'!$AQ$6:$AQ$200,'Data Validation'!$V$5, 'Data entry'!$AP$6:$AP$200,'Data Validation'!$U$2, 'Data entry'!$BD$6:$BD$200,"&lt;&gt;*Negative*"))</f>
        <v>0</v>
      </c>
      <c r="AV49" s="15">
        <f>SUM(COUNTIFS('Data entry'!$R$6:$R$200,'Summary Data'!$A49,'Data entry'!$B$6:$B$200,{"Confirmed";"Probable"},'Data entry'!$AQ$6:$AQ$200,'Data Validation'!$V$5, 'Data entry'!$AP$6:$AP$200,'Data Validation'!$U$3, 'Data entry'!$BD$6:$BD$200,"&lt;&gt;*Negative*"))</f>
        <v>0</v>
      </c>
      <c r="AW49" s="15">
        <f>SUM(COUNTIFS('Data entry'!$R$6:$R$200,'Summary Data'!$A49,'Data entry'!$B$6:$B$200,{"Confirmed";"Probable"},'Data entry'!$AQ$6:$AQ$200,'Data Validation'!$V$5, 'Data entry'!$AP$6:$AP$200,'Data Validation'!$U$4, 'Data entry'!$BD$6:$BD$200,"&lt;&gt;*Negative*"))</f>
        <v>0</v>
      </c>
      <c r="AX49" s="15">
        <f>SUM(COUNTIFS('Data entry'!$R$6:$R$200,'Summary Data'!$A49,'Data entry'!$B$6:$B$200,{"Confirmed";"Probable"},'Data entry'!$AQ$6:$AQ$200,'Data Validation'!$V$5, 'Data entry'!$AP$6:$AP$200,'Data Validation'!$U$5, 'Data entry'!$BD$6:$BD$200,"&lt;&gt;*Negative*"))</f>
        <v>0</v>
      </c>
      <c r="AY49" s="15">
        <f>SUM(COUNTIFS('Data entry'!$R$6:$R$200,'Summary Data'!$A49,'Data entry'!$B$6:$B$200,{"Confirmed";"Probable"},'Data entry'!$AQ$6:$AQ$200,'Data Validation'!$V$5, 'Data entry'!$AP$6:$AP$200,'Data Validation'!$U$6, 'Data entry'!$BD$6:$BD$200,"&lt;&gt;*Negative*"))</f>
        <v>0</v>
      </c>
      <c r="AZ49" s="15">
        <f>SUM(COUNTIFS('Data entry'!$R$6:$R$200,'Summary Data'!$A49,'Data entry'!$B$6:$B$200,{"Confirmed";"Probable"},'Data entry'!$AQ$6:$AQ$200,'Data Validation'!$V$6, 'Data entry'!$AP$6:$AP$200,'Data Validation'!$U$2, 'Data entry'!$BD$6:$BD$200,"&lt;&gt;*Negative*"))</f>
        <v>0</v>
      </c>
      <c r="BA49" s="15">
        <f>SUM(COUNTIFS('Data entry'!$R$6:$R$200,'Summary Data'!$A49,'Data entry'!$B$6:$B$200,{"Confirmed";"Probable"},'Data entry'!$AQ$6:$AQ$200,'Data Validation'!$V$6, 'Data entry'!$AP$6:$AP$200,'Data Validation'!$U$3, 'Data entry'!$BD$6:$BD$200,"&lt;&gt;*Negative*"))</f>
        <v>0</v>
      </c>
      <c r="BB49" s="15">
        <f>SUM(COUNTIFS('Data entry'!$R$6:$R$200,'Summary Data'!$A49,'Data entry'!$B$6:$B$200,{"Confirmed";"Probable"},'Data entry'!$AQ$6:$AQ$200,'Data Validation'!$V$6, 'Data entry'!$AP$6:$AP$200,'Data Validation'!$U$4, 'Data entry'!$BD$6:$BD$200,"&lt;&gt;*Negative*"))</f>
        <v>0</v>
      </c>
      <c r="BC49" s="15">
        <f>SUM(COUNTIFS('Data entry'!$R$6:$R$200,'Summary Data'!$A49,'Data entry'!$B$6:$B$200,{"Confirmed";"Probable"},'Data entry'!$AQ$6:$AQ$200,'Data Validation'!$V$6, 'Data entry'!$AP$6:$AP$200,'Data Validation'!$U$5, 'Data entry'!$BD$6:$BD$200,"&lt;&gt;*Negative*"))</f>
        <v>0</v>
      </c>
      <c r="BD49" s="15">
        <f>SUM(COUNTIFS('Data entry'!$R$6:$R$200,'Summary Data'!$A49,'Data entry'!$B$6:$B$200,{"Confirmed";"Probable"},'Data entry'!$AQ$6:$AQ$200,'Data Validation'!$V$6, 'Data entry'!$AP$6:$AP$200,'Data Validation'!$U$6, 'Data entry'!$BD$6:$BD$200,"&lt;&gt;*Negative*"))</f>
        <v>0</v>
      </c>
      <c r="BE49" s="15">
        <f>SUM(COUNTIFS('Data entry'!$R$6:$R$200,'Summary Data'!$A49,'Data entry'!$B$6:$B$200,{"Confirmed";"Probable"},'Data entry'!$AQ$6:$AQ$200,'Data Validation'!$V$7, 'Data entry'!$AP$6:$AP$200,'Data Validation'!$U$2, 'Data entry'!$BD$6:$BD$200,"&lt;&gt;*Negative*"))</f>
        <v>0</v>
      </c>
      <c r="BF49" s="15">
        <f>SUM(COUNTIFS('Data entry'!$R$6:$R$200,'Summary Data'!$A49,'Data entry'!$B$6:$B$200,{"Confirmed";"Probable"},'Data entry'!$AQ$6:$AQ$200,'Data Validation'!$V$7, 'Data entry'!$AP$6:$AP$200,'Data Validation'!$U$3, 'Data entry'!$BD$6:$BD$200,"&lt;&gt;*Negative*"))</f>
        <v>0</v>
      </c>
      <c r="BG49" s="15">
        <f>SUM(COUNTIFS('Data entry'!$R$6:$R$200,'Summary Data'!$A49,'Data entry'!$B$6:$B$200,{"Confirmed";"Probable"},'Data entry'!$AQ$6:$AQ$200,'Data Validation'!$V$7, 'Data entry'!$AP$6:$AP$200,'Data Validation'!$U$4, 'Data entry'!$BD$6:$BD$200,"&lt;&gt;*Negative*"))</f>
        <v>0</v>
      </c>
      <c r="BH49" s="15">
        <f>SUM(COUNTIFS('Data entry'!$R$6:$R$200,'Summary Data'!$A49,'Data entry'!$B$6:$B$200,{"Confirmed";"Probable"},'Data entry'!$AQ$6:$AQ$200,'Data Validation'!$V$7, 'Data entry'!$AP$6:$AP$200,'Data Validation'!$U$5, 'Data entry'!$BD$6:$BD$200,"&lt;&gt;*Negative*"))</f>
        <v>0</v>
      </c>
      <c r="BI49" s="15">
        <f>SUM(COUNTIFS('Data entry'!$R$6:$R$200,'Summary Data'!$A49,'Data entry'!$B$6:$B$200,{"Confirmed";"Probable"},'Data entry'!$AQ$6:$AQ$200,'Data Validation'!$V$7, 'Data entry'!$AP$6:$AP$200,'Data Validation'!$U$6, 'Data entry'!$BD$6:$BD$200,"&lt;&gt;*Negative*"))</f>
        <v>0</v>
      </c>
      <c r="BJ49" s="15">
        <f>SUM(COUNTIFS('Data entry'!$R$6:$R$200,'Summary Data'!$A49,'Data entry'!$B$6:$B$200,{"Confirmed";"Probable"},'Data entry'!$AQ$6:$AQ$200,'Data Validation'!$V$8, 'Data entry'!$AP$6:$AP$200,'Data Validation'!$U$2, 'Data entry'!$BD$6:$BD$200,"&lt;&gt;*Negative*"))</f>
        <v>0</v>
      </c>
      <c r="BK49" s="15">
        <f>SUM(COUNTIFS('Data entry'!$R$6:$R$200,'Summary Data'!$A49,'Data entry'!$B$6:$B$200,{"Confirmed";"Probable"},'Data entry'!$AQ$6:$AQ$200,'Data Validation'!$V$8, 'Data entry'!$AP$6:$AP$200,'Data Validation'!$U$3, 'Data entry'!$BD$6:$BD$200,"&lt;&gt;*Negative*"))</f>
        <v>0</v>
      </c>
      <c r="BL49" s="15">
        <f>SUM(COUNTIFS('Data entry'!$R$6:$R$200,'Summary Data'!$A49,'Data entry'!$B$6:$B$200,{"Confirmed";"Probable"},'Data entry'!$AQ$6:$AQ$200,'Data Validation'!$V$8, 'Data entry'!$AP$6:$AP$200,'Data Validation'!$U$4, 'Data entry'!$BD$6:$BD$200,"&lt;&gt;*Negative*"))</f>
        <v>0</v>
      </c>
      <c r="BM49" s="15">
        <f>SUM(COUNTIFS('Data entry'!$R$6:$R$200,'Summary Data'!$A49,'Data entry'!$B$6:$B$200,{"Confirmed";"Probable"},'Data entry'!$AQ$6:$AQ$200,'Data Validation'!$V$8, 'Data entry'!$AP$6:$AP$200,'Data Validation'!$U$5, 'Data entry'!$BD$6:$BD$200,"&lt;&gt;*Negative*"))</f>
        <v>0</v>
      </c>
      <c r="BN49" s="15">
        <f>SUM(COUNTIFS('Data entry'!$R$6:$R$200,'Summary Data'!$A49,'Data entry'!$B$6:$B$200,{"Confirmed";"Probable"},'Data entry'!$AQ$6:$AQ$200,'Data Validation'!$V$8, 'Data entry'!$AP$6:$AP$200,'Data Validation'!$U$6, 'Data entry'!$BD$6:$BD$200,"&lt;&gt;*Negative*"))</f>
        <v>0</v>
      </c>
      <c r="BO49" s="15">
        <f>SUM(COUNTIFS('Data entry'!$R$6:$R$200,'Summary Data'!$A49,'Data entry'!$B$6:$B$200,{"Confirmed";"Probable"},'Data entry'!$AQ$6:$AQ$200,'Data Validation'!$V$9, 'Data entry'!$AP$6:$AP$200,'Data Validation'!$U$2, 'Data entry'!$BD$6:$BD$200,"&lt;&gt;*Negative*"))</f>
        <v>0</v>
      </c>
      <c r="BP49" s="15">
        <f>SUM(COUNTIFS('Data entry'!$R$6:$R$200,'Summary Data'!$A49,'Data entry'!$B$6:$B$200,{"Confirmed";"Probable"},'Data entry'!$AQ$6:$AQ$200,'Data Validation'!$V$9, 'Data entry'!$AP$6:$AP$200,'Data Validation'!$U$3, 'Data entry'!$BD$6:$BD$200,"&lt;&gt;*Negative*"))</f>
        <v>0</v>
      </c>
      <c r="BQ49" s="15">
        <f>SUM(COUNTIFS('Data entry'!$R$6:$R$200,'Summary Data'!$A49,'Data entry'!$B$6:$B$200,{"Confirmed";"Probable"},'Data entry'!$AQ$6:$AQ$200,'Data Validation'!$V$9, 'Data entry'!$AP$6:$AP$200,'Data Validation'!$U$4, 'Data entry'!$BD$6:$BD$200,"&lt;&gt;*Negative*"))</f>
        <v>0</v>
      </c>
      <c r="BR49" s="15">
        <f>SUM(COUNTIFS('Data entry'!$R$6:$R$200,'Summary Data'!$A49,'Data entry'!$B$6:$B$200,{"Confirmed";"Probable"},'Data entry'!$AQ$6:$AQ$200,'Data Validation'!$V$9, 'Data entry'!$AP$6:$AP$200,'Data Validation'!$U$5, 'Data entry'!$BD$6:$BD$200,"&lt;&gt;*Negative*"))</f>
        <v>0</v>
      </c>
      <c r="BS49" s="15">
        <f>SUM(COUNTIFS('Data entry'!$R$6:$R$200,'Summary Data'!$A49,'Data entry'!$B$6:$B$200,{"Confirmed";"Probable"},'Data entry'!$AQ$6:$AQ$200,'Data Validation'!$V$9, 'Data entry'!$AP$6:$AP$200,'Data Validation'!$U$6, 'Data entry'!$BD$6:$BD$200,"&lt;&gt;*Negative*"))</f>
        <v>0</v>
      </c>
      <c r="BT49" s="15">
        <f>SUM(COUNTIFS('Data entry'!$R$6:$R$200,'Summary Data'!$A49,'Data entry'!$B$6:$B$200,{"Confirmed";"Probable"},'Data entry'!$AQ$6:$AQ$200,'Data Validation'!$V$10, 'Data entry'!$AP$6:$AP$200,'Data Validation'!$U$2, 'Data entry'!$BD$6:$BD$200,"&lt;&gt;*Negative*"))</f>
        <v>0</v>
      </c>
      <c r="BU49" s="15">
        <f>SUM(COUNTIFS('Data entry'!$R$6:$R$200,'Summary Data'!$A49,'Data entry'!$B$6:$B$200,{"Confirmed";"Probable"},'Data entry'!$AQ$6:$AQ$200,'Data Validation'!$V$10, 'Data entry'!$AP$6:$AP$200,'Data Validation'!$U$3, 'Data entry'!$BD$6:$BD$200,"&lt;&gt;*Negative*"))</f>
        <v>0</v>
      </c>
      <c r="BV49" s="15">
        <f>SUM(COUNTIFS('Data entry'!$R$6:$R$200,'Summary Data'!$A49,'Data entry'!$B$6:$B$200,{"Confirmed";"Probable"},'Data entry'!$AQ$6:$AQ$200,'Data Validation'!$V$10, 'Data entry'!$AP$6:$AP$200,'Data Validation'!$U$4, 'Data entry'!$BD$6:$BD$200,"&lt;&gt;*Negative*"))</f>
        <v>0</v>
      </c>
      <c r="BW49" s="15">
        <f>SUM(COUNTIFS('Data entry'!$R$6:$R$200,'Summary Data'!$A49,'Data entry'!$B$6:$B$200,{"Confirmed";"Probable"},'Data entry'!$AQ$6:$AQ$200,'Data Validation'!$V$10, 'Data entry'!$AP$6:$AP$200,'Data Validation'!$U$5, 'Data entry'!$BD$6:$BD$200,"&lt;&gt;*Negative*"))</f>
        <v>0</v>
      </c>
      <c r="BX49" s="15">
        <f>SUM(COUNTIFS('Data entry'!$R$6:$R$200,'Summary Data'!$A49,'Data entry'!$B$6:$B$200,{"Confirmed";"Probable"},'Data entry'!$AQ$6:$AQ$200,'Data Validation'!$V$10, 'Data entry'!$AP$6:$AP$200,'Data Validation'!$U$6, 'Data entry'!$BD$6:$BD$200,"&lt;&gt;*Negative*"))</f>
        <v>0</v>
      </c>
      <c r="BY49" s="15">
        <f>SUM(COUNTIFS('Data entry'!$R$6:$R$200,'Summary Data'!$A49,'Data entry'!$B$6:$B$200,{"Confirmed";"Probable"},'Data entry'!$AQ$6:$AQ$200,'Data Validation'!$V$11, 'Data entry'!$AP$6:$AP$200,'Data Validation'!$U$2, 'Data entry'!$BD$6:$BD$200,"&lt;&gt;*Negative*"))</f>
        <v>0</v>
      </c>
      <c r="BZ49" s="15">
        <f>SUM(COUNTIFS('Data entry'!$R$6:$R$200,'Summary Data'!$A49,'Data entry'!$B$6:$B$200,{"Confirmed";"Probable"},'Data entry'!$AQ$6:$AQ$200,'Data Validation'!$V$11, 'Data entry'!$AP$6:$AP$200,'Data Validation'!$U$3, 'Data entry'!$BD$6:$BD$200,"&lt;&gt;*Negative*"))</f>
        <v>0</v>
      </c>
      <c r="CA49" s="15">
        <f>SUM(COUNTIFS('Data entry'!$R$6:$R$200,'Summary Data'!$A49,'Data entry'!$B$6:$B$200,{"Confirmed";"Probable"},'Data entry'!$AQ$6:$AQ$200,'Data Validation'!$V$11, 'Data entry'!$AP$6:$AP$200,'Data Validation'!$U$4, 'Data entry'!$BD$6:$BD$200,"&lt;&gt;*Negative*"))</f>
        <v>0</v>
      </c>
      <c r="CB49" s="15">
        <f>SUM(COUNTIFS('Data entry'!$R$6:$R$200,'Summary Data'!$A49,'Data entry'!$B$6:$B$200,{"Confirmed";"Probable"},'Data entry'!$AQ$6:$AQ$200,'Data Validation'!$V$11, 'Data entry'!$AP$6:$AP$200,'Data Validation'!$U$5, 'Data entry'!$BD$6:$BD$200,"&lt;&gt;*Negative*"))</f>
        <v>0</v>
      </c>
      <c r="CC49" s="15">
        <f>SUM(COUNTIFS('Data entry'!$R$6:$R$200,'Summary Data'!$A49,'Data entry'!$B$6:$B$200,{"Confirmed";"Probable"},'Data entry'!$AQ$6:$AQ$200,'Data Validation'!$V$11, 'Data entry'!$AP$6:$AP$200,'Data Validation'!$U$6, 'Data entry'!$BD$6:$BD$200,"&lt;&gt;*Negative*"))</f>
        <v>0</v>
      </c>
    </row>
    <row r="50" spans="1:81" x14ac:dyDescent="0.3">
      <c r="A50" s="12">
        <f t="shared" si="5"/>
        <v>38</v>
      </c>
      <c r="B50" s="13">
        <f t="shared" si="2"/>
        <v>0</v>
      </c>
      <c r="C50" s="13">
        <f>COUNTIFS('Data entry'!$R$6:$R$200,$A50,'Data entry'!$B$6:$B$200,"Confirmed",'Data entry'!$BD$6:$BD$200,"&lt;&gt;*Negative*")</f>
        <v>0</v>
      </c>
      <c r="D50" s="13">
        <f>COUNTIFS('Data entry'!$R$6:$R$200,$A50,'Data entry'!$B$6:$B$200,"Probable",'Data entry'!$BD$6:$BD$200,"&lt;&gt;*Negative*")</f>
        <v>0</v>
      </c>
      <c r="E50" s="13">
        <f>COUNTIFS('Data entry'!$R$6:$R$200,$A50,'Data entry'!$B$6:$B$200,"DNM")</f>
        <v>0</v>
      </c>
      <c r="F50" s="13">
        <f>SUM(COUNTIFS('Data entry'!$R$6:$R$200,'Summary Data'!$A50,'Data entry'!$B$6:$B$200,{"Confirmed";"Probable"},'Data entry'!$AO$6:$AO$200,$F$10, 'Data entry'!$BD$6:$BD$200,"&lt;&gt;*Negative*"))</f>
        <v>0</v>
      </c>
      <c r="G50" s="13">
        <f>SUM(COUNTIFS('Data entry'!$R$6:$R$200,'Summary Data'!$A50,'Data entry'!$B$6:$B$200,{"Confirmed";"Probable"},'Data entry'!$AO$6:$AO$200,$G$10, 'Data entry'!$BD$6:$BD$200,"&lt;&gt;*Negative*"))</f>
        <v>0</v>
      </c>
      <c r="H50" s="13">
        <f>SUM(COUNTIFS('Data entry'!$R$6:$R$200,'Summary Data'!$A50,'Data entry'!$B$6:$B$200,{"Confirmed";"Probable"},'Data entry'!$AO$6:$AO$200,$H$10, 'Data entry'!$BD$6:$BD$200,"&lt;&gt;*Negative*"))</f>
        <v>0</v>
      </c>
      <c r="I50" s="13">
        <f>SUM(COUNTIFS('Data entry'!$R$6:$R$200,'Summary Data'!$A50,'Data entry'!$B$6:$B$200,{"Confirmed";"Probable"},'Data entry'!$AO$6:$AO$200,$I$10, 'Data entry'!$BD$6:$BD$200,"&lt;&gt;*Negative*"))</f>
        <v>0</v>
      </c>
      <c r="J50" s="13">
        <f>SUM(COUNTIFS('Data entry'!$R$6:$R$200,'Summary Data'!$A50,'Data entry'!$B$6:$B$200,{"Confirmed";"Probable"},'Data entry'!$AO$6:$AO$200,$J$10, 'Data entry'!$BD$6:$BD$200,"&lt;&gt;*Negative*"))</f>
        <v>0</v>
      </c>
      <c r="K50" s="13">
        <f>SUM(COUNTIFS('Data entry'!$R$6:$R$200,'Summary Data'!$A50,'Data entry'!$B$6:$B$200,{"Confirmed";"Probable"},'Data entry'!$AO$6:$AO$200,$K$10, 'Data entry'!$BD$6:$BD$200,"&lt;&gt;*Negative*"))</f>
        <v>0</v>
      </c>
      <c r="L50" s="13">
        <f>SUM(COUNTIFS('Data entry'!$R$6:$R$200,'Summary Data'!$A50,'Data entry'!$B$6:$B$200,{"Confirmed";"Probable"},'Data entry'!$AO$6:$AO$200,$L$10, 'Data entry'!$BD$6:$BD$200,"&lt;&gt;*Negative*"))</f>
        <v>0</v>
      </c>
      <c r="M50" s="13">
        <f>SUM(COUNTIFS('Data entry'!$R$6:$R$200,'Summary Data'!$A50,'Data entry'!$B$6:$B$200,{"Confirmed";"Probable"},'Data entry'!$AO$6:$AO$200,$M$10, 'Data entry'!$BD$6:$BD$200,"&lt;&gt;*Negative*"))</f>
        <v>0</v>
      </c>
      <c r="N50" s="13">
        <f>SUM(COUNTIFS('Data entry'!$R$6:$R$200,'Summary Data'!$A50,'Data entry'!$B$6:$B$200,{"Confirmed";"Probable"},'Data entry'!$AO$6:$AO$200,$N$10, 'Data entry'!$BD$6:$BD$200,"&lt;&gt;*Negative*"))</f>
        <v>0</v>
      </c>
      <c r="O50" s="15">
        <f t="shared" si="3"/>
        <v>0</v>
      </c>
      <c r="P50" s="15">
        <f t="shared" si="4"/>
        <v>0</v>
      </c>
      <c r="Q50" s="15">
        <f>SUM(COUNTIFS('Data entry'!$R$6:$R$200,'Summary Data'!$A50,'Data entry'!$B$6:$B$200,{"Confirmed";"Probable"},'Data entry'!$AP$6:$AP$200,'Data Validation'!$U$2, 'Data entry'!$BD$6:$BD$200,"&lt;&gt;*Negative*"))</f>
        <v>0</v>
      </c>
      <c r="R50" s="15">
        <f>SUM(COUNTIFS('Data entry'!$R$6:$R$200,'Summary Data'!$A50,'Data entry'!$B$6:$B$200,{"Confirmed";"Probable"},'Data entry'!$AP$6:$AP$200,'Data Validation'!$U$3, 'Data entry'!$BD$6:$BD$200,"&lt;&gt;*Negative*"))</f>
        <v>0</v>
      </c>
      <c r="S50" s="15">
        <f>SUM(COUNTIFS('Data entry'!$R$6:$R$200,'Summary Data'!$A50,'Data entry'!$B$6:$B$200,{"Confirmed";"Probable"},'Data entry'!$AP$6:$AP$200,'Data Validation'!$U$4, 'Data entry'!$BD$6:$BD$200,"&lt;&gt;*Negative*"))</f>
        <v>0</v>
      </c>
      <c r="T50" s="15">
        <f>SUM(COUNTIFS('Data entry'!$R$6:$R$200,'Summary Data'!$A50,'Data entry'!$B$6:$B$200,{"Confirmed";"Probable"},'Data entry'!$AP$6:$AP$200,'Data Validation'!$U$5, 'Data entry'!$BD$6:$BD$200,"&lt;&gt;*Negative*"))</f>
        <v>0</v>
      </c>
      <c r="U50" s="15">
        <f>SUM(COUNTIFS('Data entry'!$R$6:$R$200,'Summary Data'!$A50,'Data entry'!$B$6:$B$200,{"Confirmed";"Probable"},'Data entry'!$AP$6:$AP$200,'Data Validation'!$U$6, 'Data entry'!$BD$6:$BD$200,"&lt;&gt;*Negative*"))</f>
        <v>0</v>
      </c>
      <c r="V50" s="15">
        <f>SUM(COUNTIFS('Data entry'!$R$6:$R$200,'Summary Data'!$A50,'Data entry'!$B$6:$B$200,{"Confirmed";"Probable"},'Data entry'!$AQ$6:$AQ$200,'Data Validation'!$V$2, 'Data entry'!$BD$6:$BD$200,"&lt;&gt;*Negative*"))</f>
        <v>0</v>
      </c>
      <c r="W50" s="15">
        <f>SUM(COUNTIFS('Data entry'!$R$6:$R$200,'Summary Data'!$A50,'Data entry'!$B$6:$B$200,{"Confirmed";"Probable"},'Data entry'!$AQ$6:$AQ$200,'Data Validation'!$V$3, 'Data entry'!$BD$6:$BD$200,"&lt;&gt;*Negative*"))</f>
        <v>0</v>
      </c>
      <c r="X50" s="15">
        <f>SUM(COUNTIFS('Data entry'!$R$6:$R$200,'Summary Data'!$A50,'Data entry'!$B$6:$B$200,{"Confirmed";"Probable"},'Data entry'!$AQ$6:$AQ$200,'Data Validation'!$V$4, 'Data entry'!$BD$6:$BD$200,"&lt;&gt;*Negative*"))</f>
        <v>0</v>
      </c>
      <c r="Y50" s="15">
        <f>SUM(COUNTIFS('Data entry'!$R$6:$R$200,'Summary Data'!$A50,'Data entry'!$B$6:$B$200,{"Confirmed";"Probable"},'Data entry'!$AQ$6:$AQ$200,'Data Validation'!$V$5, 'Data entry'!$BD$6:$BD$200,"&lt;&gt;*Negative*"))</f>
        <v>0</v>
      </c>
      <c r="Z50" s="15">
        <f>SUM(COUNTIFS('Data entry'!$R$6:$R$200,'Summary Data'!$A50,'Data entry'!$B$6:$B$200,{"Confirmed";"Probable"},'Data entry'!$AQ$6:$AQ$200,'Data Validation'!$V$6, 'Data entry'!$BD$6:$BD$200,"&lt;&gt;*Negative*"))</f>
        <v>0</v>
      </c>
      <c r="AA50" s="15">
        <f>SUM(COUNTIFS('Data entry'!$R$6:$R$200,'Summary Data'!$A50,'Data entry'!$B$6:$B$200,{"Confirmed";"Probable"},'Data entry'!$AQ$6:$AQ$200,'Data Validation'!$V$7, 'Data entry'!$BD$6:$BD$200,"&lt;&gt;*Negative*"))</f>
        <v>0</v>
      </c>
      <c r="AB50" s="15">
        <f>SUM(COUNTIFS('Data entry'!$R$6:$R$200,'Summary Data'!$A50,'Data entry'!$B$6:$B$200,{"Confirmed";"Probable"},'Data entry'!$AQ$6:$AQ$200,'Data Validation'!$V$8, 'Data entry'!$BD$6:$BD$200,"&lt;&gt;*Negative*"))</f>
        <v>0</v>
      </c>
      <c r="AC50" s="15">
        <f>SUM(COUNTIFS('Data entry'!$R$6:$R$200,'Summary Data'!$A50,'Data entry'!$B$6:$B$200,{"Confirmed";"Probable"},'Data entry'!$AQ$6:$AQ$200,'Data Validation'!$V$9, 'Data entry'!$BD$6:$BD$200,"&lt;&gt;*Negative*"))</f>
        <v>0</v>
      </c>
      <c r="AD50" s="15">
        <f>SUM(COUNTIFS('Data entry'!$R$6:$R$200,'Summary Data'!$A50,'Data entry'!$B$6:$B$200,{"Confirmed";"Probable"},'Data entry'!$AQ$6:$AQ$200,'Data Validation'!$V$10, 'Data entry'!$BD$6:$BD$200,"&lt;&gt;*Negative*"))</f>
        <v>0</v>
      </c>
      <c r="AE50" s="15">
        <f>SUM(COUNTIFS('Data entry'!$R$6:$R$200,'Summary Data'!$A50,'Data entry'!$B$6:$B$200,{"Confirmed";"Probable"},'Data entry'!$AQ$6:$AQ$200,'Data Validation'!$V$11, 'Data entry'!$BD$6:$BD$200,"&lt;&gt;*Negative*"))</f>
        <v>0</v>
      </c>
      <c r="AF50" s="15">
        <f>SUM(COUNTIFS('Data entry'!$R$6:$R$200,'Summary Data'!$A50,'Data entry'!$B$6:$B$200,{"Confirmed";"Probable"},'Data entry'!$AQ$6:$AQ$200,'Data Validation'!$V$2, 'Data entry'!$AP$6:$AP$200,'Data Validation'!$U$2, 'Data entry'!$BD$6:$BD$200,"&lt;&gt;*Negative*"))</f>
        <v>0</v>
      </c>
      <c r="AG50" s="15">
        <f>SUM(COUNTIFS('Data entry'!$R$6:$R$200,'Summary Data'!$A50,'Data entry'!$B$6:$B$200,{"Confirmed";"Probable"},'Data entry'!$AQ$6:$AQ$200,'Data Validation'!$V$2, 'Data entry'!$AP$6:$AP$200,'Data Validation'!$U$3, 'Data entry'!$BD$6:$BD$200,"&lt;&gt;*Negative*"))</f>
        <v>0</v>
      </c>
      <c r="AH50" s="15">
        <f>SUM(COUNTIFS('Data entry'!$R$6:$R$200,'Summary Data'!$A50,'Data entry'!$B$6:$B$200,{"Confirmed";"Probable"},'Data entry'!$AQ$6:$AQ$200,'Data Validation'!$V$2, 'Data entry'!$AP$6:$AP$200,'Data Validation'!$U$4, 'Data entry'!$BD$6:$BD$200,"&lt;&gt;*Negative*"))</f>
        <v>0</v>
      </c>
      <c r="AI50" s="15">
        <f>SUM(COUNTIFS('Data entry'!$R$6:$R$200,'Summary Data'!$A50,'Data entry'!$B$6:$B$200,{"Confirmed";"Probable"},'Data entry'!$AQ$6:$AQ$200,'Data Validation'!$V$2, 'Data entry'!$AP$6:$AP$200,'Data Validation'!$U$5, 'Data entry'!$BD$6:$BD$200,"&lt;&gt;*Negative*"))</f>
        <v>0</v>
      </c>
      <c r="AJ50" s="15">
        <f>SUM(COUNTIFS('Data entry'!$R$6:$R$200,'Summary Data'!$A50,'Data entry'!$B$6:$B$200,{"Confirmed";"Probable"},'Data entry'!$AQ$6:$AQ$200,'Data Validation'!$V$2, 'Data entry'!$AP$6:$AP$200,'Data Validation'!$U$6, 'Data entry'!$BD$6:$BD$200,"&lt;&gt;*Negative*"))</f>
        <v>0</v>
      </c>
      <c r="AK50" s="15">
        <f>SUM(COUNTIFS('Data entry'!$R$6:$R$200,'Summary Data'!$A50,'Data entry'!$B$6:$B$200,{"Confirmed";"Probable"},'Data entry'!$AQ$6:$AQ$200,'Data Validation'!$V$3, 'Data entry'!$AP$6:$AP$200,'Data Validation'!$U$2, 'Data entry'!$BD$6:$BD$200,"&lt;&gt;*Negative*"))</f>
        <v>0</v>
      </c>
      <c r="AL50" s="15">
        <f>SUM(COUNTIFS('Data entry'!$R$6:$R$200,'Summary Data'!$A50,'Data entry'!$B$6:$B$200,{"Confirmed";"Probable"},'Data entry'!$AQ$6:$AQ$200,'Data Validation'!$V$3, 'Data entry'!$AP$6:$AP$200,'Data Validation'!$U$3, 'Data entry'!$BD$6:$BD$200,"&lt;&gt;*Negative*"))</f>
        <v>0</v>
      </c>
      <c r="AM50" s="15">
        <f>SUM(COUNTIFS('Data entry'!$R$6:$R$200,'Summary Data'!$A50,'Data entry'!$B$6:$B$200,{"Confirmed";"Probable"},'Data entry'!$AQ$6:$AQ$200,'Data Validation'!$V$3, 'Data entry'!$AP$6:$AP$200,'Data Validation'!$U$4, 'Data entry'!$BD$6:$BD$200,"&lt;&gt;*Negative*"))</f>
        <v>0</v>
      </c>
      <c r="AN50" s="15">
        <f>SUM(COUNTIFS('Data entry'!$R$6:$R$200,'Summary Data'!$A50,'Data entry'!$B$6:$B$200,{"Confirmed";"Probable"},'Data entry'!$AQ$6:$AQ$200,'Data Validation'!$V$3, 'Data entry'!$AP$6:$AP$200,'Data Validation'!$U$5, 'Data entry'!$BD$6:$BD$200,"&lt;&gt;*Negative*"))</f>
        <v>0</v>
      </c>
      <c r="AO50" s="15">
        <f>SUM(COUNTIFS('Data entry'!$R$6:$R$200,'Summary Data'!$A50,'Data entry'!$B$6:$B$200,{"Confirmed";"Probable"},'Data entry'!$AQ$6:$AQ$200,'Data Validation'!$V$3, 'Data entry'!$AP$6:$AP$200,'Data Validation'!$U$6, 'Data entry'!$BD$6:$BD$200,"&lt;&gt;*Negative*"))</f>
        <v>0</v>
      </c>
      <c r="AP50" s="15">
        <f>SUM(COUNTIFS('Data entry'!$R$6:$R$200,'Summary Data'!$A50,'Data entry'!$B$6:$B$200,{"Confirmed";"Probable"},'Data entry'!$AQ$6:$AQ$200,'Data Validation'!$V$4, 'Data entry'!$AP$6:$AP$200,'Data Validation'!$U$2, 'Data entry'!$BD$6:$BD$200,"&lt;&gt;*Negative*"))</f>
        <v>0</v>
      </c>
      <c r="AQ50" s="15">
        <f>SUM(COUNTIFS('Data entry'!$R$6:$R$200,'Summary Data'!$A50,'Data entry'!$B$6:$B$200,{"Confirmed";"Probable"},'Data entry'!$AQ$6:$AQ$200,'Data Validation'!$V$4, 'Data entry'!$AP$6:$AP$200,'Data Validation'!$U$3, 'Data entry'!$BD$6:$BD$200,"&lt;&gt;*Negative*"))</f>
        <v>0</v>
      </c>
      <c r="AR50" s="15">
        <f>SUM(COUNTIFS('Data entry'!$R$6:$R$200,'Summary Data'!$A50,'Data entry'!$B$6:$B$200,{"Confirmed";"Probable"},'Data entry'!$AQ$6:$AQ$200,'Data Validation'!$V$4, 'Data entry'!$AP$6:$AP$200,'Data Validation'!$U$4, 'Data entry'!$BD$6:$BD$200,"&lt;&gt;*Negative*"))</f>
        <v>0</v>
      </c>
      <c r="AS50" s="15">
        <f>SUM(COUNTIFS('Data entry'!$R$6:$R$200,'Summary Data'!$A50,'Data entry'!$B$6:$B$200,{"Confirmed";"Probable"},'Data entry'!$AQ$6:$AQ$200,'Data Validation'!$V$4, 'Data entry'!$AP$6:$AP$200,'Data Validation'!$U$5, 'Data entry'!$BD$6:$BD$200,"&lt;&gt;*Negative*"))</f>
        <v>0</v>
      </c>
      <c r="AT50" s="15">
        <f>SUM(COUNTIFS('Data entry'!$R$6:$R$200,'Summary Data'!$A50,'Data entry'!$B$6:$B$200,{"Confirmed";"Probable"},'Data entry'!$AQ$6:$AQ$200,'Data Validation'!$V$4, 'Data entry'!$AP$6:$AP$200,'Data Validation'!$U$6, 'Data entry'!$BD$6:$BD$200,"&lt;&gt;*Negative*"))</f>
        <v>0</v>
      </c>
      <c r="AU50" s="15">
        <f>SUM(COUNTIFS('Data entry'!$R$6:$R$200,'Summary Data'!$A50,'Data entry'!$B$6:$B$200,{"Confirmed";"Probable"},'Data entry'!$AQ$6:$AQ$200,'Data Validation'!$V$5, 'Data entry'!$AP$6:$AP$200,'Data Validation'!$U$2, 'Data entry'!$BD$6:$BD$200,"&lt;&gt;*Negative*"))</f>
        <v>0</v>
      </c>
      <c r="AV50" s="15">
        <f>SUM(COUNTIFS('Data entry'!$R$6:$R$200,'Summary Data'!$A50,'Data entry'!$B$6:$B$200,{"Confirmed";"Probable"},'Data entry'!$AQ$6:$AQ$200,'Data Validation'!$V$5, 'Data entry'!$AP$6:$AP$200,'Data Validation'!$U$3, 'Data entry'!$BD$6:$BD$200,"&lt;&gt;*Negative*"))</f>
        <v>0</v>
      </c>
      <c r="AW50" s="15">
        <f>SUM(COUNTIFS('Data entry'!$R$6:$R$200,'Summary Data'!$A50,'Data entry'!$B$6:$B$200,{"Confirmed";"Probable"},'Data entry'!$AQ$6:$AQ$200,'Data Validation'!$V$5, 'Data entry'!$AP$6:$AP$200,'Data Validation'!$U$4, 'Data entry'!$BD$6:$BD$200,"&lt;&gt;*Negative*"))</f>
        <v>0</v>
      </c>
      <c r="AX50" s="15">
        <f>SUM(COUNTIFS('Data entry'!$R$6:$R$200,'Summary Data'!$A50,'Data entry'!$B$6:$B$200,{"Confirmed";"Probable"},'Data entry'!$AQ$6:$AQ$200,'Data Validation'!$V$5, 'Data entry'!$AP$6:$AP$200,'Data Validation'!$U$5, 'Data entry'!$BD$6:$BD$200,"&lt;&gt;*Negative*"))</f>
        <v>0</v>
      </c>
      <c r="AY50" s="15">
        <f>SUM(COUNTIFS('Data entry'!$R$6:$R$200,'Summary Data'!$A50,'Data entry'!$B$6:$B$200,{"Confirmed";"Probable"},'Data entry'!$AQ$6:$AQ$200,'Data Validation'!$V$5, 'Data entry'!$AP$6:$AP$200,'Data Validation'!$U$6, 'Data entry'!$BD$6:$BD$200,"&lt;&gt;*Negative*"))</f>
        <v>0</v>
      </c>
      <c r="AZ50" s="15">
        <f>SUM(COUNTIFS('Data entry'!$R$6:$R$200,'Summary Data'!$A50,'Data entry'!$B$6:$B$200,{"Confirmed";"Probable"},'Data entry'!$AQ$6:$AQ$200,'Data Validation'!$V$6, 'Data entry'!$AP$6:$AP$200,'Data Validation'!$U$2, 'Data entry'!$BD$6:$BD$200,"&lt;&gt;*Negative*"))</f>
        <v>0</v>
      </c>
      <c r="BA50" s="15">
        <f>SUM(COUNTIFS('Data entry'!$R$6:$R$200,'Summary Data'!$A50,'Data entry'!$B$6:$B$200,{"Confirmed";"Probable"},'Data entry'!$AQ$6:$AQ$200,'Data Validation'!$V$6, 'Data entry'!$AP$6:$AP$200,'Data Validation'!$U$3, 'Data entry'!$BD$6:$BD$200,"&lt;&gt;*Negative*"))</f>
        <v>0</v>
      </c>
      <c r="BB50" s="15">
        <f>SUM(COUNTIFS('Data entry'!$R$6:$R$200,'Summary Data'!$A50,'Data entry'!$B$6:$B$200,{"Confirmed";"Probable"},'Data entry'!$AQ$6:$AQ$200,'Data Validation'!$V$6, 'Data entry'!$AP$6:$AP$200,'Data Validation'!$U$4, 'Data entry'!$BD$6:$BD$200,"&lt;&gt;*Negative*"))</f>
        <v>0</v>
      </c>
      <c r="BC50" s="15">
        <f>SUM(COUNTIFS('Data entry'!$R$6:$R$200,'Summary Data'!$A50,'Data entry'!$B$6:$B$200,{"Confirmed";"Probable"},'Data entry'!$AQ$6:$AQ$200,'Data Validation'!$V$6, 'Data entry'!$AP$6:$AP$200,'Data Validation'!$U$5, 'Data entry'!$BD$6:$BD$200,"&lt;&gt;*Negative*"))</f>
        <v>0</v>
      </c>
      <c r="BD50" s="15">
        <f>SUM(COUNTIFS('Data entry'!$R$6:$R$200,'Summary Data'!$A50,'Data entry'!$B$6:$B$200,{"Confirmed";"Probable"},'Data entry'!$AQ$6:$AQ$200,'Data Validation'!$V$6, 'Data entry'!$AP$6:$AP$200,'Data Validation'!$U$6, 'Data entry'!$BD$6:$BD$200,"&lt;&gt;*Negative*"))</f>
        <v>0</v>
      </c>
      <c r="BE50" s="15">
        <f>SUM(COUNTIFS('Data entry'!$R$6:$R$200,'Summary Data'!$A50,'Data entry'!$B$6:$B$200,{"Confirmed";"Probable"},'Data entry'!$AQ$6:$AQ$200,'Data Validation'!$V$7, 'Data entry'!$AP$6:$AP$200,'Data Validation'!$U$2, 'Data entry'!$BD$6:$BD$200,"&lt;&gt;*Negative*"))</f>
        <v>0</v>
      </c>
      <c r="BF50" s="15">
        <f>SUM(COUNTIFS('Data entry'!$R$6:$R$200,'Summary Data'!$A50,'Data entry'!$B$6:$B$200,{"Confirmed";"Probable"},'Data entry'!$AQ$6:$AQ$200,'Data Validation'!$V$7, 'Data entry'!$AP$6:$AP$200,'Data Validation'!$U$3, 'Data entry'!$BD$6:$BD$200,"&lt;&gt;*Negative*"))</f>
        <v>0</v>
      </c>
      <c r="BG50" s="15">
        <f>SUM(COUNTIFS('Data entry'!$R$6:$R$200,'Summary Data'!$A50,'Data entry'!$B$6:$B$200,{"Confirmed";"Probable"},'Data entry'!$AQ$6:$AQ$200,'Data Validation'!$V$7, 'Data entry'!$AP$6:$AP$200,'Data Validation'!$U$4, 'Data entry'!$BD$6:$BD$200,"&lt;&gt;*Negative*"))</f>
        <v>0</v>
      </c>
      <c r="BH50" s="15">
        <f>SUM(COUNTIFS('Data entry'!$R$6:$R$200,'Summary Data'!$A50,'Data entry'!$B$6:$B$200,{"Confirmed";"Probable"},'Data entry'!$AQ$6:$AQ$200,'Data Validation'!$V$7, 'Data entry'!$AP$6:$AP$200,'Data Validation'!$U$5, 'Data entry'!$BD$6:$BD$200,"&lt;&gt;*Negative*"))</f>
        <v>0</v>
      </c>
      <c r="BI50" s="15">
        <f>SUM(COUNTIFS('Data entry'!$R$6:$R$200,'Summary Data'!$A50,'Data entry'!$B$6:$B$200,{"Confirmed";"Probable"},'Data entry'!$AQ$6:$AQ$200,'Data Validation'!$V$7, 'Data entry'!$AP$6:$AP$200,'Data Validation'!$U$6, 'Data entry'!$BD$6:$BD$200,"&lt;&gt;*Negative*"))</f>
        <v>0</v>
      </c>
      <c r="BJ50" s="15">
        <f>SUM(COUNTIFS('Data entry'!$R$6:$R$200,'Summary Data'!$A50,'Data entry'!$B$6:$B$200,{"Confirmed";"Probable"},'Data entry'!$AQ$6:$AQ$200,'Data Validation'!$V$8, 'Data entry'!$AP$6:$AP$200,'Data Validation'!$U$2, 'Data entry'!$BD$6:$BD$200,"&lt;&gt;*Negative*"))</f>
        <v>0</v>
      </c>
      <c r="BK50" s="15">
        <f>SUM(COUNTIFS('Data entry'!$R$6:$R$200,'Summary Data'!$A50,'Data entry'!$B$6:$B$200,{"Confirmed";"Probable"},'Data entry'!$AQ$6:$AQ$200,'Data Validation'!$V$8, 'Data entry'!$AP$6:$AP$200,'Data Validation'!$U$3, 'Data entry'!$BD$6:$BD$200,"&lt;&gt;*Negative*"))</f>
        <v>0</v>
      </c>
      <c r="BL50" s="15">
        <f>SUM(COUNTIFS('Data entry'!$R$6:$R$200,'Summary Data'!$A50,'Data entry'!$B$6:$B$200,{"Confirmed";"Probable"},'Data entry'!$AQ$6:$AQ$200,'Data Validation'!$V$8, 'Data entry'!$AP$6:$AP$200,'Data Validation'!$U$4, 'Data entry'!$BD$6:$BD$200,"&lt;&gt;*Negative*"))</f>
        <v>0</v>
      </c>
      <c r="BM50" s="15">
        <f>SUM(COUNTIFS('Data entry'!$R$6:$R$200,'Summary Data'!$A50,'Data entry'!$B$6:$B$200,{"Confirmed";"Probable"},'Data entry'!$AQ$6:$AQ$200,'Data Validation'!$V$8, 'Data entry'!$AP$6:$AP$200,'Data Validation'!$U$5, 'Data entry'!$BD$6:$BD$200,"&lt;&gt;*Negative*"))</f>
        <v>0</v>
      </c>
      <c r="BN50" s="15">
        <f>SUM(COUNTIFS('Data entry'!$R$6:$R$200,'Summary Data'!$A50,'Data entry'!$B$6:$B$200,{"Confirmed";"Probable"},'Data entry'!$AQ$6:$AQ$200,'Data Validation'!$V$8, 'Data entry'!$AP$6:$AP$200,'Data Validation'!$U$6, 'Data entry'!$BD$6:$BD$200,"&lt;&gt;*Negative*"))</f>
        <v>0</v>
      </c>
      <c r="BO50" s="15">
        <f>SUM(COUNTIFS('Data entry'!$R$6:$R$200,'Summary Data'!$A50,'Data entry'!$B$6:$B$200,{"Confirmed";"Probable"},'Data entry'!$AQ$6:$AQ$200,'Data Validation'!$V$9, 'Data entry'!$AP$6:$AP$200,'Data Validation'!$U$2, 'Data entry'!$BD$6:$BD$200,"&lt;&gt;*Negative*"))</f>
        <v>0</v>
      </c>
      <c r="BP50" s="15">
        <f>SUM(COUNTIFS('Data entry'!$R$6:$R$200,'Summary Data'!$A50,'Data entry'!$B$6:$B$200,{"Confirmed";"Probable"},'Data entry'!$AQ$6:$AQ$200,'Data Validation'!$V$9, 'Data entry'!$AP$6:$AP$200,'Data Validation'!$U$3, 'Data entry'!$BD$6:$BD$200,"&lt;&gt;*Negative*"))</f>
        <v>0</v>
      </c>
      <c r="BQ50" s="15">
        <f>SUM(COUNTIFS('Data entry'!$R$6:$R$200,'Summary Data'!$A50,'Data entry'!$B$6:$B$200,{"Confirmed";"Probable"},'Data entry'!$AQ$6:$AQ$200,'Data Validation'!$V$9, 'Data entry'!$AP$6:$AP$200,'Data Validation'!$U$4, 'Data entry'!$BD$6:$BD$200,"&lt;&gt;*Negative*"))</f>
        <v>0</v>
      </c>
      <c r="BR50" s="15">
        <f>SUM(COUNTIFS('Data entry'!$R$6:$R$200,'Summary Data'!$A50,'Data entry'!$B$6:$B$200,{"Confirmed";"Probable"},'Data entry'!$AQ$6:$AQ$200,'Data Validation'!$V$9, 'Data entry'!$AP$6:$AP$200,'Data Validation'!$U$5, 'Data entry'!$BD$6:$BD$200,"&lt;&gt;*Negative*"))</f>
        <v>0</v>
      </c>
      <c r="BS50" s="15">
        <f>SUM(COUNTIFS('Data entry'!$R$6:$R$200,'Summary Data'!$A50,'Data entry'!$B$6:$B$200,{"Confirmed";"Probable"},'Data entry'!$AQ$6:$AQ$200,'Data Validation'!$V$9, 'Data entry'!$AP$6:$AP$200,'Data Validation'!$U$6, 'Data entry'!$BD$6:$BD$200,"&lt;&gt;*Negative*"))</f>
        <v>0</v>
      </c>
      <c r="BT50" s="15">
        <f>SUM(COUNTIFS('Data entry'!$R$6:$R$200,'Summary Data'!$A50,'Data entry'!$B$6:$B$200,{"Confirmed";"Probable"},'Data entry'!$AQ$6:$AQ$200,'Data Validation'!$V$10, 'Data entry'!$AP$6:$AP$200,'Data Validation'!$U$2, 'Data entry'!$BD$6:$BD$200,"&lt;&gt;*Negative*"))</f>
        <v>0</v>
      </c>
      <c r="BU50" s="15">
        <f>SUM(COUNTIFS('Data entry'!$R$6:$R$200,'Summary Data'!$A50,'Data entry'!$B$6:$B$200,{"Confirmed";"Probable"},'Data entry'!$AQ$6:$AQ$200,'Data Validation'!$V$10, 'Data entry'!$AP$6:$AP$200,'Data Validation'!$U$3, 'Data entry'!$BD$6:$BD$200,"&lt;&gt;*Negative*"))</f>
        <v>0</v>
      </c>
      <c r="BV50" s="15">
        <f>SUM(COUNTIFS('Data entry'!$R$6:$R$200,'Summary Data'!$A50,'Data entry'!$B$6:$B$200,{"Confirmed";"Probable"},'Data entry'!$AQ$6:$AQ$200,'Data Validation'!$V$10, 'Data entry'!$AP$6:$AP$200,'Data Validation'!$U$4, 'Data entry'!$BD$6:$BD$200,"&lt;&gt;*Negative*"))</f>
        <v>0</v>
      </c>
      <c r="BW50" s="15">
        <f>SUM(COUNTIFS('Data entry'!$R$6:$R$200,'Summary Data'!$A50,'Data entry'!$B$6:$B$200,{"Confirmed";"Probable"},'Data entry'!$AQ$6:$AQ$200,'Data Validation'!$V$10, 'Data entry'!$AP$6:$AP$200,'Data Validation'!$U$5, 'Data entry'!$BD$6:$BD$200,"&lt;&gt;*Negative*"))</f>
        <v>0</v>
      </c>
      <c r="BX50" s="15">
        <f>SUM(COUNTIFS('Data entry'!$R$6:$R$200,'Summary Data'!$A50,'Data entry'!$B$6:$B$200,{"Confirmed";"Probable"},'Data entry'!$AQ$6:$AQ$200,'Data Validation'!$V$10, 'Data entry'!$AP$6:$AP$200,'Data Validation'!$U$6, 'Data entry'!$BD$6:$BD$200,"&lt;&gt;*Negative*"))</f>
        <v>0</v>
      </c>
      <c r="BY50" s="15">
        <f>SUM(COUNTIFS('Data entry'!$R$6:$R$200,'Summary Data'!$A50,'Data entry'!$B$6:$B$200,{"Confirmed";"Probable"},'Data entry'!$AQ$6:$AQ$200,'Data Validation'!$V$11, 'Data entry'!$AP$6:$AP$200,'Data Validation'!$U$2, 'Data entry'!$BD$6:$BD$200,"&lt;&gt;*Negative*"))</f>
        <v>0</v>
      </c>
      <c r="BZ50" s="15">
        <f>SUM(COUNTIFS('Data entry'!$R$6:$R$200,'Summary Data'!$A50,'Data entry'!$B$6:$B$200,{"Confirmed";"Probable"},'Data entry'!$AQ$6:$AQ$200,'Data Validation'!$V$11, 'Data entry'!$AP$6:$AP$200,'Data Validation'!$U$3, 'Data entry'!$BD$6:$BD$200,"&lt;&gt;*Negative*"))</f>
        <v>0</v>
      </c>
      <c r="CA50" s="15">
        <f>SUM(COUNTIFS('Data entry'!$R$6:$R$200,'Summary Data'!$A50,'Data entry'!$B$6:$B$200,{"Confirmed";"Probable"},'Data entry'!$AQ$6:$AQ$200,'Data Validation'!$V$11, 'Data entry'!$AP$6:$AP$200,'Data Validation'!$U$4, 'Data entry'!$BD$6:$BD$200,"&lt;&gt;*Negative*"))</f>
        <v>0</v>
      </c>
      <c r="CB50" s="15">
        <f>SUM(COUNTIFS('Data entry'!$R$6:$R$200,'Summary Data'!$A50,'Data entry'!$B$6:$B$200,{"Confirmed";"Probable"},'Data entry'!$AQ$6:$AQ$200,'Data Validation'!$V$11, 'Data entry'!$AP$6:$AP$200,'Data Validation'!$U$5, 'Data entry'!$BD$6:$BD$200,"&lt;&gt;*Negative*"))</f>
        <v>0</v>
      </c>
      <c r="CC50" s="15">
        <f>SUM(COUNTIFS('Data entry'!$R$6:$R$200,'Summary Data'!$A50,'Data entry'!$B$6:$B$200,{"Confirmed";"Probable"},'Data entry'!$AQ$6:$AQ$200,'Data Validation'!$V$11, 'Data entry'!$AP$6:$AP$200,'Data Validation'!$U$6, 'Data entry'!$BD$6:$BD$200,"&lt;&gt;*Negative*"))</f>
        <v>0</v>
      </c>
    </row>
    <row r="51" spans="1:81" x14ac:dyDescent="0.3">
      <c r="A51" s="12">
        <f t="shared" si="5"/>
        <v>39</v>
      </c>
      <c r="B51" s="13">
        <f t="shared" si="2"/>
        <v>0</v>
      </c>
      <c r="C51" s="13">
        <f>COUNTIFS('Data entry'!$R$6:$R$200,$A51,'Data entry'!$B$6:$B$200,"Confirmed",'Data entry'!$BD$6:$BD$200,"&lt;&gt;*Negative*")</f>
        <v>0</v>
      </c>
      <c r="D51" s="13">
        <f>COUNTIFS('Data entry'!$R$6:$R$200,$A51,'Data entry'!$B$6:$B$200,"Probable",'Data entry'!$BD$6:$BD$200,"&lt;&gt;*Negative*")</f>
        <v>0</v>
      </c>
      <c r="E51" s="13">
        <f>COUNTIFS('Data entry'!$R$6:$R$200,$A51,'Data entry'!$B$6:$B$200,"DNM")</f>
        <v>0</v>
      </c>
      <c r="F51" s="13">
        <f>SUM(COUNTIFS('Data entry'!$R$6:$R$200,'Summary Data'!$A51,'Data entry'!$B$6:$B$200,{"Confirmed";"Probable"},'Data entry'!$AO$6:$AO$200,$F$10, 'Data entry'!$BD$6:$BD$200,"&lt;&gt;*Negative*"))</f>
        <v>0</v>
      </c>
      <c r="G51" s="13">
        <f>SUM(COUNTIFS('Data entry'!$R$6:$R$200,'Summary Data'!$A51,'Data entry'!$B$6:$B$200,{"Confirmed";"Probable"},'Data entry'!$AO$6:$AO$200,$G$10, 'Data entry'!$BD$6:$BD$200,"&lt;&gt;*Negative*"))</f>
        <v>0</v>
      </c>
      <c r="H51" s="13">
        <f>SUM(COUNTIFS('Data entry'!$R$6:$R$200,'Summary Data'!$A51,'Data entry'!$B$6:$B$200,{"Confirmed";"Probable"},'Data entry'!$AO$6:$AO$200,$H$10, 'Data entry'!$BD$6:$BD$200,"&lt;&gt;*Negative*"))</f>
        <v>0</v>
      </c>
      <c r="I51" s="13">
        <f>SUM(COUNTIFS('Data entry'!$R$6:$R$200,'Summary Data'!$A51,'Data entry'!$B$6:$B$200,{"Confirmed";"Probable"},'Data entry'!$AO$6:$AO$200,$I$10, 'Data entry'!$BD$6:$BD$200,"&lt;&gt;*Negative*"))</f>
        <v>0</v>
      </c>
      <c r="J51" s="13">
        <f>SUM(COUNTIFS('Data entry'!$R$6:$R$200,'Summary Data'!$A51,'Data entry'!$B$6:$B$200,{"Confirmed";"Probable"},'Data entry'!$AO$6:$AO$200,$J$10, 'Data entry'!$BD$6:$BD$200,"&lt;&gt;*Negative*"))</f>
        <v>0</v>
      </c>
      <c r="K51" s="13">
        <f>SUM(COUNTIFS('Data entry'!$R$6:$R$200,'Summary Data'!$A51,'Data entry'!$B$6:$B$200,{"Confirmed";"Probable"},'Data entry'!$AO$6:$AO$200,$K$10, 'Data entry'!$BD$6:$BD$200,"&lt;&gt;*Negative*"))</f>
        <v>0</v>
      </c>
      <c r="L51" s="13">
        <f>SUM(COUNTIFS('Data entry'!$R$6:$R$200,'Summary Data'!$A51,'Data entry'!$B$6:$B$200,{"Confirmed";"Probable"},'Data entry'!$AO$6:$AO$200,$L$10, 'Data entry'!$BD$6:$BD$200,"&lt;&gt;*Negative*"))</f>
        <v>0</v>
      </c>
      <c r="M51" s="13">
        <f>SUM(COUNTIFS('Data entry'!$R$6:$R$200,'Summary Data'!$A51,'Data entry'!$B$6:$B$200,{"Confirmed";"Probable"},'Data entry'!$AO$6:$AO$200,$M$10, 'Data entry'!$BD$6:$BD$200,"&lt;&gt;*Negative*"))</f>
        <v>0</v>
      </c>
      <c r="N51" s="13">
        <f>SUM(COUNTIFS('Data entry'!$R$6:$R$200,'Summary Data'!$A51,'Data entry'!$B$6:$B$200,{"Confirmed";"Probable"},'Data entry'!$AO$6:$AO$200,$N$10, 'Data entry'!$BD$6:$BD$200,"&lt;&gt;*Negative*"))</f>
        <v>0</v>
      </c>
      <c r="O51" s="15">
        <f t="shared" si="3"/>
        <v>0</v>
      </c>
      <c r="P51" s="15">
        <f t="shared" si="4"/>
        <v>0</v>
      </c>
      <c r="Q51" s="15">
        <f>SUM(COUNTIFS('Data entry'!$R$6:$R$200,'Summary Data'!$A51,'Data entry'!$B$6:$B$200,{"Confirmed";"Probable"},'Data entry'!$AP$6:$AP$200,'Data Validation'!$U$2, 'Data entry'!$BD$6:$BD$200,"&lt;&gt;*Negative*"))</f>
        <v>0</v>
      </c>
      <c r="R51" s="15">
        <f>SUM(COUNTIFS('Data entry'!$R$6:$R$200,'Summary Data'!$A51,'Data entry'!$B$6:$B$200,{"Confirmed";"Probable"},'Data entry'!$AP$6:$AP$200,'Data Validation'!$U$3, 'Data entry'!$BD$6:$BD$200,"&lt;&gt;*Negative*"))</f>
        <v>0</v>
      </c>
      <c r="S51" s="15">
        <f>SUM(COUNTIFS('Data entry'!$R$6:$R$200,'Summary Data'!$A51,'Data entry'!$B$6:$B$200,{"Confirmed";"Probable"},'Data entry'!$AP$6:$AP$200,'Data Validation'!$U$4, 'Data entry'!$BD$6:$BD$200,"&lt;&gt;*Negative*"))</f>
        <v>0</v>
      </c>
      <c r="T51" s="15">
        <f>SUM(COUNTIFS('Data entry'!$R$6:$R$200,'Summary Data'!$A51,'Data entry'!$B$6:$B$200,{"Confirmed";"Probable"},'Data entry'!$AP$6:$AP$200,'Data Validation'!$U$5, 'Data entry'!$BD$6:$BD$200,"&lt;&gt;*Negative*"))</f>
        <v>0</v>
      </c>
      <c r="U51" s="15">
        <f>SUM(COUNTIFS('Data entry'!$R$6:$R$200,'Summary Data'!$A51,'Data entry'!$B$6:$B$200,{"Confirmed";"Probable"},'Data entry'!$AP$6:$AP$200,'Data Validation'!$U$6, 'Data entry'!$BD$6:$BD$200,"&lt;&gt;*Negative*"))</f>
        <v>0</v>
      </c>
      <c r="V51" s="15">
        <f>SUM(COUNTIFS('Data entry'!$R$6:$R$200,'Summary Data'!$A51,'Data entry'!$B$6:$B$200,{"Confirmed";"Probable"},'Data entry'!$AQ$6:$AQ$200,'Data Validation'!$V$2, 'Data entry'!$BD$6:$BD$200,"&lt;&gt;*Negative*"))</f>
        <v>0</v>
      </c>
      <c r="W51" s="15">
        <f>SUM(COUNTIFS('Data entry'!$R$6:$R$200,'Summary Data'!$A51,'Data entry'!$B$6:$B$200,{"Confirmed";"Probable"},'Data entry'!$AQ$6:$AQ$200,'Data Validation'!$V$3, 'Data entry'!$BD$6:$BD$200,"&lt;&gt;*Negative*"))</f>
        <v>0</v>
      </c>
      <c r="X51" s="15">
        <f>SUM(COUNTIFS('Data entry'!$R$6:$R$200,'Summary Data'!$A51,'Data entry'!$B$6:$B$200,{"Confirmed";"Probable"},'Data entry'!$AQ$6:$AQ$200,'Data Validation'!$V$4, 'Data entry'!$BD$6:$BD$200,"&lt;&gt;*Negative*"))</f>
        <v>0</v>
      </c>
      <c r="Y51" s="15">
        <f>SUM(COUNTIFS('Data entry'!$R$6:$R$200,'Summary Data'!$A51,'Data entry'!$B$6:$B$200,{"Confirmed";"Probable"},'Data entry'!$AQ$6:$AQ$200,'Data Validation'!$V$5, 'Data entry'!$BD$6:$BD$200,"&lt;&gt;*Negative*"))</f>
        <v>0</v>
      </c>
      <c r="Z51" s="15">
        <f>SUM(COUNTIFS('Data entry'!$R$6:$R$200,'Summary Data'!$A51,'Data entry'!$B$6:$B$200,{"Confirmed";"Probable"},'Data entry'!$AQ$6:$AQ$200,'Data Validation'!$V$6, 'Data entry'!$BD$6:$BD$200,"&lt;&gt;*Negative*"))</f>
        <v>0</v>
      </c>
      <c r="AA51" s="15">
        <f>SUM(COUNTIFS('Data entry'!$R$6:$R$200,'Summary Data'!$A51,'Data entry'!$B$6:$B$200,{"Confirmed";"Probable"},'Data entry'!$AQ$6:$AQ$200,'Data Validation'!$V$7, 'Data entry'!$BD$6:$BD$200,"&lt;&gt;*Negative*"))</f>
        <v>0</v>
      </c>
      <c r="AB51" s="15">
        <f>SUM(COUNTIFS('Data entry'!$R$6:$R$200,'Summary Data'!$A51,'Data entry'!$B$6:$B$200,{"Confirmed";"Probable"},'Data entry'!$AQ$6:$AQ$200,'Data Validation'!$V$8, 'Data entry'!$BD$6:$BD$200,"&lt;&gt;*Negative*"))</f>
        <v>0</v>
      </c>
      <c r="AC51" s="15">
        <f>SUM(COUNTIFS('Data entry'!$R$6:$R$200,'Summary Data'!$A51,'Data entry'!$B$6:$B$200,{"Confirmed";"Probable"},'Data entry'!$AQ$6:$AQ$200,'Data Validation'!$V$9, 'Data entry'!$BD$6:$BD$200,"&lt;&gt;*Negative*"))</f>
        <v>0</v>
      </c>
      <c r="AD51" s="15">
        <f>SUM(COUNTIFS('Data entry'!$R$6:$R$200,'Summary Data'!$A51,'Data entry'!$B$6:$B$200,{"Confirmed";"Probable"},'Data entry'!$AQ$6:$AQ$200,'Data Validation'!$V$10, 'Data entry'!$BD$6:$BD$200,"&lt;&gt;*Negative*"))</f>
        <v>0</v>
      </c>
      <c r="AE51" s="15">
        <f>SUM(COUNTIFS('Data entry'!$R$6:$R$200,'Summary Data'!$A51,'Data entry'!$B$6:$B$200,{"Confirmed";"Probable"},'Data entry'!$AQ$6:$AQ$200,'Data Validation'!$V$11, 'Data entry'!$BD$6:$BD$200,"&lt;&gt;*Negative*"))</f>
        <v>0</v>
      </c>
      <c r="AF51" s="15">
        <f>SUM(COUNTIFS('Data entry'!$R$6:$R$200,'Summary Data'!$A51,'Data entry'!$B$6:$B$200,{"Confirmed";"Probable"},'Data entry'!$AQ$6:$AQ$200,'Data Validation'!$V$2, 'Data entry'!$AP$6:$AP$200,'Data Validation'!$U$2, 'Data entry'!$BD$6:$BD$200,"&lt;&gt;*Negative*"))</f>
        <v>0</v>
      </c>
      <c r="AG51" s="15">
        <f>SUM(COUNTIFS('Data entry'!$R$6:$R$200,'Summary Data'!$A51,'Data entry'!$B$6:$B$200,{"Confirmed";"Probable"},'Data entry'!$AQ$6:$AQ$200,'Data Validation'!$V$2, 'Data entry'!$AP$6:$AP$200,'Data Validation'!$U$3, 'Data entry'!$BD$6:$BD$200,"&lt;&gt;*Negative*"))</f>
        <v>0</v>
      </c>
      <c r="AH51" s="15">
        <f>SUM(COUNTIFS('Data entry'!$R$6:$R$200,'Summary Data'!$A51,'Data entry'!$B$6:$B$200,{"Confirmed";"Probable"},'Data entry'!$AQ$6:$AQ$200,'Data Validation'!$V$2, 'Data entry'!$AP$6:$AP$200,'Data Validation'!$U$4, 'Data entry'!$BD$6:$BD$200,"&lt;&gt;*Negative*"))</f>
        <v>0</v>
      </c>
      <c r="AI51" s="15">
        <f>SUM(COUNTIFS('Data entry'!$R$6:$R$200,'Summary Data'!$A51,'Data entry'!$B$6:$B$200,{"Confirmed";"Probable"},'Data entry'!$AQ$6:$AQ$200,'Data Validation'!$V$2, 'Data entry'!$AP$6:$AP$200,'Data Validation'!$U$5, 'Data entry'!$BD$6:$BD$200,"&lt;&gt;*Negative*"))</f>
        <v>0</v>
      </c>
      <c r="AJ51" s="15">
        <f>SUM(COUNTIFS('Data entry'!$R$6:$R$200,'Summary Data'!$A51,'Data entry'!$B$6:$B$200,{"Confirmed";"Probable"},'Data entry'!$AQ$6:$AQ$200,'Data Validation'!$V$2, 'Data entry'!$AP$6:$AP$200,'Data Validation'!$U$6, 'Data entry'!$BD$6:$BD$200,"&lt;&gt;*Negative*"))</f>
        <v>0</v>
      </c>
      <c r="AK51" s="15">
        <f>SUM(COUNTIFS('Data entry'!$R$6:$R$200,'Summary Data'!$A51,'Data entry'!$B$6:$B$200,{"Confirmed";"Probable"},'Data entry'!$AQ$6:$AQ$200,'Data Validation'!$V$3, 'Data entry'!$AP$6:$AP$200,'Data Validation'!$U$2, 'Data entry'!$BD$6:$BD$200,"&lt;&gt;*Negative*"))</f>
        <v>0</v>
      </c>
      <c r="AL51" s="15">
        <f>SUM(COUNTIFS('Data entry'!$R$6:$R$200,'Summary Data'!$A51,'Data entry'!$B$6:$B$200,{"Confirmed";"Probable"},'Data entry'!$AQ$6:$AQ$200,'Data Validation'!$V$3, 'Data entry'!$AP$6:$AP$200,'Data Validation'!$U$3, 'Data entry'!$BD$6:$BD$200,"&lt;&gt;*Negative*"))</f>
        <v>0</v>
      </c>
      <c r="AM51" s="15">
        <f>SUM(COUNTIFS('Data entry'!$R$6:$R$200,'Summary Data'!$A51,'Data entry'!$B$6:$B$200,{"Confirmed";"Probable"},'Data entry'!$AQ$6:$AQ$200,'Data Validation'!$V$3, 'Data entry'!$AP$6:$AP$200,'Data Validation'!$U$4, 'Data entry'!$BD$6:$BD$200,"&lt;&gt;*Negative*"))</f>
        <v>0</v>
      </c>
      <c r="AN51" s="15">
        <f>SUM(COUNTIFS('Data entry'!$R$6:$R$200,'Summary Data'!$A51,'Data entry'!$B$6:$B$200,{"Confirmed";"Probable"},'Data entry'!$AQ$6:$AQ$200,'Data Validation'!$V$3, 'Data entry'!$AP$6:$AP$200,'Data Validation'!$U$5, 'Data entry'!$BD$6:$BD$200,"&lt;&gt;*Negative*"))</f>
        <v>0</v>
      </c>
      <c r="AO51" s="15">
        <f>SUM(COUNTIFS('Data entry'!$R$6:$R$200,'Summary Data'!$A51,'Data entry'!$B$6:$B$200,{"Confirmed";"Probable"},'Data entry'!$AQ$6:$AQ$200,'Data Validation'!$V$3, 'Data entry'!$AP$6:$AP$200,'Data Validation'!$U$6, 'Data entry'!$BD$6:$BD$200,"&lt;&gt;*Negative*"))</f>
        <v>0</v>
      </c>
      <c r="AP51" s="15">
        <f>SUM(COUNTIFS('Data entry'!$R$6:$R$200,'Summary Data'!$A51,'Data entry'!$B$6:$B$200,{"Confirmed";"Probable"},'Data entry'!$AQ$6:$AQ$200,'Data Validation'!$V$4, 'Data entry'!$AP$6:$AP$200,'Data Validation'!$U$2, 'Data entry'!$BD$6:$BD$200,"&lt;&gt;*Negative*"))</f>
        <v>0</v>
      </c>
      <c r="AQ51" s="15">
        <f>SUM(COUNTIFS('Data entry'!$R$6:$R$200,'Summary Data'!$A51,'Data entry'!$B$6:$B$200,{"Confirmed";"Probable"},'Data entry'!$AQ$6:$AQ$200,'Data Validation'!$V$4, 'Data entry'!$AP$6:$AP$200,'Data Validation'!$U$3, 'Data entry'!$BD$6:$BD$200,"&lt;&gt;*Negative*"))</f>
        <v>0</v>
      </c>
      <c r="AR51" s="15">
        <f>SUM(COUNTIFS('Data entry'!$R$6:$R$200,'Summary Data'!$A51,'Data entry'!$B$6:$B$200,{"Confirmed";"Probable"},'Data entry'!$AQ$6:$AQ$200,'Data Validation'!$V$4, 'Data entry'!$AP$6:$AP$200,'Data Validation'!$U$4, 'Data entry'!$BD$6:$BD$200,"&lt;&gt;*Negative*"))</f>
        <v>0</v>
      </c>
      <c r="AS51" s="15">
        <f>SUM(COUNTIFS('Data entry'!$R$6:$R$200,'Summary Data'!$A51,'Data entry'!$B$6:$B$200,{"Confirmed";"Probable"},'Data entry'!$AQ$6:$AQ$200,'Data Validation'!$V$4, 'Data entry'!$AP$6:$AP$200,'Data Validation'!$U$5, 'Data entry'!$BD$6:$BD$200,"&lt;&gt;*Negative*"))</f>
        <v>0</v>
      </c>
      <c r="AT51" s="15">
        <f>SUM(COUNTIFS('Data entry'!$R$6:$R$200,'Summary Data'!$A51,'Data entry'!$B$6:$B$200,{"Confirmed";"Probable"},'Data entry'!$AQ$6:$AQ$200,'Data Validation'!$V$4, 'Data entry'!$AP$6:$AP$200,'Data Validation'!$U$6, 'Data entry'!$BD$6:$BD$200,"&lt;&gt;*Negative*"))</f>
        <v>0</v>
      </c>
      <c r="AU51" s="15">
        <f>SUM(COUNTIFS('Data entry'!$R$6:$R$200,'Summary Data'!$A51,'Data entry'!$B$6:$B$200,{"Confirmed";"Probable"},'Data entry'!$AQ$6:$AQ$200,'Data Validation'!$V$5, 'Data entry'!$AP$6:$AP$200,'Data Validation'!$U$2, 'Data entry'!$BD$6:$BD$200,"&lt;&gt;*Negative*"))</f>
        <v>0</v>
      </c>
      <c r="AV51" s="15">
        <f>SUM(COUNTIFS('Data entry'!$R$6:$R$200,'Summary Data'!$A51,'Data entry'!$B$6:$B$200,{"Confirmed";"Probable"},'Data entry'!$AQ$6:$AQ$200,'Data Validation'!$V$5, 'Data entry'!$AP$6:$AP$200,'Data Validation'!$U$3, 'Data entry'!$BD$6:$BD$200,"&lt;&gt;*Negative*"))</f>
        <v>0</v>
      </c>
      <c r="AW51" s="15">
        <f>SUM(COUNTIFS('Data entry'!$R$6:$R$200,'Summary Data'!$A51,'Data entry'!$B$6:$B$200,{"Confirmed";"Probable"},'Data entry'!$AQ$6:$AQ$200,'Data Validation'!$V$5, 'Data entry'!$AP$6:$AP$200,'Data Validation'!$U$4, 'Data entry'!$BD$6:$BD$200,"&lt;&gt;*Negative*"))</f>
        <v>0</v>
      </c>
      <c r="AX51" s="15">
        <f>SUM(COUNTIFS('Data entry'!$R$6:$R$200,'Summary Data'!$A51,'Data entry'!$B$6:$B$200,{"Confirmed";"Probable"},'Data entry'!$AQ$6:$AQ$200,'Data Validation'!$V$5, 'Data entry'!$AP$6:$AP$200,'Data Validation'!$U$5, 'Data entry'!$BD$6:$BD$200,"&lt;&gt;*Negative*"))</f>
        <v>0</v>
      </c>
      <c r="AY51" s="15">
        <f>SUM(COUNTIFS('Data entry'!$R$6:$R$200,'Summary Data'!$A51,'Data entry'!$B$6:$B$200,{"Confirmed";"Probable"},'Data entry'!$AQ$6:$AQ$200,'Data Validation'!$V$5, 'Data entry'!$AP$6:$AP$200,'Data Validation'!$U$6, 'Data entry'!$BD$6:$BD$200,"&lt;&gt;*Negative*"))</f>
        <v>0</v>
      </c>
      <c r="AZ51" s="15">
        <f>SUM(COUNTIFS('Data entry'!$R$6:$R$200,'Summary Data'!$A51,'Data entry'!$B$6:$B$200,{"Confirmed";"Probable"},'Data entry'!$AQ$6:$AQ$200,'Data Validation'!$V$6, 'Data entry'!$AP$6:$AP$200,'Data Validation'!$U$2, 'Data entry'!$BD$6:$BD$200,"&lt;&gt;*Negative*"))</f>
        <v>0</v>
      </c>
      <c r="BA51" s="15">
        <f>SUM(COUNTIFS('Data entry'!$R$6:$R$200,'Summary Data'!$A51,'Data entry'!$B$6:$B$200,{"Confirmed";"Probable"},'Data entry'!$AQ$6:$AQ$200,'Data Validation'!$V$6, 'Data entry'!$AP$6:$AP$200,'Data Validation'!$U$3, 'Data entry'!$BD$6:$BD$200,"&lt;&gt;*Negative*"))</f>
        <v>0</v>
      </c>
      <c r="BB51" s="15">
        <f>SUM(COUNTIFS('Data entry'!$R$6:$R$200,'Summary Data'!$A51,'Data entry'!$B$6:$B$200,{"Confirmed";"Probable"},'Data entry'!$AQ$6:$AQ$200,'Data Validation'!$V$6, 'Data entry'!$AP$6:$AP$200,'Data Validation'!$U$4, 'Data entry'!$BD$6:$BD$200,"&lt;&gt;*Negative*"))</f>
        <v>0</v>
      </c>
      <c r="BC51" s="15">
        <f>SUM(COUNTIFS('Data entry'!$R$6:$R$200,'Summary Data'!$A51,'Data entry'!$B$6:$B$200,{"Confirmed";"Probable"},'Data entry'!$AQ$6:$AQ$200,'Data Validation'!$V$6, 'Data entry'!$AP$6:$AP$200,'Data Validation'!$U$5, 'Data entry'!$BD$6:$BD$200,"&lt;&gt;*Negative*"))</f>
        <v>0</v>
      </c>
      <c r="BD51" s="15">
        <f>SUM(COUNTIFS('Data entry'!$R$6:$R$200,'Summary Data'!$A51,'Data entry'!$B$6:$B$200,{"Confirmed";"Probable"},'Data entry'!$AQ$6:$AQ$200,'Data Validation'!$V$6, 'Data entry'!$AP$6:$AP$200,'Data Validation'!$U$6, 'Data entry'!$BD$6:$BD$200,"&lt;&gt;*Negative*"))</f>
        <v>0</v>
      </c>
      <c r="BE51" s="15">
        <f>SUM(COUNTIFS('Data entry'!$R$6:$R$200,'Summary Data'!$A51,'Data entry'!$B$6:$B$200,{"Confirmed";"Probable"},'Data entry'!$AQ$6:$AQ$200,'Data Validation'!$V$7, 'Data entry'!$AP$6:$AP$200,'Data Validation'!$U$2, 'Data entry'!$BD$6:$BD$200,"&lt;&gt;*Negative*"))</f>
        <v>0</v>
      </c>
      <c r="BF51" s="15">
        <f>SUM(COUNTIFS('Data entry'!$R$6:$R$200,'Summary Data'!$A51,'Data entry'!$B$6:$B$200,{"Confirmed";"Probable"},'Data entry'!$AQ$6:$AQ$200,'Data Validation'!$V$7, 'Data entry'!$AP$6:$AP$200,'Data Validation'!$U$3, 'Data entry'!$BD$6:$BD$200,"&lt;&gt;*Negative*"))</f>
        <v>0</v>
      </c>
      <c r="BG51" s="15">
        <f>SUM(COUNTIFS('Data entry'!$R$6:$R$200,'Summary Data'!$A51,'Data entry'!$B$6:$B$200,{"Confirmed";"Probable"},'Data entry'!$AQ$6:$AQ$200,'Data Validation'!$V$7, 'Data entry'!$AP$6:$AP$200,'Data Validation'!$U$4, 'Data entry'!$BD$6:$BD$200,"&lt;&gt;*Negative*"))</f>
        <v>0</v>
      </c>
      <c r="BH51" s="15">
        <f>SUM(COUNTIFS('Data entry'!$R$6:$R$200,'Summary Data'!$A51,'Data entry'!$B$6:$B$200,{"Confirmed";"Probable"},'Data entry'!$AQ$6:$AQ$200,'Data Validation'!$V$7, 'Data entry'!$AP$6:$AP$200,'Data Validation'!$U$5, 'Data entry'!$BD$6:$BD$200,"&lt;&gt;*Negative*"))</f>
        <v>0</v>
      </c>
      <c r="BI51" s="15">
        <f>SUM(COUNTIFS('Data entry'!$R$6:$R$200,'Summary Data'!$A51,'Data entry'!$B$6:$B$200,{"Confirmed";"Probable"},'Data entry'!$AQ$6:$AQ$200,'Data Validation'!$V$7, 'Data entry'!$AP$6:$AP$200,'Data Validation'!$U$6, 'Data entry'!$BD$6:$BD$200,"&lt;&gt;*Negative*"))</f>
        <v>0</v>
      </c>
      <c r="BJ51" s="15">
        <f>SUM(COUNTIFS('Data entry'!$R$6:$R$200,'Summary Data'!$A51,'Data entry'!$B$6:$B$200,{"Confirmed";"Probable"},'Data entry'!$AQ$6:$AQ$200,'Data Validation'!$V$8, 'Data entry'!$AP$6:$AP$200,'Data Validation'!$U$2, 'Data entry'!$BD$6:$BD$200,"&lt;&gt;*Negative*"))</f>
        <v>0</v>
      </c>
      <c r="BK51" s="15">
        <f>SUM(COUNTIFS('Data entry'!$R$6:$R$200,'Summary Data'!$A51,'Data entry'!$B$6:$B$200,{"Confirmed";"Probable"},'Data entry'!$AQ$6:$AQ$200,'Data Validation'!$V$8, 'Data entry'!$AP$6:$AP$200,'Data Validation'!$U$3, 'Data entry'!$BD$6:$BD$200,"&lt;&gt;*Negative*"))</f>
        <v>0</v>
      </c>
      <c r="BL51" s="15">
        <f>SUM(COUNTIFS('Data entry'!$R$6:$R$200,'Summary Data'!$A51,'Data entry'!$B$6:$B$200,{"Confirmed";"Probable"},'Data entry'!$AQ$6:$AQ$200,'Data Validation'!$V$8, 'Data entry'!$AP$6:$AP$200,'Data Validation'!$U$4, 'Data entry'!$BD$6:$BD$200,"&lt;&gt;*Negative*"))</f>
        <v>0</v>
      </c>
      <c r="BM51" s="15">
        <f>SUM(COUNTIFS('Data entry'!$R$6:$R$200,'Summary Data'!$A51,'Data entry'!$B$6:$B$200,{"Confirmed";"Probable"},'Data entry'!$AQ$6:$AQ$200,'Data Validation'!$V$8, 'Data entry'!$AP$6:$AP$200,'Data Validation'!$U$5, 'Data entry'!$BD$6:$BD$200,"&lt;&gt;*Negative*"))</f>
        <v>0</v>
      </c>
      <c r="BN51" s="15">
        <f>SUM(COUNTIFS('Data entry'!$R$6:$R$200,'Summary Data'!$A51,'Data entry'!$B$6:$B$200,{"Confirmed";"Probable"},'Data entry'!$AQ$6:$AQ$200,'Data Validation'!$V$8, 'Data entry'!$AP$6:$AP$200,'Data Validation'!$U$6, 'Data entry'!$BD$6:$BD$200,"&lt;&gt;*Negative*"))</f>
        <v>0</v>
      </c>
      <c r="BO51" s="15">
        <f>SUM(COUNTIFS('Data entry'!$R$6:$R$200,'Summary Data'!$A51,'Data entry'!$B$6:$B$200,{"Confirmed";"Probable"},'Data entry'!$AQ$6:$AQ$200,'Data Validation'!$V$9, 'Data entry'!$AP$6:$AP$200,'Data Validation'!$U$2, 'Data entry'!$BD$6:$BD$200,"&lt;&gt;*Negative*"))</f>
        <v>0</v>
      </c>
      <c r="BP51" s="15">
        <f>SUM(COUNTIFS('Data entry'!$R$6:$R$200,'Summary Data'!$A51,'Data entry'!$B$6:$B$200,{"Confirmed";"Probable"},'Data entry'!$AQ$6:$AQ$200,'Data Validation'!$V$9, 'Data entry'!$AP$6:$AP$200,'Data Validation'!$U$3, 'Data entry'!$BD$6:$BD$200,"&lt;&gt;*Negative*"))</f>
        <v>0</v>
      </c>
      <c r="BQ51" s="15">
        <f>SUM(COUNTIFS('Data entry'!$R$6:$R$200,'Summary Data'!$A51,'Data entry'!$B$6:$B$200,{"Confirmed";"Probable"},'Data entry'!$AQ$6:$AQ$200,'Data Validation'!$V$9, 'Data entry'!$AP$6:$AP$200,'Data Validation'!$U$4, 'Data entry'!$BD$6:$BD$200,"&lt;&gt;*Negative*"))</f>
        <v>0</v>
      </c>
      <c r="BR51" s="15">
        <f>SUM(COUNTIFS('Data entry'!$R$6:$R$200,'Summary Data'!$A51,'Data entry'!$B$6:$B$200,{"Confirmed";"Probable"},'Data entry'!$AQ$6:$AQ$200,'Data Validation'!$V$9, 'Data entry'!$AP$6:$AP$200,'Data Validation'!$U$5, 'Data entry'!$BD$6:$BD$200,"&lt;&gt;*Negative*"))</f>
        <v>0</v>
      </c>
      <c r="BS51" s="15">
        <f>SUM(COUNTIFS('Data entry'!$R$6:$R$200,'Summary Data'!$A51,'Data entry'!$B$6:$B$200,{"Confirmed";"Probable"},'Data entry'!$AQ$6:$AQ$200,'Data Validation'!$V$9, 'Data entry'!$AP$6:$AP$200,'Data Validation'!$U$6, 'Data entry'!$BD$6:$BD$200,"&lt;&gt;*Negative*"))</f>
        <v>0</v>
      </c>
      <c r="BT51" s="15">
        <f>SUM(COUNTIFS('Data entry'!$R$6:$R$200,'Summary Data'!$A51,'Data entry'!$B$6:$B$200,{"Confirmed";"Probable"},'Data entry'!$AQ$6:$AQ$200,'Data Validation'!$V$10, 'Data entry'!$AP$6:$AP$200,'Data Validation'!$U$2, 'Data entry'!$BD$6:$BD$200,"&lt;&gt;*Negative*"))</f>
        <v>0</v>
      </c>
      <c r="BU51" s="15">
        <f>SUM(COUNTIFS('Data entry'!$R$6:$R$200,'Summary Data'!$A51,'Data entry'!$B$6:$B$200,{"Confirmed";"Probable"},'Data entry'!$AQ$6:$AQ$200,'Data Validation'!$V$10, 'Data entry'!$AP$6:$AP$200,'Data Validation'!$U$3, 'Data entry'!$BD$6:$BD$200,"&lt;&gt;*Negative*"))</f>
        <v>0</v>
      </c>
      <c r="BV51" s="15">
        <f>SUM(COUNTIFS('Data entry'!$R$6:$R$200,'Summary Data'!$A51,'Data entry'!$B$6:$B$200,{"Confirmed";"Probable"},'Data entry'!$AQ$6:$AQ$200,'Data Validation'!$V$10, 'Data entry'!$AP$6:$AP$200,'Data Validation'!$U$4, 'Data entry'!$BD$6:$BD$200,"&lt;&gt;*Negative*"))</f>
        <v>0</v>
      </c>
      <c r="BW51" s="15">
        <f>SUM(COUNTIFS('Data entry'!$R$6:$R$200,'Summary Data'!$A51,'Data entry'!$B$6:$B$200,{"Confirmed";"Probable"},'Data entry'!$AQ$6:$AQ$200,'Data Validation'!$V$10, 'Data entry'!$AP$6:$AP$200,'Data Validation'!$U$5, 'Data entry'!$BD$6:$BD$200,"&lt;&gt;*Negative*"))</f>
        <v>0</v>
      </c>
      <c r="BX51" s="15">
        <f>SUM(COUNTIFS('Data entry'!$R$6:$R$200,'Summary Data'!$A51,'Data entry'!$B$6:$B$200,{"Confirmed";"Probable"},'Data entry'!$AQ$6:$AQ$200,'Data Validation'!$V$10, 'Data entry'!$AP$6:$AP$200,'Data Validation'!$U$6, 'Data entry'!$BD$6:$BD$200,"&lt;&gt;*Negative*"))</f>
        <v>0</v>
      </c>
      <c r="BY51" s="15">
        <f>SUM(COUNTIFS('Data entry'!$R$6:$R$200,'Summary Data'!$A51,'Data entry'!$B$6:$B$200,{"Confirmed";"Probable"},'Data entry'!$AQ$6:$AQ$200,'Data Validation'!$V$11, 'Data entry'!$AP$6:$AP$200,'Data Validation'!$U$2, 'Data entry'!$BD$6:$BD$200,"&lt;&gt;*Negative*"))</f>
        <v>0</v>
      </c>
      <c r="BZ51" s="15">
        <f>SUM(COUNTIFS('Data entry'!$R$6:$R$200,'Summary Data'!$A51,'Data entry'!$B$6:$B$200,{"Confirmed";"Probable"},'Data entry'!$AQ$6:$AQ$200,'Data Validation'!$V$11, 'Data entry'!$AP$6:$AP$200,'Data Validation'!$U$3, 'Data entry'!$BD$6:$BD$200,"&lt;&gt;*Negative*"))</f>
        <v>0</v>
      </c>
      <c r="CA51" s="15">
        <f>SUM(COUNTIFS('Data entry'!$R$6:$R$200,'Summary Data'!$A51,'Data entry'!$B$6:$B$200,{"Confirmed";"Probable"},'Data entry'!$AQ$6:$AQ$200,'Data Validation'!$V$11, 'Data entry'!$AP$6:$AP$200,'Data Validation'!$U$4, 'Data entry'!$BD$6:$BD$200,"&lt;&gt;*Negative*"))</f>
        <v>0</v>
      </c>
      <c r="CB51" s="15">
        <f>SUM(COUNTIFS('Data entry'!$R$6:$R$200,'Summary Data'!$A51,'Data entry'!$B$6:$B$200,{"Confirmed";"Probable"},'Data entry'!$AQ$6:$AQ$200,'Data Validation'!$V$11, 'Data entry'!$AP$6:$AP$200,'Data Validation'!$U$5, 'Data entry'!$BD$6:$BD$200,"&lt;&gt;*Negative*"))</f>
        <v>0</v>
      </c>
      <c r="CC51" s="15">
        <f>SUM(COUNTIFS('Data entry'!$R$6:$R$200,'Summary Data'!$A51,'Data entry'!$B$6:$B$200,{"Confirmed";"Probable"},'Data entry'!$AQ$6:$AQ$200,'Data Validation'!$V$11, 'Data entry'!$AP$6:$AP$200,'Data Validation'!$U$6, 'Data entry'!$BD$6:$BD$200,"&lt;&gt;*Negative*"))</f>
        <v>0</v>
      </c>
    </row>
    <row r="52" spans="1:81" x14ac:dyDescent="0.3">
      <c r="A52" s="12">
        <f t="shared" si="5"/>
        <v>40</v>
      </c>
      <c r="B52" s="13">
        <f t="shared" si="2"/>
        <v>0</v>
      </c>
      <c r="C52" s="13">
        <f>COUNTIFS('Data entry'!$R$6:$R$200,$A52,'Data entry'!$B$6:$B$200,"Confirmed",'Data entry'!$BD$6:$BD$200,"&lt;&gt;*Negative*")</f>
        <v>0</v>
      </c>
      <c r="D52" s="13">
        <f>COUNTIFS('Data entry'!$R$6:$R$200,$A52,'Data entry'!$B$6:$B$200,"Probable",'Data entry'!$BD$6:$BD$200,"&lt;&gt;*Negative*")</f>
        <v>0</v>
      </c>
      <c r="E52" s="13">
        <f>COUNTIFS('Data entry'!$R$6:$R$200,$A52,'Data entry'!$B$6:$B$200,"DNM")</f>
        <v>0</v>
      </c>
      <c r="F52" s="13">
        <f>SUM(COUNTIFS('Data entry'!$R$6:$R$200,'Summary Data'!$A52,'Data entry'!$B$6:$B$200,{"Confirmed";"Probable"},'Data entry'!$AO$6:$AO$200,$F$10, 'Data entry'!$BD$6:$BD$200,"&lt;&gt;*Negative*"))</f>
        <v>0</v>
      </c>
      <c r="G52" s="13">
        <f>SUM(COUNTIFS('Data entry'!$R$6:$R$200,'Summary Data'!$A52,'Data entry'!$B$6:$B$200,{"Confirmed";"Probable"},'Data entry'!$AO$6:$AO$200,$G$10, 'Data entry'!$BD$6:$BD$200,"&lt;&gt;*Negative*"))</f>
        <v>0</v>
      </c>
      <c r="H52" s="13">
        <f>SUM(COUNTIFS('Data entry'!$R$6:$R$200,'Summary Data'!$A52,'Data entry'!$B$6:$B$200,{"Confirmed";"Probable"},'Data entry'!$AO$6:$AO$200,$H$10, 'Data entry'!$BD$6:$BD$200,"&lt;&gt;*Negative*"))</f>
        <v>0</v>
      </c>
      <c r="I52" s="13">
        <f>SUM(COUNTIFS('Data entry'!$R$6:$R$200,'Summary Data'!$A52,'Data entry'!$B$6:$B$200,{"Confirmed";"Probable"},'Data entry'!$AO$6:$AO$200,$I$10, 'Data entry'!$BD$6:$BD$200,"&lt;&gt;*Negative*"))</f>
        <v>0</v>
      </c>
      <c r="J52" s="13">
        <f>SUM(COUNTIFS('Data entry'!$R$6:$R$200,'Summary Data'!$A52,'Data entry'!$B$6:$B$200,{"Confirmed";"Probable"},'Data entry'!$AO$6:$AO$200,$J$10, 'Data entry'!$BD$6:$BD$200,"&lt;&gt;*Negative*"))</f>
        <v>0</v>
      </c>
      <c r="K52" s="13">
        <f>SUM(COUNTIFS('Data entry'!$R$6:$R$200,'Summary Data'!$A52,'Data entry'!$B$6:$B$200,{"Confirmed";"Probable"},'Data entry'!$AO$6:$AO$200,$K$10, 'Data entry'!$BD$6:$BD$200,"&lt;&gt;*Negative*"))</f>
        <v>0</v>
      </c>
      <c r="L52" s="13">
        <f>SUM(COUNTIFS('Data entry'!$R$6:$R$200,'Summary Data'!$A52,'Data entry'!$B$6:$B$200,{"Confirmed";"Probable"},'Data entry'!$AO$6:$AO$200,$L$10, 'Data entry'!$BD$6:$BD$200,"&lt;&gt;*Negative*"))</f>
        <v>0</v>
      </c>
      <c r="M52" s="13">
        <f>SUM(COUNTIFS('Data entry'!$R$6:$R$200,'Summary Data'!$A52,'Data entry'!$B$6:$B$200,{"Confirmed";"Probable"},'Data entry'!$AO$6:$AO$200,$M$10, 'Data entry'!$BD$6:$BD$200,"&lt;&gt;*Negative*"))</f>
        <v>0</v>
      </c>
      <c r="N52" s="13">
        <f>SUM(COUNTIFS('Data entry'!$R$6:$R$200,'Summary Data'!$A52,'Data entry'!$B$6:$B$200,{"Confirmed";"Probable"},'Data entry'!$AO$6:$AO$200,$N$10, 'Data entry'!$BD$6:$BD$200,"&lt;&gt;*Negative*"))</f>
        <v>0</v>
      </c>
      <c r="O52" s="15">
        <f t="shared" si="3"/>
        <v>0</v>
      </c>
      <c r="P52" s="15">
        <f t="shared" si="4"/>
        <v>0</v>
      </c>
      <c r="Q52" s="15">
        <f>SUM(COUNTIFS('Data entry'!$R$6:$R$200,'Summary Data'!$A52,'Data entry'!$B$6:$B$200,{"Confirmed";"Probable"},'Data entry'!$AP$6:$AP$200,'Data Validation'!$U$2, 'Data entry'!$BD$6:$BD$200,"&lt;&gt;*Negative*"))</f>
        <v>0</v>
      </c>
      <c r="R52" s="15">
        <f>SUM(COUNTIFS('Data entry'!$R$6:$R$200,'Summary Data'!$A52,'Data entry'!$B$6:$B$200,{"Confirmed";"Probable"},'Data entry'!$AP$6:$AP$200,'Data Validation'!$U$3, 'Data entry'!$BD$6:$BD$200,"&lt;&gt;*Negative*"))</f>
        <v>0</v>
      </c>
      <c r="S52" s="15">
        <f>SUM(COUNTIFS('Data entry'!$R$6:$R$200,'Summary Data'!$A52,'Data entry'!$B$6:$B$200,{"Confirmed";"Probable"},'Data entry'!$AP$6:$AP$200,'Data Validation'!$U$4, 'Data entry'!$BD$6:$BD$200,"&lt;&gt;*Negative*"))</f>
        <v>0</v>
      </c>
      <c r="T52" s="15">
        <f>SUM(COUNTIFS('Data entry'!$R$6:$R$200,'Summary Data'!$A52,'Data entry'!$B$6:$B$200,{"Confirmed";"Probable"},'Data entry'!$AP$6:$AP$200,'Data Validation'!$U$5, 'Data entry'!$BD$6:$BD$200,"&lt;&gt;*Negative*"))</f>
        <v>0</v>
      </c>
      <c r="U52" s="15">
        <f>SUM(COUNTIFS('Data entry'!$R$6:$R$200,'Summary Data'!$A52,'Data entry'!$B$6:$B$200,{"Confirmed";"Probable"},'Data entry'!$AP$6:$AP$200,'Data Validation'!$U$6, 'Data entry'!$BD$6:$BD$200,"&lt;&gt;*Negative*"))</f>
        <v>0</v>
      </c>
      <c r="V52" s="15">
        <f>SUM(COUNTIFS('Data entry'!$R$6:$R$200,'Summary Data'!$A52,'Data entry'!$B$6:$B$200,{"Confirmed";"Probable"},'Data entry'!$AQ$6:$AQ$200,'Data Validation'!$V$2, 'Data entry'!$BD$6:$BD$200,"&lt;&gt;*Negative*"))</f>
        <v>0</v>
      </c>
      <c r="W52" s="15">
        <f>SUM(COUNTIFS('Data entry'!$R$6:$R$200,'Summary Data'!$A52,'Data entry'!$B$6:$B$200,{"Confirmed";"Probable"},'Data entry'!$AQ$6:$AQ$200,'Data Validation'!$V$3, 'Data entry'!$BD$6:$BD$200,"&lt;&gt;*Negative*"))</f>
        <v>0</v>
      </c>
      <c r="X52" s="15">
        <f>SUM(COUNTIFS('Data entry'!$R$6:$R$200,'Summary Data'!$A52,'Data entry'!$B$6:$B$200,{"Confirmed";"Probable"},'Data entry'!$AQ$6:$AQ$200,'Data Validation'!$V$4, 'Data entry'!$BD$6:$BD$200,"&lt;&gt;*Negative*"))</f>
        <v>0</v>
      </c>
      <c r="Y52" s="15">
        <f>SUM(COUNTIFS('Data entry'!$R$6:$R$200,'Summary Data'!$A52,'Data entry'!$B$6:$B$200,{"Confirmed";"Probable"},'Data entry'!$AQ$6:$AQ$200,'Data Validation'!$V$5, 'Data entry'!$BD$6:$BD$200,"&lt;&gt;*Negative*"))</f>
        <v>0</v>
      </c>
      <c r="Z52" s="15">
        <f>SUM(COUNTIFS('Data entry'!$R$6:$R$200,'Summary Data'!$A52,'Data entry'!$B$6:$B$200,{"Confirmed";"Probable"},'Data entry'!$AQ$6:$AQ$200,'Data Validation'!$V$6, 'Data entry'!$BD$6:$BD$200,"&lt;&gt;*Negative*"))</f>
        <v>0</v>
      </c>
      <c r="AA52" s="15">
        <f>SUM(COUNTIFS('Data entry'!$R$6:$R$200,'Summary Data'!$A52,'Data entry'!$B$6:$B$200,{"Confirmed";"Probable"},'Data entry'!$AQ$6:$AQ$200,'Data Validation'!$V$7, 'Data entry'!$BD$6:$BD$200,"&lt;&gt;*Negative*"))</f>
        <v>0</v>
      </c>
      <c r="AB52" s="15">
        <f>SUM(COUNTIFS('Data entry'!$R$6:$R$200,'Summary Data'!$A52,'Data entry'!$B$6:$B$200,{"Confirmed";"Probable"},'Data entry'!$AQ$6:$AQ$200,'Data Validation'!$V$8, 'Data entry'!$BD$6:$BD$200,"&lt;&gt;*Negative*"))</f>
        <v>0</v>
      </c>
      <c r="AC52" s="15">
        <f>SUM(COUNTIFS('Data entry'!$R$6:$R$200,'Summary Data'!$A52,'Data entry'!$B$6:$B$200,{"Confirmed";"Probable"},'Data entry'!$AQ$6:$AQ$200,'Data Validation'!$V$9, 'Data entry'!$BD$6:$BD$200,"&lt;&gt;*Negative*"))</f>
        <v>0</v>
      </c>
      <c r="AD52" s="15">
        <f>SUM(COUNTIFS('Data entry'!$R$6:$R$200,'Summary Data'!$A52,'Data entry'!$B$6:$B$200,{"Confirmed";"Probable"},'Data entry'!$AQ$6:$AQ$200,'Data Validation'!$V$10, 'Data entry'!$BD$6:$BD$200,"&lt;&gt;*Negative*"))</f>
        <v>0</v>
      </c>
      <c r="AE52" s="15">
        <f>SUM(COUNTIFS('Data entry'!$R$6:$R$200,'Summary Data'!$A52,'Data entry'!$B$6:$B$200,{"Confirmed";"Probable"},'Data entry'!$AQ$6:$AQ$200,'Data Validation'!$V$11, 'Data entry'!$BD$6:$BD$200,"&lt;&gt;*Negative*"))</f>
        <v>0</v>
      </c>
      <c r="AF52" s="15">
        <f>SUM(COUNTIFS('Data entry'!$R$6:$R$200,'Summary Data'!$A52,'Data entry'!$B$6:$B$200,{"Confirmed";"Probable"},'Data entry'!$AQ$6:$AQ$200,'Data Validation'!$V$2, 'Data entry'!$AP$6:$AP$200,'Data Validation'!$U$2, 'Data entry'!$BD$6:$BD$200,"&lt;&gt;*Negative*"))</f>
        <v>0</v>
      </c>
      <c r="AG52" s="15">
        <f>SUM(COUNTIFS('Data entry'!$R$6:$R$200,'Summary Data'!$A52,'Data entry'!$B$6:$B$200,{"Confirmed";"Probable"},'Data entry'!$AQ$6:$AQ$200,'Data Validation'!$V$2, 'Data entry'!$AP$6:$AP$200,'Data Validation'!$U$3, 'Data entry'!$BD$6:$BD$200,"&lt;&gt;*Negative*"))</f>
        <v>0</v>
      </c>
      <c r="AH52" s="15">
        <f>SUM(COUNTIFS('Data entry'!$R$6:$R$200,'Summary Data'!$A52,'Data entry'!$B$6:$B$200,{"Confirmed";"Probable"},'Data entry'!$AQ$6:$AQ$200,'Data Validation'!$V$2, 'Data entry'!$AP$6:$AP$200,'Data Validation'!$U$4, 'Data entry'!$BD$6:$BD$200,"&lt;&gt;*Negative*"))</f>
        <v>0</v>
      </c>
      <c r="AI52" s="15">
        <f>SUM(COUNTIFS('Data entry'!$R$6:$R$200,'Summary Data'!$A52,'Data entry'!$B$6:$B$200,{"Confirmed";"Probable"},'Data entry'!$AQ$6:$AQ$200,'Data Validation'!$V$2, 'Data entry'!$AP$6:$AP$200,'Data Validation'!$U$5, 'Data entry'!$BD$6:$BD$200,"&lt;&gt;*Negative*"))</f>
        <v>0</v>
      </c>
      <c r="AJ52" s="15">
        <f>SUM(COUNTIFS('Data entry'!$R$6:$R$200,'Summary Data'!$A52,'Data entry'!$B$6:$B$200,{"Confirmed";"Probable"},'Data entry'!$AQ$6:$AQ$200,'Data Validation'!$V$2, 'Data entry'!$AP$6:$AP$200,'Data Validation'!$U$6, 'Data entry'!$BD$6:$BD$200,"&lt;&gt;*Negative*"))</f>
        <v>0</v>
      </c>
      <c r="AK52" s="15">
        <f>SUM(COUNTIFS('Data entry'!$R$6:$R$200,'Summary Data'!$A52,'Data entry'!$B$6:$B$200,{"Confirmed";"Probable"},'Data entry'!$AQ$6:$AQ$200,'Data Validation'!$V$3, 'Data entry'!$AP$6:$AP$200,'Data Validation'!$U$2, 'Data entry'!$BD$6:$BD$200,"&lt;&gt;*Negative*"))</f>
        <v>0</v>
      </c>
      <c r="AL52" s="15">
        <f>SUM(COUNTIFS('Data entry'!$R$6:$R$200,'Summary Data'!$A52,'Data entry'!$B$6:$B$200,{"Confirmed";"Probable"},'Data entry'!$AQ$6:$AQ$200,'Data Validation'!$V$3, 'Data entry'!$AP$6:$AP$200,'Data Validation'!$U$3, 'Data entry'!$BD$6:$BD$200,"&lt;&gt;*Negative*"))</f>
        <v>0</v>
      </c>
      <c r="AM52" s="15">
        <f>SUM(COUNTIFS('Data entry'!$R$6:$R$200,'Summary Data'!$A52,'Data entry'!$B$6:$B$200,{"Confirmed";"Probable"},'Data entry'!$AQ$6:$AQ$200,'Data Validation'!$V$3, 'Data entry'!$AP$6:$AP$200,'Data Validation'!$U$4, 'Data entry'!$BD$6:$BD$200,"&lt;&gt;*Negative*"))</f>
        <v>0</v>
      </c>
      <c r="AN52" s="15">
        <f>SUM(COUNTIFS('Data entry'!$R$6:$R$200,'Summary Data'!$A52,'Data entry'!$B$6:$B$200,{"Confirmed";"Probable"},'Data entry'!$AQ$6:$AQ$200,'Data Validation'!$V$3, 'Data entry'!$AP$6:$AP$200,'Data Validation'!$U$5, 'Data entry'!$BD$6:$BD$200,"&lt;&gt;*Negative*"))</f>
        <v>0</v>
      </c>
      <c r="AO52" s="15">
        <f>SUM(COUNTIFS('Data entry'!$R$6:$R$200,'Summary Data'!$A52,'Data entry'!$B$6:$B$200,{"Confirmed";"Probable"},'Data entry'!$AQ$6:$AQ$200,'Data Validation'!$V$3, 'Data entry'!$AP$6:$AP$200,'Data Validation'!$U$6, 'Data entry'!$BD$6:$BD$200,"&lt;&gt;*Negative*"))</f>
        <v>0</v>
      </c>
      <c r="AP52" s="15">
        <f>SUM(COUNTIFS('Data entry'!$R$6:$R$200,'Summary Data'!$A52,'Data entry'!$B$6:$B$200,{"Confirmed";"Probable"},'Data entry'!$AQ$6:$AQ$200,'Data Validation'!$V$4, 'Data entry'!$AP$6:$AP$200,'Data Validation'!$U$2, 'Data entry'!$BD$6:$BD$200,"&lt;&gt;*Negative*"))</f>
        <v>0</v>
      </c>
      <c r="AQ52" s="15">
        <f>SUM(COUNTIFS('Data entry'!$R$6:$R$200,'Summary Data'!$A52,'Data entry'!$B$6:$B$200,{"Confirmed";"Probable"},'Data entry'!$AQ$6:$AQ$200,'Data Validation'!$V$4, 'Data entry'!$AP$6:$AP$200,'Data Validation'!$U$3, 'Data entry'!$BD$6:$BD$200,"&lt;&gt;*Negative*"))</f>
        <v>0</v>
      </c>
      <c r="AR52" s="15">
        <f>SUM(COUNTIFS('Data entry'!$R$6:$R$200,'Summary Data'!$A52,'Data entry'!$B$6:$B$200,{"Confirmed";"Probable"},'Data entry'!$AQ$6:$AQ$200,'Data Validation'!$V$4, 'Data entry'!$AP$6:$AP$200,'Data Validation'!$U$4, 'Data entry'!$BD$6:$BD$200,"&lt;&gt;*Negative*"))</f>
        <v>0</v>
      </c>
      <c r="AS52" s="15">
        <f>SUM(COUNTIFS('Data entry'!$R$6:$R$200,'Summary Data'!$A52,'Data entry'!$B$6:$B$200,{"Confirmed";"Probable"},'Data entry'!$AQ$6:$AQ$200,'Data Validation'!$V$4, 'Data entry'!$AP$6:$AP$200,'Data Validation'!$U$5, 'Data entry'!$BD$6:$BD$200,"&lt;&gt;*Negative*"))</f>
        <v>0</v>
      </c>
      <c r="AT52" s="15">
        <f>SUM(COUNTIFS('Data entry'!$R$6:$R$200,'Summary Data'!$A52,'Data entry'!$B$6:$B$200,{"Confirmed";"Probable"},'Data entry'!$AQ$6:$AQ$200,'Data Validation'!$V$4, 'Data entry'!$AP$6:$AP$200,'Data Validation'!$U$6, 'Data entry'!$BD$6:$BD$200,"&lt;&gt;*Negative*"))</f>
        <v>0</v>
      </c>
      <c r="AU52" s="15">
        <f>SUM(COUNTIFS('Data entry'!$R$6:$R$200,'Summary Data'!$A52,'Data entry'!$B$6:$B$200,{"Confirmed";"Probable"},'Data entry'!$AQ$6:$AQ$200,'Data Validation'!$V$5, 'Data entry'!$AP$6:$AP$200,'Data Validation'!$U$2, 'Data entry'!$BD$6:$BD$200,"&lt;&gt;*Negative*"))</f>
        <v>0</v>
      </c>
      <c r="AV52" s="15">
        <f>SUM(COUNTIFS('Data entry'!$R$6:$R$200,'Summary Data'!$A52,'Data entry'!$B$6:$B$200,{"Confirmed";"Probable"},'Data entry'!$AQ$6:$AQ$200,'Data Validation'!$V$5, 'Data entry'!$AP$6:$AP$200,'Data Validation'!$U$3, 'Data entry'!$BD$6:$BD$200,"&lt;&gt;*Negative*"))</f>
        <v>0</v>
      </c>
      <c r="AW52" s="15">
        <f>SUM(COUNTIFS('Data entry'!$R$6:$R$200,'Summary Data'!$A52,'Data entry'!$B$6:$B$200,{"Confirmed";"Probable"},'Data entry'!$AQ$6:$AQ$200,'Data Validation'!$V$5, 'Data entry'!$AP$6:$AP$200,'Data Validation'!$U$4, 'Data entry'!$BD$6:$BD$200,"&lt;&gt;*Negative*"))</f>
        <v>0</v>
      </c>
      <c r="AX52" s="15">
        <f>SUM(COUNTIFS('Data entry'!$R$6:$R$200,'Summary Data'!$A52,'Data entry'!$B$6:$B$200,{"Confirmed";"Probable"},'Data entry'!$AQ$6:$AQ$200,'Data Validation'!$V$5, 'Data entry'!$AP$6:$AP$200,'Data Validation'!$U$5, 'Data entry'!$BD$6:$BD$200,"&lt;&gt;*Negative*"))</f>
        <v>0</v>
      </c>
      <c r="AY52" s="15">
        <f>SUM(COUNTIFS('Data entry'!$R$6:$R$200,'Summary Data'!$A52,'Data entry'!$B$6:$B$200,{"Confirmed";"Probable"},'Data entry'!$AQ$6:$AQ$200,'Data Validation'!$V$5, 'Data entry'!$AP$6:$AP$200,'Data Validation'!$U$6, 'Data entry'!$BD$6:$BD$200,"&lt;&gt;*Negative*"))</f>
        <v>0</v>
      </c>
      <c r="AZ52" s="15">
        <f>SUM(COUNTIFS('Data entry'!$R$6:$R$200,'Summary Data'!$A52,'Data entry'!$B$6:$B$200,{"Confirmed";"Probable"},'Data entry'!$AQ$6:$AQ$200,'Data Validation'!$V$6, 'Data entry'!$AP$6:$AP$200,'Data Validation'!$U$2, 'Data entry'!$BD$6:$BD$200,"&lt;&gt;*Negative*"))</f>
        <v>0</v>
      </c>
      <c r="BA52" s="15">
        <f>SUM(COUNTIFS('Data entry'!$R$6:$R$200,'Summary Data'!$A52,'Data entry'!$B$6:$B$200,{"Confirmed";"Probable"},'Data entry'!$AQ$6:$AQ$200,'Data Validation'!$V$6, 'Data entry'!$AP$6:$AP$200,'Data Validation'!$U$3, 'Data entry'!$BD$6:$BD$200,"&lt;&gt;*Negative*"))</f>
        <v>0</v>
      </c>
      <c r="BB52" s="15">
        <f>SUM(COUNTIFS('Data entry'!$R$6:$R$200,'Summary Data'!$A52,'Data entry'!$B$6:$B$200,{"Confirmed";"Probable"},'Data entry'!$AQ$6:$AQ$200,'Data Validation'!$V$6, 'Data entry'!$AP$6:$AP$200,'Data Validation'!$U$4, 'Data entry'!$BD$6:$BD$200,"&lt;&gt;*Negative*"))</f>
        <v>0</v>
      </c>
      <c r="BC52" s="15">
        <f>SUM(COUNTIFS('Data entry'!$R$6:$R$200,'Summary Data'!$A52,'Data entry'!$B$6:$B$200,{"Confirmed";"Probable"},'Data entry'!$AQ$6:$AQ$200,'Data Validation'!$V$6, 'Data entry'!$AP$6:$AP$200,'Data Validation'!$U$5, 'Data entry'!$BD$6:$BD$200,"&lt;&gt;*Negative*"))</f>
        <v>0</v>
      </c>
      <c r="BD52" s="15">
        <f>SUM(COUNTIFS('Data entry'!$R$6:$R$200,'Summary Data'!$A52,'Data entry'!$B$6:$B$200,{"Confirmed";"Probable"},'Data entry'!$AQ$6:$AQ$200,'Data Validation'!$V$6, 'Data entry'!$AP$6:$AP$200,'Data Validation'!$U$6, 'Data entry'!$BD$6:$BD$200,"&lt;&gt;*Negative*"))</f>
        <v>0</v>
      </c>
      <c r="BE52" s="15">
        <f>SUM(COUNTIFS('Data entry'!$R$6:$R$200,'Summary Data'!$A52,'Data entry'!$B$6:$B$200,{"Confirmed";"Probable"},'Data entry'!$AQ$6:$AQ$200,'Data Validation'!$V$7, 'Data entry'!$AP$6:$AP$200,'Data Validation'!$U$2, 'Data entry'!$BD$6:$BD$200,"&lt;&gt;*Negative*"))</f>
        <v>0</v>
      </c>
      <c r="BF52" s="15">
        <f>SUM(COUNTIFS('Data entry'!$R$6:$R$200,'Summary Data'!$A52,'Data entry'!$B$6:$B$200,{"Confirmed";"Probable"},'Data entry'!$AQ$6:$AQ$200,'Data Validation'!$V$7, 'Data entry'!$AP$6:$AP$200,'Data Validation'!$U$3, 'Data entry'!$BD$6:$BD$200,"&lt;&gt;*Negative*"))</f>
        <v>0</v>
      </c>
      <c r="BG52" s="15">
        <f>SUM(COUNTIFS('Data entry'!$R$6:$R$200,'Summary Data'!$A52,'Data entry'!$B$6:$B$200,{"Confirmed";"Probable"},'Data entry'!$AQ$6:$AQ$200,'Data Validation'!$V$7, 'Data entry'!$AP$6:$AP$200,'Data Validation'!$U$4, 'Data entry'!$BD$6:$BD$200,"&lt;&gt;*Negative*"))</f>
        <v>0</v>
      </c>
      <c r="BH52" s="15">
        <f>SUM(COUNTIFS('Data entry'!$R$6:$R$200,'Summary Data'!$A52,'Data entry'!$B$6:$B$200,{"Confirmed";"Probable"},'Data entry'!$AQ$6:$AQ$200,'Data Validation'!$V$7, 'Data entry'!$AP$6:$AP$200,'Data Validation'!$U$5, 'Data entry'!$BD$6:$BD$200,"&lt;&gt;*Negative*"))</f>
        <v>0</v>
      </c>
      <c r="BI52" s="15">
        <f>SUM(COUNTIFS('Data entry'!$R$6:$R$200,'Summary Data'!$A52,'Data entry'!$B$6:$B$200,{"Confirmed";"Probable"},'Data entry'!$AQ$6:$AQ$200,'Data Validation'!$V$7, 'Data entry'!$AP$6:$AP$200,'Data Validation'!$U$6, 'Data entry'!$BD$6:$BD$200,"&lt;&gt;*Negative*"))</f>
        <v>0</v>
      </c>
      <c r="BJ52" s="15">
        <f>SUM(COUNTIFS('Data entry'!$R$6:$R$200,'Summary Data'!$A52,'Data entry'!$B$6:$B$200,{"Confirmed";"Probable"},'Data entry'!$AQ$6:$AQ$200,'Data Validation'!$V$8, 'Data entry'!$AP$6:$AP$200,'Data Validation'!$U$2, 'Data entry'!$BD$6:$BD$200,"&lt;&gt;*Negative*"))</f>
        <v>0</v>
      </c>
      <c r="BK52" s="15">
        <f>SUM(COUNTIFS('Data entry'!$R$6:$R$200,'Summary Data'!$A52,'Data entry'!$B$6:$B$200,{"Confirmed";"Probable"},'Data entry'!$AQ$6:$AQ$200,'Data Validation'!$V$8, 'Data entry'!$AP$6:$AP$200,'Data Validation'!$U$3, 'Data entry'!$BD$6:$BD$200,"&lt;&gt;*Negative*"))</f>
        <v>0</v>
      </c>
      <c r="BL52" s="15">
        <f>SUM(COUNTIFS('Data entry'!$R$6:$R$200,'Summary Data'!$A52,'Data entry'!$B$6:$B$200,{"Confirmed";"Probable"},'Data entry'!$AQ$6:$AQ$200,'Data Validation'!$V$8, 'Data entry'!$AP$6:$AP$200,'Data Validation'!$U$4, 'Data entry'!$BD$6:$BD$200,"&lt;&gt;*Negative*"))</f>
        <v>0</v>
      </c>
      <c r="BM52" s="15">
        <f>SUM(COUNTIFS('Data entry'!$R$6:$R$200,'Summary Data'!$A52,'Data entry'!$B$6:$B$200,{"Confirmed";"Probable"},'Data entry'!$AQ$6:$AQ$200,'Data Validation'!$V$8, 'Data entry'!$AP$6:$AP$200,'Data Validation'!$U$5, 'Data entry'!$BD$6:$BD$200,"&lt;&gt;*Negative*"))</f>
        <v>0</v>
      </c>
      <c r="BN52" s="15">
        <f>SUM(COUNTIFS('Data entry'!$R$6:$R$200,'Summary Data'!$A52,'Data entry'!$B$6:$B$200,{"Confirmed";"Probable"},'Data entry'!$AQ$6:$AQ$200,'Data Validation'!$V$8, 'Data entry'!$AP$6:$AP$200,'Data Validation'!$U$6, 'Data entry'!$BD$6:$BD$200,"&lt;&gt;*Negative*"))</f>
        <v>0</v>
      </c>
      <c r="BO52" s="15">
        <f>SUM(COUNTIFS('Data entry'!$R$6:$R$200,'Summary Data'!$A52,'Data entry'!$B$6:$B$200,{"Confirmed";"Probable"},'Data entry'!$AQ$6:$AQ$200,'Data Validation'!$V$9, 'Data entry'!$AP$6:$AP$200,'Data Validation'!$U$2, 'Data entry'!$BD$6:$BD$200,"&lt;&gt;*Negative*"))</f>
        <v>0</v>
      </c>
      <c r="BP52" s="15">
        <f>SUM(COUNTIFS('Data entry'!$R$6:$R$200,'Summary Data'!$A52,'Data entry'!$B$6:$B$200,{"Confirmed";"Probable"},'Data entry'!$AQ$6:$AQ$200,'Data Validation'!$V$9, 'Data entry'!$AP$6:$AP$200,'Data Validation'!$U$3, 'Data entry'!$BD$6:$BD$200,"&lt;&gt;*Negative*"))</f>
        <v>0</v>
      </c>
      <c r="BQ52" s="15">
        <f>SUM(COUNTIFS('Data entry'!$R$6:$R$200,'Summary Data'!$A52,'Data entry'!$B$6:$B$200,{"Confirmed";"Probable"},'Data entry'!$AQ$6:$AQ$200,'Data Validation'!$V$9, 'Data entry'!$AP$6:$AP$200,'Data Validation'!$U$4, 'Data entry'!$BD$6:$BD$200,"&lt;&gt;*Negative*"))</f>
        <v>0</v>
      </c>
      <c r="BR52" s="15">
        <f>SUM(COUNTIFS('Data entry'!$R$6:$R$200,'Summary Data'!$A52,'Data entry'!$B$6:$B$200,{"Confirmed";"Probable"},'Data entry'!$AQ$6:$AQ$200,'Data Validation'!$V$9, 'Data entry'!$AP$6:$AP$200,'Data Validation'!$U$5, 'Data entry'!$BD$6:$BD$200,"&lt;&gt;*Negative*"))</f>
        <v>0</v>
      </c>
      <c r="BS52" s="15">
        <f>SUM(COUNTIFS('Data entry'!$R$6:$R$200,'Summary Data'!$A52,'Data entry'!$B$6:$B$200,{"Confirmed";"Probable"},'Data entry'!$AQ$6:$AQ$200,'Data Validation'!$V$9, 'Data entry'!$AP$6:$AP$200,'Data Validation'!$U$6, 'Data entry'!$BD$6:$BD$200,"&lt;&gt;*Negative*"))</f>
        <v>0</v>
      </c>
      <c r="BT52" s="15">
        <f>SUM(COUNTIFS('Data entry'!$R$6:$R$200,'Summary Data'!$A52,'Data entry'!$B$6:$B$200,{"Confirmed";"Probable"},'Data entry'!$AQ$6:$AQ$200,'Data Validation'!$V$10, 'Data entry'!$AP$6:$AP$200,'Data Validation'!$U$2, 'Data entry'!$BD$6:$BD$200,"&lt;&gt;*Negative*"))</f>
        <v>0</v>
      </c>
      <c r="BU52" s="15">
        <f>SUM(COUNTIFS('Data entry'!$R$6:$R$200,'Summary Data'!$A52,'Data entry'!$B$6:$B$200,{"Confirmed";"Probable"},'Data entry'!$AQ$6:$AQ$200,'Data Validation'!$V$10, 'Data entry'!$AP$6:$AP$200,'Data Validation'!$U$3, 'Data entry'!$BD$6:$BD$200,"&lt;&gt;*Negative*"))</f>
        <v>0</v>
      </c>
      <c r="BV52" s="15">
        <f>SUM(COUNTIFS('Data entry'!$R$6:$R$200,'Summary Data'!$A52,'Data entry'!$B$6:$B$200,{"Confirmed";"Probable"},'Data entry'!$AQ$6:$AQ$200,'Data Validation'!$V$10, 'Data entry'!$AP$6:$AP$200,'Data Validation'!$U$4, 'Data entry'!$BD$6:$BD$200,"&lt;&gt;*Negative*"))</f>
        <v>0</v>
      </c>
      <c r="BW52" s="15">
        <f>SUM(COUNTIFS('Data entry'!$R$6:$R$200,'Summary Data'!$A52,'Data entry'!$B$6:$B$200,{"Confirmed";"Probable"},'Data entry'!$AQ$6:$AQ$200,'Data Validation'!$V$10, 'Data entry'!$AP$6:$AP$200,'Data Validation'!$U$5, 'Data entry'!$BD$6:$BD$200,"&lt;&gt;*Negative*"))</f>
        <v>0</v>
      </c>
      <c r="BX52" s="15">
        <f>SUM(COUNTIFS('Data entry'!$R$6:$R$200,'Summary Data'!$A52,'Data entry'!$B$6:$B$200,{"Confirmed";"Probable"},'Data entry'!$AQ$6:$AQ$200,'Data Validation'!$V$10, 'Data entry'!$AP$6:$AP$200,'Data Validation'!$U$6, 'Data entry'!$BD$6:$BD$200,"&lt;&gt;*Negative*"))</f>
        <v>0</v>
      </c>
      <c r="BY52" s="15">
        <f>SUM(COUNTIFS('Data entry'!$R$6:$R$200,'Summary Data'!$A52,'Data entry'!$B$6:$B$200,{"Confirmed";"Probable"},'Data entry'!$AQ$6:$AQ$200,'Data Validation'!$V$11, 'Data entry'!$AP$6:$AP$200,'Data Validation'!$U$2, 'Data entry'!$BD$6:$BD$200,"&lt;&gt;*Negative*"))</f>
        <v>0</v>
      </c>
      <c r="BZ52" s="15">
        <f>SUM(COUNTIFS('Data entry'!$R$6:$R$200,'Summary Data'!$A52,'Data entry'!$B$6:$B$200,{"Confirmed";"Probable"},'Data entry'!$AQ$6:$AQ$200,'Data Validation'!$V$11, 'Data entry'!$AP$6:$AP$200,'Data Validation'!$U$3, 'Data entry'!$BD$6:$BD$200,"&lt;&gt;*Negative*"))</f>
        <v>0</v>
      </c>
      <c r="CA52" s="15">
        <f>SUM(COUNTIFS('Data entry'!$R$6:$R$200,'Summary Data'!$A52,'Data entry'!$B$6:$B$200,{"Confirmed";"Probable"},'Data entry'!$AQ$6:$AQ$200,'Data Validation'!$V$11, 'Data entry'!$AP$6:$AP$200,'Data Validation'!$U$4, 'Data entry'!$BD$6:$BD$200,"&lt;&gt;*Negative*"))</f>
        <v>0</v>
      </c>
      <c r="CB52" s="15">
        <f>SUM(COUNTIFS('Data entry'!$R$6:$R$200,'Summary Data'!$A52,'Data entry'!$B$6:$B$200,{"Confirmed";"Probable"},'Data entry'!$AQ$6:$AQ$200,'Data Validation'!$V$11, 'Data entry'!$AP$6:$AP$200,'Data Validation'!$U$5, 'Data entry'!$BD$6:$BD$200,"&lt;&gt;*Negative*"))</f>
        <v>0</v>
      </c>
      <c r="CC52" s="15">
        <f>SUM(COUNTIFS('Data entry'!$R$6:$R$200,'Summary Data'!$A52,'Data entry'!$B$6:$B$200,{"Confirmed";"Probable"},'Data entry'!$AQ$6:$AQ$200,'Data Validation'!$V$11, 'Data entry'!$AP$6:$AP$200,'Data Validation'!$U$6, 'Data entry'!$BD$6:$BD$200,"&lt;&gt;*Negative*"))</f>
        <v>0</v>
      </c>
    </row>
    <row r="53" spans="1:81" x14ac:dyDescent="0.3">
      <c r="A53" s="12">
        <f t="shared" si="5"/>
        <v>41</v>
      </c>
      <c r="B53" s="13">
        <f t="shared" si="2"/>
        <v>0</v>
      </c>
      <c r="C53" s="13">
        <f>COUNTIFS('Data entry'!$R$6:$R$200,$A53,'Data entry'!$B$6:$B$200,"Confirmed",'Data entry'!$BD$6:$BD$200,"&lt;&gt;*Negative*")</f>
        <v>0</v>
      </c>
      <c r="D53" s="13">
        <f>COUNTIFS('Data entry'!$R$6:$R$200,$A53,'Data entry'!$B$6:$B$200,"Probable",'Data entry'!$BD$6:$BD$200,"&lt;&gt;*Negative*")</f>
        <v>0</v>
      </c>
      <c r="E53" s="13">
        <f>COUNTIFS('Data entry'!$R$6:$R$200,$A53,'Data entry'!$B$6:$B$200,"DNM")</f>
        <v>0</v>
      </c>
      <c r="F53" s="13">
        <f>SUM(COUNTIFS('Data entry'!$R$6:$R$200,'Summary Data'!$A53,'Data entry'!$B$6:$B$200,{"Confirmed";"Probable"},'Data entry'!$AO$6:$AO$200,$F$10, 'Data entry'!$BD$6:$BD$200,"&lt;&gt;*Negative*"))</f>
        <v>0</v>
      </c>
      <c r="G53" s="13">
        <f>SUM(COUNTIFS('Data entry'!$R$6:$R$200,'Summary Data'!$A53,'Data entry'!$B$6:$B$200,{"Confirmed";"Probable"},'Data entry'!$AO$6:$AO$200,$G$10, 'Data entry'!$BD$6:$BD$200,"&lt;&gt;*Negative*"))</f>
        <v>0</v>
      </c>
      <c r="H53" s="13">
        <f>SUM(COUNTIFS('Data entry'!$R$6:$R$200,'Summary Data'!$A53,'Data entry'!$B$6:$B$200,{"Confirmed";"Probable"},'Data entry'!$AO$6:$AO$200,$H$10, 'Data entry'!$BD$6:$BD$200,"&lt;&gt;*Negative*"))</f>
        <v>0</v>
      </c>
      <c r="I53" s="13">
        <f>SUM(COUNTIFS('Data entry'!$R$6:$R$200,'Summary Data'!$A53,'Data entry'!$B$6:$B$200,{"Confirmed";"Probable"},'Data entry'!$AO$6:$AO$200,$I$10, 'Data entry'!$BD$6:$BD$200,"&lt;&gt;*Negative*"))</f>
        <v>0</v>
      </c>
      <c r="J53" s="13">
        <f>SUM(COUNTIFS('Data entry'!$R$6:$R$200,'Summary Data'!$A53,'Data entry'!$B$6:$B$200,{"Confirmed";"Probable"},'Data entry'!$AO$6:$AO$200,$J$10, 'Data entry'!$BD$6:$BD$200,"&lt;&gt;*Negative*"))</f>
        <v>0</v>
      </c>
      <c r="K53" s="13">
        <f>SUM(COUNTIFS('Data entry'!$R$6:$R$200,'Summary Data'!$A53,'Data entry'!$B$6:$B$200,{"Confirmed";"Probable"},'Data entry'!$AO$6:$AO$200,$K$10, 'Data entry'!$BD$6:$BD$200,"&lt;&gt;*Negative*"))</f>
        <v>0</v>
      </c>
      <c r="L53" s="13">
        <f>SUM(COUNTIFS('Data entry'!$R$6:$R$200,'Summary Data'!$A53,'Data entry'!$B$6:$B$200,{"Confirmed";"Probable"},'Data entry'!$AO$6:$AO$200,$L$10, 'Data entry'!$BD$6:$BD$200,"&lt;&gt;*Negative*"))</f>
        <v>0</v>
      </c>
      <c r="M53" s="13">
        <f>SUM(COUNTIFS('Data entry'!$R$6:$R$200,'Summary Data'!$A53,'Data entry'!$B$6:$B$200,{"Confirmed";"Probable"},'Data entry'!$AO$6:$AO$200,$M$10, 'Data entry'!$BD$6:$BD$200,"&lt;&gt;*Negative*"))</f>
        <v>0</v>
      </c>
      <c r="N53" s="13">
        <f>SUM(COUNTIFS('Data entry'!$R$6:$R$200,'Summary Data'!$A53,'Data entry'!$B$6:$B$200,{"Confirmed";"Probable"},'Data entry'!$AO$6:$AO$200,$N$10, 'Data entry'!$BD$6:$BD$200,"&lt;&gt;*Negative*"))</f>
        <v>0</v>
      </c>
      <c r="O53" s="15">
        <f t="shared" si="3"/>
        <v>0</v>
      </c>
      <c r="P53" s="15">
        <f t="shared" si="4"/>
        <v>0</v>
      </c>
      <c r="Q53" s="15">
        <f>SUM(COUNTIFS('Data entry'!$R$6:$R$200,'Summary Data'!$A53,'Data entry'!$B$6:$B$200,{"Confirmed";"Probable"},'Data entry'!$AP$6:$AP$200,'Data Validation'!$U$2, 'Data entry'!$BD$6:$BD$200,"&lt;&gt;*Negative*"))</f>
        <v>0</v>
      </c>
      <c r="R53" s="15">
        <f>SUM(COUNTIFS('Data entry'!$R$6:$R$200,'Summary Data'!$A53,'Data entry'!$B$6:$B$200,{"Confirmed";"Probable"},'Data entry'!$AP$6:$AP$200,'Data Validation'!$U$3, 'Data entry'!$BD$6:$BD$200,"&lt;&gt;*Negative*"))</f>
        <v>0</v>
      </c>
      <c r="S53" s="15">
        <f>SUM(COUNTIFS('Data entry'!$R$6:$R$200,'Summary Data'!$A53,'Data entry'!$B$6:$B$200,{"Confirmed";"Probable"},'Data entry'!$AP$6:$AP$200,'Data Validation'!$U$4, 'Data entry'!$BD$6:$BD$200,"&lt;&gt;*Negative*"))</f>
        <v>0</v>
      </c>
      <c r="T53" s="15">
        <f>SUM(COUNTIFS('Data entry'!$R$6:$R$200,'Summary Data'!$A53,'Data entry'!$B$6:$B$200,{"Confirmed";"Probable"},'Data entry'!$AP$6:$AP$200,'Data Validation'!$U$5, 'Data entry'!$BD$6:$BD$200,"&lt;&gt;*Negative*"))</f>
        <v>0</v>
      </c>
      <c r="U53" s="15">
        <f>SUM(COUNTIFS('Data entry'!$R$6:$R$200,'Summary Data'!$A53,'Data entry'!$B$6:$B$200,{"Confirmed";"Probable"},'Data entry'!$AP$6:$AP$200,'Data Validation'!$U$6, 'Data entry'!$BD$6:$BD$200,"&lt;&gt;*Negative*"))</f>
        <v>0</v>
      </c>
      <c r="V53" s="15">
        <f>SUM(COUNTIFS('Data entry'!$R$6:$R$200,'Summary Data'!$A53,'Data entry'!$B$6:$B$200,{"Confirmed";"Probable"},'Data entry'!$AQ$6:$AQ$200,'Data Validation'!$V$2, 'Data entry'!$BD$6:$BD$200,"&lt;&gt;*Negative*"))</f>
        <v>0</v>
      </c>
      <c r="W53" s="15">
        <f>SUM(COUNTIFS('Data entry'!$R$6:$R$200,'Summary Data'!$A53,'Data entry'!$B$6:$B$200,{"Confirmed";"Probable"},'Data entry'!$AQ$6:$AQ$200,'Data Validation'!$V$3, 'Data entry'!$BD$6:$BD$200,"&lt;&gt;*Negative*"))</f>
        <v>0</v>
      </c>
      <c r="X53" s="15">
        <f>SUM(COUNTIFS('Data entry'!$R$6:$R$200,'Summary Data'!$A53,'Data entry'!$B$6:$B$200,{"Confirmed";"Probable"},'Data entry'!$AQ$6:$AQ$200,'Data Validation'!$V$4, 'Data entry'!$BD$6:$BD$200,"&lt;&gt;*Negative*"))</f>
        <v>0</v>
      </c>
      <c r="Y53" s="15">
        <f>SUM(COUNTIFS('Data entry'!$R$6:$R$200,'Summary Data'!$A53,'Data entry'!$B$6:$B$200,{"Confirmed";"Probable"},'Data entry'!$AQ$6:$AQ$200,'Data Validation'!$V$5, 'Data entry'!$BD$6:$BD$200,"&lt;&gt;*Negative*"))</f>
        <v>0</v>
      </c>
      <c r="Z53" s="15">
        <f>SUM(COUNTIFS('Data entry'!$R$6:$R$200,'Summary Data'!$A53,'Data entry'!$B$6:$B$200,{"Confirmed";"Probable"},'Data entry'!$AQ$6:$AQ$200,'Data Validation'!$V$6, 'Data entry'!$BD$6:$BD$200,"&lt;&gt;*Negative*"))</f>
        <v>0</v>
      </c>
      <c r="AA53" s="15">
        <f>SUM(COUNTIFS('Data entry'!$R$6:$R$200,'Summary Data'!$A53,'Data entry'!$B$6:$B$200,{"Confirmed";"Probable"},'Data entry'!$AQ$6:$AQ$200,'Data Validation'!$V$7, 'Data entry'!$BD$6:$BD$200,"&lt;&gt;*Negative*"))</f>
        <v>0</v>
      </c>
      <c r="AB53" s="15">
        <f>SUM(COUNTIFS('Data entry'!$R$6:$R$200,'Summary Data'!$A53,'Data entry'!$B$6:$B$200,{"Confirmed";"Probable"},'Data entry'!$AQ$6:$AQ$200,'Data Validation'!$V$8, 'Data entry'!$BD$6:$BD$200,"&lt;&gt;*Negative*"))</f>
        <v>0</v>
      </c>
      <c r="AC53" s="15">
        <f>SUM(COUNTIFS('Data entry'!$R$6:$R$200,'Summary Data'!$A53,'Data entry'!$B$6:$B$200,{"Confirmed";"Probable"},'Data entry'!$AQ$6:$AQ$200,'Data Validation'!$V$9, 'Data entry'!$BD$6:$BD$200,"&lt;&gt;*Negative*"))</f>
        <v>0</v>
      </c>
      <c r="AD53" s="15">
        <f>SUM(COUNTIFS('Data entry'!$R$6:$R$200,'Summary Data'!$A53,'Data entry'!$B$6:$B$200,{"Confirmed";"Probable"},'Data entry'!$AQ$6:$AQ$200,'Data Validation'!$V$10, 'Data entry'!$BD$6:$BD$200,"&lt;&gt;*Negative*"))</f>
        <v>0</v>
      </c>
      <c r="AE53" s="15">
        <f>SUM(COUNTIFS('Data entry'!$R$6:$R$200,'Summary Data'!$A53,'Data entry'!$B$6:$B$200,{"Confirmed";"Probable"},'Data entry'!$AQ$6:$AQ$200,'Data Validation'!$V$11, 'Data entry'!$BD$6:$BD$200,"&lt;&gt;*Negative*"))</f>
        <v>0</v>
      </c>
      <c r="AF53" s="15">
        <f>SUM(COUNTIFS('Data entry'!$R$6:$R$200,'Summary Data'!$A53,'Data entry'!$B$6:$B$200,{"Confirmed";"Probable"},'Data entry'!$AQ$6:$AQ$200,'Data Validation'!$V$2, 'Data entry'!$AP$6:$AP$200,'Data Validation'!$U$2, 'Data entry'!$BD$6:$BD$200,"&lt;&gt;*Negative*"))</f>
        <v>0</v>
      </c>
      <c r="AG53" s="15">
        <f>SUM(COUNTIFS('Data entry'!$R$6:$R$200,'Summary Data'!$A53,'Data entry'!$B$6:$B$200,{"Confirmed";"Probable"},'Data entry'!$AQ$6:$AQ$200,'Data Validation'!$V$2, 'Data entry'!$AP$6:$AP$200,'Data Validation'!$U$3, 'Data entry'!$BD$6:$BD$200,"&lt;&gt;*Negative*"))</f>
        <v>0</v>
      </c>
      <c r="AH53" s="15">
        <f>SUM(COUNTIFS('Data entry'!$R$6:$R$200,'Summary Data'!$A53,'Data entry'!$B$6:$B$200,{"Confirmed";"Probable"},'Data entry'!$AQ$6:$AQ$200,'Data Validation'!$V$2, 'Data entry'!$AP$6:$AP$200,'Data Validation'!$U$4, 'Data entry'!$BD$6:$BD$200,"&lt;&gt;*Negative*"))</f>
        <v>0</v>
      </c>
      <c r="AI53" s="15">
        <f>SUM(COUNTIFS('Data entry'!$R$6:$R$200,'Summary Data'!$A53,'Data entry'!$B$6:$B$200,{"Confirmed";"Probable"},'Data entry'!$AQ$6:$AQ$200,'Data Validation'!$V$2, 'Data entry'!$AP$6:$AP$200,'Data Validation'!$U$5, 'Data entry'!$BD$6:$BD$200,"&lt;&gt;*Negative*"))</f>
        <v>0</v>
      </c>
      <c r="AJ53" s="15">
        <f>SUM(COUNTIFS('Data entry'!$R$6:$R$200,'Summary Data'!$A53,'Data entry'!$B$6:$B$200,{"Confirmed";"Probable"},'Data entry'!$AQ$6:$AQ$200,'Data Validation'!$V$2, 'Data entry'!$AP$6:$AP$200,'Data Validation'!$U$6, 'Data entry'!$BD$6:$BD$200,"&lt;&gt;*Negative*"))</f>
        <v>0</v>
      </c>
      <c r="AK53" s="15">
        <f>SUM(COUNTIFS('Data entry'!$R$6:$R$200,'Summary Data'!$A53,'Data entry'!$B$6:$B$200,{"Confirmed";"Probable"},'Data entry'!$AQ$6:$AQ$200,'Data Validation'!$V$3, 'Data entry'!$AP$6:$AP$200,'Data Validation'!$U$2, 'Data entry'!$BD$6:$BD$200,"&lt;&gt;*Negative*"))</f>
        <v>0</v>
      </c>
      <c r="AL53" s="15">
        <f>SUM(COUNTIFS('Data entry'!$R$6:$R$200,'Summary Data'!$A53,'Data entry'!$B$6:$B$200,{"Confirmed";"Probable"},'Data entry'!$AQ$6:$AQ$200,'Data Validation'!$V$3, 'Data entry'!$AP$6:$AP$200,'Data Validation'!$U$3, 'Data entry'!$BD$6:$BD$200,"&lt;&gt;*Negative*"))</f>
        <v>0</v>
      </c>
      <c r="AM53" s="15">
        <f>SUM(COUNTIFS('Data entry'!$R$6:$R$200,'Summary Data'!$A53,'Data entry'!$B$6:$B$200,{"Confirmed";"Probable"},'Data entry'!$AQ$6:$AQ$200,'Data Validation'!$V$3, 'Data entry'!$AP$6:$AP$200,'Data Validation'!$U$4, 'Data entry'!$BD$6:$BD$200,"&lt;&gt;*Negative*"))</f>
        <v>0</v>
      </c>
      <c r="AN53" s="15">
        <f>SUM(COUNTIFS('Data entry'!$R$6:$R$200,'Summary Data'!$A53,'Data entry'!$B$6:$B$200,{"Confirmed";"Probable"},'Data entry'!$AQ$6:$AQ$200,'Data Validation'!$V$3, 'Data entry'!$AP$6:$AP$200,'Data Validation'!$U$5, 'Data entry'!$BD$6:$BD$200,"&lt;&gt;*Negative*"))</f>
        <v>0</v>
      </c>
      <c r="AO53" s="15">
        <f>SUM(COUNTIFS('Data entry'!$R$6:$R$200,'Summary Data'!$A53,'Data entry'!$B$6:$B$200,{"Confirmed";"Probable"},'Data entry'!$AQ$6:$AQ$200,'Data Validation'!$V$3, 'Data entry'!$AP$6:$AP$200,'Data Validation'!$U$6, 'Data entry'!$BD$6:$BD$200,"&lt;&gt;*Negative*"))</f>
        <v>0</v>
      </c>
      <c r="AP53" s="15">
        <f>SUM(COUNTIFS('Data entry'!$R$6:$R$200,'Summary Data'!$A53,'Data entry'!$B$6:$B$200,{"Confirmed";"Probable"},'Data entry'!$AQ$6:$AQ$200,'Data Validation'!$V$4, 'Data entry'!$AP$6:$AP$200,'Data Validation'!$U$2, 'Data entry'!$BD$6:$BD$200,"&lt;&gt;*Negative*"))</f>
        <v>0</v>
      </c>
      <c r="AQ53" s="15">
        <f>SUM(COUNTIFS('Data entry'!$R$6:$R$200,'Summary Data'!$A53,'Data entry'!$B$6:$B$200,{"Confirmed";"Probable"},'Data entry'!$AQ$6:$AQ$200,'Data Validation'!$V$4, 'Data entry'!$AP$6:$AP$200,'Data Validation'!$U$3, 'Data entry'!$BD$6:$BD$200,"&lt;&gt;*Negative*"))</f>
        <v>0</v>
      </c>
      <c r="AR53" s="15">
        <f>SUM(COUNTIFS('Data entry'!$R$6:$R$200,'Summary Data'!$A53,'Data entry'!$B$6:$B$200,{"Confirmed";"Probable"},'Data entry'!$AQ$6:$AQ$200,'Data Validation'!$V$4, 'Data entry'!$AP$6:$AP$200,'Data Validation'!$U$4, 'Data entry'!$BD$6:$BD$200,"&lt;&gt;*Negative*"))</f>
        <v>0</v>
      </c>
      <c r="AS53" s="15">
        <f>SUM(COUNTIFS('Data entry'!$R$6:$R$200,'Summary Data'!$A53,'Data entry'!$B$6:$B$200,{"Confirmed";"Probable"},'Data entry'!$AQ$6:$AQ$200,'Data Validation'!$V$4, 'Data entry'!$AP$6:$AP$200,'Data Validation'!$U$5, 'Data entry'!$BD$6:$BD$200,"&lt;&gt;*Negative*"))</f>
        <v>0</v>
      </c>
      <c r="AT53" s="15">
        <f>SUM(COUNTIFS('Data entry'!$R$6:$R$200,'Summary Data'!$A53,'Data entry'!$B$6:$B$200,{"Confirmed";"Probable"},'Data entry'!$AQ$6:$AQ$200,'Data Validation'!$V$4, 'Data entry'!$AP$6:$AP$200,'Data Validation'!$U$6, 'Data entry'!$BD$6:$BD$200,"&lt;&gt;*Negative*"))</f>
        <v>0</v>
      </c>
      <c r="AU53" s="15">
        <f>SUM(COUNTIFS('Data entry'!$R$6:$R$200,'Summary Data'!$A53,'Data entry'!$B$6:$B$200,{"Confirmed";"Probable"},'Data entry'!$AQ$6:$AQ$200,'Data Validation'!$V$5, 'Data entry'!$AP$6:$AP$200,'Data Validation'!$U$2, 'Data entry'!$BD$6:$BD$200,"&lt;&gt;*Negative*"))</f>
        <v>0</v>
      </c>
      <c r="AV53" s="15">
        <f>SUM(COUNTIFS('Data entry'!$R$6:$R$200,'Summary Data'!$A53,'Data entry'!$B$6:$B$200,{"Confirmed";"Probable"},'Data entry'!$AQ$6:$AQ$200,'Data Validation'!$V$5, 'Data entry'!$AP$6:$AP$200,'Data Validation'!$U$3, 'Data entry'!$BD$6:$BD$200,"&lt;&gt;*Negative*"))</f>
        <v>0</v>
      </c>
      <c r="AW53" s="15">
        <f>SUM(COUNTIFS('Data entry'!$R$6:$R$200,'Summary Data'!$A53,'Data entry'!$B$6:$B$200,{"Confirmed";"Probable"},'Data entry'!$AQ$6:$AQ$200,'Data Validation'!$V$5, 'Data entry'!$AP$6:$AP$200,'Data Validation'!$U$4, 'Data entry'!$BD$6:$BD$200,"&lt;&gt;*Negative*"))</f>
        <v>0</v>
      </c>
      <c r="AX53" s="15">
        <f>SUM(COUNTIFS('Data entry'!$R$6:$R$200,'Summary Data'!$A53,'Data entry'!$B$6:$B$200,{"Confirmed";"Probable"},'Data entry'!$AQ$6:$AQ$200,'Data Validation'!$V$5, 'Data entry'!$AP$6:$AP$200,'Data Validation'!$U$5, 'Data entry'!$BD$6:$BD$200,"&lt;&gt;*Negative*"))</f>
        <v>0</v>
      </c>
      <c r="AY53" s="15">
        <f>SUM(COUNTIFS('Data entry'!$R$6:$R$200,'Summary Data'!$A53,'Data entry'!$B$6:$B$200,{"Confirmed";"Probable"},'Data entry'!$AQ$6:$AQ$200,'Data Validation'!$V$5, 'Data entry'!$AP$6:$AP$200,'Data Validation'!$U$6, 'Data entry'!$BD$6:$BD$200,"&lt;&gt;*Negative*"))</f>
        <v>0</v>
      </c>
      <c r="AZ53" s="15">
        <f>SUM(COUNTIFS('Data entry'!$R$6:$R$200,'Summary Data'!$A53,'Data entry'!$B$6:$B$200,{"Confirmed";"Probable"},'Data entry'!$AQ$6:$AQ$200,'Data Validation'!$V$6, 'Data entry'!$AP$6:$AP$200,'Data Validation'!$U$2, 'Data entry'!$BD$6:$BD$200,"&lt;&gt;*Negative*"))</f>
        <v>0</v>
      </c>
      <c r="BA53" s="15">
        <f>SUM(COUNTIFS('Data entry'!$R$6:$R$200,'Summary Data'!$A53,'Data entry'!$B$6:$B$200,{"Confirmed";"Probable"},'Data entry'!$AQ$6:$AQ$200,'Data Validation'!$V$6, 'Data entry'!$AP$6:$AP$200,'Data Validation'!$U$3, 'Data entry'!$BD$6:$BD$200,"&lt;&gt;*Negative*"))</f>
        <v>0</v>
      </c>
      <c r="BB53" s="15">
        <f>SUM(COUNTIFS('Data entry'!$R$6:$R$200,'Summary Data'!$A53,'Data entry'!$B$6:$B$200,{"Confirmed";"Probable"},'Data entry'!$AQ$6:$AQ$200,'Data Validation'!$V$6, 'Data entry'!$AP$6:$AP$200,'Data Validation'!$U$4, 'Data entry'!$BD$6:$BD$200,"&lt;&gt;*Negative*"))</f>
        <v>0</v>
      </c>
      <c r="BC53" s="15">
        <f>SUM(COUNTIFS('Data entry'!$R$6:$R$200,'Summary Data'!$A53,'Data entry'!$B$6:$B$200,{"Confirmed";"Probable"},'Data entry'!$AQ$6:$AQ$200,'Data Validation'!$V$6, 'Data entry'!$AP$6:$AP$200,'Data Validation'!$U$5, 'Data entry'!$BD$6:$BD$200,"&lt;&gt;*Negative*"))</f>
        <v>0</v>
      </c>
      <c r="BD53" s="15">
        <f>SUM(COUNTIFS('Data entry'!$R$6:$R$200,'Summary Data'!$A53,'Data entry'!$B$6:$B$200,{"Confirmed";"Probable"},'Data entry'!$AQ$6:$AQ$200,'Data Validation'!$V$6, 'Data entry'!$AP$6:$AP$200,'Data Validation'!$U$6, 'Data entry'!$BD$6:$BD$200,"&lt;&gt;*Negative*"))</f>
        <v>0</v>
      </c>
      <c r="BE53" s="15">
        <f>SUM(COUNTIFS('Data entry'!$R$6:$R$200,'Summary Data'!$A53,'Data entry'!$B$6:$B$200,{"Confirmed";"Probable"},'Data entry'!$AQ$6:$AQ$200,'Data Validation'!$V$7, 'Data entry'!$AP$6:$AP$200,'Data Validation'!$U$2, 'Data entry'!$BD$6:$BD$200,"&lt;&gt;*Negative*"))</f>
        <v>0</v>
      </c>
      <c r="BF53" s="15">
        <f>SUM(COUNTIFS('Data entry'!$R$6:$R$200,'Summary Data'!$A53,'Data entry'!$B$6:$B$200,{"Confirmed";"Probable"},'Data entry'!$AQ$6:$AQ$200,'Data Validation'!$V$7, 'Data entry'!$AP$6:$AP$200,'Data Validation'!$U$3, 'Data entry'!$BD$6:$BD$200,"&lt;&gt;*Negative*"))</f>
        <v>0</v>
      </c>
      <c r="BG53" s="15">
        <f>SUM(COUNTIFS('Data entry'!$R$6:$R$200,'Summary Data'!$A53,'Data entry'!$B$6:$B$200,{"Confirmed";"Probable"},'Data entry'!$AQ$6:$AQ$200,'Data Validation'!$V$7, 'Data entry'!$AP$6:$AP$200,'Data Validation'!$U$4, 'Data entry'!$BD$6:$BD$200,"&lt;&gt;*Negative*"))</f>
        <v>0</v>
      </c>
      <c r="BH53" s="15">
        <f>SUM(COUNTIFS('Data entry'!$R$6:$R$200,'Summary Data'!$A53,'Data entry'!$B$6:$B$200,{"Confirmed";"Probable"},'Data entry'!$AQ$6:$AQ$200,'Data Validation'!$V$7, 'Data entry'!$AP$6:$AP$200,'Data Validation'!$U$5, 'Data entry'!$BD$6:$BD$200,"&lt;&gt;*Negative*"))</f>
        <v>0</v>
      </c>
      <c r="BI53" s="15">
        <f>SUM(COUNTIFS('Data entry'!$R$6:$R$200,'Summary Data'!$A53,'Data entry'!$B$6:$B$200,{"Confirmed";"Probable"},'Data entry'!$AQ$6:$AQ$200,'Data Validation'!$V$7, 'Data entry'!$AP$6:$AP$200,'Data Validation'!$U$6, 'Data entry'!$BD$6:$BD$200,"&lt;&gt;*Negative*"))</f>
        <v>0</v>
      </c>
      <c r="BJ53" s="15">
        <f>SUM(COUNTIFS('Data entry'!$R$6:$R$200,'Summary Data'!$A53,'Data entry'!$B$6:$B$200,{"Confirmed";"Probable"},'Data entry'!$AQ$6:$AQ$200,'Data Validation'!$V$8, 'Data entry'!$AP$6:$AP$200,'Data Validation'!$U$2, 'Data entry'!$BD$6:$BD$200,"&lt;&gt;*Negative*"))</f>
        <v>0</v>
      </c>
      <c r="BK53" s="15">
        <f>SUM(COUNTIFS('Data entry'!$R$6:$R$200,'Summary Data'!$A53,'Data entry'!$B$6:$B$200,{"Confirmed";"Probable"},'Data entry'!$AQ$6:$AQ$200,'Data Validation'!$V$8, 'Data entry'!$AP$6:$AP$200,'Data Validation'!$U$3, 'Data entry'!$BD$6:$BD$200,"&lt;&gt;*Negative*"))</f>
        <v>0</v>
      </c>
      <c r="BL53" s="15">
        <f>SUM(COUNTIFS('Data entry'!$R$6:$R$200,'Summary Data'!$A53,'Data entry'!$B$6:$B$200,{"Confirmed";"Probable"},'Data entry'!$AQ$6:$AQ$200,'Data Validation'!$V$8, 'Data entry'!$AP$6:$AP$200,'Data Validation'!$U$4, 'Data entry'!$BD$6:$BD$200,"&lt;&gt;*Negative*"))</f>
        <v>0</v>
      </c>
      <c r="BM53" s="15">
        <f>SUM(COUNTIFS('Data entry'!$R$6:$R$200,'Summary Data'!$A53,'Data entry'!$B$6:$B$200,{"Confirmed";"Probable"},'Data entry'!$AQ$6:$AQ$200,'Data Validation'!$V$8, 'Data entry'!$AP$6:$AP$200,'Data Validation'!$U$5, 'Data entry'!$BD$6:$BD$200,"&lt;&gt;*Negative*"))</f>
        <v>0</v>
      </c>
      <c r="BN53" s="15">
        <f>SUM(COUNTIFS('Data entry'!$R$6:$R$200,'Summary Data'!$A53,'Data entry'!$B$6:$B$200,{"Confirmed";"Probable"},'Data entry'!$AQ$6:$AQ$200,'Data Validation'!$V$8, 'Data entry'!$AP$6:$AP$200,'Data Validation'!$U$6, 'Data entry'!$BD$6:$BD$200,"&lt;&gt;*Negative*"))</f>
        <v>0</v>
      </c>
      <c r="BO53" s="15">
        <f>SUM(COUNTIFS('Data entry'!$R$6:$R$200,'Summary Data'!$A53,'Data entry'!$B$6:$B$200,{"Confirmed";"Probable"},'Data entry'!$AQ$6:$AQ$200,'Data Validation'!$V$9, 'Data entry'!$AP$6:$AP$200,'Data Validation'!$U$2, 'Data entry'!$BD$6:$BD$200,"&lt;&gt;*Negative*"))</f>
        <v>0</v>
      </c>
      <c r="BP53" s="15">
        <f>SUM(COUNTIFS('Data entry'!$R$6:$R$200,'Summary Data'!$A53,'Data entry'!$B$6:$B$200,{"Confirmed";"Probable"},'Data entry'!$AQ$6:$AQ$200,'Data Validation'!$V$9, 'Data entry'!$AP$6:$AP$200,'Data Validation'!$U$3, 'Data entry'!$BD$6:$BD$200,"&lt;&gt;*Negative*"))</f>
        <v>0</v>
      </c>
      <c r="BQ53" s="15">
        <f>SUM(COUNTIFS('Data entry'!$R$6:$R$200,'Summary Data'!$A53,'Data entry'!$B$6:$B$200,{"Confirmed";"Probable"},'Data entry'!$AQ$6:$AQ$200,'Data Validation'!$V$9, 'Data entry'!$AP$6:$AP$200,'Data Validation'!$U$4, 'Data entry'!$BD$6:$BD$200,"&lt;&gt;*Negative*"))</f>
        <v>0</v>
      </c>
      <c r="BR53" s="15">
        <f>SUM(COUNTIFS('Data entry'!$R$6:$R$200,'Summary Data'!$A53,'Data entry'!$B$6:$B$200,{"Confirmed";"Probable"},'Data entry'!$AQ$6:$AQ$200,'Data Validation'!$V$9, 'Data entry'!$AP$6:$AP$200,'Data Validation'!$U$5, 'Data entry'!$BD$6:$BD$200,"&lt;&gt;*Negative*"))</f>
        <v>0</v>
      </c>
      <c r="BS53" s="15">
        <f>SUM(COUNTIFS('Data entry'!$R$6:$R$200,'Summary Data'!$A53,'Data entry'!$B$6:$B$200,{"Confirmed";"Probable"},'Data entry'!$AQ$6:$AQ$200,'Data Validation'!$V$9, 'Data entry'!$AP$6:$AP$200,'Data Validation'!$U$6, 'Data entry'!$BD$6:$BD$200,"&lt;&gt;*Negative*"))</f>
        <v>0</v>
      </c>
      <c r="BT53" s="15">
        <f>SUM(COUNTIFS('Data entry'!$R$6:$R$200,'Summary Data'!$A53,'Data entry'!$B$6:$B$200,{"Confirmed";"Probable"},'Data entry'!$AQ$6:$AQ$200,'Data Validation'!$V$10, 'Data entry'!$AP$6:$AP$200,'Data Validation'!$U$2, 'Data entry'!$BD$6:$BD$200,"&lt;&gt;*Negative*"))</f>
        <v>0</v>
      </c>
      <c r="BU53" s="15">
        <f>SUM(COUNTIFS('Data entry'!$R$6:$R$200,'Summary Data'!$A53,'Data entry'!$B$6:$B$200,{"Confirmed";"Probable"},'Data entry'!$AQ$6:$AQ$200,'Data Validation'!$V$10, 'Data entry'!$AP$6:$AP$200,'Data Validation'!$U$3, 'Data entry'!$BD$6:$BD$200,"&lt;&gt;*Negative*"))</f>
        <v>0</v>
      </c>
      <c r="BV53" s="15">
        <f>SUM(COUNTIFS('Data entry'!$R$6:$R$200,'Summary Data'!$A53,'Data entry'!$B$6:$B$200,{"Confirmed";"Probable"},'Data entry'!$AQ$6:$AQ$200,'Data Validation'!$V$10, 'Data entry'!$AP$6:$AP$200,'Data Validation'!$U$4, 'Data entry'!$BD$6:$BD$200,"&lt;&gt;*Negative*"))</f>
        <v>0</v>
      </c>
      <c r="BW53" s="15">
        <f>SUM(COUNTIFS('Data entry'!$R$6:$R$200,'Summary Data'!$A53,'Data entry'!$B$6:$B$200,{"Confirmed";"Probable"},'Data entry'!$AQ$6:$AQ$200,'Data Validation'!$V$10, 'Data entry'!$AP$6:$AP$200,'Data Validation'!$U$5, 'Data entry'!$BD$6:$BD$200,"&lt;&gt;*Negative*"))</f>
        <v>0</v>
      </c>
      <c r="BX53" s="15">
        <f>SUM(COUNTIFS('Data entry'!$R$6:$R$200,'Summary Data'!$A53,'Data entry'!$B$6:$B$200,{"Confirmed";"Probable"},'Data entry'!$AQ$6:$AQ$200,'Data Validation'!$V$10, 'Data entry'!$AP$6:$AP$200,'Data Validation'!$U$6, 'Data entry'!$BD$6:$BD$200,"&lt;&gt;*Negative*"))</f>
        <v>0</v>
      </c>
      <c r="BY53" s="15">
        <f>SUM(COUNTIFS('Data entry'!$R$6:$R$200,'Summary Data'!$A53,'Data entry'!$B$6:$B$200,{"Confirmed";"Probable"},'Data entry'!$AQ$6:$AQ$200,'Data Validation'!$V$11, 'Data entry'!$AP$6:$AP$200,'Data Validation'!$U$2, 'Data entry'!$BD$6:$BD$200,"&lt;&gt;*Negative*"))</f>
        <v>0</v>
      </c>
      <c r="BZ53" s="15">
        <f>SUM(COUNTIFS('Data entry'!$R$6:$R$200,'Summary Data'!$A53,'Data entry'!$B$6:$B$200,{"Confirmed";"Probable"},'Data entry'!$AQ$6:$AQ$200,'Data Validation'!$V$11, 'Data entry'!$AP$6:$AP$200,'Data Validation'!$U$3, 'Data entry'!$BD$6:$BD$200,"&lt;&gt;*Negative*"))</f>
        <v>0</v>
      </c>
      <c r="CA53" s="15">
        <f>SUM(COUNTIFS('Data entry'!$R$6:$R$200,'Summary Data'!$A53,'Data entry'!$B$6:$B$200,{"Confirmed";"Probable"},'Data entry'!$AQ$6:$AQ$200,'Data Validation'!$V$11, 'Data entry'!$AP$6:$AP$200,'Data Validation'!$U$4, 'Data entry'!$BD$6:$BD$200,"&lt;&gt;*Negative*"))</f>
        <v>0</v>
      </c>
      <c r="CB53" s="15">
        <f>SUM(COUNTIFS('Data entry'!$R$6:$R$200,'Summary Data'!$A53,'Data entry'!$B$6:$B$200,{"Confirmed";"Probable"},'Data entry'!$AQ$6:$AQ$200,'Data Validation'!$V$11, 'Data entry'!$AP$6:$AP$200,'Data Validation'!$U$5, 'Data entry'!$BD$6:$BD$200,"&lt;&gt;*Negative*"))</f>
        <v>0</v>
      </c>
      <c r="CC53" s="15">
        <f>SUM(COUNTIFS('Data entry'!$R$6:$R$200,'Summary Data'!$A53,'Data entry'!$B$6:$B$200,{"Confirmed";"Probable"},'Data entry'!$AQ$6:$AQ$200,'Data Validation'!$V$11, 'Data entry'!$AP$6:$AP$200,'Data Validation'!$U$6, 'Data entry'!$BD$6:$BD$200,"&lt;&gt;*Negative*"))</f>
        <v>0</v>
      </c>
    </row>
    <row r="54" spans="1:81" x14ac:dyDescent="0.3">
      <c r="A54" s="12">
        <f t="shared" si="5"/>
        <v>42</v>
      </c>
      <c r="B54" s="13">
        <f t="shared" si="2"/>
        <v>0</v>
      </c>
      <c r="C54" s="13">
        <f>COUNTIFS('Data entry'!$R$6:$R$200,$A54,'Data entry'!$B$6:$B$200,"Confirmed",'Data entry'!$BD$6:$BD$200,"&lt;&gt;*Negative*")</f>
        <v>0</v>
      </c>
      <c r="D54" s="13">
        <f>COUNTIFS('Data entry'!$R$6:$R$200,$A54,'Data entry'!$B$6:$B$200,"Probable",'Data entry'!$BD$6:$BD$200,"&lt;&gt;*Negative*")</f>
        <v>0</v>
      </c>
      <c r="E54" s="13">
        <f>COUNTIFS('Data entry'!$R$6:$R$200,$A54,'Data entry'!$B$6:$B$200,"DNM")</f>
        <v>0</v>
      </c>
      <c r="F54" s="13">
        <f>SUM(COUNTIFS('Data entry'!$R$6:$R$200,'Summary Data'!$A54,'Data entry'!$B$6:$B$200,{"Confirmed";"Probable"},'Data entry'!$AO$6:$AO$200,$F$10, 'Data entry'!$BD$6:$BD$200,"&lt;&gt;*Negative*"))</f>
        <v>0</v>
      </c>
      <c r="G54" s="13">
        <f>SUM(COUNTIFS('Data entry'!$R$6:$R$200,'Summary Data'!$A54,'Data entry'!$B$6:$B$200,{"Confirmed";"Probable"},'Data entry'!$AO$6:$AO$200,$G$10, 'Data entry'!$BD$6:$BD$200,"&lt;&gt;*Negative*"))</f>
        <v>0</v>
      </c>
      <c r="H54" s="13">
        <f>SUM(COUNTIFS('Data entry'!$R$6:$R$200,'Summary Data'!$A54,'Data entry'!$B$6:$B$200,{"Confirmed";"Probable"},'Data entry'!$AO$6:$AO$200,$H$10, 'Data entry'!$BD$6:$BD$200,"&lt;&gt;*Negative*"))</f>
        <v>0</v>
      </c>
      <c r="I54" s="13">
        <f>SUM(COUNTIFS('Data entry'!$R$6:$R$200,'Summary Data'!$A54,'Data entry'!$B$6:$B$200,{"Confirmed";"Probable"},'Data entry'!$AO$6:$AO$200,$I$10, 'Data entry'!$BD$6:$BD$200,"&lt;&gt;*Negative*"))</f>
        <v>0</v>
      </c>
      <c r="J54" s="13">
        <f>SUM(COUNTIFS('Data entry'!$R$6:$R$200,'Summary Data'!$A54,'Data entry'!$B$6:$B$200,{"Confirmed";"Probable"},'Data entry'!$AO$6:$AO$200,$J$10, 'Data entry'!$BD$6:$BD$200,"&lt;&gt;*Negative*"))</f>
        <v>0</v>
      </c>
      <c r="K54" s="13">
        <f>SUM(COUNTIFS('Data entry'!$R$6:$R$200,'Summary Data'!$A54,'Data entry'!$B$6:$B$200,{"Confirmed";"Probable"},'Data entry'!$AO$6:$AO$200,$K$10, 'Data entry'!$BD$6:$BD$200,"&lt;&gt;*Negative*"))</f>
        <v>0</v>
      </c>
      <c r="L54" s="13">
        <f>SUM(COUNTIFS('Data entry'!$R$6:$R$200,'Summary Data'!$A54,'Data entry'!$B$6:$B$200,{"Confirmed";"Probable"},'Data entry'!$AO$6:$AO$200,$L$10, 'Data entry'!$BD$6:$BD$200,"&lt;&gt;*Negative*"))</f>
        <v>0</v>
      </c>
      <c r="M54" s="13">
        <f>SUM(COUNTIFS('Data entry'!$R$6:$R$200,'Summary Data'!$A54,'Data entry'!$B$6:$B$200,{"Confirmed";"Probable"},'Data entry'!$AO$6:$AO$200,$M$10, 'Data entry'!$BD$6:$BD$200,"&lt;&gt;*Negative*"))</f>
        <v>0</v>
      </c>
      <c r="N54" s="13">
        <f>SUM(COUNTIFS('Data entry'!$R$6:$R$200,'Summary Data'!$A54,'Data entry'!$B$6:$B$200,{"Confirmed";"Probable"},'Data entry'!$AO$6:$AO$200,$N$10, 'Data entry'!$BD$6:$BD$200,"&lt;&gt;*Negative*"))</f>
        <v>0</v>
      </c>
      <c r="O54" s="15">
        <f t="shared" si="3"/>
        <v>0</v>
      </c>
      <c r="P54" s="15">
        <f t="shared" si="4"/>
        <v>0</v>
      </c>
      <c r="Q54" s="15">
        <f>SUM(COUNTIFS('Data entry'!$R$6:$R$200,'Summary Data'!$A54,'Data entry'!$B$6:$B$200,{"Confirmed";"Probable"},'Data entry'!$AP$6:$AP$200,'Data Validation'!$U$2, 'Data entry'!$BD$6:$BD$200,"&lt;&gt;*Negative*"))</f>
        <v>0</v>
      </c>
      <c r="R54" s="15">
        <f>SUM(COUNTIFS('Data entry'!$R$6:$R$200,'Summary Data'!$A54,'Data entry'!$B$6:$B$200,{"Confirmed";"Probable"},'Data entry'!$AP$6:$AP$200,'Data Validation'!$U$3, 'Data entry'!$BD$6:$BD$200,"&lt;&gt;*Negative*"))</f>
        <v>0</v>
      </c>
      <c r="S54" s="15">
        <f>SUM(COUNTIFS('Data entry'!$R$6:$R$200,'Summary Data'!$A54,'Data entry'!$B$6:$B$200,{"Confirmed";"Probable"},'Data entry'!$AP$6:$AP$200,'Data Validation'!$U$4, 'Data entry'!$BD$6:$BD$200,"&lt;&gt;*Negative*"))</f>
        <v>0</v>
      </c>
      <c r="T54" s="15">
        <f>SUM(COUNTIFS('Data entry'!$R$6:$R$200,'Summary Data'!$A54,'Data entry'!$B$6:$B$200,{"Confirmed";"Probable"},'Data entry'!$AP$6:$AP$200,'Data Validation'!$U$5, 'Data entry'!$BD$6:$BD$200,"&lt;&gt;*Negative*"))</f>
        <v>0</v>
      </c>
      <c r="U54" s="15">
        <f>SUM(COUNTIFS('Data entry'!$R$6:$R$200,'Summary Data'!$A54,'Data entry'!$B$6:$B$200,{"Confirmed";"Probable"},'Data entry'!$AP$6:$AP$200,'Data Validation'!$U$6, 'Data entry'!$BD$6:$BD$200,"&lt;&gt;*Negative*"))</f>
        <v>0</v>
      </c>
      <c r="V54" s="15">
        <f>SUM(COUNTIFS('Data entry'!$R$6:$R$200,'Summary Data'!$A54,'Data entry'!$B$6:$B$200,{"Confirmed";"Probable"},'Data entry'!$AQ$6:$AQ$200,'Data Validation'!$V$2, 'Data entry'!$BD$6:$BD$200,"&lt;&gt;*Negative*"))</f>
        <v>0</v>
      </c>
      <c r="W54" s="15">
        <f>SUM(COUNTIFS('Data entry'!$R$6:$R$200,'Summary Data'!$A54,'Data entry'!$B$6:$B$200,{"Confirmed";"Probable"},'Data entry'!$AQ$6:$AQ$200,'Data Validation'!$V$3, 'Data entry'!$BD$6:$BD$200,"&lt;&gt;*Negative*"))</f>
        <v>0</v>
      </c>
      <c r="X54" s="15">
        <f>SUM(COUNTIFS('Data entry'!$R$6:$R$200,'Summary Data'!$A54,'Data entry'!$B$6:$B$200,{"Confirmed";"Probable"},'Data entry'!$AQ$6:$AQ$200,'Data Validation'!$V$4, 'Data entry'!$BD$6:$BD$200,"&lt;&gt;*Negative*"))</f>
        <v>0</v>
      </c>
      <c r="Y54" s="15">
        <f>SUM(COUNTIFS('Data entry'!$R$6:$R$200,'Summary Data'!$A54,'Data entry'!$B$6:$B$200,{"Confirmed";"Probable"},'Data entry'!$AQ$6:$AQ$200,'Data Validation'!$V$5, 'Data entry'!$BD$6:$BD$200,"&lt;&gt;*Negative*"))</f>
        <v>0</v>
      </c>
      <c r="Z54" s="15">
        <f>SUM(COUNTIFS('Data entry'!$R$6:$R$200,'Summary Data'!$A54,'Data entry'!$B$6:$B$200,{"Confirmed";"Probable"},'Data entry'!$AQ$6:$AQ$200,'Data Validation'!$V$6, 'Data entry'!$BD$6:$BD$200,"&lt;&gt;*Negative*"))</f>
        <v>0</v>
      </c>
      <c r="AA54" s="15">
        <f>SUM(COUNTIFS('Data entry'!$R$6:$R$200,'Summary Data'!$A54,'Data entry'!$B$6:$B$200,{"Confirmed";"Probable"},'Data entry'!$AQ$6:$AQ$200,'Data Validation'!$V$7, 'Data entry'!$BD$6:$BD$200,"&lt;&gt;*Negative*"))</f>
        <v>0</v>
      </c>
      <c r="AB54" s="15">
        <f>SUM(COUNTIFS('Data entry'!$R$6:$R$200,'Summary Data'!$A54,'Data entry'!$B$6:$B$200,{"Confirmed";"Probable"},'Data entry'!$AQ$6:$AQ$200,'Data Validation'!$V$8, 'Data entry'!$BD$6:$BD$200,"&lt;&gt;*Negative*"))</f>
        <v>0</v>
      </c>
      <c r="AC54" s="15">
        <f>SUM(COUNTIFS('Data entry'!$R$6:$R$200,'Summary Data'!$A54,'Data entry'!$B$6:$B$200,{"Confirmed";"Probable"},'Data entry'!$AQ$6:$AQ$200,'Data Validation'!$V$9, 'Data entry'!$BD$6:$BD$200,"&lt;&gt;*Negative*"))</f>
        <v>0</v>
      </c>
      <c r="AD54" s="15">
        <f>SUM(COUNTIFS('Data entry'!$R$6:$R$200,'Summary Data'!$A54,'Data entry'!$B$6:$B$200,{"Confirmed";"Probable"},'Data entry'!$AQ$6:$AQ$200,'Data Validation'!$V$10, 'Data entry'!$BD$6:$BD$200,"&lt;&gt;*Negative*"))</f>
        <v>0</v>
      </c>
      <c r="AE54" s="15">
        <f>SUM(COUNTIFS('Data entry'!$R$6:$R$200,'Summary Data'!$A54,'Data entry'!$B$6:$B$200,{"Confirmed";"Probable"},'Data entry'!$AQ$6:$AQ$200,'Data Validation'!$V$11, 'Data entry'!$BD$6:$BD$200,"&lt;&gt;*Negative*"))</f>
        <v>0</v>
      </c>
      <c r="AF54" s="15">
        <f>SUM(COUNTIFS('Data entry'!$R$6:$R$200,'Summary Data'!$A54,'Data entry'!$B$6:$B$200,{"Confirmed";"Probable"},'Data entry'!$AQ$6:$AQ$200,'Data Validation'!$V$2, 'Data entry'!$AP$6:$AP$200,'Data Validation'!$U$2, 'Data entry'!$BD$6:$BD$200,"&lt;&gt;*Negative*"))</f>
        <v>0</v>
      </c>
      <c r="AG54" s="15">
        <f>SUM(COUNTIFS('Data entry'!$R$6:$R$200,'Summary Data'!$A54,'Data entry'!$B$6:$B$200,{"Confirmed";"Probable"},'Data entry'!$AQ$6:$AQ$200,'Data Validation'!$V$2, 'Data entry'!$AP$6:$AP$200,'Data Validation'!$U$3, 'Data entry'!$BD$6:$BD$200,"&lt;&gt;*Negative*"))</f>
        <v>0</v>
      </c>
      <c r="AH54" s="15">
        <f>SUM(COUNTIFS('Data entry'!$R$6:$R$200,'Summary Data'!$A54,'Data entry'!$B$6:$B$200,{"Confirmed";"Probable"},'Data entry'!$AQ$6:$AQ$200,'Data Validation'!$V$2, 'Data entry'!$AP$6:$AP$200,'Data Validation'!$U$4, 'Data entry'!$BD$6:$BD$200,"&lt;&gt;*Negative*"))</f>
        <v>0</v>
      </c>
      <c r="AI54" s="15">
        <f>SUM(COUNTIFS('Data entry'!$R$6:$R$200,'Summary Data'!$A54,'Data entry'!$B$6:$B$200,{"Confirmed";"Probable"},'Data entry'!$AQ$6:$AQ$200,'Data Validation'!$V$2, 'Data entry'!$AP$6:$AP$200,'Data Validation'!$U$5, 'Data entry'!$BD$6:$BD$200,"&lt;&gt;*Negative*"))</f>
        <v>0</v>
      </c>
      <c r="AJ54" s="15">
        <f>SUM(COUNTIFS('Data entry'!$R$6:$R$200,'Summary Data'!$A54,'Data entry'!$B$6:$B$200,{"Confirmed";"Probable"},'Data entry'!$AQ$6:$AQ$200,'Data Validation'!$V$2, 'Data entry'!$AP$6:$AP$200,'Data Validation'!$U$6, 'Data entry'!$BD$6:$BD$200,"&lt;&gt;*Negative*"))</f>
        <v>0</v>
      </c>
      <c r="AK54" s="15">
        <f>SUM(COUNTIFS('Data entry'!$R$6:$R$200,'Summary Data'!$A54,'Data entry'!$B$6:$B$200,{"Confirmed";"Probable"},'Data entry'!$AQ$6:$AQ$200,'Data Validation'!$V$3, 'Data entry'!$AP$6:$AP$200,'Data Validation'!$U$2, 'Data entry'!$BD$6:$BD$200,"&lt;&gt;*Negative*"))</f>
        <v>0</v>
      </c>
      <c r="AL54" s="15">
        <f>SUM(COUNTIFS('Data entry'!$R$6:$R$200,'Summary Data'!$A54,'Data entry'!$B$6:$B$200,{"Confirmed";"Probable"},'Data entry'!$AQ$6:$AQ$200,'Data Validation'!$V$3, 'Data entry'!$AP$6:$AP$200,'Data Validation'!$U$3, 'Data entry'!$BD$6:$BD$200,"&lt;&gt;*Negative*"))</f>
        <v>0</v>
      </c>
      <c r="AM54" s="15">
        <f>SUM(COUNTIFS('Data entry'!$R$6:$R$200,'Summary Data'!$A54,'Data entry'!$B$6:$B$200,{"Confirmed";"Probable"},'Data entry'!$AQ$6:$AQ$200,'Data Validation'!$V$3, 'Data entry'!$AP$6:$AP$200,'Data Validation'!$U$4, 'Data entry'!$BD$6:$BD$200,"&lt;&gt;*Negative*"))</f>
        <v>0</v>
      </c>
      <c r="AN54" s="15">
        <f>SUM(COUNTIFS('Data entry'!$R$6:$R$200,'Summary Data'!$A54,'Data entry'!$B$6:$B$200,{"Confirmed";"Probable"},'Data entry'!$AQ$6:$AQ$200,'Data Validation'!$V$3, 'Data entry'!$AP$6:$AP$200,'Data Validation'!$U$5, 'Data entry'!$BD$6:$BD$200,"&lt;&gt;*Negative*"))</f>
        <v>0</v>
      </c>
      <c r="AO54" s="15">
        <f>SUM(COUNTIFS('Data entry'!$R$6:$R$200,'Summary Data'!$A54,'Data entry'!$B$6:$B$200,{"Confirmed";"Probable"},'Data entry'!$AQ$6:$AQ$200,'Data Validation'!$V$3, 'Data entry'!$AP$6:$AP$200,'Data Validation'!$U$6, 'Data entry'!$BD$6:$BD$200,"&lt;&gt;*Negative*"))</f>
        <v>0</v>
      </c>
      <c r="AP54" s="15">
        <f>SUM(COUNTIFS('Data entry'!$R$6:$R$200,'Summary Data'!$A54,'Data entry'!$B$6:$B$200,{"Confirmed";"Probable"},'Data entry'!$AQ$6:$AQ$200,'Data Validation'!$V$4, 'Data entry'!$AP$6:$AP$200,'Data Validation'!$U$2, 'Data entry'!$BD$6:$BD$200,"&lt;&gt;*Negative*"))</f>
        <v>0</v>
      </c>
      <c r="AQ54" s="15">
        <f>SUM(COUNTIFS('Data entry'!$R$6:$R$200,'Summary Data'!$A54,'Data entry'!$B$6:$B$200,{"Confirmed";"Probable"},'Data entry'!$AQ$6:$AQ$200,'Data Validation'!$V$4, 'Data entry'!$AP$6:$AP$200,'Data Validation'!$U$3, 'Data entry'!$BD$6:$BD$200,"&lt;&gt;*Negative*"))</f>
        <v>0</v>
      </c>
      <c r="AR54" s="15">
        <f>SUM(COUNTIFS('Data entry'!$R$6:$R$200,'Summary Data'!$A54,'Data entry'!$B$6:$B$200,{"Confirmed";"Probable"},'Data entry'!$AQ$6:$AQ$200,'Data Validation'!$V$4, 'Data entry'!$AP$6:$AP$200,'Data Validation'!$U$4, 'Data entry'!$BD$6:$BD$200,"&lt;&gt;*Negative*"))</f>
        <v>0</v>
      </c>
      <c r="AS54" s="15">
        <f>SUM(COUNTIFS('Data entry'!$R$6:$R$200,'Summary Data'!$A54,'Data entry'!$B$6:$B$200,{"Confirmed";"Probable"},'Data entry'!$AQ$6:$AQ$200,'Data Validation'!$V$4, 'Data entry'!$AP$6:$AP$200,'Data Validation'!$U$5, 'Data entry'!$BD$6:$BD$200,"&lt;&gt;*Negative*"))</f>
        <v>0</v>
      </c>
      <c r="AT54" s="15">
        <f>SUM(COUNTIFS('Data entry'!$R$6:$R$200,'Summary Data'!$A54,'Data entry'!$B$6:$B$200,{"Confirmed";"Probable"},'Data entry'!$AQ$6:$AQ$200,'Data Validation'!$V$4, 'Data entry'!$AP$6:$AP$200,'Data Validation'!$U$6, 'Data entry'!$BD$6:$BD$200,"&lt;&gt;*Negative*"))</f>
        <v>0</v>
      </c>
      <c r="AU54" s="15">
        <f>SUM(COUNTIFS('Data entry'!$R$6:$R$200,'Summary Data'!$A54,'Data entry'!$B$6:$B$200,{"Confirmed";"Probable"},'Data entry'!$AQ$6:$AQ$200,'Data Validation'!$V$5, 'Data entry'!$AP$6:$AP$200,'Data Validation'!$U$2, 'Data entry'!$BD$6:$BD$200,"&lt;&gt;*Negative*"))</f>
        <v>0</v>
      </c>
      <c r="AV54" s="15">
        <f>SUM(COUNTIFS('Data entry'!$R$6:$R$200,'Summary Data'!$A54,'Data entry'!$B$6:$B$200,{"Confirmed";"Probable"},'Data entry'!$AQ$6:$AQ$200,'Data Validation'!$V$5, 'Data entry'!$AP$6:$AP$200,'Data Validation'!$U$3, 'Data entry'!$BD$6:$BD$200,"&lt;&gt;*Negative*"))</f>
        <v>0</v>
      </c>
      <c r="AW54" s="15">
        <f>SUM(COUNTIFS('Data entry'!$R$6:$R$200,'Summary Data'!$A54,'Data entry'!$B$6:$B$200,{"Confirmed";"Probable"},'Data entry'!$AQ$6:$AQ$200,'Data Validation'!$V$5, 'Data entry'!$AP$6:$AP$200,'Data Validation'!$U$4, 'Data entry'!$BD$6:$BD$200,"&lt;&gt;*Negative*"))</f>
        <v>0</v>
      </c>
      <c r="AX54" s="15">
        <f>SUM(COUNTIFS('Data entry'!$R$6:$R$200,'Summary Data'!$A54,'Data entry'!$B$6:$B$200,{"Confirmed";"Probable"},'Data entry'!$AQ$6:$AQ$200,'Data Validation'!$V$5, 'Data entry'!$AP$6:$AP$200,'Data Validation'!$U$5, 'Data entry'!$BD$6:$BD$200,"&lt;&gt;*Negative*"))</f>
        <v>0</v>
      </c>
      <c r="AY54" s="15">
        <f>SUM(COUNTIFS('Data entry'!$R$6:$R$200,'Summary Data'!$A54,'Data entry'!$B$6:$B$200,{"Confirmed";"Probable"},'Data entry'!$AQ$6:$AQ$200,'Data Validation'!$V$5, 'Data entry'!$AP$6:$AP$200,'Data Validation'!$U$6, 'Data entry'!$BD$6:$BD$200,"&lt;&gt;*Negative*"))</f>
        <v>0</v>
      </c>
      <c r="AZ54" s="15">
        <f>SUM(COUNTIFS('Data entry'!$R$6:$R$200,'Summary Data'!$A54,'Data entry'!$B$6:$B$200,{"Confirmed";"Probable"},'Data entry'!$AQ$6:$AQ$200,'Data Validation'!$V$6, 'Data entry'!$AP$6:$AP$200,'Data Validation'!$U$2, 'Data entry'!$BD$6:$BD$200,"&lt;&gt;*Negative*"))</f>
        <v>0</v>
      </c>
      <c r="BA54" s="15">
        <f>SUM(COUNTIFS('Data entry'!$R$6:$R$200,'Summary Data'!$A54,'Data entry'!$B$6:$B$200,{"Confirmed";"Probable"},'Data entry'!$AQ$6:$AQ$200,'Data Validation'!$V$6, 'Data entry'!$AP$6:$AP$200,'Data Validation'!$U$3, 'Data entry'!$BD$6:$BD$200,"&lt;&gt;*Negative*"))</f>
        <v>0</v>
      </c>
      <c r="BB54" s="15">
        <f>SUM(COUNTIFS('Data entry'!$R$6:$R$200,'Summary Data'!$A54,'Data entry'!$B$6:$B$200,{"Confirmed";"Probable"},'Data entry'!$AQ$6:$AQ$200,'Data Validation'!$V$6, 'Data entry'!$AP$6:$AP$200,'Data Validation'!$U$4, 'Data entry'!$BD$6:$BD$200,"&lt;&gt;*Negative*"))</f>
        <v>0</v>
      </c>
      <c r="BC54" s="15">
        <f>SUM(COUNTIFS('Data entry'!$R$6:$R$200,'Summary Data'!$A54,'Data entry'!$B$6:$B$200,{"Confirmed";"Probable"},'Data entry'!$AQ$6:$AQ$200,'Data Validation'!$V$6, 'Data entry'!$AP$6:$AP$200,'Data Validation'!$U$5, 'Data entry'!$BD$6:$BD$200,"&lt;&gt;*Negative*"))</f>
        <v>0</v>
      </c>
      <c r="BD54" s="15">
        <f>SUM(COUNTIFS('Data entry'!$R$6:$R$200,'Summary Data'!$A54,'Data entry'!$B$6:$B$200,{"Confirmed";"Probable"},'Data entry'!$AQ$6:$AQ$200,'Data Validation'!$V$6, 'Data entry'!$AP$6:$AP$200,'Data Validation'!$U$6, 'Data entry'!$BD$6:$BD$200,"&lt;&gt;*Negative*"))</f>
        <v>0</v>
      </c>
      <c r="BE54" s="15">
        <f>SUM(COUNTIFS('Data entry'!$R$6:$R$200,'Summary Data'!$A54,'Data entry'!$B$6:$B$200,{"Confirmed";"Probable"},'Data entry'!$AQ$6:$AQ$200,'Data Validation'!$V$7, 'Data entry'!$AP$6:$AP$200,'Data Validation'!$U$2, 'Data entry'!$BD$6:$BD$200,"&lt;&gt;*Negative*"))</f>
        <v>0</v>
      </c>
      <c r="BF54" s="15">
        <f>SUM(COUNTIFS('Data entry'!$R$6:$R$200,'Summary Data'!$A54,'Data entry'!$B$6:$B$200,{"Confirmed";"Probable"},'Data entry'!$AQ$6:$AQ$200,'Data Validation'!$V$7, 'Data entry'!$AP$6:$AP$200,'Data Validation'!$U$3, 'Data entry'!$BD$6:$BD$200,"&lt;&gt;*Negative*"))</f>
        <v>0</v>
      </c>
      <c r="BG54" s="15">
        <f>SUM(COUNTIFS('Data entry'!$R$6:$R$200,'Summary Data'!$A54,'Data entry'!$B$6:$B$200,{"Confirmed";"Probable"},'Data entry'!$AQ$6:$AQ$200,'Data Validation'!$V$7, 'Data entry'!$AP$6:$AP$200,'Data Validation'!$U$4, 'Data entry'!$BD$6:$BD$200,"&lt;&gt;*Negative*"))</f>
        <v>0</v>
      </c>
      <c r="BH54" s="15">
        <f>SUM(COUNTIFS('Data entry'!$R$6:$R$200,'Summary Data'!$A54,'Data entry'!$B$6:$B$200,{"Confirmed";"Probable"},'Data entry'!$AQ$6:$AQ$200,'Data Validation'!$V$7, 'Data entry'!$AP$6:$AP$200,'Data Validation'!$U$5, 'Data entry'!$BD$6:$BD$200,"&lt;&gt;*Negative*"))</f>
        <v>0</v>
      </c>
      <c r="BI54" s="15">
        <f>SUM(COUNTIFS('Data entry'!$R$6:$R$200,'Summary Data'!$A54,'Data entry'!$B$6:$B$200,{"Confirmed";"Probable"},'Data entry'!$AQ$6:$AQ$200,'Data Validation'!$V$7, 'Data entry'!$AP$6:$AP$200,'Data Validation'!$U$6, 'Data entry'!$BD$6:$BD$200,"&lt;&gt;*Negative*"))</f>
        <v>0</v>
      </c>
      <c r="BJ54" s="15">
        <f>SUM(COUNTIFS('Data entry'!$R$6:$R$200,'Summary Data'!$A54,'Data entry'!$B$6:$B$200,{"Confirmed";"Probable"},'Data entry'!$AQ$6:$AQ$200,'Data Validation'!$V$8, 'Data entry'!$AP$6:$AP$200,'Data Validation'!$U$2, 'Data entry'!$BD$6:$BD$200,"&lt;&gt;*Negative*"))</f>
        <v>0</v>
      </c>
      <c r="BK54" s="15">
        <f>SUM(COUNTIFS('Data entry'!$R$6:$R$200,'Summary Data'!$A54,'Data entry'!$B$6:$B$200,{"Confirmed";"Probable"},'Data entry'!$AQ$6:$AQ$200,'Data Validation'!$V$8, 'Data entry'!$AP$6:$AP$200,'Data Validation'!$U$3, 'Data entry'!$BD$6:$BD$200,"&lt;&gt;*Negative*"))</f>
        <v>0</v>
      </c>
      <c r="BL54" s="15">
        <f>SUM(COUNTIFS('Data entry'!$R$6:$R$200,'Summary Data'!$A54,'Data entry'!$B$6:$B$200,{"Confirmed";"Probable"},'Data entry'!$AQ$6:$AQ$200,'Data Validation'!$V$8, 'Data entry'!$AP$6:$AP$200,'Data Validation'!$U$4, 'Data entry'!$BD$6:$BD$200,"&lt;&gt;*Negative*"))</f>
        <v>0</v>
      </c>
      <c r="BM54" s="15">
        <f>SUM(COUNTIFS('Data entry'!$R$6:$R$200,'Summary Data'!$A54,'Data entry'!$B$6:$B$200,{"Confirmed";"Probable"},'Data entry'!$AQ$6:$AQ$200,'Data Validation'!$V$8, 'Data entry'!$AP$6:$AP$200,'Data Validation'!$U$5, 'Data entry'!$BD$6:$BD$200,"&lt;&gt;*Negative*"))</f>
        <v>0</v>
      </c>
      <c r="BN54" s="15">
        <f>SUM(COUNTIFS('Data entry'!$R$6:$R$200,'Summary Data'!$A54,'Data entry'!$B$6:$B$200,{"Confirmed";"Probable"},'Data entry'!$AQ$6:$AQ$200,'Data Validation'!$V$8, 'Data entry'!$AP$6:$AP$200,'Data Validation'!$U$6, 'Data entry'!$BD$6:$BD$200,"&lt;&gt;*Negative*"))</f>
        <v>0</v>
      </c>
      <c r="BO54" s="15">
        <f>SUM(COUNTIFS('Data entry'!$R$6:$R$200,'Summary Data'!$A54,'Data entry'!$B$6:$B$200,{"Confirmed";"Probable"},'Data entry'!$AQ$6:$AQ$200,'Data Validation'!$V$9, 'Data entry'!$AP$6:$AP$200,'Data Validation'!$U$2, 'Data entry'!$BD$6:$BD$200,"&lt;&gt;*Negative*"))</f>
        <v>0</v>
      </c>
      <c r="BP54" s="15">
        <f>SUM(COUNTIFS('Data entry'!$R$6:$R$200,'Summary Data'!$A54,'Data entry'!$B$6:$B$200,{"Confirmed";"Probable"},'Data entry'!$AQ$6:$AQ$200,'Data Validation'!$V$9, 'Data entry'!$AP$6:$AP$200,'Data Validation'!$U$3, 'Data entry'!$BD$6:$BD$200,"&lt;&gt;*Negative*"))</f>
        <v>0</v>
      </c>
      <c r="BQ54" s="15">
        <f>SUM(COUNTIFS('Data entry'!$R$6:$R$200,'Summary Data'!$A54,'Data entry'!$B$6:$B$200,{"Confirmed";"Probable"},'Data entry'!$AQ$6:$AQ$200,'Data Validation'!$V$9, 'Data entry'!$AP$6:$AP$200,'Data Validation'!$U$4, 'Data entry'!$BD$6:$BD$200,"&lt;&gt;*Negative*"))</f>
        <v>0</v>
      </c>
      <c r="BR54" s="15">
        <f>SUM(COUNTIFS('Data entry'!$R$6:$R$200,'Summary Data'!$A54,'Data entry'!$B$6:$B$200,{"Confirmed";"Probable"},'Data entry'!$AQ$6:$AQ$200,'Data Validation'!$V$9, 'Data entry'!$AP$6:$AP$200,'Data Validation'!$U$5, 'Data entry'!$BD$6:$BD$200,"&lt;&gt;*Negative*"))</f>
        <v>0</v>
      </c>
      <c r="BS54" s="15">
        <f>SUM(COUNTIFS('Data entry'!$R$6:$R$200,'Summary Data'!$A54,'Data entry'!$B$6:$B$200,{"Confirmed";"Probable"},'Data entry'!$AQ$6:$AQ$200,'Data Validation'!$V$9, 'Data entry'!$AP$6:$AP$200,'Data Validation'!$U$6, 'Data entry'!$BD$6:$BD$200,"&lt;&gt;*Negative*"))</f>
        <v>0</v>
      </c>
      <c r="BT54" s="15">
        <f>SUM(COUNTIFS('Data entry'!$R$6:$R$200,'Summary Data'!$A54,'Data entry'!$B$6:$B$200,{"Confirmed";"Probable"},'Data entry'!$AQ$6:$AQ$200,'Data Validation'!$V$10, 'Data entry'!$AP$6:$AP$200,'Data Validation'!$U$2, 'Data entry'!$BD$6:$BD$200,"&lt;&gt;*Negative*"))</f>
        <v>0</v>
      </c>
      <c r="BU54" s="15">
        <f>SUM(COUNTIFS('Data entry'!$R$6:$R$200,'Summary Data'!$A54,'Data entry'!$B$6:$B$200,{"Confirmed";"Probable"},'Data entry'!$AQ$6:$AQ$200,'Data Validation'!$V$10, 'Data entry'!$AP$6:$AP$200,'Data Validation'!$U$3, 'Data entry'!$BD$6:$BD$200,"&lt;&gt;*Negative*"))</f>
        <v>0</v>
      </c>
      <c r="BV54" s="15">
        <f>SUM(COUNTIFS('Data entry'!$R$6:$R$200,'Summary Data'!$A54,'Data entry'!$B$6:$B$200,{"Confirmed";"Probable"},'Data entry'!$AQ$6:$AQ$200,'Data Validation'!$V$10, 'Data entry'!$AP$6:$AP$200,'Data Validation'!$U$4, 'Data entry'!$BD$6:$BD$200,"&lt;&gt;*Negative*"))</f>
        <v>0</v>
      </c>
      <c r="BW54" s="15">
        <f>SUM(COUNTIFS('Data entry'!$R$6:$R$200,'Summary Data'!$A54,'Data entry'!$B$6:$B$200,{"Confirmed";"Probable"},'Data entry'!$AQ$6:$AQ$200,'Data Validation'!$V$10, 'Data entry'!$AP$6:$AP$200,'Data Validation'!$U$5, 'Data entry'!$BD$6:$BD$200,"&lt;&gt;*Negative*"))</f>
        <v>0</v>
      </c>
      <c r="BX54" s="15">
        <f>SUM(COUNTIFS('Data entry'!$R$6:$R$200,'Summary Data'!$A54,'Data entry'!$B$6:$B$200,{"Confirmed";"Probable"},'Data entry'!$AQ$6:$AQ$200,'Data Validation'!$V$10, 'Data entry'!$AP$6:$AP$200,'Data Validation'!$U$6, 'Data entry'!$BD$6:$BD$200,"&lt;&gt;*Negative*"))</f>
        <v>0</v>
      </c>
      <c r="BY54" s="15">
        <f>SUM(COUNTIFS('Data entry'!$R$6:$R$200,'Summary Data'!$A54,'Data entry'!$B$6:$B$200,{"Confirmed";"Probable"},'Data entry'!$AQ$6:$AQ$200,'Data Validation'!$V$11, 'Data entry'!$AP$6:$AP$200,'Data Validation'!$U$2, 'Data entry'!$BD$6:$BD$200,"&lt;&gt;*Negative*"))</f>
        <v>0</v>
      </c>
      <c r="BZ54" s="15">
        <f>SUM(COUNTIFS('Data entry'!$R$6:$R$200,'Summary Data'!$A54,'Data entry'!$B$6:$B$200,{"Confirmed";"Probable"},'Data entry'!$AQ$6:$AQ$200,'Data Validation'!$V$11, 'Data entry'!$AP$6:$AP$200,'Data Validation'!$U$3, 'Data entry'!$BD$6:$BD$200,"&lt;&gt;*Negative*"))</f>
        <v>0</v>
      </c>
      <c r="CA54" s="15">
        <f>SUM(COUNTIFS('Data entry'!$R$6:$R$200,'Summary Data'!$A54,'Data entry'!$B$6:$B$200,{"Confirmed";"Probable"},'Data entry'!$AQ$6:$AQ$200,'Data Validation'!$V$11, 'Data entry'!$AP$6:$AP$200,'Data Validation'!$U$4, 'Data entry'!$BD$6:$BD$200,"&lt;&gt;*Negative*"))</f>
        <v>0</v>
      </c>
      <c r="CB54" s="15">
        <f>SUM(COUNTIFS('Data entry'!$R$6:$R$200,'Summary Data'!$A54,'Data entry'!$B$6:$B$200,{"Confirmed";"Probable"},'Data entry'!$AQ$6:$AQ$200,'Data Validation'!$V$11, 'Data entry'!$AP$6:$AP$200,'Data Validation'!$U$5, 'Data entry'!$BD$6:$BD$200,"&lt;&gt;*Negative*"))</f>
        <v>0</v>
      </c>
      <c r="CC54" s="15">
        <f>SUM(COUNTIFS('Data entry'!$R$6:$R$200,'Summary Data'!$A54,'Data entry'!$B$6:$B$200,{"Confirmed";"Probable"},'Data entry'!$AQ$6:$AQ$200,'Data Validation'!$V$11, 'Data entry'!$AP$6:$AP$200,'Data Validation'!$U$6, 'Data entry'!$BD$6:$BD$200,"&lt;&gt;*Negative*"))</f>
        <v>0</v>
      </c>
    </row>
    <row r="55" spans="1:81" x14ac:dyDescent="0.3">
      <c r="A55" s="12">
        <f t="shared" si="5"/>
        <v>43</v>
      </c>
      <c r="B55" s="13">
        <f t="shared" si="2"/>
        <v>0</v>
      </c>
      <c r="C55" s="13">
        <f>COUNTIFS('Data entry'!$R$6:$R$200,$A55,'Data entry'!$B$6:$B$200,"Confirmed",'Data entry'!$BD$6:$BD$200,"&lt;&gt;*Negative*")</f>
        <v>0</v>
      </c>
      <c r="D55" s="13">
        <f>COUNTIFS('Data entry'!$R$6:$R$200,$A55,'Data entry'!$B$6:$B$200,"Probable",'Data entry'!$BD$6:$BD$200,"&lt;&gt;*Negative*")</f>
        <v>0</v>
      </c>
      <c r="E55" s="13">
        <f>COUNTIFS('Data entry'!$R$6:$R$200,$A55,'Data entry'!$B$6:$B$200,"DNM")</f>
        <v>0</v>
      </c>
      <c r="F55" s="13">
        <f>SUM(COUNTIFS('Data entry'!$R$6:$R$200,'Summary Data'!$A55,'Data entry'!$B$6:$B$200,{"Confirmed";"Probable"},'Data entry'!$AO$6:$AO$200,$F$10, 'Data entry'!$BD$6:$BD$200,"&lt;&gt;*Negative*"))</f>
        <v>0</v>
      </c>
      <c r="G55" s="13">
        <f>SUM(COUNTIFS('Data entry'!$R$6:$R$200,'Summary Data'!$A55,'Data entry'!$B$6:$B$200,{"Confirmed";"Probable"},'Data entry'!$AO$6:$AO$200,$G$10, 'Data entry'!$BD$6:$BD$200,"&lt;&gt;*Negative*"))</f>
        <v>0</v>
      </c>
      <c r="H55" s="13">
        <f>SUM(COUNTIFS('Data entry'!$R$6:$R$200,'Summary Data'!$A55,'Data entry'!$B$6:$B$200,{"Confirmed";"Probable"},'Data entry'!$AO$6:$AO$200,$H$10, 'Data entry'!$BD$6:$BD$200,"&lt;&gt;*Negative*"))</f>
        <v>0</v>
      </c>
      <c r="I55" s="13">
        <f>SUM(COUNTIFS('Data entry'!$R$6:$R$200,'Summary Data'!$A55,'Data entry'!$B$6:$B$200,{"Confirmed";"Probable"},'Data entry'!$AO$6:$AO$200,$I$10, 'Data entry'!$BD$6:$BD$200,"&lt;&gt;*Negative*"))</f>
        <v>0</v>
      </c>
      <c r="J55" s="13">
        <f>SUM(COUNTIFS('Data entry'!$R$6:$R$200,'Summary Data'!$A55,'Data entry'!$B$6:$B$200,{"Confirmed";"Probable"},'Data entry'!$AO$6:$AO$200,$J$10, 'Data entry'!$BD$6:$BD$200,"&lt;&gt;*Negative*"))</f>
        <v>0</v>
      </c>
      <c r="K55" s="13">
        <f>SUM(COUNTIFS('Data entry'!$R$6:$R$200,'Summary Data'!$A55,'Data entry'!$B$6:$B$200,{"Confirmed";"Probable"},'Data entry'!$AO$6:$AO$200,$K$10, 'Data entry'!$BD$6:$BD$200,"&lt;&gt;*Negative*"))</f>
        <v>0</v>
      </c>
      <c r="L55" s="13">
        <f>SUM(COUNTIFS('Data entry'!$R$6:$R$200,'Summary Data'!$A55,'Data entry'!$B$6:$B$200,{"Confirmed";"Probable"},'Data entry'!$AO$6:$AO$200,$L$10, 'Data entry'!$BD$6:$BD$200,"&lt;&gt;*Negative*"))</f>
        <v>0</v>
      </c>
      <c r="M55" s="13">
        <f>SUM(COUNTIFS('Data entry'!$R$6:$R$200,'Summary Data'!$A55,'Data entry'!$B$6:$B$200,{"Confirmed";"Probable"},'Data entry'!$AO$6:$AO$200,$M$10, 'Data entry'!$BD$6:$BD$200,"&lt;&gt;*Negative*"))</f>
        <v>0</v>
      </c>
      <c r="N55" s="13">
        <f>SUM(COUNTIFS('Data entry'!$R$6:$R$200,'Summary Data'!$A55,'Data entry'!$B$6:$B$200,{"Confirmed";"Probable"},'Data entry'!$AO$6:$AO$200,$N$10, 'Data entry'!$BD$6:$BD$200,"&lt;&gt;*Negative*"))</f>
        <v>0</v>
      </c>
      <c r="O55" s="15">
        <f t="shared" si="3"/>
        <v>0</v>
      </c>
      <c r="P55" s="15">
        <f t="shared" si="4"/>
        <v>0</v>
      </c>
      <c r="Q55" s="15">
        <f>SUM(COUNTIFS('Data entry'!$R$6:$R$200,'Summary Data'!$A55,'Data entry'!$B$6:$B$200,{"Confirmed";"Probable"},'Data entry'!$AP$6:$AP$200,'Data Validation'!$U$2, 'Data entry'!$BD$6:$BD$200,"&lt;&gt;*Negative*"))</f>
        <v>0</v>
      </c>
      <c r="R55" s="15">
        <f>SUM(COUNTIFS('Data entry'!$R$6:$R$200,'Summary Data'!$A55,'Data entry'!$B$6:$B$200,{"Confirmed";"Probable"},'Data entry'!$AP$6:$AP$200,'Data Validation'!$U$3, 'Data entry'!$BD$6:$BD$200,"&lt;&gt;*Negative*"))</f>
        <v>0</v>
      </c>
      <c r="S55" s="15">
        <f>SUM(COUNTIFS('Data entry'!$R$6:$R$200,'Summary Data'!$A55,'Data entry'!$B$6:$B$200,{"Confirmed";"Probable"},'Data entry'!$AP$6:$AP$200,'Data Validation'!$U$4, 'Data entry'!$BD$6:$BD$200,"&lt;&gt;*Negative*"))</f>
        <v>0</v>
      </c>
      <c r="T55" s="15">
        <f>SUM(COUNTIFS('Data entry'!$R$6:$R$200,'Summary Data'!$A55,'Data entry'!$B$6:$B$200,{"Confirmed";"Probable"},'Data entry'!$AP$6:$AP$200,'Data Validation'!$U$5, 'Data entry'!$BD$6:$BD$200,"&lt;&gt;*Negative*"))</f>
        <v>0</v>
      </c>
      <c r="U55" s="15">
        <f>SUM(COUNTIFS('Data entry'!$R$6:$R$200,'Summary Data'!$A55,'Data entry'!$B$6:$B$200,{"Confirmed";"Probable"},'Data entry'!$AP$6:$AP$200,'Data Validation'!$U$6, 'Data entry'!$BD$6:$BD$200,"&lt;&gt;*Negative*"))</f>
        <v>0</v>
      </c>
      <c r="V55" s="15">
        <f>SUM(COUNTIFS('Data entry'!$R$6:$R$200,'Summary Data'!$A55,'Data entry'!$B$6:$B$200,{"Confirmed";"Probable"},'Data entry'!$AQ$6:$AQ$200,'Data Validation'!$V$2, 'Data entry'!$BD$6:$BD$200,"&lt;&gt;*Negative*"))</f>
        <v>0</v>
      </c>
      <c r="W55" s="15">
        <f>SUM(COUNTIFS('Data entry'!$R$6:$R$200,'Summary Data'!$A55,'Data entry'!$B$6:$B$200,{"Confirmed";"Probable"},'Data entry'!$AQ$6:$AQ$200,'Data Validation'!$V$3, 'Data entry'!$BD$6:$BD$200,"&lt;&gt;*Negative*"))</f>
        <v>0</v>
      </c>
      <c r="X55" s="15">
        <f>SUM(COUNTIFS('Data entry'!$R$6:$R$200,'Summary Data'!$A55,'Data entry'!$B$6:$B$200,{"Confirmed";"Probable"},'Data entry'!$AQ$6:$AQ$200,'Data Validation'!$V$4, 'Data entry'!$BD$6:$BD$200,"&lt;&gt;*Negative*"))</f>
        <v>0</v>
      </c>
      <c r="Y55" s="15">
        <f>SUM(COUNTIFS('Data entry'!$R$6:$R$200,'Summary Data'!$A55,'Data entry'!$B$6:$B$200,{"Confirmed";"Probable"},'Data entry'!$AQ$6:$AQ$200,'Data Validation'!$V$5, 'Data entry'!$BD$6:$BD$200,"&lt;&gt;*Negative*"))</f>
        <v>0</v>
      </c>
      <c r="Z55" s="15">
        <f>SUM(COUNTIFS('Data entry'!$R$6:$R$200,'Summary Data'!$A55,'Data entry'!$B$6:$B$200,{"Confirmed";"Probable"},'Data entry'!$AQ$6:$AQ$200,'Data Validation'!$V$6, 'Data entry'!$BD$6:$BD$200,"&lt;&gt;*Negative*"))</f>
        <v>0</v>
      </c>
      <c r="AA55" s="15">
        <f>SUM(COUNTIFS('Data entry'!$R$6:$R$200,'Summary Data'!$A55,'Data entry'!$B$6:$B$200,{"Confirmed";"Probable"},'Data entry'!$AQ$6:$AQ$200,'Data Validation'!$V$7, 'Data entry'!$BD$6:$BD$200,"&lt;&gt;*Negative*"))</f>
        <v>0</v>
      </c>
      <c r="AB55" s="15">
        <f>SUM(COUNTIFS('Data entry'!$R$6:$R$200,'Summary Data'!$A55,'Data entry'!$B$6:$B$200,{"Confirmed";"Probable"},'Data entry'!$AQ$6:$AQ$200,'Data Validation'!$V$8, 'Data entry'!$BD$6:$BD$200,"&lt;&gt;*Negative*"))</f>
        <v>0</v>
      </c>
      <c r="AC55" s="15">
        <f>SUM(COUNTIFS('Data entry'!$R$6:$R$200,'Summary Data'!$A55,'Data entry'!$B$6:$B$200,{"Confirmed";"Probable"},'Data entry'!$AQ$6:$AQ$200,'Data Validation'!$V$9, 'Data entry'!$BD$6:$BD$200,"&lt;&gt;*Negative*"))</f>
        <v>0</v>
      </c>
      <c r="AD55" s="15">
        <f>SUM(COUNTIFS('Data entry'!$R$6:$R$200,'Summary Data'!$A55,'Data entry'!$B$6:$B$200,{"Confirmed";"Probable"},'Data entry'!$AQ$6:$AQ$200,'Data Validation'!$V$10, 'Data entry'!$BD$6:$BD$200,"&lt;&gt;*Negative*"))</f>
        <v>0</v>
      </c>
      <c r="AE55" s="15">
        <f>SUM(COUNTIFS('Data entry'!$R$6:$R$200,'Summary Data'!$A55,'Data entry'!$B$6:$B$200,{"Confirmed";"Probable"},'Data entry'!$AQ$6:$AQ$200,'Data Validation'!$V$11, 'Data entry'!$BD$6:$BD$200,"&lt;&gt;*Negative*"))</f>
        <v>0</v>
      </c>
      <c r="AF55" s="15">
        <f>SUM(COUNTIFS('Data entry'!$R$6:$R$200,'Summary Data'!$A55,'Data entry'!$B$6:$B$200,{"Confirmed";"Probable"},'Data entry'!$AQ$6:$AQ$200,'Data Validation'!$V$2, 'Data entry'!$AP$6:$AP$200,'Data Validation'!$U$2, 'Data entry'!$BD$6:$BD$200,"&lt;&gt;*Negative*"))</f>
        <v>0</v>
      </c>
      <c r="AG55" s="15">
        <f>SUM(COUNTIFS('Data entry'!$R$6:$R$200,'Summary Data'!$A55,'Data entry'!$B$6:$B$200,{"Confirmed";"Probable"},'Data entry'!$AQ$6:$AQ$200,'Data Validation'!$V$2, 'Data entry'!$AP$6:$AP$200,'Data Validation'!$U$3, 'Data entry'!$BD$6:$BD$200,"&lt;&gt;*Negative*"))</f>
        <v>0</v>
      </c>
      <c r="AH55" s="15">
        <f>SUM(COUNTIFS('Data entry'!$R$6:$R$200,'Summary Data'!$A55,'Data entry'!$B$6:$B$200,{"Confirmed";"Probable"},'Data entry'!$AQ$6:$AQ$200,'Data Validation'!$V$2, 'Data entry'!$AP$6:$AP$200,'Data Validation'!$U$4, 'Data entry'!$BD$6:$BD$200,"&lt;&gt;*Negative*"))</f>
        <v>0</v>
      </c>
      <c r="AI55" s="15">
        <f>SUM(COUNTIFS('Data entry'!$R$6:$R$200,'Summary Data'!$A55,'Data entry'!$B$6:$B$200,{"Confirmed";"Probable"},'Data entry'!$AQ$6:$AQ$200,'Data Validation'!$V$2, 'Data entry'!$AP$6:$AP$200,'Data Validation'!$U$5, 'Data entry'!$BD$6:$BD$200,"&lt;&gt;*Negative*"))</f>
        <v>0</v>
      </c>
      <c r="AJ55" s="15">
        <f>SUM(COUNTIFS('Data entry'!$R$6:$R$200,'Summary Data'!$A55,'Data entry'!$B$6:$B$200,{"Confirmed";"Probable"},'Data entry'!$AQ$6:$AQ$200,'Data Validation'!$V$2, 'Data entry'!$AP$6:$AP$200,'Data Validation'!$U$6, 'Data entry'!$BD$6:$BD$200,"&lt;&gt;*Negative*"))</f>
        <v>0</v>
      </c>
      <c r="AK55" s="15">
        <f>SUM(COUNTIFS('Data entry'!$R$6:$R$200,'Summary Data'!$A55,'Data entry'!$B$6:$B$200,{"Confirmed";"Probable"},'Data entry'!$AQ$6:$AQ$200,'Data Validation'!$V$3, 'Data entry'!$AP$6:$AP$200,'Data Validation'!$U$2, 'Data entry'!$BD$6:$BD$200,"&lt;&gt;*Negative*"))</f>
        <v>0</v>
      </c>
      <c r="AL55" s="15">
        <f>SUM(COUNTIFS('Data entry'!$R$6:$R$200,'Summary Data'!$A55,'Data entry'!$B$6:$B$200,{"Confirmed";"Probable"},'Data entry'!$AQ$6:$AQ$200,'Data Validation'!$V$3, 'Data entry'!$AP$6:$AP$200,'Data Validation'!$U$3, 'Data entry'!$BD$6:$BD$200,"&lt;&gt;*Negative*"))</f>
        <v>0</v>
      </c>
      <c r="AM55" s="15">
        <f>SUM(COUNTIFS('Data entry'!$R$6:$R$200,'Summary Data'!$A55,'Data entry'!$B$6:$B$200,{"Confirmed";"Probable"},'Data entry'!$AQ$6:$AQ$200,'Data Validation'!$V$3, 'Data entry'!$AP$6:$AP$200,'Data Validation'!$U$4, 'Data entry'!$BD$6:$BD$200,"&lt;&gt;*Negative*"))</f>
        <v>0</v>
      </c>
      <c r="AN55" s="15">
        <f>SUM(COUNTIFS('Data entry'!$R$6:$R$200,'Summary Data'!$A55,'Data entry'!$B$6:$B$200,{"Confirmed";"Probable"},'Data entry'!$AQ$6:$AQ$200,'Data Validation'!$V$3, 'Data entry'!$AP$6:$AP$200,'Data Validation'!$U$5, 'Data entry'!$BD$6:$BD$200,"&lt;&gt;*Negative*"))</f>
        <v>0</v>
      </c>
      <c r="AO55" s="15">
        <f>SUM(COUNTIFS('Data entry'!$R$6:$R$200,'Summary Data'!$A55,'Data entry'!$B$6:$B$200,{"Confirmed";"Probable"},'Data entry'!$AQ$6:$AQ$200,'Data Validation'!$V$3, 'Data entry'!$AP$6:$AP$200,'Data Validation'!$U$6, 'Data entry'!$BD$6:$BD$200,"&lt;&gt;*Negative*"))</f>
        <v>0</v>
      </c>
      <c r="AP55" s="15">
        <f>SUM(COUNTIFS('Data entry'!$R$6:$R$200,'Summary Data'!$A55,'Data entry'!$B$6:$B$200,{"Confirmed";"Probable"},'Data entry'!$AQ$6:$AQ$200,'Data Validation'!$V$4, 'Data entry'!$AP$6:$AP$200,'Data Validation'!$U$2, 'Data entry'!$BD$6:$BD$200,"&lt;&gt;*Negative*"))</f>
        <v>0</v>
      </c>
      <c r="AQ55" s="15">
        <f>SUM(COUNTIFS('Data entry'!$R$6:$R$200,'Summary Data'!$A55,'Data entry'!$B$6:$B$200,{"Confirmed";"Probable"},'Data entry'!$AQ$6:$AQ$200,'Data Validation'!$V$4, 'Data entry'!$AP$6:$AP$200,'Data Validation'!$U$3, 'Data entry'!$BD$6:$BD$200,"&lt;&gt;*Negative*"))</f>
        <v>0</v>
      </c>
      <c r="AR55" s="15">
        <f>SUM(COUNTIFS('Data entry'!$R$6:$R$200,'Summary Data'!$A55,'Data entry'!$B$6:$B$200,{"Confirmed";"Probable"},'Data entry'!$AQ$6:$AQ$200,'Data Validation'!$V$4, 'Data entry'!$AP$6:$AP$200,'Data Validation'!$U$4, 'Data entry'!$BD$6:$BD$200,"&lt;&gt;*Negative*"))</f>
        <v>0</v>
      </c>
      <c r="AS55" s="15">
        <f>SUM(COUNTIFS('Data entry'!$R$6:$R$200,'Summary Data'!$A55,'Data entry'!$B$6:$B$200,{"Confirmed";"Probable"},'Data entry'!$AQ$6:$AQ$200,'Data Validation'!$V$4, 'Data entry'!$AP$6:$AP$200,'Data Validation'!$U$5, 'Data entry'!$BD$6:$BD$200,"&lt;&gt;*Negative*"))</f>
        <v>0</v>
      </c>
      <c r="AT55" s="15">
        <f>SUM(COUNTIFS('Data entry'!$R$6:$R$200,'Summary Data'!$A55,'Data entry'!$B$6:$B$200,{"Confirmed";"Probable"},'Data entry'!$AQ$6:$AQ$200,'Data Validation'!$V$4, 'Data entry'!$AP$6:$AP$200,'Data Validation'!$U$6, 'Data entry'!$BD$6:$BD$200,"&lt;&gt;*Negative*"))</f>
        <v>0</v>
      </c>
      <c r="AU55" s="15">
        <f>SUM(COUNTIFS('Data entry'!$R$6:$R$200,'Summary Data'!$A55,'Data entry'!$B$6:$B$200,{"Confirmed";"Probable"},'Data entry'!$AQ$6:$AQ$200,'Data Validation'!$V$5, 'Data entry'!$AP$6:$AP$200,'Data Validation'!$U$2, 'Data entry'!$BD$6:$BD$200,"&lt;&gt;*Negative*"))</f>
        <v>0</v>
      </c>
      <c r="AV55" s="15">
        <f>SUM(COUNTIFS('Data entry'!$R$6:$R$200,'Summary Data'!$A55,'Data entry'!$B$6:$B$200,{"Confirmed";"Probable"},'Data entry'!$AQ$6:$AQ$200,'Data Validation'!$V$5, 'Data entry'!$AP$6:$AP$200,'Data Validation'!$U$3, 'Data entry'!$BD$6:$BD$200,"&lt;&gt;*Negative*"))</f>
        <v>0</v>
      </c>
      <c r="AW55" s="15">
        <f>SUM(COUNTIFS('Data entry'!$R$6:$R$200,'Summary Data'!$A55,'Data entry'!$B$6:$B$200,{"Confirmed";"Probable"},'Data entry'!$AQ$6:$AQ$200,'Data Validation'!$V$5, 'Data entry'!$AP$6:$AP$200,'Data Validation'!$U$4, 'Data entry'!$BD$6:$BD$200,"&lt;&gt;*Negative*"))</f>
        <v>0</v>
      </c>
      <c r="AX55" s="15">
        <f>SUM(COUNTIFS('Data entry'!$R$6:$R$200,'Summary Data'!$A55,'Data entry'!$B$6:$B$200,{"Confirmed";"Probable"},'Data entry'!$AQ$6:$AQ$200,'Data Validation'!$V$5, 'Data entry'!$AP$6:$AP$200,'Data Validation'!$U$5, 'Data entry'!$BD$6:$BD$200,"&lt;&gt;*Negative*"))</f>
        <v>0</v>
      </c>
      <c r="AY55" s="15">
        <f>SUM(COUNTIFS('Data entry'!$R$6:$R$200,'Summary Data'!$A55,'Data entry'!$B$6:$B$200,{"Confirmed";"Probable"},'Data entry'!$AQ$6:$AQ$200,'Data Validation'!$V$5, 'Data entry'!$AP$6:$AP$200,'Data Validation'!$U$6, 'Data entry'!$BD$6:$BD$200,"&lt;&gt;*Negative*"))</f>
        <v>0</v>
      </c>
      <c r="AZ55" s="15">
        <f>SUM(COUNTIFS('Data entry'!$R$6:$R$200,'Summary Data'!$A55,'Data entry'!$B$6:$B$200,{"Confirmed";"Probable"},'Data entry'!$AQ$6:$AQ$200,'Data Validation'!$V$6, 'Data entry'!$AP$6:$AP$200,'Data Validation'!$U$2, 'Data entry'!$BD$6:$BD$200,"&lt;&gt;*Negative*"))</f>
        <v>0</v>
      </c>
      <c r="BA55" s="15">
        <f>SUM(COUNTIFS('Data entry'!$R$6:$R$200,'Summary Data'!$A55,'Data entry'!$B$6:$B$200,{"Confirmed";"Probable"},'Data entry'!$AQ$6:$AQ$200,'Data Validation'!$V$6, 'Data entry'!$AP$6:$AP$200,'Data Validation'!$U$3, 'Data entry'!$BD$6:$BD$200,"&lt;&gt;*Negative*"))</f>
        <v>0</v>
      </c>
      <c r="BB55" s="15">
        <f>SUM(COUNTIFS('Data entry'!$R$6:$R$200,'Summary Data'!$A55,'Data entry'!$B$6:$B$200,{"Confirmed";"Probable"},'Data entry'!$AQ$6:$AQ$200,'Data Validation'!$V$6, 'Data entry'!$AP$6:$AP$200,'Data Validation'!$U$4, 'Data entry'!$BD$6:$BD$200,"&lt;&gt;*Negative*"))</f>
        <v>0</v>
      </c>
      <c r="BC55" s="15">
        <f>SUM(COUNTIFS('Data entry'!$R$6:$R$200,'Summary Data'!$A55,'Data entry'!$B$6:$B$200,{"Confirmed";"Probable"},'Data entry'!$AQ$6:$AQ$200,'Data Validation'!$V$6, 'Data entry'!$AP$6:$AP$200,'Data Validation'!$U$5, 'Data entry'!$BD$6:$BD$200,"&lt;&gt;*Negative*"))</f>
        <v>0</v>
      </c>
      <c r="BD55" s="15">
        <f>SUM(COUNTIFS('Data entry'!$R$6:$R$200,'Summary Data'!$A55,'Data entry'!$B$6:$B$200,{"Confirmed";"Probable"},'Data entry'!$AQ$6:$AQ$200,'Data Validation'!$V$6, 'Data entry'!$AP$6:$AP$200,'Data Validation'!$U$6, 'Data entry'!$BD$6:$BD$200,"&lt;&gt;*Negative*"))</f>
        <v>0</v>
      </c>
      <c r="BE55" s="15">
        <f>SUM(COUNTIFS('Data entry'!$R$6:$R$200,'Summary Data'!$A55,'Data entry'!$B$6:$B$200,{"Confirmed";"Probable"},'Data entry'!$AQ$6:$AQ$200,'Data Validation'!$V$7, 'Data entry'!$AP$6:$AP$200,'Data Validation'!$U$2, 'Data entry'!$BD$6:$BD$200,"&lt;&gt;*Negative*"))</f>
        <v>0</v>
      </c>
      <c r="BF55" s="15">
        <f>SUM(COUNTIFS('Data entry'!$R$6:$R$200,'Summary Data'!$A55,'Data entry'!$B$6:$B$200,{"Confirmed";"Probable"},'Data entry'!$AQ$6:$AQ$200,'Data Validation'!$V$7, 'Data entry'!$AP$6:$AP$200,'Data Validation'!$U$3, 'Data entry'!$BD$6:$BD$200,"&lt;&gt;*Negative*"))</f>
        <v>0</v>
      </c>
      <c r="BG55" s="15">
        <f>SUM(COUNTIFS('Data entry'!$R$6:$R$200,'Summary Data'!$A55,'Data entry'!$B$6:$B$200,{"Confirmed";"Probable"},'Data entry'!$AQ$6:$AQ$200,'Data Validation'!$V$7, 'Data entry'!$AP$6:$AP$200,'Data Validation'!$U$4, 'Data entry'!$BD$6:$BD$200,"&lt;&gt;*Negative*"))</f>
        <v>0</v>
      </c>
      <c r="BH55" s="15">
        <f>SUM(COUNTIFS('Data entry'!$R$6:$R$200,'Summary Data'!$A55,'Data entry'!$B$6:$B$200,{"Confirmed";"Probable"},'Data entry'!$AQ$6:$AQ$200,'Data Validation'!$V$7, 'Data entry'!$AP$6:$AP$200,'Data Validation'!$U$5, 'Data entry'!$BD$6:$BD$200,"&lt;&gt;*Negative*"))</f>
        <v>0</v>
      </c>
      <c r="BI55" s="15">
        <f>SUM(COUNTIFS('Data entry'!$R$6:$R$200,'Summary Data'!$A55,'Data entry'!$B$6:$B$200,{"Confirmed";"Probable"},'Data entry'!$AQ$6:$AQ$200,'Data Validation'!$V$7, 'Data entry'!$AP$6:$AP$200,'Data Validation'!$U$6, 'Data entry'!$BD$6:$BD$200,"&lt;&gt;*Negative*"))</f>
        <v>0</v>
      </c>
      <c r="BJ55" s="15">
        <f>SUM(COUNTIFS('Data entry'!$R$6:$R$200,'Summary Data'!$A55,'Data entry'!$B$6:$B$200,{"Confirmed";"Probable"},'Data entry'!$AQ$6:$AQ$200,'Data Validation'!$V$8, 'Data entry'!$AP$6:$AP$200,'Data Validation'!$U$2, 'Data entry'!$BD$6:$BD$200,"&lt;&gt;*Negative*"))</f>
        <v>0</v>
      </c>
      <c r="BK55" s="15">
        <f>SUM(COUNTIFS('Data entry'!$R$6:$R$200,'Summary Data'!$A55,'Data entry'!$B$6:$B$200,{"Confirmed";"Probable"},'Data entry'!$AQ$6:$AQ$200,'Data Validation'!$V$8, 'Data entry'!$AP$6:$AP$200,'Data Validation'!$U$3, 'Data entry'!$BD$6:$BD$200,"&lt;&gt;*Negative*"))</f>
        <v>0</v>
      </c>
      <c r="BL55" s="15">
        <f>SUM(COUNTIFS('Data entry'!$R$6:$R$200,'Summary Data'!$A55,'Data entry'!$B$6:$B$200,{"Confirmed";"Probable"},'Data entry'!$AQ$6:$AQ$200,'Data Validation'!$V$8, 'Data entry'!$AP$6:$AP$200,'Data Validation'!$U$4, 'Data entry'!$BD$6:$BD$200,"&lt;&gt;*Negative*"))</f>
        <v>0</v>
      </c>
      <c r="BM55" s="15">
        <f>SUM(COUNTIFS('Data entry'!$R$6:$R$200,'Summary Data'!$A55,'Data entry'!$B$6:$B$200,{"Confirmed";"Probable"},'Data entry'!$AQ$6:$AQ$200,'Data Validation'!$V$8, 'Data entry'!$AP$6:$AP$200,'Data Validation'!$U$5, 'Data entry'!$BD$6:$BD$200,"&lt;&gt;*Negative*"))</f>
        <v>0</v>
      </c>
      <c r="BN55" s="15">
        <f>SUM(COUNTIFS('Data entry'!$R$6:$R$200,'Summary Data'!$A55,'Data entry'!$B$6:$B$200,{"Confirmed";"Probable"},'Data entry'!$AQ$6:$AQ$200,'Data Validation'!$V$8, 'Data entry'!$AP$6:$AP$200,'Data Validation'!$U$6, 'Data entry'!$BD$6:$BD$200,"&lt;&gt;*Negative*"))</f>
        <v>0</v>
      </c>
      <c r="BO55" s="15">
        <f>SUM(COUNTIFS('Data entry'!$R$6:$R$200,'Summary Data'!$A55,'Data entry'!$B$6:$B$200,{"Confirmed";"Probable"},'Data entry'!$AQ$6:$AQ$200,'Data Validation'!$V$9, 'Data entry'!$AP$6:$AP$200,'Data Validation'!$U$2, 'Data entry'!$BD$6:$BD$200,"&lt;&gt;*Negative*"))</f>
        <v>0</v>
      </c>
      <c r="BP55" s="15">
        <f>SUM(COUNTIFS('Data entry'!$R$6:$R$200,'Summary Data'!$A55,'Data entry'!$B$6:$B$200,{"Confirmed";"Probable"},'Data entry'!$AQ$6:$AQ$200,'Data Validation'!$V$9, 'Data entry'!$AP$6:$AP$200,'Data Validation'!$U$3, 'Data entry'!$BD$6:$BD$200,"&lt;&gt;*Negative*"))</f>
        <v>0</v>
      </c>
      <c r="BQ55" s="15">
        <f>SUM(COUNTIFS('Data entry'!$R$6:$R$200,'Summary Data'!$A55,'Data entry'!$B$6:$B$200,{"Confirmed";"Probable"},'Data entry'!$AQ$6:$AQ$200,'Data Validation'!$V$9, 'Data entry'!$AP$6:$AP$200,'Data Validation'!$U$4, 'Data entry'!$BD$6:$BD$200,"&lt;&gt;*Negative*"))</f>
        <v>0</v>
      </c>
      <c r="BR55" s="15">
        <f>SUM(COUNTIFS('Data entry'!$R$6:$R$200,'Summary Data'!$A55,'Data entry'!$B$6:$B$200,{"Confirmed";"Probable"},'Data entry'!$AQ$6:$AQ$200,'Data Validation'!$V$9, 'Data entry'!$AP$6:$AP$200,'Data Validation'!$U$5, 'Data entry'!$BD$6:$BD$200,"&lt;&gt;*Negative*"))</f>
        <v>0</v>
      </c>
      <c r="BS55" s="15">
        <f>SUM(COUNTIFS('Data entry'!$R$6:$R$200,'Summary Data'!$A55,'Data entry'!$B$6:$B$200,{"Confirmed";"Probable"},'Data entry'!$AQ$6:$AQ$200,'Data Validation'!$V$9, 'Data entry'!$AP$6:$AP$200,'Data Validation'!$U$6, 'Data entry'!$BD$6:$BD$200,"&lt;&gt;*Negative*"))</f>
        <v>0</v>
      </c>
      <c r="BT55" s="15">
        <f>SUM(COUNTIFS('Data entry'!$R$6:$R$200,'Summary Data'!$A55,'Data entry'!$B$6:$B$200,{"Confirmed";"Probable"},'Data entry'!$AQ$6:$AQ$200,'Data Validation'!$V$10, 'Data entry'!$AP$6:$AP$200,'Data Validation'!$U$2, 'Data entry'!$BD$6:$BD$200,"&lt;&gt;*Negative*"))</f>
        <v>0</v>
      </c>
      <c r="BU55" s="15">
        <f>SUM(COUNTIFS('Data entry'!$R$6:$R$200,'Summary Data'!$A55,'Data entry'!$B$6:$B$200,{"Confirmed";"Probable"},'Data entry'!$AQ$6:$AQ$200,'Data Validation'!$V$10, 'Data entry'!$AP$6:$AP$200,'Data Validation'!$U$3, 'Data entry'!$BD$6:$BD$200,"&lt;&gt;*Negative*"))</f>
        <v>0</v>
      </c>
      <c r="BV55" s="15">
        <f>SUM(COUNTIFS('Data entry'!$R$6:$R$200,'Summary Data'!$A55,'Data entry'!$B$6:$B$200,{"Confirmed";"Probable"},'Data entry'!$AQ$6:$AQ$200,'Data Validation'!$V$10, 'Data entry'!$AP$6:$AP$200,'Data Validation'!$U$4, 'Data entry'!$BD$6:$BD$200,"&lt;&gt;*Negative*"))</f>
        <v>0</v>
      </c>
      <c r="BW55" s="15">
        <f>SUM(COUNTIFS('Data entry'!$R$6:$R$200,'Summary Data'!$A55,'Data entry'!$B$6:$B$200,{"Confirmed";"Probable"},'Data entry'!$AQ$6:$AQ$200,'Data Validation'!$V$10, 'Data entry'!$AP$6:$AP$200,'Data Validation'!$U$5, 'Data entry'!$BD$6:$BD$200,"&lt;&gt;*Negative*"))</f>
        <v>0</v>
      </c>
      <c r="BX55" s="15">
        <f>SUM(COUNTIFS('Data entry'!$R$6:$R$200,'Summary Data'!$A55,'Data entry'!$B$6:$B$200,{"Confirmed";"Probable"},'Data entry'!$AQ$6:$AQ$200,'Data Validation'!$V$10, 'Data entry'!$AP$6:$AP$200,'Data Validation'!$U$6, 'Data entry'!$BD$6:$BD$200,"&lt;&gt;*Negative*"))</f>
        <v>0</v>
      </c>
      <c r="BY55" s="15">
        <f>SUM(COUNTIFS('Data entry'!$R$6:$R$200,'Summary Data'!$A55,'Data entry'!$B$6:$B$200,{"Confirmed";"Probable"},'Data entry'!$AQ$6:$AQ$200,'Data Validation'!$V$11, 'Data entry'!$AP$6:$AP$200,'Data Validation'!$U$2, 'Data entry'!$BD$6:$BD$200,"&lt;&gt;*Negative*"))</f>
        <v>0</v>
      </c>
      <c r="BZ55" s="15">
        <f>SUM(COUNTIFS('Data entry'!$R$6:$R$200,'Summary Data'!$A55,'Data entry'!$B$6:$B$200,{"Confirmed";"Probable"},'Data entry'!$AQ$6:$AQ$200,'Data Validation'!$V$11, 'Data entry'!$AP$6:$AP$200,'Data Validation'!$U$3, 'Data entry'!$BD$6:$BD$200,"&lt;&gt;*Negative*"))</f>
        <v>0</v>
      </c>
      <c r="CA55" s="15">
        <f>SUM(COUNTIFS('Data entry'!$R$6:$R$200,'Summary Data'!$A55,'Data entry'!$B$6:$B$200,{"Confirmed";"Probable"},'Data entry'!$AQ$6:$AQ$200,'Data Validation'!$V$11, 'Data entry'!$AP$6:$AP$200,'Data Validation'!$U$4, 'Data entry'!$BD$6:$BD$200,"&lt;&gt;*Negative*"))</f>
        <v>0</v>
      </c>
      <c r="CB55" s="15">
        <f>SUM(COUNTIFS('Data entry'!$R$6:$R$200,'Summary Data'!$A55,'Data entry'!$B$6:$B$200,{"Confirmed";"Probable"},'Data entry'!$AQ$6:$AQ$200,'Data Validation'!$V$11, 'Data entry'!$AP$6:$AP$200,'Data Validation'!$U$5, 'Data entry'!$BD$6:$BD$200,"&lt;&gt;*Negative*"))</f>
        <v>0</v>
      </c>
      <c r="CC55" s="15">
        <f>SUM(COUNTIFS('Data entry'!$R$6:$R$200,'Summary Data'!$A55,'Data entry'!$B$6:$B$200,{"Confirmed";"Probable"},'Data entry'!$AQ$6:$AQ$200,'Data Validation'!$V$11, 'Data entry'!$AP$6:$AP$200,'Data Validation'!$U$6, 'Data entry'!$BD$6:$BD$200,"&lt;&gt;*Negative*"))</f>
        <v>0</v>
      </c>
    </row>
    <row r="56" spans="1:81" x14ac:dyDescent="0.3">
      <c r="A56" s="12">
        <f t="shared" si="5"/>
        <v>44</v>
      </c>
      <c r="B56" s="13">
        <f t="shared" si="2"/>
        <v>0</v>
      </c>
      <c r="C56" s="13">
        <f>COUNTIFS('Data entry'!$R$6:$R$200,$A56,'Data entry'!$B$6:$B$200,"Confirmed",'Data entry'!$BD$6:$BD$200,"&lt;&gt;*Negative*")</f>
        <v>0</v>
      </c>
      <c r="D56" s="13">
        <f>COUNTIFS('Data entry'!$R$6:$R$200,$A56,'Data entry'!$B$6:$B$200,"Probable",'Data entry'!$BD$6:$BD$200,"&lt;&gt;*Negative*")</f>
        <v>0</v>
      </c>
      <c r="E56" s="13">
        <f>COUNTIFS('Data entry'!$R$6:$R$200,$A56,'Data entry'!$B$6:$B$200,"DNM")</f>
        <v>0</v>
      </c>
      <c r="F56" s="13">
        <f>SUM(COUNTIFS('Data entry'!$R$6:$R$200,'Summary Data'!$A56,'Data entry'!$B$6:$B$200,{"Confirmed";"Probable"},'Data entry'!$AO$6:$AO$200,$F$10, 'Data entry'!$BD$6:$BD$200,"&lt;&gt;*Negative*"))</f>
        <v>0</v>
      </c>
      <c r="G56" s="13">
        <f>SUM(COUNTIFS('Data entry'!$R$6:$R$200,'Summary Data'!$A56,'Data entry'!$B$6:$B$200,{"Confirmed";"Probable"},'Data entry'!$AO$6:$AO$200,$G$10, 'Data entry'!$BD$6:$BD$200,"&lt;&gt;*Negative*"))</f>
        <v>0</v>
      </c>
      <c r="H56" s="13">
        <f>SUM(COUNTIFS('Data entry'!$R$6:$R$200,'Summary Data'!$A56,'Data entry'!$B$6:$B$200,{"Confirmed";"Probable"},'Data entry'!$AO$6:$AO$200,$H$10, 'Data entry'!$BD$6:$BD$200,"&lt;&gt;*Negative*"))</f>
        <v>0</v>
      </c>
      <c r="I56" s="13">
        <f>SUM(COUNTIFS('Data entry'!$R$6:$R$200,'Summary Data'!$A56,'Data entry'!$B$6:$B$200,{"Confirmed";"Probable"},'Data entry'!$AO$6:$AO$200,$I$10, 'Data entry'!$BD$6:$BD$200,"&lt;&gt;*Negative*"))</f>
        <v>0</v>
      </c>
      <c r="J56" s="13">
        <f>SUM(COUNTIFS('Data entry'!$R$6:$R$200,'Summary Data'!$A56,'Data entry'!$B$6:$B$200,{"Confirmed";"Probable"},'Data entry'!$AO$6:$AO$200,$J$10, 'Data entry'!$BD$6:$BD$200,"&lt;&gt;*Negative*"))</f>
        <v>0</v>
      </c>
      <c r="K56" s="13">
        <f>SUM(COUNTIFS('Data entry'!$R$6:$R$200,'Summary Data'!$A56,'Data entry'!$B$6:$B$200,{"Confirmed";"Probable"},'Data entry'!$AO$6:$AO$200,$K$10, 'Data entry'!$BD$6:$BD$200,"&lt;&gt;*Negative*"))</f>
        <v>0</v>
      </c>
      <c r="L56" s="13">
        <f>SUM(COUNTIFS('Data entry'!$R$6:$R$200,'Summary Data'!$A56,'Data entry'!$B$6:$B$200,{"Confirmed";"Probable"},'Data entry'!$AO$6:$AO$200,$L$10, 'Data entry'!$BD$6:$BD$200,"&lt;&gt;*Negative*"))</f>
        <v>0</v>
      </c>
      <c r="M56" s="13">
        <f>SUM(COUNTIFS('Data entry'!$R$6:$R$200,'Summary Data'!$A56,'Data entry'!$B$6:$B$200,{"Confirmed";"Probable"},'Data entry'!$AO$6:$AO$200,$M$10, 'Data entry'!$BD$6:$BD$200,"&lt;&gt;*Negative*"))</f>
        <v>0</v>
      </c>
      <c r="N56" s="13">
        <f>SUM(COUNTIFS('Data entry'!$R$6:$R$200,'Summary Data'!$A56,'Data entry'!$B$6:$B$200,{"Confirmed";"Probable"},'Data entry'!$AO$6:$AO$200,$N$10, 'Data entry'!$BD$6:$BD$200,"&lt;&gt;*Negative*"))</f>
        <v>0</v>
      </c>
      <c r="O56" s="15">
        <f t="shared" si="3"/>
        <v>0</v>
      </c>
      <c r="P56" s="15">
        <f t="shared" si="4"/>
        <v>0</v>
      </c>
      <c r="Q56" s="15">
        <f>SUM(COUNTIFS('Data entry'!$R$6:$R$200,'Summary Data'!$A56,'Data entry'!$B$6:$B$200,{"Confirmed";"Probable"},'Data entry'!$AP$6:$AP$200,'Data Validation'!$U$2, 'Data entry'!$BD$6:$BD$200,"&lt;&gt;*Negative*"))</f>
        <v>0</v>
      </c>
      <c r="R56" s="15">
        <f>SUM(COUNTIFS('Data entry'!$R$6:$R$200,'Summary Data'!$A56,'Data entry'!$B$6:$B$200,{"Confirmed";"Probable"},'Data entry'!$AP$6:$AP$200,'Data Validation'!$U$3, 'Data entry'!$BD$6:$BD$200,"&lt;&gt;*Negative*"))</f>
        <v>0</v>
      </c>
      <c r="S56" s="15">
        <f>SUM(COUNTIFS('Data entry'!$R$6:$R$200,'Summary Data'!$A56,'Data entry'!$B$6:$B$200,{"Confirmed";"Probable"},'Data entry'!$AP$6:$AP$200,'Data Validation'!$U$4, 'Data entry'!$BD$6:$BD$200,"&lt;&gt;*Negative*"))</f>
        <v>0</v>
      </c>
      <c r="T56" s="15">
        <f>SUM(COUNTIFS('Data entry'!$R$6:$R$200,'Summary Data'!$A56,'Data entry'!$B$6:$B$200,{"Confirmed";"Probable"},'Data entry'!$AP$6:$AP$200,'Data Validation'!$U$5, 'Data entry'!$BD$6:$BD$200,"&lt;&gt;*Negative*"))</f>
        <v>0</v>
      </c>
      <c r="U56" s="15">
        <f>SUM(COUNTIFS('Data entry'!$R$6:$R$200,'Summary Data'!$A56,'Data entry'!$B$6:$B$200,{"Confirmed";"Probable"},'Data entry'!$AP$6:$AP$200,'Data Validation'!$U$6, 'Data entry'!$BD$6:$BD$200,"&lt;&gt;*Negative*"))</f>
        <v>0</v>
      </c>
      <c r="V56" s="15">
        <f>SUM(COUNTIFS('Data entry'!$R$6:$R$200,'Summary Data'!$A56,'Data entry'!$B$6:$B$200,{"Confirmed";"Probable"},'Data entry'!$AQ$6:$AQ$200,'Data Validation'!$V$2, 'Data entry'!$BD$6:$BD$200,"&lt;&gt;*Negative*"))</f>
        <v>0</v>
      </c>
      <c r="W56" s="15">
        <f>SUM(COUNTIFS('Data entry'!$R$6:$R$200,'Summary Data'!$A56,'Data entry'!$B$6:$B$200,{"Confirmed";"Probable"},'Data entry'!$AQ$6:$AQ$200,'Data Validation'!$V$3, 'Data entry'!$BD$6:$BD$200,"&lt;&gt;*Negative*"))</f>
        <v>0</v>
      </c>
      <c r="X56" s="15">
        <f>SUM(COUNTIFS('Data entry'!$R$6:$R$200,'Summary Data'!$A56,'Data entry'!$B$6:$B$200,{"Confirmed";"Probable"},'Data entry'!$AQ$6:$AQ$200,'Data Validation'!$V$4, 'Data entry'!$BD$6:$BD$200,"&lt;&gt;*Negative*"))</f>
        <v>0</v>
      </c>
      <c r="Y56" s="15">
        <f>SUM(COUNTIFS('Data entry'!$R$6:$R$200,'Summary Data'!$A56,'Data entry'!$B$6:$B$200,{"Confirmed";"Probable"},'Data entry'!$AQ$6:$AQ$200,'Data Validation'!$V$5, 'Data entry'!$BD$6:$BD$200,"&lt;&gt;*Negative*"))</f>
        <v>0</v>
      </c>
      <c r="Z56" s="15">
        <f>SUM(COUNTIFS('Data entry'!$R$6:$R$200,'Summary Data'!$A56,'Data entry'!$B$6:$B$200,{"Confirmed";"Probable"},'Data entry'!$AQ$6:$AQ$200,'Data Validation'!$V$6, 'Data entry'!$BD$6:$BD$200,"&lt;&gt;*Negative*"))</f>
        <v>0</v>
      </c>
      <c r="AA56" s="15">
        <f>SUM(COUNTIFS('Data entry'!$R$6:$R$200,'Summary Data'!$A56,'Data entry'!$B$6:$B$200,{"Confirmed";"Probable"},'Data entry'!$AQ$6:$AQ$200,'Data Validation'!$V$7, 'Data entry'!$BD$6:$BD$200,"&lt;&gt;*Negative*"))</f>
        <v>0</v>
      </c>
      <c r="AB56" s="15">
        <f>SUM(COUNTIFS('Data entry'!$R$6:$R$200,'Summary Data'!$A56,'Data entry'!$B$6:$B$200,{"Confirmed";"Probable"},'Data entry'!$AQ$6:$AQ$200,'Data Validation'!$V$8, 'Data entry'!$BD$6:$BD$200,"&lt;&gt;*Negative*"))</f>
        <v>0</v>
      </c>
      <c r="AC56" s="15">
        <f>SUM(COUNTIFS('Data entry'!$R$6:$R$200,'Summary Data'!$A56,'Data entry'!$B$6:$B$200,{"Confirmed";"Probable"},'Data entry'!$AQ$6:$AQ$200,'Data Validation'!$V$9, 'Data entry'!$BD$6:$BD$200,"&lt;&gt;*Negative*"))</f>
        <v>0</v>
      </c>
      <c r="AD56" s="15">
        <f>SUM(COUNTIFS('Data entry'!$R$6:$R$200,'Summary Data'!$A56,'Data entry'!$B$6:$B$200,{"Confirmed";"Probable"},'Data entry'!$AQ$6:$AQ$200,'Data Validation'!$V$10, 'Data entry'!$BD$6:$BD$200,"&lt;&gt;*Negative*"))</f>
        <v>0</v>
      </c>
      <c r="AE56" s="15">
        <f>SUM(COUNTIFS('Data entry'!$R$6:$R$200,'Summary Data'!$A56,'Data entry'!$B$6:$B$200,{"Confirmed";"Probable"},'Data entry'!$AQ$6:$AQ$200,'Data Validation'!$V$11, 'Data entry'!$BD$6:$BD$200,"&lt;&gt;*Negative*"))</f>
        <v>0</v>
      </c>
      <c r="AF56" s="15">
        <f>SUM(COUNTIFS('Data entry'!$R$6:$R$200,'Summary Data'!$A56,'Data entry'!$B$6:$B$200,{"Confirmed";"Probable"},'Data entry'!$AQ$6:$AQ$200,'Data Validation'!$V$2, 'Data entry'!$AP$6:$AP$200,'Data Validation'!$U$2, 'Data entry'!$BD$6:$BD$200,"&lt;&gt;*Negative*"))</f>
        <v>0</v>
      </c>
      <c r="AG56" s="15">
        <f>SUM(COUNTIFS('Data entry'!$R$6:$R$200,'Summary Data'!$A56,'Data entry'!$B$6:$B$200,{"Confirmed";"Probable"},'Data entry'!$AQ$6:$AQ$200,'Data Validation'!$V$2, 'Data entry'!$AP$6:$AP$200,'Data Validation'!$U$3, 'Data entry'!$BD$6:$BD$200,"&lt;&gt;*Negative*"))</f>
        <v>0</v>
      </c>
      <c r="AH56" s="15">
        <f>SUM(COUNTIFS('Data entry'!$R$6:$R$200,'Summary Data'!$A56,'Data entry'!$B$6:$B$200,{"Confirmed";"Probable"},'Data entry'!$AQ$6:$AQ$200,'Data Validation'!$V$2, 'Data entry'!$AP$6:$AP$200,'Data Validation'!$U$4, 'Data entry'!$BD$6:$BD$200,"&lt;&gt;*Negative*"))</f>
        <v>0</v>
      </c>
      <c r="AI56" s="15">
        <f>SUM(COUNTIFS('Data entry'!$R$6:$R$200,'Summary Data'!$A56,'Data entry'!$B$6:$B$200,{"Confirmed";"Probable"},'Data entry'!$AQ$6:$AQ$200,'Data Validation'!$V$2, 'Data entry'!$AP$6:$AP$200,'Data Validation'!$U$5, 'Data entry'!$BD$6:$BD$200,"&lt;&gt;*Negative*"))</f>
        <v>0</v>
      </c>
      <c r="AJ56" s="15">
        <f>SUM(COUNTIFS('Data entry'!$R$6:$R$200,'Summary Data'!$A56,'Data entry'!$B$6:$B$200,{"Confirmed";"Probable"},'Data entry'!$AQ$6:$AQ$200,'Data Validation'!$V$2, 'Data entry'!$AP$6:$AP$200,'Data Validation'!$U$6, 'Data entry'!$BD$6:$BD$200,"&lt;&gt;*Negative*"))</f>
        <v>0</v>
      </c>
      <c r="AK56" s="15">
        <f>SUM(COUNTIFS('Data entry'!$R$6:$R$200,'Summary Data'!$A56,'Data entry'!$B$6:$B$200,{"Confirmed";"Probable"},'Data entry'!$AQ$6:$AQ$200,'Data Validation'!$V$3, 'Data entry'!$AP$6:$AP$200,'Data Validation'!$U$2, 'Data entry'!$BD$6:$BD$200,"&lt;&gt;*Negative*"))</f>
        <v>0</v>
      </c>
      <c r="AL56" s="15">
        <f>SUM(COUNTIFS('Data entry'!$R$6:$R$200,'Summary Data'!$A56,'Data entry'!$B$6:$B$200,{"Confirmed";"Probable"},'Data entry'!$AQ$6:$AQ$200,'Data Validation'!$V$3, 'Data entry'!$AP$6:$AP$200,'Data Validation'!$U$3, 'Data entry'!$BD$6:$BD$200,"&lt;&gt;*Negative*"))</f>
        <v>0</v>
      </c>
      <c r="AM56" s="15">
        <f>SUM(COUNTIFS('Data entry'!$R$6:$R$200,'Summary Data'!$A56,'Data entry'!$B$6:$B$200,{"Confirmed";"Probable"},'Data entry'!$AQ$6:$AQ$200,'Data Validation'!$V$3, 'Data entry'!$AP$6:$AP$200,'Data Validation'!$U$4, 'Data entry'!$BD$6:$BD$200,"&lt;&gt;*Negative*"))</f>
        <v>0</v>
      </c>
      <c r="AN56" s="15">
        <f>SUM(COUNTIFS('Data entry'!$R$6:$R$200,'Summary Data'!$A56,'Data entry'!$B$6:$B$200,{"Confirmed";"Probable"},'Data entry'!$AQ$6:$AQ$200,'Data Validation'!$V$3, 'Data entry'!$AP$6:$AP$200,'Data Validation'!$U$5, 'Data entry'!$BD$6:$BD$200,"&lt;&gt;*Negative*"))</f>
        <v>0</v>
      </c>
      <c r="AO56" s="15">
        <f>SUM(COUNTIFS('Data entry'!$R$6:$R$200,'Summary Data'!$A56,'Data entry'!$B$6:$B$200,{"Confirmed";"Probable"},'Data entry'!$AQ$6:$AQ$200,'Data Validation'!$V$3, 'Data entry'!$AP$6:$AP$200,'Data Validation'!$U$6, 'Data entry'!$BD$6:$BD$200,"&lt;&gt;*Negative*"))</f>
        <v>0</v>
      </c>
      <c r="AP56" s="15">
        <f>SUM(COUNTIFS('Data entry'!$R$6:$R$200,'Summary Data'!$A56,'Data entry'!$B$6:$B$200,{"Confirmed";"Probable"},'Data entry'!$AQ$6:$AQ$200,'Data Validation'!$V$4, 'Data entry'!$AP$6:$AP$200,'Data Validation'!$U$2, 'Data entry'!$BD$6:$BD$200,"&lt;&gt;*Negative*"))</f>
        <v>0</v>
      </c>
      <c r="AQ56" s="15">
        <f>SUM(COUNTIFS('Data entry'!$R$6:$R$200,'Summary Data'!$A56,'Data entry'!$B$6:$B$200,{"Confirmed";"Probable"},'Data entry'!$AQ$6:$AQ$200,'Data Validation'!$V$4, 'Data entry'!$AP$6:$AP$200,'Data Validation'!$U$3, 'Data entry'!$BD$6:$BD$200,"&lt;&gt;*Negative*"))</f>
        <v>0</v>
      </c>
      <c r="AR56" s="15">
        <f>SUM(COUNTIFS('Data entry'!$R$6:$R$200,'Summary Data'!$A56,'Data entry'!$B$6:$B$200,{"Confirmed";"Probable"},'Data entry'!$AQ$6:$AQ$200,'Data Validation'!$V$4, 'Data entry'!$AP$6:$AP$200,'Data Validation'!$U$4, 'Data entry'!$BD$6:$BD$200,"&lt;&gt;*Negative*"))</f>
        <v>0</v>
      </c>
      <c r="AS56" s="15">
        <f>SUM(COUNTIFS('Data entry'!$R$6:$R$200,'Summary Data'!$A56,'Data entry'!$B$6:$B$200,{"Confirmed";"Probable"},'Data entry'!$AQ$6:$AQ$200,'Data Validation'!$V$4, 'Data entry'!$AP$6:$AP$200,'Data Validation'!$U$5, 'Data entry'!$BD$6:$BD$200,"&lt;&gt;*Negative*"))</f>
        <v>0</v>
      </c>
      <c r="AT56" s="15">
        <f>SUM(COUNTIFS('Data entry'!$R$6:$R$200,'Summary Data'!$A56,'Data entry'!$B$6:$B$200,{"Confirmed";"Probable"},'Data entry'!$AQ$6:$AQ$200,'Data Validation'!$V$4, 'Data entry'!$AP$6:$AP$200,'Data Validation'!$U$6, 'Data entry'!$BD$6:$BD$200,"&lt;&gt;*Negative*"))</f>
        <v>0</v>
      </c>
      <c r="AU56" s="15">
        <f>SUM(COUNTIFS('Data entry'!$R$6:$R$200,'Summary Data'!$A56,'Data entry'!$B$6:$B$200,{"Confirmed";"Probable"},'Data entry'!$AQ$6:$AQ$200,'Data Validation'!$V$5, 'Data entry'!$AP$6:$AP$200,'Data Validation'!$U$2, 'Data entry'!$BD$6:$BD$200,"&lt;&gt;*Negative*"))</f>
        <v>0</v>
      </c>
      <c r="AV56" s="15">
        <f>SUM(COUNTIFS('Data entry'!$R$6:$R$200,'Summary Data'!$A56,'Data entry'!$B$6:$B$200,{"Confirmed";"Probable"},'Data entry'!$AQ$6:$AQ$200,'Data Validation'!$V$5, 'Data entry'!$AP$6:$AP$200,'Data Validation'!$U$3, 'Data entry'!$BD$6:$BD$200,"&lt;&gt;*Negative*"))</f>
        <v>0</v>
      </c>
      <c r="AW56" s="15">
        <f>SUM(COUNTIFS('Data entry'!$R$6:$R$200,'Summary Data'!$A56,'Data entry'!$B$6:$B$200,{"Confirmed";"Probable"},'Data entry'!$AQ$6:$AQ$200,'Data Validation'!$V$5, 'Data entry'!$AP$6:$AP$200,'Data Validation'!$U$4, 'Data entry'!$BD$6:$BD$200,"&lt;&gt;*Negative*"))</f>
        <v>0</v>
      </c>
      <c r="AX56" s="15">
        <f>SUM(COUNTIFS('Data entry'!$R$6:$R$200,'Summary Data'!$A56,'Data entry'!$B$6:$B$200,{"Confirmed";"Probable"},'Data entry'!$AQ$6:$AQ$200,'Data Validation'!$V$5, 'Data entry'!$AP$6:$AP$200,'Data Validation'!$U$5, 'Data entry'!$BD$6:$BD$200,"&lt;&gt;*Negative*"))</f>
        <v>0</v>
      </c>
      <c r="AY56" s="15">
        <f>SUM(COUNTIFS('Data entry'!$R$6:$R$200,'Summary Data'!$A56,'Data entry'!$B$6:$B$200,{"Confirmed";"Probable"},'Data entry'!$AQ$6:$AQ$200,'Data Validation'!$V$5, 'Data entry'!$AP$6:$AP$200,'Data Validation'!$U$6, 'Data entry'!$BD$6:$BD$200,"&lt;&gt;*Negative*"))</f>
        <v>0</v>
      </c>
      <c r="AZ56" s="15">
        <f>SUM(COUNTIFS('Data entry'!$R$6:$R$200,'Summary Data'!$A56,'Data entry'!$B$6:$B$200,{"Confirmed";"Probable"},'Data entry'!$AQ$6:$AQ$200,'Data Validation'!$V$6, 'Data entry'!$AP$6:$AP$200,'Data Validation'!$U$2, 'Data entry'!$BD$6:$BD$200,"&lt;&gt;*Negative*"))</f>
        <v>0</v>
      </c>
      <c r="BA56" s="15">
        <f>SUM(COUNTIFS('Data entry'!$R$6:$R$200,'Summary Data'!$A56,'Data entry'!$B$6:$B$200,{"Confirmed";"Probable"},'Data entry'!$AQ$6:$AQ$200,'Data Validation'!$V$6, 'Data entry'!$AP$6:$AP$200,'Data Validation'!$U$3, 'Data entry'!$BD$6:$BD$200,"&lt;&gt;*Negative*"))</f>
        <v>0</v>
      </c>
      <c r="BB56" s="15">
        <f>SUM(COUNTIFS('Data entry'!$R$6:$R$200,'Summary Data'!$A56,'Data entry'!$B$6:$B$200,{"Confirmed";"Probable"},'Data entry'!$AQ$6:$AQ$200,'Data Validation'!$V$6, 'Data entry'!$AP$6:$AP$200,'Data Validation'!$U$4, 'Data entry'!$BD$6:$BD$200,"&lt;&gt;*Negative*"))</f>
        <v>0</v>
      </c>
      <c r="BC56" s="15">
        <f>SUM(COUNTIFS('Data entry'!$R$6:$R$200,'Summary Data'!$A56,'Data entry'!$B$6:$B$200,{"Confirmed";"Probable"},'Data entry'!$AQ$6:$AQ$200,'Data Validation'!$V$6, 'Data entry'!$AP$6:$AP$200,'Data Validation'!$U$5, 'Data entry'!$BD$6:$BD$200,"&lt;&gt;*Negative*"))</f>
        <v>0</v>
      </c>
      <c r="BD56" s="15">
        <f>SUM(COUNTIFS('Data entry'!$R$6:$R$200,'Summary Data'!$A56,'Data entry'!$B$6:$B$200,{"Confirmed";"Probable"},'Data entry'!$AQ$6:$AQ$200,'Data Validation'!$V$6, 'Data entry'!$AP$6:$AP$200,'Data Validation'!$U$6, 'Data entry'!$BD$6:$BD$200,"&lt;&gt;*Negative*"))</f>
        <v>0</v>
      </c>
      <c r="BE56" s="15">
        <f>SUM(COUNTIFS('Data entry'!$R$6:$R$200,'Summary Data'!$A56,'Data entry'!$B$6:$B$200,{"Confirmed";"Probable"},'Data entry'!$AQ$6:$AQ$200,'Data Validation'!$V$7, 'Data entry'!$AP$6:$AP$200,'Data Validation'!$U$2, 'Data entry'!$BD$6:$BD$200,"&lt;&gt;*Negative*"))</f>
        <v>0</v>
      </c>
      <c r="BF56" s="15">
        <f>SUM(COUNTIFS('Data entry'!$R$6:$R$200,'Summary Data'!$A56,'Data entry'!$B$6:$B$200,{"Confirmed";"Probable"},'Data entry'!$AQ$6:$AQ$200,'Data Validation'!$V$7, 'Data entry'!$AP$6:$AP$200,'Data Validation'!$U$3, 'Data entry'!$BD$6:$BD$200,"&lt;&gt;*Negative*"))</f>
        <v>0</v>
      </c>
      <c r="BG56" s="15">
        <f>SUM(COUNTIFS('Data entry'!$R$6:$R$200,'Summary Data'!$A56,'Data entry'!$B$6:$B$200,{"Confirmed";"Probable"},'Data entry'!$AQ$6:$AQ$200,'Data Validation'!$V$7, 'Data entry'!$AP$6:$AP$200,'Data Validation'!$U$4, 'Data entry'!$BD$6:$BD$200,"&lt;&gt;*Negative*"))</f>
        <v>0</v>
      </c>
      <c r="BH56" s="15">
        <f>SUM(COUNTIFS('Data entry'!$R$6:$R$200,'Summary Data'!$A56,'Data entry'!$B$6:$B$200,{"Confirmed";"Probable"},'Data entry'!$AQ$6:$AQ$200,'Data Validation'!$V$7, 'Data entry'!$AP$6:$AP$200,'Data Validation'!$U$5, 'Data entry'!$BD$6:$BD$200,"&lt;&gt;*Negative*"))</f>
        <v>0</v>
      </c>
      <c r="BI56" s="15">
        <f>SUM(COUNTIFS('Data entry'!$R$6:$R$200,'Summary Data'!$A56,'Data entry'!$B$6:$B$200,{"Confirmed";"Probable"},'Data entry'!$AQ$6:$AQ$200,'Data Validation'!$V$7, 'Data entry'!$AP$6:$AP$200,'Data Validation'!$U$6, 'Data entry'!$BD$6:$BD$200,"&lt;&gt;*Negative*"))</f>
        <v>0</v>
      </c>
      <c r="BJ56" s="15">
        <f>SUM(COUNTIFS('Data entry'!$R$6:$R$200,'Summary Data'!$A56,'Data entry'!$B$6:$B$200,{"Confirmed";"Probable"},'Data entry'!$AQ$6:$AQ$200,'Data Validation'!$V$8, 'Data entry'!$AP$6:$AP$200,'Data Validation'!$U$2, 'Data entry'!$BD$6:$BD$200,"&lt;&gt;*Negative*"))</f>
        <v>0</v>
      </c>
      <c r="BK56" s="15">
        <f>SUM(COUNTIFS('Data entry'!$R$6:$R$200,'Summary Data'!$A56,'Data entry'!$B$6:$B$200,{"Confirmed";"Probable"},'Data entry'!$AQ$6:$AQ$200,'Data Validation'!$V$8, 'Data entry'!$AP$6:$AP$200,'Data Validation'!$U$3, 'Data entry'!$BD$6:$BD$200,"&lt;&gt;*Negative*"))</f>
        <v>0</v>
      </c>
      <c r="BL56" s="15">
        <f>SUM(COUNTIFS('Data entry'!$R$6:$R$200,'Summary Data'!$A56,'Data entry'!$B$6:$B$200,{"Confirmed";"Probable"},'Data entry'!$AQ$6:$AQ$200,'Data Validation'!$V$8, 'Data entry'!$AP$6:$AP$200,'Data Validation'!$U$4, 'Data entry'!$BD$6:$BD$200,"&lt;&gt;*Negative*"))</f>
        <v>0</v>
      </c>
      <c r="BM56" s="15">
        <f>SUM(COUNTIFS('Data entry'!$R$6:$R$200,'Summary Data'!$A56,'Data entry'!$B$6:$B$200,{"Confirmed";"Probable"},'Data entry'!$AQ$6:$AQ$200,'Data Validation'!$V$8, 'Data entry'!$AP$6:$AP$200,'Data Validation'!$U$5, 'Data entry'!$BD$6:$BD$200,"&lt;&gt;*Negative*"))</f>
        <v>0</v>
      </c>
      <c r="BN56" s="15">
        <f>SUM(COUNTIFS('Data entry'!$R$6:$R$200,'Summary Data'!$A56,'Data entry'!$B$6:$B$200,{"Confirmed";"Probable"},'Data entry'!$AQ$6:$AQ$200,'Data Validation'!$V$8, 'Data entry'!$AP$6:$AP$200,'Data Validation'!$U$6, 'Data entry'!$BD$6:$BD$200,"&lt;&gt;*Negative*"))</f>
        <v>0</v>
      </c>
      <c r="BO56" s="15">
        <f>SUM(COUNTIFS('Data entry'!$R$6:$R$200,'Summary Data'!$A56,'Data entry'!$B$6:$B$200,{"Confirmed";"Probable"},'Data entry'!$AQ$6:$AQ$200,'Data Validation'!$V$9, 'Data entry'!$AP$6:$AP$200,'Data Validation'!$U$2, 'Data entry'!$BD$6:$BD$200,"&lt;&gt;*Negative*"))</f>
        <v>0</v>
      </c>
      <c r="BP56" s="15">
        <f>SUM(COUNTIFS('Data entry'!$R$6:$R$200,'Summary Data'!$A56,'Data entry'!$B$6:$B$200,{"Confirmed";"Probable"},'Data entry'!$AQ$6:$AQ$200,'Data Validation'!$V$9, 'Data entry'!$AP$6:$AP$200,'Data Validation'!$U$3, 'Data entry'!$BD$6:$BD$200,"&lt;&gt;*Negative*"))</f>
        <v>0</v>
      </c>
      <c r="BQ56" s="15">
        <f>SUM(COUNTIFS('Data entry'!$R$6:$R$200,'Summary Data'!$A56,'Data entry'!$B$6:$B$200,{"Confirmed";"Probable"},'Data entry'!$AQ$6:$AQ$200,'Data Validation'!$V$9, 'Data entry'!$AP$6:$AP$200,'Data Validation'!$U$4, 'Data entry'!$BD$6:$BD$200,"&lt;&gt;*Negative*"))</f>
        <v>0</v>
      </c>
      <c r="BR56" s="15">
        <f>SUM(COUNTIFS('Data entry'!$R$6:$R$200,'Summary Data'!$A56,'Data entry'!$B$6:$B$200,{"Confirmed";"Probable"},'Data entry'!$AQ$6:$AQ$200,'Data Validation'!$V$9, 'Data entry'!$AP$6:$AP$200,'Data Validation'!$U$5, 'Data entry'!$BD$6:$BD$200,"&lt;&gt;*Negative*"))</f>
        <v>0</v>
      </c>
      <c r="BS56" s="15">
        <f>SUM(COUNTIFS('Data entry'!$R$6:$R$200,'Summary Data'!$A56,'Data entry'!$B$6:$B$200,{"Confirmed";"Probable"},'Data entry'!$AQ$6:$AQ$200,'Data Validation'!$V$9, 'Data entry'!$AP$6:$AP$200,'Data Validation'!$U$6, 'Data entry'!$BD$6:$BD$200,"&lt;&gt;*Negative*"))</f>
        <v>0</v>
      </c>
      <c r="BT56" s="15">
        <f>SUM(COUNTIFS('Data entry'!$R$6:$R$200,'Summary Data'!$A56,'Data entry'!$B$6:$B$200,{"Confirmed";"Probable"},'Data entry'!$AQ$6:$AQ$200,'Data Validation'!$V$10, 'Data entry'!$AP$6:$AP$200,'Data Validation'!$U$2, 'Data entry'!$BD$6:$BD$200,"&lt;&gt;*Negative*"))</f>
        <v>0</v>
      </c>
      <c r="BU56" s="15">
        <f>SUM(COUNTIFS('Data entry'!$R$6:$R$200,'Summary Data'!$A56,'Data entry'!$B$6:$B$200,{"Confirmed";"Probable"},'Data entry'!$AQ$6:$AQ$200,'Data Validation'!$V$10, 'Data entry'!$AP$6:$AP$200,'Data Validation'!$U$3, 'Data entry'!$BD$6:$BD$200,"&lt;&gt;*Negative*"))</f>
        <v>0</v>
      </c>
      <c r="BV56" s="15">
        <f>SUM(COUNTIFS('Data entry'!$R$6:$R$200,'Summary Data'!$A56,'Data entry'!$B$6:$B$200,{"Confirmed";"Probable"},'Data entry'!$AQ$6:$AQ$200,'Data Validation'!$V$10, 'Data entry'!$AP$6:$AP$200,'Data Validation'!$U$4, 'Data entry'!$BD$6:$BD$200,"&lt;&gt;*Negative*"))</f>
        <v>0</v>
      </c>
      <c r="BW56" s="15">
        <f>SUM(COUNTIFS('Data entry'!$R$6:$R$200,'Summary Data'!$A56,'Data entry'!$B$6:$B$200,{"Confirmed";"Probable"},'Data entry'!$AQ$6:$AQ$200,'Data Validation'!$V$10, 'Data entry'!$AP$6:$AP$200,'Data Validation'!$U$5, 'Data entry'!$BD$6:$BD$200,"&lt;&gt;*Negative*"))</f>
        <v>0</v>
      </c>
      <c r="BX56" s="15">
        <f>SUM(COUNTIFS('Data entry'!$R$6:$R$200,'Summary Data'!$A56,'Data entry'!$B$6:$B$200,{"Confirmed";"Probable"},'Data entry'!$AQ$6:$AQ$200,'Data Validation'!$V$10, 'Data entry'!$AP$6:$AP$200,'Data Validation'!$U$6, 'Data entry'!$BD$6:$BD$200,"&lt;&gt;*Negative*"))</f>
        <v>0</v>
      </c>
      <c r="BY56" s="15">
        <f>SUM(COUNTIFS('Data entry'!$R$6:$R$200,'Summary Data'!$A56,'Data entry'!$B$6:$B$200,{"Confirmed";"Probable"},'Data entry'!$AQ$6:$AQ$200,'Data Validation'!$V$11, 'Data entry'!$AP$6:$AP$200,'Data Validation'!$U$2, 'Data entry'!$BD$6:$BD$200,"&lt;&gt;*Negative*"))</f>
        <v>0</v>
      </c>
      <c r="BZ56" s="15">
        <f>SUM(COUNTIFS('Data entry'!$R$6:$R$200,'Summary Data'!$A56,'Data entry'!$B$6:$B$200,{"Confirmed";"Probable"},'Data entry'!$AQ$6:$AQ$200,'Data Validation'!$V$11, 'Data entry'!$AP$6:$AP$200,'Data Validation'!$U$3, 'Data entry'!$BD$6:$BD$200,"&lt;&gt;*Negative*"))</f>
        <v>0</v>
      </c>
      <c r="CA56" s="15">
        <f>SUM(COUNTIFS('Data entry'!$R$6:$R$200,'Summary Data'!$A56,'Data entry'!$B$6:$B$200,{"Confirmed";"Probable"},'Data entry'!$AQ$6:$AQ$200,'Data Validation'!$V$11, 'Data entry'!$AP$6:$AP$200,'Data Validation'!$U$4, 'Data entry'!$BD$6:$BD$200,"&lt;&gt;*Negative*"))</f>
        <v>0</v>
      </c>
      <c r="CB56" s="15">
        <f>SUM(COUNTIFS('Data entry'!$R$6:$R$200,'Summary Data'!$A56,'Data entry'!$B$6:$B$200,{"Confirmed";"Probable"},'Data entry'!$AQ$6:$AQ$200,'Data Validation'!$V$11, 'Data entry'!$AP$6:$AP$200,'Data Validation'!$U$5, 'Data entry'!$BD$6:$BD$200,"&lt;&gt;*Negative*"))</f>
        <v>0</v>
      </c>
      <c r="CC56" s="15">
        <f>SUM(COUNTIFS('Data entry'!$R$6:$R$200,'Summary Data'!$A56,'Data entry'!$B$6:$B$200,{"Confirmed";"Probable"},'Data entry'!$AQ$6:$AQ$200,'Data Validation'!$V$11, 'Data entry'!$AP$6:$AP$200,'Data Validation'!$U$6, 'Data entry'!$BD$6:$BD$200,"&lt;&gt;*Negative*"))</f>
        <v>0</v>
      </c>
    </row>
    <row r="57" spans="1:81" x14ac:dyDescent="0.3">
      <c r="A57" s="12">
        <f t="shared" si="5"/>
        <v>45</v>
      </c>
      <c r="B57" s="13">
        <f t="shared" si="2"/>
        <v>0</v>
      </c>
      <c r="C57" s="13">
        <f>COUNTIFS('Data entry'!$R$6:$R$200,$A57,'Data entry'!$B$6:$B$200,"Confirmed",'Data entry'!$BD$6:$BD$200,"&lt;&gt;*Negative*")</f>
        <v>0</v>
      </c>
      <c r="D57" s="13">
        <f>COUNTIFS('Data entry'!$R$6:$R$200,$A57,'Data entry'!$B$6:$B$200,"Probable",'Data entry'!$BD$6:$BD$200,"&lt;&gt;*Negative*")</f>
        <v>0</v>
      </c>
      <c r="E57" s="13">
        <f>COUNTIFS('Data entry'!$R$6:$R$200,$A57,'Data entry'!$B$6:$B$200,"DNM")</f>
        <v>0</v>
      </c>
      <c r="F57" s="13">
        <f>SUM(COUNTIFS('Data entry'!$R$6:$R$200,'Summary Data'!$A57,'Data entry'!$B$6:$B$200,{"Confirmed";"Probable"},'Data entry'!$AO$6:$AO$200,$F$10, 'Data entry'!$BD$6:$BD$200,"&lt;&gt;*Negative*"))</f>
        <v>0</v>
      </c>
      <c r="G57" s="13">
        <f>SUM(COUNTIFS('Data entry'!$R$6:$R$200,'Summary Data'!$A57,'Data entry'!$B$6:$B$200,{"Confirmed";"Probable"},'Data entry'!$AO$6:$AO$200,$G$10, 'Data entry'!$BD$6:$BD$200,"&lt;&gt;*Negative*"))</f>
        <v>0</v>
      </c>
      <c r="H57" s="13">
        <f>SUM(COUNTIFS('Data entry'!$R$6:$R$200,'Summary Data'!$A57,'Data entry'!$B$6:$B$200,{"Confirmed";"Probable"},'Data entry'!$AO$6:$AO$200,$H$10, 'Data entry'!$BD$6:$BD$200,"&lt;&gt;*Negative*"))</f>
        <v>0</v>
      </c>
      <c r="I57" s="13">
        <f>SUM(COUNTIFS('Data entry'!$R$6:$R$200,'Summary Data'!$A57,'Data entry'!$B$6:$B$200,{"Confirmed";"Probable"},'Data entry'!$AO$6:$AO$200,$I$10, 'Data entry'!$BD$6:$BD$200,"&lt;&gt;*Negative*"))</f>
        <v>0</v>
      </c>
      <c r="J57" s="13">
        <f>SUM(COUNTIFS('Data entry'!$R$6:$R$200,'Summary Data'!$A57,'Data entry'!$B$6:$B$200,{"Confirmed";"Probable"},'Data entry'!$AO$6:$AO$200,$J$10, 'Data entry'!$BD$6:$BD$200,"&lt;&gt;*Negative*"))</f>
        <v>0</v>
      </c>
      <c r="K57" s="13">
        <f>SUM(COUNTIFS('Data entry'!$R$6:$R$200,'Summary Data'!$A57,'Data entry'!$B$6:$B$200,{"Confirmed";"Probable"},'Data entry'!$AO$6:$AO$200,$K$10, 'Data entry'!$BD$6:$BD$200,"&lt;&gt;*Negative*"))</f>
        <v>0</v>
      </c>
      <c r="L57" s="13">
        <f>SUM(COUNTIFS('Data entry'!$R$6:$R$200,'Summary Data'!$A57,'Data entry'!$B$6:$B$200,{"Confirmed";"Probable"},'Data entry'!$AO$6:$AO$200,$L$10, 'Data entry'!$BD$6:$BD$200,"&lt;&gt;*Negative*"))</f>
        <v>0</v>
      </c>
      <c r="M57" s="13">
        <f>SUM(COUNTIFS('Data entry'!$R$6:$R$200,'Summary Data'!$A57,'Data entry'!$B$6:$B$200,{"Confirmed";"Probable"},'Data entry'!$AO$6:$AO$200,$M$10, 'Data entry'!$BD$6:$BD$200,"&lt;&gt;*Negative*"))</f>
        <v>0</v>
      </c>
      <c r="N57" s="13">
        <f>SUM(COUNTIFS('Data entry'!$R$6:$R$200,'Summary Data'!$A57,'Data entry'!$B$6:$B$200,{"Confirmed";"Probable"},'Data entry'!$AO$6:$AO$200,$N$10, 'Data entry'!$BD$6:$BD$200,"&lt;&gt;*Negative*"))</f>
        <v>0</v>
      </c>
      <c r="O57" s="15">
        <f t="shared" si="3"/>
        <v>0</v>
      </c>
      <c r="P57" s="15">
        <f t="shared" si="4"/>
        <v>0</v>
      </c>
      <c r="Q57" s="15">
        <f>SUM(COUNTIFS('Data entry'!$R$6:$R$200,'Summary Data'!$A57,'Data entry'!$B$6:$B$200,{"Confirmed";"Probable"},'Data entry'!$AP$6:$AP$200,'Data Validation'!$U$2, 'Data entry'!$BD$6:$BD$200,"&lt;&gt;*Negative*"))</f>
        <v>0</v>
      </c>
      <c r="R57" s="15">
        <f>SUM(COUNTIFS('Data entry'!$R$6:$R$200,'Summary Data'!$A57,'Data entry'!$B$6:$B$200,{"Confirmed";"Probable"},'Data entry'!$AP$6:$AP$200,'Data Validation'!$U$3, 'Data entry'!$BD$6:$BD$200,"&lt;&gt;*Negative*"))</f>
        <v>0</v>
      </c>
      <c r="S57" s="15">
        <f>SUM(COUNTIFS('Data entry'!$R$6:$R$200,'Summary Data'!$A57,'Data entry'!$B$6:$B$200,{"Confirmed";"Probable"},'Data entry'!$AP$6:$AP$200,'Data Validation'!$U$4, 'Data entry'!$BD$6:$BD$200,"&lt;&gt;*Negative*"))</f>
        <v>0</v>
      </c>
      <c r="T57" s="15">
        <f>SUM(COUNTIFS('Data entry'!$R$6:$R$200,'Summary Data'!$A57,'Data entry'!$B$6:$B$200,{"Confirmed";"Probable"},'Data entry'!$AP$6:$AP$200,'Data Validation'!$U$5, 'Data entry'!$BD$6:$BD$200,"&lt;&gt;*Negative*"))</f>
        <v>0</v>
      </c>
      <c r="U57" s="15">
        <f>SUM(COUNTIFS('Data entry'!$R$6:$R$200,'Summary Data'!$A57,'Data entry'!$B$6:$B$200,{"Confirmed";"Probable"},'Data entry'!$AP$6:$AP$200,'Data Validation'!$U$6, 'Data entry'!$BD$6:$BD$200,"&lt;&gt;*Negative*"))</f>
        <v>0</v>
      </c>
      <c r="V57" s="15">
        <f>SUM(COUNTIFS('Data entry'!$R$6:$R$200,'Summary Data'!$A57,'Data entry'!$B$6:$B$200,{"Confirmed";"Probable"},'Data entry'!$AQ$6:$AQ$200,'Data Validation'!$V$2, 'Data entry'!$BD$6:$BD$200,"&lt;&gt;*Negative*"))</f>
        <v>0</v>
      </c>
      <c r="W57" s="15">
        <f>SUM(COUNTIFS('Data entry'!$R$6:$R$200,'Summary Data'!$A57,'Data entry'!$B$6:$B$200,{"Confirmed";"Probable"},'Data entry'!$AQ$6:$AQ$200,'Data Validation'!$V$3, 'Data entry'!$BD$6:$BD$200,"&lt;&gt;*Negative*"))</f>
        <v>0</v>
      </c>
      <c r="X57" s="15">
        <f>SUM(COUNTIFS('Data entry'!$R$6:$R$200,'Summary Data'!$A57,'Data entry'!$B$6:$B$200,{"Confirmed";"Probable"},'Data entry'!$AQ$6:$AQ$200,'Data Validation'!$V$4, 'Data entry'!$BD$6:$BD$200,"&lt;&gt;*Negative*"))</f>
        <v>0</v>
      </c>
      <c r="Y57" s="15">
        <f>SUM(COUNTIFS('Data entry'!$R$6:$R$200,'Summary Data'!$A57,'Data entry'!$B$6:$B$200,{"Confirmed";"Probable"},'Data entry'!$AQ$6:$AQ$200,'Data Validation'!$V$5, 'Data entry'!$BD$6:$BD$200,"&lt;&gt;*Negative*"))</f>
        <v>0</v>
      </c>
      <c r="Z57" s="15">
        <f>SUM(COUNTIFS('Data entry'!$R$6:$R$200,'Summary Data'!$A57,'Data entry'!$B$6:$B$200,{"Confirmed";"Probable"},'Data entry'!$AQ$6:$AQ$200,'Data Validation'!$V$6, 'Data entry'!$BD$6:$BD$200,"&lt;&gt;*Negative*"))</f>
        <v>0</v>
      </c>
      <c r="AA57" s="15">
        <f>SUM(COUNTIFS('Data entry'!$R$6:$R$200,'Summary Data'!$A57,'Data entry'!$B$6:$B$200,{"Confirmed";"Probable"},'Data entry'!$AQ$6:$AQ$200,'Data Validation'!$V$7, 'Data entry'!$BD$6:$BD$200,"&lt;&gt;*Negative*"))</f>
        <v>0</v>
      </c>
      <c r="AB57" s="15">
        <f>SUM(COUNTIFS('Data entry'!$R$6:$R$200,'Summary Data'!$A57,'Data entry'!$B$6:$B$200,{"Confirmed";"Probable"},'Data entry'!$AQ$6:$AQ$200,'Data Validation'!$V$8, 'Data entry'!$BD$6:$BD$200,"&lt;&gt;*Negative*"))</f>
        <v>0</v>
      </c>
      <c r="AC57" s="15">
        <f>SUM(COUNTIFS('Data entry'!$R$6:$R$200,'Summary Data'!$A57,'Data entry'!$B$6:$B$200,{"Confirmed";"Probable"},'Data entry'!$AQ$6:$AQ$200,'Data Validation'!$V$9, 'Data entry'!$BD$6:$BD$200,"&lt;&gt;*Negative*"))</f>
        <v>0</v>
      </c>
      <c r="AD57" s="15">
        <f>SUM(COUNTIFS('Data entry'!$R$6:$R$200,'Summary Data'!$A57,'Data entry'!$B$6:$B$200,{"Confirmed";"Probable"},'Data entry'!$AQ$6:$AQ$200,'Data Validation'!$V$10, 'Data entry'!$BD$6:$BD$200,"&lt;&gt;*Negative*"))</f>
        <v>0</v>
      </c>
      <c r="AE57" s="15">
        <f>SUM(COUNTIFS('Data entry'!$R$6:$R$200,'Summary Data'!$A57,'Data entry'!$B$6:$B$200,{"Confirmed";"Probable"},'Data entry'!$AQ$6:$AQ$200,'Data Validation'!$V$11, 'Data entry'!$BD$6:$BD$200,"&lt;&gt;*Negative*"))</f>
        <v>0</v>
      </c>
      <c r="AF57" s="15">
        <f>SUM(COUNTIFS('Data entry'!$R$6:$R$200,'Summary Data'!$A57,'Data entry'!$B$6:$B$200,{"Confirmed";"Probable"},'Data entry'!$AQ$6:$AQ$200,'Data Validation'!$V$2, 'Data entry'!$AP$6:$AP$200,'Data Validation'!$U$2, 'Data entry'!$BD$6:$BD$200,"&lt;&gt;*Negative*"))</f>
        <v>0</v>
      </c>
      <c r="AG57" s="15">
        <f>SUM(COUNTIFS('Data entry'!$R$6:$R$200,'Summary Data'!$A57,'Data entry'!$B$6:$B$200,{"Confirmed";"Probable"},'Data entry'!$AQ$6:$AQ$200,'Data Validation'!$V$2, 'Data entry'!$AP$6:$AP$200,'Data Validation'!$U$3, 'Data entry'!$BD$6:$BD$200,"&lt;&gt;*Negative*"))</f>
        <v>0</v>
      </c>
      <c r="AH57" s="15">
        <f>SUM(COUNTIFS('Data entry'!$R$6:$R$200,'Summary Data'!$A57,'Data entry'!$B$6:$B$200,{"Confirmed";"Probable"},'Data entry'!$AQ$6:$AQ$200,'Data Validation'!$V$2, 'Data entry'!$AP$6:$AP$200,'Data Validation'!$U$4, 'Data entry'!$BD$6:$BD$200,"&lt;&gt;*Negative*"))</f>
        <v>0</v>
      </c>
      <c r="AI57" s="15">
        <f>SUM(COUNTIFS('Data entry'!$R$6:$R$200,'Summary Data'!$A57,'Data entry'!$B$6:$B$200,{"Confirmed";"Probable"},'Data entry'!$AQ$6:$AQ$200,'Data Validation'!$V$2, 'Data entry'!$AP$6:$AP$200,'Data Validation'!$U$5, 'Data entry'!$BD$6:$BD$200,"&lt;&gt;*Negative*"))</f>
        <v>0</v>
      </c>
      <c r="AJ57" s="15">
        <f>SUM(COUNTIFS('Data entry'!$R$6:$R$200,'Summary Data'!$A57,'Data entry'!$B$6:$B$200,{"Confirmed";"Probable"},'Data entry'!$AQ$6:$AQ$200,'Data Validation'!$V$2, 'Data entry'!$AP$6:$AP$200,'Data Validation'!$U$6, 'Data entry'!$BD$6:$BD$200,"&lt;&gt;*Negative*"))</f>
        <v>0</v>
      </c>
      <c r="AK57" s="15">
        <f>SUM(COUNTIFS('Data entry'!$R$6:$R$200,'Summary Data'!$A57,'Data entry'!$B$6:$B$200,{"Confirmed";"Probable"},'Data entry'!$AQ$6:$AQ$200,'Data Validation'!$V$3, 'Data entry'!$AP$6:$AP$200,'Data Validation'!$U$2, 'Data entry'!$BD$6:$BD$200,"&lt;&gt;*Negative*"))</f>
        <v>0</v>
      </c>
      <c r="AL57" s="15">
        <f>SUM(COUNTIFS('Data entry'!$R$6:$R$200,'Summary Data'!$A57,'Data entry'!$B$6:$B$200,{"Confirmed";"Probable"},'Data entry'!$AQ$6:$AQ$200,'Data Validation'!$V$3, 'Data entry'!$AP$6:$AP$200,'Data Validation'!$U$3, 'Data entry'!$BD$6:$BD$200,"&lt;&gt;*Negative*"))</f>
        <v>0</v>
      </c>
      <c r="AM57" s="15">
        <f>SUM(COUNTIFS('Data entry'!$R$6:$R$200,'Summary Data'!$A57,'Data entry'!$B$6:$B$200,{"Confirmed";"Probable"},'Data entry'!$AQ$6:$AQ$200,'Data Validation'!$V$3, 'Data entry'!$AP$6:$AP$200,'Data Validation'!$U$4, 'Data entry'!$BD$6:$BD$200,"&lt;&gt;*Negative*"))</f>
        <v>0</v>
      </c>
      <c r="AN57" s="15">
        <f>SUM(COUNTIFS('Data entry'!$R$6:$R$200,'Summary Data'!$A57,'Data entry'!$B$6:$B$200,{"Confirmed";"Probable"},'Data entry'!$AQ$6:$AQ$200,'Data Validation'!$V$3, 'Data entry'!$AP$6:$AP$200,'Data Validation'!$U$5, 'Data entry'!$BD$6:$BD$200,"&lt;&gt;*Negative*"))</f>
        <v>0</v>
      </c>
      <c r="AO57" s="15">
        <f>SUM(COUNTIFS('Data entry'!$R$6:$R$200,'Summary Data'!$A57,'Data entry'!$B$6:$B$200,{"Confirmed";"Probable"},'Data entry'!$AQ$6:$AQ$200,'Data Validation'!$V$3, 'Data entry'!$AP$6:$AP$200,'Data Validation'!$U$6, 'Data entry'!$BD$6:$BD$200,"&lt;&gt;*Negative*"))</f>
        <v>0</v>
      </c>
      <c r="AP57" s="15">
        <f>SUM(COUNTIFS('Data entry'!$R$6:$R$200,'Summary Data'!$A57,'Data entry'!$B$6:$B$200,{"Confirmed";"Probable"},'Data entry'!$AQ$6:$AQ$200,'Data Validation'!$V$4, 'Data entry'!$AP$6:$AP$200,'Data Validation'!$U$2, 'Data entry'!$BD$6:$BD$200,"&lt;&gt;*Negative*"))</f>
        <v>0</v>
      </c>
      <c r="AQ57" s="15">
        <f>SUM(COUNTIFS('Data entry'!$R$6:$R$200,'Summary Data'!$A57,'Data entry'!$B$6:$B$200,{"Confirmed";"Probable"},'Data entry'!$AQ$6:$AQ$200,'Data Validation'!$V$4, 'Data entry'!$AP$6:$AP$200,'Data Validation'!$U$3, 'Data entry'!$BD$6:$BD$200,"&lt;&gt;*Negative*"))</f>
        <v>0</v>
      </c>
      <c r="AR57" s="15">
        <f>SUM(COUNTIFS('Data entry'!$R$6:$R$200,'Summary Data'!$A57,'Data entry'!$B$6:$B$200,{"Confirmed";"Probable"},'Data entry'!$AQ$6:$AQ$200,'Data Validation'!$V$4, 'Data entry'!$AP$6:$AP$200,'Data Validation'!$U$4, 'Data entry'!$BD$6:$BD$200,"&lt;&gt;*Negative*"))</f>
        <v>0</v>
      </c>
      <c r="AS57" s="15">
        <f>SUM(COUNTIFS('Data entry'!$R$6:$R$200,'Summary Data'!$A57,'Data entry'!$B$6:$B$200,{"Confirmed";"Probable"},'Data entry'!$AQ$6:$AQ$200,'Data Validation'!$V$4, 'Data entry'!$AP$6:$AP$200,'Data Validation'!$U$5, 'Data entry'!$BD$6:$BD$200,"&lt;&gt;*Negative*"))</f>
        <v>0</v>
      </c>
      <c r="AT57" s="15">
        <f>SUM(COUNTIFS('Data entry'!$R$6:$R$200,'Summary Data'!$A57,'Data entry'!$B$6:$B$200,{"Confirmed";"Probable"},'Data entry'!$AQ$6:$AQ$200,'Data Validation'!$V$4, 'Data entry'!$AP$6:$AP$200,'Data Validation'!$U$6, 'Data entry'!$BD$6:$BD$200,"&lt;&gt;*Negative*"))</f>
        <v>0</v>
      </c>
      <c r="AU57" s="15">
        <f>SUM(COUNTIFS('Data entry'!$R$6:$R$200,'Summary Data'!$A57,'Data entry'!$B$6:$B$200,{"Confirmed";"Probable"},'Data entry'!$AQ$6:$AQ$200,'Data Validation'!$V$5, 'Data entry'!$AP$6:$AP$200,'Data Validation'!$U$2, 'Data entry'!$BD$6:$BD$200,"&lt;&gt;*Negative*"))</f>
        <v>0</v>
      </c>
      <c r="AV57" s="15">
        <f>SUM(COUNTIFS('Data entry'!$R$6:$R$200,'Summary Data'!$A57,'Data entry'!$B$6:$B$200,{"Confirmed";"Probable"},'Data entry'!$AQ$6:$AQ$200,'Data Validation'!$V$5, 'Data entry'!$AP$6:$AP$200,'Data Validation'!$U$3, 'Data entry'!$BD$6:$BD$200,"&lt;&gt;*Negative*"))</f>
        <v>0</v>
      </c>
      <c r="AW57" s="15">
        <f>SUM(COUNTIFS('Data entry'!$R$6:$R$200,'Summary Data'!$A57,'Data entry'!$B$6:$B$200,{"Confirmed";"Probable"},'Data entry'!$AQ$6:$AQ$200,'Data Validation'!$V$5, 'Data entry'!$AP$6:$AP$200,'Data Validation'!$U$4, 'Data entry'!$BD$6:$BD$200,"&lt;&gt;*Negative*"))</f>
        <v>0</v>
      </c>
      <c r="AX57" s="15">
        <f>SUM(COUNTIFS('Data entry'!$R$6:$R$200,'Summary Data'!$A57,'Data entry'!$B$6:$B$200,{"Confirmed";"Probable"},'Data entry'!$AQ$6:$AQ$200,'Data Validation'!$V$5, 'Data entry'!$AP$6:$AP$200,'Data Validation'!$U$5, 'Data entry'!$BD$6:$BD$200,"&lt;&gt;*Negative*"))</f>
        <v>0</v>
      </c>
      <c r="AY57" s="15">
        <f>SUM(COUNTIFS('Data entry'!$R$6:$R$200,'Summary Data'!$A57,'Data entry'!$B$6:$B$200,{"Confirmed";"Probable"},'Data entry'!$AQ$6:$AQ$200,'Data Validation'!$V$5, 'Data entry'!$AP$6:$AP$200,'Data Validation'!$U$6, 'Data entry'!$BD$6:$BD$200,"&lt;&gt;*Negative*"))</f>
        <v>0</v>
      </c>
      <c r="AZ57" s="15">
        <f>SUM(COUNTIFS('Data entry'!$R$6:$R$200,'Summary Data'!$A57,'Data entry'!$B$6:$B$200,{"Confirmed";"Probable"},'Data entry'!$AQ$6:$AQ$200,'Data Validation'!$V$6, 'Data entry'!$AP$6:$AP$200,'Data Validation'!$U$2, 'Data entry'!$BD$6:$BD$200,"&lt;&gt;*Negative*"))</f>
        <v>0</v>
      </c>
      <c r="BA57" s="15">
        <f>SUM(COUNTIFS('Data entry'!$R$6:$R$200,'Summary Data'!$A57,'Data entry'!$B$6:$B$200,{"Confirmed";"Probable"},'Data entry'!$AQ$6:$AQ$200,'Data Validation'!$V$6, 'Data entry'!$AP$6:$AP$200,'Data Validation'!$U$3, 'Data entry'!$BD$6:$BD$200,"&lt;&gt;*Negative*"))</f>
        <v>0</v>
      </c>
      <c r="BB57" s="15">
        <f>SUM(COUNTIFS('Data entry'!$R$6:$R$200,'Summary Data'!$A57,'Data entry'!$B$6:$B$200,{"Confirmed";"Probable"},'Data entry'!$AQ$6:$AQ$200,'Data Validation'!$V$6, 'Data entry'!$AP$6:$AP$200,'Data Validation'!$U$4, 'Data entry'!$BD$6:$BD$200,"&lt;&gt;*Negative*"))</f>
        <v>0</v>
      </c>
      <c r="BC57" s="15">
        <f>SUM(COUNTIFS('Data entry'!$R$6:$R$200,'Summary Data'!$A57,'Data entry'!$B$6:$B$200,{"Confirmed";"Probable"},'Data entry'!$AQ$6:$AQ$200,'Data Validation'!$V$6, 'Data entry'!$AP$6:$AP$200,'Data Validation'!$U$5, 'Data entry'!$BD$6:$BD$200,"&lt;&gt;*Negative*"))</f>
        <v>0</v>
      </c>
      <c r="BD57" s="15">
        <f>SUM(COUNTIFS('Data entry'!$R$6:$R$200,'Summary Data'!$A57,'Data entry'!$B$6:$B$200,{"Confirmed";"Probable"},'Data entry'!$AQ$6:$AQ$200,'Data Validation'!$V$6, 'Data entry'!$AP$6:$AP$200,'Data Validation'!$U$6, 'Data entry'!$BD$6:$BD$200,"&lt;&gt;*Negative*"))</f>
        <v>0</v>
      </c>
      <c r="BE57" s="15">
        <f>SUM(COUNTIFS('Data entry'!$R$6:$R$200,'Summary Data'!$A57,'Data entry'!$B$6:$B$200,{"Confirmed";"Probable"},'Data entry'!$AQ$6:$AQ$200,'Data Validation'!$V$7, 'Data entry'!$AP$6:$AP$200,'Data Validation'!$U$2, 'Data entry'!$BD$6:$BD$200,"&lt;&gt;*Negative*"))</f>
        <v>0</v>
      </c>
      <c r="BF57" s="15">
        <f>SUM(COUNTIFS('Data entry'!$R$6:$R$200,'Summary Data'!$A57,'Data entry'!$B$6:$B$200,{"Confirmed";"Probable"},'Data entry'!$AQ$6:$AQ$200,'Data Validation'!$V$7, 'Data entry'!$AP$6:$AP$200,'Data Validation'!$U$3, 'Data entry'!$BD$6:$BD$200,"&lt;&gt;*Negative*"))</f>
        <v>0</v>
      </c>
      <c r="BG57" s="15">
        <f>SUM(COUNTIFS('Data entry'!$R$6:$R$200,'Summary Data'!$A57,'Data entry'!$B$6:$B$200,{"Confirmed";"Probable"},'Data entry'!$AQ$6:$AQ$200,'Data Validation'!$V$7, 'Data entry'!$AP$6:$AP$200,'Data Validation'!$U$4, 'Data entry'!$BD$6:$BD$200,"&lt;&gt;*Negative*"))</f>
        <v>0</v>
      </c>
      <c r="BH57" s="15">
        <f>SUM(COUNTIFS('Data entry'!$R$6:$R$200,'Summary Data'!$A57,'Data entry'!$B$6:$B$200,{"Confirmed";"Probable"},'Data entry'!$AQ$6:$AQ$200,'Data Validation'!$V$7, 'Data entry'!$AP$6:$AP$200,'Data Validation'!$U$5, 'Data entry'!$BD$6:$BD$200,"&lt;&gt;*Negative*"))</f>
        <v>0</v>
      </c>
      <c r="BI57" s="15">
        <f>SUM(COUNTIFS('Data entry'!$R$6:$R$200,'Summary Data'!$A57,'Data entry'!$B$6:$B$200,{"Confirmed";"Probable"},'Data entry'!$AQ$6:$AQ$200,'Data Validation'!$V$7, 'Data entry'!$AP$6:$AP$200,'Data Validation'!$U$6, 'Data entry'!$BD$6:$BD$200,"&lt;&gt;*Negative*"))</f>
        <v>0</v>
      </c>
      <c r="BJ57" s="15">
        <f>SUM(COUNTIFS('Data entry'!$R$6:$R$200,'Summary Data'!$A57,'Data entry'!$B$6:$B$200,{"Confirmed";"Probable"},'Data entry'!$AQ$6:$AQ$200,'Data Validation'!$V$8, 'Data entry'!$AP$6:$AP$200,'Data Validation'!$U$2, 'Data entry'!$BD$6:$BD$200,"&lt;&gt;*Negative*"))</f>
        <v>0</v>
      </c>
      <c r="BK57" s="15">
        <f>SUM(COUNTIFS('Data entry'!$R$6:$R$200,'Summary Data'!$A57,'Data entry'!$B$6:$B$200,{"Confirmed";"Probable"},'Data entry'!$AQ$6:$AQ$200,'Data Validation'!$V$8, 'Data entry'!$AP$6:$AP$200,'Data Validation'!$U$3, 'Data entry'!$BD$6:$BD$200,"&lt;&gt;*Negative*"))</f>
        <v>0</v>
      </c>
      <c r="BL57" s="15">
        <f>SUM(COUNTIFS('Data entry'!$R$6:$R$200,'Summary Data'!$A57,'Data entry'!$B$6:$B$200,{"Confirmed";"Probable"},'Data entry'!$AQ$6:$AQ$200,'Data Validation'!$V$8, 'Data entry'!$AP$6:$AP$200,'Data Validation'!$U$4, 'Data entry'!$BD$6:$BD$200,"&lt;&gt;*Negative*"))</f>
        <v>0</v>
      </c>
      <c r="BM57" s="15">
        <f>SUM(COUNTIFS('Data entry'!$R$6:$R$200,'Summary Data'!$A57,'Data entry'!$B$6:$B$200,{"Confirmed";"Probable"},'Data entry'!$AQ$6:$AQ$200,'Data Validation'!$V$8, 'Data entry'!$AP$6:$AP$200,'Data Validation'!$U$5, 'Data entry'!$BD$6:$BD$200,"&lt;&gt;*Negative*"))</f>
        <v>0</v>
      </c>
      <c r="BN57" s="15">
        <f>SUM(COUNTIFS('Data entry'!$R$6:$R$200,'Summary Data'!$A57,'Data entry'!$B$6:$B$200,{"Confirmed";"Probable"},'Data entry'!$AQ$6:$AQ$200,'Data Validation'!$V$8, 'Data entry'!$AP$6:$AP$200,'Data Validation'!$U$6, 'Data entry'!$BD$6:$BD$200,"&lt;&gt;*Negative*"))</f>
        <v>0</v>
      </c>
      <c r="BO57" s="15">
        <f>SUM(COUNTIFS('Data entry'!$R$6:$R$200,'Summary Data'!$A57,'Data entry'!$B$6:$B$200,{"Confirmed";"Probable"},'Data entry'!$AQ$6:$AQ$200,'Data Validation'!$V$9, 'Data entry'!$AP$6:$AP$200,'Data Validation'!$U$2, 'Data entry'!$BD$6:$BD$200,"&lt;&gt;*Negative*"))</f>
        <v>0</v>
      </c>
      <c r="BP57" s="15">
        <f>SUM(COUNTIFS('Data entry'!$R$6:$R$200,'Summary Data'!$A57,'Data entry'!$B$6:$B$200,{"Confirmed";"Probable"},'Data entry'!$AQ$6:$AQ$200,'Data Validation'!$V$9, 'Data entry'!$AP$6:$AP$200,'Data Validation'!$U$3, 'Data entry'!$BD$6:$BD$200,"&lt;&gt;*Negative*"))</f>
        <v>0</v>
      </c>
      <c r="BQ57" s="15">
        <f>SUM(COUNTIFS('Data entry'!$R$6:$R$200,'Summary Data'!$A57,'Data entry'!$B$6:$B$200,{"Confirmed";"Probable"},'Data entry'!$AQ$6:$AQ$200,'Data Validation'!$V$9, 'Data entry'!$AP$6:$AP$200,'Data Validation'!$U$4, 'Data entry'!$BD$6:$BD$200,"&lt;&gt;*Negative*"))</f>
        <v>0</v>
      </c>
      <c r="BR57" s="15">
        <f>SUM(COUNTIFS('Data entry'!$R$6:$R$200,'Summary Data'!$A57,'Data entry'!$B$6:$B$200,{"Confirmed";"Probable"},'Data entry'!$AQ$6:$AQ$200,'Data Validation'!$V$9, 'Data entry'!$AP$6:$AP$200,'Data Validation'!$U$5, 'Data entry'!$BD$6:$BD$200,"&lt;&gt;*Negative*"))</f>
        <v>0</v>
      </c>
      <c r="BS57" s="15">
        <f>SUM(COUNTIFS('Data entry'!$R$6:$R$200,'Summary Data'!$A57,'Data entry'!$B$6:$B$200,{"Confirmed";"Probable"},'Data entry'!$AQ$6:$AQ$200,'Data Validation'!$V$9, 'Data entry'!$AP$6:$AP$200,'Data Validation'!$U$6, 'Data entry'!$BD$6:$BD$200,"&lt;&gt;*Negative*"))</f>
        <v>0</v>
      </c>
      <c r="BT57" s="15">
        <f>SUM(COUNTIFS('Data entry'!$R$6:$R$200,'Summary Data'!$A57,'Data entry'!$B$6:$B$200,{"Confirmed";"Probable"},'Data entry'!$AQ$6:$AQ$200,'Data Validation'!$V$10, 'Data entry'!$AP$6:$AP$200,'Data Validation'!$U$2, 'Data entry'!$BD$6:$BD$200,"&lt;&gt;*Negative*"))</f>
        <v>0</v>
      </c>
      <c r="BU57" s="15">
        <f>SUM(COUNTIFS('Data entry'!$R$6:$R$200,'Summary Data'!$A57,'Data entry'!$B$6:$B$200,{"Confirmed";"Probable"},'Data entry'!$AQ$6:$AQ$200,'Data Validation'!$V$10, 'Data entry'!$AP$6:$AP$200,'Data Validation'!$U$3, 'Data entry'!$BD$6:$BD$200,"&lt;&gt;*Negative*"))</f>
        <v>0</v>
      </c>
      <c r="BV57" s="15">
        <f>SUM(COUNTIFS('Data entry'!$R$6:$R$200,'Summary Data'!$A57,'Data entry'!$B$6:$B$200,{"Confirmed";"Probable"},'Data entry'!$AQ$6:$AQ$200,'Data Validation'!$V$10, 'Data entry'!$AP$6:$AP$200,'Data Validation'!$U$4, 'Data entry'!$BD$6:$BD$200,"&lt;&gt;*Negative*"))</f>
        <v>0</v>
      </c>
      <c r="BW57" s="15">
        <f>SUM(COUNTIFS('Data entry'!$R$6:$R$200,'Summary Data'!$A57,'Data entry'!$B$6:$B$200,{"Confirmed";"Probable"},'Data entry'!$AQ$6:$AQ$200,'Data Validation'!$V$10, 'Data entry'!$AP$6:$AP$200,'Data Validation'!$U$5, 'Data entry'!$BD$6:$BD$200,"&lt;&gt;*Negative*"))</f>
        <v>0</v>
      </c>
      <c r="BX57" s="15">
        <f>SUM(COUNTIFS('Data entry'!$R$6:$R$200,'Summary Data'!$A57,'Data entry'!$B$6:$B$200,{"Confirmed";"Probable"},'Data entry'!$AQ$6:$AQ$200,'Data Validation'!$V$10, 'Data entry'!$AP$6:$AP$200,'Data Validation'!$U$6, 'Data entry'!$BD$6:$BD$200,"&lt;&gt;*Negative*"))</f>
        <v>0</v>
      </c>
      <c r="BY57" s="15">
        <f>SUM(COUNTIFS('Data entry'!$R$6:$R$200,'Summary Data'!$A57,'Data entry'!$B$6:$B$200,{"Confirmed";"Probable"},'Data entry'!$AQ$6:$AQ$200,'Data Validation'!$V$11, 'Data entry'!$AP$6:$AP$200,'Data Validation'!$U$2, 'Data entry'!$BD$6:$BD$200,"&lt;&gt;*Negative*"))</f>
        <v>0</v>
      </c>
      <c r="BZ57" s="15">
        <f>SUM(COUNTIFS('Data entry'!$R$6:$R$200,'Summary Data'!$A57,'Data entry'!$B$6:$B$200,{"Confirmed";"Probable"},'Data entry'!$AQ$6:$AQ$200,'Data Validation'!$V$11, 'Data entry'!$AP$6:$AP$200,'Data Validation'!$U$3, 'Data entry'!$BD$6:$BD$200,"&lt;&gt;*Negative*"))</f>
        <v>0</v>
      </c>
      <c r="CA57" s="15">
        <f>SUM(COUNTIFS('Data entry'!$R$6:$R$200,'Summary Data'!$A57,'Data entry'!$B$6:$B$200,{"Confirmed";"Probable"},'Data entry'!$AQ$6:$AQ$200,'Data Validation'!$V$11, 'Data entry'!$AP$6:$AP$200,'Data Validation'!$U$4, 'Data entry'!$BD$6:$BD$200,"&lt;&gt;*Negative*"))</f>
        <v>0</v>
      </c>
      <c r="CB57" s="15">
        <f>SUM(COUNTIFS('Data entry'!$R$6:$R$200,'Summary Data'!$A57,'Data entry'!$B$6:$B$200,{"Confirmed";"Probable"},'Data entry'!$AQ$6:$AQ$200,'Data Validation'!$V$11, 'Data entry'!$AP$6:$AP$200,'Data Validation'!$U$5, 'Data entry'!$BD$6:$BD$200,"&lt;&gt;*Negative*"))</f>
        <v>0</v>
      </c>
      <c r="CC57" s="15">
        <f>SUM(COUNTIFS('Data entry'!$R$6:$R$200,'Summary Data'!$A57,'Data entry'!$B$6:$B$200,{"Confirmed";"Probable"},'Data entry'!$AQ$6:$AQ$200,'Data Validation'!$V$11, 'Data entry'!$AP$6:$AP$200,'Data Validation'!$U$6, 'Data entry'!$BD$6:$BD$200,"&lt;&gt;*Negative*"))</f>
        <v>0</v>
      </c>
    </row>
    <row r="58" spans="1:81" x14ac:dyDescent="0.3">
      <c r="A58" s="12">
        <f t="shared" si="5"/>
        <v>46</v>
      </c>
      <c r="B58" s="13">
        <f t="shared" si="2"/>
        <v>0</v>
      </c>
      <c r="C58" s="13">
        <f>COUNTIFS('Data entry'!$R$6:$R$200,$A58,'Data entry'!$B$6:$B$200,"Confirmed",'Data entry'!$BD$6:$BD$200,"&lt;&gt;*Negative*")</f>
        <v>0</v>
      </c>
      <c r="D58" s="13">
        <f>COUNTIFS('Data entry'!$R$6:$R$200,$A58,'Data entry'!$B$6:$B$200,"Probable",'Data entry'!$BD$6:$BD$200,"&lt;&gt;*Negative*")</f>
        <v>0</v>
      </c>
      <c r="E58" s="13">
        <f>COUNTIFS('Data entry'!$R$6:$R$200,$A58,'Data entry'!$B$6:$B$200,"DNM")</f>
        <v>0</v>
      </c>
      <c r="F58" s="13">
        <f>SUM(COUNTIFS('Data entry'!$R$6:$R$200,'Summary Data'!$A58,'Data entry'!$B$6:$B$200,{"Confirmed";"Probable"},'Data entry'!$AO$6:$AO$200,$F$10, 'Data entry'!$BD$6:$BD$200,"&lt;&gt;*Negative*"))</f>
        <v>0</v>
      </c>
      <c r="G58" s="13">
        <f>SUM(COUNTIFS('Data entry'!$R$6:$R$200,'Summary Data'!$A58,'Data entry'!$B$6:$B$200,{"Confirmed";"Probable"},'Data entry'!$AO$6:$AO$200,$G$10, 'Data entry'!$BD$6:$BD$200,"&lt;&gt;*Negative*"))</f>
        <v>0</v>
      </c>
      <c r="H58" s="13">
        <f>SUM(COUNTIFS('Data entry'!$R$6:$R$200,'Summary Data'!$A58,'Data entry'!$B$6:$B$200,{"Confirmed";"Probable"},'Data entry'!$AO$6:$AO$200,$H$10, 'Data entry'!$BD$6:$BD$200,"&lt;&gt;*Negative*"))</f>
        <v>0</v>
      </c>
      <c r="I58" s="13">
        <f>SUM(COUNTIFS('Data entry'!$R$6:$R$200,'Summary Data'!$A58,'Data entry'!$B$6:$B$200,{"Confirmed";"Probable"},'Data entry'!$AO$6:$AO$200,$I$10, 'Data entry'!$BD$6:$BD$200,"&lt;&gt;*Negative*"))</f>
        <v>0</v>
      </c>
      <c r="J58" s="13">
        <f>SUM(COUNTIFS('Data entry'!$R$6:$R$200,'Summary Data'!$A58,'Data entry'!$B$6:$B$200,{"Confirmed";"Probable"},'Data entry'!$AO$6:$AO$200,$J$10, 'Data entry'!$BD$6:$BD$200,"&lt;&gt;*Negative*"))</f>
        <v>0</v>
      </c>
      <c r="K58" s="13">
        <f>SUM(COUNTIFS('Data entry'!$R$6:$R$200,'Summary Data'!$A58,'Data entry'!$B$6:$B$200,{"Confirmed";"Probable"},'Data entry'!$AO$6:$AO$200,$K$10, 'Data entry'!$BD$6:$BD$200,"&lt;&gt;*Negative*"))</f>
        <v>0</v>
      </c>
      <c r="L58" s="13">
        <f>SUM(COUNTIFS('Data entry'!$R$6:$R$200,'Summary Data'!$A58,'Data entry'!$B$6:$B$200,{"Confirmed";"Probable"},'Data entry'!$AO$6:$AO$200,$L$10, 'Data entry'!$BD$6:$BD$200,"&lt;&gt;*Negative*"))</f>
        <v>0</v>
      </c>
      <c r="M58" s="13">
        <f>SUM(COUNTIFS('Data entry'!$R$6:$R$200,'Summary Data'!$A58,'Data entry'!$B$6:$B$200,{"Confirmed";"Probable"},'Data entry'!$AO$6:$AO$200,$M$10, 'Data entry'!$BD$6:$BD$200,"&lt;&gt;*Negative*"))</f>
        <v>0</v>
      </c>
      <c r="N58" s="13">
        <f>SUM(COUNTIFS('Data entry'!$R$6:$R$200,'Summary Data'!$A58,'Data entry'!$B$6:$B$200,{"Confirmed";"Probable"},'Data entry'!$AO$6:$AO$200,$N$10, 'Data entry'!$BD$6:$BD$200,"&lt;&gt;*Negative*"))</f>
        <v>0</v>
      </c>
      <c r="O58" s="15">
        <f t="shared" si="3"/>
        <v>0</v>
      </c>
      <c r="P58" s="15">
        <f t="shared" si="4"/>
        <v>0</v>
      </c>
      <c r="Q58" s="15">
        <f>SUM(COUNTIFS('Data entry'!$R$6:$R$200,'Summary Data'!$A58,'Data entry'!$B$6:$B$200,{"Confirmed";"Probable"},'Data entry'!$AP$6:$AP$200,'Data Validation'!$U$2, 'Data entry'!$BD$6:$BD$200,"&lt;&gt;*Negative*"))</f>
        <v>0</v>
      </c>
      <c r="R58" s="15">
        <f>SUM(COUNTIFS('Data entry'!$R$6:$R$200,'Summary Data'!$A58,'Data entry'!$B$6:$B$200,{"Confirmed";"Probable"},'Data entry'!$AP$6:$AP$200,'Data Validation'!$U$3, 'Data entry'!$BD$6:$BD$200,"&lt;&gt;*Negative*"))</f>
        <v>0</v>
      </c>
      <c r="S58" s="15">
        <f>SUM(COUNTIFS('Data entry'!$R$6:$R$200,'Summary Data'!$A58,'Data entry'!$B$6:$B$200,{"Confirmed";"Probable"},'Data entry'!$AP$6:$AP$200,'Data Validation'!$U$4, 'Data entry'!$BD$6:$BD$200,"&lt;&gt;*Negative*"))</f>
        <v>0</v>
      </c>
      <c r="T58" s="15">
        <f>SUM(COUNTIFS('Data entry'!$R$6:$R$200,'Summary Data'!$A58,'Data entry'!$B$6:$B$200,{"Confirmed";"Probable"},'Data entry'!$AP$6:$AP$200,'Data Validation'!$U$5, 'Data entry'!$BD$6:$BD$200,"&lt;&gt;*Negative*"))</f>
        <v>0</v>
      </c>
      <c r="U58" s="15">
        <f>SUM(COUNTIFS('Data entry'!$R$6:$R$200,'Summary Data'!$A58,'Data entry'!$B$6:$B$200,{"Confirmed";"Probable"},'Data entry'!$AP$6:$AP$200,'Data Validation'!$U$6, 'Data entry'!$BD$6:$BD$200,"&lt;&gt;*Negative*"))</f>
        <v>0</v>
      </c>
      <c r="V58" s="15">
        <f>SUM(COUNTIFS('Data entry'!$R$6:$R$200,'Summary Data'!$A58,'Data entry'!$B$6:$B$200,{"Confirmed";"Probable"},'Data entry'!$AQ$6:$AQ$200,'Data Validation'!$V$2, 'Data entry'!$BD$6:$BD$200,"&lt;&gt;*Negative*"))</f>
        <v>0</v>
      </c>
      <c r="W58" s="15">
        <f>SUM(COUNTIFS('Data entry'!$R$6:$R$200,'Summary Data'!$A58,'Data entry'!$B$6:$B$200,{"Confirmed";"Probable"},'Data entry'!$AQ$6:$AQ$200,'Data Validation'!$V$3, 'Data entry'!$BD$6:$BD$200,"&lt;&gt;*Negative*"))</f>
        <v>0</v>
      </c>
      <c r="X58" s="15">
        <f>SUM(COUNTIFS('Data entry'!$R$6:$R$200,'Summary Data'!$A58,'Data entry'!$B$6:$B$200,{"Confirmed";"Probable"},'Data entry'!$AQ$6:$AQ$200,'Data Validation'!$V$4, 'Data entry'!$BD$6:$BD$200,"&lt;&gt;*Negative*"))</f>
        <v>0</v>
      </c>
      <c r="Y58" s="15">
        <f>SUM(COUNTIFS('Data entry'!$R$6:$R$200,'Summary Data'!$A58,'Data entry'!$B$6:$B$200,{"Confirmed";"Probable"},'Data entry'!$AQ$6:$AQ$200,'Data Validation'!$V$5, 'Data entry'!$BD$6:$BD$200,"&lt;&gt;*Negative*"))</f>
        <v>0</v>
      </c>
      <c r="Z58" s="15">
        <f>SUM(COUNTIFS('Data entry'!$R$6:$R$200,'Summary Data'!$A58,'Data entry'!$B$6:$B$200,{"Confirmed";"Probable"},'Data entry'!$AQ$6:$AQ$200,'Data Validation'!$V$6, 'Data entry'!$BD$6:$BD$200,"&lt;&gt;*Negative*"))</f>
        <v>0</v>
      </c>
      <c r="AA58" s="15">
        <f>SUM(COUNTIFS('Data entry'!$R$6:$R$200,'Summary Data'!$A58,'Data entry'!$B$6:$B$200,{"Confirmed";"Probable"},'Data entry'!$AQ$6:$AQ$200,'Data Validation'!$V$7, 'Data entry'!$BD$6:$BD$200,"&lt;&gt;*Negative*"))</f>
        <v>0</v>
      </c>
      <c r="AB58" s="15">
        <f>SUM(COUNTIFS('Data entry'!$R$6:$R$200,'Summary Data'!$A58,'Data entry'!$B$6:$B$200,{"Confirmed";"Probable"},'Data entry'!$AQ$6:$AQ$200,'Data Validation'!$V$8, 'Data entry'!$BD$6:$BD$200,"&lt;&gt;*Negative*"))</f>
        <v>0</v>
      </c>
      <c r="AC58" s="15">
        <f>SUM(COUNTIFS('Data entry'!$R$6:$R$200,'Summary Data'!$A58,'Data entry'!$B$6:$B$200,{"Confirmed";"Probable"},'Data entry'!$AQ$6:$AQ$200,'Data Validation'!$V$9, 'Data entry'!$BD$6:$BD$200,"&lt;&gt;*Negative*"))</f>
        <v>0</v>
      </c>
      <c r="AD58" s="15">
        <f>SUM(COUNTIFS('Data entry'!$R$6:$R$200,'Summary Data'!$A58,'Data entry'!$B$6:$B$200,{"Confirmed";"Probable"},'Data entry'!$AQ$6:$AQ$200,'Data Validation'!$V$10, 'Data entry'!$BD$6:$BD$200,"&lt;&gt;*Negative*"))</f>
        <v>0</v>
      </c>
      <c r="AE58" s="15">
        <f>SUM(COUNTIFS('Data entry'!$R$6:$R$200,'Summary Data'!$A58,'Data entry'!$B$6:$B$200,{"Confirmed";"Probable"},'Data entry'!$AQ$6:$AQ$200,'Data Validation'!$V$11, 'Data entry'!$BD$6:$BD$200,"&lt;&gt;*Negative*"))</f>
        <v>0</v>
      </c>
      <c r="AF58" s="15">
        <f>SUM(COUNTIFS('Data entry'!$R$6:$R$200,'Summary Data'!$A58,'Data entry'!$B$6:$B$200,{"Confirmed";"Probable"},'Data entry'!$AQ$6:$AQ$200,'Data Validation'!$V$2, 'Data entry'!$AP$6:$AP$200,'Data Validation'!$U$2, 'Data entry'!$BD$6:$BD$200,"&lt;&gt;*Negative*"))</f>
        <v>0</v>
      </c>
      <c r="AG58" s="15">
        <f>SUM(COUNTIFS('Data entry'!$R$6:$R$200,'Summary Data'!$A58,'Data entry'!$B$6:$B$200,{"Confirmed";"Probable"},'Data entry'!$AQ$6:$AQ$200,'Data Validation'!$V$2, 'Data entry'!$AP$6:$AP$200,'Data Validation'!$U$3, 'Data entry'!$BD$6:$BD$200,"&lt;&gt;*Negative*"))</f>
        <v>0</v>
      </c>
      <c r="AH58" s="15">
        <f>SUM(COUNTIFS('Data entry'!$R$6:$R$200,'Summary Data'!$A58,'Data entry'!$B$6:$B$200,{"Confirmed";"Probable"},'Data entry'!$AQ$6:$AQ$200,'Data Validation'!$V$2, 'Data entry'!$AP$6:$AP$200,'Data Validation'!$U$4, 'Data entry'!$BD$6:$BD$200,"&lt;&gt;*Negative*"))</f>
        <v>0</v>
      </c>
      <c r="AI58" s="15">
        <f>SUM(COUNTIFS('Data entry'!$R$6:$R$200,'Summary Data'!$A58,'Data entry'!$B$6:$B$200,{"Confirmed";"Probable"},'Data entry'!$AQ$6:$AQ$200,'Data Validation'!$V$2, 'Data entry'!$AP$6:$AP$200,'Data Validation'!$U$5, 'Data entry'!$BD$6:$BD$200,"&lt;&gt;*Negative*"))</f>
        <v>0</v>
      </c>
      <c r="AJ58" s="15">
        <f>SUM(COUNTIFS('Data entry'!$R$6:$R$200,'Summary Data'!$A58,'Data entry'!$B$6:$B$200,{"Confirmed";"Probable"},'Data entry'!$AQ$6:$AQ$200,'Data Validation'!$V$2, 'Data entry'!$AP$6:$AP$200,'Data Validation'!$U$6, 'Data entry'!$BD$6:$BD$200,"&lt;&gt;*Negative*"))</f>
        <v>0</v>
      </c>
      <c r="AK58" s="15">
        <f>SUM(COUNTIFS('Data entry'!$R$6:$R$200,'Summary Data'!$A58,'Data entry'!$B$6:$B$200,{"Confirmed";"Probable"},'Data entry'!$AQ$6:$AQ$200,'Data Validation'!$V$3, 'Data entry'!$AP$6:$AP$200,'Data Validation'!$U$2, 'Data entry'!$BD$6:$BD$200,"&lt;&gt;*Negative*"))</f>
        <v>0</v>
      </c>
      <c r="AL58" s="15">
        <f>SUM(COUNTIFS('Data entry'!$R$6:$R$200,'Summary Data'!$A58,'Data entry'!$B$6:$B$200,{"Confirmed";"Probable"},'Data entry'!$AQ$6:$AQ$200,'Data Validation'!$V$3, 'Data entry'!$AP$6:$AP$200,'Data Validation'!$U$3, 'Data entry'!$BD$6:$BD$200,"&lt;&gt;*Negative*"))</f>
        <v>0</v>
      </c>
      <c r="AM58" s="15">
        <f>SUM(COUNTIFS('Data entry'!$R$6:$R$200,'Summary Data'!$A58,'Data entry'!$B$6:$B$200,{"Confirmed";"Probable"},'Data entry'!$AQ$6:$AQ$200,'Data Validation'!$V$3, 'Data entry'!$AP$6:$AP$200,'Data Validation'!$U$4, 'Data entry'!$BD$6:$BD$200,"&lt;&gt;*Negative*"))</f>
        <v>0</v>
      </c>
      <c r="AN58" s="15">
        <f>SUM(COUNTIFS('Data entry'!$R$6:$R$200,'Summary Data'!$A58,'Data entry'!$B$6:$B$200,{"Confirmed";"Probable"},'Data entry'!$AQ$6:$AQ$200,'Data Validation'!$V$3, 'Data entry'!$AP$6:$AP$200,'Data Validation'!$U$5, 'Data entry'!$BD$6:$BD$200,"&lt;&gt;*Negative*"))</f>
        <v>0</v>
      </c>
      <c r="AO58" s="15">
        <f>SUM(COUNTIFS('Data entry'!$R$6:$R$200,'Summary Data'!$A58,'Data entry'!$B$6:$B$200,{"Confirmed";"Probable"},'Data entry'!$AQ$6:$AQ$200,'Data Validation'!$V$3, 'Data entry'!$AP$6:$AP$200,'Data Validation'!$U$6, 'Data entry'!$BD$6:$BD$200,"&lt;&gt;*Negative*"))</f>
        <v>0</v>
      </c>
      <c r="AP58" s="15">
        <f>SUM(COUNTIFS('Data entry'!$R$6:$R$200,'Summary Data'!$A58,'Data entry'!$B$6:$B$200,{"Confirmed";"Probable"},'Data entry'!$AQ$6:$AQ$200,'Data Validation'!$V$4, 'Data entry'!$AP$6:$AP$200,'Data Validation'!$U$2, 'Data entry'!$BD$6:$BD$200,"&lt;&gt;*Negative*"))</f>
        <v>0</v>
      </c>
      <c r="AQ58" s="15">
        <f>SUM(COUNTIFS('Data entry'!$R$6:$R$200,'Summary Data'!$A58,'Data entry'!$B$6:$B$200,{"Confirmed";"Probable"},'Data entry'!$AQ$6:$AQ$200,'Data Validation'!$V$4, 'Data entry'!$AP$6:$AP$200,'Data Validation'!$U$3, 'Data entry'!$BD$6:$BD$200,"&lt;&gt;*Negative*"))</f>
        <v>0</v>
      </c>
      <c r="AR58" s="15">
        <f>SUM(COUNTIFS('Data entry'!$R$6:$R$200,'Summary Data'!$A58,'Data entry'!$B$6:$B$200,{"Confirmed";"Probable"},'Data entry'!$AQ$6:$AQ$200,'Data Validation'!$V$4, 'Data entry'!$AP$6:$AP$200,'Data Validation'!$U$4, 'Data entry'!$BD$6:$BD$200,"&lt;&gt;*Negative*"))</f>
        <v>0</v>
      </c>
      <c r="AS58" s="15">
        <f>SUM(COUNTIFS('Data entry'!$R$6:$R$200,'Summary Data'!$A58,'Data entry'!$B$6:$B$200,{"Confirmed";"Probable"},'Data entry'!$AQ$6:$AQ$200,'Data Validation'!$V$4, 'Data entry'!$AP$6:$AP$200,'Data Validation'!$U$5, 'Data entry'!$BD$6:$BD$200,"&lt;&gt;*Negative*"))</f>
        <v>0</v>
      </c>
      <c r="AT58" s="15">
        <f>SUM(COUNTIFS('Data entry'!$R$6:$R$200,'Summary Data'!$A58,'Data entry'!$B$6:$B$200,{"Confirmed";"Probable"},'Data entry'!$AQ$6:$AQ$200,'Data Validation'!$V$4, 'Data entry'!$AP$6:$AP$200,'Data Validation'!$U$6, 'Data entry'!$BD$6:$BD$200,"&lt;&gt;*Negative*"))</f>
        <v>0</v>
      </c>
      <c r="AU58" s="15">
        <f>SUM(COUNTIFS('Data entry'!$R$6:$R$200,'Summary Data'!$A58,'Data entry'!$B$6:$B$200,{"Confirmed";"Probable"},'Data entry'!$AQ$6:$AQ$200,'Data Validation'!$V$5, 'Data entry'!$AP$6:$AP$200,'Data Validation'!$U$2, 'Data entry'!$BD$6:$BD$200,"&lt;&gt;*Negative*"))</f>
        <v>0</v>
      </c>
      <c r="AV58" s="15">
        <f>SUM(COUNTIFS('Data entry'!$R$6:$R$200,'Summary Data'!$A58,'Data entry'!$B$6:$B$200,{"Confirmed";"Probable"},'Data entry'!$AQ$6:$AQ$200,'Data Validation'!$V$5, 'Data entry'!$AP$6:$AP$200,'Data Validation'!$U$3, 'Data entry'!$BD$6:$BD$200,"&lt;&gt;*Negative*"))</f>
        <v>0</v>
      </c>
      <c r="AW58" s="15">
        <f>SUM(COUNTIFS('Data entry'!$R$6:$R$200,'Summary Data'!$A58,'Data entry'!$B$6:$B$200,{"Confirmed";"Probable"},'Data entry'!$AQ$6:$AQ$200,'Data Validation'!$V$5, 'Data entry'!$AP$6:$AP$200,'Data Validation'!$U$4, 'Data entry'!$BD$6:$BD$200,"&lt;&gt;*Negative*"))</f>
        <v>0</v>
      </c>
      <c r="AX58" s="15">
        <f>SUM(COUNTIFS('Data entry'!$R$6:$R$200,'Summary Data'!$A58,'Data entry'!$B$6:$B$200,{"Confirmed";"Probable"},'Data entry'!$AQ$6:$AQ$200,'Data Validation'!$V$5, 'Data entry'!$AP$6:$AP$200,'Data Validation'!$U$5, 'Data entry'!$BD$6:$BD$200,"&lt;&gt;*Negative*"))</f>
        <v>0</v>
      </c>
      <c r="AY58" s="15">
        <f>SUM(COUNTIFS('Data entry'!$R$6:$R$200,'Summary Data'!$A58,'Data entry'!$B$6:$B$200,{"Confirmed";"Probable"},'Data entry'!$AQ$6:$AQ$200,'Data Validation'!$V$5, 'Data entry'!$AP$6:$AP$200,'Data Validation'!$U$6, 'Data entry'!$BD$6:$BD$200,"&lt;&gt;*Negative*"))</f>
        <v>0</v>
      </c>
      <c r="AZ58" s="15">
        <f>SUM(COUNTIFS('Data entry'!$R$6:$R$200,'Summary Data'!$A58,'Data entry'!$B$6:$B$200,{"Confirmed";"Probable"},'Data entry'!$AQ$6:$AQ$200,'Data Validation'!$V$6, 'Data entry'!$AP$6:$AP$200,'Data Validation'!$U$2, 'Data entry'!$BD$6:$BD$200,"&lt;&gt;*Negative*"))</f>
        <v>0</v>
      </c>
      <c r="BA58" s="15">
        <f>SUM(COUNTIFS('Data entry'!$R$6:$R$200,'Summary Data'!$A58,'Data entry'!$B$6:$B$200,{"Confirmed";"Probable"},'Data entry'!$AQ$6:$AQ$200,'Data Validation'!$V$6, 'Data entry'!$AP$6:$AP$200,'Data Validation'!$U$3, 'Data entry'!$BD$6:$BD$200,"&lt;&gt;*Negative*"))</f>
        <v>0</v>
      </c>
      <c r="BB58" s="15">
        <f>SUM(COUNTIFS('Data entry'!$R$6:$R$200,'Summary Data'!$A58,'Data entry'!$B$6:$B$200,{"Confirmed";"Probable"},'Data entry'!$AQ$6:$AQ$200,'Data Validation'!$V$6, 'Data entry'!$AP$6:$AP$200,'Data Validation'!$U$4, 'Data entry'!$BD$6:$BD$200,"&lt;&gt;*Negative*"))</f>
        <v>0</v>
      </c>
      <c r="BC58" s="15">
        <f>SUM(COUNTIFS('Data entry'!$R$6:$R$200,'Summary Data'!$A58,'Data entry'!$B$6:$B$200,{"Confirmed";"Probable"},'Data entry'!$AQ$6:$AQ$200,'Data Validation'!$V$6, 'Data entry'!$AP$6:$AP$200,'Data Validation'!$U$5, 'Data entry'!$BD$6:$BD$200,"&lt;&gt;*Negative*"))</f>
        <v>0</v>
      </c>
      <c r="BD58" s="15">
        <f>SUM(COUNTIFS('Data entry'!$R$6:$R$200,'Summary Data'!$A58,'Data entry'!$B$6:$B$200,{"Confirmed";"Probable"},'Data entry'!$AQ$6:$AQ$200,'Data Validation'!$V$6, 'Data entry'!$AP$6:$AP$200,'Data Validation'!$U$6, 'Data entry'!$BD$6:$BD$200,"&lt;&gt;*Negative*"))</f>
        <v>0</v>
      </c>
      <c r="BE58" s="15">
        <f>SUM(COUNTIFS('Data entry'!$R$6:$R$200,'Summary Data'!$A58,'Data entry'!$B$6:$B$200,{"Confirmed";"Probable"},'Data entry'!$AQ$6:$AQ$200,'Data Validation'!$V$7, 'Data entry'!$AP$6:$AP$200,'Data Validation'!$U$2, 'Data entry'!$BD$6:$BD$200,"&lt;&gt;*Negative*"))</f>
        <v>0</v>
      </c>
      <c r="BF58" s="15">
        <f>SUM(COUNTIFS('Data entry'!$R$6:$R$200,'Summary Data'!$A58,'Data entry'!$B$6:$B$200,{"Confirmed";"Probable"},'Data entry'!$AQ$6:$AQ$200,'Data Validation'!$V$7, 'Data entry'!$AP$6:$AP$200,'Data Validation'!$U$3, 'Data entry'!$BD$6:$BD$200,"&lt;&gt;*Negative*"))</f>
        <v>0</v>
      </c>
      <c r="BG58" s="15">
        <f>SUM(COUNTIFS('Data entry'!$R$6:$R$200,'Summary Data'!$A58,'Data entry'!$B$6:$B$200,{"Confirmed";"Probable"},'Data entry'!$AQ$6:$AQ$200,'Data Validation'!$V$7, 'Data entry'!$AP$6:$AP$200,'Data Validation'!$U$4, 'Data entry'!$BD$6:$BD$200,"&lt;&gt;*Negative*"))</f>
        <v>0</v>
      </c>
      <c r="BH58" s="15">
        <f>SUM(COUNTIFS('Data entry'!$R$6:$R$200,'Summary Data'!$A58,'Data entry'!$B$6:$B$200,{"Confirmed";"Probable"},'Data entry'!$AQ$6:$AQ$200,'Data Validation'!$V$7, 'Data entry'!$AP$6:$AP$200,'Data Validation'!$U$5, 'Data entry'!$BD$6:$BD$200,"&lt;&gt;*Negative*"))</f>
        <v>0</v>
      </c>
      <c r="BI58" s="15">
        <f>SUM(COUNTIFS('Data entry'!$R$6:$R$200,'Summary Data'!$A58,'Data entry'!$B$6:$B$200,{"Confirmed";"Probable"},'Data entry'!$AQ$6:$AQ$200,'Data Validation'!$V$7, 'Data entry'!$AP$6:$AP$200,'Data Validation'!$U$6, 'Data entry'!$BD$6:$BD$200,"&lt;&gt;*Negative*"))</f>
        <v>0</v>
      </c>
      <c r="BJ58" s="15">
        <f>SUM(COUNTIFS('Data entry'!$R$6:$R$200,'Summary Data'!$A58,'Data entry'!$B$6:$B$200,{"Confirmed";"Probable"},'Data entry'!$AQ$6:$AQ$200,'Data Validation'!$V$8, 'Data entry'!$AP$6:$AP$200,'Data Validation'!$U$2, 'Data entry'!$BD$6:$BD$200,"&lt;&gt;*Negative*"))</f>
        <v>0</v>
      </c>
      <c r="BK58" s="15">
        <f>SUM(COUNTIFS('Data entry'!$R$6:$R$200,'Summary Data'!$A58,'Data entry'!$B$6:$B$200,{"Confirmed";"Probable"},'Data entry'!$AQ$6:$AQ$200,'Data Validation'!$V$8, 'Data entry'!$AP$6:$AP$200,'Data Validation'!$U$3, 'Data entry'!$BD$6:$BD$200,"&lt;&gt;*Negative*"))</f>
        <v>0</v>
      </c>
      <c r="BL58" s="15">
        <f>SUM(COUNTIFS('Data entry'!$R$6:$R$200,'Summary Data'!$A58,'Data entry'!$B$6:$B$200,{"Confirmed";"Probable"},'Data entry'!$AQ$6:$AQ$200,'Data Validation'!$V$8, 'Data entry'!$AP$6:$AP$200,'Data Validation'!$U$4, 'Data entry'!$BD$6:$BD$200,"&lt;&gt;*Negative*"))</f>
        <v>0</v>
      </c>
      <c r="BM58" s="15">
        <f>SUM(COUNTIFS('Data entry'!$R$6:$R$200,'Summary Data'!$A58,'Data entry'!$B$6:$B$200,{"Confirmed";"Probable"},'Data entry'!$AQ$6:$AQ$200,'Data Validation'!$V$8, 'Data entry'!$AP$6:$AP$200,'Data Validation'!$U$5, 'Data entry'!$BD$6:$BD$200,"&lt;&gt;*Negative*"))</f>
        <v>0</v>
      </c>
      <c r="BN58" s="15">
        <f>SUM(COUNTIFS('Data entry'!$R$6:$R$200,'Summary Data'!$A58,'Data entry'!$B$6:$B$200,{"Confirmed";"Probable"},'Data entry'!$AQ$6:$AQ$200,'Data Validation'!$V$8, 'Data entry'!$AP$6:$AP$200,'Data Validation'!$U$6, 'Data entry'!$BD$6:$BD$200,"&lt;&gt;*Negative*"))</f>
        <v>0</v>
      </c>
      <c r="BO58" s="15">
        <f>SUM(COUNTIFS('Data entry'!$R$6:$R$200,'Summary Data'!$A58,'Data entry'!$B$6:$B$200,{"Confirmed";"Probable"},'Data entry'!$AQ$6:$AQ$200,'Data Validation'!$V$9, 'Data entry'!$AP$6:$AP$200,'Data Validation'!$U$2, 'Data entry'!$BD$6:$BD$200,"&lt;&gt;*Negative*"))</f>
        <v>0</v>
      </c>
      <c r="BP58" s="15">
        <f>SUM(COUNTIFS('Data entry'!$R$6:$R$200,'Summary Data'!$A58,'Data entry'!$B$6:$B$200,{"Confirmed";"Probable"},'Data entry'!$AQ$6:$AQ$200,'Data Validation'!$V$9, 'Data entry'!$AP$6:$AP$200,'Data Validation'!$U$3, 'Data entry'!$BD$6:$BD$200,"&lt;&gt;*Negative*"))</f>
        <v>0</v>
      </c>
      <c r="BQ58" s="15">
        <f>SUM(COUNTIFS('Data entry'!$R$6:$R$200,'Summary Data'!$A58,'Data entry'!$B$6:$B$200,{"Confirmed";"Probable"},'Data entry'!$AQ$6:$AQ$200,'Data Validation'!$V$9, 'Data entry'!$AP$6:$AP$200,'Data Validation'!$U$4, 'Data entry'!$BD$6:$BD$200,"&lt;&gt;*Negative*"))</f>
        <v>0</v>
      </c>
      <c r="BR58" s="15">
        <f>SUM(COUNTIFS('Data entry'!$R$6:$R$200,'Summary Data'!$A58,'Data entry'!$B$6:$B$200,{"Confirmed";"Probable"},'Data entry'!$AQ$6:$AQ$200,'Data Validation'!$V$9, 'Data entry'!$AP$6:$AP$200,'Data Validation'!$U$5, 'Data entry'!$BD$6:$BD$200,"&lt;&gt;*Negative*"))</f>
        <v>0</v>
      </c>
      <c r="BS58" s="15">
        <f>SUM(COUNTIFS('Data entry'!$R$6:$R$200,'Summary Data'!$A58,'Data entry'!$B$6:$B$200,{"Confirmed";"Probable"},'Data entry'!$AQ$6:$AQ$200,'Data Validation'!$V$9, 'Data entry'!$AP$6:$AP$200,'Data Validation'!$U$6, 'Data entry'!$BD$6:$BD$200,"&lt;&gt;*Negative*"))</f>
        <v>0</v>
      </c>
      <c r="BT58" s="15">
        <f>SUM(COUNTIFS('Data entry'!$R$6:$R$200,'Summary Data'!$A58,'Data entry'!$B$6:$B$200,{"Confirmed";"Probable"},'Data entry'!$AQ$6:$AQ$200,'Data Validation'!$V$10, 'Data entry'!$AP$6:$AP$200,'Data Validation'!$U$2, 'Data entry'!$BD$6:$BD$200,"&lt;&gt;*Negative*"))</f>
        <v>0</v>
      </c>
      <c r="BU58" s="15">
        <f>SUM(COUNTIFS('Data entry'!$R$6:$R$200,'Summary Data'!$A58,'Data entry'!$B$6:$B$200,{"Confirmed";"Probable"},'Data entry'!$AQ$6:$AQ$200,'Data Validation'!$V$10, 'Data entry'!$AP$6:$AP$200,'Data Validation'!$U$3, 'Data entry'!$BD$6:$BD$200,"&lt;&gt;*Negative*"))</f>
        <v>0</v>
      </c>
      <c r="BV58" s="15">
        <f>SUM(COUNTIFS('Data entry'!$R$6:$R$200,'Summary Data'!$A58,'Data entry'!$B$6:$B$200,{"Confirmed";"Probable"},'Data entry'!$AQ$6:$AQ$200,'Data Validation'!$V$10, 'Data entry'!$AP$6:$AP$200,'Data Validation'!$U$4, 'Data entry'!$BD$6:$BD$200,"&lt;&gt;*Negative*"))</f>
        <v>0</v>
      </c>
      <c r="BW58" s="15">
        <f>SUM(COUNTIFS('Data entry'!$R$6:$R$200,'Summary Data'!$A58,'Data entry'!$B$6:$B$200,{"Confirmed";"Probable"},'Data entry'!$AQ$6:$AQ$200,'Data Validation'!$V$10, 'Data entry'!$AP$6:$AP$200,'Data Validation'!$U$5, 'Data entry'!$BD$6:$BD$200,"&lt;&gt;*Negative*"))</f>
        <v>0</v>
      </c>
      <c r="BX58" s="15">
        <f>SUM(COUNTIFS('Data entry'!$R$6:$R$200,'Summary Data'!$A58,'Data entry'!$B$6:$B$200,{"Confirmed";"Probable"},'Data entry'!$AQ$6:$AQ$200,'Data Validation'!$V$10, 'Data entry'!$AP$6:$AP$200,'Data Validation'!$U$6, 'Data entry'!$BD$6:$BD$200,"&lt;&gt;*Negative*"))</f>
        <v>0</v>
      </c>
      <c r="BY58" s="15">
        <f>SUM(COUNTIFS('Data entry'!$R$6:$R$200,'Summary Data'!$A58,'Data entry'!$B$6:$B$200,{"Confirmed";"Probable"},'Data entry'!$AQ$6:$AQ$200,'Data Validation'!$V$11, 'Data entry'!$AP$6:$AP$200,'Data Validation'!$U$2, 'Data entry'!$BD$6:$BD$200,"&lt;&gt;*Negative*"))</f>
        <v>0</v>
      </c>
      <c r="BZ58" s="15">
        <f>SUM(COUNTIFS('Data entry'!$R$6:$R$200,'Summary Data'!$A58,'Data entry'!$B$6:$B$200,{"Confirmed";"Probable"},'Data entry'!$AQ$6:$AQ$200,'Data Validation'!$V$11, 'Data entry'!$AP$6:$AP$200,'Data Validation'!$U$3, 'Data entry'!$BD$6:$BD$200,"&lt;&gt;*Negative*"))</f>
        <v>0</v>
      </c>
      <c r="CA58" s="15">
        <f>SUM(COUNTIFS('Data entry'!$R$6:$R$200,'Summary Data'!$A58,'Data entry'!$B$6:$B$200,{"Confirmed";"Probable"},'Data entry'!$AQ$6:$AQ$200,'Data Validation'!$V$11, 'Data entry'!$AP$6:$AP$200,'Data Validation'!$U$4, 'Data entry'!$BD$6:$BD$200,"&lt;&gt;*Negative*"))</f>
        <v>0</v>
      </c>
      <c r="CB58" s="15">
        <f>SUM(COUNTIFS('Data entry'!$R$6:$R$200,'Summary Data'!$A58,'Data entry'!$B$6:$B$200,{"Confirmed";"Probable"},'Data entry'!$AQ$6:$AQ$200,'Data Validation'!$V$11, 'Data entry'!$AP$6:$AP$200,'Data Validation'!$U$5, 'Data entry'!$BD$6:$BD$200,"&lt;&gt;*Negative*"))</f>
        <v>0</v>
      </c>
      <c r="CC58" s="15">
        <f>SUM(COUNTIFS('Data entry'!$R$6:$R$200,'Summary Data'!$A58,'Data entry'!$B$6:$B$200,{"Confirmed";"Probable"},'Data entry'!$AQ$6:$AQ$200,'Data Validation'!$V$11, 'Data entry'!$AP$6:$AP$200,'Data Validation'!$U$6, 'Data entry'!$BD$6:$BD$200,"&lt;&gt;*Negative*"))</f>
        <v>0</v>
      </c>
    </row>
    <row r="59" spans="1:81" x14ac:dyDescent="0.3">
      <c r="A59" s="12">
        <f t="shared" si="5"/>
        <v>47</v>
      </c>
      <c r="B59" s="13">
        <f t="shared" si="2"/>
        <v>0</v>
      </c>
      <c r="C59" s="13">
        <f>COUNTIFS('Data entry'!$R$6:$R$200,$A59,'Data entry'!$B$6:$B$200,"Confirmed",'Data entry'!$BD$6:$BD$200,"&lt;&gt;*Negative*")</f>
        <v>0</v>
      </c>
      <c r="D59" s="13">
        <f>COUNTIFS('Data entry'!$R$6:$R$200,$A59,'Data entry'!$B$6:$B$200,"Probable",'Data entry'!$BD$6:$BD$200,"&lt;&gt;*Negative*")</f>
        <v>0</v>
      </c>
      <c r="E59" s="13">
        <f>COUNTIFS('Data entry'!$R$6:$R$200,$A59,'Data entry'!$B$6:$B$200,"DNM")</f>
        <v>0</v>
      </c>
      <c r="F59" s="13">
        <f>SUM(COUNTIFS('Data entry'!$R$6:$R$200,'Summary Data'!$A59,'Data entry'!$B$6:$B$200,{"Confirmed";"Probable"},'Data entry'!$AO$6:$AO$200,$F$10, 'Data entry'!$BD$6:$BD$200,"&lt;&gt;*Negative*"))</f>
        <v>0</v>
      </c>
      <c r="G59" s="13">
        <f>SUM(COUNTIFS('Data entry'!$R$6:$R$200,'Summary Data'!$A59,'Data entry'!$B$6:$B$200,{"Confirmed";"Probable"},'Data entry'!$AO$6:$AO$200,$G$10, 'Data entry'!$BD$6:$BD$200,"&lt;&gt;*Negative*"))</f>
        <v>0</v>
      </c>
      <c r="H59" s="13">
        <f>SUM(COUNTIFS('Data entry'!$R$6:$R$200,'Summary Data'!$A59,'Data entry'!$B$6:$B$200,{"Confirmed";"Probable"},'Data entry'!$AO$6:$AO$200,$H$10, 'Data entry'!$BD$6:$BD$200,"&lt;&gt;*Negative*"))</f>
        <v>0</v>
      </c>
      <c r="I59" s="13">
        <f>SUM(COUNTIFS('Data entry'!$R$6:$R$200,'Summary Data'!$A59,'Data entry'!$B$6:$B$200,{"Confirmed";"Probable"},'Data entry'!$AO$6:$AO$200,$I$10, 'Data entry'!$BD$6:$BD$200,"&lt;&gt;*Negative*"))</f>
        <v>0</v>
      </c>
      <c r="J59" s="13">
        <f>SUM(COUNTIFS('Data entry'!$R$6:$R$200,'Summary Data'!$A59,'Data entry'!$B$6:$B$200,{"Confirmed";"Probable"},'Data entry'!$AO$6:$AO$200,$J$10, 'Data entry'!$BD$6:$BD$200,"&lt;&gt;*Negative*"))</f>
        <v>0</v>
      </c>
      <c r="K59" s="13">
        <f>SUM(COUNTIFS('Data entry'!$R$6:$R$200,'Summary Data'!$A59,'Data entry'!$B$6:$B$200,{"Confirmed";"Probable"},'Data entry'!$AO$6:$AO$200,$K$10, 'Data entry'!$BD$6:$BD$200,"&lt;&gt;*Negative*"))</f>
        <v>0</v>
      </c>
      <c r="L59" s="13">
        <f>SUM(COUNTIFS('Data entry'!$R$6:$R$200,'Summary Data'!$A59,'Data entry'!$B$6:$B$200,{"Confirmed";"Probable"},'Data entry'!$AO$6:$AO$200,$L$10, 'Data entry'!$BD$6:$BD$200,"&lt;&gt;*Negative*"))</f>
        <v>0</v>
      </c>
      <c r="M59" s="13">
        <f>SUM(COUNTIFS('Data entry'!$R$6:$R$200,'Summary Data'!$A59,'Data entry'!$B$6:$B$200,{"Confirmed";"Probable"},'Data entry'!$AO$6:$AO$200,$M$10, 'Data entry'!$BD$6:$BD$200,"&lt;&gt;*Negative*"))</f>
        <v>0</v>
      </c>
      <c r="N59" s="13">
        <f>SUM(COUNTIFS('Data entry'!$R$6:$R$200,'Summary Data'!$A59,'Data entry'!$B$6:$B$200,{"Confirmed";"Probable"},'Data entry'!$AO$6:$AO$200,$N$10, 'Data entry'!$BD$6:$BD$200,"&lt;&gt;*Negative*"))</f>
        <v>0</v>
      </c>
      <c r="O59" s="15">
        <f t="shared" si="3"/>
        <v>0</v>
      </c>
      <c r="P59" s="15">
        <f t="shared" si="4"/>
        <v>0</v>
      </c>
      <c r="Q59" s="15">
        <f>SUM(COUNTIFS('Data entry'!$R$6:$R$200,'Summary Data'!$A59,'Data entry'!$B$6:$B$200,{"Confirmed";"Probable"},'Data entry'!$AP$6:$AP$200,'Data Validation'!$U$2, 'Data entry'!$BD$6:$BD$200,"&lt;&gt;*Negative*"))</f>
        <v>0</v>
      </c>
      <c r="R59" s="15">
        <f>SUM(COUNTIFS('Data entry'!$R$6:$R$200,'Summary Data'!$A59,'Data entry'!$B$6:$B$200,{"Confirmed";"Probable"},'Data entry'!$AP$6:$AP$200,'Data Validation'!$U$3, 'Data entry'!$BD$6:$BD$200,"&lt;&gt;*Negative*"))</f>
        <v>0</v>
      </c>
      <c r="S59" s="15">
        <f>SUM(COUNTIFS('Data entry'!$R$6:$R$200,'Summary Data'!$A59,'Data entry'!$B$6:$B$200,{"Confirmed";"Probable"},'Data entry'!$AP$6:$AP$200,'Data Validation'!$U$4, 'Data entry'!$BD$6:$BD$200,"&lt;&gt;*Negative*"))</f>
        <v>0</v>
      </c>
      <c r="T59" s="15">
        <f>SUM(COUNTIFS('Data entry'!$R$6:$R$200,'Summary Data'!$A59,'Data entry'!$B$6:$B$200,{"Confirmed";"Probable"},'Data entry'!$AP$6:$AP$200,'Data Validation'!$U$5, 'Data entry'!$BD$6:$BD$200,"&lt;&gt;*Negative*"))</f>
        <v>0</v>
      </c>
      <c r="U59" s="15">
        <f>SUM(COUNTIFS('Data entry'!$R$6:$R$200,'Summary Data'!$A59,'Data entry'!$B$6:$B$200,{"Confirmed";"Probable"},'Data entry'!$AP$6:$AP$200,'Data Validation'!$U$6, 'Data entry'!$BD$6:$BD$200,"&lt;&gt;*Negative*"))</f>
        <v>0</v>
      </c>
      <c r="V59" s="15">
        <f>SUM(COUNTIFS('Data entry'!$R$6:$R$200,'Summary Data'!$A59,'Data entry'!$B$6:$B$200,{"Confirmed";"Probable"},'Data entry'!$AQ$6:$AQ$200,'Data Validation'!$V$2, 'Data entry'!$BD$6:$BD$200,"&lt;&gt;*Negative*"))</f>
        <v>0</v>
      </c>
      <c r="W59" s="15">
        <f>SUM(COUNTIFS('Data entry'!$R$6:$R$200,'Summary Data'!$A59,'Data entry'!$B$6:$B$200,{"Confirmed";"Probable"},'Data entry'!$AQ$6:$AQ$200,'Data Validation'!$V$3, 'Data entry'!$BD$6:$BD$200,"&lt;&gt;*Negative*"))</f>
        <v>0</v>
      </c>
      <c r="X59" s="15">
        <f>SUM(COUNTIFS('Data entry'!$R$6:$R$200,'Summary Data'!$A59,'Data entry'!$B$6:$B$200,{"Confirmed";"Probable"},'Data entry'!$AQ$6:$AQ$200,'Data Validation'!$V$4, 'Data entry'!$BD$6:$BD$200,"&lt;&gt;*Negative*"))</f>
        <v>0</v>
      </c>
      <c r="Y59" s="15">
        <f>SUM(COUNTIFS('Data entry'!$R$6:$R$200,'Summary Data'!$A59,'Data entry'!$B$6:$B$200,{"Confirmed";"Probable"},'Data entry'!$AQ$6:$AQ$200,'Data Validation'!$V$5, 'Data entry'!$BD$6:$BD$200,"&lt;&gt;*Negative*"))</f>
        <v>0</v>
      </c>
      <c r="Z59" s="15">
        <f>SUM(COUNTIFS('Data entry'!$R$6:$R$200,'Summary Data'!$A59,'Data entry'!$B$6:$B$200,{"Confirmed";"Probable"},'Data entry'!$AQ$6:$AQ$200,'Data Validation'!$V$6, 'Data entry'!$BD$6:$BD$200,"&lt;&gt;*Negative*"))</f>
        <v>0</v>
      </c>
      <c r="AA59" s="15">
        <f>SUM(COUNTIFS('Data entry'!$R$6:$R$200,'Summary Data'!$A59,'Data entry'!$B$6:$B$200,{"Confirmed";"Probable"},'Data entry'!$AQ$6:$AQ$200,'Data Validation'!$V$7, 'Data entry'!$BD$6:$BD$200,"&lt;&gt;*Negative*"))</f>
        <v>0</v>
      </c>
      <c r="AB59" s="15">
        <f>SUM(COUNTIFS('Data entry'!$R$6:$R$200,'Summary Data'!$A59,'Data entry'!$B$6:$B$200,{"Confirmed";"Probable"},'Data entry'!$AQ$6:$AQ$200,'Data Validation'!$V$8, 'Data entry'!$BD$6:$BD$200,"&lt;&gt;*Negative*"))</f>
        <v>0</v>
      </c>
      <c r="AC59" s="15">
        <f>SUM(COUNTIFS('Data entry'!$R$6:$R$200,'Summary Data'!$A59,'Data entry'!$B$6:$B$200,{"Confirmed";"Probable"},'Data entry'!$AQ$6:$AQ$200,'Data Validation'!$V$9, 'Data entry'!$BD$6:$BD$200,"&lt;&gt;*Negative*"))</f>
        <v>0</v>
      </c>
      <c r="AD59" s="15">
        <f>SUM(COUNTIFS('Data entry'!$R$6:$R$200,'Summary Data'!$A59,'Data entry'!$B$6:$B$200,{"Confirmed";"Probable"},'Data entry'!$AQ$6:$AQ$200,'Data Validation'!$V$10, 'Data entry'!$BD$6:$BD$200,"&lt;&gt;*Negative*"))</f>
        <v>0</v>
      </c>
      <c r="AE59" s="15">
        <f>SUM(COUNTIFS('Data entry'!$R$6:$R$200,'Summary Data'!$A59,'Data entry'!$B$6:$B$200,{"Confirmed";"Probable"},'Data entry'!$AQ$6:$AQ$200,'Data Validation'!$V$11, 'Data entry'!$BD$6:$BD$200,"&lt;&gt;*Negative*"))</f>
        <v>0</v>
      </c>
      <c r="AF59" s="15">
        <f>SUM(COUNTIFS('Data entry'!$R$6:$R$200,'Summary Data'!$A59,'Data entry'!$B$6:$B$200,{"Confirmed";"Probable"},'Data entry'!$AQ$6:$AQ$200,'Data Validation'!$V$2, 'Data entry'!$AP$6:$AP$200,'Data Validation'!$U$2, 'Data entry'!$BD$6:$BD$200,"&lt;&gt;*Negative*"))</f>
        <v>0</v>
      </c>
      <c r="AG59" s="15">
        <f>SUM(COUNTIFS('Data entry'!$R$6:$R$200,'Summary Data'!$A59,'Data entry'!$B$6:$B$200,{"Confirmed";"Probable"},'Data entry'!$AQ$6:$AQ$200,'Data Validation'!$V$2, 'Data entry'!$AP$6:$AP$200,'Data Validation'!$U$3, 'Data entry'!$BD$6:$BD$200,"&lt;&gt;*Negative*"))</f>
        <v>0</v>
      </c>
      <c r="AH59" s="15">
        <f>SUM(COUNTIFS('Data entry'!$R$6:$R$200,'Summary Data'!$A59,'Data entry'!$B$6:$B$200,{"Confirmed";"Probable"},'Data entry'!$AQ$6:$AQ$200,'Data Validation'!$V$2, 'Data entry'!$AP$6:$AP$200,'Data Validation'!$U$4, 'Data entry'!$BD$6:$BD$200,"&lt;&gt;*Negative*"))</f>
        <v>0</v>
      </c>
      <c r="AI59" s="15">
        <f>SUM(COUNTIFS('Data entry'!$R$6:$R$200,'Summary Data'!$A59,'Data entry'!$B$6:$B$200,{"Confirmed";"Probable"},'Data entry'!$AQ$6:$AQ$200,'Data Validation'!$V$2, 'Data entry'!$AP$6:$AP$200,'Data Validation'!$U$5, 'Data entry'!$BD$6:$BD$200,"&lt;&gt;*Negative*"))</f>
        <v>0</v>
      </c>
      <c r="AJ59" s="15">
        <f>SUM(COUNTIFS('Data entry'!$R$6:$R$200,'Summary Data'!$A59,'Data entry'!$B$6:$B$200,{"Confirmed";"Probable"},'Data entry'!$AQ$6:$AQ$200,'Data Validation'!$V$2, 'Data entry'!$AP$6:$AP$200,'Data Validation'!$U$6, 'Data entry'!$BD$6:$BD$200,"&lt;&gt;*Negative*"))</f>
        <v>0</v>
      </c>
      <c r="AK59" s="15">
        <f>SUM(COUNTIFS('Data entry'!$R$6:$R$200,'Summary Data'!$A59,'Data entry'!$B$6:$B$200,{"Confirmed";"Probable"},'Data entry'!$AQ$6:$AQ$200,'Data Validation'!$V$3, 'Data entry'!$AP$6:$AP$200,'Data Validation'!$U$2, 'Data entry'!$BD$6:$BD$200,"&lt;&gt;*Negative*"))</f>
        <v>0</v>
      </c>
      <c r="AL59" s="15">
        <f>SUM(COUNTIFS('Data entry'!$R$6:$R$200,'Summary Data'!$A59,'Data entry'!$B$6:$B$200,{"Confirmed";"Probable"},'Data entry'!$AQ$6:$AQ$200,'Data Validation'!$V$3, 'Data entry'!$AP$6:$AP$200,'Data Validation'!$U$3, 'Data entry'!$BD$6:$BD$200,"&lt;&gt;*Negative*"))</f>
        <v>0</v>
      </c>
      <c r="AM59" s="15">
        <f>SUM(COUNTIFS('Data entry'!$R$6:$R$200,'Summary Data'!$A59,'Data entry'!$B$6:$B$200,{"Confirmed";"Probable"},'Data entry'!$AQ$6:$AQ$200,'Data Validation'!$V$3, 'Data entry'!$AP$6:$AP$200,'Data Validation'!$U$4, 'Data entry'!$BD$6:$BD$200,"&lt;&gt;*Negative*"))</f>
        <v>0</v>
      </c>
      <c r="AN59" s="15">
        <f>SUM(COUNTIFS('Data entry'!$R$6:$R$200,'Summary Data'!$A59,'Data entry'!$B$6:$B$200,{"Confirmed";"Probable"},'Data entry'!$AQ$6:$AQ$200,'Data Validation'!$V$3, 'Data entry'!$AP$6:$AP$200,'Data Validation'!$U$5, 'Data entry'!$BD$6:$BD$200,"&lt;&gt;*Negative*"))</f>
        <v>0</v>
      </c>
      <c r="AO59" s="15">
        <f>SUM(COUNTIFS('Data entry'!$R$6:$R$200,'Summary Data'!$A59,'Data entry'!$B$6:$B$200,{"Confirmed";"Probable"},'Data entry'!$AQ$6:$AQ$200,'Data Validation'!$V$3, 'Data entry'!$AP$6:$AP$200,'Data Validation'!$U$6, 'Data entry'!$BD$6:$BD$200,"&lt;&gt;*Negative*"))</f>
        <v>0</v>
      </c>
      <c r="AP59" s="15">
        <f>SUM(COUNTIFS('Data entry'!$R$6:$R$200,'Summary Data'!$A59,'Data entry'!$B$6:$B$200,{"Confirmed";"Probable"},'Data entry'!$AQ$6:$AQ$200,'Data Validation'!$V$4, 'Data entry'!$AP$6:$AP$200,'Data Validation'!$U$2, 'Data entry'!$BD$6:$BD$200,"&lt;&gt;*Negative*"))</f>
        <v>0</v>
      </c>
      <c r="AQ59" s="15">
        <f>SUM(COUNTIFS('Data entry'!$R$6:$R$200,'Summary Data'!$A59,'Data entry'!$B$6:$B$200,{"Confirmed";"Probable"},'Data entry'!$AQ$6:$AQ$200,'Data Validation'!$V$4, 'Data entry'!$AP$6:$AP$200,'Data Validation'!$U$3, 'Data entry'!$BD$6:$BD$200,"&lt;&gt;*Negative*"))</f>
        <v>0</v>
      </c>
      <c r="AR59" s="15">
        <f>SUM(COUNTIFS('Data entry'!$R$6:$R$200,'Summary Data'!$A59,'Data entry'!$B$6:$B$200,{"Confirmed";"Probable"},'Data entry'!$AQ$6:$AQ$200,'Data Validation'!$V$4, 'Data entry'!$AP$6:$AP$200,'Data Validation'!$U$4, 'Data entry'!$BD$6:$BD$200,"&lt;&gt;*Negative*"))</f>
        <v>0</v>
      </c>
      <c r="AS59" s="15">
        <f>SUM(COUNTIFS('Data entry'!$R$6:$R$200,'Summary Data'!$A59,'Data entry'!$B$6:$B$200,{"Confirmed";"Probable"},'Data entry'!$AQ$6:$AQ$200,'Data Validation'!$V$4, 'Data entry'!$AP$6:$AP$200,'Data Validation'!$U$5, 'Data entry'!$BD$6:$BD$200,"&lt;&gt;*Negative*"))</f>
        <v>0</v>
      </c>
      <c r="AT59" s="15">
        <f>SUM(COUNTIFS('Data entry'!$R$6:$R$200,'Summary Data'!$A59,'Data entry'!$B$6:$B$200,{"Confirmed";"Probable"},'Data entry'!$AQ$6:$AQ$200,'Data Validation'!$V$4, 'Data entry'!$AP$6:$AP$200,'Data Validation'!$U$6, 'Data entry'!$BD$6:$BD$200,"&lt;&gt;*Negative*"))</f>
        <v>0</v>
      </c>
      <c r="AU59" s="15">
        <f>SUM(COUNTIFS('Data entry'!$R$6:$R$200,'Summary Data'!$A59,'Data entry'!$B$6:$B$200,{"Confirmed";"Probable"},'Data entry'!$AQ$6:$AQ$200,'Data Validation'!$V$5, 'Data entry'!$AP$6:$AP$200,'Data Validation'!$U$2, 'Data entry'!$BD$6:$BD$200,"&lt;&gt;*Negative*"))</f>
        <v>0</v>
      </c>
      <c r="AV59" s="15">
        <f>SUM(COUNTIFS('Data entry'!$R$6:$R$200,'Summary Data'!$A59,'Data entry'!$B$6:$B$200,{"Confirmed";"Probable"},'Data entry'!$AQ$6:$AQ$200,'Data Validation'!$V$5, 'Data entry'!$AP$6:$AP$200,'Data Validation'!$U$3, 'Data entry'!$BD$6:$BD$200,"&lt;&gt;*Negative*"))</f>
        <v>0</v>
      </c>
      <c r="AW59" s="15">
        <f>SUM(COUNTIFS('Data entry'!$R$6:$R$200,'Summary Data'!$A59,'Data entry'!$B$6:$B$200,{"Confirmed";"Probable"},'Data entry'!$AQ$6:$AQ$200,'Data Validation'!$V$5, 'Data entry'!$AP$6:$AP$200,'Data Validation'!$U$4, 'Data entry'!$BD$6:$BD$200,"&lt;&gt;*Negative*"))</f>
        <v>0</v>
      </c>
      <c r="AX59" s="15">
        <f>SUM(COUNTIFS('Data entry'!$R$6:$R$200,'Summary Data'!$A59,'Data entry'!$B$6:$B$200,{"Confirmed";"Probable"},'Data entry'!$AQ$6:$AQ$200,'Data Validation'!$V$5, 'Data entry'!$AP$6:$AP$200,'Data Validation'!$U$5, 'Data entry'!$BD$6:$BD$200,"&lt;&gt;*Negative*"))</f>
        <v>0</v>
      </c>
      <c r="AY59" s="15">
        <f>SUM(COUNTIFS('Data entry'!$R$6:$R$200,'Summary Data'!$A59,'Data entry'!$B$6:$B$200,{"Confirmed";"Probable"},'Data entry'!$AQ$6:$AQ$200,'Data Validation'!$V$5, 'Data entry'!$AP$6:$AP$200,'Data Validation'!$U$6, 'Data entry'!$BD$6:$BD$200,"&lt;&gt;*Negative*"))</f>
        <v>0</v>
      </c>
      <c r="AZ59" s="15">
        <f>SUM(COUNTIFS('Data entry'!$R$6:$R$200,'Summary Data'!$A59,'Data entry'!$B$6:$B$200,{"Confirmed";"Probable"},'Data entry'!$AQ$6:$AQ$200,'Data Validation'!$V$6, 'Data entry'!$AP$6:$AP$200,'Data Validation'!$U$2, 'Data entry'!$BD$6:$BD$200,"&lt;&gt;*Negative*"))</f>
        <v>0</v>
      </c>
      <c r="BA59" s="15">
        <f>SUM(COUNTIFS('Data entry'!$R$6:$R$200,'Summary Data'!$A59,'Data entry'!$B$6:$B$200,{"Confirmed";"Probable"},'Data entry'!$AQ$6:$AQ$200,'Data Validation'!$V$6, 'Data entry'!$AP$6:$AP$200,'Data Validation'!$U$3, 'Data entry'!$BD$6:$BD$200,"&lt;&gt;*Negative*"))</f>
        <v>0</v>
      </c>
      <c r="BB59" s="15">
        <f>SUM(COUNTIFS('Data entry'!$R$6:$R$200,'Summary Data'!$A59,'Data entry'!$B$6:$B$200,{"Confirmed";"Probable"},'Data entry'!$AQ$6:$AQ$200,'Data Validation'!$V$6, 'Data entry'!$AP$6:$AP$200,'Data Validation'!$U$4, 'Data entry'!$BD$6:$BD$200,"&lt;&gt;*Negative*"))</f>
        <v>0</v>
      </c>
      <c r="BC59" s="15">
        <f>SUM(COUNTIFS('Data entry'!$R$6:$R$200,'Summary Data'!$A59,'Data entry'!$B$6:$B$200,{"Confirmed";"Probable"},'Data entry'!$AQ$6:$AQ$200,'Data Validation'!$V$6, 'Data entry'!$AP$6:$AP$200,'Data Validation'!$U$5, 'Data entry'!$BD$6:$BD$200,"&lt;&gt;*Negative*"))</f>
        <v>0</v>
      </c>
      <c r="BD59" s="15">
        <f>SUM(COUNTIFS('Data entry'!$R$6:$R$200,'Summary Data'!$A59,'Data entry'!$B$6:$B$200,{"Confirmed";"Probable"},'Data entry'!$AQ$6:$AQ$200,'Data Validation'!$V$6, 'Data entry'!$AP$6:$AP$200,'Data Validation'!$U$6, 'Data entry'!$BD$6:$BD$200,"&lt;&gt;*Negative*"))</f>
        <v>0</v>
      </c>
      <c r="BE59" s="15">
        <f>SUM(COUNTIFS('Data entry'!$R$6:$R$200,'Summary Data'!$A59,'Data entry'!$B$6:$B$200,{"Confirmed";"Probable"},'Data entry'!$AQ$6:$AQ$200,'Data Validation'!$V$7, 'Data entry'!$AP$6:$AP$200,'Data Validation'!$U$2, 'Data entry'!$BD$6:$BD$200,"&lt;&gt;*Negative*"))</f>
        <v>0</v>
      </c>
      <c r="BF59" s="15">
        <f>SUM(COUNTIFS('Data entry'!$R$6:$R$200,'Summary Data'!$A59,'Data entry'!$B$6:$B$200,{"Confirmed";"Probable"},'Data entry'!$AQ$6:$AQ$200,'Data Validation'!$V$7, 'Data entry'!$AP$6:$AP$200,'Data Validation'!$U$3, 'Data entry'!$BD$6:$BD$200,"&lt;&gt;*Negative*"))</f>
        <v>0</v>
      </c>
      <c r="BG59" s="15">
        <f>SUM(COUNTIFS('Data entry'!$R$6:$R$200,'Summary Data'!$A59,'Data entry'!$B$6:$B$200,{"Confirmed";"Probable"},'Data entry'!$AQ$6:$AQ$200,'Data Validation'!$V$7, 'Data entry'!$AP$6:$AP$200,'Data Validation'!$U$4, 'Data entry'!$BD$6:$BD$200,"&lt;&gt;*Negative*"))</f>
        <v>0</v>
      </c>
      <c r="BH59" s="15">
        <f>SUM(COUNTIFS('Data entry'!$R$6:$R$200,'Summary Data'!$A59,'Data entry'!$B$6:$B$200,{"Confirmed";"Probable"},'Data entry'!$AQ$6:$AQ$200,'Data Validation'!$V$7, 'Data entry'!$AP$6:$AP$200,'Data Validation'!$U$5, 'Data entry'!$BD$6:$BD$200,"&lt;&gt;*Negative*"))</f>
        <v>0</v>
      </c>
      <c r="BI59" s="15">
        <f>SUM(COUNTIFS('Data entry'!$R$6:$R$200,'Summary Data'!$A59,'Data entry'!$B$6:$B$200,{"Confirmed";"Probable"},'Data entry'!$AQ$6:$AQ$200,'Data Validation'!$V$7, 'Data entry'!$AP$6:$AP$200,'Data Validation'!$U$6, 'Data entry'!$BD$6:$BD$200,"&lt;&gt;*Negative*"))</f>
        <v>0</v>
      </c>
      <c r="BJ59" s="15">
        <f>SUM(COUNTIFS('Data entry'!$R$6:$R$200,'Summary Data'!$A59,'Data entry'!$B$6:$B$200,{"Confirmed";"Probable"},'Data entry'!$AQ$6:$AQ$200,'Data Validation'!$V$8, 'Data entry'!$AP$6:$AP$200,'Data Validation'!$U$2, 'Data entry'!$BD$6:$BD$200,"&lt;&gt;*Negative*"))</f>
        <v>0</v>
      </c>
      <c r="BK59" s="15">
        <f>SUM(COUNTIFS('Data entry'!$R$6:$R$200,'Summary Data'!$A59,'Data entry'!$B$6:$B$200,{"Confirmed";"Probable"},'Data entry'!$AQ$6:$AQ$200,'Data Validation'!$V$8, 'Data entry'!$AP$6:$AP$200,'Data Validation'!$U$3, 'Data entry'!$BD$6:$BD$200,"&lt;&gt;*Negative*"))</f>
        <v>0</v>
      </c>
      <c r="BL59" s="15">
        <f>SUM(COUNTIFS('Data entry'!$R$6:$R$200,'Summary Data'!$A59,'Data entry'!$B$6:$B$200,{"Confirmed";"Probable"},'Data entry'!$AQ$6:$AQ$200,'Data Validation'!$V$8, 'Data entry'!$AP$6:$AP$200,'Data Validation'!$U$4, 'Data entry'!$BD$6:$BD$200,"&lt;&gt;*Negative*"))</f>
        <v>0</v>
      </c>
      <c r="BM59" s="15">
        <f>SUM(COUNTIFS('Data entry'!$R$6:$R$200,'Summary Data'!$A59,'Data entry'!$B$6:$B$200,{"Confirmed";"Probable"},'Data entry'!$AQ$6:$AQ$200,'Data Validation'!$V$8, 'Data entry'!$AP$6:$AP$200,'Data Validation'!$U$5, 'Data entry'!$BD$6:$BD$200,"&lt;&gt;*Negative*"))</f>
        <v>0</v>
      </c>
      <c r="BN59" s="15">
        <f>SUM(COUNTIFS('Data entry'!$R$6:$R$200,'Summary Data'!$A59,'Data entry'!$B$6:$B$200,{"Confirmed";"Probable"},'Data entry'!$AQ$6:$AQ$200,'Data Validation'!$V$8, 'Data entry'!$AP$6:$AP$200,'Data Validation'!$U$6, 'Data entry'!$BD$6:$BD$200,"&lt;&gt;*Negative*"))</f>
        <v>0</v>
      </c>
      <c r="BO59" s="15">
        <f>SUM(COUNTIFS('Data entry'!$R$6:$R$200,'Summary Data'!$A59,'Data entry'!$B$6:$B$200,{"Confirmed";"Probable"},'Data entry'!$AQ$6:$AQ$200,'Data Validation'!$V$9, 'Data entry'!$AP$6:$AP$200,'Data Validation'!$U$2, 'Data entry'!$BD$6:$BD$200,"&lt;&gt;*Negative*"))</f>
        <v>0</v>
      </c>
      <c r="BP59" s="15">
        <f>SUM(COUNTIFS('Data entry'!$R$6:$R$200,'Summary Data'!$A59,'Data entry'!$B$6:$B$200,{"Confirmed";"Probable"},'Data entry'!$AQ$6:$AQ$200,'Data Validation'!$V$9, 'Data entry'!$AP$6:$AP$200,'Data Validation'!$U$3, 'Data entry'!$BD$6:$BD$200,"&lt;&gt;*Negative*"))</f>
        <v>0</v>
      </c>
      <c r="BQ59" s="15">
        <f>SUM(COUNTIFS('Data entry'!$R$6:$R$200,'Summary Data'!$A59,'Data entry'!$B$6:$B$200,{"Confirmed";"Probable"},'Data entry'!$AQ$6:$AQ$200,'Data Validation'!$V$9, 'Data entry'!$AP$6:$AP$200,'Data Validation'!$U$4, 'Data entry'!$BD$6:$BD$200,"&lt;&gt;*Negative*"))</f>
        <v>0</v>
      </c>
      <c r="BR59" s="15">
        <f>SUM(COUNTIFS('Data entry'!$R$6:$R$200,'Summary Data'!$A59,'Data entry'!$B$6:$B$200,{"Confirmed";"Probable"},'Data entry'!$AQ$6:$AQ$200,'Data Validation'!$V$9, 'Data entry'!$AP$6:$AP$200,'Data Validation'!$U$5, 'Data entry'!$BD$6:$BD$200,"&lt;&gt;*Negative*"))</f>
        <v>0</v>
      </c>
      <c r="BS59" s="15">
        <f>SUM(COUNTIFS('Data entry'!$R$6:$R$200,'Summary Data'!$A59,'Data entry'!$B$6:$B$200,{"Confirmed";"Probable"},'Data entry'!$AQ$6:$AQ$200,'Data Validation'!$V$9, 'Data entry'!$AP$6:$AP$200,'Data Validation'!$U$6, 'Data entry'!$BD$6:$BD$200,"&lt;&gt;*Negative*"))</f>
        <v>0</v>
      </c>
      <c r="BT59" s="15">
        <f>SUM(COUNTIFS('Data entry'!$R$6:$R$200,'Summary Data'!$A59,'Data entry'!$B$6:$B$200,{"Confirmed";"Probable"},'Data entry'!$AQ$6:$AQ$200,'Data Validation'!$V$10, 'Data entry'!$AP$6:$AP$200,'Data Validation'!$U$2, 'Data entry'!$BD$6:$BD$200,"&lt;&gt;*Negative*"))</f>
        <v>0</v>
      </c>
      <c r="BU59" s="15">
        <f>SUM(COUNTIFS('Data entry'!$R$6:$R$200,'Summary Data'!$A59,'Data entry'!$B$6:$B$200,{"Confirmed";"Probable"},'Data entry'!$AQ$6:$AQ$200,'Data Validation'!$V$10, 'Data entry'!$AP$6:$AP$200,'Data Validation'!$U$3, 'Data entry'!$BD$6:$BD$200,"&lt;&gt;*Negative*"))</f>
        <v>0</v>
      </c>
      <c r="BV59" s="15">
        <f>SUM(COUNTIFS('Data entry'!$R$6:$R$200,'Summary Data'!$A59,'Data entry'!$B$6:$B$200,{"Confirmed";"Probable"},'Data entry'!$AQ$6:$AQ$200,'Data Validation'!$V$10, 'Data entry'!$AP$6:$AP$200,'Data Validation'!$U$4, 'Data entry'!$BD$6:$BD$200,"&lt;&gt;*Negative*"))</f>
        <v>0</v>
      </c>
      <c r="BW59" s="15">
        <f>SUM(COUNTIFS('Data entry'!$R$6:$R$200,'Summary Data'!$A59,'Data entry'!$B$6:$B$200,{"Confirmed";"Probable"},'Data entry'!$AQ$6:$AQ$200,'Data Validation'!$V$10, 'Data entry'!$AP$6:$AP$200,'Data Validation'!$U$5, 'Data entry'!$BD$6:$BD$200,"&lt;&gt;*Negative*"))</f>
        <v>0</v>
      </c>
      <c r="BX59" s="15">
        <f>SUM(COUNTIFS('Data entry'!$R$6:$R$200,'Summary Data'!$A59,'Data entry'!$B$6:$B$200,{"Confirmed";"Probable"},'Data entry'!$AQ$6:$AQ$200,'Data Validation'!$V$10, 'Data entry'!$AP$6:$AP$200,'Data Validation'!$U$6, 'Data entry'!$BD$6:$BD$200,"&lt;&gt;*Negative*"))</f>
        <v>0</v>
      </c>
      <c r="BY59" s="15">
        <f>SUM(COUNTIFS('Data entry'!$R$6:$R$200,'Summary Data'!$A59,'Data entry'!$B$6:$B$200,{"Confirmed";"Probable"},'Data entry'!$AQ$6:$AQ$200,'Data Validation'!$V$11, 'Data entry'!$AP$6:$AP$200,'Data Validation'!$U$2, 'Data entry'!$BD$6:$BD$200,"&lt;&gt;*Negative*"))</f>
        <v>0</v>
      </c>
      <c r="BZ59" s="15">
        <f>SUM(COUNTIFS('Data entry'!$R$6:$R$200,'Summary Data'!$A59,'Data entry'!$B$6:$B$200,{"Confirmed";"Probable"},'Data entry'!$AQ$6:$AQ$200,'Data Validation'!$V$11, 'Data entry'!$AP$6:$AP$200,'Data Validation'!$U$3, 'Data entry'!$BD$6:$BD$200,"&lt;&gt;*Negative*"))</f>
        <v>0</v>
      </c>
      <c r="CA59" s="15">
        <f>SUM(COUNTIFS('Data entry'!$R$6:$R$200,'Summary Data'!$A59,'Data entry'!$B$6:$B$200,{"Confirmed";"Probable"},'Data entry'!$AQ$6:$AQ$200,'Data Validation'!$V$11, 'Data entry'!$AP$6:$AP$200,'Data Validation'!$U$4, 'Data entry'!$BD$6:$BD$200,"&lt;&gt;*Negative*"))</f>
        <v>0</v>
      </c>
      <c r="CB59" s="15">
        <f>SUM(COUNTIFS('Data entry'!$R$6:$R$200,'Summary Data'!$A59,'Data entry'!$B$6:$B$200,{"Confirmed";"Probable"},'Data entry'!$AQ$6:$AQ$200,'Data Validation'!$V$11, 'Data entry'!$AP$6:$AP$200,'Data Validation'!$U$5, 'Data entry'!$BD$6:$BD$200,"&lt;&gt;*Negative*"))</f>
        <v>0</v>
      </c>
      <c r="CC59" s="15">
        <f>SUM(COUNTIFS('Data entry'!$R$6:$R$200,'Summary Data'!$A59,'Data entry'!$B$6:$B$200,{"Confirmed";"Probable"},'Data entry'!$AQ$6:$AQ$200,'Data Validation'!$V$11, 'Data entry'!$AP$6:$AP$200,'Data Validation'!$U$6, 'Data entry'!$BD$6:$BD$200,"&lt;&gt;*Negative*"))</f>
        <v>0</v>
      </c>
    </row>
    <row r="60" spans="1:81" x14ac:dyDescent="0.3">
      <c r="A60" s="12">
        <f t="shared" si="5"/>
        <v>48</v>
      </c>
      <c r="B60" s="13">
        <f t="shared" si="2"/>
        <v>0</v>
      </c>
      <c r="C60" s="13">
        <f>COUNTIFS('Data entry'!$R$6:$R$200,$A60,'Data entry'!$B$6:$B$200,"Confirmed",'Data entry'!$BD$6:$BD$200,"&lt;&gt;*Negative*")</f>
        <v>0</v>
      </c>
      <c r="D60" s="13">
        <f>COUNTIFS('Data entry'!$R$6:$R$200,$A60,'Data entry'!$B$6:$B$200,"Probable",'Data entry'!$BD$6:$BD$200,"&lt;&gt;*Negative*")</f>
        <v>0</v>
      </c>
      <c r="E60" s="13">
        <f>COUNTIFS('Data entry'!$R$6:$R$200,$A60,'Data entry'!$B$6:$B$200,"DNM")</f>
        <v>0</v>
      </c>
      <c r="F60" s="13">
        <f>SUM(COUNTIFS('Data entry'!$R$6:$R$200,'Summary Data'!$A60,'Data entry'!$B$6:$B$200,{"Confirmed";"Probable"},'Data entry'!$AO$6:$AO$200,$F$10, 'Data entry'!$BD$6:$BD$200,"&lt;&gt;*Negative*"))</f>
        <v>0</v>
      </c>
      <c r="G60" s="13">
        <f>SUM(COUNTIFS('Data entry'!$R$6:$R$200,'Summary Data'!$A60,'Data entry'!$B$6:$B$200,{"Confirmed";"Probable"},'Data entry'!$AO$6:$AO$200,$G$10, 'Data entry'!$BD$6:$BD$200,"&lt;&gt;*Negative*"))</f>
        <v>0</v>
      </c>
      <c r="H60" s="13">
        <f>SUM(COUNTIFS('Data entry'!$R$6:$R$200,'Summary Data'!$A60,'Data entry'!$B$6:$B$200,{"Confirmed";"Probable"},'Data entry'!$AO$6:$AO$200,$H$10, 'Data entry'!$BD$6:$BD$200,"&lt;&gt;*Negative*"))</f>
        <v>0</v>
      </c>
      <c r="I60" s="13">
        <f>SUM(COUNTIFS('Data entry'!$R$6:$R$200,'Summary Data'!$A60,'Data entry'!$B$6:$B$200,{"Confirmed";"Probable"},'Data entry'!$AO$6:$AO$200,$I$10, 'Data entry'!$BD$6:$BD$200,"&lt;&gt;*Negative*"))</f>
        <v>0</v>
      </c>
      <c r="J60" s="13">
        <f>SUM(COUNTIFS('Data entry'!$R$6:$R$200,'Summary Data'!$A60,'Data entry'!$B$6:$B$200,{"Confirmed";"Probable"},'Data entry'!$AO$6:$AO$200,$J$10, 'Data entry'!$BD$6:$BD$200,"&lt;&gt;*Negative*"))</f>
        <v>0</v>
      </c>
      <c r="K60" s="13">
        <f>SUM(COUNTIFS('Data entry'!$R$6:$R$200,'Summary Data'!$A60,'Data entry'!$B$6:$B$200,{"Confirmed";"Probable"},'Data entry'!$AO$6:$AO$200,$K$10, 'Data entry'!$BD$6:$BD$200,"&lt;&gt;*Negative*"))</f>
        <v>0</v>
      </c>
      <c r="L60" s="13">
        <f>SUM(COUNTIFS('Data entry'!$R$6:$R$200,'Summary Data'!$A60,'Data entry'!$B$6:$B$200,{"Confirmed";"Probable"},'Data entry'!$AO$6:$AO$200,$L$10, 'Data entry'!$BD$6:$BD$200,"&lt;&gt;*Negative*"))</f>
        <v>0</v>
      </c>
      <c r="M60" s="13">
        <f>SUM(COUNTIFS('Data entry'!$R$6:$R$200,'Summary Data'!$A60,'Data entry'!$B$6:$B$200,{"Confirmed";"Probable"},'Data entry'!$AO$6:$AO$200,$M$10, 'Data entry'!$BD$6:$BD$200,"&lt;&gt;*Negative*"))</f>
        <v>0</v>
      </c>
      <c r="N60" s="13">
        <f>SUM(COUNTIFS('Data entry'!$R$6:$R$200,'Summary Data'!$A60,'Data entry'!$B$6:$B$200,{"Confirmed";"Probable"},'Data entry'!$AO$6:$AO$200,$N$10, 'Data entry'!$BD$6:$BD$200,"&lt;&gt;*Negative*"))</f>
        <v>0</v>
      </c>
      <c r="O60" s="15">
        <f t="shared" si="3"/>
        <v>0</v>
      </c>
      <c r="P60" s="15">
        <f t="shared" si="4"/>
        <v>0</v>
      </c>
      <c r="Q60" s="15">
        <f>SUM(COUNTIFS('Data entry'!$R$6:$R$200,'Summary Data'!$A60,'Data entry'!$B$6:$B$200,{"Confirmed";"Probable"},'Data entry'!$AP$6:$AP$200,'Data Validation'!$U$2, 'Data entry'!$BD$6:$BD$200,"&lt;&gt;*Negative*"))</f>
        <v>0</v>
      </c>
      <c r="R60" s="15">
        <f>SUM(COUNTIFS('Data entry'!$R$6:$R$200,'Summary Data'!$A60,'Data entry'!$B$6:$B$200,{"Confirmed";"Probable"},'Data entry'!$AP$6:$AP$200,'Data Validation'!$U$3, 'Data entry'!$BD$6:$BD$200,"&lt;&gt;*Negative*"))</f>
        <v>0</v>
      </c>
      <c r="S60" s="15">
        <f>SUM(COUNTIFS('Data entry'!$R$6:$R$200,'Summary Data'!$A60,'Data entry'!$B$6:$B$200,{"Confirmed";"Probable"},'Data entry'!$AP$6:$AP$200,'Data Validation'!$U$4, 'Data entry'!$BD$6:$BD$200,"&lt;&gt;*Negative*"))</f>
        <v>0</v>
      </c>
      <c r="T60" s="15">
        <f>SUM(COUNTIFS('Data entry'!$R$6:$R$200,'Summary Data'!$A60,'Data entry'!$B$6:$B$200,{"Confirmed";"Probable"},'Data entry'!$AP$6:$AP$200,'Data Validation'!$U$5, 'Data entry'!$BD$6:$BD$200,"&lt;&gt;*Negative*"))</f>
        <v>0</v>
      </c>
      <c r="U60" s="15">
        <f>SUM(COUNTIFS('Data entry'!$R$6:$R$200,'Summary Data'!$A60,'Data entry'!$B$6:$B$200,{"Confirmed";"Probable"},'Data entry'!$AP$6:$AP$200,'Data Validation'!$U$6, 'Data entry'!$BD$6:$BD$200,"&lt;&gt;*Negative*"))</f>
        <v>0</v>
      </c>
      <c r="V60" s="15">
        <f>SUM(COUNTIFS('Data entry'!$R$6:$R$200,'Summary Data'!$A60,'Data entry'!$B$6:$B$200,{"Confirmed";"Probable"},'Data entry'!$AQ$6:$AQ$200,'Data Validation'!$V$2, 'Data entry'!$BD$6:$BD$200,"&lt;&gt;*Negative*"))</f>
        <v>0</v>
      </c>
      <c r="W60" s="15">
        <f>SUM(COUNTIFS('Data entry'!$R$6:$R$200,'Summary Data'!$A60,'Data entry'!$B$6:$B$200,{"Confirmed";"Probable"},'Data entry'!$AQ$6:$AQ$200,'Data Validation'!$V$3, 'Data entry'!$BD$6:$BD$200,"&lt;&gt;*Negative*"))</f>
        <v>0</v>
      </c>
      <c r="X60" s="15">
        <f>SUM(COUNTIFS('Data entry'!$R$6:$R$200,'Summary Data'!$A60,'Data entry'!$B$6:$B$200,{"Confirmed";"Probable"},'Data entry'!$AQ$6:$AQ$200,'Data Validation'!$V$4, 'Data entry'!$BD$6:$BD$200,"&lt;&gt;*Negative*"))</f>
        <v>0</v>
      </c>
      <c r="Y60" s="15">
        <f>SUM(COUNTIFS('Data entry'!$R$6:$R$200,'Summary Data'!$A60,'Data entry'!$B$6:$B$200,{"Confirmed";"Probable"},'Data entry'!$AQ$6:$AQ$200,'Data Validation'!$V$5, 'Data entry'!$BD$6:$BD$200,"&lt;&gt;*Negative*"))</f>
        <v>0</v>
      </c>
      <c r="Z60" s="15">
        <f>SUM(COUNTIFS('Data entry'!$R$6:$R$200,'Summary Data'!$A60,'Data entry'!$B$6:$B$200,{"Confirmed";"Probable"},'Data entry'!$AQ$6:$AQ$200,'Data Validation'!$V$6, 'Data entry'!$BD$6:$BD$200,"&lt;&gt;*Negative*"))</f>
        <v>0</v>
      </c>
      <c r="AA60" s="15">
        <f>SUM(COUNTIFS('Data entry'!$R$6:$R$200,'Summary Data'!$A60,'Data entry'!$B$6:$B$200,{"Confirmed";"Probable"},'Data entry'!$AQ$6:$AQ$200,'Data Validation'!$V$7, 'Data entry'!$BD$6:$BD$200,"&lt;&gt;*Negative*"))</f>
        <v>0</v>
      </c>
      <c r="AB60" s="15">
        <f>SUM(COUNTIFS('Data entry'!$R$6:$R$200,'Summary Data'!$A60,'Data entry'!$B$6:$B$200,{"Confirmed";"Probable"},'Data entry'!$AQ$6:$AQ$200,'Data Validation'!$V$8, 'Data entry'!$BD$6:$BD$200,"&lt;&gt;*Negative*"))</f>
        <v>0</v>
      </c>
      <c r="AC60" s="15">
        <f>SUM(COUNTIFS('Data entry'!$R$6:$R$200,'Summary Data'!$A60,'Data entry'!$B$6:$B$200,{"Confirmed";"Probable"},'Data entry'!$AQ$6:$AQ$200,'Data Validation'!$V$9, 'Data entry'!$BD$6:$BD$200,"&lt;&gt;*Negative*"))</f>
        <v>0</v>
      </c>
      <c r="AD60" s="15">
        <f>SUM(COUNTIFS('Data entry'!$R$6:$R$200,'Summary Data'!$A60,'Data entry'!$B$6:$B$200,{"Confirmed";"Probable"},'Data entry'!$AQ$6:$AQ$200,'Data Validation'!$V$10, 'Data entry'!$BD$6:$BD$200,"&lt;&gt;*Negative*"))</f>
        <v>0</v>
      </c>
      <c r="AE60" s="15">
        <f>SUM(COUNTIFS('Data entry'!$R$6:$R$200,'Summary Data'!$A60,'Data entry'!$B$6:$B$200,{"Confirmed";"Probable"},'Data entry'!$AQ$6:$AQ$200,'Data Validation'!$V$11, 'Data entry'!$BD$6:$BD$200,"&lt;&gt;*Negative*"))</f>
        <v>0</v>
      </c>
      <c r="AF60" s="15">
        <f>SUM(COUNTIFS('Data entry'!$R$6:$R$200,'Summary Data'!$A60,'Data entry'!$B$6:$B$200,{"Confirmed";"Probable"},'Data entry'!$AQ$6:$AQ$200,'Data Validation'!$V$2, 'Data entry'!$AP$6:$AP$200,'Data Validation'!$U$2, 'Data entry'!$BD$6:$BD$200,"&lt;&gt;*Negative*"))</f>
        <v>0</v>
      </c>
      <c r="AG60" s="15">
        <f>SUM(COUNTIFS('Data entry'!$R$6:$R$200,'Summary Data'!$A60,'Data entry'!$B$6:$B$200,{"Confirmed";"Probable"},'Data entry'!$AQ$6:$AQ$200,'Data Validation'!$V$2, 'Data entry'!$AP$6:$AP$200,'Data Validation'!$U$3, 'Data entry'!$BD$6:$BD$200,"&lt;&gt;*Negative*"))</f>
        <v>0</v>
      </c>
      <c r="AH60" s="15">
        <f>SUM(COUNTIFS('Data entry'!$R$6:$R$200,'Summary Data'!$A60,'Data entry'!$B$6:$B$200,{"Confirmed";"Probable"},'Data entry'!$AQ$6:$AQ$200,'Data Validation'!$V$2, 'Data entry'!$AP$6:$AP$200,'Data Validation'!$U$4, 'Data entry'!$BD$6:$BD$200,"&lt;&gt;*Negative*"))</f>
        <v>0</v>
      </c>
      <c r="AI60" s="15">
        <f>SUM(COUNTIFS('Data entry'!$R$6:$R$200,'Summary Data'!$A60,'Data entry'!$B$6:$B$200,{"Confirmed";"Probable"},'Data entry'!$AQ$6:$AQ$200,'Data Validation'!$V$2, 'Data entry'!$AP$6:$AP$200,'Data Validation'!$U$5, 'Data entry'!$BD$6:$BD$200,"&lt;&gt;*Negative*"))</f>
        <v>0</v>
      </c>
      <c r="AJ60" s="15">
        <f>SUM(COUNTIFS('Data entry'!$R$6:$R$200,'Summary Data'!$A60,'Data entry'!$B$6:$B$200,{"Confirmed";"Probable"},'Data entry'!$AQ$6:$AQ$200,'Data Validation'!$V$2, 'Data entry'!$AP$6:$AP$200,'Data Validation'!$U$6, 'Data entry'!$BD$6:$BD$200,"&lt;&gt;*Negative*"))</f>
        <v>0</v>
      </c>
      <c r="AK60" s="15">
        <f>SUM(COUNTIFS('Data entry'!$R$6:$R$200,'Summary Data'!$A60,'Data entry'!$B$6:$B$200,{"Confirmed";"Probable"},'Data entry'!$AQ$6:$AQ$200,'Data Validation'!$V$3, 'Data entry'!$AP$6:$AP$200,'Data Validation'!$U$2, 'Data entry'!$BD$6:$BD$200,"&lt;&gt;*Negative*"))</f>
        <v>0</v>
      </c>
      <c r="AL60" s="15">
        <f>SUM(COUNTIFS('Data entry'!$R$6:$R$200,'Summary Data'!$A60,'Data entry'!$B$6:$B$200,{"Confirmed";"Probable"},'Data entry'!$AQ$6:$AQ$200,'Data Validation'!$V$3, 'Data entry'!$AP$6:$AP$200,'Data Validation'!$U$3, 'Data entry'!$BD$6:$BD$200,"&lt;&gt;*Negative*"))</f>
        <v>0</v>
      </c>
      <c r="AM60" s="15">
        <f>SUM(COUNTIFS('Data entry'!$R$6:$R$200,'Summary Data'!$A60,'Data entry'!$B$6:$B$200,{"Confirmed";"Probable"},'Data entry'!$AQ$6:$AQ$200,'Data Validation'!$V$3, 'Data entry'!$AP$6:$AP$200,'Data Validation'!$U$4, 'Data entry'!$BD$6:$BD$200,"&lt;&gt;*Negative*"))</f>
        <v>0</v>
      </c>
      <c r="AN60" s="15">
        <f>SUM(COUNTIFS('Data entry'!$R$6:$R$200,'Summary Data'!$A60,'Data entry'!$B$6:$B$200,{"Confirmed";"Probable"},'Data entry'!$AQ$6:$AQ$200,'Data Validation'!$V$3, 'Data entry'!$AP$6:$AP$200,'Data Validation'!$U$5, 'Data entry'!$BD$6:$BD$200,"&lt;&gt;*Negative*"))</f>
        <v>0</v>
      </c>
      <c r="AO60" s="15">
        <f>SUM(COUNTIFS('Data entry'!$R$6:$R$200,'Summary Data'!$A60,'Data entry'!$B$6:$B$200,{"Confirmed";"Probable"},'Data entry'!$AQ$6:$AQ$200,'Data Validation'!$V$3, 'Data entry'!$AP$6:$AP$200,'Data Validation'!$U$6, 'Data entry'!$BD$6:$BD$200,"&lt;&gt;*Negative*"))</f>
        <v>0</v>
      </c>
      <c r="AP60" s="15">
        <f>SUM(COUNTIFS('Data entry'!$R$6:$R$200,'Summary Data'!$A60,'Data entry'!$B$6:$B$200,{"Confirmed";"Probable"},'Data entry'!$AQ$6:$AQ$200,'Data Validation'!$V$4, 'Data entry'!$AP$6:$AP$200,'Data Validation'!$U$2, 'Data entry'!$BD$6:$BD$200,"&lt;&gt;*Negative*"))</f>
        <v>0</v>
      </c>
      <c r="AQ60" s="15">
        <f>SUM(COUNTIFS('Data entry'!$R$6:$R$200,'Summary Data'!$A60,'Data entry'!$B$6:$B$200,{"Confirmed";"Probable"},'Data entry'!$AQ$6:$AQ$200,'Data Validation'!$V$4, 'Data entry'!$AP$6:$AP$200,'Data Validation'!$U$3, 'Data entry'!$BD$6:$BD$200,"&lt;&gt;*Negative*"))</f>
        <v>0</v>
      </c>
      <c r="AR60" s="15">
        <f>SUM(COUNTIFS('Data entry'!$R$6:$R$200,'Summary Data'!$A60,'Data entry'!$B$6:$B$200,{"Confirmed";"Probable"},'Data entry'!$AQ$6:$AQ$200,'Data Validation'!$V$4, 'Data entry'!$AP$6:$AP$200,'Data Validation'!$U$4, 'Data entry'!$BD$6:$BD$200,"&lt;&gt;*Negative*"))</f>
        <v>0</v>
      </c>
      <c r="AS60" s="15">
        <f>SUM(COUNTIFS('Data entry'!$R$6:$R$200,'Summary Data'!$A60,'Data entry'!$B$6:$B$200,{"Confirmed";"Probable"},'Data entry'!$AQ$6:$AQ$200,'Data Validation'!$V$4, 'Data entry'!$AP$6:$AP$200,'Data Validation'!$U$5, 'Data entry'!$BD$6:$BD$200,"&lt;&gt;*Negative*"))</f>
        <v>0</v>
      </c>
      <c r="AT60" s="15">
        <f>SUM(COUNTIFS('Data entry'!$R$6:$R$200,'Summary Data'!$A60,'Data entry'!$B$6:$B$200,{"Confirmed";"Probable"},'Data entry'!$AQ$6:$AQ$200,'Data Validation'!$V$4, 'Data entry'!$AP$6:$AP$200,'Data Validation'!$U$6, 'Data entry'!$BD$6:$BD$200,"&lt;&gt;*Negative*"))</f>
        <v>0</v>
      </c>
      <c r="AU60" s="15">
        <f>SUM(COUNTIFS('Data entry'!$R$6:$R$200,'Summary Data'!$A60,'Data entry'!$B$6:$B$200,{"Confirmed";"Probable"},'Data entry'!$AQ$6:$AQ$200,'Data Validation'!$V$5, 'Data entry'!$AP$6:$AP$200,'Data Validation'!$U$2, 'Data entry'!$BD$6:$BD$200,"&lt;&gt;*Negative*"))</f>
        <v>0</v>
      </c>
      <c r="AV60" s="15">
        <f>SUM(COUNTIFS('Data entry'!$R$6:$R$200,'Summary Data'!$A60,'Data entry'!$B$6:$B$200,{"Confirmed";"Probable"},'Data entry'!$AQ$6:$AQ$200,'Data Validation'!$V$5, 'Data entry'!$AP$6:$AP$200,'Data Validation'!$U$3, 'Data entry'!$BD$6:$BD$200,"&lt;&gt;*Negative*"))</f>
        <v>0</v>
      </c>
      <c r="AW60" s="15">
        <f>SUM(COUNTIFS('Data entry'!$R$6:$R$200,'Summary Data'!$A60,'Data entry'!$B$6:$B$200,{"Confirmed";"Probable"},'Data entry'!$AQ$6:$AQ$200,'Data Validation'!$V$5, 'Data entry'!$AP$6:$AP$200,'Data Validation'!$U$4, 'Data entry'!$BD$6:$BD$200,"&lt;&gt;*Negative*"))</f>
        <v>0</v>
      </c>
      <c r="AX60" s="15">
        <f>SUM(COUNTIFS('Data entry'!$R$6:$R$200,'Summary Data'!$A60,'Data entry'!$B$6:$B$200,{"Confirmed";"Probable"},'Data entry'!$AQ$6:$AQ$200,'Data Validation'!$V$5, 'Data entry'!$AP$6:$AP$200,'Data Validation'!$U$5, 'Data entry'!$BD$6:$BD$200,"&lt;&gt;*Negative*"))</f>
        <v>0</v>
      </c>
      <c r="AY60" s="15">
        <f>SUM(COUNTIFS('Data entry'!$R$6:$R$200,'Summary Data'!$A60,'Data entry'!$B$6:$B$200,{"Confirmed";"Probable"},'Data entry'!$AQ$6:$AQ$200,'Data Validation'!$V$5, 'Data entry'!$AP$6:$AP$200,'Data Validation'!$U$6, 'Data entry'!$BD$6:$BD$200,"&lt;&gt;*Negative*"))</f>
        <v>0</v>
      </c>
      <c r="AZ60" s="15">
        <f>SUM(COUNTIFS('Data entry'!$R$6:$R$200,'Summary Data'!$A60,'Data entry'!$B$6:$B$200,{"Confirmed";"Probable"},'Data entry'!$AQ$6:$AQ$200,'Data Validation'!$V$6, 'Data entry'!$AP$6:$AP$200,'Data Validation'!$U$2, 'Data entry'!$BD$6:$BD$200,"&lt;&gt;*Negative*"))</f>
        <v>0</v>
      </c>
      <c r="BA60" s="15">
        <f>SUM(COUNTIFS('Data entry'!$R$6:$R$200,'Summary Data'!$A60,'Data entry'!$B$6:$B$200,{"Confirmed";"Probable"},'Data entry'!$AQ$6:$AQ$200,'Data Validation'!$V$6, 'Data entry'!$AP$6:$AP$200,'Data Validation'!$U$3, 'Data entry'!$BD$6:$BD$200,"&lt;&gt;*Negative*"))</f>
        <v>0</v>
      </c>
      <c r="BB60" s="15">
        <f>SUM(COUNTIFS('Data entry'!$R$6:$R$200,'Summary Data'!$A60,'Data entry'!$B$6:$B$200,{"Confirmed";"Probable"},'Data entry'!$AQ$6:$AQ$200,'Data Validation'!$V$6, 'Data entry'!$AP$6:$AP$200,'Data Validation'!$U$4, 'Data entry'!$BD$6:$BD$200,"&lt;&gt;*Negative*"))</f>
        <v>0</v>
      </c>
      <c r="BC60" s="15">
        <f>SUM(COUNTIFS('Data entry'!$R$6:$R$200,'Summary Data'!$A60,'Data entry'!$B$6:$B$200,{"Confirmed";"Probable"},'Data entry'!$AQ$6:$AQ$200,'Data Validation'!$V$6, 'Data entry'!$AP$6:$AP$200,'Data Validation'!$U$5, 'Data entry'!$BD$6:$BD$200,"&lt;&gt;*Negative*"))</f>
        <v>0</v>
      </c>
      <c r="BD60" s="15">
        <f>SUM(COUNTIFS('Data entry'!$R$6:$R$200,'Summary Data'!$A60,'Data entry'!$B$6:$B$200,{"Confirmed";"Probable"},'Data entry'!$AQ$6:$AQ$200,'Data Validation'!$V$6, 'Data entry'!$AP$6:$AP$200,'Data Validation'!$U$6, 'Data entry'!$BD$6:$BD$200,"&lt;&gt;*Negative*"))</f>
        <v>0</v>
      </c>
      <c r="BE60" s="15">
        <f>SUM(COUNTIFS('Data entry'!$R$6:$R$200,'Summary Data'!$A60,'Data entry'!$B$6:$B$200,{"Confirmed";"Probable"},'Data entry'!$AQ$6:$AQ$200,'Data Validation'!$V$7, 'Data entry'!$AP$6:$AP$200,'Data Validation'!$U$2, 'Data entry'!$BD$6:$BD$200,"&lt;&gt;*Negative*"))</f>
        <v>0</v>
      </c>
      <c r="BF60" s="15">
        <f>SUM(COUNTIFS('Data entry'!$R$6:$R$200,'Summary Data'!$A60,'Data entry'!$B$6:$B$200,{"Confirmed";"Probable"},'Data entry'!$AQ$6:$AQ$200,'Data Validation'!$V$7, 'Data entry'!$AP$6:$AP$200,'Data Validation'!$U$3, 'Data entry'!$BD$6:$BD$200,"&lt;&gt;*Negative*"))</f>
        <v>0</v>
      </c>
      <c r="BG60" s="15">
        <f>SUM(COUNTIFS('Data entry'!$R$6:$R$200,'Summary Data'!$A60,'Data entry'!$B$6:$B$200,{"Confirmed";"Probable"},'Data entry'!$AQ$6:$AQ$200,'Data Validation'!$V$7, 'Data entry'!$AP$6:$AP$200,'Data Validation'!$U$4, 'Data entry'!$BD$6:$BD$200,"&lt;&gt;*Negative*"))</f>
        <v>0</v>
      </c>
      <c r="BH60" s="15">
        <f>SUM(COUNTIFS('Data entry'!$R$6:$R$200,'Summary Data'!$A60,'Data entry'!$B$6:$B$200,{"Confirmed";"Probable"},'Data entry'!$AQ$6:$AQ$200,'Data Validation'!$V$7, 'Data entry'!$AP$6:$AP$200,'Data Validation'!$U$5, 'Data entry'!$BD$6:$BD$200,"&lt;&gt;*Negative*"))</f>
        <v>0</v>
      </c>
      <c r="BI60" s="15">
        <f>SUM(COUNTIFS('Data entry'!$R$6:$R$200,'Summary Data'!$A60,'Data entry'!$B$6:$B$200,{"Confirmed";"Probable"},'Data entry'!$AQ$6:$AQ$200,'Data Validation'!$V$7, 'Data entry'!$AP$6:$AP$200,'Data Validation'!$U$6, 'Data entry'!$BD$6:$BD$200,"&lt;&gt;*Negative*"))</f>
        <v>0</v>
      </c>
      <c r="BJ60" s="15">
        <f>SUM(COUNTIFS('Data entry'!$R$6:$R$200,'Summary Data'!$A60,'Data entry'!$B$6:$B$200,{"Confirmed";"Probable"},'Data entry'!$AQ$6:$AQ$200,'Data Validation'!$V$8, 'Data entry'!$AP$6:$AP$200,'Data Validation'!$U$2, 'Data entry'!$BD$6:$BD$200,"&lt;&gt;*Negative*"))</f>
        <v>0</v>
      </c>
      <c r="BK60" s="15">
        <f>SUM(COUNTIFS('Data entry'!$R$6:$R$200,'Summary Data'!$A60,'Data entry'!$B$6:$B$200,{"Confirmed";"Probable"},'Data entry'!$AQ$6:$AQ$200,'Data Validation'!$V$8, 'Data entry'!$AP$6:$AP$200,'Data Validation'!$U$3, 'Data entry'!$BD$6:$BD$200,"&lt;&gt;*Negative*"))</f>
        <v>0</v>
      </c>
      <c r="BL60" s="15">
        <f>SUM(COUNTIFS('Data entry'!$R$6:$R$200,'Summary Data'!$A60,'Data entry'!$B$6:$B$200,{"Confirmed";"Probable"},'Data entry'!$AQ$6:$AQ$200,'Data Validation'!$V$8, 'Data entry'!$AP$6:$AP$200,'Data Validation'!$U$4, 'Data entry'!$BD$6:$BD$200,"&lt;&gt;*Negative*"))</f>
        <v>0</v>
      </c>
      <c r="BM60" s="15">
        <f>SUM(COUNTIFS('Data entry'!$R$6:$R$200,'Summary Data'!$A60,'Data entry'!$B$6:$B$200,{"Confirmed";"Probable"},'Data entry'!$AQ$6:$AQ$200,'Data Validation'!$V$8, 'Data entry'!$AP$6:$AP$200,'Data Validation'!$U$5, 'Data entry'!$BD$6:$BD$200,"&lt;&gt;*Negative*"))</f>
        <v>0</v>
      </c>
      <c r="BN60" s="15">
        <f>SUM(COUNTIFS('Data entry'!$R$6:$R$200,'Summary Data'!$A60,'Data entry'!$B$6:$B$200,{"Confirmed";"Probable"},'Data entry'!$AQ$6:$AQ$200,'Data Validation'!$V$8, 'Data entry'!$AP$6:$AP$200,'Data Validation'!$U$6, 'Data entry'!$BD$6:$BD$200,"&lt;&gt;*Negative*"))</f>
        <v>0</v>
      </c>
      <c r="BO60" s="15">
        <f>SUM(COUNTIFS('Data entry'!$R$6:$R$200,'Summary Data'!$A60,'Data entry'!$B$6:$B$200,{"Confirmed";"Probable"},'Data entry'!$AQ$6:$AQ$200,'Data Validation'!$V$9, 'Data entry'!$AP$6:$AP$200,'Data Validation'!$U$2, 'Data entry'!$BD$6:$BD$200,"&lt;&gt;*Negative*"))</f>
        <v>0</v>
      </c>
      <c r="BP60" s="15">
        <f>SUM(COUNTIFS('Data entry'!$R$6:$R$200,'Summary Data'!$A60,'Data entry'!$B$6:$B$200,{"Confirmed";"Probable"},'Data entry'!$AQ$6:$AQ$200,'Data Validation'!$V$9, 'Data entry'!$AP$6:$AP$200,'Data Validation'!$U$3, 'Data entry'!$BD$6:$BD$200,"&lt;&gt;*Negative*"))</f>
        <v>0</v>
      </c>
      <c r="BQ60" s="15">
        <f>SUM(COUNTIFS('Data entry'!$R$6:$R$200,'Summary Data'!$A60,'Data entry'!$B$6:$B$200,{"Confirmed";"Probable"},'Data entry'!$AQ$6:$AQ$200,'Data Validation'!$V$9, 'Data entry'!$AP$6:$AP$200,'Data Validation'!$U$4, 'Data entry'!$BD$6:$BD$200,"&lt;&gt;*Negative*"))</f>
        <v>0</v>
      </c>
      <c r="BR60" s="15">
        <f>SUM(COUNTIFS('Data entry'!$R$6:$R$200,'Summary Data'!$A60,'Data entry'!$B$6:$B$200,{"Confirmed";"Probable"},'Data entry'!$AQ$6:$AQ$200,'Data Validation'!$V$9, 'Data entry'!$AP$6:$AP$200,'Data Validation'!$U$5, 'Data entry'!$BD$6:$BD$200,"&lt;&gt;*Negative*"))</f>
        <v>0</v>
      </c>
      <c r="BS60" s="15">
        <f>SUM(COUNTIFS('Data entry'!$R$6:$R$200,'Summary Data'!$A60,'Data entry'!$B$6:$B$200,{"Confirmed";"Probable"},'Data entry'!$AQ$6:$AQ$200,'Data Validation'!$V$9, 'Data entry'!$AP$6:$AP$200,'Data Validation'!$U$6, 'Data entry'!$BD$6:$BD$200,"&lt;&gt;*Negative*"))</f>
        <v>0</v>
      </c>
      <c r="BT60" s="15">
        <f>SUM(COUNTIFS('Data entry'!$R$6:$R$200,'Summary Data'!$A60,'Data entry'!$B$6:$B$200,{"Confirmed";"Probable"},'Data entry'!$AQ$6:$AQ$200,'Data Validation'!$V$10, 'Data entry'!$AP$6:$AP$200,'Data Validation'!$U$2, 'Data entry'!$BD$6:$BD$200,"&lt;&gt;*Negative*"))</f>
        <v>0</v>
      </c>
      <c r="BU60" s="15">
        <f>SUM(COUNTIFS('Data entry'!$R$6:$R$200,'Summary Data'!$A60,'Data entry'!$B$6:$B$200,{"Confirmed";"Probable"},'Data entry'!$AQ$6:$AQ$200,'Data Validation'!$V$10, 'Data entry'!$AP$6:$AP$200,'Data Validation'!$U$3, 'Data entry'!$BD$6:$BD$200,"&lt;&gt;*Negative*"))</f>
        <v>0</v>
      </c>
      <c r="BV60" s="15">
        <f>SUM(COUNTIFS('Data entry'!$R$6:$R$200,'Summary Data'!$A60,'Data entry'!$B$6:$B$200,{"Confirmed";"Probable"},'Data entry'!$AQ$6:$AQ$200,'Data Validation'!$V$10, 'Data entry'!$AP$6:$AP$200,'Data Validation'!$U$4, 'Data entry'!$BD$6:$BD$200,"&lt;&gt;*Negative*"))</f>
        <v>0</v>
      </c>
      <c r="BW60" s="15">
        <f>SUM(COUNTIFS('Data entry'!$R$6:$R$200,'Summary Data'!$A60,'Data entry'!$B$6:$B$200,{"Confirmed";"Probable"},'Data entry'!$AQ$6:$AQ$200,'Data Validation'!$V$10, 'Data entry'!$AP$6:$AP$200,'Data Validation'!$U$5, 'Data entry'!$BD$6:$BD$200,"&lt;&gt;*Negative*"))</f>
        <v>0</v>
      </c>
      <c r="BX60" s="15">
        <f>SUM(COUNTIFS('Data entry'!$R$6:$R$200,'Summary Data'!$A60,'Data entry'!$B$6:$B$200,{"Confirmed";"Probable"},'Data entry'!$AQ$6:$AQ$200,'Data Validation'!$V$10, 'Data entry'!$AP$6:$AP$200,'Data Validation'!$U$6, 'Data entry'!$BD$6:$BD$200,"&lt;&gt;*Negative*"))</f>
        <v>0</v>
      </c>
      <c r="BY60" s="15">
        <f>SUM(COUNTIFS('Data entry'!$R$6:$R$200,'Summary Data'!$A60,'Data entry'!$B$6:$B$200,{"Confirmed";"Probable"},'Data entry'!$AQ$6:$AQ$200,'Data Validation'!$V$11, 'Data entry'!$AP$6:$AP$200,'Data Validation'!$U$2, 'Data entry'!$BD$6:$BD$200,"&lt;&gt;*Negative*"))</f>
        <v>0</v>
      </c>
      <c r="BZ60" s="15">
        <f>SUM(COUNTIFS('Data entry'!$R$6:$R$200,'Summary Data'!$A60,'Data entry'!$B$6:$B$200,{"Confirmed";"Probable"},'Data entry'!$AQ$6:$AQ$200,'Data Validation'!$V$11, 'Data entry'!$AP$6:$AP$200,'Data Validation'!$U$3, 'Data entry'!$BD$6:$BD$200,"&lt;&gt;*Negative*"))</f>
        <v>0</v>
      </c>
      <c r="CA60" s="15">
        <f>SUM(COUNTIFS('Data entry'!$R$6:$R$200,'Summary Data'!$A60,'Data entry'!$B$6:$B$200,{"Confirmed";"Probable"},'Data entry'!$AQ$6:$AQ$200,'Data Validation'!$V$11, 'Data entry'!$AP$6:$AP$200,'Data Validation'!$U$4, 'Data entry'!$BD$6:$BD$200,"&lt;&gt;*Negative*"))</f>
        <v>0</v>
      </c>
      <c r="CB60" s="15">
        <f>SUM(COUNTIFS('Data entry'!$R$6:$R$200,'Summary Data'!$A60,'Data entry'!$B$6:$B$200,{"Confirmed";"Probable"},'Data entry'!$AQ$6:$AQ$200,'Data Validation'!$V$11, 'Data entry'!$AP$6:$AP$200,'Data Validation'!$U$5, 'Data entry'!$BD$6:$BD$200,"&lt;&gt;*Negative*"))</f>
        <v>0</v>
      </c>
      <c r="CC60" s="15">
        <f>SUM(COUNTIFS('Data entry'!$R$6:$R$200,'Summary Data'!$A60,'Data entry'!$B$6:$B$200,{"Confirmed";"Probable"},'Data entry'!$AQ$6:$AQ$200,'Data Validation'!$V$11, 'Data entry'!$AP$6:$AP$200,'Data Validation'!$U$6, 'Data entry'!$BD$6:$BD$200,"&lt;&gt;*Negative*"))</f>
        <v>0</v>
      </c>
    </row>
    <row r="61" spans="1:81" x14ac:dyDescent="0.3">
      <c r="A61" s="12">
        <f t="shared" si="5"/>
        <v>49</v>
      </c>
      <c r="B61" s="13">
        <f t="shared" si="2"/>
        <v>0</v>
      </c>
      <c r="C61" s="13">
        <f>COUNTIFS('Data entry'!$R$6:$R$200,$A61,'Data entry'!$B$6:$B$200,"Confirmed",'Data entry'!$BD$6:$BD$200,"&lt;&gt;*Negative*")</f>
        <v>0</v>
      </c>
      <c r="D61" s="13">
        <f>COUNTIFS('Data entry'!$R$6:$R$200,$A61,'Data entry'!$B$6:$B$200,"Probable",'Data entry'!$BD$6:$BD$200,"&lt;&gt;*Negative*")</f>
        <v>0</v>
      </c>
      <c r="E61" s="13">
        <f>COUNTIFS('Data entry'!$R$6:$R$200,$A61,'Data entry'!$B$6:$B$200,"DNM")</f>
        <v>0</v>
      </c>
      <c r="F61" s="13">
        <f>SUM(COUNTIFS('Data entry'!$R$6:$R$200,'Summary Data'!$A61,'Data entry'!$B$6:$B$200,{"Confirmed";"Probable"},'Data entry'!$AO$6:$AO$200,$F$10, 'Data entry'!$BD$6:$BD$200,"&lt;&gt;*Negative*"))</f>
        <v>0</v>
      </c>
      <c r="G61" s="13">
        <f>SUM(COUNTIFS('Data entry'!$R$6:$R$200,'Summary Data'!$A61,'Data entry'!$B$6:$B$200,{"Confirmed";"Probable"},'Data entry'!$AO$6:$AO$200,$G$10, 'Data entry'!$BD$6:$BD$200,"&lt;&gt;*Negative*"))</f>
        <v>0</v>
      </c>
      <c r="H61" s="13">
        <f>SUM(COUNTIFS('Data entry'!$R$6:$R$200,'Summary Data'!$A61,'Data entry'!$B$6:$B$200,{"Confirmed";"Probable"},'Data entry'!$AO$6:$AO$200,$H$10, 'Data entry'!$BD$6:$BD$200,"&lt;&gt;*Negative*"))</f>
        <v>0</v>
      </c>
      <c r="I61" s="13">
        <f>SUM(COUNTIFS('Data entry'!$R$6:$R$200,'Summary Data'!$A61,'Data entry'!$B$6:$B$200,{"Confirmed";"Probable"},'Data entry'!$AO$6:$AO$200,$I$10, 'Data entry'!$BD$6:$BD$200,"&lt;&gt;*Negative*"))</f>
        <v>0</v>
      </c>
      <c r="J61" s="13">
        <f>SUM(COUNTIFS('Data entry'!$R$6:$R$200,'Summary Data'!$A61,'Data entry'!$B$6:$B$200,{"Confirmed";"Probable"},'Data entry'!$AO$6:$AO$200,$J$10, 'Data entry'!$BD$6:$BD$200,"&lt;&gt;*Negative*"))</f>
        <v>0</v>
      </c>
      <c r="K61" s="13">
        <f>SUM(COUNTIFS('Data entry'!$R$6:$R$200,'Summary Data'!$A61,'Data entry'!$B$6:$B$200,{"Confirmed";"Probable"},'Data entry'!$AO$6:$AO$200,$K$10, 'Data entry'!$BD$6:$BD$200,"&lt;&gt;*Negative*"))</f>
        <v>0</v>
      </c>
      <c r="L61" s="13">
        <f>SUM(COUNTIFS('Data entry'!$R$6:$R$200,'Summary Data'!$A61,'Data entry'!$B$6:$B$200,{"Confirmed";"Probable"},'Data entry'!$AO$6:$AO$200,$L$10, 'Data entry'!$BD$6:$BD$200,"&lt;&gt;*Negative*"))</f>
        <v>0</v>
      </c>
      <c r="M61" s="13">
        <f>SUM(COUNTIFS('Data entry'!$R$6:$R$200,'Summary Data'!$A61,'Data entry'!$B$6:$B$200,{"Confirmed";"Probable"},'Data entry'!$AO$6:$AO$200,$M$10, 'Data entry'!$BD$6:$BD$200,"&lt;&gt;*Negative*"))</f>
        <v>0</v>
      </c>
      <c r="N61" s="13">
        <f>SUM(COUNTIFS('Data entry'!$R$6:$R$200,'Summary Data'!$A61,'Data entry'!$B$6:$B$200,{"Confirmed";"Probable"},'Data entry'!$AO$6:$AO$200,$N$10, 'Data entry'!$BD$6:$BD$200,"&lt;&gt;*Negative*"))</f>
        <v>0</v>
      </c>
      <c r="O61" s="15">
        <f t="shared" si="3"/>
        <v>0</v>
      </c>
      <c r="P61" s="15">
        <f t="shared" si="4"/>
        <v>0</v>
      </c>
      <c r="Q61" s="15">
        <f>SUM(COUNTIFS('Data entry'!$R$6:$R$200,'Summary Data'!$A61,'Data entry'!$B$6:$B$200,{"Confirmed";"Probable"},'Data entry'!$AP$6:$AP$200,'Data Validation'!$U$2, 'Data entry'!$BD$6:$BD$200,"&lt;&gt;*Negative*"))</f>
        <v>0</v>
      </c>
      <c r="R61" s="15">
        <f>SUM(COUNTIFS('Data entry'!$R$6:$R$200,'Summary Data'!$A61,'Data entry'!$B$6:$B$200,{"Confirmed";"Probable"},'Data entry'!$AP$6:$AP$200,'Data Validation'!$U$3, 'Data entry'!$BD$6:$BD$200,"&lt;&gt;*Negative*"))</f>
        <v>0</v>
      </c>
      <c r="S61" s="15">
        <f>SUM(COUNTIFS('Data entry'!$R$6:$R$200,'Summary Data'!$A61,'Data entry'!$B$6:$B$200,{"Confirmed";"Probable"},'Data entry'!$AP$6:$AP$200,'Data Validation'!$U$4, 'Data entry'!$BD$6:$BD$200,"&lt;&gt;*Negative*"))</f>
        <v>0</v>
      </c>
      <c r="T61" s="15">
        <f>SUM(COUNTIFS('Data entry'!$R$6:$R$200,'Summary Data'!$A61,'Data entry'!$B$6:$B$200,{"Confirmed";"Probable"},'Data entry'!$AP$6:$AP$200,'Data Validation'!$U$5, 'Data entry'!$BD$6:$BD$200,"&lt;&gt;*Negative*"))</f>
        <v>0</v>
      </c>
      <c r="U61" s="15">
        <f>SUM(COUNTIFS('Data entry'!$R$6:$R$200,'Summary Data'!$A61,'Data entry'!$B$6:$B$200,{"Confirmed";"Probable"},'Data entry'!$AP$6:$AP$200,'Data Validation'!$U$6, 'Data entry'!$BD$6:$BD$200,"&lt;&gt;*Negative*"))</f>
        <v>0</v>
      </c>
      <c r="V61" s="15">
        <f>SUM(COUNTIFS('Data entry'!$R$6:$R$200,'Summary Data'!$A61,'Data entry'!$B$6:$B$200,{"Confirmed";"Probable"},'Data entry'!$AQ$6:$AQ$200,'Data Validation'!$V$2, 'Data entry'!$BD$6:$BD$200,"&lt;&gt;*Negative*"))</f>
        <v>0</v>
      </c>
      <c r="W61" s="15">
        <f>SUM(COUNTIFS('Data entry'!$R$6:$R$200,'Summary Data'!$A61,'Data entry'!$B$6:$B$200,{"Confirmed";"Probable"},'Data entry'!$AQ$6:$AQ$200,'Data Validation'!$V$3, 'Data entry'!$BD$6:$BD$200,"&lt;&gt;*Negative*"))</f>
        <v>0</v>
      </c>
      <c r="X61" s="15">
        <f>SUM(COUNTIFS('Data entry'!$R$6:$R$200,'Summary Data'!$A61,'Data entry'!$B$6:$B$200,{"Confirmed";"Probable"},'Data entry'!$AQ$6:$AQ$200,'Data Validation'!$V$4, 'Data entry'!$BD$6:$BD$200,"&lt;&gt;*Negative*"))</f>
        <v>0</v>
      </c>
      <c r="Y61" s="15">
        <f>SUM(COUNTIFS('Data entry'!$R$6:$R$200,'Summary Data'!$A61,'Data entry'!$B$6:$B$200,{"Confirmed";"Probable"},'Data entry'!$AQ$6:$AQ$200,'Data Validation'!$V$5, 'Data entry'!$BD$6:$BD$200,"&lt;&gt;*Negative*"))</f>
        <v>0</v>
      </c>
      <c r="Z61" s="15">
        <f>SUM(COUNTIFS('Data entry'!$R$6:$R$200,'Summary Data'!$A61,'Data entry'!$B$6:$B$200,{"Confirmed";"Probable"},'Data entry'!$AQ$6:$AQ$200,'Data Validation'!$V$6, 'Data entry'!$BD$6:$BD$200,"&lt;&gt;*Negative*"))</f>
        <v>0</v>
      </c>
      <c r="AA61" s="15">
        <f>SUM(COUNTIFS('Data entry'!$R$6:$R$200,'Summary Data'!$A61,'Data entry'!$B$6:$B$200,{"Confirmed";"Probable"},'Data entry'!$AQ$6:$AQ$200,'Data Validation'!$V$7, 'Data entry'!$BD$6:$BD$200,"&lt;&gt;*Negative*"))</f>
        <v>0</v>
      </c>
      <c r="AB61" s="15">
        <f>SUM(COUNTIFS('Data entry'!$R$6:$R$200,'Summary Data'!$A61,'Data entry'!$B$6:$B$200,{"Confirmed";"Probable"},'Data entry'!$AQ$6:$AQ$200,'Data Validation'!$V$8, 'Data entry'!$BD$6:$BD$200,"&lt;&gt;*Negative*"))</f>
        <v>0</v>
      </c>
      <c r="AC61" s="15">
        <f>SUM(COUNTIFS('Data entry'!$R$6:$R$200,'Summary Data'!$A61,'Data entry'!$B$6:$B$200,{"Confirmed";"Probable"},'Data entry'!$AQ$6:$AQ$200,'Data Validation'!$V$9, 'Data entry'!$BD$6:$BD$200,"&lt;&gt;*Negative*"))</f>
        <v>0</v>
      </c>
      <c r="AD61" s="15">
        <f>SUM(COUNTIFS('Data entry'!$R$6:$R$200,'Summary Data'!$A61,'Data entry'!$B$6:$B$200,{"Confirmed";"Probable"},'Data entry'!$AQ$6:$AQ$200,'Data Validation'!$V$10, 'Data entry'!$BD$6:$BD$200,"&lt;&gt;*Negative*"))</f>
        <v>0</v>
      </c>
      <c r="AE61" s="15">
        <f>SUM(COUNTIFS('Data entry'!$R$6:$R$200,'Summary Data'!$A61,'Data entry'!$B$6:$B$200,{"Confirmed";"Probable"},'Data entry'!$AQ$6:$AQ$200,'Data Validation'!$V$11, 'Data entry'!$BD$6:$BD$200,"&lt;&gt;*Negative*"))</f>
        <v>0</v>
      </c>
      <c r="AF61" s="15">
        <f>SUM(COUNTIFS('Data entry'!$R$6:$R$200,'Summary Data'!$A61,'Data entry'!$B$6:$B$200,{"Confirmed";"Probable"},'Data entry'!$AQ$6:$AQ$200,'Data Validation'!$V$2, 'Data entry'!$AP$6:$AP$200,'Data Validation'!$U$2, 'Data entry'!$BD$6:$BD$200,"&lt;&gt;*Negative*"))</f>
        <v>0</v>
      </c>
      <c r="AG61" s="15">
        <f>SUM(COUNTIFS('Data entry'!$R$6:$R$200,'Summary Data'!$A61,'Data entry'!$B$6:$B$200,{"Confirmed";"Probable"},'Data entry'!$AQ$6:$AQ$200,'Data Validation'!$V$2, 'Data entry'!$AP$6:$AP$200,'Data Validation'!$U$3, 'Data entry'!$BD$6:$BD$200,"&lt;&gt;*Negative*"))</f>
        <v>0</v>
      </c>
      <c r="AH61" s="15">
        <f>SUM(COUNTIFS('Data entry'!$R$6:$R$200,'Summary Data'!$A61,'Data entry'!$B$6:$B$200,{"Confirmed";"Probable"},'Data entry'!$AQ$6:$AQ$200,'Data Validation'!$V$2, 'Data entry'!$AP$6:$AP$200,'Data Validation'!$U$4, 'Data entry'!$BD$6:$BD$200,"&lt;&gt;*Negative*"))</f>
        <v>0</v>
      </c>
      <c r="AI61" s="15">
        <f>SUM(COUNTIFS('Data entry'!$R$6:$R$200,'Summary Data'!$A61,'Data entry'!$B$6:$B$200,{"Confirmed";"Probable"},'Data entry'!$AQ$6:$AQ$200,'Data Validation'!$V$2, 'Data entry'!$AP$6:$AP$200,'Data Validation'!$U$5, 'Data entry'!$BD$6:$BD$200,"&lt;&gt;*Negative*"))</f>
        <v>0</v>
      </c>
      <c r="AJ61" s="15">
        <f>SUM(COUNTIFS('Data entry'!$R$6:$R$200,'Summary Data'!$A61,'Data entry'!$B$6:$B$200,{"Confirmed";"Probable"},'Data entry'!$AQ$6:$AQ$200,'Data Validation'!$V$2, 'Data entry'!$AP$6:$AP$200,'Data Validation'!$U$6, 'Data entry'!$BD$6:$BD$200,"&lt;&gt;*Negative*"))</f>
        <v>0</v>
      </c>
      <c r="AK61" s="15">
        <f>SUM(COUNTIFS('Data entry'!$R$6:$R$200,'Summary Data'!$A61,'Data entry'!$B$6:$B$200,{"Confirmed";"Probable"},'Data entry'!$AQ$6:$AQ$200,'Data Validation'!$V$3, 'Data entry'!$AP$6:$AP$200,'Data Validation'!$U$2, 'Data entry'!$BD$6:$BD$200,"&lt;&gt;*Negative*"))</f>
        <v>0</v>
      </c>
      <c r="AL61" s="15">
        <f>SUM(COUNTIFS('Data entry'!$R$6:$R$200,'Summary Data'!$A61,'Data entry'!$B$6:$B$200,{"Confirmed";"Probable"},'Data entry'!$AQ$6:$AQ$200,'Data Validation'!$V$3, 'Data entry'!$AP$6:$AP$200,'Data Validation'!$U$3, 'Data entry'!$BD$6:$BD$200,"&lt;&gt;*Negative*"))</f>
        <v>0</v>
      </c>
      <c r="AM61" s="15">
        <f>SUM(COUNTIFS('Data entry'!$R$6:$R$200,'Summary Data'!$A61,'Data entry'!$B$6:$B$200,{"Confirmed";"Probable"},'Data entry'!$AQ$6:$AQ$200,'Data Validation'!$V$3, 'Data entry'!$AP$6:$AP$200,'Data Validation'!$U$4, 'Data entry'!$BD$6:$BD$200,"&lt;&gt;*Negative*"))</f>
        <v>0</v>
      </c>
      <c r="AN61" s="15">
        <f>SUM(COUNTIFS('Data entry'!$R$6:$R$200,'Summary Data'!$A61,'Data entry'!$B$6:$B$200,{"Confirmed";"Probable"},'Data entry'!$AQ$6:$AQ$200,'Data Validation'!$V$3, 'Data entry'!$AP$6:$AP$200,'Data Validation'!$U$5, 'Data entry'!$BD$6:$BD$200,"&lt;&gt;*Negative*"))</f>
        <v>0</v>
      </c>
      <c r="AO61" s="15">
        <f>SUM(COUNTIFS('Data entry'!$R$6:$R$200,'Summary Data'!$A61,'Data entry'!$B$6:$B$200,{"Confirmed";"Probable"},'Data entry'!$AQ$6:$AQ$200,'Data Validation'!$V$3, 'Data entry'!$AP$6:$AP$200,'Data Validation'!$U$6, 'Data entry'!$BD$6:$BD$200,"&lt;&gt;*Negative*"))</f>
        <v>0</v>
      </c>
      <c r="AP61" s="15">
        <f>SUM(COUNTIFS('Data entry'!$R$6:$R$200,'Summary Data'!$A61,'Data entry'!$B$6:$B$200,{"Confirmed";"Probable"},'Data entry'!$AQ$6:$AQ$200,'Data Validation'!$V$4, 'Data entry'!$AP$6:$AP$200,'Data Validation'!$U$2, 'Data entry'!$BD$6:$BD$200,"&lt;&gt;*Negative*"))</f>
        <v>0</v>
      </c>
      <c r="AQ61" s="15">
        <f>SUM(COUNTIFS('Data entry'!$R$6:$R$200,'Summary Data'!$A61,'Data entry'!$B$6:$B$200,{"Confirmed";"Probable"},'Data entry'!$AQ$6:$AQ$200,'Data Validation'!$V$4, 'Data entry'!$AP$6:$AP$200,'Data Validation'!$U$3, 'Data entry'!$BD$6:$BD$200,"&lt;&gt;*Negative*"))</f>
        <v>0</v>
      </c>
      <c r="AR61" s="15">
        <f>SUM(COUNTIFS('Data entry'!$R$6:$R$200,'Summary Data'!$A61,'Data entry'!$B$6:$B$200,{"Confirmed";"Probable"},'Data entry'!$AQ$6:$AQ$200,'Data Validation'!$V$4, 'Data entry'!$AP$6:$AP$200,'Data Validation'!$U$4, 'Data entry'!$BD$6:$BD$200,"&lt;&gt;*Negative*"))</f>
        <v>0</v>
      </c>
      <c r="AS61" s="15">
        <f>SUM(COUNTIFS('Data entry'!$R$6:$R$200,'Summary Data'!$A61,'Data entry'!$B$6:$B$200,{"Confirmed";"Probable"},'Data entry'!$AQ$6:$AQ$200,'Data Validation'!$V$4, 'Data entry'!$AP$6:$AP$200,'Data Validation'!$U$5, 'Data entry'!$BD$6:$BD$200,"&lt;&gt;*Negative*"))</f>
        <v>0</v>
      </c>
      <c r="AT61" s="15">
        <f>SUM(COUNTIFS('Data entry'!$R$6:$R$200,'Summary Data'!$A61,'Data entry'!$B$6:$B$200,{"Confirmed";"Probable"},'Data entry'!$AQ$6:$AQ$200,'Data Validation'!$V$4, 'Data entry'!$AP$6:$AP$200,'Data Validation'!$U$6, 'Data entry'!$BD$6:$BD$200,"&lt;&gt;*Negative*"))</f>
        <v>0</v>
      </c>
      <c r="AU61" s="15">
        <f>SUM(COUNTIFS('Data entry'!$R$6:$R$200,'Summary Data'!$A61,'Data entry'!$B$6:$B$200,{"Confirmed";"Probable"},'Data entry'!$AQ$6:$AQ$200,'Data Validation'!$V$5, 'Data entry'!$AP$6:$AP$200,'Data Validation'!$U$2, 'Data entry'!$BD$6:$BD$200,"&lt;&gt;*Negative*"))</f>
        <v>0</v>
      </c>
      <c r="AV61" s="15">
        <f>SUM(COUNTIFS('Data entry'!$R$6:$R$200,'Summary Data'!$A61,'Data entry'!$B$6:$B$200,{"Confirmed";"Probable"},'Data entry'!$AQ$6:$AQ$200,'Data Validation'!$V$5, 'Data entry'!$AP$6:$AP$200,'Data Validation'!$U$3, 'Data entry'!$BD$6:$BD$200,"&lt;&gt;*Negative*"))</f>
        <v>0</v>
      </c>
      <c r="AW61" s="15">
        <f>SUM(COUNTIFS('Data entry'!$R$6:$R$200,'Summary Data'!$A61,'Data entry'!$B$6:$B$200,{"Confirmed";"Probable"},'Data entry'!$AQ$6:$AQ$200,'Data Validation'!$V$5, 'Data entry'!$AP$6:$AP$200,'Data Validation'!$U$4, 'Data entry'!$BD$6:$BD$200,"&lt;&gt;*Negative*"))</f>
        <v>0</v>
      </c>
      <c r="AX61" s="15">
        <f>SUM(COUNTIFS('Data entry'!$R$6:$R$200,'Summary Data'!$A61,'Data entry'!$B$6:$B$200,{"Confirmed";"Probable"},'Data entry'!$AQ$6:$AQ$200,'Data Validation'!$V$5, 'Data entry'!$AP$6:$AP$200,'Data Validation'!$U$5, 'Data entry'!$BD$6:$BD$200,"&lt;&gt;*Negative*"))</f>
        <v>0</v>
      </c>
      <c r="AY61" s="15">
        <f>SUM(COUNTIFS('Data entry'!$R$6:$R$200,'Summary Data'!$A61,'Data entry'!$B$6:$B$200,{"Confirmed";"Probable"},'Data entry'!$AQ$6:$AQ$200,'Data Validation'!$V$5, 'Data entry'!$AP$6:$AP$200,'Data Validation'!$U$6, 'Data entry'!$BD$6:$BD$200,"&lt;&gt;*Negative*"))</f>
        <v>0</v>
      </c>
      <c r="AZ61" s="15">
        <f>SUM(COUNTIFS('Data entry'!$R$6:$R$200,'Summary Data'!$A61,'Data entry'!$B$6:$B$200,{"Confirmed";"Probable"},'Data entry'!$AQ$6:$AQ$200,'Data Validation'!$V$6, 'Data entry'!$AP$6:$AP$200,'Data Validation'!$U$2, 'Data entry'!$BD$6:$BD$200,"&lt;&gt;*Negative*"))</f>
        <v>0</v>
      </c>
      <c r="BA61" s="15">
        <f>SUM(COUNTIFS('Data entry'!$R$6:$R$200,'Summary Data'!$A61,'Data entry'!$B$6:$B$200,{"Confirmed";"Probable"},'Data entry'!$AQ$6:$AQ$200,'Data Validation'!$V$6, 'Data entry'!$AP$6:$AP$200,'Data Validation'!$U$3, 'Data entry'!$BD$6:$BD$200,"&lt;&gt;*Negative*"))</f>
        <v>0</v>
      </c>
      <c r="BB61" s="15">
        <f>SUM(COUNTIFS('Data entry'!$R$6:$R$200,'Summary Data'!$A61,'Data entry'!$B$6:$B$200,{"Confirmed";"Probable"},'Data entry'!$AQ$6:$AQ$200,'Data Validation'!$V$6, 'Data entry'!$AP$6:$AP$200,'Data Validation'!$U$4, 'Data entry'!$BD$6:$BD$200,"&lt;&gt;*Negative*"))</f>
        <v>0</v>
      </c>
      <c r="BC61" s="15">
        <f>SUM(COUNTIFS('Data entry'!$R$6:$R$200,'Summary Data'!$A61,'Data entry'!$B$6:$B$200,{"Confirmed";"Probable"},'Data entry'!$AQ$6:$AQ$200,'Data Validation'!$V$6, 'Data entry'!$AP$6:$AP$200,'Data Validation'!$U$5, 'Data entry'!$BD$6:$BD$200,"&lt;&gt;*Negative*"))</f>
        <v>0</v>
      </c>
      <c r="BD61" s="15">
        <f>SUM(COUNTIFS('Data entry'!$R$6:$R$200,'Summary Data'!$A61,'Data entry'!$B$6:$B$200,{"Confirmed";"Probable"},'Data entry'!$AQ$6:$AQ$200,'Data Validation'!$V$6, 'Data entry'!$AP$6:$AP$200,'Data Validation'!$U$6, 'Data entry'!$BD$6:$BD$200,"&lt;&gt;*Negative*"))</f>
        <v>0</v>
      </c>
      <c r="BE61" s="15">
        <f>SUM(COUNTIFS('Data entry'!$R$6:$R$200,'Summary Data'!$A61,'Data entry'!$B$6:$B$200,{"Confirmed";"Probable"},'Data entry'!$AQ$6:$AQ$200,'Data Validation'!$V$7, 'Data entry'!$AP$6:$AP$200,'Data Validation'!$U$2, 'Data entry'!$BD$6:$BD$200,"&lt;&gt;*Negative*"))</f>
        <v>0</v>
      </c>
      <c r="BF61" s="15">
        <f>SUM(COUNTIFS('Data entry'!$R$6:$R$200,'Summary Data'!$A61,'Data entry'!$B$6:$B$200,{"Confirmed";"Probable"},'Data entry'!$AQ$6:$AQ$200,'Data Validation'!$V$7, 'Data entry'!$AP$6:$AP$200,'Data Validation'!$U$3, 'Data entry'!$BD$6:$BD$200,"&lt;&gt;*Negative*"))</f>
        <v>0</v>
      </c>
      <c r="BG61" s="15">
        <f>SUM(COUNTIFS('Data entry'!$R$6:$R$200,'Summary Data'!$A61,'Data entry'!$B$6:$B$200,{"Confirmed";"Probable"},'Data entry'!$AQ$6:$AQ$200,'Data Validation'!$V$7, 'Data entry'!$AP$6:$AP$200,'Data Validation'!$U$4, 'Data entry'!$BD$6:$BD$200,"&lt;&gt;*Negative*"))</f>
        <v>0</v>
      </c>
      <c r="BH61" s="15">
        <f>SUM(COUNTIFS('Data entry'!$R$6:$R$200,'Summary Data'!$A61,'Data entry'!$B$6:$B$200,{"Confirmed";"Probable"},'Data entry'!$AQ$6:$AQ$200,'Data Validation'!$V$7, 'Data entry'!$AP$6:$AP$200,'Data Validation'!$U$5, 'Data entry'!$BD$6:$BD$200,"&lt;&gt;*Negative*"))</f>
        <v>0</v>
      </c>
      <c r="BI61" s="15">
        <f>SUM(COUNTIFS('Data entry'!$R$6:$R$200,'Summary Data'!$A61,'Data entry'!$B$6:$B$200,{"Confirmed";"Probable"},'Data entry'!$AQ$6:$AQ$200,'Data Validation'!$V$7, 'Data entry'!$AP$6:$AP$200,'Data Validation'!$U$6, 'Data entry'!$BD$6:$BD$200,"&lt;&gt;*Negative*"))</f>
        <v>0</v>
      </c>
      <c r="BJ61" s="15">
        <f>SUM(COUNTIFS('Data entry'!$R$6:$R$200,'Summary Data'!$A61,'Data entry'!$B$6:$B$200,{"Confirmed";"Probable"},'Data entry'!$AQ$6:$AQ$200,'Data Validation'!$V$8, 'Data entry'!$AP$6:$AP$200,'Data Validation'!$U$2, 'Data entry'!$BD$6:$BD$200,"&lt;&gt;*Negative*"))</f>
        <v>0</v>
      </c>
      <c r="BK61" s="15">
        <f>SUM(COUNTIFS('Data entry'!$R$6:$R$200,'Summary Data'!$A61,'Data entry'!$B$6:$B$200,{"Confirmed";"Probable"},'Data entry'!$AQ$6:$AQ$200,'Data Validation'!$V$8, 'Data entry'!$AP$6:$AP$200,'Data Validation'!$U$3, 'Data entry'!$BD$6:$BD$200,"&lt;&gt;*Negative*"))</f>
        <v>0</v>
      </c>
      <c r="BL61" s="15">
        <f>SUM(COUNTIFS('Data entry'!$R$6:$R$200,'Summary Data'!$A61,'Data entry'!$B$6:$B$200,{"Confirmed";"Probable"},'Data entry'!$AQ$6:$AQ$200,'Data Validation'!$V$8, 'Data entry'!$AP$6:$AP$200,'Data Validation'!$U$4, 'Data entry'!$BD$6:$BD$200,"&lt;&gt;*Negative*"))</f>
        <v>0</v>
      </c>
      <c r="BM61" s="15">
        <f>SUM(COUNTIFS('Data entry'!$R$6:$R$200,'Summary Data'!$A61,'Data entry'!$B$6:$B$200,{"Confirmed";"Probable"},'Data entry'!$AQ$6:$AQ$200,'Data Validation'!$V$8, 'Data entry'!$AP$6:$AP$200,'Data Validation'!$U$5, 'Data entry'!$BD$6:$BD$200,"&lt;&gt;*Negative*"))</f>
        <v>0</v>
      </c>
      <c r="BN61" s="15">
        <f>SUM(COUNTIFS('Data entry'!$R$6:$R$200,'Summary Data'!$A61,'Data entry'!$B$6:$B$200,{"Confirmed";"Probable"},'Data entry'!$AQ$6:$AQ$200,'Data Validation'!$V$8, 'Data entry'!$AP$6:$AP$200,'Data Validation'!$U$6, 'Data entry'!$BD$6:$BD$200,"&lt;&gt;*Negative*"))</f>
        <v>0</v>
      </c>
      <c r="BO61" s="15">
        <f>SUM(COUNTIFS('Data entry'!$R$6:$R$200,'Summary Data'!$A61,'Data entry'!$B$6:$B$200,{"Confirmed";"Probable"},'Data entry'!$AQ$6:$AQ$200,'Data Validation'!$V$9, 'Data entry'!$AP$6:$AP$200,'Data Validation'!$U$2, 'Data entry'!$BD$6:$BD$200,"&lt;&gt;*Negative*"))</f>
        <v>0</v>
      </c>
      <c r="BP61" s="15">
        <f>SUM(COUNTIFS('Data entry'!$R$6:$R$200,'Summary Data'!$A61,'Data entry'!$B$6:$B$200,{"Confirmed";"Probable"},'Data entry'!$AQ$6:$AQ$200,'Data Validation'!$V$9, 'Data entry'!$AP$6:$AP$200,'Data Validation'!$U$3, 'Data entry'!$BD$6:$BD$200,"&lt;&gt;*Negative*"))</f>
        <v>0</v>
      </c>
      <c r="BQ61" s="15">
        <f>SUM(COUNTIFS('Data entry'!$R$6:$R$200,'Summary Data'!$A61,'Data entry'!$B$6:$B$200,{"Confirmed";"Probable"},'Data entry'!$AQ$6:$AQ$200,'Data Validation'!$V$9, 'Data entry'!$AP$6:$AP$200,'Data Validation'!$U$4, 'Data entry'!$BD$6:$BD$200,"&lt;&gt;*Negative*"))</f>
        <v>0</v>
      </c>
      <c r="BR61" s="15">
        <f>SUM(COUNTIFS('Data entry'!$R$6:$R$200,'Summary Data'!$A61,'Data entry'!$B$6:$B$200,{"Confirmed";"Probable"},'Data entry'!$AQ$6:$AQ$200,'Data Validation'!$V$9, 'Data entry'!$AP$6:$AP$200,'Data Validation'!$U$5, 'Data entry'!$BD$6:$BD$200,"&lt;&gt;*Negative*"))</f>
        <v>0</v>
      </c>
      <c r="BS61" s="15">
        <f>SUM(COUNTIFS('Data entry'!$R$6:$R$200,'Summary Data'!$A61,'Data entry'!$B$6:$B$200,{"Confirmed";"Probable"},'Data entry'!$AQ$6:$AQ$200,'Data Validation'!$V$9, 'Data entry'!$AP$6:$AP$200,'Data Validation'!$U$6, 'Data entry'!$BD$6:$BD$200,"&lt;&gt;*Negative*"))</f>
        <v>0</v>
      </c>
      <c r="BT61" s="15">
        <f>SUM(COUNTIFS('Data entry'!$R$6:$R$200,'Summary Data'!$A61,'Data entry'!$B$6:$B$200,{"Confirmed";"Probable"},'Data entry'!$AQ$6:$AQ$200,'Data Validation'!$V$10, 'Data entry'!$AP$6:$AP$200,'Data Validation'!$U$2, 'Data entry'!$BD$6:$BD$200,"&lt;&gt;*Negative*"))</f>
        <v>0</v>
      </c>
      <c r="BU61" s="15">
        <f>SUM(COUNTIFS('Data entry'!$R$6:$R$200,'Summary Data'!$A61,'Data entry'!$B$6:$B$200,{"Confirmed";"Probable"},'Data entry'!$AQ$6:$AQ$200,'Data Validation'!$V$10, 'Data entry'!$AP$6:$AP$200,'Data Validation'!$U$3, 'Data entry'!$BD$6:$BD$200,"&lt;&gt;*Negative*"))</f>
        <v>0</v>
      </c>
      <c r="BV61" s="15">
        <f>SUM(COUNTIFS('Data entry'!$R$6:$R$200,'Summary Data'!$A61,'Data entry'!$B$6:$B$200,{"Confirmed";"Probable"},'Data entry'!$AQ$6:$AQ$200,'Data Validation'!$V$10, 'Data entry'!$AP$6:$AP$200,'Data Validation'!$U$4, 'Data entry'!$BD$6:$BD$200,"&lt;&gt;*Negative*"))</f>
        <v>0</v>
      </c>
      <c r="BW61" s="15">
        <f>SUM(COUNTIFS('Data entry'!$R$6:$R$200,'Summary Data'!$A61,'Data entry'!$B$6:$B$200,{"Confirmed";"Probable"},'Data entry'!$AQ$6:$AQ$200,'Data Validation'!$V$10, 'Data entry'!$AP$6:$AP$200,'Data Validation'!$U$5, 'Data entry'!$BD$6:$BD$200,"&lt;&gt;*Negative*"))</f>
        <v>0</v>
      </c>
      <c r="BX61" s="15">
        <f>SUM(COUNTIFS('Data entry'!$R$6:$R$200,'Summary Data'!$A61,'Data entry'!$B$6:$B$200,{"Confirmed";"Probable"},'Data entry'!$AQ$6:$AQ$200,'Data Validation'!$V$10, 'Data entry'!$AP$6:$AP$200,'Data Validation'!$U$6, 'Data entry'!$BD$6:$BD$200,"&lt;&gt;*Negative*"))</f>
        <v>0</v>
      </c>
      <c r="BY61" s="15">
        <f>SUM(COUNTIFS('Data entry'!$R$6:$R$200,'Summary Data'!$A61,'Data entry'!$B$6:$B$200,{"Confirmed";"Probable"},'Data entry'!$AQ$6:$AQ$200,'Data Validation'!$V$11, 'Data entry'!$AP$6:$AP$200,'Data Validation'!$U$2, 'Data entry'!$BD$6:$BD$200,"&lt;&gt;*Negative*"))</f>
        <v>0</v>
      </c>
      <c r="BZ61" s="15">
        <f>SUM(COUNTIFS('Data entry'!$R$6:$R$200,'Summary Data'!$A61,'Data entry'!$B$6:$B$200,{"Confirmed";"Probable"},'Data entry'!$AQ$6:$AQ$200,'Data Validation'!$V$11, 'Data entry'!$AP$6:$AP$200,'Data Validation'!$U$3, 'Data entry'!$BD$6:$BD$200,"&lt;&gt;*Negative*"))</f>
        <v>0</v>
      </c>
      <c r="CA61" s="15">
        <f>SUM(COUNTIFS('Data entry'!$R$6:$R$200,'Summary Data'!$A61,'Data entry'!$B$6:$B$200,{"Confirmed";"Probable"},'Data entry'!$AQ$6:$AQ$200,'Data Validation'!$V$11, 'Data entry'!$AP$6:$AP$200,'Data Validation'!$U$4, 'Data entry'!$BD$6:$BD$200,"&lt;&gt;*Negative*"))</f>
        <v>0</v>
      </c>
      <c r="CB61" s="15">
        <f>SUM(COUNTIFS('Data entry'!$R$6:$R$200,'Summary Data'!$A61,'Data entry'!$B$6:$B$200,{"Confirmed";"Probable"},'Data entry'!$AQ$6:$AQ$200,'Data Validation'!$V$11, 'Data entry'!$AP$6:$AP$200,'Data Validation'!$U$5, 'Data entry'!$BD$6:$BD$200,"&lt;&gt;*Negative*"))</f>
        <v>0</v>
      </c>
      <c r="CC61" s="15">
        <f>SUM(COUNTIFS('Data entry'!$R$6:$R$200,'Summary Data'!$A61,'Data entry'!$B$6:$B$200,{"Confirmed";"Probable"},'Data entry'!$AQ$6:$AQ$200,'Data Validation'!$V$11, 'Data entry'!$AP$6:$AP$200,'Data Validation'!$U$6, 'Data entry'!$BD$6:$BD$200,"&lt;&gt;*Negative*"))</f>
        <v>0</v>
      </c>
    </row>
    <row r="62" spans="1:81" x14ac:dyDescent="0.3">
      <c r="A62" s="12">
        <f t="shared" si="5"/>
        <v>50</v>
      </c>
      <c r="B62" s="13">
        <f t="shared" si="2"/>
        <v>0</v>
      </c>
      <c r="C62" s="13">
        <f>COUNTIFS('Data entry'!$R$6:$R$200,$A62,'Data entry'!$B$6:$B$200,"Confirmed",'Data entry'!$BD$6:$BD$200,"&lt;&gt;*Negative*")</f>
        <v>0</v>
      </c>
      <c r="D62" s="13">
        <f>COUNTIFS('Data entry'!$R$6:$R$200,$A62,'Data entry'!$B$6:$B$200,"Probable",'Data entry'!$BD$6:$BD$200,"&lt;&gt;*Negative*")</f>
        <v>0</v>
      </c>
      <c r="E62" s="13">
        <f>COUNTIFS('Data entry'!$R$6:$R$200,$A62,'Data entry'!$B$6:$B$200,"DNM")</f>
        <v>0</v>
      </c>
      <c r="F62" s="13">
        <f>SUM(COUNTIFS('Data entry'!$R$6:$R$200,'Summary Data'!$A62,'Data entry'!$B$6:$B$200,{"Confirmed";"Probable"},'Data entry'!$AO$6:$AO$200,$F$10, 'Data entry'!$BD$6:$BD$200,"&lt;&gt;*Negative*"))</f>
        <v>0</v>
      </c>
      <c r="G62" s="13">
        <f>SUM(COUNTIFS('Data entry'!$R$6:$R$200,'Summary Data'!$A62,'Data entry'!$B$6:$B$200,{"Confirmed";"Probable"},'Data entry'!$AO$6:$AO$200,$G$10, 'Data entry'!$BD$6:$BD$200,"&lt;&gt;*Negative*"))</f>
        <v>0</v>
      </c>
      <c r="H62" s="13">
        <f>SUM(COUNTIFS('Data entry'!$R$6:$R$200,'Summary Data'!$A62,'Data entry'!$B$6:$B$200,{"Confirmed";"Probable"},'Data entry'!$AO$6:$AO$200,$H$10, 'Data entry'!$BD$6:$BD$200,"&lt;&gt;*Negative*"))</f>
        <v>0</v>
      </c>
      <c r="I62" s="13">
        <f>SUM(COUNTIFS('Data entry'!$R$6:$R$200,'Summary Data'!$A62,'Data entry'!$B$6:$B$200,{"Confirmed";"Probable"},'Data entry'!$AO$6:$AO$200,$I$10, 'Data entry'!$BD$6:$BD$200,"&lt;&gt;*Negative*"))</f>
        <v>0</v>
      </c>
      <c r="J62" s="13">
        <f>SUM(COUNTIFS('Data entry'!$R$6:$R$200,'Summary Data'!$A62,'Data entry'!$B$6:$B$200,{"Confirmed";"Probable"},'Data entry'!$AO$6:$AO$200,$J$10, 'Data entry'!$BD$6:$BD$200,"&lt;&gt;*Negative*"))</f>
        <v>0</v>
      </c>
      <c r="K62" s="13">
        <f>SUM(COUNTIFS('Data entry'!$R$6:$R$200,'Summary Data'!$A62,'Data entry'!$B$6:$B$200,{"Confirmed";"Probable"},'Data entry'!$AO$6:$AO$200,$K$10, 'Data entry'!$BD$6:$BD$200,"&lt;&gt;*Negative*"))</f>
        <v>0</v>
      </c>
      <c r="L62" s="13">
        <f>SUM(COUNTIFS('Data entry'!$R$6:$R$200,'Summary Data'!$A62,'Data entry'!$B$6:$B$200,{"Confirmed";"Probable"},'Data entry'!$AO$6:$AO$200,$L$10, 'Data entry'!$BD$6:$BD$200,"&lt;&gt;*Negative*"))</f>
        <v>0</v>
      </c>
      <c r="M62" s="13">
        <f>SUM(COUNTIFS('Data entry'!$R$6:$R$200,'Summary Data'!$A62,'Data entry'!$B$6:$B$200,{"Confirmed";"Probable"},'Data entry'!$AO$6:$AO$200,$M$10, 'Data entry'!$BD$6:$BD$200,"&lt;&gt;*Negative*"))</f>
        <v>0</v>
      </c>
      <c r="N62" s="13">
        <f>SUM(COUNTIFS('Data entry'!$R$6:$R$200,'Summary Data'!$A62,'Data entry'!$B$6:$B$200,{"Confirmed";"Probable"},'Data entry'!$AO$6:$AO$200,$N$10, 'Data entry'!$BD$6:$BD$200,"&lt;&gt;*Negative*"))</f>
        <v>0</v>
      </c>
      <c r="O62" s="15">
        <f t="shared" si="3"/>
        <v>0</v>
      </c>
      <c r="P62" s="15">
        <f t="shared" si="4"/>
        <v>0</v>
      </c>
      <c r="Q62" s="15">
        <f>SUM(COUNTIFS('Data entry'!$R$6:$R$200,'Summary Data'!$A62,'Data entry'!$B$6:$B$200,{"Confirmed";"Probable"},'Data entry'!$AP$6:$AP$200,'Data Validation'!$U$2, 'Data entry'!$BD$6:$BD$200,"&lt;&gt;*Negative*"))</f>
        <v>0</v>
      </c>
      <c r="R62" s="15">
        <f>SUM(COUNTIFS('Data entry'!$R$6:$R$200,'Summary Data'!$A62,'Data entry'!$B$6:$B$200,{"Confirmed";"Probable"},'Data entry'!$AP$6:$AP$200,'Data Validation'!$U$3, 'Data entry'!$BD$6:$BD$200,"&lt;&gt;*Negative*"))</f>
        <v>0</v>
      </c>
      <c r="S62" s="15">
        <f>SUM(COUNTIFS('Data entry'!$R$6:$R$200,'Summary Data'!$A62,'Data entry'!$B$6:$B$200,{"Confirmed";"Probable"},'Data entry'!$AP$6:$AP$200,'Data Validation'!$U$4, 'Data entry'!$BD$6:$BD$200,"&lt;&gt;*Negative*"))</f>
        <v>0</v>
      </c>
      <c r="T62" s="15">
        <f>SUM(COUNTIFS('Data entry'!$R$6:$R$200,'Summary Data'!$A62,'Data entry'!$B$6:$B$200,{"Confirmed";"Probable"},'Data entry'!$AP$6:$AP$200,'Data Validation'!$U$5, 'Data entry'!$BD$6:$BD$200,"&lt;&gt;*Negative*"))</f>
        <v>0</v>
      </c>
      <c r="U62" s="15">
        <f>SUM(COUNTIFS('Data entry'!$R$6:$R$200,'Summary Data'!$A62,'Data entry'!$B$6:$B$200,{"Confirmed";"Probable"},'Data entry'!$AP$6:$AP$200,'Data Validation'!$U$6, 'Data entry'!$BD$6:$BD$200,"&lt;&gt;*Negative*"))</f>
        <v>0</v>
      </c>
      <c r="V62" s="15">
        <f>SUM(COUNTIFS('Data entry'!$R$6:$R$200,'Summary Data'!$A62,'Data entry'!$B$6:$B$200,{"Confirmed";"Probable"},'Data entry'!$AQ$6:$AQ$200,'Data Validation'!$V$2, 'Data entry'!$BD$6:$BD$200,"&lt;&gt;*Negative*"))</f>
        <v>0</v>
      </c>
      <c r="W62" s="15">
        <f>SUM(COUNTIFS('Data entry'!$R$6:$R$200,'Summary Data'!$A62,'Data entry'!$B$6:$B$200,{"Confirmed";"Probable"},'Data entry'!$AQ$6:$AQ$200,'Data Validation'!$V$3, 'Data entry'!$BD$6:$BD$200,"&lt;&gt;*Negative*"))</f>
        <v>0</v>
      </c>
      <c r="X62" s="15">
        <f>SUM(COUNTIFS('Data entry'!$R$6:$R$200,'Summary Data'!$A62,'Data entry'!$B$6:$B$200,{"Confirmed";"Probable"},'Data entry'!$AQ$6:$AQ$200,'Data Validation'!$V$4, 'Data entry'!$BD$6:$BD$200,"&lt;&gt;*Negative*"))</f>
        <v>0</v>
      </c>
      <c r="Y62" s="15">
        <f>SUM(COUNTIFS('Data entry'!$R$6:$R$200,'Summary Data'!$A62,'Data entry'!$B$6:$B$200,{"Confirmed";"Probable"},'Data entry'!$AQ$6:$AQ$200,'Data Validation'!$V$5, 'Data entry'!$BD$6:$BD$200,"&lt;&gt;*Negative*"))</f>
        <v>0</v>
      </c>
      <c r="Z62" s="15">
        <f>SUM(COUNTIFS('Data entry'!$R$6:$R$200,'Summary Data'!$A62,'Data entry'!$B$6:$B$200,{"Confirmed";"Probable"},'Data entry'!$AQ$6:$AQ$200,'Data Validation'!$V$6, 'Data entry'!$BD$6:$BD$200,"&lt;&gt;*Negative*"))</f>
        <v>0</v>
      </c>
      <c r="AA62" s="15">
        <f>SUM(COUNTIFS('Data entry'!$R$6:$R$200,'Summary Data'!$A62,'Data entry'!$B$6:$B$200,{"Confirmed";"Probable"},'Data entry'!$AQ$6:$AQ$200,'Data Validation'!$V$7, 'Data entry'!$BD$6:$BD$200,"&lt;&gt;*Negative*"))</f>
        <v>0</v>
      </c>
      <c r="AB62" s="15">
        <f>SUM(COUNTIFS('Data entry'!$R$6:$R$200,'Summary Data'!$A62,'Data entry'!$B$6:$B$200,{"Confirmed";"Probable"},'Data entry'!$AQ$6:$AQ$200,'Data Validation'!$V$8, 'Data entry'!$BD$6:$BD$200,"&lt;&gt;*Negative*"))</f>
        <v>0</v>
      </c>
      <c r="AC62" s="15">
        <f>SUM(COUNTIFS('Data entry'!$R$6:$R$200,'Summary Data'!$A62,'Data entry'!$B$6:$B$200,{"Confirmed";"Probable"},'Data entry'!$AQ$6:$AQ$200,'Data Validation'!$V$9, 'Data entry'!$BD$6:$BD$200,"&lt;&gt;*Negative*"))</f>
        <v>0</v>
      </c>
      <c r="AD62" s="15">
        <f>SUM(COUNTIFS('Data entry'!$R$6:$R$200,'Summary Data'!$A62,'Data entry'!$B$6:$B$200,{"Confirmed";"Probable"},'Data entry'!$AQ$6:$AQ$200,'Data Validation'!$V$10, 'Data entry'!$BD$6:$BD$200,"&lt;&gt;*Negative*"))</f>
        <v>0</v>
      </c>
      <c r="AE62" s="15">
        <f>SUM(COUNTIFS('Data entry'!$R$6:$R$200,'Summary Data'!$A62,'Data entry'!$B$6:$B$200,{"Confirmed";"Probable"},'Data entry'!$AQ$6:$AQ$200,'Data Validation'!$V$11, 'Data entry'!$BD$6:$BD$200,"&lt;&gt;*Negative*"))</f>
        <v>0</v>
      </c>
      <c r="AF62" s="15">
        <f>SUM(COUNTIFS('Data entry'!$R$6:$R$200,'Summary Data'!$A62,'Data entry'!$B$6:$B$200,{"Confirmed";"Probable"},'Data entry'!$AQ$6:$AQ$200,'Data Validation'!$V$2, 'Data entry'!$AP$6:$AP$200,'Data Validation'!$U$2, 'Data entry'!$BD$6:$BD$200,"&lt;&gt;*Negative*"))</f>
        <v>0</v>
      </c>
      <c r="AG62" s="15">
        <f>SUM(COUNTIFS('Data entry'!$R$6:$R$200,'Summary Data'!$A62,'Data entry'!$B$6:$B$200,{"Confirmed";"Probable"},'Data entry'!$AQ$6:$AQ$200,'Data Validation'!$V$2, 'Data entry'!$AP$6:$AP$200,'Data Validation'!$U$3, 'Data entry'!$BD$6:$BD$200,"&lt;&gt;*Negative*"))</f>
        <v>0</v>
      </c>
      <c r="AH62" s="15">
        <f>SUM(COUNTIFS('Data entry'!$R$6:$R$200,'Summary Data'!$A62,'Data entry'!$B$6:$B$200,{"Confirmed";"Probable"},'Data entry'!$AQ$6:$AQ$200,'Data Validation'!$V$2, 'Data entry'!$AP$6:$AP$200,'Data Validation'!$U$4, 'Data entry'!$BD$6:$BD$200,"&lt;&gt;*Negative*"))</f>
        <v>0</v>
      </c>
      <c r="AI62" s="15">
        <f>SUM(COUNTIFS('Data entry'!$R$6:$R$200,'Summary Data'!$A62,'Data entry'!$B$6:$B$200,{"Confirmed";"Probable"},'Data entry'!$AQ$6:$AQ$200,'Data Validation'!$V$2, 'Data entry'!$AP$6:$AP$200,'Data Validation'!$U$5, 'Data entry'!$BD$6:$BD$200,"&lt;&gt;*Negative*"))</f>
        <v>0</v>
      </c>
      <c r="AJ62" s="15">
        <f>SUM(COUNTIFS('Data entry'!$R$6:$R$200,'Summary Data'!$A62,'Data entry'!$B$6:$B$200,{"Confirmed";"Probable"},'Data entry'!$AQ$6:$AQ$200,'Data Validation'!$V$2, 'Data entry'!$AP$6:$AP$200,'Data Validation'!$U$6, 'Data entry'!$BD$6:$BD$200,"&lt;&gt;*Negative*"))</f>
        <v>0</v>
      </c>
      <c r="AK62" s="15">
        <f>SUM(COUNTIFS('Data entry'!$R$6:$R$200,'Summary Data'!$A62,'Data entry'!$B$6:$B$200,{"Confirmed";"Probable"},'Data entry'!$AQ$6:$AQ$200,'Data Validation'!$V$3, 'Data entry'!$AP$6:$AP$200,'Data Validation'!$U$2, 'Data entry'!$BD$6:$BD$200,"&lt;&gt;*Negative*"))</f>
        <v>0</v>
      </c>
      <c r="AL62" s="15">
        <f>SUM(COUNTIFS('Data entry'!$R$6:$R$200,'Summary Data'!$A62,'Data entry'!$B$6:$B$200,{"Confirmed";"Probable"},'Data entry'!$AQ$6:$AQ$200,'Data Validation'!$V$3, 'Data entry'!$AP$6:$AP$200,'Data Validation'!$U$3, 'Data entry'!$BD$6:$BD$200,"&lt;&gt;*Negative*"))</f>
        <v>0</v>
      </c>
      <c r="AM62" s="15">
        <f>SUM(COUNTIFS('Data entry'!$R$6:$R$200,'Summary Data'!$A62,'Data entry'!$B$6:$B$200,{"Confirmed";"Probable"},'Data entry'!$AQ$6:$AQ$200,'Data Validation'!$V$3, 'Data entry'!$AP$6:$AP$200,'Data Validation'!$U$4, 'Data entry'!$BD$6:$BD$200,"&lt;&gt;*Negative*"))</f>
        <v>0</v>
      </c>
      <c r="AN62" s="15">
        <f>SUM(COUNTIFS('Data entry'!$R$6:$R$200,'Summary Data'!$A62,'Data entry'!$B$6:$B$200,{"Confirmed";"Probable"},'Data entry'!$AQ$6:$AQ$200,'Data Validation'!$V$3, 'Data entry'!$AP$6:$AP$200,'Data Validation'!$U$5, 'Data entry'!$BD$6:$BD$200,"&lt;&gt;*Negative*"))</f>
        <v>0</v>
      </c>
      <c r="AO62" s="15">
        <f>SUM(COUNTIFS('Data entry'!$R$6:$R$200,'Summary Data'!$A62,'Data entry'!$B$6:$B$200,{"Confirmed";"Probable"},'Data entry'!$AQ$6:$AQ$200,'Data Validation'!$V$3, 'Data entry'!$AP$6:$AP$200,'Data Validation'!$U$6, 'Data entry'!$BD$6:$BD$200,"&lt;&gt;*Negative*"))</f>
        <v>0</v>
      </c>
      <c r="AP62" s="15">
        <f>SUM(COUNTIFS('Data entry'!$R$6:$R$200,'Summary Data'!$A62,'Data entry'!$B$6:$B$200,{"Confirmed";"Probable"},'Data entry'!$AQ$6:$AQ$200,'Data Validation'!$V$4, 'Data entry'!$AP$6:$AP$200,'Data Validation'!$U$2, 'Data entry'!$BD$6:$BD$200,"&lt;&gt;*Negative*"))</f>
        <v>0</v>
      </c>
      <c r="AQ62" s="15">
        <f>SUM(COUNTIFS('Data entry'!$R$6:$R$200,'Summary Data'!$A62,'Data entry'!$B$6:$B$200,{"Confirmed";"Probable"},'Data entry'!$AQ$6:$AQ$200,'Data Validation'!$V$4, 'Data entry'!$AP$6:$AP$200,'Data Validation'!$U$3, 'Data entry'!$BD$6:$BD$200,"&lt;&gt;*Negative*"))</f>
        <v>0</v>
      </c>
      <c r="AR62" s="15">
        <f>SUM(COUNTIFS('Data entry'!$R$6:$R$200,'Summary Data'!$A62,'Data entry'!$B$6:$B$200,{"Confirmed";"Probable"},'Data entry'!$AQ$6:$AQ$200,'Data Validation'!$V$4, 'Data entry'!$AP$6:$AP$200,'Data Validation'!$U$4, 'Data entry'!$BD$6:$BD$200,"&lt;&gt;*Negative*"))</f>
        <v>0</v>
      </c>
      <c r="AS62" s="15">
        <f>SUM(COUNTIFS('Data entry'!$R$6:$R$200,'Summary Data'!$A62,'Data entry'!$B$6:$B$200,{"Confirmed";"Probable"},'Data entry'!$AQ$6:$AQ$200,'Data Validation'!$V$4, 'Data entry'!$AP$6:$AP$200,'Data Validation'!$U$5, 'Data entry'!$BD$6:$BD$200,"&lt;&gt;*Negative*"))</f>
        <v>0</v>
      </c>
      <c r="AT62" s="15">
        <f>SUM(COUNTIFS('Data entry'!$R$6:$R$200,'Summary Data'!$A62,'Data entry'!$B$6:$B$200,{"Confirmed";"Probable"},'Data entry'!$AQ$6:$AQ$200,'Data Validation'!$V$4, 'Data entry'!$AP$6:$AP$200,'Data Validation'!$U$6, 'Data entry'!$BD$6:$BD$200,"&lt;&gt;*Negative*"))</f>
        <v>0</v>
      </c>
      <c r="AU62" s="15">
        <f>SUM(COUNTIFS('Data entry'!$R$6:$R$200,'Summary Data'!$A62,'Data entry'!$B$6:$B$200,{"Confirmed";"Probable"},'Data entry'!$AQ$6:$AQ$200,'Data Validation'!$V$5, 'Data entry'!$AP$6:$AP$200,'Data Validation'!$U$2, 'Data entry'!$BD$6:$BD$200,"&lt;&gt;*Negative*"))</f>
        <v>0</v>
      </c>
      <c r="AV62" s="15">
        <f>SUM(COUNTIFS('Data entry'!$R$6:$R$200,'Summary Data'!$A62,'Data entry'!$B$6:$B$200,{"Confirmed";"Probable"},'Data entry'!$AQ$6:$AQ$200,'Data Validation'!$V$5, 'Data entry'!$AP$6:$AP$200,'Data Validation'!$U$3, 'Data entry'!$BD$6:$BD$200,"&lt;&gt;*Negative*"))</f>
        <v>0</v>
      </c>
      <c r="AW62" s="15">
        <f>SUM(COUNTIFS('Data entry'!$R$6:$R$200,'Summary Data'!$A62,'Data entry'!$B$6:$B$200,{"Confirmed";"Probable"},'Data entry'!$AQ$6:$AQ$200,'Data Validation'!$V$5, 'Data entry'!$AP$6:$AP$200,'Data Validation'!$U$4, 'Data entry'!$BD$6:$BD$200,"&lt;&gt;*Negative*"))</f>
        <v>0</v>
      </c>
      <c r="AX62" s="15">
        <f>SUM(COUNTIFS('Data entry'!$R$6:$R$200,'Summary Data'!$A62,'Data entry'!$B$6:$B$200,{"Confirmed";"Probable"},'Data entry'!$AQ$6:$AQ$200,'Data Validation'!$V$5, 'Data entry'!$AP$6:$AP$200,'Data Validation'!$U$5, 'Data entry'!$BD$6:$BD$200,"&lt;&gt;*Negative*"))</f>
        <v>0</v>
      </c>
      <c r="AY62" s="15">
        <f>SUM(COUNTIFS('Data entry'!$R$6:$R$200,'Summary Data'!$A62,'Data entry'!$B$6:$B$200,{"Confirmed";"Probable"},'Data entry'!$AQ$6:$AQ$200,'Data Validation'!$V$5, 'Data entry'!$AP$6:$AP$200,'Data Validation'!$U$6, 'Data entry'!$BD$6:$BD$200,"&lt;&gt;*Negative*"))</f>
        <v>0</v>
      </c>
      <c r="AZ62" s="15">
        <f>SUM(COUNTIFS('Data entry'!$R$6:$R$200,'Summary Data'!$A62,'Data entry'!$B$6:$B$200,{"Confirmed";"Probable"},'Data entry'!$AQ$6:$AQ$200,'Data Validation'!$V$6, 'Data entry'!$AP$6:$AP$200,'Data Validation'!$U$2, 'Data entry'!$BD$6:$BD$200,"&lt;&gt;*Negative*"))</f>
        <v>0</v>
      </c>
      <c r="BA62" s="15">
        <f>SUM(COUNTIFS('Data entry'!$R$6:$R$200,'Summary Data'!$A62,'Data entry'!$B$6:$B$200,{"Confirmed";"Probable"},'Data entry'!$AQ$6:$AQ$200,'Data Validation'!$V$6, 'Data entry'!$AP$6:$AP$200,'Data Validation'!$U$3, 'Data entry'!$BD$6:$BD$200,"&lt;&gt;*Negative*"))</f>
        <v>0</v>
      </c>
      <c r="BB62" s="15">
        <f>SUM(COUNTIFS('Data entry'!$R$6:$R$200,'Summary Data'!$A62,'Data entry'!$B$6:$B$200,{"Confirmed";"Probable"},'Data entry'!$AQ$6:$AQ$200,'Data Validation'!$V$6, 'Data entry'!$AP$6:$AP$200,'Data Validation'!$U$4, 'Data entry'!$BD$6:$BD$200,"&lt;&gt;*Negative*"))</f>
        <v>0</v>
      </c>
      <c r="BC62" s="15">
        <f>SUM(COUNTIFS('Data entry'!$R$6:$R$200,'Summary Data'!$A62,'Data entry'!$B$6:$B$200,{"Confirmed";"Probable"},'Data entry'!$AQ$6:$AQ$200,'Data Validation'!$V$6, 'Data entry'!$AP$6:$AP$200,'Data Validation'!$U$5, 'Data entry'!$BD$6:$BD$200,"&lt;&gt;*Negative*"))</f>
        <v>0</v>
      </c>
      <c r="BD62" s="15">
        <f>SUM(COUNTIFS('Data entry'!$R$6:$R$200,'Summary Data'!$A62,'Data entry'!$B$6:$B$200,{"Confirmed";"Probable"},'Data entry'!$AQ$6:$AQ$200,'Data Validation'!$V$6, 'Data entry'!$AP$6:$AP$200,'Data Validation'!$U$6, 'Data entry'!$BD$6:$BD$200,"&lt;&gt;*Negative*"))</f>
        <v>0</v>
      </c>
      <c r="BE62" s="15">
        <f>SUM(COUNTIFS('Data entry'!$R$6:$R$200,'Summary Data'!$A62,'Data entry'!$B$6:$B$200,{"Confirmed";"Probable"},'Data entry'!$AQ$6:$AQ$200,'Data Validation'!$V$7, 'Data entry'!$AP$6:$AP$200,'Data Validation'!$U$2, 'Data entry'!$BD$6:$BD$200,"&lt;&gt;*Negative*"))</f>
        <v>0</v>
      </c>
      <c r="BF62" s="15">
        <f>SUM(COUNTIFS('Data entry'!$R$6:$R$200,'Summary Data'!$A62,'Data entry'!$B$6:$B$200,{"Confirmed";"Probable"},'Data entry'!$AQ$6:$AQ$200,'Data Validation'!$V$7, 'Data entry'!$AP$6:$AP$200,'Data Validation'!$U$3, 'Data entry'!$BD$6:$BD$200,"&lt;&gt;*Negative*"))</f>
        <v>0</v>
      </c>
      <c r="BG62" s="15">
        <f>SUM(COUNTIFS('Data entry'!$R$6:$R$200,'Summary Data'!$A62,'Data entry'!$B$6:$B$200,{"Confirmed";"Probable"},'Data entry'!$AQ$6:$AQ$200,'Data Validation'!$V$7, 'Data entry'!$AP$6:$AP$200,'Data Validation'!$U$4, 'Data entry'!$BD$6:$BD$200,"&lt;&gt;*Negative*"))</f>
        <v>0</v>
      </c>
      <c r="BH62" s="15">
        <f>SUM(COUNTIFS('Data entry'!$R$6:$R$200,'Summary Data'!$A62,'Data entry'!$B$6:$B$200,{"Confirmed";"Probable"},'Data entry'!$AQ$6:$AQ$200,'Data Validation'!$V$7, 'Data entry'!$AP$6:$AP$200,'Data Validation'!$U$5, 'Data entry'!$BD$6:$BD$200,"&lt;&gt;*Negative*"))</f>
        <v>0</v>
      </c>
      <c r="BI62" s="15">
        <f>SUM(COUNTIFS('Data entry'!$R$6:$R$200,'Summary Data'!$A62,'Data entry'!$B$6:$B$200,{"Confirmed";"Probable"},'Data entry'!$AQ$6:$AQ$200,'Data Validation'!$V$7, 'Data entry'!$AP$6:$AP$200,'Data Validation'!$U$6, 'Data entry'!$BD$6:$BD$200,"&lt;&gt;*Negative*"))</f>
        <v>0</v>
      </c>
      <c r="BJ62" s="15">
        <f>SUM(COUNTIFS('Data entry'!$R$6:$R$200,'Summary Data'!$A62,'Data entry'!$B$6:$B$200,{"Confirmed";"Probable"},'Data entry'!$AQ$6:$AQ$200,'Data Validation'!$V$8, 'Data entry'!$AP$6:$AP$200,'Data Validation'!$U$2, 'Data entry'!$BD$6:$BD$200,"&lt;&gt;*Negative*"))</f>
        <v>0</v>
      </c>
      <c r="BK62" s="15">
        <f>SUM(COUNTIFS('Data entry'!$R$6:$R$200,'Summary Data'!$A62,'Data entry'!$B$6:$B$200,{"Confirmed";"Probable"},'Data entry'!$AQ$6:$AQ$200,'Data Validation'!$V$8, 'Data entry'!$AP$6:$AP$200,'Data Validation'!$U$3, 'Data entry'!$BD$6:$BD$200,"&lt;&gt;*Negative*"))</f>
        <v>0</v>
      </c>
      <c r="BL62" s="15">
        <f>SUM(COUNTIFS('Data entry'!$R$6:$R$200,'Summary Data'!$A62,'Data entry'!$B$6:$B$200,{"Confirmed";"Probable"},'Data entry'!$AQ$6:$AQ$200,'Data Validation'!$V$8, 'Data entry'!$AP$6:$AP$200,'Data Validation'!$U$4, 'Data entry'!$BD$6:$BD$200,"&lt;&gt;*Negative*"))</f>
        <v>0</v>
      </c>
      <c r="BM62" s="15">
        <f>SUM(COUNTIFS('Data entry'!$R$6:$R$200,'Summary Data'!$A62,'Data entry'!$B$6:$B$200,{"Confirmed";"Probable"},'Data entry'!$AQ$6:$AQ$200,'Data Validation'!$V$8, 'Data entry'!$AP$6:$AP$200,'Data Validation'!$U$5, 'Data entry'!$BD$6:$BD$200,"&lt;&gt;*Negative*"))</f>
        <v>0</v>
      </c>
      <c r="BN62" s="15">
        <f>SUM(COUNTIFS('Data entry'!$R$6:$R$200,'Summary Data'!$A62,'Data entry'!$B$6:$B$200,{"Confirmed";"Probable"},'Data entry'!$AQ$6:$AQ$200,'Data Validation'!$V$8, 'Data entry'!$AP$6:$AP$200,'Data Validation'!$U$6, 'Data entry'!$BD$6:$BD$200,"&lt;&gt;*Negative*"))</f>
        <v>0</v>
      </c>
      <c r="BO62" s="15">
        <f>SUM(COUNTIFS('Data entry'!$R$6:$R$200,'Summary Data'!$A62,'Data entry'!$B$6:$B$200,{"Confirmed";"Probable"},'Data entry'!$AQ$6:$AQ$200,'Data Validation'!$V$9, 'Data entry'!$AP$6:$AP$200,'Data Validation'!$U$2, 'Data entry'!$BD$6:$BD$200,"&lt;&gt;*Negative*"))</f>
        <v>0</v>
      </c>
      <c r="BP62" s="15">
        <f>SUM(COUNTIFS('Data entry'!$R$6:$R$200,'Summary Data'!$A62,'Data entry'!$B$6:$B$200,{"Confirmed";"Probable"},'Data entry'!$AQ$6:$AQ$200,'Data Validation'!$V$9, 'Data entry'!$AP$6:$AP$200,'Data Validation'!$U$3, 'Data entry'!$BD$6:$BD$200,"&lt;&gt;*Negative*"))</f>
        <v>0</v>
      </c>
      <c r="BQ62" s="15">
        <f>SUM(COUNTIFS('Data entry'!$R$6:$R$200,'Summary Data'!$A62,'Data entry'!$B$6:$B$200,{"Confirmed";"Probable"},'Data entry'!$AQ$6:$AQ$200,'Data Validation'!$V$9, 'Data entry'!$AP$6:$AP$200,'Data Validation'!$U$4, 'Data entry'!$BD$6:$BD$200,"&lt;&gt;*Negative*"))</f>
        <v>0</v>
      </c>
      <c r="BR62" s="15">
        <f>SUM(COUNTIFS('Data entry'!$R$6:$R$200,'Summary Data'!$A62,'Data entry'!$B$6:$B$200,{"Confirmed";"Probable"},'Data entry'!$AQ$6:$AQ$200,'Data Validation'!$V$9, 'Data entry'!$AP$6:$AP$200,'Data Validation'!$U$5, 'Data entry'!$BD$6:$BD$200,"&lt;&gt;*Negative*"))</f>
        <v>0</v>
      </c>
      <c r="BS62" s="15">
        <f>SUM(COUNTIFS('Data entry'!$R$6:$R$200,'Summary Data'!$A62,'Data entry'!$B$6:$B$200,{"Confirmed";"Probable"},'Data entry'!$AQ$6:$AQ$200,'Data Validation'!$V$9, 'Data entry'!$AP$6:$AP$200,'Data Validation'!$U$6, 'Data entry'!$BD$6:$BD$200,"&lt;&gt;*Negative*"))</f>
        <v>0</v>
      </c>
      <c r="BT62" s="15">
        <f>SUM(COUNTIFS('Data entry'!$R$6:$R$200,'Summary Data'!$A62,'Data entry'!$B$6:$B$200,{"Confirmed";"Probable"},'Data entry'!$AQ$6:$AQ$200,'Data Validation'!$V$10, 'Data entry'!$AP$6:$AP$200,'Data Validation'!$U$2, 'Data entry'!$BD$6:$BD$200,"&lt;&gt;*Negative*"))</f>
        <v>0</v>
      </c>
      <c r="BU62" s="15">
        <f>SUM(COUNTIFS('Data entry'!$R$6:$R$200,'Summary Data'!$A62,'Data entry'!$B$6:$B$200,{"Confirmed";"Probable"},'Data entry'!$AQ$6:$AQ$200,'Data Validation'!$V$10, 'Data entry'!$AP$6:$AP$200,'Data Validation'!$U$3, 'Data entry'!$BD$6:$BD$200,"&lt;&gt;*Negative*"))</f>
        <v>0</v>
      </c>
      <c r="BV62" s="15">
        <f>SUM(COUNTIFS('Data entry'!$R$6:$R$200,'Summary Data'!$A62,'Data entry'!$B$6:$B$200,{"Confirmed";"Probable"},'Data entry'!$AQ$6:$AQ$200,'Data Validation'!$V$10, 'Data entry'!$AP$6:$AP$200,'Data Validation'!$U$4, 'Data entry'!$BD$6:$BD$200,"&lt;&gt;*Negative*"))</f>
        <v>0</v>
      </c>
      <c r="BW62" s="15">
        <f>SUM(COUNTIFS('Data entry'!$R$6:$R$200,'Summary Data'!$A62,'Data entry'!$B$6:$B$200,{"Confirmed";"Probable"},'Data entry'!$AQ$6:$AQ$200,'Data Validation'!$V$10, 'Data entry'!$AP$6:$AP$200,'Data Validation'!$U$5, 'Data entry'!$BD$6:$BD$200,"&lt;&gt;*Negative*"))</f>
        <v>0</v>
      </c>
      <c r="BX62" s="15">
        <f>SUM(COUNTIFS('Data entry'!$R$6:$R$200,'Summary Data'!$A62,'Data entry'!$B$6:$B$200,{"Confirmed";"Probable"},'Data entry'!$AQ$6:$AQ$200,'Data Validation'!$V$10, 'Data entry'!$AP$6:$AP$200,'Data Validation'!$U$6, 'Data entry'!$BD$6:$BD$200,"&lt;&gt;*Negative*"))</f>
        <v>0</v>
      </c>
      <c r="BY62" s="15">
        <f>SUM(COUNTIFS('Data entry'!$R$6:$R$200,'Summary Data'!$A62,'Data entry'!$B$6:$B$200,{"Confirmed";"Probable"},'Data entry'!$AQ$6:$AQ$200,'Data Validation'!$V$11, 'Data entry'!$AP$6:$AP$200,'Data Validation'!$U$2, 'Data entry'!$BD$6:$BD$200,"&lt;&gt;*Negative*"))</f>
        <v>0</v>
      </c>
      <c r="BZ62" s="15">
        <f>SUM(COUNTIFS('Data entry'!$R$6:$R$200,'Summary Data'!$A62,'Data entry'!$B$6:$B$200,{"Confirmed";"Probable"},'Data entry'!$AQ$6:$AQ$200,'Data Validation'!$V$11, 'Data entry'!$AP$6:$AP$200,'Data Validation'!$U$3, 'Data entry'!$BD$6:$BD$200,"&lt;&gt;*Negative*"))</f>
        <v>0</v>
      </c>
      <c r="CA62" s="15">
        <f>SUM(COUNTIFS('Data entry'!$R$6:$R$200,'Summary Data'!$A62,'Data entry'!$B$6:$B$200,{"Confirmed";"Probable"},'Data entry'!$AQ$6:$AQ$200,'Data Validation'!$V$11, 'Data entry'!$AP$6:$AP$200,'Data Validation'!$U$4, 'Data entry'!$BD$6:$BD$200,"&lt;&gt;*Negative*"))</f>
        <v>0</v>
      </c>
      <c r="CB62" s="15">
        <f>SUM(COUNTIFS('Data entry'!$R$6:$R$200,'Summary Data'!$A62,'Data entry'!$B$6:$B$200,{"Confirmed";"Probable"},'Data entry'!$AQ$6:$AQ$200,'Data Validation'!$V$11, 'Data entry'!$AP$6:$AP$200,'Data Validation'!$U$5, 'Data entry'!$BD$6:$BD$200,"&lt;&gt;*Negative*"))</f>
        <v>0</v>
      </c>
      <c r="CC62" s="15">
        <f>SUM(COUNTIFS('Data entry'!$R$6:$R$200,'Summary Data'!$A62,'Data entry'!$B$6:$B$200,{"Confirmed";"Probable"},'Data entry'!$AQ$6:$AQ$200,'Data Validation'!$V$11, 'Data entry'!$AP$6:$AP$200,'Data Validation'!$U$6, 'Data entry'!$BD$6:$BD$200,"&lt;&gt;*Negative*"))</f>
        <v>0</v>
      </c>
    </row>
    <row r="63" spans="1:81" x14ac:dyDescent="0.3">
      <c r="A63" s="12">
        <f t="shared" si="5"/>
        <v>51</v>
      </c>
      <c r="B63" s="13">
        <f t="shared" si="2"/>
        <v>0</v>
      </c>
      <c r="C63" s="13">
        <f>COUNTIFS('Data entry'!$R$6:$R$200,$A63,'Data entry'!$B$6:$B$200,"Confirmed",'Data entry'!$BD$6:$BD$200,"&lt;&gt;*Negative*")</f>
        <v>0</v>
      </c>
      <c r="D63" s="13">
        <f>COUNTIFS('Data entry'!$R$6:$R$200,$A63,'Data entry'!$B$6:$B$200,"Probable",'Data entry'!$BD$6:$BD$200,"&lt;&gt;*Negative*")</f>
        <v>0</v>
      </c>
      <c r="E63" s="13">
        <f>COUNTIFS('Data entry'!$R$6:$R$200,$A63,'Data entry'!$B$6:$B$200,"DNM")</f>
        <v>0</v>
      </c>
      <c r="F63" s="13">
        <f>SUM(COUNTIFS('Data entry'!$R$6:$R$200,'Summary Data'!$A63,'Data entry'!$B$6:$B$200,{"Confirmed";"Probable"},'Data entry'!$AO$6:$AO$200,$F$10, 'Data entry'!$BD$6:$BD$200,"&lt;&gt;*Negative*"))</f>
        <v>0</v>
      </c>
      <c r="G63" s="13">
        <f>SUM(COUNTIFS('Data entry'!$R$6:$R$200,'Summary Data'!$A63,'Data entry'!$B$6:$B$200,{"Confirmed";"Probable"},'Data entry'!$AO$6:$AO$200,$G$10, 'Data entry'!$BD$6:$BD$200,"&lt;&gt;*Negative*"))</f>
        <v>0</v>
      </c>
      <c r="H63" s="13">
        <f>SUM(COUNTIFS('Data entry'!$R$6:$R$200,'Summary Data'!$A63,'Data entry'!$B$6:$B$200,{"Confirmed";"Probable"},'Data entry'!$AO$6:$AO$200,$H$10, 'Data entry'!$BD$6:$BD$200,"&lt;&gt;*Negative*"))</f>
        <v>0</v>
      </c>
      <c r="I63" s="13">
        <f>SUM(COUNTIFS('Data entry'!$R$6:$R$200,'Summary Data'!$A63,'Data entry'!$B$6:$B$200,{"Confirmed";"Probable"},'Data entry'!$AO$6:$AO$200,$I$10, 'Data entry'!$BD$6:$BD$200,"&lt;&gt;*Negative*"))</f>
        <v>0</v>
      </c>
      <c r="J63" s="13">
        <f>SUM(COUNTIFS('Data entry'!$R$6:$R$200,'Summary Data'!$A63,'Data entry'!$B$6:$B$200,{"Confirmed";"Probable"},'Data entry'!$AO$6:$AO$200,$J$10, 'Data entry'!$BD$6:$BD$200,"&lt;&gt;*Negative*"))</f>
        <v>0</v>
      </c>
      <c r="K63" s="13">
        <f>SUM(COUNTIFS('Data entry'!$R$6:$R$200,'Summary Data'!$A63,'Data entry'!$B$6:$B$200,{"Confirmed";"Probable"},'Data entry'!$AO$6:$AO$200,$K$10, 'Data entry'!$BD$6:$BD$200,"&lt;&gt;*Negative*"))</f>
        <v>0</v>
      </c>
      <c r="L63" s="13">
        <f>SUM(COUNTIFS('Data entry'!$R$6:$R$200,'Summary Data'!$A63,'Data entry'!$B$6:$B$200,{"Confirmed";"Probable"},'Data entry'!$AO$6:$AO$200,$L$10, 'Data entry'!$BD$6:$BD$200,"&lt;&gt;*Negative*"))</f>
        <v>0</v>
      </c>
      <c r="M63" s="13">
        <f>SUM(COUNTIFS('Data entry'!$R$6:$R$200,'Summary Data'!$A63,'Data entry'!$B$6:$B$200,{"Confirmed";"Probable"},'Data entry'!$AO$6:$AO$200,$M$10, 'Data entry'!$BD$6:$BD$200,"&lt;&gt;*Negative*"))</f>
        <v>0</v>
      </c>
      <c r="N63" s="13">
        <f>SUM(COUNTIFS('Data entry'!$R$6:$R$200,'Summary Data'!$A63,'Data entry'!$B$6:$B$200,{"Confirmed";"Probable"},'Data entry'!$AO$6:$AO$200,$N$10, 'Data entry'!$BD$6:$BD$200,"&lt;&gt;*Negative*"))</f>
        <v>0</v>
      </c>
      <c r="O63" s="15">
        <f t="shared" si="3"/>
        <v>0</v>
      </c>
      <c r="P63" s="15">
        <f t="shared" si="4"/>
        <v>0</v>
      </c>
      <c r="Q63" s="15">
        <f>SUM(COUNTIFS('Data entry'!$R$6:$R$200,'Summary Data'!$A63,'Data entry'!$B$6:$B$200,{"Confirmed";"Probable"},'Data entry'!$AP$6:$AP$200,'Data Validation'!$U$2, 'Data entry'!$BD$6:$BD$200,"&lt;&gt;*Negative*"))</f>
        <v>0</v>
      </c>
      <c r="R63" s="15">
        <f>SUM(COUNTIFS('Data entry'!$R$6:$R$200,'Summary Data'!$A63,'Data entry'!$B$6:$B$200,{"Confirmed";"Probable"},'Data entry'!$AP$6:$AP$200,'Data Validation'!$U$3, 'Data entry'!$BD$6:$BD$200,"&lt;&gt;*Negative*"))</f>
        <v>0</v>
      </c>
      <c r="S63" s="15">
        <f>SUM(COUNTIFS('Data entry'!$R$6:$R$200,'Summary Data'!$A63,'Data entry'!$B$6:$B$200,{"Confirmed";"Probable"},'Data entry'!$AP$6:$AP$200,'Data Validation'!$U$4, 'Data entry'!$BD$6:$BD$200,"&lt;&gt;*Negative*"))</f>
        <v>0</v>
      </c>
      <c r="T63" s="15">
        <f>SUM(COUNTIFS('Data entry'!$R$6:$R$200,'Summary Data'!$A63,'Data entry'!$B$6:$B$200,{"Confirmed";"Probable"},'Data entry'!$AP$6:$AP$200,'Data Validation'!$U$5, 'Data entry'!$BD$6:$BD$200,"&lt;&gt;*Negative*"))</f>
        <v>0</v>
      </c>
      <c r="U63" s="15">
        <f>SUM(COUNTIFS('Data entry'!$R$6:$R$200,'Summary Data'!$A63,'Data entry'!$B$6:$B$200,{"Confirmed";"Probable"},'Data entry'!$AP$6:$AP$200,'Data Validation'!$U$6, 'Data entry'!$BD$6:$BD$200,"&lt;&gt;*Negative*"))</f>
        <v>0</v>
      </c>
      <c r="V63" s="15">
        <f>SUM(COUNTIFS('Data entry'!$R$6:$R$200,'Summary Data'!$A63,'Data entry'!$B$6:$B$200,{"Confirmed";"Probable"},'Data entry'!$AQ$6:$AQ$200,'Data Validation'!$V$2, 'Data entry'!$BD$6:$BD$200,"&lt;&gt;*Negative*"))</f>
        <v>0</v>
      </c>
      <c r="W63" s="15">
        <f>SUM(COUNTIFS('Data entry'!$R$6:$R$200,'Summary Data'!$A63,'Data entry'!$B$6:$B$200,{"Confirmed";"Probable"},'Data entry'!$AQ$6:$AQ$200,'Data Validation'!$V$3, 'Data entry'!$BD$6:$BD$200,"&lt;&gt;*Negative*"))</f>
        <v>0</v>
      </c>
      <c r="X63" s="15">
        <f>SUM(COUNTIFS('Data entry'!$R$6:$R$200,'Summary Data'!$A63,'Data entry'!$B$6:$B$200,{"Confirmed";"Probable"},'Data entry'!$AQ$6:$AQ$200,'Data Validation'!$V$4, 'Data entry'!$BD$6:$BD$200,"&lt;&gt;*Negative*"))</f>
        <v>0</v>
      </c>
      <c r="Y63" s="15">
        <f>SUM(COUNTIFS('Data entry'!$R$6:$R$200,'Summary Data'!$A63,'Data entry'!$B$6:$B$200,{"Confirmed";"Probable"},'Data entry'!$AQ$6:$AQ$200,'Data Validation'!$V$5, 'Data entry'!$BD$6:$BD$200,"&lt;&gt;*Negative*"))</f>
        <v>0</v>
      </c>
      <c r="Z63" s="15">
        <f>SUM(COUNTIFS('Data entry'!$R$6:$R$200,'Summary Data'!$A63,'Data entry'!$B$6:$B$200,{"Confirmed";"Probable"},'Data entry'!$AQ$6:$AQ$200,'Data Validation'!$V$6, 'Data entry'!$BD$6:$BD$200,"&lt;&gt;*Negative*"))</f>
        <v>0</v>
      </c>
      <c r="AA63" s="15">
        <f>SUM(COUNTIFS('Data entry'!$R$6:$R$200,'Summary Data'!$A63,'Data entry'!$B$6:$B$200,{"Confirmed";"Probable"},'Data entry'!$AQ$6:$AQ$200,'Data Validation'!$V$7, 'Data entry'!$BD$6:$BD$200,"&lt;&gt;*Negative*"))</f>
        <v>0</v>
      </c>
      <c r="AB63" s="15">
        <f>SUM(COUNTIFS('Data entry'!$R$6:$R$200,'Summary Data'!$A63,'Data entry'!$B$6:$B$200,{"Confirmed";"Probable"},'Data entry'!$AQ$6:$AQ$200,'Data Validation'!$V$8, 'Data entry'!$BD$6:$BD$200,"&lt;&gt;*Negative*"))</f>
        <v>0</v>
      </c>
      <c r="AC63" s="15">
        <f>SUM(COUNTIFS('Data entry'!$R$6:$R$200,'Summary Data'!$A63,'Data entry'!$B$6:$B$200,{"Confirmed";"Probable"},'Data entry'!$AQ$6:$AQ$200,'Data Validation'!$V$9, 'Data entry'!$BD$6:$BD$200,"&lt;&gt;*Negative*"))</f>
        <v>0</v>
      </c>
      <c r="AD63" s="15">
        <f>SUM(COUNTIFS('Data entry'!$R$6:$R$200,'Summary Data'!$A63,'Data entry'!$B$6:$B$200,{"Confirmed";"Probable"},'Data entry'!$AQ$6:$AQ$200,'Data Validation'!$V$10, 'Data entry'!$BD$6:$BD$200,"&lt;&gt;*Negative*"))</f>
        <v>0</v>
      </c>
      <c r="AE63" s="15">
        <f>SUM(COUNTIFS('Data entry'!$R$6:$R$200,'Summary Data'!$A63,'Data entry'!$B$6:$B$200,{"Confirmed";"Probable"},'Data entry'!$AQ$6:$AQ$200,'Data Validation'!$V$11, 'Data entry'!$BD$6:$BD$200,"&lt;&gt;*Negative*"))</f>
        <v>0</v>
      </c>
      <c r="AF63" s="15">
        <f>SUM(COUNTIFS('Data entry'!$R$6:$R$200,'Summary Data'!$A63,'Data entry'!$B$6:$B$200,{"Confirmed";"Probable"},'Data entry'!$AQ$6:$AQ$200,'Data Validation'!$V$2, 'Data entry'!$AP$6:$AP$200,'Data Validation'!$U$2, 'Data entry'!$BD$6:$BD$200,"&lt;&gt;*Negative*"))</f>
        <v>0</v>
      </c>
      <c r="AG63" s="15">
        <f>SUM(COUNTIFS('Data entry'!$R$6:$R$200,'Summary Data'!$A63,'Data entry'!$B$6:$B$200,{"Confirmed";"Probable"},'Data entry'!$AQ$6:$AQ$200,'Data Validation'!$V$2, 'Data entry'!$AP$6:$AP$200,'Data Validation'!$U$3, 'Data entry'!$BD$6:$BD$200,"&lt;&gt;*Negative*"))</f>
        <v>0</v>
      </c>
      <c r="AH63" s="15">
        <f>SUM(COUNTIFS('Data entry'!$R$6:$R$200,'Summary Data'!$A63,'Data entry'!$B$6:$B$200,{"Confirmed";"Probable"},'Data entry'!$AQ$6:$AQ$200,'Data Validation'!$V$2, 'Data entry'!$AP$6:$AP$200,'Data Validation'!$U$4, 'Data entry'!$BD$6:$BD$200,"&lt;&gt;*Negative*"))</f>
        <v>0</v>
      </c>
      <c r="AI63" s="15">
        <f>SUM(COUNTIFS('Data entry'!$R$6:$R$200,'Summary Data'!$A63,'Data entry'!$B$6:$B$200,{"Confirmed";"Probable"},'Data entry'!$AQ$6:$AQ$200,'Data Validation'!$V$2, 'Data entry'!$AP$6:$AP$200,'Data Validation'!$U$5, 'Data entry'!$BD$6:$BD$200,"&lt;&gt;*Negative*"))</f>
        <v>0</v>
      </c>
      <c r="AJ63" s="15">
        <f>SUM(COUNTIFS('Data entry'!$R$6:$R$200,'Summary Data'!$A63,'Data entry'!$B$6:$B$200,{"Confirmed";"Probable"},'Data entry'!$AQ$6:$AQ$200,'Data Validation'!$V$2, 'Data entry'!$AP$6:$AP$200,'Data Validation'!$U$6, 'Data entry'!$BD$6:$BD$200,"&lt;&gt;*Negative*"))</f>
        <v>0</v>
      </c>
      <c r="AK63" s="15">
        <f>SUM(COUNTIFS('Data entry'!$R$6:$R$200,'Summary Data'!$A63,'Data entry'!$B$6:$B$200,{"Confirmed";"Probable"},'Data entry'!$AQ$6:$AQ$200,'Data Validation'!$V$3, 'Data entry'!$AP$6:$AP$200,'Data Validation'!$U$2, 'Data entry'!$BD$6:$BD$200,"&lt;&gt;*Negative*"))</f>
        <v>0</v>
      </c>
      <c r="AL63" s="15">
        <f>SUM(COUNTIFS('Data entry'!$R$6:$R$200,'Summary Data'!$A63,'Data entry'!$B$6:$B$200,{"Confirmed";"Probable"},'Data entry'!$AQ$6:$AQ$200,'Data Validation'!$V$3, 'Data entry'!$AP$6:$AP$200,'Data Validation'!$U$3, 'Data entry'!$BD$6:$BD$200,"&lt;&gt;*Negative*"))</f>
        <v>0</v>
      </c>
      <c r="AM63" s="15">
        <f>SUM(COUNTIFS('Data entry'!$R$6:$R$200,'Summary Data'!$A63,'Data entry'!$B$6:$B$200,{"Confirmed";"Probable"},'Data entry'!$AQ$6:$AQ$200,'Data Validation'!$V$3, 'Data entry'!$AP$6:$AP$200,'Data Validation'!$U$4, 'Data entry'!$BD$6:$BD$200,"&lt;&gt;*Negative*"))</f>
        <v>0</v>
      </c>
      <c r="AN63" s="15">
        <f>SUM(COUNTIFS('Data entry'!$R$6:$R$200,'Summary Data'!$A63,'Data entry'!$B$6:$B$200,{"Confirmed";"Probable"},'Data entry'!$AQ$6:$AQ$200,'Data Validation'!$V$3, 'Data entry'!$AP$6:$AP$200,'Data Validation'!$U$5, 'Data entry'!$BD$6:$BD$200,"&lt;&gt;*Negative*"))</f>
        <v>0</v>
      </c>
      <c r="AO63" s="15">
        <f>SUM(COUNTIFS('Data entry'!$R$6:$R$200,'Summary Data'!$A63,'Data entry'!$B$6:$B$200,{"Confirmed";"Probable"},'Data entry'!$AQ$6:$AQ$200,'Data Validation'!$V$3, 'Data entry'!$AP$6:$AP$200,'Data Validation'!$U$6, 'Data entry'!$BD$6:$BD$200,"&lt;&gt;*Negative*"))</f>
        <v>0</v>
      </c>
      <c r="AP63" s="15">
        <f>SUM(COUNTIFS('Data entry'!$R$6:$R$200,'Summary Data'!$A63,'Data entry'!$B$6:$B$200,{"Confirmed";"Probable"},'Data entry'!$AQ$6:$AQ$200,'Data Validation'!$V$4, 'Data entry'!$AP$6:$AP$200,'Data Validation'!$U$2, 'Data entry'!$BD$6:$BD$200,"&lt;&gt;*Negative*"))</f>
        <v>0</v>
      </c>
      <c r="AQ63" s="15">
        <f>SUM(COUNTIFS('Data entry'!$R$6:$R$200,'Summary Data'!$A63,'Data entry'!$B$6:$B$200,{"Confirmed";"Probable"},'Data entry'!$AQ$6:$AQ$200,'Data Validation'!$V$4, 'Data entry'!$AP$6:$AP$200,'Data Validation'!$U$3, 'Data entry'!$BD$6:$BD$200,"&lt;&gt;*Negative*"))</f>
        <v>0</v>
      </c>
      <c r="AR63" s="15">
        <f>SUM(COUNTIFS('Data entry'!$R$6:$R$200,'Summary Data'!$A63,'Data entry'!$B$6:$B$200,{"Confirmed";"Probable"},'Data entry'!$AQ$6:$AQ$200,'Data Validation'!$V$4, 'Data entry'!$AP$6:$AP$200,'Data Validation'!$U$4, 'Data entry'!$BD$6:$BD$200,"&lt;&gt;*Negative*"))</f>
        <v>0</v>
      </c>
      <c r="AS63" s="15">
        <f>SUM(COUNTIFS('Data entry'!$R$6:$R$200,'Summary Data'!$A63,'Data entry'!$B$6:$B$200,{"Confirmed";"Probable"},'Data entry'!$AQ$6:$AQ$200,'Data Validation'!$V$4, 'Data entry'!$AP$6:$AP$200,'Data Validation'!$U$5, 'Data entry'!$BD$6:$BD$200,"&lt;&gt;*Negative*"))</f>
        <v>0</v>
      </c>
      <c r="AT63" s="15">
        <f>SUM(COUNTIFS('Data entry'!$R$6:$R$200,'Summary Data'!$A63,'Data entry'!$B$6:$B$200,{"Confirmed";"Probable"},'Data entry'!$AQ$6:$AQ$200,'Data Validation'!$V$4, 'Data entry'!$AP$6:$AP$200,'Data Validation'!$U$6, 'Data entry'!$BD$6:$BD$200,"&lt;&gt;*Negative*"))</f>
        <v>0</v>
      </c>
      <c r="AU63" s="15">
        <f>SUM(COUNTIFS('Data entry'!$R$6:$R$200,'Summary Data'!$A63,'Data entry'!$B$6:$B$200,{"Confirmed";"Probable"},'Data entry'!$AQ$6:$AQ$200,'Data Validation'!$V$5, 'Data entry'!$AP$6:$AP$200,'Data Validation'!$U$2, 'Data entry'!$BD$6:$BD$200,"&lt;&gt;*Negative*"))</f>
        <v>0</v>
      </c>
      <c r="AV63" s="15">
        <f>SUM(COUNTIFS('Data entry'!$R$6:$R$200,'Summary Data'!$A63,'Data entry'!$B$6:$B$200,{"Confirmed";"Probable"},'Data entry'!$AQ$6:$AQ$200,'Data Validation'!$V$5, 'Data entry'!$AP$6:$AP$200,'Data Validation'!$U$3, 'Data entry'!$BD$6:$BD$200,"&lt;&gt;*Negative*"))</f>
        <v>0</v>
      </c>
      <c r="AW63" s="15">
        <f>SUM(COUNTIFS('Data entry'!$R$6:$R$200,'Summary Data'!$A63,'Data entry'!$B$6:$B$200,{"Confirmed";"Probable"},'Data entry'!$AQ$6:$AQ$200,'Data Validation'!$V$5, 'Data entry'!$AP$6:$AP$200,'Data Validation'!$U$4, 'Data entry'!$BD$6:$BD$200,"&lt;&gt;*Negative*"))</f>
        <v>0</v>
      </c>
      <c r="AX63" s="15">
        <f>SUM(COUNTIFS('Data entry'!$R$6:$R$200,'Summary Data'!$A63,'Data entry'!$B$6:$B$200,{"Confirmed";"Probable"},'Data entry'!$AQ$6:$AQ$200,'Data Validation'!$V$5, 'Data entry'!$AP$6:$AP$200,'Data Validation'!$U$5, 'Data entry'!$BD$6:$BD$200,"&lt;&gt;*Negative*"))</f>
        <v>0</v>
      </c>
      <c r="AY63" s="15">
        <f>SUM(COUNTIFS('Data entry'!$R$6:$R$200,'Summary Data'!$A63,'Data entry'!$B$6:$B$200,{"Confirmed";"Probable"},'Data entry'!$AQ$6:$AQ$200,'Data Validation'!$V$5, 'Data entry'!$AP$6:$AP$200,'Data Validation'!$U$6, 'Data entry'!$BD$6:$BD$200,"&lt;&gt;*Negative*"))</f>
        <v>0</v>
      </c>
      <c r="AZ63" s="15">
        <f>SUM(COUNTIFS('Data entry'!$R$6:$R$200,'Summary Data'!$A63,'Data entry'!$B$6:$B$200,{"Confirmed";"Probable"},'Data entry'!$AQ$6:$AQ$200,'Data Validation'!$V$6, 'Data entry'!$AP$6:$AP$200,'Data Validation'!$U$2, 'Data entry'!$BD$6:$BD$200,"&lt;&gt;*Negative*"))</f>
        <v>0</v>
      </c>
      <c r="BA63" s="15">
        <f>SUM(COUNTIFS('Data entry'!$R$6:$R$200,'Summary Data'!$A63,'Data entry'!$B$6:$B$200,{"Confirmed";"Probable"},'Data entry'!$AQ$6:$AQ$200,'Data Validation'!$V$6, 'Data entry'!$AP$6:$AP$200,'Data Validation'!$U$3, 'Data entry'!$BD$6:$BD$200,"&lt;&gt;*Negative*"))</f>
        <v>0</v>
      </c>
      <c r="BB63" s="15">
        <f>SUM(COUNTIFS('Data entry'!$R$6:$R$200,'Summary Data'!$A63,'Data entry'!$B$6:$B$200,{"Confirmed";"Probable"},'Data entry'!$AQ$6:$AQ$200,'Data Validation'!$V$6, 'Data entry'!$AP$6:$AP$200,'Data Validation'!$U$4, 'Data entry'!$BD$6:$BD$200,"&lt;&gt;*Negative*"))</f>
        <v>0</v>
      </c>
      <c r="BC63" s="15">
        <f>SUM(COUNTIFS('Data entry'!$R$6:$R$200,'Summary Data'!$A63,'Data entry'!$B$6:$B$200,{"Confirmed";"Probable"},'Data entry'!$AQ$6:$AQ$200,'Data Validation'!$V$6, 'Data entry'!$AP$6:$AP$200,'Data Validation'!$U$5, 'Data entry'!$BD$6:$BD$200,"&lt;&gt;*Negative*"))</f>
        <v>0</v>
      </c>
      <c r="BD63" s="15">
        <f>SUM(COUNTIFS('Data entry'!$R$6:$R$200,'Summary Data'!$A63,'Data entry'!$B$6:$B$200,{"Confirmed";"Probable"},'Data entry'!$AQ$6:$AQ$200,'Data Validation'!$V$6, 'Data entry'!$AP$6:$AP$200,'Data Validation'!$U$6, 'Data entry'!$BD$6:$BD$200,"&lt;&gt;*Negative*"))</f>
        <v>0</v>
      </c>
      <c r="BE63" s="15">
        <f>SUM(COUNTIFS('Data entry'!$R$6:$R$200,'Summary Data'!$A63,'Data entry'!$B$6:$B$200,{"Confirmed";"Probable"},'Data entry'!$AQ$6:$AQ$200,'Data Validation'!$V$7, 'Data entry'!$AP$6:$AP$200,'Data Validation'!$U$2, 'Data entry'!$BD$6:$BD$200,"&lt;&gt;*Negative*"))</f>
        <v>0</v>
      </c>
      <c r="BF63" s="15">
        <f>SUM(COUNTIFS('Data entry'!$R$6:$R$200,'Summary Data'!$A63,'Data entry'!$B$6:$B$200,{"Confirmed";"Probable"},'Data entry'!$AQ$6:$AQ$200,'Data Validation'!$V$7, 'Data entry'!$AP$6:$AP$200,'Data Validation'!$U$3, 'Data entry'!$BD$6:$BD$200,"&lt;&gt;*Negative*"))</f>
        <v>0</v>
      </c>
      <c r="BG63" s="15">
        <f>SUM(COUNTIFS('Data entry'!$R$6:$R$200,'Summary Data'!$A63,'Data entry'!$B$6:$B$200,{"Confirmed";"Probable"},'Data entry'!$AQ$6:$AQ$200,'Data Validation'!$V$7, 'Data entry'!$AP$6:$AP$200,'Data Validation'!$U$4, 'Data entry'!$BD$6:$BD$200,"&lt;&gt;*Negative*"))</f>
        <v>0</v>
      </c>
      <c r="BH63" s="15">
        <f>SUM(COUNTIFS('Data entry'!$R$6:$R$200,'Summary Data'!$A63,'Data entry'!$B$6:$B$200,{"Confirmed";"Probable"},'Data entry'!$AQ$6:$AQ$200,'Data Validation'!$V$7, 'Data entry'!$AP$6:$AP$200,'Data Validation'!$U$5, 'Data entry'!$BD$6:$BD$200,"&lt;&gt;*Negative*"))</f>
        <v>0</v>
      </c>
      <c r="BI63" s="15">
        <f>SUM(COUNTIFS('Data entry'!$R$6:$R$200,'Summary Data'!$A63,'Data entry'!$B$6:$B$200,{"Confirmed";"Probable"},'Data entry'!$AQ$6:$AQ$200,'Data Validation'!$V$7, 'Data entry'!$AP$6:$AP$200,'Data Validation'!$U$6, 'Data entry'!$BD$6:$BD$200,"&lt;&gt;*Negative*"))</f>
        <v>0</v>
      </c>
      <c r="BJ63" s="15">
        <f>SUM(COUNTIFS('Data entry'!$R$6:$R$200,'Summary Data'!$A63,'Data entry'!$B$6:$B$200,{"Confirmed";"Probable"},'Data entry'!$AQ$6:$AQ$200,'Data Validation'!$V$8, 'Data entry'!$AP$6:$AP$200,'Data Validation'!$U$2, 'Data entry'!$BD$6:$BD$200,"&lt;&gt;*Negative*"))</f>
        <v>0</v>
      </c>
      <c r="BK63" s="15">
        <f>SUM(COUNTIFS('Data entry'!$R$6:$R$200,'Summary Data'!$A63,'Data entry'!$B$6:$B$200,{"Confirmed";"Probable"},'Data entry'!$AQ$6:$AQ$200,'Data Validation'!$V$8, 'Data entry'!$AP$6:$AP$200,'Data Validation'!$U$3, 'Data entry'!$BD$6:$BD$200,"&lt;&gt;*Negative*"))</f>
        <v>0</v>
      </c>
      <c r="BL63" s="15">
        <f>SUM(COUNTIFS('Data entry'!$R$6:$R$200,'Summary Data'!$A63,'Data entry'!$B$6:$B$200,{"Confirmed";"Probable"},'Data entry'!$AQ$6:$AQ$200,'Data Validation'!$V$8, 'Data entry'!$AP$6:$AP$200,'Data Validation'!$U$4, 'Data entry'!$BD$6:$BD$200,"&lt;&gt;*Negative*"))</f>
        <v>0</v>
      </c>
      <c r="BM63" s="15">
        <f>SUM(COUNTIFS('Data entry'!$R$6:$R$200,'Summary Data'!$A63,'Data entry'!$B$6:$B$200,{"Confirmed";"Probable"},'Data entry'!$AQ$6:$AQ$200,'Data Validation'!$V$8, 'Data entry'!$AP$6:$AP$200,'Data Validation'!$U$5, 'Data entry'!$BD$6:$BD$200,"&lt;&gt;*Negative*"))</f>
        <v>0</v>
      </c>
      <c r="BN63" s="15">
        <f>SUM(COUNTIFS('Data entry'!$R$6:$R$200,'Summary Data'!$A63,'Data entry'!$B$6:$B$200,{"Confirmed";"Probable"},'Data entry'!$AQ$6:$AQ$200,'Data Validation'!$V$8, 'Data entry'!$AP$6:$AP$200,'Data Validation'!$U$6, 'Data entry'!$BD$6:$BD$200,"&lt;&gt;*Negative*"))</f>
        <v>0</v>
      </c>
      <c r="BO63" s="15">
        <f>SUM(COUNTIFS('Data entry'!$R$6:$R$200,'Summary Data'!$A63,'Data entry'!$B$6:$B$200,{"Confirmed";"Probable"},'Data entry'!$AQ$6:$AQ$200,'Data Validation'!$V$9, 'Data entry'!$AP$6:$AP$200,'Data Validation'!$U$2, 'Data entry'!$BD$6:$BD$200,"&lt;&gt;*Negative*"))</f>
        <v>0</v>
      </c>
      <c r="BP63" s="15">
        <f>SUM(COUNTIFS('Data entry'!$R$6:$R$200,'Summary Data'!$A63,'Data entry'!$B$6:$B$200,{"Confirmed";"Probable"},'Data entry'!$AQ$6:$AQ$200,'Data Validation'!$V$9, 'Data entry'!$AP$6:$AP$200,'Data Validation'!$U$3, 'Data entry'!$BD$6:$BD$200,"&lt;&gt;*Negative*"))</f>
        <v>0</v>
      </c>
      <c r="BQ63" s="15">
        <f>SUM(COUNTIFS('Data entry'!$R$6:$R$200,'Summary Data'!$A63,'Data entry'!$B$6:$B$200,{"Confirmed";"Probable"},'Data entry'!$AQ$6:$AQ$200,'Data Validation'!$V$9, 'Data entry'!$AP$6:$AP$200,'Data Validation'!$U$4, 'Data entry'!$BD$6:$BD$200,"&lt;&gt;*Negative*"))</f>
        <v>0</v>
      </c>
      <c r="BR63" s="15">
        <f>SUM(COUNTIFS('Data entry'!$R$6:$R$200,'Summary Data'!$A63,'Data entry'!$B$6:$B$200,{"Confirmed";"Probable"},'Data entry'!$AQ$6:$AQ$200,'Data Validation'!$V$9, 'Data entry'!$AP$6:$AP$200,'Data Validation'!$U$5, 'Data entry'!$BD$6:$BD$200,"&lt;&gt;*Negative*"))</f>
        <v>0</v>
      </c>
      <c r="BS63" s="15">
        <f>SUM(COUNTIFS('Data entry'!$R$6:$R$200,'Summary Data'!$A63,'Data entry'!$B$6:$B$200,{"Confirmed";"Probable"},'Data entry'!$AQ$6:$AQ$200,'Data Validation'!$V$9, 'Data entry'!$AP$6:$AP$200,'Data Validation'!$U$6, 'Data entry'!$BD$6:$BD$200,"&lt;&gt;*Negative*"))</f>
        <v>0</v>
      </c>
      <c r="BT63" s="15">
        <f>SUM(COUNTIFS('Data entry'!$R$6:$R$200,'Summary Data'!$A63,'Data entry'!$B$6:$B$200,{"Confirmed";"Probable"},'Data entry'!$AQ$6:$AQ$200,'Data Validation'!$V$10, 'Data entry'!$AP$6:$AP$200,'Data Validation'!$U$2, 'Data entry'!$BD$6:$BD$200,"&lt;&gt;*Negative*"))</f>
        <v>0</v>
      </c>
      <c r="BU63" s="15">
        <f>SUM(COUNTIFS('Data entry'!$R$6:$R$200,'Summary Data'!$A63,'Data entry'!$B$6:$B$200,{"Confirmed";"Probable"},'Data entry'!$AQ$6:$AQ$200,'Data Validation'!$V$10, 'Data entry'!$AP$6:$AP$200,'Data Validation'!$U$3, 'Data entry'!$BD$6:$BD$200,"&lt;&gt;*Negative*"))</f>
        <v>0</v>
      </c>
      <c r="BV63" s="15">
        <f>SUM(COUNTIFS('Data entry'!$R$6:$R$200,'Summary Data'!$A63,'Data entry'!$B$6:$B$200,{"Confirmed";"Probable"},'Data entry'!$AQ$6:$AQ$200,'Data Validation'!$V$10, 'Data entry'!$AP$6:$AP$200,'Data Validation'!$U$4, 'Data entry'!$BD$6:$BD$200,"&lt;&gt;*Negative*"))</f>
        <v>0</v>
      </c>
      <c r="BW63" s="15">
        <f>SUM(COUNTIFS('Data entry'!$R$6:$R$200,'Summary Data'!$A63,'Data entry'!$B$6:$B$200,{"Confirmed";"Probable"},'Data entry'!$AQ$6:$AQ$200,'Data Validation'!$V$10, 'Data entry'!$AP$6:$AP$200,'Data Validation'!$U$5, 'Data entry'!$BD$6:$BD$200,"&lt;&gt;*Negative*"))</f>
        <v>0</v>
      </c>
      <c r="BX63" s="15">
        <f>SUM(COUNTIFS('Data entry'!$R$6:$R$200,'Summary Data'!$A63,'Data entry'!$B$6:$B$200,{"Confirmed";"Probable"},'Data entry'!$AQ$6:$AQ$200,'Data Validation'!$V$10, 'Data entry'!$AP$6:$AP$200,'Data Validation'!$U$6, 'Data entry'!$BD$6:$BD$200,"&lt;&gt;*Negative*"))</f>
        <v>0</v>
      </c>
      <c r="BY63" s="15">
        <f>SUM(COUNTIFS('Data entry'!$R$6:$R$200,'Summary Data'!$A63,'Data entry'!$B$6:$B$200,{"Confirmed";"Probable"},'Data entry'!$AQ$6:$AQ$200,'Data Validation'!$V$11, 'Data entry'!$AP$6:$AP$200,'Data Validation'!$U$2, 'Data entry'!$BD$6:$BD$200,"&lt;&gt;*Negative*"))</f>
        <v>0</v>
      </c>
      <c r="BZ63" s="15">
        <f>SUM(COUNTIFS('Data entry'!$R$6:$R$200,'Summary Data'!$A63,'Data entry'!$B$6:$B$200,{"Confirmed";"Probable"},'Data entry'!$AQ$6:$AQ$200,'Data Validation'!$V$11, 'Data entry'!$AP$6:$AP$200,'Data Validation'!$U$3, 'Data entry'!$BD$6:$BD$200,"&lt;&gt;*Negative*"))</f>
        <v>0</v>
      </c>
      <c r="CA63" s="15">
        <f>SUM(COUNTIFS('Data entry'!$R$6:$R$200,'Summary Data'!$A63,'Data entry'!$B$6:$B$200,{"Confirmed";"Probable"},'Data entry'!$AQ$6:$AQ$200,'Data Validation'!$V$11, 'Data entry'!$AP$6:$AP$200,'Data Validation'!$U$4, 'Data entry'!$BD$6:$BD$200,"&lt;&gt;*Negative*"))</f>
        <v>0</v>
      </c>
      <c r="CB63" s="15">
        <f>SUM(COUNTIFS('Data entry'!$R$6:$R$200,'Summary Data'!$A63,'Data entry'!$B$6:$B$200,{"Confirmed";"Probable"},'Data entry'!$AQ$6:$AQ$200,'Data Validation'!$V$11, 'Data entry'!$AP$6:$AP$200,'Data Validation'!$U$5, 'Data entry'!$BD$6:$BD$200,"&lt;&gt;*Negative*"))</f>
        <v>0</v>
      </c>
      <c r="CC63" s="15">
        <f>SUM(COUNTIFS('Data entry'!$R$6:$R$200,'Summary Data'!$A63,'Data entry'!$B$6:$B$200,{"Confirmed";"Probable"},'Data entry'!$AQ$6:$AQ$200,'Data Validation'!$V$11, 'Data entry'!$AP$6:$AP$200,'Data Validation'!$U$6, 'Data entry'!$BD$6:$BD$200,"&lt;&gt;*Negative*"))</f>
        <v>0</v>
      </c>
    </row>
    <row r="64" spans="1:81" x14ac:dyDescent="0.3">
      <c r="A64" s="12">
        <f t="shared" si="5"/>
        <v>52</v>
      </c>
      <c r="B64" s="13">
        <f t="shared" si="2"/>
        <v>0</v>
      </c>
      <c r="C64" s="13">
        <f>COUNTIFS('Data entry'!$R$6:$R$200,$A64,'Data entry'!$B$6:$B$200,"Confirmed",'Data entry'!$BD$6:$BD$200,"&lt;&gt;*Negative*")</f>
        <v>0</v>
      </c>
      <c r="D64" s="13">
        <f>COUNTIFS('Data entry'!$R$6:$R$200,$A64,'Data entry'!$B$6:$B$200,"Probable",'Data entry'!$BD$6:$BD$200,"&lt;&gt;*Negative*")</f>
        <v>0</v>
      </c>
      <c r="E64" s="13">
        <f>COUNTIFS('Data entry'!$R$6:$R$200,$A64,'Data entry'!$B$6:$B$200,"DNM")</f>
        <v>0</v>
      </c>
      <c r="F64" s="13">
        <f>SUM(COUNTIFS('Data entry'!$R$6:$R$200,'Summary Data'!$A64,'Data entry'!$B$6:$B$200,{"Confirmed";"Probable"},'Data entry'!$AO$6:$AO$200,$F$10, 'Data entry'!$BD$6:$BD$200,"&lt;&gt;*Negative*"))</f>
        <v>0</v>
      </c>
      <c r="G64" s="13">
        <f>SUM(COUNTIFS('Data entry'!$R$6:$R$200,'Summary Data'!$A64,'Data entry'!$B$6:$B$200,{"Confirmed";"Probable"},'Data entry'!$AO$6:$AO$200,$G$10, 'Data entry'!$BD$6:$BD$200,"&lt;&gt;*Negative*"))</f>
        <v>0</v>
      </c>
      <c r="H64" s="13">
        <f>SUM(COUNTIFS('Data entry'!$R$6:$R$200,'Summary Data'!$A64,'Data entry'!$B$6:$B$200,{"Confirmed";"Probable"},'Data entry'!$AO$6:$AO$200,$H$10, 'Data entry'!$BD$6:$BD$200,"&lt;&gt;*Negative*"))</f>
        <v>0</v>
      </c>
      <c r="I64" s="13">
        <f>SUM(COUNTIFS('Data entry'!$R$6:$R$200,'Summary Data'!$A64,'Data entry'!$B$6:$B$200,{"Confirmed";"Probable"},'Data entry'!$AO$6:$AO$200,$I$10, 'Data entry'!$BD$6:$BD$200,"&lt;&gt;*Negative*"))</f>
        <v>0</v>
      </c>
      <c r="J64" s="13">
        <f>SUM(COUNTIFS('Data entry'!$R$6:$R$200,'Summary Data'!$A64,'Data entry'!$B$6:$B$200,{"Confirmed";"Probable"},'Data entry'!$AO$6:$AO$200,$J$10, 'Data entry'!$BD$6:$BD$200,"&lt;&gt;*Negative*"))</f>
        <v>0</v>
      </c>
      <c r="K64" s="13">
        <f>SUM(COUNTIFS('Data entry'!$R$6:$R$200,'Summary Data'!$A64,'Data entry'!$B$6:$B$200,{"Confirmed";"Probable"},'Data entry'!$AO$6:$AO$200,$K$10, 'Data entry'!$BD$6:$BD$200,"&lt;&gt;*Negative*"))</f>
        <v>0</v>
      </c>
      <c r="L64" s="13">
        <f>SUM(COUNTIFS('Data entry'!$R$6:$R$200,'Summary Data'!$A64,'Data entry'!$B$6:$B$200,{"Confirmed";"Probable"},'Data entry'!$AO$6:$AO$200,$L$10, 'Data entry'!$BD$6:$BD$200,"&lt;&gt;*Negative*"))</f>
        <v>0</v>
      </c>
      <c r="M64" s="13">
        <f>SUM(COUNTIFS('Data entry'!$R$6:$R$200,'Summary Data'!$A64,'Data entry'!$B$6:$B$200,{"Confirmed";"Probable"},'Data entry'!$AO$6:$AO$200,$M$10, 'Data entry'!$BD$6:$BD$200,"&lt;&gt;*Negative*"))</f>
        <v>0</v>
      </c>
      <c r="N64" s="13">
        <f>SUM(COUNTIFS('Data entry'!$R$6:$R$200,'Summary Data'!$A64,'Data entry'!$B$6:$B$200,{"Confirmed";"Probable"},'Data entry'!$AO$6:$AO$200,$N$10, 'Data entry'!$BD$6:$BD$200,"&lt;&gt;*Negative*"))</f>
        <v>0</v>
      </c>
      <c r="O64" s="15">
        <f t="shared" si="3"/>
        <v>0</v>
      </c>
      <c r="P64" s="15">
        <f t="shared" si="4"/>
        <v>0</v>
      </c>
      <c r="Q64" s="15">
        <f>SUM(COUNTIFS('Data entry'!$R$6:$R$200,'Summary Data'!$A64,'Data entry'!$B$6:$B$200,{"Confirmed";"Probable"},'Data entry'!$AP$6:$AP$200,'Data Validation'!$U$2, 'Data entry'!$BD$6:$BD$200,"&lt;&gt;*Negative*"))</f>
        <v>0</v>
      </c>
      <c r="R64" s="15">
        <f>SUM(COUNTIFS('Data entry'!$R$6:$R$200,'Summary Data'!$A64,'Data entry'!$B$6:$B$200,{"Confirmed";"Probable"},'Data entry'!$AP$6:$AP$200,'Data Validation'!$U$3, 'Data entry'!$BD$6:$BD$200,"&lt;&gt;*Negative*"))</f>
        <v>0</v>
      </c>
      <c r="S64" s="15">
        <f>SUM(COUNTIFS('Data entry'!$R$6:$R$200,'Summary Data'!$A64,'Data entry'!$B$6:$B$200,{"Confirmed";"Probable"},'Data entry'!$AP$6:$AP$200,'Data Validation'!$U$4, 'Data entry'!$BD$6:$BD$200,"&lt;&gt;*Negative*"))</f>
        <v>0</v>
      </c>
      <c r="T64" s="15">
        <f>SUM(COUNTIFS('Data entry'!$R$6:$R$200,'Summary Data'!$A64,'Data entry'!$B$6:$B$200,{"Confirmed";"Probable"},'Data entry'!$AP$6:$AP$200,'Data Validation'!$U$5, 'Data entry'!$BD$6:$BD$200,"&lt;&gt;*Negative*"))</f>
        <v>0</v>
      </c>
      <c r="U64" s="15">
        <f>SUM(COUNTIFS('Data entry'!$R$6:$R$200,'Summary Data'!$A64,'Data entry'!$B$6:$B$200,{"Confirmed";"Probable"},'Data entry'!$AP$6:$AP$200,'Data Validation'!$U$6, 'Data entry'!$BD$6:$BD$200,"&lt;&gt;*Negative*"))</f>
        <v>0</v>
      </c>
      <c r="V64" s="15">
        <f>SUM(COUNTIFS('Data entry'!$R$6:$R$200,'Summary Data'!$A64,'Data entry'!$B$6:$B$200,{"Confirmed";"Probable"},'Data entry'!$AQ$6:$AQ$200,'Data Validation'!$V$2, 'Data entry'!$BD$6:$BD$200,"&lt;&gt;*Negative*"))</f>
        <v>0</v>
      </c>
      <c r="W64" s="15">
        <f>SUM(COUNTIFS('Data entry'!$R$6:$R$200,'Summary Data'!$A64,'Data entry'!$B$6:$B$200,{"Confirmed";"Probable"},'Data entry'!$AQ$6:$AQ$200,'Data Validation'!$V$3, 'Data entry'!$BD$6:$BD$200,"&lt;&gt;*Negative*"))</f>
        <v>0</v>
      </c>
      <c r="X64" s="15">
        <f>SUM(COUNTIFS('Data entry'!$R$6:$R$200,'Summary Data'!$A64,'Data entry'!$B$6:$B$200,{"Confirmed";"Probable"},'Data entry'!$AQ$6:$AQ$200,'Data Validation'!$V$4, 'Data entry'!$BD$6:$BD$200,"&lt;&gt;*Negative*"))</f>
        <v>0</v>
      </c>
      <c r="Y64" s="15">
        <f>SUM(COUNTIFS('Data entry'!$R$6:$R$200,'Summary Data'!$A64,'Data entry'!$B$6:$B$200,{"Confirmed";"Probable"},'Data entry'!$AQ$6:$AQ$200,'Data Validation'!$V$5, 'Data entry'!$BD$6:$BD$200,"&lt;&gt;*Negative*"))</f>
        <v>0</v>
      </c>
      <c r="Z64" s="15">
        <f>SUM(COUNTIFS('Data entry'!$R$6:$R$200,'Summary Data'!$A64,'Data entry'!$B$6:$B$200,{"Confirmed";"Probable"},'Data entry'!$AQ$6:$AQ$200,'Data Validation'!$V$6, 'Data entry'!$BD$6:$BD$200,"&lt;&gt;*Negative*"))</f>
        <v>0</v>
      </c>
      <c r="AA64" s="15">
        <f>SUM(COUNTIFS('Data entry'!$R$6:$R$200,'Summary Data'!$A64,'Data entry'!$B$6:$B$200,{"Confirmed";"Probable"},'Data entry'!$AQ$6:$AQ$200,'Data Validation'!$V$7, 'Data entry'!$BD$6:$BD$200,"&lt;&gt;*Negative*"))</f>
        <v>0</v>
      </c>
      <c r="AB64" s="15">
        <f>SUM(COUNTIFS('Data entry'!$R$6:$R$200,'Summary Data'!$A64,'Data entry'!$B$6:$B$200,{"Confirmed";"Probable"},'Data entry'!$AQ$6:$AQ$200,'Data Validation'!$V$8, 'Data entry'!$BD$6:$BD$200,"&lt;&gt;*Negative*"))</f>
        <v>0</v>
      </c>
      <c r="AC64" s="15">
        <f>SUM(COUNTIFS('Data entry'!$R$6:$R$200,'Summary Data'!$A64,'Data entry'!$B$6:$B$200,{"Confirmed";"Probable"},'Data entry'!$AQ$6:$AQ$200,'Data Validation'!$V$9, 'Data entry'!$BD$6:$BD$200,"&lt;&gt;*Negative*"))</f>
        <v>0</v>
      </c>
      <c r="AD64" s="15">
        <f>SUM(COUNTIFS('Data entry'!$R$6:$R$200,'Summary Data'!$A64,'Data entry'!$B$6:$B$200,{"Confirmed";"Probable"},'Data entry'!$AQ$6:$AQ$200,'Data Validation'!$V$10, 'Data entry'!$BD$6:$BD$200,"&lt;&gt;*Negative*"))</f>
        <v>0</v>
      </c>
      <c r="AE64" s="15">
        <f>SUM(COUNTIFS('Data entry'!$R$6:$R$200,'Summary Data'!$A64,'Data entry'!$B$6:$B$200,{"Confirmed";"Probable"},'Data entry'!$AQ$6:$AQ$200,'Data Validation'!$V$11, 'Data entry'!$BD$6:$BD$200,"&lt;&gt;*Negative*"))</f>
        <v>0</v>
      </c>
      <c r="AF64" s="15">
        <f>SUM(COUNTIFS('Data entry'!$R$6:$R$200,'Summary Data'!$A64,'Data entry'!$B$6:$B$200,{"Confirmed";"Probable"},'Data entry'!$AQ$6:$AQ$200,'Data Validation'!$V$2, 'Data entry'!$AP$6:$AP$200,'Data Validation'!$U$2, 'Data entry'!$BD$6:$BD$200,"&lt;&gt;*Negative*"))</f>
        <v>0</v>
      </c>
      <c r="AG64" s="15">
        <f>SUM(COUNTIFS('Data entry'!$R$6:$R$200,'Summary Data'!$A64,'Data entry'!$B$6:$B$200,{"Confirmed";"Probable"},'Data entry'!$AQ$6:$AQ$200,'Data Validation'!$V$2, 'Data entry'!$AP$6:$AP$200,'Data Validation'!$U$3, 'Data entry'!$BD$6:$BD$200,"&lt;&gt;*Negative*"))</f>
        <v>0</v>
      </c>
      <c r="AH64" s="15">
        <f>SUM(COUNTIFS('Data entry'!$R$6:$R$200,'Summary Data'!$A64,'Data entry'!$B$6:$B$200,{"Confirmed";"Probable"},'Data entry'!$AQ$6:$AQ$200,'Data Validation'!$V$2, 'Data entry'!$AP$6:$AP$200,'Data Validation'!$U$4, 'Data entry'!$BD$6:$BD$200,"&lt;&gt;*Negative*"))</f>
        <v>0</v>
      </c>
      <c r="AI64" s="15">
        <f>SUM(COUNTIFS('Data entry'!$R$6:$R$200,'Summary Data'!$A64,'Data entry'!$B$6:$B$200,{"Confirmed";"Probable"},'Data entry'!$AQ$6:$AQ$200,'Data Validation'!$V$2, 'Data entry'!$AP$6:$AP$200,'Data Validation'!$U$5, 'Data entry'!$BD$6:$BD$200,"&lt;&gt;*Negative*"))</f>
        <v>0</v>
      </c>
      <c r="AJ64" s="15">
        <f>SUM(COUNTIFS('Data entry'!$R$6:$R$200,'Summary Data'!$A64,'Data entry'!$B$6:$B$200,{"Confirmed";"Probable"},'Data entry'!$AQ$6:$AQ$200,'Data Validation'!$V$2, 'Data entry'!$AP$6:$AP$200,'Data Validation'!$U$6, 'Data entry'!$BD$6:$BD$200,"&lt;&gt;*Negative*"))</f>
        <v>0</v>
      </c>
      <c r="AK64" s="15">
        <f>SUM(COUNTIFS('Data entry'!$R$6:$R$200,'Summary Data'!$A64,'Data entry'!$B$6:$B$200,{"Confirmed";"Probable"},'Data entry'!$AQ$6:$AQ$200,'Data Validation'!$V$3, 'Data entry'!$AP$6:$AP$200,'Data Validation'!$U$2, 'Data entry'!$BD$6:$BD$200,"&lt;&gt;*Negative*"))</f>
        <v>0</v>
      </c>
      <c r="AL64" s="15">
        <f>SUM(COUNTIFS('Data entry'!$R$6:$R$200,'Summary Data'!$A64,'Data entry'!$B$6:$B$200,{"Confirmed";"Probable"},'Data entry'!$AQ$6:$AQ$200,'Data Validation'!$V$3, 'Data entry'!$AP$6:$AP$200,'Data Validation'!$U$3, 'Data entry'!$BD$6:$BD$200,"&lt;&gt;*Negative*"))</f>
        <v>0</v>
      </c>
      <c r="AM64" s="15">
        <f>SUM(COUNTIFS('Data entry'!$R$6:$R$200,'Summary Data'!$A64,'Data entry'!$B$6:$B$200,{"Confirmed";"Probable"},'Data entry'!$AQ$6:$AQ$200,'Data Validation'!$V$3, 'Data entry'!$AP$6:$AP$200,'Data Validation'!$U$4, 'Data entry'!$BD$6:$BD$200,"&lt;&gt;*Negative*"))</f>
        <v>0</v>
      </c>
      <c r="AN64" s="15">
        <f>SUM(COUNTIFS('Data entry'!$R$6:$R$200,'Summary Data'!$A64,'Data entry'!$B$6:$B$200,{"Confirmed";"Probable"},'Data entry'!$AQ$6:$AQ$200,'Data Validation'!$V$3, 'Data entry'!$AP$6:$AP$200,'Data Validation'!$U$5, 'Data entry'!$BD$6:$BD$200,"&lt;&gt;*Negative*"))</f>
        <v>0</v>
      </c>
      <c r="AO64" s="15">
        <f>SUM(COUNTIFS('Data entry'!$R$6:$R$200,'Summary Data'!$A64,'Data entry'!$B$6:$B$200,{"Confirmed";"Probable"},'Data entry'!$AQ$6:$AQ$200,'Data Validation'!$V$3, 'Data entry'!$AP$6:$AP$200,'Data Validation'!$U$6, 'Data entry'!$BD$6:$BD$200,"&lt;&gt;*Negative*"))</f>
        <v>0</v>
      </c>
      <c r="AP64" s="15">
        <f>SUM(COUNTIFS('Data entry'!$R$6:$R$200,'Summary Data'!$A64,'Data entry'!$B$6:$B$200,{"Confirmed";"Probable"},'Data entry'!$AQ$6:$AQ$200,'Data Validation'!$V$4, 'Data entry'!$AP$6:$AP$200,'Data Validation'!$U$2, 'Data entry'!$BD$6:$BD$200,"&lt;&gt;*Negative*"))</f>
        <v>0</v>
      </c>
      <c r="AQ64" s="15">
        <f>SUM(COUNTIFS('Data entry'!$R$6:$R$200,'Summary Data'!$A64,'Data entry'!$B$6:$B$200,{"Confirmed";"Probable"},'Data entry'!$AQ$6:$AQ$200,'Data Validation'!$V$4, 'Data entry'!$AP$6:$AP$200,'Data Validation'!$U$3, 'Data entry'!$BD$6:$BD$200,"&lt;&gt;*Negative*"))</f>
        <v>0</v>
      </c>
      <c r="AR64" s="15">
        <f>SUM(COUNTIFS('Data entry'!$R$6:$R$200,'Summary Data'!$A64,'Data entry'!$B$6:$B$200,{"Confirmed";"Probable"},'Data entry'!$AQ$6:$AQ$200,'Data Validation'!$V$4, 'Data entry'!$AP$6:$AP$200,'Data Validation'!$U$4, 'Data entry'!$BD$6:$BD$200,"&lt;&gt;*Negative*"))</f>
        <v>0</v>
      </c>
      <c r="AS64" s="15">
        <f>SUM(COUNTIFS('Data entry'!$R$6:$R$200,'Summary Data'!$A64,'Data entry'!$B$6:$B$200,{"Confirmed";"Probable"},'Data entry'!$AQ$6:$AQ$200,'Data Validation'!$V$4, 'Data entry'!$AP$6:$AP$200,'Data Validation'!$U$5, 'Data entry'!$BD$6:$BD$200,"&lt;&gt;*Negative*"))</f>
        <v>0</v>
      </c>
      <c r="AT64" s="15">
        <f>SUM(COUNTIFS('Data entry'!$R$6:$R$200,'Summary Data'!$A64,'Data entry'!$B$6:$B$200,{"Confirmed";"Probable"},'Data entry'!$AQ$6:$AQ$200,'Data Validation'!$V$4, 'Data entry'!$AP$6:$AP$200,'Data Validation'!$U$6, 'Data entry'!$BD$6:$BD$200,"&lt;&gt;*Negative*"))</f>
        <v>0</v>
      </c>
      <c r="AU64" s="15">
        <f>SUM(COUNTIFS('Data entry'!$R$6:$R$200,'Summary Data'!$A64,'Data entry'!$B$6:$B$200,{"Confirmed";"Probable"},'Data entry'!$AQ$6:$AQ$200,'Data Validation'!$V$5, 'Data entry'!$AP$6:$AP$200,'Data Validation'!$U$2, 'Data entry'!$BD$6:$BD$200,"&lt;&gt;*Negative*"))</f>
        <v>0</v>
      </c>
      <c r="AV64" s="15">
        <f>SUM(COUNTIFS('Data entry'!$R$6:$R$200,'Summary Data'!$A64,'Data entry'!$B$6:$B$200,{"Confirmed";"Probable"},'Data entry'!$AQ$6:$AQ$200,'Data Validation'!$V$5, 'Data entry'!$AP$6:$AP$200,'Data Validation'!$U$3, 'Data entry'!$BD$6:$BD$200,"&lt;&gt;*Negative*"))</f>
        <v>0</v>
      </c>
      <c r="AW64" s="15">
        <f>SUM(COUNTIFS('Data entry'!$R$6:$R$200,'Summary Data'!$A64,'Data entry'!$B$6:$B$200,{"Confirmed";"Probable"},'Data entry'!$AQ$6:$AQ$200,'Data Validation'!$V$5, 'Data entry'!$AP$6:$AP$200,'Data Validation'!$U$4, 'Data entry'!$BD$6:$BD$200,"&lt;&gt;*Negative*"))</f>
        <v>0</v>
      </c>
      <c r="AX64" s="15">
        <f>SUM(COUNTIFS('Data entry'!$R$6:$R$200,'Summary Data'!$A64,'Data entry'!$B$6:$B$200,{"Confirmed";"Probable"},'Data entry'!$AQ$6:$AQ$200,'Data Validation'!$V$5, 'Data entry'!$AP$6:$AP$200,'Data Validation'!$U$5, 'Data entry'!$BD$6:$BD$200,"&lt;&gt;*Negative*"))</f>
        <v>0</v>
      </c>
      <c r="AY64" s="15">
        <f>SUM(COUNTIFS('Data entry'!$R$6:$R$200,'Summary Data'!$A64,'Data entry'!$B$6:$B$200,{"Confirmed";"Probable"},'Data entry'!$AQ$6:$AQ$200,'Data Validation'!$V$5, 'Data entry'!$AP$6:$AP$200,'Data Validation'!$U$6, 'Data entry'!$BD$6:$BD$200,"&lt;&gt;*Negative*"))</f>
        <v>0</v>
      </c>
      <c r="AZ64" s="15">
        <f>SUM(COUNTIFS('Data entry'!$R$6:$R$200,'Summary Data'!$A64,'Data entry'!$B$6:$B$200,{"Confirmed";"Probable"},'Data entry'!$AQ$6:$AQ$200,'Data Validation'!$V$6, 'Data entry'!$AP$6:$AP$200,'Data Validation'!$U$2, 'Data entry'!$BD$6:$BD$200,"&lt;&gt;*Negative*"))</f>
        <v>0</v>
      </c>
      <c r="BA64" s="15">
        <f>SUM(COUNTIFS('Data entry'!$R$6:$R$200,'Summary Data'!$A64,'Data entry'!$B$6:$B$200,{"Confirmed";"Probable"},'Data entry'!$AQ$6:$AQ$200,'Data Validation'!$V$6, 'Data entry'!$AP$6:$AP$200,'Data Validation'!$U$3, 'Data entry'!$BD$6:$BD$200,"&lt;&gt;*Negative*"))</f>
        <v>0</v>
      </c>
      <c r="BB64" s="15">
        <f>SUM(COUNTIFS('Data entry'!$R$6:$R$200,'Summary Data'!$A64,'Data entry'!$B$6:$B$200,{"Confirmed";"Probable"},'Data entry'!$AQ$6:$AQ$200,'Data Validation'!$V$6, 'Data entry'!$AP$6:$AP$200,'Data Validation'!$U$4, 'Data entry'!$BD$6:$BD$200,"&lt;&gt;*Negative*"))</f>
        <v>0</v>
      </c>
      <c r="BC64" s="15">
        <f>SUM(COUNTIFS('Data entry'!$R$6:$R$200,'Summary Data'!$A64,'Data entry'!$B$6:$B$200,{"Confirmed";"Probable"},'Data entry'!$AQ$6:$AQ$200,'Data Validation'!$V$6, 'Data entry'!$AP$6:$AP$200,'Data Validation'!$U$5, 'Data entry'!$BD$6:$BD$200,"&lt;&gt;*Negative*"))</f>
        <v>0</v>
      </c>
      <c r="BD64" s="15">
        <f>SUM(COUNTIFS('Data entry'!$R$6:$R$200,'Summary Data'!$A64,'Data entry'!$B$6:$B$200,{"Confirmed";"Probable"},'Data entry'!$AQ$6:$AQ$200,'Data Validation'!$V$6, 'Data entry'!$AP$6:$AP$200,'Data Validation'!$U$6, 'Data entry'!$BD$6:$BD$200,"&lt;&gt;*Negative*"))</f>
        <v>0</v>
      </c>
      <c r="BE64" s="15">
        <f>SUM(COUNTIFS('Data entry'!$R$6:$R$200,'Summary Data'!$A64,'Data entry'!$B$6:$B$200,{"Confirmed";"Probable"},'Data entry'!$AQ$6:$AQ$200,'Data Validation'!$V$7, 'Data entry'!$AP$6:$AP$200,'Data Validation'!$U$2, 'Data entry'!$BD$6:$BD$200,"&lt;&gt;*Negative*"))</f>
        <v>0</v>
      </c>
      <c r="BF64" s="15">
        <f>SUM(COUNTIFS('Data entry'!$R$6:$R$200,'Summary Data'!$A64,'Data entry'!$B$6:$B$200,{"Confirmed";"Probable"},'Data entry'!$AQ$6:$AQ$200,'Data Validation'!$V$7, 'Data entry'!$AP$6:$AP$200,'Data Validation'!$U$3, 'Data entry'!$BD$6:$BD$200,"&lt;&gt;*Negative*"))</f>
        <v>0</v>
      </c>
      <c r="BG64" s="15">
        <f>SUM(COUNTIFS('Data entry'!$R$6:$R$200,'Summary Data'!$A64,'Data entry'!$B$6:$B$200,{"Confirmed";"Probable"},'Data entry'!$AQ$6:$AQ$200,'Data Validation'!$V$7, 'Data entry'!$AP$6:$AP$200,'Data Validation'!$U$4, 'Data entry'!$BD$6:$BD$200,"&lt;&gt;*Negative*"))</f>
        <v>0</v>
      </c>
      <c r="BH64" s="15">
        <f>SUM(COUNTIFS('Data entry'!$R$6:$R$200,'Summary Data'!$A64,'Data entry'!$B$6:$B$200,{"Confirmed";"Probable"},'Data entry'!$AQ$6:$AQ$200,'Data Validation'!$V$7, 'Data entry'!$AP$6:$AP$200,'Data Validation'!$U$5, 'Data entry'!$BD$6:$BD$200,"&lt;&gt;*Negative*"))</f>
        <v>0</v>
      </c>
      <c r="BI64" s="15">
        <f>SUM(COUNTIFS('Data entry'!$R$6:$R$200,'Summary Data'!$A64,'Data entry'!$B$6:$B$200,{"Confirmed";"Probable"},'Data entry'!$AQ$6:$AQ$200,'Data Validation'!$V$7, 'Data entry'!$AP$6:$AP$200,'Data Validation'!$U$6, 'Data entry'!$BD$6:$BD$200,"&lt;&gt;*Negative*"))</f>
        <v>0</v>
      </c>
      <c r="BJ64" s="15">
        <f>SUM(COUNTIFS('Data entry'!$R$6:$R$200,'Summary Data'!$A64,'Data entry'!$B$6:$B$200,{"Confirmed";"Probable"},'Data entry'!$AQ$6:$AQ$200,'Data Validation'!$V$8, 'Data entry'!$AP$6:$AP$200,'Data Validation'!$U$2, 'Data entry'!$BD$6:$BD$200,"&lt;&gt;*Negative*"))</f>
        <v>0</v>
      </c>
      <c r="BK64" s="15">
        <f>SUM(COUNTIFS('Data entry'!$R$6:$R$200,'Summary Data'!$A64,'Data entry'!$B$6:$B$200,{"Confirmed";"Probable"},'Data entry'!$AQ$6:$AQ$200,'Data Validation'!$V$8, 'Data entry'!$AP$6:$AP$200,'Data Validation'!$U$3, 'Data entry'!$BD$6:$BD$200,"&lt;&gt;*Negative*"))</f>
        <v>0</v>
      </c>
      <c r="BL64" s="15">
        <f>SUM(COUNTIFS('Data entry'!$R$6:$R$200,'Summary Data'!$A64,'Data entry'!$B$6:$B$200,{"Confirmed";"Probable"},'Data entry'!$AQ$6:$AQ$200,'Data Validation'!$V$8, 'Data entry'!$AP$6:$AP$200,'Data Validation'!$U$4, 'Data entry'!$BD$6:$BD$200,"&lt;&gt;*Negative*"))</f>
        <v>0</v>
      </c>
      <c r="BM64" s="15">
        <f>SUM(COUNTIFS('Data entry'!$R$6:$R$200,'Summary Data'!$A64,'Data entry'!$B$6:$B$200,{"Confirmed";"Probable"},'Data entry'!$AQ$6:$AQ$200,'Data Validation'!$V$8, 'Data entry'!$AP$6:$AP$200,'Data Validation'!$U$5, 'Data entry'!$BD$6:$BD$200,"&lt;&gt;*Negative*"))</f>
        <v>0</v>
      </c>
      <c r="BN64" s="15">
        <f>SUM(COUNTIFS('Data entry'!$R$6:$R$200,'Summary Data'!$A64,'Data entry'!$B$6:$B$200,{"Confirmed";"Probable"},'Data entry'!$AQ$6:$AQ$200,'Data Validation'!$V$8, 'Data entry'!$AP$6:$AP$200,'Data Validation'!$U$6, 'Data entry'!$BD$6:$BD$200,"&lt;&gt;*Negative*"))</f>
        <v>0</v>
      </c>
      <c r="BO64" s="15">
        <f>SUM(COUNTIFS('Data entry'!$R$6:$R$200,'Summary Data'!$A64,'Data entry'!$B$6:$B$200,{"Confirmed";"Probable"},'Data entry'!$AQ$6:$AQ$200,'Data Validation'!$V$9, 'Data entry'!$AP$6:$AP$200,'Data Validation'!$U$2, 'Data entry'!$BD$6:$BD$200,"&lt;&gt;*Negative*"))</f>
        <v>0</v>
      </c>
      <c r="BP64" s="15">
        <f>SUM(COUNTIFS('Data entry'!$R$6:$R$200,'Summary Data'!$A64,'Data entry'!$B$6:$B$200,{"Confirmed";"Probable"},'Data entry'!$AQ$6:$AQ$200,'Data Validation'!$V$9, 'Data entry'!$AP$6:$AP$200,'Data Validation'!$U$3, 'Data entry'!$BD$6:$BD$200,"&lt;&gt;*Negative*"))</f>
        <v>0</v>
      </c>
      <c r="BQ64" s="15">
        <f>SUM(COUNTIFS('Data entry'!$R$6:$R$200,'Summary Data'!$A64,'Data entry'!$B$6:$B$200,{"Confirmed";"Probable"},'Data entry'!$AQ$6:$AQ$200,'Data Validation'!$V$9, 'Data entry'!$AP$6:$AP$200,'Data Validation'!$U$4, 'Data entry'!$BD$6:$BD$200,"&lt;&gt;*Negative*"))</f>
        <v>0</v>
      </c>
      <c r="BR64" s="15">
        <f>SUM(COUNTIFS('Data entry'!$R$6:$R$200,'Summary Data'!$A64,'Data entry'!$B$6:$B$200,{"Confirmed";"Probable"},'Data entry'!$AQ$6:$AQ$200,'Data Validation'!$V$9, 'Data entry'!$AP$6:$AP$200,'Data Validation'!$U$5, 'Data entry'!$BD$6:$BD$200,"&lt;&gt;*Negative*"))</f>
        <v>0</v>
      </c>
      <c r="BS64" s="15">
        <f>SUM(COUNTIFS('Data entry'!$R$6:$R$200,'Summary Data'!$A64,'Data entry'!$B$6:$B$200,{"Confirmed";"Probable"},'Data entry'!$AQ$6:$AQ$200,'Data Validation'!$V$9, 'Data entry'!$AP$6:$AP$200,'Data Validation'!$U$6, 'Data entry'!$BD$6:$BD$200,"&lt;&gt;*Negative*"))</f>
        <v>0</v>
      </c>
      <c r="BT64" s="15">
        <f>SUM(COUNTIFS('Data entry'!$R$6:$R$200,'Summary Data'!$A64,'Data entry'!$B$6:$B$200,{"Confirmed";"Probable"},'Data entry'!$AQ$6:$AQ$200,'Data Validation'!$V$10, 'Data entry'!$AP$6:$AP$200,'Data Validation'!$U$2, 'Data entry'!$BD$6:$BD$200,"&lt;&gt;*Negative*"))</f>
        <v>0</v>
      </c>
      <c r="BU64" s="15">
        <f>SUM(COUNTIFS('Data entry'!$R$6:$R$200,'Summary Data'!$A64,'Data entry'!$B$6:$B$200,{"Confirmed";"Probable"},'Data entry'!$AQ$6:$AQ$200,'Data Validation'!$V$10, 'Data entry'!$AP$6:$AP$200,'Data Validation'!$U$3, 'Data entry'!$BD$6:$BD$200,"&lt;&gt;*Negative*"))</f>
        <v>0</v>
      </c>
      <c r="BV64" s="15">
        <f>SUM(COUNTIFS('Data entry'!$R$6:$R$200,'Summary Data'!$A64,'Data entry'!$B$6:$B$200,{"Confirmed";"Probable"},'Data entry'!$AQ$6:$AQ$200,'Data Validation'!$V$10, 'Data entry'!$AP$6:$AP$200,'Data Validation'!$U$4, 'Data entry'!$BD$6:$BD$200,"&lt;&gt;*Negative*"))</f>
        <v>0</v>
      </c>
      <c r="BW64" s="15">
        <f>SUM(COUNTIFS('Data entry'!$R$6:$R$200,'Summary Data'!$A64,'Data entry'!$B$6:$B$200,{"Confirmed";"Probable"},'Data entry'!$AQ$6:$AQ$200,'Data Validation'!$V$10, 'Data entry'!$AP$6:$AP$200,'Data Validation'!$U$5, 'Data entry'!$BD$6:$BD$200,"&lt;&gt;*Negative*"))</f>
        <v>0</v>
      </c>
      <c r="BX64" s="15">
        <f>SUM(COUNTIFS('Data entry'!$R$6:$R$200,'Summary Data'!$A64,'Data entry'!$B$6:$B$200,{"Confirmed";"Probable"},'Data entry'!$AQ$6:$AQ$200,'Data Validation'!$V$10, 'Data entry'!$AP$6:$AP$200,'Data Validation'!$U$6, 'Data entry'!$BD$6:$BD$200,"&lt;&gt;*Negative*"))</f>
        <v>0</v>
      </c>
      <c r="BY64" s="15">
        <f>SUM(COUNTIFS('Data entry'!$R$6:$R$200,'Summary Data'!$A64,'Data entry'!$B$6:$B$200,{"Confirmed";"Probable"},'Data entry'!$AQ$6:$AQ$200,'Data Validation'!$V$11, 'Data entry'!$AP$6:$AP$200,'Data Validation'!$U$2, 'Data entry'!$BD$6:$BD$200,"&lt;&gt;*Negative*"))</f>
        <v>0</v>
      </c>
      <c r="BZ64" s="15">
        <f>SUM(COUNTIFS('Data entry'!$R$6:$R$200,'Summary Data'!$A64,'Data entry'!$B$6:$B$200,{"Confirmed";"Probable"},'Data entry'!$AQ$6:$AQ$200,'Data Validation'!$V$11, 'Data entry'!$AP$6:$AP$200,'Data Validation'!$U$3, 'Data entry'!$BD$6:$BD$200,"&lt;&gt;*Negative*"))</f>
        <v>0</v>
      </c>
      <c r="CA64" s="15">
        <f>SUM(COUNTIFS('Data entry'!$R$6:$R$200,'Summary Data'!$A64,'Data entry'!$B$6:$B$200,{"Confirmed";"Probable"},'Data entry'!$AQ$6:$AQ$200,'Data Validation'!$V$11, 'Data entry'!$AP$6:$AP$200,'Data Validation'!$U$4, 'Data entry'!$BD$6:$BD$200,"&lt;&gt;*Negative*"))</f>
        <v>0</v>
      </c>
      <c r="CB64" s="15">
        <f>SUM(COUNTIFS('Data entry'!$R$6:$R$200,'Summary Data'!$A64,'Data entry'!$B$6:$B$200,{"Confirmed";"Probable"},'Data entry'!$AQ$6:$AQ$200,'Data Validation'!$V$11, 'Data entry'!$AP$6:$AP$200,'Data Validation'!$U$5, 'Data entry'!$BD$6:$BD$200,"&lt;&gt;*Negative*"))</f>
        <v>0</v>
      </c>
      <c r="CC64" s="15">
        <f>SUM(COUNTIFS('Data entry'!$R$6:$R$200,'Summary Data'!$A64,'Data entry'!$B$6:$B$200,{"Confirmed";"Probable"},'Data entry'!$AQ$6:$AQ$200,'Data Validation'!$V$11, 'Data entry'!$AP$6:$AP$200,'Data Validation'!$U$6, 'Data entry'!$BD$6:$BD$200,"&lt;&gt;*Negative*"))</f>
        <v>0</v>
      </c>
    </row>
    <row r="65" spans="1:81" x14ac:dyDescent="0.3">
      <c r="A65" s="12">
        <f t="shared" si="5"/>
        <v>53</v>
      </c>
      <c r="B65" s="13">
        <f t="shared" si="2"/>
        <v>0</v>
      </c>
      <c r="C65" s="13">
        <f>COUNTIFS('Data entry'!$R$6:$R$200,$A65,'Data entry'!$B$6:$B$200,"Confirmed",'Data entry'!$BD$6:$BD$200,"&lt;&gt;*Negative*")</f>
        <v>0</v>
      </c>
      <c r="D65" s="13">
        <f>COUNTIFS('Data entry'!$R$6:$R$200,$A65,'Data entry'!$B$6:$B$200,"Probable",'Data entry'!$BD$6:$BD$200,"&lt;&gt;*Negative*")</f>
        <v>0</v>
      </c>
      <c r="E65" s="13">
        <f>COUNTIFS('Data entry'!$R$6:$R$200,$A65,'Data entry'!$B$6:$B$200,"DNM")</f>
        <v>0</v>
      </c>
      <c r="F65" s="13">
        <f>SUM(COUNTIFS('Data entry'!$R$6:$R$200,'Summary Data'!$A65,'Data entry'!$B$6:$B$200,{"Confirmed";"Probable"},'Data entry'!$AO$6:$AO$200,$F$10, 'Data entry'!$BD$6:$BD$200,"&lt;&gt;*Negative*"))</f>
        <v>0</v>
      </c>
      <c r="G65" s="13">
        <f>SUM(COUNTIFS('Data entry'!$R$6:$R$200,'Summary Data'!$A65,'Data entry'!$B$6:$B$200,{"Confirmed";"Probable"},'Data entry'!$AO$6:$AO$200,$G$10, 'Data entry'!$BD$6:$BD$200,"&lt;&gt;*Negative*"))</f>
        <v>0</v>
      </c>
      <c r="H65" s="13">
        <f>SUM(COUNTIFS('Data entry'!$R$6:$R$200,'Summary Data'!$A65,'Data entry'!$B$6:$B$200,{"Confirmed";"Probable"},'Data entry'!$AO$6:$AO$200,$H$10, 'Data entry'!$BD$6:$BD$200,"&lt;&gt;*Negative*"))</f>
        <v>0</v>
      </c>
      <c r="I65" s="13">
        <f>SUM(COUNTIFS('Data entry'!$R$6:$R$200,'Summary Data'!$A65,'Data entry'!$B$6:$B$200,{"Confirmed";"Probable"},'Data entry'!$AO$6:$AO$200,$I$10, 'Data entry'!$BD$6:$BD$200,"&lt;&gt;*Negative*"))</f>
        <v>0</v>
      </c>
      <c r="J65" s="13">
        <f>SUM(COUNTIFS('Data entry'!$R$6:$R$200,'Summary Data'!$A65,'Data entry'!$B$6:$B$200,{"Confirmed";"Probable"},'Data entry'!$AO$6:$AO$200,$J$10, 'Data entry'!$BD$6:$BD$200,"&lt;&gt;*Negative*"))</f>
        <v>0</v>
      </c>
      <c r="K65" s="13">
        <f>SUM(COUNTIFS('Data entry'!$R$6:$R$200,'Summary Data'!$A65,'Data entry'!$B$6:$B$200,{"Confirmed";"Probable"},'Data entry'!$AO$6:$AO$200,$K$10, 'Data entry'!$BD$6:$BD$200,"&lt;&gt;*Negative*"))</f>
        <v>0</v>
      </c>
      <c r="L65" s="13">
        <f>SUM(COUNTIFS('Data entry'!$R$6:$R$200,'Summary Data'!$A65,'Data entry'!$B$6:$B$200,{"Confirmed";"Probable"},'Data entry'!$AO$6:$AO$200,$L$10, 'Data entry'!$BD$6:$BD$200,"&lt;&gt;*Negative*"))</f>
        <v>0</v>
      </c>
      <c r="M65" s="13">
        <f>SUM(COUNTIFS('Data entry'!$R$6:$R$200,'Summary Data'!$A65,'Data entry'!$B$6:$B$200,{"Confirmed";"Probable"},'Data entry'!$AO$6:$AO$200,$M$10, 'Data entry'!$BD$6:$BD$200,"&lt;&gt;*Negative*"))</f>
        <v>0</v>
      </c>
      <c r="N65" s="13">
        <f>SUM(COUNTIFS('Data entry'!$R$6:$R$200,'Summary Data'!$A65,'Data entry'!$B$6:$B$200,{"Confirmed";"Probable"},'Data entry'!$AO$6:$AO$200,$N$10, 'Data entry'!$BD$6:$BD$200,"&lt;&gt;*Negative*"))</f>
        <v>0</v>
      </c>
      <c r="O65" s="15">
        <f t="shared" si="3"/>
        <v>0</v>
      </c>
      <c r="P65" s="15">
        <f t="shared" si="4"/>
        <v>0</v>
      </c>
      <c r="Q65" s="15">
        <f>SUM(COUNTIFS('Data entry'!$R$6:$R$200,'Summary Data'!$A65,'Data entry'!$B$6:$B$200,{"Confirmed";"Probable"},'Data entry'!$AP$6:$AP$200,'Data Validation'!$U$2, 'Data entry'!$BD$6:$BD$200,"&lt;&gt;*Negative*"))</f>
        <v>0</v>
      </c>
      <c r="R65" s="15">
        <f>SUM(COUNTIFS('Data entry'!$R$6:$R$200,'Summary Data'!$A65,'Data entry'!$B$6:$B$200,{"Confirmed";"Probable"},'Data entry'!$AP$6:$AP$200,'Data Validation'!$U$3, 'Data entry'!$BD$6:$BD$200,"&lt;&gt;*Negative*"))</f>
        <v>0</v>
      </c>
      <c r="S65" s="15">
        <f>SUM(COUNTIFS('Data entry'!$R$6:$R$200,'Summary Data'!$A65,'Data entry'!$B$6:$B$200,{"Confirmed";"Probable"},'Data entry'!$AP$6:$AP$200,'Data Validation'!$U$4, 'Data entry'!$BD$6:$BD$200,"&lt;&gt;*Negative*"))</f>
        <v>0</v>
      </c>
      <c r="T65" s="15">
        <f>SUM(COUNTIFS('Data entry'!$R$6:$R$200,'Summary Data'!$A65,'Data entry'!$B$6:$B$200,{"Confirmed";"Probable"},'Data entry'!$AP$6:$AP$200,'Data Validation'!$U$5, 'Data entry'!$BD$6:$BD$200,"&lt;&gt;*Negative*"))</f>
        <v>0</v>
      </c>
      <c r="U65" s="15">
        <f>SUM(COUNTIFS('Data entry'!$R$6:$R$200,'Summary Data'!$A65,'Data entry'!$B$6:$B$200,{"Confirmed";"Probable"},'Data entry'!$AP$6:$AP$200,'Data Validation'!$U$6, 'Data entry'!$BD$6:$BD$200,"&lt;&gt;*Negative*"))</f>
        <v>0</v>
      </c>
      <c r="V65" s="15">
        <f>SUM(COUNTIFS('Data entry'!$R$6:$R$200,'Summary Data'!$A65,'Data entry'!$B$6:$B$200,{"Confirmed";"Probable"},'Data entry'!$AQ$6:$AQ$200,'Data Validation'!$V$2, 'Data entry'!$BD$6:$BD$200,"&lt;&gt;*Negative*"))</f>
        <v>0</v>
      </c>
      <c r="W65" s="15">
        <f>SUM(COUNTIFS('Data entry'!$R$6:$R$200,'Summary Data'!$A65,'Data entry'!$B$6:$B$200,{"Confirmed";"Probable"},'Data entry'!$AQ$6:$AQ$200,'Data Validation'!$V$3, 'Data entry'!$BD$6:$BD$200,"&lt;&gt;*Negative*"))</f>
        <v>0</v>
      </c>
      <c r="X65" s="15">
        <f>SUM(COUNTIFS('Data entry'!$R$6:$R$200,'Summary Data'!$A65,'Data entry'!$B$6:$B$200,{"Confirmed";"Probable"},'Data entry'!$AQ$6:$AQ$200,'Data Validation'!$V$4, 'Data entry'!$BD$6:$BD$200,"&lt;&gt;*Negative*"))</f>
        <v>0</v>
      </c>
      <c r="Y65" s="15">
        <f>SUM(COUNTIFS('Data entry'!$R$6:$R$200,'Summary Data'!$A65,'Data entry'!$B$6:$B$200,{"Confirmed";"Probable"},'Data entry'!$AQ$6:$AQ$200,'Data Validation'!$V$5, 'Data entry'!$BD$6:$BD$200,"&lt;&gt;*Negative*"))</f>
        <v>0</v>
      </c>
      <c r="Z65" s="15">
        <f>SUM(COUNTIFS('Data entry'!$R$6:$R$200,'Summary Data'!$A65,'Data entry'!$B$6:$B$200,{"Confirmed";"Probable"},'Data entry'!$AQ$6:$AQ$200,'Data Validation'!$V$6, 'Data entry'!$BD$6:$BD$200,"&lt;&gt;*Negative*"))</f>
        <v>0</v>
      </c>
      <c r="AA65" s="15">
        <f>SUM(COUNTIFS('Data entry'!$R$6:$R$200,'Summary Data'!$A65,'Data entry'!$B$6:$B$200,{"Confirmed";"Probable"},'Data entry'!$AQ$6:$AQ$200,'Data Validation'!$V$7, 'Data entry'!$BD$6:$BD$200,"&lt;&gt;*Negative*"))</f>
        <v>0</v>
      </c>
      <c r="AB65" s="15">
        <f>SUM(COUNTIFS('Data entry'!$R$6:$R$200,'Summary Data'!$A65,'Data entry'!$B$6:$B$200,{"Confirmed";"Probable"},'Data entry'!$AQ$6:$AQ$200,'Data Validation'!$V$8, 'Data entry'!$BD$6:$BD$200,"&lt;&gt;*Negative*"))</f>
        <v>0</v>
      </c>
      <c r="AC65" s="15">
        <f>SUM(COUNTIFS('Data entry'!$R$6:$R$200,'Summary Data'!$A65,'Data entry'!$B$6:$B$200,{"Confirmed";"Probable"},'Data entry'!$AQ$6:$AQ$200,'Data Validation'!$V$9, 'Data entry'!$BD$6:$BD$200,"&lt;&gt;*Negative*"))</f>
        <v>0</v>
      </c>
      <c r="AD65" s="15">
        <f>SUM(COUNTIFS('Data entry'!$R$6:$R$200,'Summary Data'!$A65,'Data entry'!$B$6:$B$200,{"Confirmed";"Probable"},'Data entry'!$AQ$6:$AQ$200,'Data Validation'!$V$10, 'Data entry'!$BD$6:$BD$200,"&lt;&gt;*Negative*"))</f>
        <v>0</v>
      </c>
      <c r="AE65" s="15">
        <f>SUM(COUNTIFS('Data entry'!$R$6:$R$200,'Summary Data'!$A65,'Data entry'!$B$6:$B$200,{"Confirmed";"Probable"},'Data entry'!$AQ$6:$AQ$200,'Data Validation'!$V$11, 'Data entry'!$BD$6:$BD$200,"&lt;&gt;*Negative*"))</f>
        <v>0</v>
      </c>
      <c r="AF65" s="15">
        <f>SUM(COUNTIFS('Data entry'!$R$6:$R$200,'Summary Data'!$A65,'Data entry'!$B$6:$B$200,{"Confirmed";"Probable"},'Data entry'!$AQ$6:$AQ$200,'Data Validation'!$V$2, 'Data entry'!$AP$6:$AP$200,'Data Validation'!$U$2, 'Data entry'!$BD$6:$BD$200,"&lt;&gt;*Negative*"))</f>
        <v>0</v>
      </c>
      <c r="AG65" s="15">
        <f>SUM(COUNTIFS('Data entry'!$R$6:$R$200,'Summary Data'!$A65,'Data entry'!$B$6:$B$200,{"Confirmed";"Probable"},'Data entry'!$AQ$6:$AQ$200,'Data Validation'!$V$2, 'Data entry'!$AP$6:$AP$200,'Data Validation'!$U$3, 'Data entry'!$BD$6:$BD$200,"&lt;&gt;*Negative*"))</f>
        <v>0</v>
      </c>
      <c r="AH65" s="15">
        <f>SUM(COUNTIFS('Data entry'!$R$6:$R$200,'Summary Data'!$A65,'Data entry'!$B$6:$B$200,{"Confirmed";"Probable"},'Data entry'!$AQ$6:$AQ$200,'Data Validation'!$V$2, 'Data entry'!$AP$6:$AP$200,'Data Validation'!$U$4, 'Data entry'!$BD$6:$BD$200,"&lt;&gt;*Negative*"))</f>
        <v>0</v>
      </c>
      <c r="AI65" s="15">
        <f>SUM(COUNTIFS('Data entry'!$R$6:$R$200,'Summary Data'!$A65,'Data entry'!$B$6:$B$200,{"Confirmed";"Probable"},'Data entry'!$AQ$6:$AQ$200,'Data Validation'!$V$2, 'Data entry'!$AP$6:$AP$200,'Data Validation'!$U$5, 'Data entry'!$BD$6:$BD$200,"&lt;&gt;*Negative*"))</f>
        <v>0</v>
      </c>
      <c r="AJ65" s="15">
        <f>SUM(COUNTIFS('Data entry'!$R$6:$R$200,'Summary Data'!$A65,'Data entry'!$B$6:$B$200,{"Confirmed";"Probable"},'Data entry'!$AQ$6:$AQ$200,'Data Validation'!$V$2, 'Data entry'!$AP$6:$AP$200,'Data Validation'!$U$6, 'Data entry'!$BD$6:$BD$200,"&lt;&gt;*Negative*"))</f>
        <v>0</v>
      </c>
      <c r="AK65" s="15">
        <f>SUM(COUNTIFS('Data entry'!$R$6:$R$200,'Summary Data'!$A65,'Data entry'!$B$6:$B$200,{"Confirmed";"Probable"},'Data entry'!$AQ$6:$AQ$200,'Data Validation'!$V$3, 'Data entry'!$AP$6:$AP$200,'Data Validation'!$U$2, 'Data entry'!$BD$6:$BD$200,"&lt;&gt;*Negative*"))</f>
        <v>0</v>
      </c>
      <c r="AL65" s="15">
        <f>SUM(COUNTIFS('Data entry'!$R$6:$R$200,'Summary Data'!$A65,'Data entry'!$B$6:$B$200,{"Confirmed";"Probable"},'Data entry'!$AQ$6:$AQ$200,'Data Validation'!$V$3, 'Data entry'!$AP$6:$AP$200,'Data Validation'!$U$3, 'Data entry'!$BD$6:$BD$200,"&lt;&gt;*Negative*"))</f>
        <v>0</v>
      </c>
      <c r="AM65" s="15">
        <f>SUM(COUNTIFS('Data entry'!$R$6:$R$200,'Summary Data'!$A65,'Data entry'!$B$6:$B$200,{"Confirmed";"Probable"},'Data entry'!$AQ$6:$AQ$200,'Data Validation'!$V$3, 'Data entry'!$AP$6:$AP$200,'Data Validation'!$U$4, 'Data entry'!$BD$6:$BD$200,"&lt;&gt;*Negative*"))</f>
        <v>0</v>
      </c>
      <c r="AN65" s="15">
        <f>SUM(COUNTIFS('Data entry'!$R$6:$R$200,'Summary Data'!$A65,'Data entry'!$B$6:$B$200,{"Confirmed";"Probable"},'Data entry'!$AQ$6:$AQ$200,'Data Validation'!$V$3, 'Data entry'!$AP$6:$AP$200,'Data Validation'!$U$5, 'Data entry'!$BD$6:$BD$200,"&lt;&gt;*Negative*"))</f>
        <v>0</v>
      </c>
      <c r="AO65" s="15">
        <f>SUM(COUNTIFS('Data entry'!$R$6:$R$200,'Summary Data'!$A65,'Data entry'!$B$6:$B$200,{"Confirmed";"Probable"},'Data entry'!$AQ$6:$AQ$200,'Data Validation'!$V$3, 'Data entry'!$AP$6:$AP$200,'Data Validation'!$U$6, 'Data entry'!$BD$6:$BD$200,"&lt;&gt;*Negative*"))</f>
        <v>0</v>
      </c>
      <c r="AP65" s="15">
        <f>SUM(COUNTIFS('Data entry'!$R$6:$R$200,'Summary Data'!$A65,'Data entry'!$B$6:$B$200,{"Confirmed";"Probable"},'Data entry'!$AQ$6:$AQ$200,'Data Validation'!$V$4, 'Data entry'!$AP$6:$AP$200,'Data Validation'!$U$2, 'Data entry'!$BD$6:$BD$200,"&lt;&gt;*Negative*"))</f>
        <v>0</v>
      </c>
      <c r="AQ65" s="15">
        <f>SUM(COUNTIFS('Data entry'!$R$6:$R$200,'Summary Data'!$A65,'Data entry'!$B$6:$B$200,{"Confirmed";"Probable"},'Data entry'!$AQ$6:$AQ$200,'Data Validation'!$V$4, 'Data entry'!$AP$6:$AP$200,'Data Validation'!$U$3, 'Data entry'!$BD$6:$BD$200,"&lt;&gt;*Negative*"))</f>
        <v>0</v>
      </c>
      <c r="AR65" s="15">
        <f>SUM(COUNTIFS('Data entry'!$R$6:$R$200,'Summary Data'!$A65,'Data entry'!$B$6:$B$200,{"Confirmed";"Probable"},'Data entry'!$AQ$6:$AQ$200,'Data Validation'!$V$4, 'Data entry'!$AP$6:$AP$200,'Data Validation'!$U$4, 'Data entry'!$BD$6:$BD$200,"&lt;&gt;*Negative*"))</f>
        <v>0</v>
      </c>
      <c r="AS65" s="15">
        <f>SUM(COUNTIFS('Data entry'!$R$6:$R$200,'Summary Data'!$A65,'Data entry'!$B$6:$B$200,{"Confirmed";"Probable"},'Data entry'!$AQ$6:$AQ$200,'Data Validation'!$V$4, 'Data entry'!$AP$6:$AP$200,'Data Validation'!$U$5, 'Data entry'!$BD$6:$BD$200,"&lt;&gt;*Negative*"))</f>
        <v>0</v>
      </c>
      <c r="AT65" s="15">
        <f>SUM(COUNTIFS('Data entry'!$R$6:$R$200,'Summary Data'!$A65,'Data entry'!$B$6:$B$200,{"Confirmed";"Probable"},'Data entry'!$AQ$6:$AQ$200,'Data Validation'!$V$4, 'Data entry'!$AP$6:$AP$200,'Data Validation'!$U$6, 'Data entry'!$BD$6:$BD$200,"&lt;&gt;*Negative*"))</f>
        <v>0</v>
      </c>
      <c r="AU65" s="15">
        <f>SUM(COUNTIFS('Data entry'!$R$6:$R$200,'Summary Data'!$A65,'Data entry'!$B$6:$B$200,{"Confirmed";"Probable"},'Data entry'!$AQ$6:$AQ$200,'Data Validation'!$V$5, 'Data entry'!$AP$6:$AP$200,'Data Validation'!$U$2, 'Data entry'!$BD$6:$BD$200,"&lt;&gt;*Negative*"))</f>
        <v>0</v>
      </c>
      <c r="AV65" s="15">
        <f>SUM(COUNTIFS('Data entry'!$R$6:$R$200,'Summary Data'!$A65,'Data entry'!$B$6:$B$200,{"Confirmed";"Probable"},'Data entry'!$AQ$6:$AQ$200,'Data Validation'!$V$5, 'Data entry'!$AP$6:$AP$200,'Data Validation'!$U$3, 'Data entry'!$BD$6:$BD$200,"&lt;&gt;*Negative*"))</f>
        <v>0</v>
      </c>
      <c r="AW65" s="15">
        <f>SUM(COUNTIFS('Data entry'!$R$6:$R$200,'Summary Data'!$A65,'Data entry'!$B$6:$B$200,{"Confirmed";"Probable"},'Data entry'!$AQ$6:$AQ$200,'Data Validation'!$V$5, 'Data entry'!$AP$6:$AP$200,'Data Validation'!$U$4, 'Data entry'!$BD$6:$BD$200,"&lt;&gt;*Negative*"))</f>
        <v>0</v>
      </c>
      <c r="AX65" s="15">
        <f>SUM(COUNTIFS('Data entry'!$R$6:$R$200,'Summary Data'!$A65,'Data entry'!$B$6:$B$200,{"Confirmed";"Probable"},'Data entry'!$AQ$6:$AQ$200,'Data Validation'!$V$5, 'Data entry'!$AP$6:$AP$200,'Data Validation'!$U$5, 'Data entry'!$BD$6:$BD$200,"&lt;&gt;*Negative*"))</f>
        <v>0</v>
      </c>
      <c r="AY65" s="15">
        <f>SUM(COUNTIFS('Data entry'!$R$6:$R$200,'Summary Data'!$A65,'Data entry'!$B$6:$B$200,{"Confirmed";"Probable"},'Data entry'!$AQ$6:$AQ$200,'Data Validation'!$V$5, 'Data entry'!$AP$6:$AP$200,'Data Validation'!$U$6, 'Data entry'!$BD$6:$BD$200,"&lt;&gt;*Negative*"))</f>
        <v>0</v>
      </c>
      <c r="AZ65" s="15">
        <f>SUM(COUNTIFS('Data entry'!$R$6:$R$200,'Summary Data'!$A65,'Data entry'!$B$6:$B$200,{"Confirmed";"Probable"},'Data entry'!$AQ$6:$AQ$200,'Data Validation'!$V$6, 'Data entry'!$AP$6:$AP$200,'Data Validation'!$U$2, 'Data entry'!$BD$6:$BD$200,"&lt;&gt;*Negative*"))</f>
        <v>0</v>
      </c>
      <c r="BA65" s="15">
        <f>SUM(COUNTIFS('Data entry'!$R$6:$R$200,'Summary Data'!$A65,'Data entry'!$B$6:$B$200,{"Confirmed";"Probable"},'Data entry'!$AQ$6:$AQ$200,'Data Validation'!$V$6, 'Data entry'!$AP$6:$AP$200,'Data Validation'!$U$3, 'Data entry'!$BD$6:$BD$200,"&lt;&gt;*Negative*"))</f>
        <v>0</v>
      </c>
      <c r="BB65" s="15">
        <f>SUM(COUNTIFS('Data entry'!$R$6:$R$200,'Summary Data'!$A65,'Data entry'!$B$6:$B$200,{"Confirmed";"Probable"},'Data entry'!$AQ$6:$AQ$200,'Data Validation'!$V$6, 'Data entry'!$AP$6:$AP$200,'Data Validation'!$U$4, 'Data entry'!$BD$6:$BD$200,"&lt;&gt;*Negative*"))</f>
        <v>0</v>
      </c>
      <c r="BC65" s="15">
        <f>SUM(COUNTIFS('Data entry'!$R$6:$R$200,'Summary Data'!$A65,'Data entry'!$B$6:$B$200,{"Confirmed";"Probable"},'Data entry'!$AQ$6:$AQ$200,'Data Validation'!$V$6, 'Data entry'!$AP$6:$AP$200,'Data Validation'!$U$5, 'Data entry'!$BD$6:$BD$200,"&lt;&gt;*Negative*"))</f>
        <v>0</v>
      </c>
      <c r="BD65" s="15">
        <f>SUM(COUNTIFS('Data entry'!$R$6:$R$200,'Summary Data'!$A65,'Data entry'!$B$6:$B$200,{"Confirmed";"Probable"},'Data entry'!$AQ$6:$AQ$200,'Data Validation'!$V$6, 'Data entry'!$AP$6:$AP$200,'Data Validation'!$U$6, 'Data entry'!$BD$6:$BD$200,"&lt;&gt;*Negative*"))</f>
        <v>0</v>
      </c>
      <c r="BE65" s="15">
        <f>SUM(COUNTIFS('Data entry'!$R$6:$R$200,'Summary Data'!$A65,'Data entry'!$B$6:$B$200,{"Confirmed";"Probable"},'Data entry'!$AQ$6:$AQ$200,'Data Validation'!$V$7, 'Data entry'!$AP$6:$AP$200,'Data Validation'!$U$2, 'Data entry'!$BD$6:$BD$200,"&lt;&gt;*Negative*"))</f>
        <v>0</v>
      </c>
      <c r="BF65" s="15">
        <f>SUM(COUNTIFS('Data entry'!$R$6:$R$200,'Summary Data'!$A65,'Data entry'!$B$6:$B$200,{"Confirmed";"Probable"},'Data entry'!$AQ$6:$AQ$200,'Data Validation'!$V$7, 'Data entry'!$AP$6:$AP$200,'Data Validation'!$U$3, 'Data entry'!$BD$6:$BD$200,"&lt;&gt;*Negative*"))</f>
        <v>0</v>
      </c>
      <c r="BG65" s="15">
        <f>SUM(COUNTIFS('Data entry'!$R$6:$R$200,'Summary Data'!$A65,'Data entry'!$B$6:$B$200,{"Confirmed";"Probable"},'Data entry'!$AQ$6:$AQ$200,'Data Validation'!$V$7, 'Data entry'!$AP$6:$AP$200,'Data Validation'!$U$4, 'Data entry'!$BD$6:$BD$200,"&lt;&gt;*Negative*"))</f>
        <v>0</v>
      </c>
      <c r="BH65" s="15">
        <f>SUM(COUNTIFS('Data entry'!$R$6:$R$200,'Summary Data'!$A65,'Data entry'!$B$6:$B$200,{"Confirmed";"Probable"},'Data entry'!$AQ$6:$AQ$200,'Data Validation'!$V$7, 'Data entry'!$AP$6:$AP$200,'Data Validation'!$U$5, 'Data entry'!$BD$6:$BD$200,"&lt;&gt;*Negative*"))</f>
        <v>0</v>
      </c>
      <c r="BI65" s="15">
        <f>SUM(COUNTIFS('Data entry'!$R$6:$R$200,'Summary Data'!$A65,'Data entry'!$B$6:$B$200,{"Confirmed";"Probable"},'Data entry'!$AQ$6:$AQ$200,'Data Validation'!$V$7, 'Data entry'!$AP$6:$AP$200,'Data Validation'!$U$6, 'Data entry'!$BD$6:$BD$200,"&lt;&gt;*Negative*"))</f>
        <v>0</v>
      </c>
      <c r="BJ65" s="15">
        <f>SUM(COUNTIFS('Data entry'!$R$6:$R$200,'Summary Data'!$A65,'Data entry'!$B$6:$B$200,{"Confirmed";"Probable"},'Data entry'!$AQ$6:$AQ$200,'Data Validation'!$V$8, 'Data entry'!$AP$6:$AP$200,'Data Validation'!$U$2, 'Data entry'!$BD$6:$BD$200,"&lt;&gt;*Negative*"))</f>
        <v>0</v>
      </c>
      <c r="BK65" s="15">
        <f>SUM(COUNTIFS('Data entry'!$R$6:$R$200,'Summary Data'!$A65,'Data entry'!$B$6:$B$200,{"Confirmed";"Probable"},'Data entry'!$AQ$6:$AQ$200,'Data Validation'!$V$8, 'Data entry'!$AP$6:$AP$200,'Data Validation'!$U$3, 'Data entry'!$BD$6:$BD$200,"&lt;&gt;*Negative*"))</f>
        <v>0</v>
      </c>
      <c r="BL65" s="15">
        <f>SUM(COUNTIFS('Data entry'!$R$6:$R$200,'Summary Data'!$A65,'Data entry'!$B$6:$B$200,{"Confirmed";"Probable"},'Data entry'!$AQ$6:$AQ$200,'Data Validation'!$V$8, 'Data entry'!$AP$6:$AP$200,'Data Validation'!$U$4, 'Data entry'!$BD$6:$BD$200,"&lt;&gt;*Negative*"))</f>
        <v>0</v>
      </c>
      <c r="BM65" s="15">
        <f>SUM(COUNTIFS('Data entry'!$R$6:$R$200,'Summary Data'!$A65,'Data entry'!$B$6:$B$200,{"Confirmed";"Probable"},'Data entry'!$AQ$6:$AQ$200,'Data Validation'!$V$8, 'Data entry'!$AP$6:$AP$200,'Data Validation'!$U$5, 'Data entry'!$BD$6:$BD$200,"&lt;&gt;*Negative*"))</f>
        <v>0</v>
      </c>
      <c r="BN65" s="15">
        <f>SUM(COUNTIFS('Data entry'!$R$6:$R$200,'Summary Data'!$A65,'Data entry'!$B$6:$B$200,{"Confirmed";"Probable"},'Data entry'!$AQ$6:$AQ$200,'Data Validation'!$V$8, 'Data entry'!$AP$6:$AP$200,'Data Validation'!$U$6, 'Data entry'!$BD$6:$BD$200,"&lt;&gt;*Negative*"))</f>
        <v>0</v>
      </c>
      <c r="BO65" s="15">
        <f>SUM(COUNTIFS('Data entry'!$R$6:$R$200,'Summary Data'!$A65,'Data entry'!$B$6:$B$200,{"Confirmed";"Probable"},'Data entry'!$AQ$6:$AQ$200,'Data Validation'!$V$9, 'Data entry'!$AP$6:$AP$200,'Data Validation'!$U$2, 'Data entry'!$BD$6:$BD$200,"&lt;&gt;*Negative*"))</f>
        <v>0</v>
      </c>
      <c r="BP65" s="15">
        <f>SUM(COUNTIFS('Data entry'!$R$6:$R$200,'Summary Data'!$A65,'Data entry'!$B$6:$B$200,{"Confirmed";"Probable"},'Data entry'!$AQ$6:$AQ$200,'Data Validation'!$V$9, 'Data entry'!$AP$6:$AP$200,'Data Validation'!$U$3, 'Data entry'!$BD$6:$BD$200,"&lt;&gt;*Negative*"))</f>
        <v>0</v>
      </c>
      <c r="BQ65" s="15">
        <f>SUM(COUNTIFS('Data entry'!$R$6:$R$200,'Summary Data'!$A65,'Data entry'!$B$6:$B$200,{"Confirmed";"Probable"},'Data entry'!$AQ$6:$AQ$200,'Data Validation'!$V$9, 'Data entry'!$AP$6:$AP$200,'Data Validation'!$U$4, 'Data entry'!$BD$6:$BD$200,"&lt;&gt;*Negative*"))</f>
        <v>0</v>
      </c>
      <c r="BR65" s="15">
        <f>SUM(COUNTIFS('Data entry'!$R$6:$R$200,'Summary Data'!$A65,'Data entry'!$B$6:$B$200,{"Confirmed";"Probable"},'Data entry'!$AQ$6:$AQ$200,'Data Validation'!$V$9, 'Data entry'!$AP$6:$AP$200,'Data Validation'!$U$5, 'Data entry'!$BD$6:$BD$200,"&lt;&gt;*Negative*"))</f>
        <v>0</v>
      </c>
      <c r="BS65" s="15">
        <f>SUM(COUNTIFS('Data entry'!$R$6:$R$200,'Summary Data'!$A65,'Data entry'!$B$6:$B$200,{"Confirmed";"Probable"},'Data entry'!$AQ$6:$AQ$200,'Data Validation'!$V$9, 'Data entry'!$AP$6:$AP$200,'Data Validation'!$U$6, 'Data entry'!$BD$6:$BD$200,"&lt;&gt;*Negative*"))</f>
        <v>0</v>
      </c>
      <c r="BT65" s="15">
        <f>SUM(COUNTIFS('Data entry'!$R$6:$R$200,'Summary Data'!$A65,'Data entry'!$B$6:$B$200,{"Confirmed";"Probable"},'Data entry'!$AQ$6:$AQ$200,'Data Validation'!$V$10, 'Data entry'!$AP$6:$AP$200,'Data Validation'!$U$2, 'Data entry'!$BD$6:$BD$200,"&lt;&gt;*Negative*"))</f>
        <v>0</v>
      </c>
      <c r="BU65" s="15">
        <f>SUM(COUNTIFS('Data entry'!$R$6:$R$200,'Summary Data'!$A65,'Data entry'!$B$6:$B$200,{"Confirmed";"Probable"},'Data entry'!$AQ$6:$AQ$200,'Data Validation'!$V$10, 'Data entry'!$AP$6:$AP$200,'Data Validation'!$U$3, 'Data entry'!$BD$6:$BD$200,"&lt;&gt;*Negative*"))</f>
        <v>0</v>
      </c>
      <c r="BV65" s="15">
        <f>SUM(COUNTIFS('Data entry'!$R$6:$R$200,'Summary Data'!$A65,'Data entry'!$B$6:$B$200,{"Confirmed";"Probable"},'Data entry'!$AQ$6:$AQ$200,'Data Validation'!$V$10, 'Data entry'!$AP$6:$AP$200,'Data Validation'!$U$4, 'Data entry'!$BD$6:$BD$200,"&lt;&gt;*Negative*"))</f>
        <v>0</v>
      </c>
      <c r="BW65" s="15">
        <f>SUM(COUNTIFS('Data entry'!$R$6:$R$200,'Summary Data'!$A65,'Data entry'!$B$6:$B$200,{"Confirmed";"Probable"},'Data entry'!$AQ$6:$AQ$200,'Data Validation'!$V$10, 'Data entry'!$AP$6:$AP$200,'Data Validation'!$U$5, 'Data entry'!$BD$6:$BD$200,"&lt;&gt;*Negative*"))</f>
        <v>0</v>
      </c>
      <c r="BX65" s="15">
        <f>SUM(COUNTIFS('Data entry'!$R$6:$R$200,'Summary Data'!$A65,'Data entry'!$B$6:$B$200,{"Confirmed";"Probable"},'Data entry'!$AQ$6:$AQ$200,'Data Validation'!$V$10, 'Data entry'!$AP$6:$AP$200,'Data Validation'!$U$6, 'Data entry'!$BD$6:$BD$200,"&lt;&gt;*Negative*"))</f>
        <v>0</v>
      </c>
      <c r="BY65" s="15">
        <f>SUM(COUNTIFS('Data entry'!$R$6:$R$200,'Summary Data'!$A65,'Data entry'!$B$6:$B$200,{"Confirmed";"Probable"},'Data entry'!$AQ$6:$AQ$200,'Data Validation'!$V$11, 'Data entry'!$AP$6:$AP$200,'Data Validation'!$U$2, 'Data entry'!$BD$6:$BD$200,"&lt;&gt;*Negative*"))</f>
        <v>0</v>
      </c>
      <c r="BZ65" s="15">
        <f>SUM(COUNTIFS('Data entry'!$R$6:$R$200,'Summary Data'!$A65,'Data entry'!$B$6:$B$200,{"Confirmed";"Probable"},'Data entry'!$AQ$6:$AQ$200,'Data Validation'!$V$11, 'Data entry'!$AP$6:$AP$200,'Data Validation'!$U$3, 'Data entry'!$BD$6:$BD$200,"&lt;&gt;*Negative*"))</f>
        <v>0</v>
      </c>
      <c r="CA65" s="15">
        <f>SUM(COUNTIFS('Data entry'!$R$6:$R$200,'Summary Data'!$A65,'Data entry'!$B$6:$B$200,{"Confirmed";"Probable"},'Data entry'!$AQ$6:$AQ$200,'Data Validation'!$V$11, 'Data entry'!$AP$6:$AP$200,'Data Validation'!$U$4, 'Data entry'!$BD$6:$BD$200,"&lt;&gt;*Negative*"))</f>
        <v>0</v>
      </c>
      <c r="CB65" s="15">
        <f>SUM(COUNTIFS('Data entry'!$R$6:$R$200,'Summary Data'!$A65,'Data entry'!$B$6:$B$200,{"Confirmed";"Probable"},'Data entry'!$AQ$6:$AQ$200,'Data Validation'!$V$11, 'Data entry'!$AP$6:$AP$200,'Data Validation'!$U$5, 'Data entry'!$BD$6:$BD$200,"&lt;&gt;*Negative*"))</f>
        <v>0</v>
      </c>
      <c r="CC65" s="15">
        <f>SUM(COUNTIFS('Data entry'!$R$6:$R$200,'Summary Data'!$A65,'Data entry'!$B$6:$B$200,{"Confirmed";"Probable"},'Data entry'!$AQ$6:$AQ$200,'Data Validation'!$V$11, 'Data entry'!$AP$6:$AP$200,'Data Validation'!$U$6, 'Data entry'!$BD$6:$BD$200,"&lt;&gt;*Negative*"))</f>
        <v>0</v>
      </c>
    </row>
    <row r="66" spans="1:81" x14ac:dyDescent="0.3">
      <c r="A66" s="12">
        <f t="shared" si="5"/>
        <v>54</v>
      </c>
      <c r="B66" s="13">
        <f t="shared" si="2"/>
        <v>0</v>
      </c>
      <c r="C66" s="13">
        <f>COUNTIFS('Data entry'!$R$6:$R$200,$A66,'Data entry'!$B$6:$B$200,"Confirmed",'Data entry'!$BD$6:$BD$200,"&lt;&gt;*Negative*")</f>
        <v>0</v>
      </c>
      <c r="D66" s="13">
        <f>COUNTIFS('Data entry'!$R$6:$R$200,$A66,'Data entry'!$B$6:$B$200,"Probable",'Data entry'!$BD$6:$BD$200,"&lt;&gt;*Negative*")</f>
        <v>0</v>
      </c>
      <c r="E66" s="13">
        <f>COUNTIFS('Data entry'!$R$6:$R$200,$A66,'Data entry'!$B$6:$B$200,"DNM")</f>
        <v>0</v>
      </c>
      <c r="F66" s="13">
        <f>SUM(COUNTIFS('Data entry'!$R$6:$R$200,'Summary Data'!$A66,'Data entry'!$B$6:$B$200,{"Confirmed";"Probable"},'Data entry'!$AO$6:$AO$200,$F$10, 'Data entry'!$BD$6:$BD$200,"&lt;&gt;*Negative*"))</f>
        <v>0</v>
      </c>
      <c r="G66" s="13">
        <f>SUM(COUNTIFS('Data entry'!$R$6:$R$200,'Summary Data'!$A66,'Data entry'!$B$6:$B$200,{"Confirmed";"Probable"},'Data entry'!$AO$6:$AO$200,$G$10, 'Data entry'!$BD$6:$BD$200,"&lt;&gt;*Negative*"))</f>
        <v>0</v>
      </c>
      <c r="H66" s="13">
        <f>SUM(COUNTIFS('Data entry'!$R$6:$R$200,'Summary Data'!$A66,'Data entry'!$B$6:$B$200,{"Confirmed";"Probable"},'Data entry'!$AO$6:$AO$200,$H$10, 'Data entry'!$BD$6:$BD$200,"&lt;&gt;*Negative*"))</f>
        <v>0</v>
      </c>
      <c r="I66" s="13">
        <f>SUM(COUNTIFS('Data entry'!$R$6:$R$200,'Summary Data'!$A66,'Data entry'!$B$6:$B$200,{"Confirmed";"Probable"},'Data entry'!$AO$6:$AO$200,$I$10, 'Data entry'!$BD$6:$BD$200,"&lt;&gt;*Negative*"))</f>
        <v>0</v>
      </c>
      <c r="J66" s="13">
        <f>SUM(COUNTIFS('Data entry'!$R$6:$R$200,'Summary Data'!$A66,'Data entry'!$B$6:$B$200,{"Confirmed";"Probable"},'Data entry'!$AO$6:$AO$200,$J$10, 'Data entry'!$BD$6:$BD$200,"&lt;&gt;*Negative*"))</f>
        <v>0</v>
      </c>
      <c r="K66" s="13">
        <f>SUM(COUNTIFS('Data entry'!$R$6:$R$200,'Summary Data'!$A66,'Data entry'!$B$6:$B$200,{"Confirmed";"Probable"},'Data entry'!$AO$6:$AO$200,$K$10, 'Data entry'!$BD$6:$BD$200,"&lt;&gt;*Negative*"))</f>
        <v>0</v>
      </c>
      <c r="L66" s="13">
        <f>SUM(COUNTIFS('Data entry'!$R$6:$R$200,'Summary Data'!$A66,'Data entry'!$B$6:$B$200,{"Confirmed";"Probable"},'Data entry'!$AO$6:$AO$200,$L$10, 'Data entry'!$BD$6:$BD$200,"&lt;&gt;*Negative*"))</f>
        <v>0</v>
      </c>
      <c r="M66" s="13">
        <f>SUM(COUNTIFS('Data entry'!$R$6:$R$200,'Summary Data'!$A66,'Data entry'!$B$6:$B$200,{"Confirmed";"Probable"},'Data entry'!$AO$6:$AO$200,$M$10, 'Data entry'!$BD$6:$BD$200,"&lt;&gt;*Negative*"))</f>
        <v>0</v>
      </c>
      <c r="N66" s="13">
        <f>SUM(COUNTIFS('Data entry'!$R$6:$R$200,'Summary Data'!$A66,'Data entry'!$B$6:$B$200,{"Confirmed";"Probable"},'Data entry'!$AO$6:$AO$200,$N$10, 'Data entry'!$BD$6:$BD$200,"&lt;&gt;*Negative*"))</f>
        <v>0</v>
      </c>
      <c r="O66" s="15">
        <f t="shared" si="3"/>
        <v>0</v>
      </c>
      <c r="P66" s="15">
        <f t="shared" si="4"/>
        <v>0</v>
      </c>
      <c r="Q66" s="15">
        <f>SUM(COUNTIFS('Data entry'!$R$6:$R$200,'Summary Data'!$A66,'Data entry'!$B$6:$B$200,{"Confirmed";"Probable"},'Data entry'!$AP$6:$AP$200,'Data Validation'!$U$2, 'Data entry'!$BD$6:$BD$200,"&lt;&gt;*Negative*"))</f>
        <v>0</v>
      </c>
      <c r="R66" s="15">
        <f>SUM(COUNTIFS('Data entry'!$R$6:$R$200,'Summary Data'!$A66,'Data entry'!$B$6:$B$200,{"Confirmed";"Probable"},'Data entry'!$AP$6:$AP$200,'Data Validation'!$U$3, 'Data entry'!$BD$6:$BD$200,"&lt;&gt;*Negative*"))</f>
        <v>0</v>
      </c>
      <c r="S66" s="15">
        <f>SUM(COUNTIFS('Data entry'!$R$6:$R$200,'Summary Data'!$A66,'Data entry'!$B$6:$B$200,{"Confirmed";"Probable"},'Data entry'!$AP$6:$AP$200,'Data Validation'!$U$4, 'Data entry'!$BD$6:$BD$200,"&lt;&gt;*Negative*"))</f>
        <v>0</v>
      </c>
      <c r="T66" s="15">
        <f>SUM(COUNTIFS('Data entry'!$R$6:$R$200,'Summary Data'!$A66,'Data entry'!$B$6:$B$200,{"Confirmed";"Probable"},'Data entry'!$AP$6:$AP$200,'Data Validation'!$U$5, 'Data entry'!$BD$6:$BD$200,"&lt;&gt;*Negative*"))</f>
        <v>0</v>
      </c>
      <c r="U66" s="15">
        <f>SUM(COUNTIFS('Data entry'!$R$6:$R$200,'Summary Data'!$A66,'Data entry'!$B$6:$B$200,{"Confirmed";"Probable"},'Data entry'!$AP$6:$AP$200,'Data Validation'!$U$6, 'Data entry'!$BD$6:$BD$200,"&lt;&gt;*Negative*"))</f>
        <v>0</v>
      </c>
      <c r="V66" s="15">
        <f>SUM(COUNTIFS('Data entry'!$R$6:$R$200,'Summary Data'!$A66,'Data entry'!$B$6:$B$200,{"Confirmed";"Probable"},'Data entry'!$AQ$6:$AQ$200,'Data Validation'!$V$2, 'Data entry'!$BD$6:$BD$200,"&lt;&gt;*Negative*"))</f>
        <v>0</v>
      </c>
      <c r="W66" s="15">
        <f>SUM(COUNTIFS('Data entry'!$R$6:$R$200,'Summary Data'!$A66,'Data entry'!$B$6:$B$200,{"Confirmed";"Probable"},'Data entry'!$AQ$6:$AQ$200,'Data Validation'!$V$3, 'Data entry'!$BD$6:$BD$200,"&lt;&gt;*Negative*"))</f>
        <v>0</v>
      </c>
      <c r="X66" s="15">
        <f>SUM(COUNTIFS('Data entry'!$R$6:$R$200,'Summary Data'!$A66,'Data entry'!$B$6:$B$200,{"Confirmed";"Probable"},'Data entry'!$AQ$6:$AQ$200,'Data Validation'!$V$4, 'Data entry'!$BD$6:$BD$200,"&lt;&gt;*Negative*"))</f>
        <v>0</v>
      </c>
      <c r="Y66" s="15">
        <f>SUM(COUNTIFS('Data entry'!$R$6:$R$200,'Summary Data'!$A66,'Data entry'!$B$6:$B$200,{"Confirmed";"Probable"},'Data entry'!$AQ$6:$AQ$200,'Data Validation'!$V$5, 'Data entry'!$BD$6:$BD$200,"&lt;&gt;*Negative*"))</f>
        <v>0</v>
      </c>
      <c r="Z66" s="15">
        <f>SUM(COUNTIFS('Data entry'!$R$6:$R$200,'Summary Data'!$A66,'Data entry'!$B$6:$B$200,{"Confirmed";"Probable"},'Data entry'!$AQ$6:$AQ$200,'Data Validation'!$V$6, 'Data entry'!$BD$6:$BD$200,"&lt;&gt;*Negative*"))</f>
        <v>0</v>
      </c>
      <c r="AA66" s="15">
        <f>SUM(COUNTIFS('Data entry'!$R$6:$R$200,'Summary Data'!$A66,'Data entry'!$B$6:$B$200,{"Confirmed";"Probable"},'Data entry'!$AQ$6:$AQ$200,'Data Validation'!$V$7, 'Data entry'!$BD$6:$BD$200,"&lt;&gt;*Negative*"))</f>
        <v>0</v>
      </c>
      <c r="AB66" s="15">
        <f>SUM(COUNTIFS('Data entry'!$R$6:$R$200,'Summary Data'!$A66,'Data entry'!$B$6:$B$200,{"Confirmed";"Probable"},'Data entry'!$AQ$6:$AQ$200,'Data Validation'!$V$8, 'Data entry'!$BD$6:$BD$200,"&lt;&gt;*Negative*"))</f>
        <v>0</v>
      </c>
      <c r="AC66" s="15">
        <f>SUM(COUNTIFS('Data entry'!$R$6:$R$200,'Summary Data'!$A66,'Data entry'!$B$6:$B$200,{"Confirmed";"Probable"},'Data entry'!$AQ$6:$AQ$200,'Data Validation'!$V$9, 'Data entry'!$BD$6:$BD$200,"&lt;&gt;*Negative*"))</f>
        <v>0</v>
      </c>
      <c r="AD66" s="15">
        <f>SUM(COUNTIFS('Data entry'!$R$6:$R$200,'Summary Data'!$A66,'Data entry'!$B$6:$B$200,{"Confirmed";"Probable"},'Data entry'!$AQ$6:$AQ$200,'Data Validation'!$V$10, 'Data entry'!$BD$6:$BD$200,"&lt;&gt;*Negative*"))</f>
        <v>0</v>
      </c>
      <c r="AE66" s="15">
        <f>SUM(COUNTIFS('Data entry'!$R$6:$R$200,'Summary Data'!$A66,'Data entry'!$B$6:$B$200,{"Confirmed";"Probable"},'Data entry'!$AQ$6:$AQ$200,'Data Validation'!$V$11, 'Data entry'!$BD$6:$BD$200,"&lt;&gt;*Negative*"))</f>
        <v>0</v>
      </c>
      <c r="AF66" s="15">
        <f>SUM(COUNTIFS('Data entry'!$R$6:$R$200,'Summary Data'!$A66,'Data entry'!$B$6:$B$200,{"Confirmed";"Probable"},'Data entry'!$AQ$6:$AQ$200,'Data Validation'!$V$2, 'Data entry'!$AP$6:$AP$200,'Data Validation'!$U$2, 'Data entry'!$BD$6:$BD$200,"&lt;&gt;*Negative*"))</f>
        <v>0</v>
      </c>
      <c r="AG66" s="15">
        <f>SUM(COUNTIFS('Data entry'!$R$6:$R$200,'Summary Data'!$A66,'Data entry'!$B$6:$B$200,{"Confirmed";"Probable"},'Data entry'!$AQ$6:$AQ$200,'Data Validation'!$V$2, 'Data entry'!$AP$6:$AP$200,'Data Validation'!$U$3, 'Data entry'!$BD$6:$BD$200,"&lt;&gt;*Negative*"))</f>
        <v>0</v>
      </c>
      <c r="AH66" s="15">
        <f>SUM(COUNTIFS('Data entry'!$R$6:$R$200,'Summary Data'!$A66,'Data entry'!$B$6:$B$200,{"Confirmed";"Probable"},'Data entry'!$AQ$6:$AQ$200,'Data Validation'!$V$2, 'Data entry'!$AP$6:$AP$200,'Data Validation'!$U$4, 'Data entry'!$BD$6:$BD$200,"&lt;&gt;*Negative*"))</f>
        <v>0</v>
      </c>
      <c r="AI66" s="15">
        <f>SUM(COUNTIFS('Data entry'!$R$6:$R$200,'Summary Data'!$A66,'Data entry'!$B$6:$B$200,{"Confirmed";"Probable"},'Data entry'!$AQ$6:$AQ$200,'Data Validation'!$V$2, 'Data entry'!$AP$6:$AP$200,'Data Validation'!$U$5, 'Data entry'!$BD$6:$BD$200,"&lt;&gt;*Negative*"))</f>
        <v>0</v>
      </c>
      <c r="AJ66" s="15">
        <f>SUM(COUNTIFS('Data entry'!$R$6:$R$200,'Summary Data'!$A66,'Data entry'!$B$6:$B$200,{"Confirmed";"Probable"},'Data entry'!$AQ$6:$AQ$200,'Data Validation'!$V$2, 'Data entry'!$AP$6:$AP$200,'Data Validation'!$U$6, 'Data entry'!$BD$6:$BD$200,"&lt;&gt;*Negative*"))</f>
        <v>0</v>
      </c>
      <c r="AK66" s="15">
        <f>SUM(COUNTIFS('Data entry'!$R$6:$R$200,'Summary Data'!$A66,'Data entry'!$B$6:$B$200,{"Confirmed";"Probable"},'Data entry'!$AQ$6:$AQ$200,'Data Validation'!$V$3, 'Data entry'!$AP$6:$AP$200,'Data Validation'!$U$2, 'Data entry'!$BD$6:$BD$200,"&lt;&gt;*Negative*"))</f>
        <v>0</v>
      </c>
      <c r="AL66" s="15">
        <f>SUM(COUNTIFS('Data entry'!$R$6:$R$200,'Summary Data'!$A66,'Data entry'!$B$6:$B$200,{"Confirmed";"Probable"},'Data entry'!$AQ$6:$AQ$200,'Data Validation'!$V$3, 'Data entry'!$AP$6:$AP$200,'Data Validation'!$U$3, 'Data entry'!$BD$6:$BD$200,"&lt;&gt;*Negative*"))</f>
        <v>0</v>
      </c>
      <c r="AM66" s="15">
        <f>SUM(COUNTIFS('Data entry'!$R$6:$R$200,'Summary Data'!$A66,'Data entry'!$B$6:$B$200,{"Confirmed";"Probable"},'Data entry'!$AQ$6:$AQ$200,'Data Validation'!$V$3, 'Data entry'!$AP$6:$AP$200,'Data Validation'!$U$4, 'Data entry'!$BD$6:$BD$200,"&lt;&gt;*Negative*"))</f>
        <v>0</v>
      </c>
      <c r="AN66" s="15">
        <f>SUM(COUNTIFS('Data entry'!$R$6:$R$200,'Summary Data'!$A66,'Data entry'!$B$6:$B$200,{"Confirmed";"Probable"},'Data entry'!$AQ$6:$AQ$200,'Data Validation'!$V$3, 'Data entry'!$AP$6:$AP$200,'Data Validation'!$U$5, 'Data entry'!$BD$6:$BD$200,"&lt;&gt;*Negative*"))</f>
        <v>0</v>
      </c>
      <c r="AO66" s="15">
        <f>SUM(COUNTIFS('Data entry'!$R$6:$R$200,'Summary Data'!$A66,'Data entry'!$B$6:$B$200,{"Confirmed";"Probable"},'Data entry'!$AQ$6:$AQ$200,'Data Validation'!$V$3, 'Data entry'!$AP$6:$AP$200,'Data Validation'!$U$6, 'Data entry'!$BD$6:$BD$200,"&lt;&gt;*Negative*"))</f>
        <v>0</v>
      </c>
      <c r="AP66" s="15">
        <f>SUM(COUNTIFS('Data entry'!$R$6:$R$200,'Summary Data'!$A66,'Data entry'!$B$6:$B$200,{"Confirmed";"Probable"},'Data entry'!$AQ$6:$AQ$200,'Data Validation'!$V$4, 'Data entry'!$AP$6:$AP$200,'Data Validation'!$U$2, 'Data entry'!$BD$6:$BD$200,"&lt;&gt;*Negative*"))</f>
        <v>0</v>
      </c>
      <c r="AQ66" s="15">
        <f>SUM(COUNTIFS('Data entry'!$R$6:$R$200,'Summary Data'!$A66,'Data entry'!$B$6:$B$200,{"Confirmed";"Probable"},'Data entry'!$AQ$6:$AQ$200,'Data Validation'!$V$4, 'Data entry'!$AP$6:$AP$200,'Data Validation'!$U$3, 'Data entry'!$BD$6:$BD$200,"&lt;&gt;*Negative*"))</f>
        <v>0</v>
      </c>
      <c r="AR66" s="15">
        <f>SUM(COUNTIFS('Data entry'!$R$6:$R$200,'Summary Data'!$A66,'Data entry'!$B$6:$B$200,{"Confirmed";"Probable"},'Data entry'!$AQ$6:$AQ$200,'Data Validation'!$V$4, 'Data entry'!$AP$6:$AP$200,'Data Validation'!$U$4, 'Data entry'!$BD$6:$BD$200,"&lt;&gt;*Negative*"))</f>
        <v>0</v>
      </c>
      <c r="AS66" s="15">
        <f>SUM(COUNTIFS('Data entry'!$R$6:$R$200,'Summary Data'!$A66,'Data entry'!$B$6:$B$200,{"Confirmed";"Probable"},'Data entry'!$AQ$6:$AQ$200,'Data Validation'!$V$4, 'Data entry'!$AP$6:$AP$200,'Data Validation'!$U$5, 'Data entry'!$BD$6:$BD$200,"&lt;&gt;*Negative*"))</f>
        <v>0</v>
      </c>
      <c r="AT66" s="15">
        <f>SUM(COUNTIFS('Data entry'!$R$6:$R$200,'Summary Data'!$A66,'Data entry'!$B$6:$B$200,{"Confirmed";"Probable"},'Data entry'!$AQ$6:$AQ$200,'Data Validation'!$V$4, 'Data entry'!$AP$6:$AP$200,'Data Validation'!$U$6, 'Data entry'!$BD$6:$BD$200,"&lt;&gt;*Negative*"))</f>
        <v>0</v>
      </c>
      <c r="AU66" s="15">
        <f>SUM(COUNTIFS('Data entry'!$R$6:$R$200,'Summary Data'!$A66,'Data entry'!$B$6:$B$200,{"Confirmed";"Probable"},'Data entry'!$AQ$6:$AQ$200,'Data Validation'!$V$5, 'Data entry'!$AP$6:$AP$200,'Data Validation'!$U$2, 'Data entry'!$BD$6:$BD$200,"&lt;&gt;*Negative*"))</f>
        <v>0</v>
      </c>
      <c r="AV66" s="15">
        <f>SUM(COUNTIFS('Data entry'!$R$6:$R$200,'Summary Data'!$A66,'Data entry'!$B$6:$B$200,{"Confirmed";"Probable"},'Data entry'!$AQ$6:$AQ$200,'Data Validation'!$V$5, 'Data entry'!$AP$6:$AP$200,'Data Validation'!$U$3, 'Data entry'!$BD$6:$BD$200,"&lt;&gt;*Negative*"))</f>
        <v>0</v>
      </c>
      <c r="AW66" s="15">
        <f>SUM(COUNTIFS('Data entry'!$R$6:$R$200,'Summary Data'!$A66,'Data entry'!$B$6:$B$200,{"Confirmed";"Probable"},'Data entry'!$AQ$6:$AQ$200,'Data Validation'!$V$5, 'Data entry'!$AP$6:$AP$200,'Data Validation'!$U$4, 'Data entry'!$BD$6:$BD$200,"&lt;&gt;*Negative*"))</f>
        <v>0</v>
      </c>
      <c r="AX66" s="15">
        <f>SUM(COUNTIFS('Data entry'!$R$6:$R$200,'Summary Data'!$A66,'Data entry'!$B$6:$B$200,{"Confirmed";"Probable"},'Data entry'!$AQ$6:$AQ$200,'Data Validation'!$V$5, 'Data entry'!$AP$6:$AP$200,'Data Validation'!$U$5, 'Data entry'!$BD$6:$BD$200,"&lt;&gt;*Negative*"))</f>
        <v>0</v>
      </c>
      <c r="AY66" s="15">
        <f>SUM(COUNTIFS('Data entry'!$R$6:$R$200,'Summary Data'!$A66,'Data entry'!$B$6:$B$200,{"Confirmed";"Probable"},'Data entry'!$AQ$6:$AQ$200,'Data Validation'!$V$5, 'Data entry'!$AP$6:$AP$200,'Data Validation'!$U$6, 'Data entry'!$BD$6:$BD$200,"&lt;&gt;*Negative*"))</f>
        <v>0</v>
      </c>
      <c r="AZ66" s="15">
        <f>SUM(COUNTIFS('Data entry'!$R$6:$R$200,'Summary Data'!$A66,'Data entry'!$B$6:$B$200,{"Confirmed";"Probable"},'Data entry'!$AQ$6:$AQ$200,'Data Validation'!$V$6, 'Data entry'!$AP$6:$AP$200,'Data Validation'!$U$2, 'Data entry'!$BD$6:$BD$200,"&lt;&gt;*Negative*"))</f>
        <v>0</v>
      </c>
      <c r="BA66" s="15">
        <f>SUM(COUNTIFS('Data entry'!$R$6:$R$200,'Summary Data'!$A66,'Data entry'!$B$6:$B$200,{"Confirmed";"Probable"},'Data entry'!$AQ$6:$AQ$200,'Data Validation'!$V$6, 'Data entry'!$AP$6:$AP$200,'Data Validation'!$U$3, 'Data entry'!$BD$6:$BD$200,"&lt;&gt;*Negative*"))</f>
        <v>0</v>
      </c>
      <c r="BB66" s="15">
        <f>SUM(COUNTIFS('Data entry'!$R$6:$R$200,'Summary Data'!$A66,'Data entry'!$B$6:$B$200,{"Confirmed";"Probable"},'Data entry'!$AQ$6:$AQ$200,'Data Validation'!$V$6, 'Data entry'!$AP$6:$AP$200,'Data Validation'!$U$4, 'Data entry'!$BD$6:$BD$200,"&lt;&gt;*Negative*"))</f>
        <v>0</v>
      </c>
      <c r="BC66" s="15">
        <f>SUM(COUNTIFS('Data entry'!$R$6:$R$200,'Summary Data'!$A66,'Data entry'!$B$6:$B$200,{"Confirmed";"Probable"},'Data entry'!$AQ$6:$AQ$200,'Data Validation'!$V$6, 'Data entry'!$AP$6:$AP$200,'Data Validation'!$U$5, 'Data entry'!$BD$6:$BD$200,"&lt;&gt;*Negative*"))</f>
        <v>0</v>
      </c>
      <c r="BD66" s="15">
        <f>SUM(COUNTIFS('Data entry'!$R$6:$R$200,'Summary Data'!$A66,'Data entry'!$B$6:$B$200,{"Confirmed";"Probable"},'Data entry'!$AQ$6:$AQ$200,'Data Validation'!$V$6, 'Data entry'!$AP$6:$AP$200,'Data Validation'!$U$6, 'Data entry'!$BD$6:$BD$200,"&lt;&gt;*Negative*"))</f>
        <v>0</v>
      </c>
      <c r="BE66" s="15">
        <f>SUM(COUNTIFS('Data entry'!$R$6:$R$200,'Summary Data'!$A66,'Data entry'!$B$6:$B$200,{"Confirmed";"Probable"},'Data entry'!$AQ$6:$AQ$200,'Data Validation'!$V$7, 'Data entry'!$AP$6:$AP$200,'Data Validation'!$U$2, 'Data entry'!$BD$6:$BD$200,"&lt;&gt;*Negative*"))</f>
        <v>0</v>
      </c>
      <c r="BF66" s="15">
        <f>SUM(COUNTIFS('Data entry'!$R$6:$R$200,'Summary Data'!$A66,'Data entry'!$B$6:$B$200,{"Confirmed";"Probable"},'Data entry'!$AQ$6:$AQ$200,'Data Validation'!$V$7, 'Data entry'!$AP$6:$AP$200,'Data Validation'!$U$3, 'Data entry'!$BD$6:$BD$200,"&lt;&gt;*Negative*"))</f>
        <v>0</v>
      </c>
      <c r="BG66" s="15">
        <f>SUM(COUNTIFS('Data entry'!$R$6:$R$200,'Summary Data'!$A66,'Data entry'!$B$6:$B$200,{"Confirmed";"Probable"},'Data entry'!$AQ$6:$AQ$200,'Data Validation'!$V$7, 'Data entry'!$AP$6:$AP$200,'Data Validation'!$U$4, 'Data entry'!$BD$6:$BD$200,"&lt;&gt;*Negative*"))</f>
        <v>0</v>
      </c>
      <c r="BH66" s="15">
        <f>SUM(COUNTIFS('Data entry'!$R$6:$R$200,'Summary Data'!$A66,'Data entry'!$B$6:$B$200,{"Confirmed";"Probable"},'Data entry'!$AQ$6:$AQ$200,'Data Validation'!$V$7, 'Data entry'!$AP$6:$AP$200,'Data Validation'!$U$5, 'Data entry'!$BD$6:$BD$200,"&lt;&gt;*Negative*"))</f>
        <v>0</v>
      </c>
      <c r="BI66" s="15">
        <f>SUM(COUNTIFS('Data entry'!$R$6:$R$200,'Summary Data'!$A66,'Data entry'!$B$6:$B$200,{"Confirmed";"Probable"},'Data entry'!$AQ$6:$AQ$200,'Data Validation'!$V$7, 'Data entry'!$AP$6:$AP$200,'Data Validation'!$U$6, 'Data entry'!$BD$6:$BD$200,"&lt;&gt;*Negative*"))</f>
        <v>0</v>
      </c>
      <c r="BJ66" s="15">
        <f>SUM(COUNTIFS('Data entry'!$R$6:$R$200,'Summary Data'!$A66,'Data entry'!$B$6:$B$200,{"Confirmed";"Probable"},'Data entry'!$AQ$6:$AQ$200,'Data Validation'!$V$8, 'Data entry'!$AP$6:$AP$200,'Data Validation'!$U$2, 'Data entry'!$BD$6:$BD$200,"&lt;&gt;*Negative*"))</f>
        <v>0</v>
      </c>
      <c r="BK66" s="15">
        <f>SUM(COUNTIFS('Data entry'!$R$6:$R$200,'Summary Data'!$A66,'Data entry'!$B$6:$B$200,{"Confirmed";"Probable"},'Data entry'!$AQ$6:$AQ$200,'Data Validation'!$V$8, 'Data entry'!$AP$6:$AP$200,'Data Validation'!$U$3, 'Data entry'!$BD$6:$BD$200,"&lt;&gt;*Negative*"))</f>
        <v>0</v>
      </c>
      <c r="BL66" s="15">
        <f>SUM(COUNTIFS('Data entry'!$R$6:$R$200,'Summary Data'!$A66,'Data entry'!$B$6:$B$200,{"Confirmed";"Probable"},'Data entry'!$AQ$6:$AQ$200,'Data Validation'!$V$8, 'Data entry'!$AP$6:$AP$200,'Data Validation'!$U$4, 'Data entry'!$BD$6:$BD$200,"&lt;&gt;*Negative*"))</f>
        <v>0</v>
      </c>
      <c r="BM66" s="15">
        <f>SUM(COUNTIFS('Data entry'!$R$6:$R$200,'Summary Data'!$A66,'Data entry'!$B$6:$B$200,{"Confirmed";"Probable"},'Data entry'!$AQ$6:$AQ$200,'Data Validation'!$V$8, 'Data entry'!$AP$6:$AP$200,'Data Validation'!$U$5, 'Data entry'!$BD$6:$BD$200,"&lt;&gt;*Negative*"))</f>
        <v>0</v>
      </c>
      <c r="BN66" s="15">
        <f>SUM(COUNTIFS('Data entry'!$R$6:$R$200,'Summary Data'!$A66,'Data entry'!$B$6:$B$200,{"Confirmed";"Probable"},'Data entry'!$AQ$6:$AQ$200,'Data Validation'!$V$8, 'Data entry'!$AP$6:$AP$200,'Data Validation'!$U$6, 'Data entry'!$BD$6:$BD$200,"&lt;&gt;*Negative*"))</f>
        <v>0</v>
      </c>
      <c r="BO66" s="15">
        <f>SUM(COUNTIFS('Data entry'!$R$6:$R$200,'Summary Data'!$A66,'Data entry'!$B$6:$B$200,{"Confirmed";"Probable"},'Data entry'!$AQ$6:$AQ$200,'Data Validation'!$V$9, 'Data entry'!$AP$6:$AP$200,'Data Validation'!$U$2, 'Data entry'!$BD$6:$BD$200,"&lt;&gt;*Negative*"))</f>
        <v>0</v>
      </c>
      <c r="BP66" s="15">
        <f>SUM(COUNTIFS('Data entry'!$R$6:$R$200,'Summary Data'!$A66,'Data entry'!$B$6:$B$200,{"Confirmed";"Probable"},'Data entry'!$AQ$6:$AQ$200,'Data Validation'!$V$9, 'Data entry'!$AP$6:$AP$200,'Data Validation'!$U$3, 'Data entry'!$BD$6:$BD$200,"&lt;&gt;*Negative*"))</f>
        <v>0</v>
      </c>
      <c r="BQ66" s="15">
        <f>SUM(COUNTIFS('Data entry'!$R$6:$R$200,'Summary Data'!$A66,'Data entry'!$B$6:$B$200,{"Confirmed";"Probable"},'Data entry'!$AQ$6:$AQ$200,'Data Validation'!$V$9, 'Data entry'!$AP$6:$AP$200,'Data Validation'!$U$4, 'Data entry'!$BD$6:$BD$200,"&lt;&gt;*Negative*"))</f>
        <v>0</v>
      </c>
      <c r="BR66" s="15">
        <f>SUM(COUNTIFS('Data entry'!$R$6:$R$200,'Summary Data'!$A66,'Data entry'!$B$6:$B$200,{"Confirmed";"Probable"},'Data entry'!$AQ$6:$AQ$200,'Data Validation'!$V$9, 'Data entry'!$AP$6:$AP$200,'Data Validation'!$U$5, 'Data entry'!$BD$6:$BD$200,"&lt;&gt;*Negative*"))</f>
        <v>0</v>
      </c>
      <c r="BS66" s="15">
        <f>SUM(COUNTIFS('Data entry'!$R$6:$R$200,'Summary Data'!$A66,'Data entry'!$B$6:$B$200,{"Confirmed";"Probable"},'Data entry'!$AQ$6:$AQ$200,'Data Validation'!$V$9, 'Data entry'!$AP$6:$AP$200,'Data Validation'!$U$6, 'Data entry'!$BD$6:$BD$200,"&lt;&gt;*Negative*"))</f>
        <v>0</v>
      </c>
      <c r="BT66" s="15">
        <f>SUM(COUNTIFS('Data entry'!$R$6:$R$200,'Summary Data'!$A66,'Data entry'!$B$6:$B$200,{"Confirmed";"Probable"},'Data entry'!$AQ$6:$AQ$200,'Data Validation'!$V$10, 'Data entry'!$AP$6:$AP$200,'Data Validation'!$U$2, 'Data entry'!$BD$6:$BD$200,"&lt;&gt;*Negative*"))</f>
        <v>0</v>
      </c>
      <c r="BU66" s="15">
        <f>SUM(COUNTIFS('Data entry'!$R$6:$R$200,'Summary Data'!$A66,'Data entry'!$B$6:$B$200,{"Confirmed";"Probable"},'Data entry'!$AQ$6:$AQ$200,'Data Validation'!$V$10, 'Data entry'!$AP$6:$AP$200,'Data Validation'!$U$3, 'Data entry'!$BD$6:$BD$200,"&lt;&gt;*Negative*"))</f>
        <v>0</v>
      </c>
      <c r="BV66" s="15">
        <f>SUM(COUNTIFS('Data entry'!$R$6:$R$200,'Summary Data'!$A66,'Data entry'!$B$6:$B$200,{"Confirmed";"Probable"},'Data entry'!$AQ$6:$AQ$200,'Data Validation'!$V$10, 'Data entry'!$AP$6:$AP$200,'Data Validation'!$U$4, 'Data entry'!$BD$6:$BD$200,"&lt;&gt;*Negative*"))</f>
        <v>0</v>
      </c>
      <c r="BW66" s="15">
        <f>SUM(COUNTIFS('Data entry'!$R$6:$R$200,'Summary Data'!$A66,'Data entry'!$B$6:$B$200,{"Confirmed";"Probable"},'Data entry'!$AQ$6:$AQ$200,'Data Validation'!$V$10, 'Data entry'!$AP$6:$AP$200,'Data Validation'!$U$5, 'Data entry'!$BD$6:$BD$200,"&lt;&gt;*Negative*"))</f>
        <v>0</v>
      </c>
      <c r="BX66" s="15">
        <f>SUM(COUNTIFS('Data entry'!$R$6:$R$200,'Summary Data'!$A66,'Data entry'!$B$6:$B$200,{"Confirmed";"Probable"},'Data entry'!$AQ$6:$AQ$200,'Data Validation'!$V$10, 'Data entry'!$AP$6:$AP$200,'Data Validation'!$U$6, 'Data entry'!$BD$6:$BD$200,"&lt;&gt;*Negative*"))</f>
        <v>0</v>
      </c>
      <c r="BY66" s="15">
        <f>SUM(COUNTIFS('Data entry'!$R$6:$R$200,'Summary Data'!$A66,'Data entry'!$B$6:$B$200,{"Confirmed";"Probable"},'Data entry'!$AQ$6:$AQ$200,'Data Validation'!$V$11, 'Data entry'!$AP$6:$AP$200,'Data Validation'!$U$2, 'Data entry'!$BD$6:$BD$200,"&lt;&gt;*Negative*"))</f>
        <v>0</v>
      </c>
      <c r="BZ66" s="15">
        <f>SUM(COUNTIFS('Data entry'!$R$6:$R$200,'Summary Data'!$A66,'Data entry'!$B$6:$B$200,{"Confirmed";"Probable"},'Data entry'!$AQ$6:$AQ$200,'Data Validation'!$V$11, 'Data entry'!$AP$6:$AP$200,'Data Validation'!$U$3, 'Data entry'!$BD$6:$BD$200,"&lt;&gt;*Negative*"))</f>
        <v>0</v>
      </c>
      <c r="CA66" s="15">
        <f>SUM(COUNTIFS('Data entry'!$R$6:$R$200,'Summary Data'!$A66,'Data entry'!$B$6:$B$200,{"Confirmed";"Probable"},'Data entry'!$AQ$6:$AQ$200,'Data Validation'!$V$11, 'Data entry'!$AP$6:$AP$200,'Data Validation'!$U$4, 'Data entry'!$BD$6:$BD$200,"&lt;&gt;*Negative*"))</f>
        <v>0</v>
      </c>
      <c r="CB66" s="15">
        <f>SUM(COUNTIFS('Data entry'!$R$6:$R$200,'Summary Data'!$A66,'Data entry'!$B$6:$B$200,{"Confirmed";"Probable"},'Data entry'!$AQ$6:$AQ$200,'Data Validation'!$V$11, 'Data entry'!$AP$6:$AP$200,'Data Validation'!$U$5, 'Data entry'!$BD$6:$BD$200,"&lt;&gt;*Negative*"))</f>
        <v>0</v>
      </c>
      <c r="CC66" s="15">
        <f>SUM(COUNTIFS('Data entry'!$R$6:$R$200,'Summary Data'!$A66,'Data entry'!$B$6:$B$200,{"Confirmed";"Probable"},'Data entry'!$AQ$6:$AQ$200,'Data Validation'!$V$11, 'Data entry'!$AP$6:$AP$200,'Data Validation'!$U$6, 'Data entry'!$BD$6:$BD$200,"&lt;&gt;*Negative*"))</f>
        <v>0</v>
      </c>
    </row>
    <row r="67" spans="1:81" x14ac:dyDescent="0.3">
      <c r="A67" s="12">
        <f t="shared" si="5"/>
        <v>55</v>
      </c>
      <c r="B67" s="13">
        <f t="shared" si="2"/>
        <v>0</v>
      </c>
      <c r="C67" s="13">
        <f>COUNTIFS('Data entry'!$R$6:$R$200,$A67,'Data entry'!$B$6:$B$200,"Confirmed",'Data entry'!$BD$6:$BD$200,"&lt;&gt;*Negative*")</f>
        <v>0</v>
      </c>
      <c r="D67" s="13">
        <f>COUNTIFS('Data entry'!$R$6:$R$200,$A67,'Data entry'!$B$6:$B$200,"Probable",'Data entry'!$BD$6:$BD$200,"&lt;&gt;*Negative*")</f>
        <v>0</v>
      </c>
      <c r="E67" s="13">
        <f>COUNTIFS('Data entry'!$R$6:$R$200,$A67,'Data entry'!$B$6:$B$200,"DNM")</f>
        <v>0</v>
      </c>
      <c r="F67" s="13">
        <f>SUM(COUNTIFS('Data entry'!$R$6:$R$200,'Summary Data'!$A67,'Data entry'!$B$6:$B$200,{"Confirmed";"Probable"},'Data entry'!$AO$6:$AO$200,$F$10, 'Data entry'!$BD$6:$BD$200,"&lt;&gt;*Negative*"))</f>
        <v>0</v>
      </c>
      <c r="G67" s="13">
        <f>SUM(COUNTIFS('Data entry'!$R$6:$R$200,'Summary Data'!$A67,'Data entry'!$B$6:$B$200,{"Confirmed";"Probable"},'Data entry'!$AO$6:$AO$200,$G$10, 'Data entry'!$BD$6:$BD$200,"&lt;&gt;*Negative*"))</f>
        <v>0</v>
      </c>
      <c r="H67" s="13">
        <f>SUM(COUNTIFS('Data entry'!$R$6:$R$200,'Summary Data'!$A67,'Data entry'!$B$6:$B$200,{"Confirmed";"Probable"},'Data entry'!$AO$6:$AO$200,$H$10, 'Data entry'!$BD$6:$BD$200,"&lt;&gt;*Negative*"))</f>
        <v>0</v>
      </c>
      <c r="I67" s="13">
        <f>SUM(COUNTIFS('Data entry'!$R$6:$R$200,'Summary Data'!$A67,'Data entry'!$B$6:$B$200,{"Confirmed";"Probable"},'Data entry'!$AO$6:$AO$200,$I$10, 'Data entry'!$BD$6:$BD$200,"&lt;&gt;*Negative*"))</f>
        <v>0</v>
      </c>
      <c r="J67" s="13">
        <f>SUM(COUNTIFS('Data entry'!$R$6:$R$200,'Summary Data'!$A67,'Data entry'!$B$6:$B$200,{"Confirmed";"Probable"},'Data entry'!$AO$6:$AO$200,$J$10, 'Data entry'!$BD$6:$BD$200,"&lt;&gt;*Negative*"))</f>
        <v>0</v>
      </c>
      <c r="K67" s="13">
        <f>SUM(COUNTIFS('Data entry'!$R$6:$R$200,'Summary Data'!$A67,'Data entry'!$B$6:$B$200,{"Confirmed";"Probable"},'Data entry'!$AO$6:$AO$200,$K$10, 'Data entry'!$BD$6:$BD$200,"&lt;&gt;*Negative*"))</f>
        <v>0</v>
      </c>
      <c r="L67" s="13">
        <f>SUM(COUNTIFS('Data entry'!$R$6:$R$200,'Summary Data'!$A67,'Data entry'!$B$6:$B$200,{"Confirmed";"Probable"},'Data entry'!$AO$6:$AO$200,$L$10, 'Data entry'!$BD$6:$BD$200,"&lt;&gt;*Negative*"))</f>
        <v>0</v>
      </c>
      <c r="M67" s="13">
        <f>SUM(COUNTIFS('Data entry'!$R$6:$R$200,'Summary Data'!$A67,'Data entry'!$B$6:$B$200,{"Confirmed";"Probable"},'Data entry'!$AO$6:$AO$200,$M$10, 'Data entry'!$BD$6:$BD$200,"&lt;&gt;*Negative*"))</f>
        <v>0</v>
      </c>
      <c r="N67" s="13">
        <f>SUM(COUNTIFS('Data entry'!$R$6:$R$200,'Summary Data'!$A67,'Data entry'!$B$6:$B$200,{"Confirmed";"Probable"},'Data entry'!$AO$6:$AO$200,$N$10, 'Data entry'!$BD$6:$BD$200,"&lt;&gt;*Negative*"))</f>
        <v>0</v>
      </c>
      <c r="O67" s="15">
        <f t="shared" si="3"/>
        <v>0</v>
      </c>
      <c r="P67" s="15">
        <f t="shared" si="4"/>
        <v>0</v>
      </c>
      <c r="Q67" s="15">
        <f>SUM(COUNTIFS('Data entry'!$R$6:$R$200,'Summary Data'!$A67,'Data entry'!$B$6:$B$200,{"Confirmed";"Probable"},'Data entry'!$AP$6:$AP$200,'Data Validation'!$U$2, 'Data entry'!$BD$6:$BD$200,"&lt;&gt;*Negative*"))</f>
        <v>0</v>
      </c>
      <c r="R67" s="15">
        <f>SUM(COUNTIFS('Data entry'!$R$6:$R$200,'Summary Data'!$A67,'Data entry'!$B$6:$B$200,{"Confirmed";"Probable"},'Data entry'!$AP$6:$AP$200,'Data Validation'!$U$3, 'Data entry'!$BD$6:$BD$200,"&lt;&gt;*Negative*"))</f>
        <v>0</v>
      </c>
      <c r="S67" s="15">
        <f>SUM(COUNTIFS('Data entry'!$R$6:$R$200,'Summary Data'!$A67,'Data entry'!$B$6:$B$200,{"Confirmed";"Probable"},'Data entry'!$AP$6:$AP$200,'Data Validation'!$U$4, 'Data entry'!$BD$6:$BD$200,"&lt;&gt;*Negative*"))</f>
        <v>0</v>
      </c>
      <c r="T67" s="15">
        <f>SUM(COUNTIFS('Data entry'!$R$6:$R$200,'Summary Data'!$A67,'Data entry'!$B$6:$B$200,{"Confirmed";"Probable"},'Data entry'!$AP$6:$AP$200,'Data Validation'!$U$5, 'Data entry'!$BD$6:$BD$200,"&lt;&gt;*Negative*"))</f>
        <v>0</v>
      </c>
      <c r="U67" s="15">
        <f>SUM(COUNTIFS('Data entry'!$R$6:$R$200,'Summary Data'!$A67,'Data entry'!$B$6:$B$200,{"Confirmed";"Probable"},'Data entry'!$AP$6:$AP$200,'Data Validation'!$U$6, 'Data entry'!$BD$6:$BD$200,"&lt;&gt;*Negative*"))</f>
        <v>0</v>
      </c>
      <c r="V67" s="15">
        <f>SUM(COUNTIFS('Data entry'!$R$6:$R$200,'Summary Data'!$A67,'Data entry'!$B$6:$B$200,{"Confirmed";"Probable"},'Data entry'!$AQ$6:$AQ$200,'Data Validation'!$V$2, 'Data entry'!$BD$6:$BD$200,"&lt;&gt;*Negative*"))</f>
        <v>0</v>
      </c>
      <c r="W67" s="15">
        <f>SUM(COUNTIFS('Data entry'!$R$6:$R$200,'Summary Data'!$A67,'Data entry'!$B$6:$B$200,{"Confirmed";"Probable"},'Data entry'!$AQ$6:$AQ$200,'Data Validation'!$V$3, 'Data entry'!$BD$6:$BD$200,"&lt;&gt;*Negative*"))</f>
        <v>0</v>
      </c>
      <c r="X67" s="15">
        <f>SUM(COUNTIFS('Data entry'!$R$6:$R$200,'Summary Data'!$A67,'Data entry'!$B$6:$B$200,{"Confirmed";"Probable"},'Data entry'!$AQ$6:$AQ$200,'Data Validation'!$V$4, 'Data entry'!$BD$6:$BD$200,"&lt;&gt;*Negative*"))</f>
        <v>0</v>
      </c>
      <c r="Y67" s="15">
        <f>SUM(COUNTIFS('Data entry'!$R$6:$R$200,'Summary Data'!$A67,'Data entry'!$B$6:$B$200,{"Confirmed";"Probable"},'Data entry'!$AQ$6:$AQ$200,'Data Validation'!$V$5, 'Data entry'!$BD$6:$BD$200,"&lt;&gt;*Negative*"))</f>
        <v>0</v>
      </c>
      <c r="Z67" s="15">
        <f>SUM(COUNTIFS('Data entry'!$R$6:$R$200,'Summary Data'!$A67,'Data entry'!$B$6:$B$200,{"Confirmed";"Probable"},'Data entry'!$AQ$6:$AQ$200,'Data Validation'!$V$6, 'Data entry'!$BD$6:$BD$200,"&lt;&gt;*Negative*"))</f>
        <v>0</v>
      </c>
      <c r="AA67" s="15">
        <f>SUM(COUNTIFS('Data entry'!$R$6:$R$200,'Summary Data'!$A67,'Data entry'!$B$6:$B$200,{"Confirmed";"Probable"},'Data entry'!$AQ$6:$AQ$200,'Data Validation'!$V$7, 'Data entry'!$BD$6:$BD$200,"&lt;&gt;*Negative*"))</f>
        <v>0</v>
      </c>
      <c r="AB67" s="15">
        <f>SUM(COUNTIFS('Data entry'!$R$6:$R$200,'Summary Data'!$A67,'Data entry'!$B$6:$B$200,{"Confirmed";"Probable"},'Data entry'!$AQ$6:$AQ$200,'Data Validation'!$V$8, 'Data entry'!$BD$6:$BD$200,"&lt;&gt;*Negative*"))</f>
        <v>0</v>
      </c>
      <c r="AC67" s="15">
        <f>SUM(COUNTIFS('Data entry'!$R$6:$R$200,'Summary Data'!$A67,'Data entry'!$B$6:$B$200,{"Confirmed";"Probable"},'Data entry'!$AQ$6:$AQ$200,'Data Validation'!$V$9, 'Data entry'!$BD$6:$BD$200,"&lt;&gt;*Negative*"))</f>
        <v>0</v>
      </c>
      <c r="AD67" s="15">
        <f>SUM(COUNTIFS('Data entry'!$R$6:$R$200,'Summary Data'!$A67,'Data entry'!$B$6:$B$200,{"Confirmed";"Probable"},'Data entry'!$AQ$6:$AQ$200,'Data Validation'!$V$10, 'Data entry'!$BD$6:$BD$200,"&lt;&gt;*Negative*"))</f>
        <v>0</v>
      </c>
      <c r="AE67" s="15">
        <f>SUM(COUNTIFS('Data entry'!$R$6:$R$200,'Summary Data'!$A67,'Data entry'!$B$6:$B$200,{"Confirmed";"Probable"},'Data entry'!$AQ$6:$AQ$200,'Data Validation'!$V$11, 'Data entry'!$BD$6:$BD$200,"&lt;&gt;*Negative*"))</f>
        <v>0</v>
      </c>
      <c r="AF67" s="15">
        <f>SUM(COUNTIFS('Data entry'!$R$6:$R$200,'Summary Data'!$A67,'Data entry'!$B$6:$B$200,{"Confirmed";"Probable"},'Data entry'!$AQ$6:$AQ$200,'Data Validation'!$V$2, 'Data entry'!$AP$6:$AP$200,'Data Validation'!$U$2, 'Data entry'!$BD$6:$BD$200,"&lt;&gt;*Negative*"))</f>
        <v>0</v>
      </c>
      <c r="AG67" s="15">
        <f>SUM(COUNTIFS('Data entry'!$R$6:$R$200,'Summary Data'!$A67,'Data entry'!$B$6:$B$200,{"Confirmed";"Probable"},'Data entry'!$AQ$6:$AQ$200,'Data Validation'!$V$2, 'Data entry'!$AP$6:$AP$200,'Data Validation'!$U$3, 'Data entry'!$BD$6:$BD$200,"&lt;&gt;*Negative*"))</f>
        <v>0</v>
      </c>
      <c r="AH67" s="15">
        <f>SUM(COUNTIFS('Data entry'!$R$6:$R$200,'Summary Data'!$A67,'Data entry'!$B$6:$B$200,{"Confirmed";"Probable"},'Data entry'!$AQ$6:$AQ$200,'Data Validation'!$V$2, 'Data entry'!$AP$6:$AP$200,'Data Validation'!$U$4, 'Data entry'!$BD$6:$BD$200,"&lt;&gt;*Negative*"))</f>
        <v>0</v>
      </c>
      <c r="AI67" s="15">
        <f>SUM(COUNTIFS('Data entry'!$R$6:$R$200,'Summary Data'!$A67,'Data entry'!$B$6:$B$200,{"Confirmed";"Probable"},'Data entry'!$AQ$6:$AQ$200,'Data Validation'!$V$2, 'Data entry'!$AP$6:$AP$200,'Data Validation'!$U$5, 'Data entry'!$BD$6:$BD$200,"&lt;&gt;*Negative*"))</f>
        <v>0</v>
      </c>
      <c r="AJ67" s="15">
        <f>SUM(COUNTIFS('Data entry'!$R$6:$R$200,'Summary Data'!$A67,'Data entry'!$B$6:$B$200,{"Confirmed";"Probable"},'Data entry'!$AQ$6:$AQ$200,'Data Validation'!$V$2, 'Data entry'!$AP$6:$AP$200,'Data Validation'!$U$6, 'Data entry'!$BD$6:$BD$200,"&lt;&gt;*Negative*"))</f>
        <v>0</v>
      </c>
      <c r="AK67" s="15">
        <f>SUM(COUNTIFS('Data entry'!$R$6:$R$200,'Summary Data'!$A67,'Data entry'!$B$6:$B$200,{"Confirmed";"Probable"},'Data entry'!$AQ$6:$AQ$200,'Data Validation'!$V$3, 'Data entry'!$AP$6:$AP$200,'Data Validation'!$U$2, 'Data entry'!$BD$6:$BD$200,"&lt;&gt;*Negative*"))</f>
        <v>0</v>
      </c>
      <c r="AL67" s="15">
        <f>SUM(COUNTIFS('Data entry'!$R$6:$R$200,'Summary Data'!$A67,'Data entry'!$B$6:$B$200,{"Confirmed";"Probable"},'Data entry'!$AQ$6:$AQ$200,'Data Validation'!$V$3, 'Data entry'!$AP$6:$AP$200,'Data Validation'!$U$3, 'Data entry'!$BD$6:$BD$200,"&lt;&gt;*Negative*"))</f>
        <v>0</v>
      </c>
      <c r="AM67" s="15">
        <f>SUM(COUNTIFS('Data entry'!$R$6:$R$200,'Summary Data'!$A67,'Data entry'!$B$6:$B$200,{"Confirmed";"Probable"},'Data entry'!$AQ$6:$AQ$200,'Data Validation'!$V$3, 'Data entry'!$AP$6:$AP$200,'Data Validation'!$U$4, 'Data entry'!$BD$6:$BD$200,"&lt;&gt;*Negative*"))</f>
        <v>0</v>
      </c>
      <c r="AN67" s="15">
        <f>SUM(COUNTIFS('Data entry'!$R$6:$R$200,'Summary Data'!$A67,'Data entry'!$B$6:$B$200,{"Confirmed";"Probable"},'Data entry'!$AQ$6:$AQ$200,'Data Validation'!$V$3, 'Data entry'!$AP$6:$AP$200,'Data Validation'!$U$5, 'Data entry'!$BD$6:$BD$200,"&lt;&gt;*Negative*"))</f>
        <v>0</v>
      </c>
      <c r="AO67" s="15">
        <f>SUM(COUNTIFS('Data entry'!$R$6:$R$200,'Summary Data'!$A67,'Data entry'!$B$6:$B$200,{"Confirmed";"Probable"},'Data entry'!$AQ$6:$AQ$200,'Data Validation'!$V$3, 'Data entry'!$AP$6:$AP$200,'Data Validation'!$U$6, 'Data entry'!$BD$6:$BD$200,"&lt;&gt;*Negative*"))</f>
        <v>0</v>
      </c>
      <c r="AP67" s="15">
        <f>SUM(COUNTIFS('Data entry'!$R$6:$R$200,'Summary Data'!$A67,'Data entry'!$B$6:$B$200,{"Confirmed";"Probable"},'Data entry'!$AQ$6:$AQ$200,'Data Validation'!$V$4, 'Data entry'!$AP$6:$AP$200,'Data Validation'!$U$2, 'Data entry'!$BD$6:$BD$200,"&lt;&gt;*Negative*"))</f>
        <v>0</v>
      </c>
      <c r="AQ67" s="15">
        <f>SUM(COUNTIFS('Data entry'!$R$6:$R$200,'Summary Data'!$A67,'Data entry'!$B$6:$B$200,{"Confirmed";"Probable"},'Data entry'!$AQ$6:$AQ$200,'Data Validation'!$V$4, 'Data entry'!$AP$6:$AP$200,'Data Validation'!$U$3, 'Data entry'!$BD$6:$BD$200,"&lt;&gt;*Negative*"))</f>
        <v>0</v>
      </c>
      <c r="AR67" s="15">
        <f>SUM(COUNTIFS('Data entry'!$R$6:$R$200,'Summary Data'!$A67,'Data entry'!$B$6:$B$200,{"Confirmed";"Probable"},'Data entry'!$AQ$6:$AQ$200,'Data Validation'!$V$4, 'Data entry'!$AP$6:$AP$200,'Data Validation'!$U$4, 'Data entry'!$BD$6:$BD$200,"&lt;&gt;*Negative*"))</f>
        <v>0</v>
      </c>
      <c r="AS67" s="15">
        <f>SUM(COUNTIFS('Data entry'!$R$6:$R$200,'Summary Data'!$A67,'Data entry'!$B$6:$B$200,{"Confirmed";"Probable"},'Data entry'!$AQ$6:$AQ$200,'Data Validation'!$V$4, 'Data entry'!$AP$6:$AP$200,'Data Validation'!$U$5, 'Data entry'!$BD$6:$BD$200,"&lt;&gt;*Negative*"))</f>
        <v>0</v>
      </c>
      <c r="AT67" s="15">
        <f>SUM(COUNTIFS('Data entry'!$R$6:$R$200,'Summary Data'!$A67,'Data entry'!$B$6:$B$200,{"Confirmed";"Probable"},'Data entry'!$AQ$6:$AQ$200,'Data Validation'!$V$4, 'Data entry'!$AP$6:$AP$200,'Data Validation'!$U$6, 'Data entry'!$BD$6:$BD$200,"&lt;&gt;*Negative*"))</f>
        <v>0</v>
      </c>
      <c r="AU67" s="15">
        <f>SUM(COUNTIFS('Data entry'!$R$6:$R$200,'Summary Data'!$A67,'Data entry'!$B$6:$B$200,{"Confirmed";"Probable"},'Data entry'!$AQ$6:$AQ$200,'Data Validation'!$V$5, 'Data entry'!$AP$6:$AP$200,'Data Validation'!$U$2, 'Data entry'!$BD$6:$BD$200,"&lt;&gt;*Negative*"))</f>
        <v>0</v>
      </c>
      <c r="AV67" s="15">
        <f>SUM(COUNTIFS('Data entry'!$R$6:$R$200,'Summary Data'!$A67,'Data entry'!$B$6:$B$200,{"Confirmed";"Probable"},'Data entry'!$AQ$6:$AQ$200,'Data Validation'!$V$5, 'Data entry'!$AP$6:$AP$200,'Data Validation'!$U$3, 'Data entry'!$BD$6:$BD$200,"&lt;&gt;*Negative*"))</f>
        <v>0</v>
      </c>
      <c r="AW67" s="15">
        <f>SUM(COUNTIFS('Data entry'!$R$6:$R$200,'Summary Data'!$A67,'Data entry'!$B$6:$B$200,{"Confirmed";"Probable"},'Data entry'!$AQ$6:$AQ$200,'Data Validation'!$V$5, 'Data entry'!$AP$6:$AP$200,'Data Validation'!$U$4, 'Data entry'!$BD$6:$BD$200,"&lt;&gt;*Negative*"))</f>
        <v>0</v>
      </c>
      <c r="AX67" s="15">
        <f>SUM(COUNTIFS('Data entry'!$R$6:$R$200,'Summary Data'!$A67,'Data entry'!$B$6:$B$200,{"Confirmed";"Probable"},'Data entry'!$AQ$6:$AQ$200,'Data Validation'!$V$5, 'Data entry'!$AP$6:$AP$200,'Data Validation'!$U$5, 'Data entry'!$BD$6:$BD$200,"&lt;&gt;*Negative*"))</f>
        <v>0</v>
      </c>
      <c r="AY67" s="15">
        <f>SUM(COUNTIFS('Data entry'!$R$6:$R$200,'Summary Data'!$A67,'Data entry'!$B$6:$B$200,{"Confirmed";"Probable"},'Data entry'!$AQ$6:$AQ$200,'Data Validation'!$V$5, 'Data entry'!$AP$6:$AP$200,'Data Validation'!$U$6, 'Data entry'!$BD$6:$BD$200,"&lt;&gt;*Negative*"))</f>
        <v>0</v>
      </c>
      <c r="AZ67" s="15">
        <f>SUM(COUNTIFS('Data entry'!$R$6:$R$200,'Summary Data'!$A67,'Data entry'!$B$6:$B$200,{"Confirmed";"Probable"},'Data entry'!$AQ$6:$AQ$200,'Data Validation'!$V$6, 'Data entry'!$AP$6:$AP$200,'Data Validation'!$U$2, 'Data entry'!$BD$6:$BD$200,"&lt;&gt;*Negative*"))</f>
        <v>0</v>
      </c>
      <c r="BA67" s="15">
        <f>SUM(COUNTIFS('Data entry'!$R$6:$R$200,'Summary Data'!$A67,'Data entry'!$B$6:$B$200,{"Confirmed";"Probable"},'Data entry'!$AQ$6:$AQ$200,'Data Validation'!$V$6, 'Data entry'!$AP$6:$AP$200,'Data Validation'!$U$3, 'Data entry'!$BD$6:$BD$200,"&lt;&gt;*Negative*"))</f>
        <v>0</v>
      </c>
      <c r="BB67" s="15">
        <f>SUM(COUNTIFS('Data entry'!$R$6:$R$200,'Summary Data'!$A67,'Data entry'!$B$6:$B$200,{"Confirmed";"Probable"},'Data entry'!$AQ$6:$AQ$200,'Data Validation'!$V$6, 'Data entry'!$AP$6:$AP$200,'Data Validation'!$U$4, 'Data entry'!$BD$6:$BD$200,"&lt;&gt;*Negative*"))</f>
        <v>0</v>
      </c>
      <c r="BC67" s="15">
        <f>SUM(COUNTIFS('Data entry'!$R$6:$R$200,'Summary Data'!$A67,'Data entry'!$B$6:$B$200,{"Confirmed";"Probable"},'Data entry'!$AQ$6:$AQ$200,'Data Validation'!$V$6, 'Data entry'!$AP$6:$AP$200,'Data Validation'!$U$5, 'Data entry'!$BD$6:$BD$200,"&lt;&gt;*Negative*"))</f>
        <v>0</v>
      </c>
      <c r="BD67" s="15">
        <f>SUM(COUNTIFS('Data entry'!$R$6:$R$200,'Summary Data'!$A67,'Data entry'!$B$6:$B$200,{"Confirmed";"Probable"},'Data entry'!$AQ$6:$AQ$200,'Data Validation'!$V$6, 'Data entry'!$AP$6:$AP$200,'Data Validation'!$U$6, 'Data entry'!$BD$6:$BD$200,"&lt;&gt;*Negative*"))</f>
        <v>0</v>
      </c>
      <c r="BE67" s="15">
        <f>SUM(COUNTIFS('Data entry'!$R$6:$R$200,'Summary Data'!$A67,'Data entry'!$B$6:$B$200,{"Confirmed";"Probable"},'Data entry'!$AQ$6:$AQ$200,'Data Validation'!$V$7, 'Data entry'!$AP$6:$AP$200,'Data Validation'!$U$2, 'Data entry'!$BD$6:$BD$200,"&lt;&gt;*Negative*"))</f>
        <v>0</v>
      </c>
      <c r="BF67" s="15">
        <f>SUM(COUNTIFS('Data entry'!$R$6:$R$200,'Summary Data'!$A67,'Data entry'!$B$6:$B$200,{"Confirmed";"Probable"},'Data entry'!$AQ$6:$AQ$200,'Data Validation'!$V$7, 'Data entry'!$AP$6:$AP$200,'Data Validation'!$U$3, 'Data entry'!$BD$6:$BD$200,"&lt;&gt;*Negative*"))</f>
        <v>0</v>
      </c>
      <c r="BG67" s="15">
        <f>SUM(COUNTIFS('Data entry'!$R$6:$R$200,'Summary Data'!$A67,'Data entry'!$B$6:$B$200,{"Confirmed";"Probable"},'Data entry'!$AQ$6:$AQ$200,'Data Validation'!$V$7, 'Data entry'!$AP$6:$AP$200,'Data Validation'!$U$4, 'Data entry'!$BD$6:$BD$200,"&lt;&gt;*Negative*"))</f>
        <v>0</v>
      </c>
      <c r="BH67" s="15">
        <f>SUM(COUNTIFS('Data entry'!$R$6:$R$200,'Summary Data'!$A67,'Data entry'!$B$6:$B$200,{"Confirmed";"Probable"},'Data entry'!$AQ$6:$AQ$200,'Data Validation'!$V$7, 'Data entry'!$AP$6:$AP$200,'Data Validation'!$U$5, 'Data entry'!$BD$6:$BD$200,"&lt;&gt;*Negative*"))</f>
        <v>0</v>
      </c>
      <c r="BI67" s="15">
        <f>SUM(COUNTIFS('Data entry'!$R$6:$R$200,'Summary Data'!$A67,'Data entry'!$B$6:$B$200,{"Confirmed";"Probable"},'Data entry'!$AQ$6:$AQ$200,'Data Validation'!$V$7, 'Data entry'!$AP$6:$AP$200,'Data Validation'!$U$6, 'Data entry'!$BD$6:$BD$200,"&lt;&gt;*Negative*"))</f>
        <v>0</v>
      </c>
      <c r="BJ67" s="15">
        <f>SUM(COUNTIFS('Data entry'!$R$6:$R$200,'Summary Data'!$A67,'Data entry'!$B$6:$B$200,{"Confirmed";"Probable"},'Data entry'!$AQ$6:$AQ$200,'Data Validation'!$V$8, 'Data entry'!$AP$6:$AP$200,'Data Validation'!$U$2, 'Data entry'!$BD$6:$BD$200,"&lt;&gt;*Negative*"))</f>
        <v>0</v>
      </c>
      <c r="BK67" s="15">
        <f>SUM(COUNTIFS('Data entry'!$R$6:$R$200,'Summary Data'!$A67,'Data entry'!$B$6:$B$200,{"Confirmed";"Probable"},'Data entry'!$AQ$6:$AQ$200,'Data Validation'!$V$8, 'Data entry'!$AP$6:$AP$200,'Data Validation'!$U$3, 'Data entry'!$BD$6:$BD$200,"&lt;&gt;*Negative*"))</f>
        <v>0</v>
      </c>
      <c r="BL67" s="15">
        <f>SUM(COUNTIFS('Data entry'!$R$6:$R$200,'Summary Data'!$A67,'Data entry'!$B$6:$B$200,{"Confirmed";"Probable"},'Data entry'!$AQ$6:$AQ$200,'Data Validation'!$V$8, 'Data entry'!$AP$6:$AP$200,'Data Validation'!$U$4, 'Data entry'!$BD$6:$BD$200,"&lt;&gt;*Negative*"))</f>
        <v>0</v>
      </c>
      <c r="BM67" s="15">
        <f>SUM(COUNTIFS('Data entry'!$R$6:$R$200,'Summary Data'!$A67,'Data entry'!$B$6:$B$200,{"Confirmed";"Probable"},'Data entry'!$AQ$6:$AQ$200,'Data Validation'!$V$8, 'Data entry'!$AP$6:$AP$200,'Data Validation'!$U$5, 'Data entry'!$BD$6:$BD$200,"&lt;&gt;*Negative*"))</f>
        <v>0</v>
      </c>
      <c r="BN67" s="15">
        <f>SUM(COUNTIFS('Data entry'!$R$6:$R$200,'Summary Data'!$A67,'Data entry'!$B$6:$B$200,{"Confirmed";"Probable"},'Data entry'!$AQ$6:$AQ$200,'Data Validation'!$V$8, 'Data entry'!$AP$6:$AP$200,'Data Validation'!$U$6, 'Data entry'!$BD$6:$BD$200,"&lt;&gt;*Negative*"))</f>
        <v>0</v>
      </c>
      <c r="BO67" s="15">
        <f>SUM(COUNTIFS('Data entry'!$R$6:$R$200,'Summary Data'!$A67,'Data entry'!$B$6:$B$200,{"Confirmed";"Probable"},'Data entry'!$AQ$6:$AQ$200,'Data Validation'!$V$9, 'Data entry'!$AP$6:$AP$200,'Data Validation'!$U$2, 'Data entry'!$BD$6:$BD$200,"&lt;&gt;*Negative*"))</f>
        <v>0</v>
      </c>
      <c r="BP67" s="15">
        <f>SUM(COUNTIFS('Data entry'!$R$6:$R$200,'Summary Data'!$A67,'Data entry'!$B$6:$B$200,{"Confirmed";"Probable"},'Data entry'!$AQ$6:$AQ$200,'Data Validation'!$V$9, 'Data entry'!$AP$6:$AP$200,'Data Validation'!$U$3, 'Data entry'!$BD$6:$BD$200,"&lt;&gt;*Negative*"))</f>
        <v>0</v>
      </c>
      <c r="BQ67" s="15">
        <f>SUM(COUNTIFS('Data entry'!$R$6:$R$200,'Summary Data'!$A67,'Data entry'!$B$6:$B$200,{"Confirmed";"Probable"},'Data entry'!$AQ$6:$AQ$200,'Data Validation'!$V$9, 'Data entry'!$AP$6:$AP$200,'Data Validation'!$U$4, 'Data entry'!$BD$6:$BD$200,"&lt;&gt;*Negative*"))</f>
        <v>0</v>
      </c>
      <c r="BR67" s="15">
        <f>SUM(COUNTIFS('Data entry'!$R$6:$R$200,'Summary Data'!$A67,'Data entry'!$B$6:$B$200,{"Confirmed";"Probable"},'Data entry'!$AQ$6:$AQ$200,'Data Validation'!$V$9, 'Data entry'!$AP$6:$AP$200,'Data Validation'!$U$5, 'Data entry'!$BD$6:$BD$200,"&lt;&gt;*Negative*"))</f>
        <v>0</v>
      </c>
      <c r="BS67" s="15">
        <f>SUM(COUNTIFS('Data entry'!$R$6:$R$200,'Summary Data'!$A67,'Data entry'!$B$6:$B$200,{"Confirmed";"Probable"},'Data entry'!$AQ$6:$AQ$200,'Data Validation'!$V$9, 'Data entry'!$AP$6:$AP$200,'Data Validation'!$U$6, 'Data entry'!$BD$6:$BD$200,"&lt;&gt;*Negative*"))</f>
        <v>0</v>
      </c>
      <c r="BT67" s="15">
        <f>SUM(COUNTIFS('Data entry'!$R$6:$R$200,'Summary Data'!$A67,'Data entry'!$B$6:$B$200,{"Confirmed";"Probable"},'Data entry'!$AQ$6:$AQ$200,'Data Validation'!$V$10, 'Data entry'!$AP$6:$AP$200,'Data Validation'!$U$2, 'Data entry'!$BD$6:$BD$200,"&lt;&gt;*Negative*"))</f>
        <v>0</v>
      </c>
      <c r="BU67" s="15">
        <f>SUM(COUNTIFS('Data entry'!$R$6:$R$200,'Summary Data'!$A67,'Data entry'!$B$6:$B$200,{"Confirmed";"Probable"},'Data entry'!$AQ$6:$AQ$200,'Data Validation'!$V$10, 'Data entry'!$AP$6:$AP$200,'Data Validation'!$U$3, 'Data entry'!$BD$6:$BD$200,"&lt;&gt;*Negative*"))</f>
        <v>0</v>
      </c>
      <c r="BV67" s="15">
        <f>SUM(COUNTIFS('Data entry'!$R$6:$R$200,'Summary Data'!$A67,'Data entry'!$B$6:$B$200,{"Confirmed";"Probable"},'Data entry'!$AQ$6:$AQ$200,'Data Validation'!$V$10, 'Data entry'!$AP$6:$AP$200,'Data Validation'!$U$4, 'Data entry'!$BD$6:$BD$200,"&lt;&gt;*Negative*"))</f>
        <v>0</v>
      </c>
      <c r="BW67" s="15">
        <f>SUM(COUNTIFS('Data entry'!$R$6:$R$200,'Summary Data'!$A67,'Data entry'!$B$6:$B$200,{"Confirmed";"Probable"},'Data entry'!$AQ$6:$AQ$200,'Data Validation'!$V$10, 'Data entry'!$AP$6:$AP$200,'Data Validation'!$U$5, 'Data entry'!$BD$6:$BD$200,"&lt;&gt;*Negative*"))</f>
        <v>0</v>
      </c>
      <c r="BX67" s="15">
        <f>SUM(COUNTIFS('Data entry'!$R$6:$R$200,'Summary Data'!$A67,'Data entry'!$B$6:$B$200,{"Confirmed";"Probable"},'Data entry'!$AQ$6:$AQ$200,'Data Validation'!$V$10, 'Data entry'!$AP$6:$AP$200,'Data Validation'!$U$6, 'Data entry'!$BD$6:$BD$200,"&lt;&gt;*Negative*"))</f>
        <v>0</v>
      </c>
      <c r="BY67" s="15">
        <f>SUM(COUNTIFS('Data entry'!$R$6:$R$200,'Summary Data'!$A67,'Data entry'!$B$6:$B$200,{"Confirmed";"Probable"},'Data entry'!$AQ$6:$AQ$200,'Data Validation'!$V$11, 'Data entry'!$AP$6:$AP$200,'Data Validation'!$U$2, 'Data entry'!$BD$6:$BD$200,"&lt;&gt;*Negative*"))</f>
        <v>0</v>
      </c>
      <c r="BZ67" s="15">
        <f>SUM(COUNTIFS('Data entry'!$R$6:$R$200,'Summary Data'!$A67,'Data entry'!$B$6:$B$200,{"Confirmed";"Probable"},'Data entry'!$AQ$6:$AQ$200,'Data Validation'!$V$11, 'Data entry'!$AP$6:$AP$200,'Data Validation'!$U$3, 'Data entry'!$BD$6:$BD$200,"&lt;&gt;*Negative*"))</f>
        <v>0</v>
      </c>
      <c r="CA67" s="15">
        <f>SUM(COUNTIFS('Data entry'!$R$6:$R$200,'Summary Data'!$A67,'Data entry'!$B$6:$B$200,{"Confirmed";"Probable"},'Data entry'!$AQ$6:$AQ$200,'Data Validation'!$V$11, 'Data entry'!$AP$6:$AP$200,'Data Validation'!$U$4, 'Data entry'!$BD$6:$BD$200,"&lt;&gt;*Negative*"))</f>
        <v>0</v>
      </c>
      <c r="CB67" s="15">
        <f>SUM(COUNTIFS('Data entry'!$R$6:$R$200,'Summary Data'!$A67,'Data entry'!$B$6:$B$200,{"Confirmed";"Probable"},'Data entry'!$AQ$6:$AQ$200,'Data Validation'!$V$11, 'Data entry'!$AP$6:$AP$200,'Data Validation'!$U$5, 'Data entry'!$BD$6:$BD$200,"&lt;&gt;*Negative*"))</f>
        <v>0</v>
      </c>
      <c r="CC67" s="15">
        <f>SUM(COUNTIFS('Data entry'!$R$6:$R$200,'Summary Data'!$A67,'Data entry'!$B$6:$B$200,{"Confirmed";"Probable"},'Data entry'!$AQ$6:$AQ$200,'Data Validation'!$V$11, 'Data entry'!$AP$6:$AP$200,'Data Validation'!$U$6, 'Data entry'!$BD$6:$BD$200,"&lt;&gt;*Negative*"))</f>
        <v>0</v>
      </c>
    </row>
    <row r="68" spans="1:81" x14ac:dyDescent="0.3">
      <c r="A68" s="12">
        <f t="shared" si="5"/>
        <v>56</v>
      </c>
      <c r="B68" s="13">
        <f t="shared" si="2"/>
        <v>0</v>
      </c>
      <c r="C68" s="13">
        <f>COUNTIFS('Data entry'!$R$6:$R$200,$A68,'Data entry'!$B$6:$B$200,"Confirmed",'Data entry'!$BD$6:$BD$200,"&lt;&gt;*Negative*")</f>
        <v>0</v>
      </c>
      <c r="D68" s="13">
        <f>COUNTIFS('Data entry'!$R$6:$R$200,$A68,'Data entry'!$B$6:$B$200,"Probable",'Data entry'!$BD$6:$BD$200,"&lt;&gt;*Negative*")</f>
        <v>0</v>
      </c>
      <c r="E68" s="13">
        <f>COUNTIFS('Data entry'!$R$6:$R$200,$A68,'Data entry'!$B$6:$B$200,"DNM")</f>
        <v>0</v>
      </c>
      <c r="F68" s="13">
        <f>SUM(COUNTIFS('Data entry'!$R$6:$R$200,'Summary Data'!$A68,'Data entry'!$B$6:$B$200,{"Confirmed";"Probable"},'Data entry'!$AO$6:$AO$200,$F$10, 'Data entry'!$BD$6:$BD$200,"&lt;&gt;*Negative*"))</f>
        <v>0</v>
      </c>
      <c r="G68" s="13">
        <f>SUM(COUNTIFS('Data entry'!$R$6:$R$200,'Summary Data'!$A68,'Data entry'!$B$6:$B$200,{"Confirmed";"Probable"},'Data entry'!$AO$6:$AO$200,$G$10, 'Data entry'!$BD$6:$BD$200,"&lt;&gt;*Negative*"))</f>
        <v>0</v>
      </c>
      <c r="H68" s="13">
        <f>SUM(COUNTIFS('Data entry'!$R$6:$R$200,'Summary Data'!$A68,'Data entry'!$B$6:$B$200,{"Confirmed";"Probable"},'Data entry'!$AO$6:$AO$200,$H$10, 'Data entry'!$BD$6:$BD$200,"&lt;&gt;*Negative*"))</f>
        <v>0</v>
      </c>
      <c r="I68" s="13">
        <f>SUM(COUNTIFS('Data entry'!$R$6:$R$200,'Summary Data'!$A68,'Data entry'!$B$6:$B$200,{"Confirmed";"Probable"},'Data entry'!$AO$6:$AO$200,$I$10, 'Data entry'!$BD$6:$BD$200,"&lt;&gt;*Negative*"))</f>
        <v>0</v>
      </c>
      <c r="J68" s="13">
        <f>SUM(COUNTIFS('Data entry'!$R$6:$R$200,'Summary Data'!$A68,'Data entry'!$B$6:$B$200,{"Confirmed";"Probable"},'Data entry'!$AO$6:$AO$200,$J$10, 'Data entry'!$BD$6:$BD$200,"&lt;&gt;*Negative*"))</f>
        <v>0</v>
      </c>
      <c r="K68" s="13">
        <f>SUM(COUNTIFS('Data entry'!$R$6:$R$200,'Summary Data'!$A68,'Data entry'!$B$6:$B$200,{"Confirmed";"Probable"},'Data entry'!$AO$6:$AO$200,$K$10, 'Data entry'!$BD$6:$BD$200,"&lt;&gt;*Negative*"))</f>
        <v>0</v>
      </c>
      <c r="L68" s="13">
        <f>SUM(COUNTIFS('Data entry'!$R$6:$R$200,'Summary Data'!$A68,'Data entry'!$B$6:$B$200,{"Confirmed";"Probable"},'Data entry'!$AO$6:$AO$200,$L$10, 'Data entry'!$BD$6:$BD$200,"&lt;&gt;*Negative*"))</f>
        <v>0</v>
      </c>
      <c r="M68" s="13">
        <f>SUM(COUNTIFS('Data entry'!$R$6:$R$200,'Summary Data'!$A68,'Data entry'!$B$6:$B$200,{"Confirmed";"Probable"},'Data entry'!$AO$6:$AO$200,$M$10, 'Data entry'!$BD$6:$BD$200,"&lt;&gt;*Negative*"))</f>
        <v>0</v>
      </c>
      <c r="N68" s="13">
        <f>SUM(COUNTIFS('Data entry'!$R$6:$R$200,'Summary Data'!$A68,'Data entry'!$B$6:$B$200,{"Confirmed";"Probable"},'Data entry'!$AO$6:$AO$200,$N$10, 'Data entry'!$BD$6:$BD$200,"&lt;&gt;*Negative*"))</f>
        <v>0</v>
      </c>
      <c r="O68" s="15">
        <f t="shared" si="3"/>
        <v>0</v>
      </c>
      <c r="P68" s="15">
        <f t="shared" si="4"/>
        <v>0</v>
      </c>
      <c r="Q68" s="15">
        <f>SUM(COUNTIFS('Data entry'!$R$6:$R$200,'Summary Data'!$A68,'Data entry'!$B$6:$B$200,{"Confirmed";"Probable"},'Data entry'!$AP$6:$AP$200,'Data Validation'!$U$2, 'Data entry'!$BD$6:$BD$200,"&lt;&gt;*Negative*"))</f>
        <v>0</v>
      </c>
      <c r="R68" s="15">
        <f>SUM(COUNTIFS('Data entry'!$R$6:$R$200,'Summary Data'!$A68,'Data entry'!$B$6:$B$200,{"Confirmed";"Probable"},'Data entry'!$AP$6:$AP$200,'Data Validation'!$U$3, 'Data entry'!$BD$6:$BD$200,"&lt;&gt;*Negative*"))</f>
        <v>0</v>
      </c>
      <c r="S68" s="15">
        <f>SUM(COUNTIFS('Data entry'!$R$6:$R$200,'Summary Data'!$A68,'Data entry'!$B$6:$B$200,{"Confirmed";"Probable"},'Data entry'!$AP$6:$AP$200,'Data Validation'!$U$4, 'Data entry'!$BD$6:$BD$200,"&lt;&gt;*Negative*"))</f>
        <v>0</v>
      </c>
      <c r="T68" s="15">
        <f>SUM(COUNTIFS('Data entry'!$R$6:$R$200,'Summary Data'!$A68,'Data entry'!$B$6:$B$200,{"Confirmed";"Probable"},'Data entry'!$AP$6:$AP$200,'Data Validation'!$U$5, 'Data entry'!$BD$6:$BD$200,"&lt;&gt;*Negative*"))</f>
        <v>0</v>
      </c>
      <c r="U68" s="15">
        <f>SUM(COUNTIFS('Data entry'!$R$6:$R$200,'Summary Data'!$A68,'Data entry'!$B$6:$B$200,{"Confirmed";"Probable"},'Data entry'!$AP$6:$AP$200,'Data Validation'!$U$6, 'Data entry'!$BD$6:$BD$200,"&lt;&gt;*Negative*"))</f>
        <v>0</v>
      </c>
      <c r="V68" s="15">
        <f>SUM(COUNTIFS('Data entry'!$R$6:$R$200,'Summary Data'!$A68,'Data entry'!$B$6:$B$200,{"Confirmed";"Probable"},'Data entry'!$AQ$6:$AQ$200,'Data Validation'!$V$2, 'Data entry'!$BD$6:$BD$200,"&lt;&gt;*Negative*"))</f>
        <v>0</v>
      </c>
      <c r="W68" s="15">
        <f>SUM(COUNTIFS('Data entry'!$R$6:$R$200,'Summary Data'!$A68,'Data entry'!$B$6:$B$200,{"Confirmed";"Probable"},'Data entry'!$AQ$6:$AQ$200,'Data Validation'!$V$3, 'Data entry'!$BD$6:$BD$200,"&lt;&gt;*Negative*"))</f>
        <v>0</v>
      </c>
      <c r="X68" s="15">
        <f>SUM(COUNTIFS('Data entry'!$R$6:$R$200,'Summary Data'!$A68,'Data entry'!$B$6:$B$200,{"Confirmed";"Probable"},'Data entry'!$AQ$6:$AQ$200,'Data Validation'!$V$4, 'Data entry'!$BD$6:$BD$200,"&lt;&gt;*Negative*"))</f>
        <v>0</v>
      </c>
      <c r="Y68" s="15">
        <f>SUM(COUNTIFS('Data entry'!$R$6:$R$200,'Summary Data'!$A68,'Data entry'!$B$6:$B$200,{"Confirmed";"Probable"},'Data entry'!$AQ$6:$AQ$200,'Data Validation'!$V$5, 'Data entry'!$BD$6:$BD$200,"&lt;&gt;*Negative*"))</f>
        <v>0</v>
      </c>
      <c r="Z68" s="15">
        <f>SUM(COUNTIFS('Data entry'!$R$6:$R$200,'Summary Data'!$A68,'Data entry'!$B$6:$B$200,{"Confirmed";"Probable"},'Data entry'!$AQ$6:$AQ$200,'Data Validation'!$V$6, 'Data entry'!$BD$6:$BD$200,"&lt;&gt;*Negative*"))</f>
        <v>0</v>
      </c>
      <c r="AA68" s="15">
        <f>SUM(COUNTIFS('Data entry'!$R$6:$R$200,'Summary Data'!$A68,'Data entry'!$B$6:$B$200,{"Confirmed";"Probable"},'Data entry'!$AQ$6:$AQ$200,'Data Validation'!$V$7, 'Data entry'!$BD$6:$BD$200,"&lt;&gt;*Negative*"))</f>
        <v>0</v>
      </c>
      <c r="AB68" s="15">
        <f>SUM(COUNTIFS('Data entry'!$R$6:$R$200,'Summary Data'!$A68,'Data entry'!$B$6:$B$200,{"Confirmed";"Probable"},'Data entry'!$AQ$6:$AQ$200,'Data Validation'!$V$8, 'Data entry'!$BD$6:$BD$200,"&lt;&gt;*Negative*"))</f>
        <v>0</v>
      </c>
      <c r="AC68" s="15">
        <f>SUM(COUNTIFS('Data entry'!$R$6:$R$200,'Summary Data'!$A68,'Data entry'!$B$6:$B$200,{"Confirmed";"Probable"},'Data entry'!$AQ$6:$AQ$200,'Data Validation'!$V$9, 'Data entry'!$BD$6:$BD$200,"&lt;&gt;*Negative*"))</f>
        <v>0</v>
      </c>
      <c r="AD68" s="15">
        <f>SUM(COUNTIFS('Data entry'!$R$6:$R$200,'Summary Data'!$A68,'Data entry'!$B$6:$B$200,{"Confirmed";"Probable"},'Data entry'!$AQ$6:$AQ$200,'Data Validation'!$V$10, 'Data entry'!$BD$6:$BD$200,"&lt;&gt;*Negative*"))</f>
        <v>0</v>
      </c>
      <c r="AE68" s="15">
        <f>SUM(COUNTIFS('Data entry'!$R$6:$R$200,'Summary Data'!$A68,'Data entry'!$B$6:$B$200,{"Confirmed";"Probable"},'Data entry'!$AQ$6:$AQ$200,'Data Validation'!$V$11, 'Data entry'!$BD$6:$BD$200,"&lt;&gt;*Negative*"))</f>
        <v>0</v>
      </c>
      <c r="AF68" s="15">
        <f>SUM(COUNTIFS('Data entry'!$R$6:$R$200,'Summary Data'!$A68,'Data entry'!$B$6:$B$200,{"Confirmed";"Probable"},'Data entry'!$AQ$6:$AQ$200,'Data Validation'!$V$2, 'Data entry'!$AP$6:$AP$200,'Data Validation'!$U$2, 'Data entry'!$BD$6:$BD$200,"&lt;&gt;*Negative*"))</f>
        <v>0</v>
      </c>
      <c r="AG68" s="15">
        <f>SUM(COUNTIFS('Data entry'!$R$6:$R$200,'Summary Data'!$A68,'Data entry'!$B$6:$B$200,{"Confirmed";"Probable"},'Data entry'!$AQ$6:$AQ$200,'Data Validation'!$V$2, 'Data entry'!$AP$6:$AP$200,'Data Validation'!$U$3, 'Data entry'!$BD$6:$BD$200,"&lt;&gt;*Negative*"))</f>
        <v>0</v>
      </c>
      <c r="AH68" s="15">
        <f>SUM(COUNTIFS('Data entry'!$R$6:$R$200,'Summary Data'!$A68,'Data entry'!$B$6:$B$200,{"Confirmed";"Probable"},'Data entry'!$AQ$6:$AQ$200,'Data Validation'!$V$2, 'Data entry'!$AP$6:$AP$200,'Data Validation'!$U$4, 'Data entry'!$BD$6:$BD$200,"&lt;&gt;*Negative*"))</f>
        <v>0</v>
      </c>
      <c r="AI68" s="15">
        <f>SUM(COUNTIFS('Data entry'!$R$6:$R$200,'Summary Data'!$A68,'Data entry'!$B$6:$B$200,{"Confirmed";"Probable"},'Data entry'!$AQ$6:$AQ$200,'Data Validation'!$V$2, 'Data entry'!$AP$6:$AP$200,'Data Validation'!$U$5, 'Data entry'!$BD$6:$BD$200,"&lt;&gt;*Negative*"))</f>
        <v>0</v>
      </c>
      <c r="AJ68" s="15">
        <f>SUM(COUNTIFS('Data entry'!$R$6:$R$200,'Summary Data'!$A68,'Data entry'!$B$6:$B$200,{"Confirmed";"Probable"},'Data entry'!$AQ$6:$AQ$200,'Data Validation'!$V$2, 'Data entry'!$AP$6:$AP$200,'Data Validation'!$U$6, 'Data entry'!$BD$6:$BD$200,"&lt;&gt;*Negative*"))</f>
        <v>0</v>
      </c>
      <c r="AK68" s="15">
        <f>SUM(COUNTIFS('Data entry'!$R$6:$R$200,'Summary Data'!$A68,'Data entry'!$B$6:$B$200,{"Confirmed";"Probable"},'Data entry'!$AQ$6:$AQ$200,'Data Validation'!$V$3, 'Data entry'!$AP$6:$AP$200,'Data Validation'!$U$2, 'Data entry'!$BD$6:$BD$200,"&lt;&gt;*Negative*"))</f>
        <v>0</v>
      </c>
      <c r="AL68" s="15">
        <f>SUM(COUNTIFS('Data entry'!$R$6:$R$200,'Summary Data'!$A68,'Data entry'!$B$6:$B$200,{"Confirmed";"Probable"},'Data entry'!$AQ$6:$AQ$200,'Data Validation'!$V$3, 'Data entry'!$AP$6:$AP$200,'Data Validation'!$U$3, 'Data entry'!$BD$6:$BD$200,"&lt;&gt;*Negative*"))</f>
        <v>0</v>
      </c>
      <c r="AM68" s="15">
        <f>SUM(COUNTIFS('Data entry'!$R$6:$R$200,'Summary Data'!$A68,'Data entry'!$B$6:$B$200,{"Confirmed";"Probable"},'Data entry'!$AQ$6:$AQ$200,'Data Validation'!$V$3, 'Data entry'!$AP$6:$AP$200,'Data Validation'!$U$4, 'Data entry'!$BD$6:$BD$200,"&lt;&gt;*Negative*"))</f>
        <v>0</v>
      </c>
      <c r="AN68" s="15">
        <f>SUM(COUNTIFS('Data entry'!$R$6:$R$200,'Summary Data'!$A68,'Data entry'!$B$6:$B$200,{"Confirmed";"Probable"},'Data entry'!$AQ$6:$AQ$200,'Data Validation'!$V$3, 'Data entry'!$AP$6:$AP$200,'Data Validation'!$U$5, 'Data entry'!$BD$6:$BD$200,"&lt;&gt;*Negative*"))</f>
        <v>0</v>
      </c>
      <c r="AO68" s="15">
        <f>SUM(COUNTIFS('Data entry'!$R$6:$R$200,'Summary Data'!$A68,'Data entry'!$B$6:$B$200,{"Confirmed";"Probable"},'Data entry'!$AQ$6:$AQ$200,'Data Validation'!$V$3, 'Data entry'!$AP$6:$AP$200,'Data Validation'!$U$6, 'Data entry'!$BD$6:$BD$200,"&lt;&gt;*Negative*"))</f>
        <v>0</v>
      </c>
      <c r="AP68" s="15">
        <f>SUM(COUNTIFS('Data entry'!$R$6:$R$200,'Summary Data'!$A68,'Data entry'!$B$6:$B$200,{"Confirmed";"Probable"},'Data entry'!$AQ$6:$AQ$200,'Data Validation'!$V$4, 'Data entry'!$AP$6:$AP$200,'Data Validation'!$U$2, 'Data entry'!$BD$6:$BD$200,"&lt;&gt;*Negative*"))</f>
        <v>0</v>
      </c>
      <c r="AQ68" s="15">
        <f>SUM(COUNTIFS('Data entry'!$R$6:$R$200,'Summary Data'!$A68,'Data entry'!$B$6:$B$200,{"Confirmed";"Probable"},'Data entry'!$AQ$6:$AQ$200,'Data Validation'!$V$4, 'Data entry'!$AP$6:$AP$200,'Data Validation'!$U$3, 'Data entry'!$BD$6:$BD$200,"&lt;&gt;*Negative*"))</f>
        <v>0</v>
      </c>
      <c r="AR68" s="15">
        <f>SUM(COUNTIFS('Data entry'!$R$6:$R$200,'Summary Data'!$A68,'Data entry'!$B$6:$B$200,{"Confirmed";"Probable"},'Data entry'!$AQ$6:$AQ$200,'Data Validation'!$V$4, 'Data entry'!$AP$6:$AP$200,'Data Validation'!$U$4, 'Data entry'!$BD$6:$BD$200,"&lt;&gt;*Negative*"))</f>
        <v>0</v>
      </c>
      <c r="AS68" s="15">
        <f>SUM(COUNTIFS('Data entry'!$R$6:$R$200,'Summary Data'!$A68,'Data entry'!$B$6:$B$200,{"Confirmed";"Probable"},'Data entry'!$AQ$6:$AQ$200,'Data Validation'!$V$4, 'Data entry'!$AP$6:$AP$200,'Data Validation'!$U$5, 'Data entry'!$BD$6:$BD$200,"&lt;&gt;*Negative*"))</f>
        <v>0</v>
      </c>
      <c r="AT68" s="15">
        <f>SUM(COUNTIFS('Data entry'!$R$6:$R$200,'Summary Data'!$A68,'Data entry'!$B$6:$B$200,{"Confirmed";"Probable"},'Data entry'!$AQ$6:$AQ$200,'Data Validation'!$V$4, 'Data entry'!$AP$6:$AP$200,'Data Validation'!$U$6, 'Data entry'!$BD$6:$BD$200,"&lt;&gt;*Negative*"))</f>
        <v>0</v>
      </c>
      <c r="AU68" s="15">
        <f>SUM(COUNTIFS('Data entry'!$R$6:$R$200,'Summary Data'!$A68,'Data entry'!$B$6:$B$200,{"Confirmed";"Probable"},'Data entry'!$AQ$6:$AQ$200,'Data Validation'!$V$5, 'Data entry'!$AP$6:$AP$200,'Data Validation'!$U$2, 'Data entry'!$BD$6:$BD$200,"&lt;&gt;*Negative*"))</f>
        <v>0</v>
      </c>
      <c r="AV68" s="15">
        <f>SUM(COUNTIFS('Data entry'!$R$6:$R$200,'Summary Data'!$A68,'Data entry'!$B$6:$B$200,{"Confirmed";"Probable"},'Data entry'!$AQ$6:$AQ$200,'Data Validation'!$V$5, 'Data entry'!$AP$6:$AP$200,'Data Validation'!$U$3, 'Data entry'!$BD$6:$BD$200,"&lt;&gt;*Negative*"))</f>
        <v>0</v>
      </c>
      <c r="AW68" s="15">
        <f>SUM(COUNTIFS('Data entry'!$R$6:$R$200,'Summary Data'!$A68,'Data entry'!$B$6:$B$200,{"Confirmed";"Probable"},'Data entry'!$AQ$6:$AQ$200,'Data Validation'!$V$5, 'Data entry'!$AP$6:$AP$200,'Data Validation'!$U$4, 'Data entry'!$BD$6:$BD$200,"&lt;&gt;*Negative*"))</f>
        <v>0</v>
      </c>
      <c r="AX68" s="15">
        <f>SUM(COUNTIFS('Data entry'!$R$6:$R$200,'Summary Data'!$A68,'Data entry'!$B$6:$B$200,{"Confirmed";"Probable"},'Data entry'!$AQ$6:$AQ$200,'Data Validation'!$V$5, 'Data entry'!$AP$6:$AP$200,'Data Validation'!$U$5, 'Data entry'!$BD$6:$BD$200,"&lt;&gt;*Negative*"))</f>
        <v>0</v>
      </c>
      <c r="AY68" s="15">
        <f>SUM(COUNTIFS('Data entry'!$R$6:$R$200,'Summary Data'!$A68,'Data entry'!$B$6:$B$200,{"Confirmed";"Probable"},'Data entry'!$AQ$6:$AQ$200,'Data Validation'!$V$5, 'Data entry'!$AP$6:$AP$200,'Data Validation'!$U$6, 'Data entry'!$BD$6:$BD$200,"&lt;&gt;*Negative*"))</f>
        <v>0</v>
      </c>
      <c r="AZ68" s="15">
        <f>SUM(COUNTIFS('Data entry'!$R$6:$R$200,'Summary Data'!$A68,'Data entry'!$B$6:$B$200,{"Confirmed";"Probable"},'Data entry'!$AQ$6:$AQ$200,'Data Validation'!$V$6, 'Data entry'!$AP$6:$AP$200,'Data Validation'!$U$2, 'Data entry'!$BD$6:$BD$200,"&lt;&gt;*Negative*"))</f>
        <v>0</v>
      </c>
      <c r="BA68" s="15">
        <f>SUM(COUNTIFS('Data entry'!$R$6:$R$200,'Summary Data'!$A68,'Data entry'!$B$6:$B$200,{"Confirmed";"Probable"},'Data entry'!$AQ$6:$AQ$200,'Data Validation'!$V$6, 'Data entry'!$AP$6:$AP$200,'Data Validation'!$U$3, 'Data entry'!$BD$6:$BD$200,"&lt;&gt;*Negative*"))</f>
        <v>0</v>
      </c>
      <c r="BB68" s="15">
        <f>SUM(COUNTIFS('Data entry'!$R$6:$R$200,'Summary Data'!$A68,'Data entry'!$B$6:$B$200,{"Confirmed";"Probable"},'Data entry'!$AQ$6:$AQ$200,'Data Validation'!$V$6, 'Data entry'!$AP$6:$AP$200,'Data Validation'!$U$4, 'Data entry'!$BD$6:$BD$200,"&lt;&gt;*Negative*"))</f>
        <v>0</v>
      </c>
      <c r="BC68" s="15">
        <f>SUM(COUNTIFS('Data entry'!$R$6:$R$200,'Summary Data'!$A68,'Data entry'!$B$6:$B$200,{"Confirmed";"Probable"},'Data entry'!$AQ$6:$AQ$200,'Data Validation'!$V$6, 'Data entry'!$AP$6:$AP$200,'Data Validation'!$U$5, 'Data entry'!$BD$6:$BD$200,"&lt;&gt;*Negative*"))</f>
        <v>0</v>
      </c>
      <c r="BD68" s="15">
        <f>SUM(COUNTIFS('Data entry'!$R$6:$R$200,'Summary Data'!$A68,'Data entry'!$B$6:$B$200,{"Confirmed";"Probable"},'Data entry'!$AQ$6:$AQ$200,'Data Validation'!$V$6, 'Data entry'!$AP$6:$AP$200,'Data Validation'!$U$6, 'Data entry'!$BD$6:$BD$200,"&lt;&gt;*Negative*"))</f>
        <v>0</v>
      </c>
      <c r="BE68" s="15">
        <f>SUM(COUNTIFS('Data entry'!$R$6:$R$200,'Summary Data'!$A68,'Data entry'!$B$6:$B$200,{"Confirmed";"Probable"},'Data entry'!$AQ$6:$AQ$200,'Data Validation'!$V$7, 'Data entry'!$AP$6:$AP$200,'Data Validation'!$U$2, 'Data entry'!$BD$6:$BD$200,"&lt;&gt;*Negative*"))</f>
        <v>0</v>
      </c>
      <c r="BF68" s="15">
        <f>SUM(COUNTIFS('Data entry'!$R$6:$R$200,'Summary Data'!$A68,'Data entry'!$B$6:$B$200,{"Confirmed";"Probable"},'Data entry'!$AQ$6:$AQ$200,'Data Validation'!$V$7, 'Data entry'!$AP$6:$AP$200,'Data Validation'!$U$3, 'Data entry'!$BD$6:$BD$200,"&lt;&gt;*Negative*"))</f>
        <v>0</v>
      </c>
      <c r="BG68" s="15">
        <f>SUM(COUNTIFS('Data entry'!$R$6:$R$200,'Summary Data'!$A68,'Data entry'!$B$6:$B$200,{"Confirmed";"Probable"},'Data entry'!$AQ$6:$AQ$200,'Data Validation'!$V$7, 'Data entry'!$AP$6:$AP$200,'Data Validation'!$U$4, 'Data entry'!$BD$6:$BD$200,"&lt;&gt;*Negative*"))</f>
        <v>0</v>
      </c>
      <c r="BH68" s="15">
        <f>SUM(COUNTIFS('Data entry'!$R$6:$R$200,'Summary Data'!$A68,'Data entry'!$B$6:$B$200,{"Confirmed";"Probable"},'Data entry'!$AQ$6:$AQ$200,'Data Validation'!$V$7, 'Data entry'!$AP$6:$AP$200,'Data Validation'!$U$5, 'Data entry'!$BD$6:$BD$200,"&lt;&gt;*Negative*"))</f>
        <v>0</v>
      </c>
      <c r="BI68" s="15">
        <f>SUM(COUNTIFS('Data entry'!$R$6:$R$200,'Summary Data'!$A68,'Data entry'!$B$6:$B$200,{"Confirmed";"Probable"},'Data entry'!$AQ$6:$AQ$200,'Data Validation'!$V$7, 'Data entry'!$AP$6:$AP$200,'Data Validation'!$U$6, 'Data entry'!$BD$6:$BD$200,"&lt;&gt;*Negative*"))</f>
        <v>0</v>
      </c>
      <c r="BJ68" s="15">
        <f>SUM(COUNTIFS('Data entry'!$R$6:$R$200,'Summary Data'!$A68,'Data entry'!$B$6:$B$200,{"Confirmed";"Probable"},'Data entry'!$AQ$6:$AQ$200,'Data Validation'!$V$8, 'Data entry'!$AP$6:$AP$200,'Data Validation'!$U$2, 'Data entry'!$BD$6:$BD$200,"&lt;&gt;*Negative*"))</f>
        <v>0</v>
      </c>
      <c r="BK68" s="15">
        <f>SUM(COUNTIFS('Data entry'!$R$6:$R$200,'Summary Data'!$A68,'Data entry'!$B$6:$B$200,{"Confirmed";"Probable"},'Data entry'!$AQ$6:$AQ$200,'Data Validation'!$V$8, 'Data entry'!$AP$6:$AP$200,'Data Validation'!$U$3, 'Data entry'!$BD$6:$BD$200,"&lt;&gt;*Negative*"))</f>
        <v>0</v>
      </c>
      <c r="BL68" s="15">
        <f>SUM(COUNTIFS('Data entry'!$R$6:$R$200,'Summary Data'!$A68,'Data entry'!$B$6:$B$200,{"Confirmed";"Probable"},'Data entry'!$AQ$6:$AQ$200,'Data Validation'!$V$8, 'Data entry'!$AP$6:$AP$200,'Data Validation'!$U$4, 'Data entry'!$BD$6:$BD$200,"&lt;&gt;*Negative*"))</f>
        <v>0</v>
      </c>
      <c r="BM68" s="15">
        <f>SUM(COUNTIFS('Data entry'!$R$6:$R$200,'Summary Data'!$A68,'Data entry'!$B$6:$B$200,{"Confirmed";"Probable"},'Data entry'!$AQ$6:$AQ$200,'Data Validation'!$V$8, 'Data entry'!$AP$6:$AP$200,'Data Validation'!$U$5, 'Data entry'!$BD$6:$BD$200,"&lt;&gt;*Negative*"))</f>
        <v>0</v>
      </c>
      <c r="BN68" s="15">
        <f>SUM(COUNTIFS('Data entry'!$R$6:$R$200,'Summary Data'!$A68,'Data entry'!$B$6:$B$200,{"Confirmed";"Probable"},'Data entry'!$AQ$6:$AQ$200,'Data Validation'!$V$8, 'Data entry'!$AP$6:$AP$200,'Data Validation'!$U$6, 'Data entry'!$BD$6:$BD$200,"&lt;&gt;*Negative*"))</f>
        <v>0</v>
      </c>
      <c r="BO68" s="15">
        <f>SUM(COUNTIFS('Data entry'!$R$6:$R$200,'Summary Data'!$A68,'Data entry'!$B$6:$B$200,{"Confirmed";"Probable"},'Data entry'!$AQ$6:$AQ$200,'Data Validation'!$V$9, 'Data entry'!$AP$6:$AP$200,'Data Validation'!$U$2, 'Data entry'!$BD$6:$BD$200,"&lt;&gt;*Negative*"))</f>
        <v>0</v>
      </c>
      <c r="BP68" s="15">
        <f>SUM(COUNTIFS('Data entry'!$R$6:$R$200,'Summary Data'!$A68,'Data entry'!$B$6:$B$200,{"Confirmed";"Probable"},'Data entry'!$AQ$6:$AQ$200,'Data Validation'!$V$9, 'Data entry'!$AP$6:$AP$200,'Data Validation'!$U$3, 'Data entry'!$BD$6:$BD$200,"&lt;&gt;*Negative*"))</f>
        <v>0</v>
      </c>
      <c r="BQ68" s="15">
        <f>SUM(COUNTIFS('Data entry'!$R$6:$R$200,'Summary Data'!$A68,'Data entry'!$B$6:$B$200,{"Confirmed";"Probable"},'Data entry'!$AQ$6:$AQ$200,'Data Validation'!$V$9, 'Data entry'!$AP$6:$AP$200,'Data Validation'!$U$4, 'Data entry'!$BD$6:$BD$200,"&lt;&gt;*Negative*"))</f>
        <v>0</v>
      </c>
      <c r="BR68" s="15">
        <f>SUM(COUNTIFS('Data entry'!$R$6:$R$200,'Summary Data'!$A68,'Data entry'!$B$6:$B$200,{"Confirmed";"Probable"},'Data entry'!$AQ$6:$AQ$200,'Data Validation'!$V$9, 'Data entry'!$AP$6:$AP$200,'Data Validation'!$U$5, 'Data entry'!$BD$6:$BD$200,"&lt;&gt;*Negative*"))</f>
        <v>0</v>
      </c>
      <c r="BS68" s="15">
        <f>SUM(COUNTIFS('Data entry'!$R$6:$R$200,'Summary Data'!$A68,'Data entry'!$B$6:$B$200,{"Confirmed";"Probable"},'Data entry'!$AQ$6:$AQ$200,'Data Validation'!$V$9, 'Data entry'!$AP$6:$AP$200,'Data Validation'!$U$6, 'Data entry'!$BD$6:$BD$200,"&lt;&gt;*Negative*"))</f>
        <v>0</v>
      </c>
      <c r="BT68" s="15">
        <f>SUM(COUNTIFS('Data entry'!$R$6:$R$200,'Summary Data'!$A68,'Data entry'!$B$6:$B$200,{"Confirmed";"Probable"},'Data entry'!$AQ$6:$AQ$200,'Data Validation'!$V$10, 'Data entry'!$AP$6:$AP$200,'Data Validation'!$U$2, 'Data entry'!$BD$6:$BD$200,"&lt;&gt;*Negative*"))</f>
        <v>0</v>
      </c>
      <c r="BU68" s="15">
        <f>SUM(COUNTIFS('Data entry'!$R$6:$R$200,'Summary Data'!$A68,'Data entry'!$B$6:$B$200,{"Confirmed";"Probable"},'Data entry'!$AQ$6:$AQ$200,'Data Validation'!$V$10, 'Data entry'!$AP$6:$AP$200,'Data Validation'!$U$3, 'Data entry'!$BD$6:$BD$200,"&lt;&gt;*Negative*"))</f>
        <v>0</v>
      </c>
      <c r="BV68" s="15">
        <f>SUM(COUNTIFS('Data entry'!$R$6:$R$200,'Summary Data'!$A68,'Data entry'!$B$6:$B$200,{"Confirmed";"Probable"},'Data entry'!$AQ$6:$AQ$200,'Data Validation'!$V$10, 'Data entry'!$AP$6:$AP$200,'Data Validation'!$U$4, 'Data entry'!$BD$6:$BD$200,"&lt;&gt;*Negative*"))</f>
        <v>0</v>
      </c>
      <c r="BW68" s="15">
        <f>SUM(COUNTIFS('Data entry'!$R$6:$R$200,'Summary Data'!$A68,'Data entry'!$B$6:$B$200,{"Confirmed";"Probable"},'Data entry'!$AQ$6:$AQ$200,'Data Validation'!$V$10, 'Data entry'!$AP$6:$AP$200,'Data Validation'!$U$5, 'Data entry'!$BD$6:$BD$200,"&lt;&gt;*Negative*"))</f>
        <v>0</v>
      </c>
      <c r="BX68" s="15">
        <f>SUM(COUNTIFS('Data entry'!$R$6:$R$200,'Summary Data'!$A68,'Data entry'!$B$6:$B$200,{"Confirmed";"Probable"},'Data entry'!$AQ$6:$AQ$200,'Data Validation'!$V$10, 'Data entry'!$AP$6:$AP$200,'Data Validation'!$U$6, 'Data entry'!$BD$6:$BD$200,"&lt;&gt;*Negative*"))</f>
        <v>0</v>
      </c>
      <c r="BY68" s="15">
        <f>SUM(COUNTIFS('Data entry'!$R$6:$R$200,'Summary Data'!$A68,'Data entry'!$B$6:$B$200,{"Confirmed";"Probable"},'Data entry'!$AQ$6:$AQ$200,'Data Validation'!$V$11, 'Data entry'!$AP$6:$AP$200,'Data Validation'!$U$2, 'Data entry'!$BD$6:$BD$200,"&lt;&gt;*Negative*"))</f>
        <v>0</v>
      </c>
      <c r="BZ68" s="15">
        <f>SUM(COUNTIFS('Data entry'!$R$6:$R$200,'Summary Data'!$A68,'Data entry'!$B$6:$B$200,{"Confirmed";"Probable"},'Data entry'!$AQ$6:$AQ$200,'Data Validation'!$V$11, 'Data entry'!$AP$6:$AP$200,'Data Validation'!$U$3, 'Data entry'!$BD$6:$BD$200,"&lt;&gt;*Negative*"))</f>
        <v>0</v>
      </c>
      <c r="CA68" s="15">
        <f>SUM(COUNTIFS('Data entry'!$R$6:$R$200,'Summary Data'!$A68,'Data entry'!$B$6:$B$200,{"Confirmed";"Probable"},'Data entry'!$AQ$6:$AQ$200,'Data Validation'!$V$11, 'Data entry'!$AP$6:$AP$200,'Data Validation'!$U$4, 'Data entry'!$BD$6:$BD$200,"&lt;&gt;*Negative*"))</f>
        <v>0</v>
      </c>
      <c r="CB68" s="15">
        <f>SUM(COUNTIFS('Data entry'!$R$6:$R$200,'Summary Data'!$A68,'Data entry'!$B$6:$B$200,{"Confirmed";"Probable"},'Data entry'!$AQ$6:$AQ$200,'Data Validation'!$V$11, 'Data entry'!$AP$6:$AP$200,'Data Validation'!$U$5, 'Data entry'!$BD$6:$BD$200,"&lt;&gt;*Negative*"))</f>
        <v>0</v>
      </c>
      <c r="CC68" s="15">
        <f>SUM(COUNTIFS('Data entry'!$R$6:$R$200,'Summary Data'!$A68,'Data entry'!$B$6:$B$200,{"Confirmed";"Probable"},'Data entry'!$AQ$6:$AQ$200,'Data Validation'!$V$11, 'Data entry'!$AP$6:$AP$200,'Data Validation'!$U$6, 'Data entry'!$BD$6:$BD$200,"&lt;&gt;*Negative*"))</f>
        <v>0</v>
      </c>
    </row>
    <row r="69" spans="1:81" x14ac:dyDescent="0.3">
      <c r="A69" s="12">
        <f t="shared" si="5"/>
        <v>57</v>
      </c>
      <c r="B69" s="13">
        <f t="shared" si="2"/>
        <v>0</v>
      </c>
      <c r="C69" s="13">
        <f>COUNTIFS('Data entry'!$R$6:$R$200,$A69,'Data entry'!$B$6:$B$200,"Confirmed",'Data entry'!$BD$6:$BD$200,"&lt;&gt;*Negative*")</f>
        <v>0</v>
      </c>
      <c r="D69" s="13">
        <f>COUNTIFS('Data entry'!$R$6:$R$200,$A69,'Data entry'!$B$6:$B$200,"Probable",'Data entry'!$BD$6:$BD$200,"&lt;&gt;*Negative*")</f>
        <v>0</v>
      </c>
      <c r="E69" s="13">
        <f>COUNTIFS('Data entry'!$R$6:$R$200,$A69,'Data entry'!$B$6:$B$200,"DNM")</f>
        <v>0</v>
      </c>
      <c r="F69" s="13">
        <f>SUM(COUNTIFS('Data entry'!$R$6:$R$200,'Summary Data'!$A69,'Data entry'!$B$6:$B$200,{"Confirmed";"Probable"},'Data entry'!$AO$6:$AO$200,$F$10, 'Data entry'!$BD$6:$BD$200,"&lt;&gt;*Negative*"))</f>
        <v>0</v>
      </c>
      <c r="G69" s="13">
        <f>SUM(COUNTIFS('Data entry'!$R$6:$R$200,'Summary Data'!$A69,'Data entry'!$B$6:$B$200,{"Confirmed";"Probable"},'Data entry'!$AO$6:$AO$200,$G$10, 'Data entry'!$BD$6:$BD$200,"&lt;&gt;*Negative*"))</f>
        <v>0</v>
      </c>
      <c r="H69" s="13">
        <f>SUM(COUNTIFS('Data entry'!$R$6:$R$200,'Summary Data'!$A69,'Data entry'!$B$6:$B$200,{"Confirmed";"Probable"},'Data entry'!$AO$6:$AO$200,$H$10, 'Data entry'!$BD$6:$BD$200,"&lt;&gt;*Negative*"))</f>
        <v>0</v>
      </c>
      <c r="I69" s="13">
        <f>SUM(COUNTIFS('Data entry'!$R$6:$R$200,'Summary Data'!$A69,'Data entry'!$B$6:$B$200,{"Confirmed";"Probable"},'Data entry'!$AO$6:$AO$200,$I$10, 'Data entry'!$BD$6:$BD$200,"&lt;&gt;*Negative*"))</f>
        <v>0</v>
      </c>
      <c r="J69" s="13">
        <f>SUM(COUNTIFS('Data entry'!$R$6:$R$200,'Summary Data'!$A69,'Data entry'!$B$6:$B$200,{"Confirmed";"Probable"},'Data entry'!$AO$6:$AO$200,$J$10, 'Data entry'!$BD$6:$BD$200,"&lt;&gt;*Negative*"))</f>
        <v>0</v>
      </c>
      <c r="K69" s="13">
        <f>SUM(COUNTIFS('Data entry'!$R$6:$R$200,'Summary Data'!$A69,'Data entry'!$B$6:$B$200,{"Confirmed";"Probable"},'Data entry'!$AO$6:$AO$200,$K$10, 'Data entry'!$BD$6:$BD$200,"&lt;&gt;*Negative*"))</f>
        <v>0</v>
      </c>
      <c r="L69" s="13">
        <f>SUM(COUNTIFS('Data entry'!$R$6:$R$200,'Summary Data'!$A69,'Data entry'!$B$6:$B$200,{"Confirmed";"Probable"},'Data entry'!$AO$6:$AO$200,$L$10, 'Data entry'!$BD$6:$BD$200,"&lt;&gt;*Negative*"))</f>
        <v>0</v>
      </c>
      <c r="M69" s="13">
        <f>SUM(COUNTIFS('Data entry'!$R$6:$R$200,'Summary Data'!$A69,'Data entry'!$B$6:$B$200,{"Confirmed";"Probable"},'Data entry'!$AO$6:$AO$200,$M$10, 'Data entry'!$BD$6:$BD$200,"&lt;&gt;*Negative*"))</f>
        <v>0</v>
      </c>
      <c r="N69" s="13">
        <f>SUM(COUNTIFS('Data entry'!$R$6:$R$200,'Summary Data'!$A69,'Data entry'!$B$6:$B$200,{"Confirmed";"Probable"},'Data entry'!$AO$6:$AO$200,$N$10, 'Data entry'!$BD$6:$BD$200,"&lt;&gt;*Negative*"))</f>
        <v>0</v>
      </c>
      <c r="O69" s="15">
        <f t="shared" si="3"/>
        <v>0</v>
      </c>
      <c r="P69" s="15">
        <f t="shared" si="4"/>
        <v>0</v>
      </c>
      <c r="Q69" s="15">
        <f>SUM(COUNTIFS('Data entry'!$R$6:$R$200,'Summary Data'!$A69,'Data entry'!$B$6:$B$200,{"Confirmed";"Probable"},'Data entry'!$AP$6:$AP$200,'Data Validation'!$U$2, 'Data entry'!$BD$6:$BD$200,"&lt;&gt;*Negative*"))</f>
        <v>0</v>
      </c>
      <c r="R69" s="15">
        <f>SUM(COUNTIFS('Data entry'!$R$6:$R$200,'Summary Data'!$A69,'Data entry'!$B$6:$B$200,{"Confirmed";"Probable"},'Data entry'!$AP$6:$AP$200,'Data Validation'!$U$3, 'Data entry'!$BD$6:$BD$200,"&lt;&gt;*Negative*"))</f>
        <v>0</v>
      </c>
      <c r="S69" s="15">
        <f>SUM(COUNTIFS('Data entry'!$R$6:$R$200,'Summary Data'!$A69,'Data entry'!$B$6:$B$200,{"Confirmed";"Probable"},'Data entry'!$AP$6:$AP$200,'Data Validation'!$U$4, 'Data entry'!$BD$6:$BD$200,"&lt;&gt;*Negative*"))</f>
        <v>0</v>
      </c>
      <c r="T69" s="15">
        <f>SUM(COUNTIFS('Data entry'!$R$6:$R$200,'Summary Data'!$A69,'Data entry'!$B$6:$B$200,{"Confirmed";"Probable"},'Data entry'!$AP$6:$AP$200,'Data Validation'!$U$5, 'Data entry'!$BD$6:$BD$200,"&lt;&gt;*Negative*"))</f>
        <v>0</v>
      </c>
      <c r="U69" s="15">
        <f>SUM(COUNTIFS('Data entry'!$R$6:$R$200,'Summary Data'!$A69,'Data entry'!$B$6:$B$200,{"Confirmed";"Probable"},'Data entry'!$AP$6:$AP$200,'Data Validation'!$U$6, 'Data entry'!$BD$6:$BD$200,"&lt;&gt;*Negative*"))</f>
        <v>0</v>
      </c>
      <c r="V69" s="15">
        <f>SUM(COUNTIFS('Data entry'!$R$6:$R$200,'Summary Data'!$A69,'Data entry'!$B$6:$B$200,{"Confirmed";"Probable"},'Data entry'!$AQ$6:$AQ$200,'Data Validation'!$V$2, 'Data entry'!$BD$6:$BD$200,"&lt;&gt;*Negative*"))</f>
        <v>0</v>
      </c>
      <c r="W69" s="15">
        <f>SUM(COUNTIFS('Data entry'!$R$6:$R$200,'Summary Data'!$A69,'Data entry'!$B$6:$B$200,{"Confirmed";"Probable"},'Data entry'!$AQ$6:$AQ$200,'Data Validation'!$V$3, 'Data entry'!$BD$6:$BD$200,"&lt;&gt;*Negative*"))</f>
        <v>0</v>
      </c>
      <c r="X69" s="15">
        <f>SUM(COUNTIFS('Data entry'!$R$6:$R$200,'Summary Data'!$A69,'Data entry'!$B$6:$B$200,{"Confirmed";"Probable"},'Data entry'!$AQ$6:$AQ$200,'Data Validation'!$V$4, 'Data entry'!$BD$6:$BD$200,"&lt;&gt;*Negative*"))</f>
        <v>0</v>
      </c>
      <c r="Y69" s="15">
        <f>SUM(COUNTIFS('Data entry'!$R$6:$R$200,'Summary Data'!$A69,'Data entry'!$B$6:$B$200,{"Confirmed";"Probable"},'Data entry'!$AQ$6:$AQ$200,'Data Validation'!$V$5, 'Data entry'!$BD$6:$BD$200,"&lt;&gt;*Negative*"))</f>
        <v>0</v>
      </c>
      <c r="Z69" s="15">
        <f>SUM(COUNTIFS('Data entry'!$R$6:$R$200,'Summary Data'!$A69,'Data entry'!$B$6:$B$200,{"Confirmed";"Probable"},'Data entry'!$AQ$6:$AQ$200,'Data Validation'!$V$6, 'Data entry'!$BD$6:$BD$200,"&lt;&gt;*Negative*"))</f>
        <v>0</v>
      </c>
      <c r="AA69" s="15">
        <f>SUM(COUNTIFS('Data entry'!$R$6:$R$200,'Summary Data'!$A69,'Data entry'!$B$6:$B$200,{"Confirmed";"Probable"},'Data entry'!$AQ$6:$AQ$200,'Data Validation'!$V$7, 'Data entry'!$BD$6:$BD$200,"&lt;&gt;*Negative*"))</f>
        <v>0</v>
      </c>
      <c r="AB69" s="15">
        <f>SUM(COUNTIFS('Data entry'!$R$6:$R$200,'Summary Data'!$A69,'Data entry'!$B$6:$B$200,{"Confirmed";"Probable"},'Data entry'!$AQ$6:$AQ$200,'Data Validation'!$V$8, 'Data entry'!$BD$6:$BD$200,"&lt;&gt;*Negative*"))</f>
        <v>0</v>
      </c>
      <c r="AC69" s="15">
        <f>SUM(COUNTIFS('Data entry'!$R$6:$R$200,'Summary Data'!$A69,'Data entry'!$B$6:$B$200,{"Confirmed";"Probable"},'Data entry'!$AQ$6:$AQ$200,'Data Validation'!$V$9, 'Data entry'!$BD$6:$BD$200,"&lt;&gt;*Negative*"))</f>
        <v>0</v>
      </c>
      <c r="AD69" s="15">
        <f>SUM(COUNTIFS('Data entry'!$R$6:$R$200,'Summary Data'!$A69,'Data entry'!$B$6:$B$200,{"Confirmed";"Probable"},'Data entry'!$AQ$6:$AQ$200,'Data Validation'!$V$10, 'Data entry'!$BD$6:$BD$200,"&lt;&gt;*Negative*"))</f>
        <v>0</v>
      </c>
      <c r="AE69" s="15">
        <f>SUM(COUNTIFS('Data entry'!$R$6:$R$200,'Summary Data'!$A69,'Data entry'!$B$6:$B$200,{"Confirmed";"Probable"},'Data entry'!$AQ$6:$AQ$200,'Data Validation'!$V$11, 'Data entry'!$BD$6:$BD$200,"&lt;&gt;*Negative*"))</f>
        <v>0</v>
      </c>
      <c r="AF69" s="15">
        <f>SUM(COUNTIFS('Data entry'!$R$6:$R$200,'Summary Data'!$A69,'Data entry'!$B$6:$B$200,{"Confirmed";"Probable"},'Data entry'!$AQ$6:$AQ$200,'Data Validation'!$V$2, 'Data entry'!$AP$6:$AP$200,'Data Validation'!$U$2, 'Data entry'!$BD$6:$BD$200,"&lt;&gt;*Negative*"))</f>
        <v>0</v>
      </c>
      <c r="AG69" s="15">
        <f>SUM(COUNTIFS('Data entry'!$R$6:$R$200,'Summary Data'!$A69,'Data entry'!$B$6:$B$200,{"Confirmed";"Probable"},'Data entry'!$AQ$6:$AQ$200,'Data Validation'!$V$2, 'Data entry'!$AP$6:$AP$200,'Data Validation'!$U$3, 'Data entry'!$BD$6:$BD$200,"&lt;&gt;*Negative*"))</f>
        <v>0</v>
      </c>
      <c r="AH69" s="15">
        <f>SUM(COUNTIFS('Data entry'!$R$6:$R$200,'Summary Data'!$A69,'Data entry'!$B$6:$B$200,{"Confirmed";"Probable"},'Data entry'!$AQ$6:$AQ$200,'Data Validation'!$V$2, 'Data entry'!$AP$6:$AP$200,'Data Validation'!$U$4, 'Data entry'!$BD$6:$BD$200,"&lt;&gt;*Negative*"))</f>
        <v>0</v>
      </c>
      <c r="AI69" s="15">
        <f>SUM(COUNTIFS('Data entry'!$R$6:$R$200,'Summary Data'!$A69,'Data entry'!$B$6:$B$200,{"Confirmed";"Probable"},'Data entry'!$AQ$6:$AQ$200,'Data Validation'!$V$2, 'Data entry'!$AP$6:$AP$200,'Data Validation'!$U$5, 'Data entry'!$BD$6:$BD$200,"&lt;&gt;*Negative*"))</f>
        <v>0</v>
      </c>
      <c r="AJ69" s="15">
        <f>SUM(COUNTIFS('Data entry'!$R$6:$R$200,'Summary Data'!$A69,'Data entry'!$B$6:$B$200,{"Confirmed";"Probable"},'Data entry'!$AQ$6:$AQ$200,'Data Validation'!$V$2, 'Data entry'!$AP$6:$AP$200,'Data Validation'!$U$6, 'Data entry'!$BD$6:$BD$200,"&lt;&gt;*Negative*"))</f>
        <v>0</v>
      </c>
      <c r="AK69" s="15">
        <f>SUM(COUNTIFS('Data entry'!$R$6:$R$200,'Summary Data'!$A69,'Data entry'!$B$6:$B$200,{"Confirmed";"Probable"},'Data entry'!$AQ$6:$AQ$200,'Data Validation'!$V$3, 'Data entry'!$AP$6:$AP$200,'Data Validation'!$U$2, 'Data entry'!$BD$6:$BD$200,"&lt;&gt;*Negative*"))</f>
        <v>0</v>
      </c>
      <c r="AL69" s="15">
        <f>SUM(COUNTIFS('Data entry'!$R$6:$R$200,'Summary Data'!$A69,'Data entry'!$B$6:$B$200,{"Confirmed";"Probable"},'Data entry'!$AQ$6:$AQ$200,'Data Validation'!$V$3, 'Data entry'!$AP$6:$AP$200,'Data Validation'!$U$3, 'Data entry'!$BD$6:$BD$200,"&lt;&gt;*Negative*"))</f>
        <v>0</v>
      </c>
      <c r="AM69" s="15">
        <f>SUM(COUNTIFS('Data entry'!$R$6:$R$200,'Summary Data'!$A69,'Data entry'!$B$6:$B$200,{"Confirmed";"Probable"},'Data entry'!$AQ$6:$AQ$200,'Data Validation'!$V$3, 'Data entry'!$AP$6:$AP$200,'Data Validation'!$U$4, 'Data entry'!$BD$6:$BD$200,"&lt;&gt;*Negative*"))</f>
        <v>0</v>
      </c>
      <c r="AN69" s="15">
        <f>SUM(COUNTIFS('Data entry'!$R$6:$R$200,'Summary Data'!$A69,'Data entry'!$B$6:$B$200,{"Confirmed";"Probable"},'Data entry'!$AQ$6:$AQ$200,'Data Validation'!$V$3, 'Data entry'!$AP$6:$AP$200,'Data Validation'!$U$5, 'Data entry'!$BD$6:$BD$200,"&lt;&gt;*Negative*"))</f>
        <v>0</v>
      </c>
      <c r="AO69" s="15">
        <f>SUM(COUNTIFS('Data entry'!$R$6:$R$200,'Summary Data'!$A69,'Data entry'!$B$6:$B$200,{"Confirmed";"Probable"},'Data entry'!$AQ$6:$AQ$200,'Data Validation'!$V$3, 'Data entry'!$AP$6:$AP$200,'Data Validation'!$U$6, 'Data entry'!$BD$6:$BD$200,"&lt;&gt;*Negative*"))</f>
        <v>0</v>
      </c>
      <c r="AP69" s="15">
        <f>SUM(COUNTIFS('Data entry'!$R$6:$R$200,'Summary Data'!$A69,'Data entry'!$B$6:$B$200,{"Confirmed";"Probable"},'Data entry'!$AQ$6:$AQ$200,'Data Validation'!$V$4, 'Data entry'!$AP$6:$AP$200,'Data Validation'!$U$2, 'Data entry'!$BD$6:$BD$200,"&lt;&gt;*Negative*"))</f>
        <v>0</v>
      </c>
      <c r="AQ69" s="15">
        <f>SUM(COUNTIFS('Data entry'!$R$6:$R$200,'Summary Data'!$A69,'Data entry'!$B$6:$B$200,{"Confirmed";"Probable"},'Data entry'!$AQ$6:$AQ$200,'Data Validation'!$V$4, 'Data entry'!$AP$6:$AP$200,'Data Validation'!$U$3, 'Data entry'!$BD$6:$BD$200,"&lt;&gt;*Negative*"))</f>
        <v>0</v>
      </c>
      <c r="AR69" s="15">
        <f>SUM(COUNTIFS('Data entry'!$R$6:$R$200,'Summary Data'!$A69,'Data entry'!$B$6:$B$200,{"Confirmed";"Probable"},'Data entry'!$AQ$6:$AQ$200,'Data Validation'!$V$4, 'Data entry'!$AP$6:$AP$200,'Data Validation'!$U$4, 'Data entry'!$BD$6:$BD$200,"&lt;&gt;*Negative*"))</f>
        <v>0</v>
      </c>
      <c r="AS69" s="15">
        <f>SUM(COUNTIFS('Data entry'!$R$6:$R$200,'Summary Data'!$A69,'Data entry'!$B$6:$B$200,{"Confirmed";"Probable"},'Data entry'!$AQ$6:$AQ$200,'Data Validation'!$V$4, 'Data entry'!$AP$6:$AP$200,'Data Validation'!$U$5, 'Data entry'!$BD$6:$BD$200,"&lt;&gt;*Negative*"))</f>
        <v>0</v>
      </c>
      <c r="AT69" s="15">
        <f>SUM(COUNTIFS('Data entry'!$R$6:$R$200,'Summary Data'!$A69,'Data entry'!$B$6:$B$200,{"Confirmed";"Probable"},'Data entry'!$AQ$6:$AQ$200,'Data Validation'!$V$4, 'Data entry'!$AP$6:$AP$200,'Data Validation'!$U$6, 'Data entry'!$BD$6:$BD$200,"&lt;&gt;*Negative*"))</f>
        <v>0</v>
      </c>
      <c r="AU69" s="15">
        <f>SUM(COUNTIFS('Data entry'!$R$6:$R$200,'Summary Data'!$A69,'Data entry'!$B$6:$B$200,{"Confirmed";"Probable"},'Data entry'!$AQ$6:$AQ$200,'Data Validation'!$V$5, 'Data entry'!$AP$6:$AP$200,'Data Validation'!$U$2, 'Data entry'!$BD$6:$BD$200,"&lt;&gt;*Negative*"))</f>
        <v>0</v>
      </c>
      <c r="AV69" s="15">
        <f>SUM(COUNTIFS('Data entry'!$R$6:$R$200,'Summary Data'!$A69,'Data entry'!$B$6:$B$200,{"Confirmed";"Probable"},'Data entry'!$AQ$6:$AQ$200,'Data Validation'!$V$5, 'Data entry'!$AP$6:$AP$200,'Data Validation'!$U$3, 'Data entry'!$BD$6:$BD$200,"&lt;&gt;*Negative*"))</f>
        <v>0</v>
      </c>
      <c r="AW69" s="15">
        <f>SUM(COUNTIFS('Data entry'!$R$6:$R$200,'Summary Data'!$A69,'Data entry'!$B$6:$B$200,{"Confirmed";"Probable"},'Data entry'!$AQ$6:$AQ$200,'Data Validation'!$V$5, 'Data entry'!$AP$6:$AP$200,'Data Validation'!$U$4, 'Data entry'!$BD$6:$BD$200,"&lt;&gt;*Negative*"))</f>
        <v>0</v>
      </c>
      <c r="AX69" s="15">
        <f>SUM(COUNTIFS('Data entry'!$R$6:$R$200,'Summary Data'!$A69,'Data entry'!$B$6:$B$200,{"Confirmed";"Probable"},'Data entry'!$AQ$6:$AQ$200,'Data Validation'!$V$5, 'Data entry'!$AP$6:$AP$200,'Data Validation'!$U$5, 'Data entry'!$BD$6:$BD$200,"&lt;&gt;*Negative*"))</f>
        <v>0</v>
      </c>
      <c r="AY69" s="15">
        <f>SUM(COUNTIFS('Data entry'!$R$6:$R$200,'Summary Data'!$A69,'Data entry'!$B$6:$B$200,{"Confirmed";"Probable"},'Data entry'!$AQ$6:$AQ$200,'Data Validation'!$V$5, 'Data entry'!$AP$6:$AP$200,'Data Validation'!$U$6, 'Data entry'!$BD$6:$BD$200,"&lt;&gt;*Negative*"))</f>
        <v>0</v>
      </c>
      <c r="AZ69" s="15">
        <f>SUM(COUNTIFS('Data entry'!$R$6:$R$200,'Summary Data'!$A69,'Data entry'!$B$6:$B$200,{"Confirmed";"Probable"},'Data entry'!$AQ$6:$AQ$200,'Data Validation'!$V$6, 'Data entry'!$AP$6:$AP$200,'Data Validation'!$U$2, 'Data entry'!$BD$6:$BD$200,"&lt;&gt;*Negative*"))</f>
        <v>0</v>
      </c>
      <c r="BA69" s="15">
        <f>SUM(COUNTIFS('Data entry'!$R$6:$R$200,'Summary Data'!$A69,'Data entry'!$B$6:$B$200,{"Confirmed";"Probable"},'Data entry'!$AQ$6:$AQ$200,'Data Validation'!$V$6, 'Data entry'!$AP$6:$AP$200,'Data Validation'!$U$3, 'Data entry'!$BD$6:$BD$200,"&lt;&gt;*Negative*"))</f>
        <v>0</v>
      </c>
      <c r="BB69" s="15">
        <f>SUM(COUNTIFS('Data entry'!$R$6:$R$200,'Summary Data'!$A69,'Data entry'!$B$6:$B$200,{"Confirmed";"Probable"},'Data entry'!$AQ$6:$AQ$200,'Data Validation'!$V$6, 'Data entry'!$AP$6:$AP$200,'Data Validation'!$U$4, 'Data entry'!$BD$6:$BD$200,"&lt;&gt;*Negative*"))</f>
        <v>0</v>
      </c>
      <c r="BC69" s="15">
        <f>SUM(COUNTIFS('Data entry'!$R$6:$R$200,'Summary Data'!$A69,'Data entry'!$B$6:$B$200,{"Confirmed";"Probable"},'Data entry'!$AQ$6:$AQ$200,'Data Validation'!$V$6, 'Data entry'!$AP$6:$AP$200,'Data Validation'!$U$5, 'Data entry'!$BD$6:$BD$200,"&lt;&gt;*Negative*"))</f>
        <v>0</v>
      </c>
      <c r="BD69" s="15">
        <f>SUM(COUNTIFS('Data entry'!$R$6:$R$200,'Summary Data'!$A69,'Data entry'!$B$6:$B$200,{"Confirmed";"Probable"},'Data entry'!$AQ$6:$AQ$200,'Data Validation'!$V$6, 'Data entry'!$AP$6:$AP$200,'Data Validation'!$U$6, 'Data entry'!$BD$6:$BD$200,"&lt;&gt;*Negative*"))</f>
        <v>0</v>
      </c>
      <c r="BE69" s="15">
        <f>SUM(COUNTIFS('Data entry'!$R$6:$R$200,'Summary Data'!$A69,'Data entry'!$B$6:$B$200,{"Confirmed";"Probable"},'Data entry'!$AQ$6:$AQ$200,'Data Validation'!$V$7, 'Data entry'!$AP$6:$AP$200,'Data Validation'!$U$2, 'Data entry'!$BD$6:$BD$200,"&lt;&gt;*Negative*"))</f>
        <v>0</v>
      </c>
      <c r="BF69" s="15">
        <f>SUM(COUNTIFS('Data entry'!$R$6:$R$200,'Summary Data'!$A69,'Data entry'!$B$6:$B$200,{"Confirmed";"Probable"},'Data entry'!$AQ$6:$AQ$200,'Data Validation'!$V$7, 'Data entry'!$AP$6:$AP$200,'Data Validation'!$U$3, 'Data entry'!$BD$6:$BD$200,"&lt;&gt;*Negative*"))</f>
        <v>0</v>
      </c>
      <c r="BG69" s="15">
        <f>SUM(COUNTIFS('Data entry'!$R$6:$R$200,'Summary Data'!$A69,'Data entry'!$B$6:$B$200,{"Confirmed";"Probable"},'Data entry'!$AQ$6:$AQ$200,'Data Validation'!$V$7, 'Data entry'!$AP$6:$AP$200,'Data Validation'!$U$4, 'Data entry'!$BD$6:$BD$200,"&lt;&gt;*Negative*"))</f>
        <v>0</v>
      </c>
      <c r="BH69" s="15">
        <f>SUM(COUNTIFS('Data entry'!$R$6:$R$200,'Summary Data'!$A69,'Data entry'!$B$6:$B$200,{"Confirmed";"Probable"},'Data entry'!$AQ$6:$AQ$200,'Data Validation'!$V$7, 'Data entry'!$AP$6:$AP$200,'Data Validation'!$U$5, 'Data entry'!$BD$6:$BD$200,"&lt;&gt;*Negative*"))</f>
        <v>0</v>
      </c>
      <c r="BI69" s="15">
        <f>SUM(COUNTIFS('Data entry'!$R$6:$R$200,'Summary Data'!$A69,'Data entry'!$B$6:$B$200,{"Confirmed";"Probable"},'Data entry'!$AQ$6:$AQ$200,'Data Validation'!$V$7, 'Data entry'!$AP$6:$AP$200,'Data Validation'!$U$6, 'Data entry'!$BD$6:$BD$200,"&lt;&gt;*Negative*"))</f>
        <v>0</v>
      </c>
      <c r="BJ69" s="15">
        <f>SUM(COUNTIFS('Data entry'!$R$6:$R$200,'Summary Data'!$A69,'Data entry'!$B$6:$B$200,{"Confirmed";"Probable"},'Data entry'!$AQ$6:$AQ$200,'Data Validation'!$V$8, 'Data entry'!$AP$6:$AP$200,'Data Validation'!$U$2, 'Data entry'!$BD$6:$BD$200,"&lt;&gt;*Negative*"))</f>
        <v>0</v>
      </c>
      <c r="BK69" s="15">
        <f>SUM(COUNTIFS('Data entry'!$R$6:$R$200,'Summary Data'!$A69,'Data entry'!$B$6:$B$200,{"Confirmed";"Probable"},'Data entry'!$AQ$6:$AQ$200,'Data Validation'!$V$8, 'Data entry'!$AP$6:$AP$200,'Data Validation'!$U$3, 'Data entry'!$BD$6:$BD$200,"&lt;&gt;*Negative*"))</f>
        <v>0</v>
      </c>
      <c r="BL69" s="15">
        <f>SUM(COUNTIFS('Data entry'!$R$6:$R$200,'Summary Data'!$A69,'Data entry'!$B$6:$B$200,{"Confirmed";"Probable"},'Data entry'!$AQ$6:$AQ$200,'Data Validation'!$V$8, 'Data entry'!$AP$6:$AP$200,'Data Validation'!$U$4, 'Data entry'!$BD$6:$BD$200,"&lt;&gt;*Negative*"))</f>
        <v>0</v>
      </c>
      <c r="BM69" s="15">
        <f>SUM(COUNTIFS('Data entry'!$R$6:$R$200,'Summary Data'!$A69,'Data entry'!$B$6:$B$200,{"Confirmed";"Probable"},'Data entry'!$AQ$6:$AQ$200,'Data Validation'!$V$8, 'Data entry'!$AP$6:$AP$200,'Data Validation'!$U$5, 'Data entry'!$BD$6:$BD$200,"&lt;&gt;*Negative*"))</f>
        <v>0</v>
      </c>
      <c r="BN69" s="15">
        <f>SUM(COUNTIFS('Data entry'!$R$6:$R$200,'Summary Data'!$A69,'Data entry'!$B$6:$B$200,{"Confirmed";"Probable"},'Data entry'!$AQ$6:$AQ$200,'Data Validation'!$V$8, 'Data entry'!$AP$6:$AP$200,'Data Validation'!$U$6, 'Data entry'!$BD$6:$BD$200,"&lt;&gt;*Negative*"))</f>
        <v>0</v>
      </c>
      <c r="BO69" s="15">
        <f>SUM(COUNTIFS('Data entry'!$R$6:$R$200,'Summary Data'!$A69,'Data entry'!$B$6:$B$200,{"Confirmed";"Probable"},'Data entry'!$AQ$6:$AQ$200,'Data Validation'!$V$9, 'Data entry'!$AP$6:$AP$200,'Data Validation'!$U$2, 'Data entry'!$BD$6:$BD$200,"&lt;&gt;*Negative*"))</f>
        <v>0</v>
      </c>
      <c r="BP69" s="15">
        <f>SUM(COUNTIFS('Data entry'!$R$6:$R$200,'Summary Data'!$A69,'Data entry'!$B$6:$B$200,{"Confirmed";"Probable"},'Data entry'!$AQ$6:$AQ$200,'Data Validation'!$V$9, 'Data entry'!$AP$6:$AP$200,'Data Validation'!$U$3, 'Data entry'!$BD$6:$BD$200,"&lt;&gt;*Negative*"))</f>
        <v>0</v>
      </c>
      <c r="BQ69" s="15">
        <f>SUM(COUNTIFS('Data entry'!$R$6:$R$200,'Summary Data'!$A69,'Data entry'!$B$6:$B$200,{"Confirmed";"Probable"},'Data entry'!$AQ$6:$AQ$200,'Data Validation'!$V$9, 'Data entry'!$AP$6:$AP$200,'Data Validation'!$U$4, 'Data entry'!$BD$6:$BD$200,"&lt;&gt;*Negative*"))</f>
        <v>0</v>
      </c>
      <c r="BR69" s="15">
        <f>SUM(COUNTIFS('Data entry'!$R$6:$R$200,'Summary Data'!$A69,'Data entry'!$B$6:$B$200,{"Confirmed";"Probable"},'Data entry'!$AQ$6:$AQ$200,'Data Validation'!$V$9, 'Data entry'!$AP$6:$AP$200,'Data Validation'!$U$5, 'Data entry'!$BD$6:$BD$200,"&lt;&gt;*Negative*"))</f>
        <v>0</v>
      </c>
      <c r="BS69" s="15">
        <f>SUM(COUNTIFS('Data entry'!$R$6:$R$200,'Summary Data'!$A69,'Data entry'!$B$6:$B$200,{"Confirmed";"Probable"},'Data entry'!$AQ$6:$AQ$200,'Data Validation'!$V$9, 'Data entry'!$AP$6:$AP$200,'Data Validation'!$U$6, 'Data entry'!$BD$6:$BD$200,"&lt;&gt;*Negative*"))</f>
        <v>0</v>
      </c>
      <c r="BT69" s="15">
        <f>SUM(COUNTIFS('Data entry'!$R$6:$R$200,'Summary Data'!$A69,'Data entry'!$B$6:$B$200,{"Confirmed";"Probable"},'Data entry'!$AQ$6:$AQ$200,'Data Validation'!$V$10, 'Data entry'!$AP$6:$AP$200,'Data Validation'!$U$2, 'Data entry'!$BD$6:$BD$200,"&lt;&gt;*Negative*"))</f>
        <v>0</v>
      </c>
      <c r="BU69" s="15">
        <f>SUM(COUNTIFS('Data entry'!$R$6:$R$200,'Summary Data'!$A69,'Data entry'!$B$6:$B$200,{"Confirmed";"Probable"},'Data entry'!$AQ$6:$AQ$200,'Data Validation'!$V$10, 'Data entry'!$AP$6:$AP$200,'Data Validation'!$U$3, 'Data entry'!$BD$6:$BD$200,"&lt;&gt;*Negative*"))</f>
        <v>0</v>
      </c>
      <c r="BV69" s="15">
        <f>SUM(COUNTIFS('Data entry'!$R$6:$R$200,'Summary Data'!$A69,'Data entry'!$B$6:$B$200,{"Confirmed";"Probable"},'Data entry'!$AQ$6:$AQ$200,'Data Validation'!$V$10, 'Data entry'!$AP$6:$AP$200,'Data Validation'!$U$4, 'Data entry'!$BD$6:$BD$200,"&lt;&gt;*Negative*"))</f>
        <v>0</v>
      </c>
      <c r="BW69" s="15">
        <f>SUM(COUNTIFS('Data entry'!$R$6:$R$200,'Summary Data'!$A69,'Data entry'!$B$6:$B$200,{"Confirmed";"Probable"},'Data entry'!$AQ$6:$AQ$200,'Data Validation'!$V$10, 'Data entry'!$AP$6:$AP$200,'Data Validation'!$U$5, 'Data entry'!$BD$6:$BD$200,"&lt;&gt;*Negative*"))</f>
        <v>0</v>
      </c>
      <c r="BX69" s="15">
        <f>SUM(COUNTIFS('Data entry'!$R$6:$R$200,'Summary Data'!$A69,'Data entry'!$B$6:$B$200,{"Confirmed";"Probable"},'Data entry'!$AQ$6:$AQ$200,'Data Validation'!$V$10, 'Data entry'!$AP$6:$AP$200,'Data Validation'!$U$6, 'Data entry'!$BD$6:$BD$200,"&lt;&gt;*Negative*"))</f>
        <v>0</v>
      </c>
      <c r="BY69" s="15">
        <f>SUM(COUNTIFS('Data entry'!$R$6:$R$200,'Summary Data'!$A69,'Data entry'!$B$6:$B$200,{"Confirmed";"Probable"},'Data entry'!$AQ$6:$AQ$200,'Data Validation'!$V$11, 'Data entry'!$AP$6:$AP$200,'Data Validation'!$U$2, 'Data entry'!$BD$6:$BD$200,"&lt;&gt;*Negative*"))</f>
        <v>0</v>
      </c>
      <c r="BZ69" s="15">
        <f>SUM(COUNTIFS('Data entry'!$R$6:$R$200,'Summary Data'!$A69,'Data entry'!$B$6:$B$200,{"Confirmed";"Probable"},'Data entry'!$AQ$6:$AQ$200,'Data Validation'!$V$11, 'Data entry'!$AP$6:$AP$200,'Data Validation'!$U$3, 'Data entry'!$BD$6:$BD$200,"&lt;&gt;*Negative*"))</f>
        <v>0</v>
      </c>
      <c r="CA69" s="15">
        <f>SUM(COUNTIFS('Data entry'!$R$6:$R$200,'Summary Data'!$A69,'Data entry'!$B$6:$B$200,{"Confirmed";"Probable"},'Data entry'!$AQ$6:$AQ$200,'Data Validation'!$V$11, 'Data entry'!$AP$6:$AP$200,'Data Validation'!$U$4, 'Data entry'!$BD$6:$BD$200,"&lt;&gt;*Negative*"))</f>
        <v>0</v>
      </c>
      <c r="CB69" s="15">
        <f>SUM(COUNTIFS('Data entry'!$R$6:$R$200,'Summary Data'!$A69,'Data entry'!$B$6:$B$200,{"Confirmed";"Probable"},'Data entry'!$AQ$6:$AQ$200,'Data Validation'!$V$11, 'Data entry'!$AP$6:$AP$200,'Data Validation'!$U$5, 'Data entry'!$BD$6:$BD$200,"&lt;&gt;*Negative*"))</f>
        <v>0</v>
      </c>
      <c r="CC69" s="15">
        <f>SUM(COUNTIFS('Data entry'!$R$6:$R$200,'Summary Data'!$A69,'Data entry'!$B$6:$B$200,{"Confirmed";"Probable"},'Data entry'!$AQ$6:$AQ$200,'Data Validation'!$V$11, 'Data entry'!$AP$6:$AP$200,'Data Validation'!$U$6, 'Data entry'!$BD$6:$BD$200,"&lt;&gt;*Negative*"))</f>
        <v>0</v>
      </c>
    </row>
    <row r="70" spans="1:81" x14ac:dyDescent="0.3">
      <c r="A70" s="12">
        <f t="shared" si="5"/>
        <v>58</v>
      </c>
      <c r="B70" s="13">
        <f t="shared" si="2"/>
        <v>0</v>
      </c>
      <c r="C70" s="13">
        <f>COUNTIFS('Data entry'!$R$6:$R$200,$A70,'Data entry'!$B$6:$B$200,"Confirmed",'Data entry'!$BD$6:$BD$200,"&lt;&gt;*Negative*")</f>
        <v>0</v>
      </c>
      <c r="D70" s="13">
        <f>COUNTIFS('Data entry'!$R$6:$R$200,$A70,'Data entry'!$B$6:$B$200,"Probable",'Data entry'!$BD$6:$BD$200,"&lt;&gt;*Negative*")</f>
        <v>0</v>
      </c>
      <c r="E70" s="13">
        <f>COUNTIFS('Data entry'!$R$6:$R$200,$A70,'Data entry'!$B$6:$B$200,"DNM")</f>
        <v>0</v>
      </c>
      <c r="F70" s="13">
        <f>SUM(COUNTIFS('Data entry'!$R$6:$R$200,'Summary Data'!$A70,'Data entry'!$B$6:$B$200,{"Confirmed";"Probable"},'Data entry'!$AO$6:$AO$200,$F$10, 'Data entry'!$BD$6:$BD$200,"&lt;&gt;*Negative*"))</f>
        <v>0</v>
      </c>
      <c r="G70" s="13">
        <f>SUM(COUNTIFS('Data entry'!$R$6:$R$200,'Summary Data'!$A70,'Data entry'!$B$6:$B$200,{"Confirmed";"Probable"},'Data entry'!$AO$6:$AO$200,$G$10, 'Data entry'!$BD$6:$BD$200,"&lt;&gt;*Negative*"))</f>
        <v>0</v>
      </c>
      <c r="H70" s="13">
        <f>SUM(COUNTIFS('Data entry'!$R$6:$R$200,'Summary Data'!$A70,'Data entry'!$B$6:$B$200,{"Confirmed";"Probable"},'Data entry'!$AO$6:$AO$200,$H$10, 'Data entry'!$BD$6:$BD$200,"&lt;&gt;*Negative*"))</f>
        <v>0</v>
      </c>
      <c r="I70" s="13">
        <f>SUM(COUNTIFS('Data entry'!$R$6:$R$200,'Summary Data'!$A70,'Data entry'!$B$6:$B$200,{"Confirmed";"Probable"},'Data entry'!$AO$6:$AO$200,$I$10, 'Data entry'!$BD$6:$BD$200,"&lt;&gt;*Negative*"))</f>
        <v>0</v>
      </c>
      <c r="J70" s="13">
        <f>SUM(COUNTIFS('Data entry'!$R$6:$R$200,'Summary Data'!$A70,'Data entry'!$B$6:$B$200,{"Confirmed";"Probable"},'Data entry'!$AO$6:$AO$200,$J$10, 'Data entry'!$BD$6:$BD$200,"&lt;&gt;*Negative*"))</f>
        <v>0</v>
      </c>
      <c r="K70" s="13">
        <f>SUM(COUNTIFS('Data entry'!$R$6:$R$200,'Summary Data'!$A70,'Data entry'!$B$6:$B$200,{"Confirmed";"Probable"},'Data entry'!$AO$6:$AO$200,$K$10, 'Data entry'!$BD$6:$BD$200,"&lt;&gt;*Negative*"))</f>
        <v>0</v>
      </c>
      <c r="L70" s="13">
        <f>SUM(COUNTIFS('Data entry'!$R$6:$R$200,'Summary Data'!$A70,'Data entry'!$B$6:$B$200,{"Confirmed";"Probable"},'Data entry'!$AO$6:$AO$200,$L$10, 'Data entry'!$BD$6:$BD$200,"&lt;&gt;*Negative*"))</f>
        <v>0</v>
      </c>
      <c r="M70" s="13">
        <f>SUM(COUNTIFS('Data entry'!$R$6:$R$200,'Summary Data'!$A70,'Data entry'!$B$6:$B$200,{"Confirmed";"Probable"},'Data entry'!$AO$6:$AO$200,$M$10, 'Data entry'!$BD$6:$BD$200,"&lt;&gt;*Negative*"))</f>
        <v>0</v>
      </c>
      <c r="N70" s="13">
        <f>SUM(COUNTIFS('Data entry'!$R$6:$R$200,'Summary Data'!$A70,'Data entry'!$B$6:$B$200,{"Confirmed";"Probable"},'Data entry'!$AO$6:$AO$200,$N$10, 'Data entry'!$BD$6:$BD$200,"&lt;&gt;*Negative*"))</f>
        <v>0</v>
      </c>
      <c r="O70" s="15">
        <f t="shared" si="3"/>
        <v>0</v>
      </c>
      <c r="P70" s="15">
        <f t="shared" si="4"/>
        <v>0</v>
      </c>
      <c r="Q70" s="15">
        <f>SUM(COUNTIFS('Data entry'!$R$6:$R$200,'Summary Data'!$A70,'Data entry'!$B$6:$B$200,{"Confirmed";"Probable"},'Data entry'!$AP$6:$AP$200,'Data Validation'!$U$2, 'Data entry'!$BD$6:$BD$200,"&lt;&gt;*Negative*"))</f>
        <v>0</v>
      </c>
      <c r="R70" s="15">
        <f>SUM(COUNTIFS('Data entry'!$R$6:$R$200,'Summary Data'!$A70,'Data entry'!$B$6:$B$200,{"Confirmed";"Probable"},'Data entry'!$AP$6:$AP$200,'Data Validation'!$U$3, 'Data entry'!$BD$6:$BD$200,"&lt;&gt;*Negative*"))</f>
        <v>0</v>
      </c>
      <c r="S70" s="15">
        <f>SUM(COUNTIFS('Data entry'!$R$6:$R$200,'Summary Data'!$A70,'Data entry'!$B$6:$B$200,{"Confirmed";"Probable"},'Data entry'!$AP$6:$AP$200,'Data Validation'!$U$4, 'Data entry'!$BD$6:$BD$200,"&lt;&gt;*Negative*"))</f>
        <v>0</v>
      </c>
      <c r="T70" s="15">
        <f>SUM(COUNTIFS('Data entry'!$R$6:$R$200,'Summary Data'!$A70,'Data entry'!$B$6:$B$200,{"Confirmed";"Probable"},'Data entry'!$AP$6:$AP$200,'Data Validation'!$U$5, 'Data entry'!$BD$6:$BD$200,"&lt;&gt;*Negative*"))</f>
        <v>0</v>
      </c>
      <c r="U70" s="15">
        <f>SUM(COUNTIFS('Data entry'!$R$6:$R$200,'Summary Data'!$A70,'Data entry'!$B$6:$B$200,{"Confirmed";"Probable"},'Data entry'!$AP$6:$AP$200,'Data Validation'!$U$6, 'Data entry'!$BD$6:$BD$200,"&lt;&gt;*Negative*"))</f>
        <v>0</v>
      </c>
      <c r="V70" s="15">
        <f>SUM(COUNTIFS('Data entry'!$R$6:$R$200,'Summary Data'!$A70,'Data entry'!$B$6:$B$200,{"Confirmed";"Probable"},'Data entry'!$AQ$6:$AQ$200,'Data Validation'!$V$2, 'Data entry'!$BD$6:$BD$200,"&lt;&gt;*Negative*"))</f>
        <v>0</v>
      </c>
      <c r="W70" s="15">
        <f>SUM(COUNTIFS('Data entry'!$R$6:$R$200,'Summary Data'!$A70,'Data entry'!$B$6:$B$200,{"Confirmed";"Probable"},'Data entry'!$AQ$6:$AQ$200,'Data Validation'!$V$3, 'Data entry'!$BD$6:$BD$200,"&lt;&gt;*Negative*"))</f>
        <v>0</v>
      </c>
      <c r="X70" s="15">
        <f>SUM(COUNTIFS('Data entry'!$R$6:$R$200,'Summary Data'!$A70,'Data entry'!$B$6:$B$200,{"Confirmed";"Probable"},'Data entry'!$AQ$6:$AQ$200,'Data Validation'!$V$4, 'Data entry'!$BD$6:$BD$200,"&lt;&gt;*Negative*"))</f>
        <v>0</v>
      </c>
      <c r="Y70" s="15">
        <f>SUM(COUNTIFS('Data entry'!$R$6:$R$200,'Summary Data'!$A70,'Data entry'!$B$6:$B$200,{"Confirmed";"Probable"},'Data entry'!$AQ$6:$AQ$200,'Data Validation'!$V$5, 'Data entry'!$BD$6:$BD$200,"&lt;&gt;*Negative*"))</f>
        <v>0</v>
      </c>
      <c r="Z70" s="15">
        <f>SUM(COUNTIFS('Data entry'!$R$6:$R$200,'Summary Data'!$A70,'Data entry'!$B$6:$B$200,{"Confirmed";"Probable"},'Data entry'!$AQ$6:$AQ$200,'Data Validation'!$V$6, 'Data entry'!$BD$6:$BD$200,"&lt;&gt;*Negative*"))</f>
        <v>0</v>
      </c>
      <c r="AA70" s="15">
        <f>SUM(COUNTIFS('Data entry'!$R$6:$R$200,'Summary Data'!$A70,'Data entry'!$B$6:$B$200,{"Confirmed";"Probable"},'Data entry'!$AQ$6:$AQ$200,'Data Validation'!$V$7, 'Data entry'!$BD$6:$BD$200,"&lt;&gt;*Negative*"))</f>
        <v>0</v>
      </c>
      <c r="AB70" s="15">
        <f>SUM(COUNTIFS('Data entry'!$R$6:$R$200,'Summary Data'!$A70,'Data entry'!$B$6:$B$200,{"Confirmed";"Probable"},'Data entry'!$AQ$6:$AQ$200,'Data Validation'!$V$8, 'Data entry'!$BD$6:$BD$200,"&lt;&gt;*Negative*"))</f>
        <v>0</v>
      </c>
      <c r="AC70" s="15">
        <f>SUM(COUNTIFS('Data entry'!$R$6:$R$200,'Summary Data'!$A70,'Data entry'!$B$6:$B$200,{"Confirmed";"Probable"},'Data entry'!$AQ$6:$AQ$200,'Data Validation'!$V$9, 'Data entry'!$BD$6:$BD$200,"&lt;&gt;*Negative*"))</f>
        <v>0</v>
      </c>
      <c r="AD70" s="15">
        <f>SUM(COUNTIFS('Data entry'!$R$6:$R$200,'Summary Data'!$A70,'Data entry'!$B$6:$B$200,{"Confirmed";"Probable"},'Data entry'!$AQ$6:$AQ$200,'Data Validation'!$V$10, 'Data entry'!$BD$6:$BD$200,"&lt;&gt;*Negative*"))</f>
        <v>0</v>
      </c>
      <c r="AE70" s="15">
        <f>SUM(COUNTIFS('Data entry'!$R$6:$R$200,'Summary Data'!$A70,'Data entry'!$B$6:$B$200,{"Confirmed";"Probable"},'Data entry'!$AQ$6:$AQ$200,'Data Validation'!$V$11, 'Data entry'!$BD$6:$BD$200,"&lt;&gt;*Negative*"))</f>
        <v>0</v>
      </c>
      <c r="AF70" s="15">
        <f>SUM(COUNTIFS('Data entry'!$R$6:$R$200,'Summary Data'!$A70,'Data entry'!$B$6:$B$200,{"Confirmed";"Probable"},'Data entry'!$AQ$6:$AQ$200,'Data Validation'!$V$2, 'Data entry'!$AP$6:$AP$200,'Data Validation'!$U$2, 'Data entry'!$BD$6:$BD$200,"&lt;&gt;*Negative*"))</f>
        <v>0</v>
      </c>
      <c r="AG70" s="15">
        <f>SUM(COUNTIFS('Data entry'!$R$6:$R$200,'Summary Data'!$A70,'Data entry'!$B$6:$B$200,{"Confirmed";"Probable"},'Data entry'!$AQ$6:$AQ$200,'Data Validation'!$V$2, 'Data entry'!$AP$6:$AP$200,'Data Validation'!$U$3, 'Data entry'!$BD$6:$BD$200,"&lt;&gt;*Negative*"))</f>
        <v>0</v>
      </c>
      <c r="AH70" s="15">
        <f>SUM(COUNTIFS('Data entry'!$R$6:$R$200,'Summary Data'!$A70,'Data entry'!$B$6:$B$200,{"Confirmed";"Probable"},'Data entry'!$AQ$6:$AQ$200,'Data Validation'!$V$2, 'Data entry'!$AP$6:$AP$200,'Data Validation'!$U$4, 'Data entry'!$BD$6:$BD$200,"&lt;&gt;*Negative*"))</f>
        <v>0</v>
      </c>
      <c r="AI70" s="15">
        <f>SUM(COUNTIFS('Data entry'!$R$6:$R$200,'Summary Data'!$A70,'Data entry'!$B$6:$B$200,{"Confirmed";"Probable"},'Data entry'!$AQ$6:$AQ$200,'Data Validation'!$V$2, 'Data entry'!$AP$6:$AP$200,'Data Validation'!$U$5, 'Data entry'!$BD$6:$BD$200,"&lt;&gt;*Negative*"))</f>
        <v>0</v>
      </c>
      <c r="AJ70" s="15">
        <f>SUM(COUNTIFS('Data entry'!$R$6:$R$200,'Summary Data'!$A70,'Data entry'!$B$6:$B$200,{"Confirmed";"Probable"},'Data entry'!$AQ$6:$AQ$200,'Data Validation'!$V$2, 'Data entry'!$AP$6:$AP$200,'Data Validation'!$U$6, 'Data entry'!$BD$6:$BD$200,"&lt;&gt;*Negative*"))</f>
        <v>0</v>
      </c>
      <c r="AK70" s="15">
        <f>SUM(COUNTIFS('Data entry'!$R$6:$R$200,'Summary Data'!$A70,'Data entry'!$B$6:$B$200,{"Confirmed";"Probable"},'Data entry'!$AQ$6:$AQ$200,'Data Validation'!$V$3, 'Data entry'!$AP$6:$AP$200,'Data Validation'!$U$2, 'Data entry'!$BD$6:$BD$200,"&lt;&gt;*Negative*"))</f>
        <v>0</v>
      </c>
      <c r="AL70" s="15">
        <f>SUM(COUNTIFS('Data entry'!$R$6:$R$200,'Summary Data'!$A70,'Data entry'!$B$6:$B$200,{"Confirmed";"Probable"},'Data entry'!$AQ$6:$AQ$200,'Data Validation'!$V$3, 'Data entry'!$AP$6:$AP$200,'Data Validation'!$U$3, 'Data entry'!$BD$6:$BD$200,"&lt;&gt;*Negative*"))</f>
        <v>0</v>
      </c>
      <c r="AM70" s="15">
        <f>SUM(COUNTIFS('Data entry'!$R$6:$R$200,'Summary Data'!$A70,'Data entry'!$B$6:$B$200,{"Confirmed";"Probable"},'Data entry'!$AQ$6:$AQ$200,'Data Validation'!$V$3, 'Data entry'!$AP$6:$AP$200,'Data Validation'!$U$4, 'Data entry'!$BD$6:$BD$200,"&lt;&gt;*Negative*"))</f>
        <v>0</v>
      </c>
      <c r="AN70" s="15">
        <f>SUM(COUNTIFS('Data entry'!$R$6:$R$200,'Summary Data'!$A70,'Data entry'!$B$6:$B$200,{"Confirmed";"Probable"},'Data entry'!$AQ$6:$AQ$200,'Data Validation'!$V$3, 'Data entry'!$AP$6:$AP$200,'Data Validation'!$U$5, 'Data entry'!$BD$6:$BD$200,"&lt;&gt;*Negative*"))</f>
        <v>0</v>
      </c>
      <c r="AO70" s="15">
        <f>SUM(COUNTIFS('Data entry'!$R$6:$R$200,'Summary Data'!$A70,'Data entry'!$B$6:$B$200,{"Confirmed";"Probable"},'Data entry'!$AQ$6:$AQ$200,'Data Validation'!$V$3, 'Data entry'!$AP$6:$AP$200,'Data Validation'!$U$6, 'Data entry'!$BD$6:$BD$200,"&lt;&gt;*Negative*"))</f>
        <v>0</v>
      </c>
      <c r="AP70" s="15">
        <f>SUM(COUNTIFS('Data entry'!$R$6:$R$200,'Summary Data'!$A70,'Data entry'!$B$6:$B$200,{"Confirmed";"Probable"},'Data entry'!$AQ$6:$AQ$200,'Data Validation'!$V$4, 'Data entry'!$AP$6:$AP$200,'Data Validation'!$U$2, 'Data entry'!$BD$6:$BD$200,"&lt;&gt;*Negative*"))</f>
        <v>0</v>
      </c>
      <c r="AQ70" s="15">
        <f>SUM(COUNTIFS('Data entry'!$R$6:$R$200,'Summary Data'!$A70,'Data entry'!$B$6:$B$200,{"Confirmed";"Probable"},'Data entry'!$AQ$6:$AQ$200,'Data Validation'!$V$4, 'Data entry'!$AP$6:$AP$200,'Data Validation'!$U$3, 'Data entry'!$BD$6:$BD$200,"&lt;&gt;*Negative*"))</f>
        <v>0</v>
      </c>
      <c r="AR70" s="15">
        <f>SUM(COUNTIFS('Data entry'!$R$6:$R$200,'Summary Data'!$A70,'Data entry'!$B$6:$B$200,{"Confirmed";"Probable"},'Data entry'!$AQ$6:$AQ$200,'Data Validation'!$V$4, 'Data entry'!$AP$6:$AP$200,'Data Validation'!$U$4, 'Data entry'!$BD$6:$BD$200,"&lt;&gt;*Negative*"))</f>
        <v>0</v>
      </c>
      <c r="AS70" s="15">
        <f>SUM(COUNTIFS('Data entry'!$R$6:$R$200,'Summary Data'!$A70,'Data entry'!$B$6:$B$200,{"Confirmed";"Probable"},'Data entry'!$AQ$6:$AQ$200,'Data Validation'!$V$4, 'Data entry'!$AP$6:$AP$200,'Data Validation'!$U$5, 'Data entry'!$BD$6:$BD$200,"&lt;&gt;*Negative*"))</f>
        <v>0</v>
      </c>
      <c r="AT70" s="15">
        <f>SUM(COUNTIFS('Data entry'!$R$6:$R$200,'Summary Data'!$A70,'Data entry'!$B$6:$B$200,{"Confirmed";"Probable"},'Data entry'!$AQ$6:$AQ$200,'Data Validation'!$V$4, 'Data entry'!$AP$6:$AP$200,'Data Validation'!$U$6, 'Data entry'!$BD$6:$BD$200,"&lt;&gt;*Negative*"))</f>
        <v>0</v>
      </c>
      <c r="AU70" s="15">
        <f>SUM(COUNTIFS('Data entry'!$R$6:$R$200,'Summary Data'!$A70,'Data entry'!$B$6:$B$200,{"Confirmed";"Probable"},'Data entry'!$AQ$6:$AQ$200,'Data Validation'!$V$5, 'Data entry'!$AP$6:$AP$200,'Data Validation'!$U$2, 'Data entry'!$BD$6:$BD$200,"&lt;&gt;*Negative*"))</f>
        <v>0</v>
      </c>
      <c r="AV70" s="15">
        <f>SUM(COUNTIFS('Data entry'!$R$6:$R$200,'Summary Data'!$A70,'Data entry'!$B$6:$B$200,{"Confirmed";"Probable"},'Data entry'!$AQ$6:$AQ$200,'Data Validation'!$V$5, 'Data entry'!$AP$6:$AP$200,'Data Validation'!$U$3, 'Data entry'!$BD$6:$BD$200,"&lt;&gt;*Negative*"))</f>
        <v>0</v>
      </c>
      <c r="AW70" s="15">
        <f>SUM(COUNTIFS('Data entry'!$R$6:$R$200,'Summary Data'!$A70,'Data entry'!$B$6:$B$200,{"Confirmed";"Probable"},'Data entry'!$AQ$6:$AQ$200,'Data Validation'!$V$5, 'Data entry'!$AP$6:$AP$200,'Data Validation'!$U$4, 'Data entry'!$BD$6:$BD$200,"&lt;&gt;*Negative*"))</f>
        <v>0</v>
      </c>
      <c r="AX70" s="15">
        <f>SUM(COUNTIFS('Data entry'!$R$6:$R$200,'Summary Data'!$A70,'Data entry'!$B$6:$B$200,{"Confirmed";"Probable"},'Data entry'!$AQ$6:$AQ$200,'Data Validation'!$V$5, 'Data entry'!$AP$6:$AP$200,'Data Validation'!$U$5, 'Data entry'!$BD$6:$BD$200,"&lt;&gt;*Negative*"))</f>
        <v>0</v>
      </c>
      <c r="AY70" s="15">
        <f>SUM(COUNTIFS('Data entry'!$R$6:$R$200,'Summary Data'!$A70,'Data entry'!$B$6:$B$200,{"Confirmed";"Probable"},'Data entry'!$AQ$6:$AQ$200,'Data Validation'!$V$5, 'Data entry'!$AP$6:$AP$200,'Data Validation'!$U$6, 'Data entry'!$BD$6:$BD$200,"&lt;&gt;*Negative*"))</f>
        <v>0</v>
      </c>
      <c r="AZ70" s="15">
        <f>SUM(COUNTIFS('Data entry'!$R$6:$R$200,'Summary Data'!$A70,'Data entry'!$B$6:$B$200,{"Confirmed";"Probable"},'Data entry'!$AQ$6:$AQ$200,'Data Validation'!$V$6, 'Data entry'!$AP$6:$AP$200,'Data Validation'!$U$2, 'Data entry'!$BD$6:$BD$200,"&lt;&gt;*Negative*"))</f>
        <v>0</v>
      </c>
      <c r="BA70" s="15">
        <f>SUM(COUNTIFS('Data entry'!$R$6:$R$200,'Summary Data'!$A70,'Data entry'!$B$6:$B$200,{"Confirmed";"Probable"},'Data entry'!$AQ$6:$AQ$200,'Data Validation'!$V$6, 'Data entry'!$AP$6:$AP$200,'Data Validation'!$U$3, 'Data entry'!$BD$6:$BD$200,"&lt;&gt;*Negative*"))</f>
        <v>0</v>
      </c>
      <c r="BB70" s="15">
        <f>SUM(COUNTIFS('Data entry'!$R$6:$R$200,'Summary Data'!$A70,'Data entry'!$B$6:$B$200,{"Confirmed";"Probable"},'Data entry'!$AQ$6:$AQ$200,'Data Validation'!$V$6, 'Data entry'!$AP$6:$AP$200,'Data Validation'!$U$4, 'Data entry'!$BD$6:$BD$200,"&lt;&gt;*Negative*"))</f>
        <v>0</v>
      </c>
      <c r="BC70" s="15">
        <f>SUM(COUNTIFS('Data entry'!$R$6:$R$200,'Summary Data'!$A70,'Data entry'!$B$6:$B$200,{"Confirmed";"Probable"},'Data entry'!$AQ$6:$AQ$200,'Data Validation'!$V$6, 'Data entry'!$AP$6:$AP$200,'Data Validation'!$U$5, 'Data entry'!$BD$6:$BD$200,"&lt;&gt;*Negative*"))</f>
        <v>0</v>
      </c>
      <c r="BD70" s="15">
        <f>SUM(COUNTIFS('Data entry'!$R$6:$R$200,'Summary Data'!$A70,'Data entry'!$B$6:$B$200,{"Confirmed";"Probable"},'Data entry'!$AQ$6:$AQ$200,'Data Validation'!$V$6, 'Data entry'!$AP$6:$AP$200,'Data Validation'!$U$6, 'Data entry'!$BD$6:$BD$200,"&lt;&gt;*Negative*"))</f>
        <v>0</v>
      </c>
      <c r="BE70" s="15">
        <f>SUM(COUNTIFS('Data entry'!$R$6:$R$200,'Summary Data'!$A70,'Data entry'!$B$6:$B$200,{"Confirmed";"Probable"},'Data entry'!$AQ$6:$AQ$200,'Data Validation'!$V$7, 'Data entry'!$AP$6:$AP$200,'Data Validation'!$U$2, 'Data entry'!$BD$6:$BD$200,"&lt;&gt;*Negative*"))</f>
        <v>0</v>
      </c>
      <c r="BF70" s="15">
        <f>SUM(COUNTIFS('Data entry'!$R$6:$R$200,'Summary Data'!$A70,'Data entry'!$B$6:$B$200,{"Confirmed";"Probable"},'Data entry'!$AQ$6:$AQ$200,'Data Validation'!$V$7, 'Data entry'!$AP$6:$AP$200,'Data Validation'!$U$3, 'Data entry'!$BD$6:$BD$200,"&lt;&gt;*Negative*"))</f>
        <v>0</v>
      </c>
      <c r="BG70" s="15">
        <f>SUM(COUNTIFS('Data entry'!$R$6:$R$200,'Summary Data'!$A70,'Data entry'!$B$6:$B$200,{"Confirmed";"Probable"},'Data entry'!$AQ$6:$AQ$200,'Data Validation'!$V$7, 'Data entry'!$AP$6:$AP$200,'Data Validation'!$U$4, 'Data entry'!$BD$6:$BD$200,"&lt;&gt;*Negative*"))</f>
        <v>0</v>
      </c>
      <c r="BH70" s="15">
        <f>SUM(COUNTIFS('Data entry'!$R$6:$R$200,'Summary Data'!$A70,'Data entry'!$B$6:$B$200,{"Confirmed";"Probable"},'Data entry'!$AQ$6:$AQ$200,'Data Validation'!$V$7, 'Data entry'!$AP$6:$AP$200,'Data Validation'!$U$5, 'Data entry'!$BD$6:$BD$200,"&lt;&gt;*Negative*"))</f>
        <v>0</v>
      </c>
      <c r="BI70" s="15">
        <f>SUM(COUNTIFS('Data entry'!$R$6:$R$200,'Summary Data'!$A70,'Data entry'!$B$6:$B$200,{"Confirmed";"Probable"},'Data entry'!$AQ$6:$AQ$200,'Data Validation'!$V$7, 'Data entry'!$AP$6:$AP$200,'Data Validation'!$U$6, 'Data entry'!$BD$6:$BD$200,"&lt;&gt;*Negative*"))</f>
        <v>0</v>
      </c>
      <c r="BJ70" s="15">
        <f>SUM(COUNTIFS('Data entry'!$R$6:$R$200,'Summary Data'!$A70,'Data entry'!$B$6:$B$200,{"Confirmed";"Probable"},'Data entry'!$AQ$6:$AQ$200,'Data Validation'!$V$8, 'Data entry'!$AP$6:$AP$200,'Data Validation'!$U$2, 'Data entry'!$BD$6:$BD$200,"&lt;&gt;*Negative*"))</f>
        <v>0</v>
      </c>
      <c r="BK70" s="15">
        <f>SUM(COUNTIFS('Data entry'!$R$6:$R$200,'Summary Data'!$A70,'Data entry'!$B$6:$B$200,{"Confirmed";"Probable"},'Data entry'!$AQ$6:$AQ$200,'Data Validation'!$V$8, 'Data entry'!$AP$6:$AP$200,'Data Validation'!$U$3, 'Data entry'!$BD$6:$BD$200,"&lt;&gt;*Negative*"))</f>
        <v>0</v>
      </c>
      <c r="BL70" s="15">
        <f>SUM(COUNTIFS('Data entry'!$R$6:$R$200,'Summary Data'!$A70,'Data entry'!$B$6:$B$200,{"Confirmed";"Probable"},'Data entry'!$AQ$6:$AQ$200,'Data Validation'!$V$8, 'Data entry'!$AP$6:$AP$200,'Data Validation'!$U$4, 'Data entry'!$BD$6:$BD$200,"&lt;&gt;*Negative*"))</f>
        <v>0</v>
      </c>
      <c r="BM70" s="15">
        <f>SUM(COUNTIFS('Data entry'!$R$6:$R$200,'Summary Data'!$A70,'Data entry'!$B$6:$B$200,{"Confirmed";"Probable"},'Data entry'!$AQ$6:$AQ$200,'Data Validation'!$V$8, 'Data entry'!$AP$6:$AP$200,'Data Validation'!$U$5, 'Data entry'!$BD$6:$BD$200,"&lt;&gt;*Negative*"))</f>
        <v>0</v>
      </c>
      <c r="BN70" s="15">
        <f>SUM(COUNTIFS('Data entry'!$R$6:$R$200,'Summary Data'!$A70,'Data entry'!$B$6:$B$200,{"Confirmed";"Probable"},'Data entry'!$AQ$6:$AQ$200,'Data Validation'!$V$8, 'Data entry'!$AP$6:$AP$200,'Data Validation'!$U$6, 'Data entry'!$BD$6:$BD$200,"&lt;&gt;*Negative*"))</f>
        <v>0</v>
      </c>
      <c r="BO70" s="15">
        <f>SUM(COUNTIFS('Data entry'!$R$6:$R$200,'Summary Data'!$A70,'Data entry'!$B$6:$B$200,{"Confirmed";"Probable"},'Data entry'!$AQ$6:$AQ$200,'Data Validation'!$V$9, 'Data entry'!$AP$6:$AP$200,'Data Validation'!$U$2, 'Data entry'!$BD$6:$BD$200,"&lt;&gt;*Negative*"))</f>
        <v>0</v>
      </c>
      <c r="BP70" s="15">
        <f>SUM(COUNTIFS('Data entry'!$R$6:$R$200,'Summary Data'!$A70,'Data entry'!$B$6:$B$200,{"Confirmed";"Probable"},'Data entry'!$AQ$6:$AQ$200,'Data Validation'!$V$9, 'Data entry'!$AP$6:$AP$200,'Data Validation'!$U$3, 'Data entry'!$BD$6:$BD$200,"&lt;&gt;*Negative*"))</f>
        <v>0</v>
      </c>
      <c r="BQ70" s="15">
        <f>SUM(COUNTIFS('Data entry'!$R$6:$R$200,'Summary Data'!$A70,'Data entry'!$B$6:$B$200,{"Confirmed";"Probable"},'Data entry'!$AQ$6:$AQ$200,'Data Validation'!$V$9, 'Data entry'!$AP$6:$AP$200,'Data Validation'!$U$4, 'Data entry'!$BD$6:$BD$200,"&lt;&gt;*Negative*"))</f>
        <v>0</v>
      </c>
      <c r="BR70" s="15">
        <f>SUM(COUNTIFS('Data entry'!$R$6:$R$200,'Summary Data'!$A70,'Data entry'!$B$6:$B$200,{"Confirmed";"Probable"},'Data entry'!$AQ$6:$AQ$200,'Data Validation'!$V$9, 'Data entry'!$AP$6:$AP$200,'Data Validation'!$U$5, 'Data entry'!$BD$6:$BD$200,"&lt;&gt;*Negative*"))</f>
        <v>0</v>
      </c>
      <c r="BS70" s="15">
        <f>SUM(COUNTIFS('Data entry'!$R$6:$R$200,'Summary Data'!$A70,'Data entry'!$B$6:$B$200,{"Confirmed";"Probable"},'Data entry'!$AQ$6:$AQ$200,'Data Validation'!$V$9, 'Data entry'!$AP$6:$AP$200,'Data Validation'!$U$6, 'Data entry'!$BD$6:$BD$200,"&lt;&gt;*Negative*"))</f>
        <v>0</v>
      </c>
      <c r="BT70" s="15">
        <f>SUM(COUNTIFS('Data entry'!$R$6:$R$200,'Summary Data'!$A70,'Data entry'!$B$6:$B$200,{"Confirmed";"Probable"},'Data entry'!$AQ$6:$AQ$200,'Data Validation'!$V$10, 'Data entry'!$AP$6:$AP$200,'Data Validation'!$U$2, 'Data entry'!$BD$6:$BD$200,"&lt;&gt;*Negative*"))</f>
        <v>0</v>
      </c>
      <c r="BU70" s="15">
        <f>SUM(COUNTIFS('Data entry'!$R$6:$R$200,'Summary Data'!$A70,'Data entry'!$B$6:$B$200,{"Confirmed";"Probable"},'Data entry'!$AQ$6:$AQ$200,'Data Validation'!$V$10, 'Data entry'!$AP$6:$AP$200,'Data Validation'!$U$3, 'Data entry'!$BD$6:$BD$200,"&lt;&gt;*Negative*"))</f>
        <v>0</v>
      </c>
      <c r="BV70" s="15">
        <f>SUM(COUNTIFS('Data entry'!$R$6:$R$200,'Summary Data'!$A70,'Data entry'!$B$6:$B$200,{"Confirmed";"Probable"},'Data entry'!$AQ$6:$AQ$200,'Data Validation'!$V$10, 'Data entry'!$AP$6:$AP$200,'Data Validation'!$U$4, 'Data entry'!$BD$6:$BD$200,"&lt;&gt;*Negative*"))</f>
        <v>0</v>
      </c>
      <c r="BW70" s="15">
        <f>SUM(COUNTIFS('Data entry'!$R$6:$R$200,'Summary Data'!$A70,'Data entry'!$B$6:$B$200,{"Confirmed";"Probable"},'Data entry'!$AQ$6:$AQ$200,'Data Validation'!$V$10, 'Data entry'!$AP$6:$AP$200,'Data Validation'!$U$5, 'Data entry'!$BD$6:$BD$200,"&lt;&gt;*Negative*"))</f>
        <v>0</v>
      </c>
      <c r="BX70" s="15">
        <f>SUM(COUNTIFS('Data entry'!$R$6:$R$200,'Summary Data'!$A70,'Data entry'!$B$6:$B$200,{"Confirmed";"Probable"},'Data entry'!$AQ$6:$AQ$200,'Data Validation'!$V$10, 'Data entry'!$AP$6:$AP$200,'Data Validation'!$U$6, 'Data entry'!$BD$6:$BD$200,"&lt;&gt;*Negative*"))</f>
        <v>0</v>
      </c>
      <c r="BY70" s="15">
        <f>SUM(COUNTIFS('Data entry'!$R$6:$R$200,'Summary Data'!$A70,'Data entry'!$B$6:$B$200,{"Confirmed";"Probable"},'Data entry'!$AQ$6:$AQ$200,'Data Validation'!$V$11, 'Data entry'!$AP$6:$AP$200,'Data Validation'!$U$2, 'Data entry'!$BD$6:$BD$200,"&lt;&gt;*Negative*"))</f>
        <v>0</v>
      </c>
      <c r="BZ70" s="15">
        <f>SUM(COUNTIFS('Data entry'!$R$6:$R$200,'Summary Data'!$A70,'Data entry'!$B$6:$B$200,{"Confirmed";"Probable"},'Data entry'!$AQ$6:$AQ$200,'Data Validation'!$V$11, 'Data entry'!$AP$6:$AP$200,'Data Validation'!$U$3, 'Data entry'!$BD$6:$BD$200,"&lt;&gt;*Negative*"))</f>
        <v>0</v>
      </c>
      <c r="CA70" s="15">
        <f>SUM(COUNTIFS('Data entry'!$R$6:$R$200,'Summary Data'!$A70,'Data entry'!$B$6:$B$200,{"Confirmed";"Probable"},'Data entry'!$AQ$6:$AQ$200,'Data Validation'!$V$11, 'Data entry'!$AP$6:$AP$200,'Data Validation'!$U$4, 'Data entry'!$BD$6:$BD$200,"&lt;&gt;*Negative*"))</f>
        <v>0</v>
      </c>
      <c r="CB70" s="15">
        <f>SUM(COUNTIFS('Data entry'!$R$6:$R$200,'Summary Data'!$A70,'Data entry'!$B$6:$B$200,{"Confirmed";"Probable"},'Data entry'!$AQ$6:$AQ$200,'Data Validation'!$V$11, 'Data entry'!$AP$6:$AP$200,'Data Validation'!$U$5, 'Data entry'!$BD$6:$BD$200,"&lt;&gt;*Negative*"))</f>
        <v>0</v>
      </c>
      <c r="CC70" s="15">
        <f>SUM(COUNTIFS('Data entry'!$R$6:$R$200,'Summary Data'!$A70,'Data entry'!$B$6:$B$200,{"Confirmed";"Probable"},'Data entry'!$AQ$6:$AQ$200,'Data Validation'!$V$11, 'Data entry'!$AP$6:$AP$200,'Data Validation'!$U$6, 'Data entry'!$BD$6:$BD$200,"&lt;&gt;*Negative*"))</f>
        <v>0</v>
      </c>
    </row>
    <row r="71" spans="1:81" x14ac:dyDescent="0.3">
      <c r="A71" s="12">
        <f t="shared" si="5"/>
        <v>59</v>
      </c>
      <c r="B71" s="13">
        <f t="shared" si="2"/>
        <v>0</v>
      </c>
      <c r="C71" s="13">
        <f>COUNTIFS('Data entry'!$R$6:$R$200,$A71,'Data entry'!$B$6:$B$200,"Confirmed",'Data entry'!$BD$6:$BD$200,"&lt;&gt;*Negative*")</f>
        <v>0</v>
      </c>
      <c r="D71" s="13">
        <f>COUNTIFS('Data entry'!$R$6:$R$200,$A71,'Data entry'!$B$6:$B$200,"Probable",'Data entry'!$BD$6:$BD$200,"&lt;&gt;*Negative*")</f>
        <v>0</v>
      </c>
      <c r="E71" s="13">
        <f>COUNTIFS('Data entry'!$R$6:$R$200,$A71,'Data entry'!$B$6:$B$200,"DNM")</f>
        <v>0</v>
      </c>
      <c r="F71" s="13">
        <f>SUM(COUNTIFS('Data entry'!$R$6:$R$200,'Summary Data'!$A71,'Data entry'!$B$6:$B$200,{"Confirmed";"Probable"},'Data entry'!$AO$6:$AO$200,$F$10, 'Data entry'!$BD$6:$BD$200,"&lt;&gt;*Negative*"))</f>
        <v>0</v>
      </c>
      <c r="G71" s="13">
        <f>SUM(COUNTIFS('Data entry'!$R$6:$R$200,'Summary Data'!$A71,'Data entry'!$B$6:$B$200,{"Confirmed";"Probable"},'Data entry'!$AO$6:$AO$200,$G$10, 'Data entry'!$BD$6:$BD$200,"&lt;&gt;*Negative*"))</f>
        <v>0</v>
      </c>
      <c r="H71" s="13">
        <f>SUM(COUNTIFS('Data entry'!$R$6:$R$200,'Summary Data'!$A71,'Data entry'!$B$6:$B$200,{"Confirmed";"Probable"},'Data entry'!$AO$6:$AO$200,$H$10, 'Data entry'!$BD$6:$BD$200,"&lt;&gt;*Negative*"))</f>
        <v>0</v>
      </c>
      <c r="I71" s="13">
        <f>SUM(COUNTIFS('Data entry'!$R$6:$R$200,'Summary Data'!$A71,'Data entry'!$B$6:$B$200,{"Confirmed";"Probable"},'Data entry'!$AO$6:$AO$200,$I$10, 'Data entry'!$BD$6:$BD$200,"&lt;&gt;*Negative*"))</f>
        <v>0</v>
      </c>
      <c r="J71" s="13">
        <f>SUM(COUNTIFS('Data entry'!$R$6:$R$200,'Summary Data'!$A71,'Data entry'!$B$6:$B$200,{"Confirmed";"Probable"},'Data entry'!$AO$6:$AO$200,$J$10, 'Data entry'!$BD$6:$BD$200,"&lt;&gt;*Negative*"))</f>
        <v>0</v>
      </c>
      <c r="K71" s="13">
        <f>SUM(COUNTIFS('Data entry'!$R$6:$R$200,'Summary Data'!$A71,'Data entry'!$B$6:$B$200,{"Confirmed";"Probable"},'Data entry'!$AO$6:$AO$200,$K$10, 'Data entry'!$BD$6:$BD$200,"&lt;&gt;*Negative*"))</f>
        <v>0</v>
      </c>
      <c r="L71" s="13">
        <f>SUM(COUNTIFS('Data entry'!$R$6:$R$200,'Summary Data'!$A71,'Data entry'!$B$6:$B$200,{"Confirmed";"Probable"},'Data entry'!$AO$6:$AO$200,$L$10, 'Data entry'!$BD$6:$BD$200,"&lt;&gt;*Negative*"))</f>
        <v>0</v>
      </c>
      <c r="M71" s="13">
        <f>SUM(COUNTIFS('Data entry'!$R$6:$R$200,'Summary Data'!$A71,'Data entry'!$B$6:$B$200,{"Confirmed";"Probable"},'Data entry'!$AO$6:$AO$200,$M$10, 'Data entry'!$BD$6:$BD$200,"&lt;&gt;*Negative*"))</f>
        <v>0</v>
      </c>
      <c r="N71" s="13">
        <f>SUM(COUNTIFS('Data entry'!$R$6:$R$200,'Summary Data'!$A71,'Data entry'!$B$6:$B$200,{"Confirmed";"Probable"},'Data entry'!$AO$6:$AO$200,$N$10, 'Data entry'!$BD$6:$BD$200,"&lt;&gt;*Negative*"))</f>
        <v>0</v>
      </c>
      <c r="O71" s="15">
        <f t="shared" si="3"/>
        <v>0</v>
      </c>
      <c r="P71" s="15">
        <f t="shared" si="4"/>
        <v>0</v>
      </c>
      <c r="Q71" s="15">
        <f>SUM(COUNTIFS('Data entry'!$R$6:$R$200,'Summary Data'!$A71,'Data entry'!$B$6:$B$200,{"Confirmed";"Probable"},'Data entry'!$AP$6:$AP$200,'Data Validation'!$U$2, 'Data entry'!$BD$6:$BD$200,"&lt;&gt;*Negative*"))</f>
        <v>0</v>
      </c>
      <c r="R71" s="15">
        <f>SUM(COUNTIFS('Data entry'!$R$6:$R$200,'Summary Data'!$A71,'Data entry'!$B$6:$B$200,{"Confirmed";"Probable"},'Data entry'!$AP$6:$AP$200,'Data Validation'!$U$3, 'Data entry'!$BD$6:$BD$200,"&lt;&gt;*Negative*"))</f>
        <v>0</v>
      </c>
      <c r="S71" s="15">
        <f>SUM(COUNTIFS('Data entry'!$R$6:$R$200,'Summary Data'!$A71,'Data entry'!$B$6:$B$200,{"Confirmed";"Probable"},'Data entry'!$AP$6:$AP$200,'Data Validation'!$U$4, 'Data entry'!$BD$6:$BD$200,"&lt;&gt;*Negative*"))</f>
        <v>0</v>
      </c>
      <c r="T71" s="15">
        <f>SUM(COUNTIFS('Data entry'!$R$6:$R$200,'Summary Data'!$A71,'Data entry'!$B$6:$B$200,{"Confirmed";"Probable"},'Data entry'!$AP$6:$AP$200,'Data Validation'!$U$5, 'Data entry'!$BD$6:$BD$200,"&lt;&gt;*Negative*"))</f>
        <v>0</v>
      </c>
      <c r="U71" s="15">
        <f>SUM(COUNTIFS('Data entry'!$R$6:$R$200,'Summary Data'!$A71,'Data entry'!$B$6:$B$200,{"Confirmed";"Probable"},'Data entry'!$AP$6:$AP$200,'Data Validation'!$U$6, 'Data entry'!$BD$6:$BD$200,"&lt;&gt;*Negative*"))</f>
        <v>0</v>
      </c>
      <c r="V71" s="15">
        <f>SUM(COUNTIFS('Data entry'!$R$6:$R$200,'Summary Data'!$A71,'Data entry'!$B$6:$B$200,{"Confirmed";"Probable"},'Data entry'!$AQ$6:$AQ$200,'Data Validation'!$V$2, 'Data entry'!$BD$6:$BD$200,"&lt;&gt;*Negative*"))</f>
        <v>0</v>
      </c>
      <c r="W71" s="15">
        <f>SUM(COUNTIFS('Data entry'!$R$6:$R$200,'Summary Data'!$A71,'Data entry'!$B$6:$B$200,{"Confirmed";"Probable"},'Data entry'!$AQ$6:$AQ$200,'Data Validation'!$V$3, 'Data entry'!$BD$6:$BD$200,"&lt;&gt;*Negative*"))</f>
        <v>0</v>
      </c>
      <c r="X71" s="15">
        <f>SUM(COUNTIFS('Data entry'!$R$6:$R$200,'Summary Data'!$A71,'Data entry'!$B$6:$B$200,{"Confirmed";"Probable"},'Data entry'!$AQ$6:$AQ$200,'Data Validation'!$V$4, 'Data entry'!$BD$6:$BD$200,"&lt;&gt;*Negative*"))</f>
        <v>0</v>
      </c>
      <c r="Y71" s="15">
        <f>SUM(COUNTIFS('Data entry'!$R$6:$R$200,'Summary Data'!$A71,'Data entry'!$B$6:$B$200,{"Confirmed";"Probable"},'Data entry'!$AQ$6:$AQ$200,'Data Validation'!$V$5, 'Data entry'!$BD$6:$BD$200,"&lt;&gt;*Negative*"))</f>
        <v>0</v>
      </c>
      <c r="Z71" s="15">
        <f>SUM(COUNTIFS('Data entry'!$R$6:$R$200,'Summary Data'!$A71,'Data entry'!$B$6:$B$200,{"Confirmed";"Probable"},'Data entry'!$AQ$6:$AQ$200,'Data Validation'!$V$6, 'Data entry'!$BD$6:$BD$200,"&lt;&gt;*Negative*"))</f>
        <v>0</v>
      </c>
      <c r="AA71" s="15">
        <f>SUM(COUNTIFS('Data entry'!$R$6:$R$200,'Summary Data'!$A71,'Data entry'!$B$6:$B$200,{"Confirmed";"Probable"},'Data entry'!$AQ$6:$AQ$200,'Data Validation'!$V$7, 'Data entry'!$BD$6:$BD$200,"&lt;&gt;*Negative*"))</f>
        <v>0</v>
      </c>
      <c r="AB71" s="15">
        <f>SUM(COUNTIFS('Data entry'!$R$6:$R$200,'Summary Data'!$A71,'Data entry'!$B$6:$B$200,{"Confirmed";"Probable"},'Data entry'!$AQ$6:$AQ$200,'Data Validation'!$V$8, 'Data entry'!$BD$6:$BD$200,"&lt;&gt;*Negative*"))</f>
        <v>0</v>
      </c>
      <c r="AC71" s="15">
        <f>SUM(COUNTIFS('Data entry'!$R$6:$R$200,'Summary Data'!$A71,'Data entry'!$B$6:$B$200,{"Confirmed";"Probable"},'Data entry'!$AQ$6:$AQ$200,'Data Validation'!$V$9, 'Data entry'!$BD$6:$BD$200,"&lt;&gt;*Negative*"))</f>
        <v>0</v>
      </c>
      <c r="AD71" s="15">
        <f>SUM(COUNTIFS('Data entry'!$R$6:$R$200,'Summary Data'!$A71,'Data entry'!$B$6:$B$200,{"Confirmed";"Probable"},'Data entry'!$AQ$6:$AQ$200,'Data Validation'!$V$10, 'Data entry'!$BD$6:$BD$200,"&lt;&gt;*Negative*"))</f>
        <v>0</v>
      </c>
      <c r="AE71" s="15">
        <f>SUM(COUNTIFS('Data entry'!$R$6:$R$200,'Summary Data'!$A71,'Data entry'!$B$6:$B$200,{"Confirmed";"Probable"},'Data entry'!$AQ$6:$AQ$200,'Data Validation'!$V$11, 'Data entry'!$BD$6:$BD$200,"&lt;&gt;*Negative*"))</f>
        <v>0</v>
      </c>
      <c r="AF71" s="15">
        <f>SUM(COUNTIFS('Data entry'!$R$6:$R$200,'Summary Data'!$A71,'Data entry'!$B$6:$B$200,{"Confirmed";"Probable"},'Data entry'!$AQ$6:$AQ$200,'Data Validation'!$V$2, 'Data entry'!$AP$6:$AP$200,'Data Validation'!$U$2, 'Data entry'!$BD$6:$BD$200,"&lt;&gt;*Negative*"))</f>
        <v>0</v>
      </c>
      <c r="AG71" s="15">
        <f>SUM(COUNTIFS('Data entry'!$R$6:$R$200,'Summary Data'!$A71,'Data entry'!$B$6:$B$200,{"Confirmed";"Probable"},'Data entry'!$AQ$6:$AQ$200,'Data Validation'!$V$2, 'Data entry'!$AP$6:$AP$200,'Data Validation'!$U$3, 'Data entry'!$BD$6:$BD$200,"&lt;&gt;*Negative*"))</f>
        <v>0</v>
      </c>
      <c r="AH71" s="15">
        <f>SUM(COUNTIFS('Data entry'!$R$6:$R$200,'Summary Data'!$A71,'Data entry'!$B$6:$B$200,{"Confirmed";"Probable"},'Data entry'!$AQ$6:$AQ$200,'Data Validation'!$V$2, 'Data entry'!$AP$6:$AP$200,'Data Validation'!$U$4, 'Data entry'!$BD$6:$BD$200,"&lt;&gt;*Negative*"))</f>
        <v>0</v>
      </c>
      <c r="AI71" s="15">
        <f>SUM(COUNTIFS('Data entry'!$R$6:$R$200,'Summary Data'!$A71,'Data entry'!$B$6:$B$200,{"Confirmed";"Probable"},'Data entry'!$AQ$6:$AQ$200,'Data Validation'!$V$2, 'Data entry'!$AP$6:$AP$200,'Data Validation'!$U$5, 'Data entry'!$BD$6:$BD$200,"&lt;&gt;*Negative*"))</f>
        <v>0</v>
      </c>
      <c r="AJ71" s="15">
        <f>SUM(COUNTIFS('Data entry'!$R$6:$R$200,'Summary Data'!$A71,'Data entry'!$B$6:$B$200,{"Confirmed";"Probable"},'Data entry'!$AQ$6:$AQ$200,'Data Validation'!$V$2, 'Data entry'!$AP$6:$AP$200,'Data Validation'!$U$6, 'Data entry'!$BD$6:$BD$200,"&lt;&gt;*Negative*"))</f>
        <v>0</v>
      </c>
      <c r="AK71" s="15">
        <f>SUM(COUNTIFS('Data entry'!$R$6:$R$200,'Summary Data'!$A71,'Data entry'!$B$6:$B$200,{"Confirmed";"Probable"},'Data entry'!$AQ$6:$AQ$200,'Data Validation'!$V$3, 'Data entry'!$AP$6:$AP$200,'Data Validation'!$U$2, 'Data entry'!$BD$6:$BD$200,"&lt;&gt;*Negative*"))</f>
        <v>0</v>
      </c>
      <c r="AL71" s="15">
        <f>SUM(COUNTIFS('Data entry'!$R$6:$R$200,'Summary Data'!$A71,'Data entry'!$B$6:$B$200,{"Confirmed";"Probable"},'Data entry'!$AQ$6:$AQ$200,'Data Validation'!$V$3, 'Data entry'!$AP$6:$AP$200,'Data Validation'!$U$3, 'Data entry'!$BD$6:$BD$200,"&lt;&gt;*Negative*"))</f>
        <v>0</v>
      </c>
      <c r="AM71" s="15">
        <f>SUM(COUNTIFS('Data entry'!$R$6:$R$200,'Summary Data'!$A71,'Data entry'!$B$6:$B$200,{"Confirmed";"Probable"},'Data entry'!$AQ$6:$AQ$200,'Data Validation'!$V$3, 'Data entry'!$AP$6:$AP$200,'Data Validation'!$U$4, 'Data entry'!$BD$6:$BD$200,"&lt;&gt;*Negative*"))</f>
        <v>0</v>
      </c>
      <c r="AN71" s="15">
        <f>SUM(COUNTIFS('Data entry'!$R$6:$R$200,'Summary Data'!$A71,'Data entry'!$B$6:$B$200,{"Confirmed";"Probable"},'Data entry'!$AQ$6:$AQ$200,'Data Validation'!$V$3, 'Data entry'!$AP$6:$AP$200,'Data Validation'!$U$5, 'Data entry'!$BD$6:$BD$200,"&lt;&gt;*Negative*"))</f>
        <v>0</v>
      </c>
      <c r="AO71" s="15">
        <f>SUM(COUNTIFS('Data entry'!$R$6:$R$200,'Summary Data'!$A71,'Data entry'!$B$6:$B$200,{"Confirmed";"Probable"},'Data entry'!$AQ$6:$AQ$200,'Data Validation'!$V$3, 'Data entry'!$AP$6:$AP$200,'Data Validation'!$U$6, 'Data entry'!$BD$6:$BD$200,"&lt;&gt;*Negative*"))</f>
        <v>0</v>
      </c>
      <c r="AP71" s="15">
        <f>SUM(COUNTIFS('Data entry'!$R$6:$R$200,'Summary Data'!$A71,'Data entry'!$B$6:$B$200,{"Confirmed";"Probable"},'Data entry'!$AQ$6:$AQ$200,'Data Validation'!$V$4, 'Data entry'!$AP$6:$AP$200,'Data Validation'!$U$2, 'Data entry'!$BD$6:$BD$200,"&lt;&gt;*Negative*"))</f>
        <v>0</v>
      </c>
      <c r="AQ71" s="15">
        <f>SUM(COUNTIFS('Data entry'!$R$6:$R$200,'Summary Data'!$A71,'Data entry'!$B$6:$B$200,{"Confirmed";"Probable"},'Data entry'!$AQ$6:$AQ$200,'Data Validation'!$V$4, 'Data entry'!$AP$6:$AP$200,'Data Validation'!$U$3, 'Data entry'!$BD$6:$BD$200,"&lt;&gt;*Negative*"))</f>
        <v>0</v>
      </c>
      <c r="AR71" s="15">
        <f>SUM(COUNTIFS('Data entry'!$R$6:$R$200,'Summary Data'!$A71,'Data entry'!$B$6:$B$200,{"Confirmed";"Probable"},'Data entry'!$AQ$6:$AQ$200,'Data Validation'!$V$4, 'Data entry'!$AP$6:$AP$200,'Data Validation'!$U$4, 'Data entry'!$BD$6:$BD$200,"&lt;&gt;*Negative*"))</f>
        <v>0</v>
      </c>
      <c r="AS71" s="15">
        <f>SUM(COUNTIFS('Data entry'!$R$6:$R$200,'Summary Data'!$A71,'Data entry'!$B$6:$B$200,{"Confirmed";"Probable"},'Data entry'!$AQ$6:$AQ$200,'Data Validation'!$V$4, 'Data entry'!$AP$6:$AP$200,'Data Validation'!$U$5, 'Data entry'!$BD$6:$BD$200,"&lt;&gt;*Negative*"))</f>
        <v>0</v>
      </c>
      <c r="AT71" s="15">
        <f>SUM(COUNTIFS('Data entry'!$R$6:$R$200,'Summary Data'!$A71,'Data entry'!$B$6:$B$200,{"Confirmed";"Probable"},'Data entry'!$AQ$6:$AQ$200,'Data Validation'!$V$4, 'Data entry'!$AP$6:$AP$200,'Data Validation'!$U$6, 'Data entry'!$BD$6:$BD$200,"&lt;&gt;*Negative*"))</f>
        <v>0</v>
      </c>
      <c r="AU71" s="15">
        <f>SUM(COUNTIFS('Data entry'!$R$6:$R$200,'Summary Data'!$A71,'Data entry'!$B$6:$B$200,{"Confirmed";"Probable"},'Data entry'!$AQ$6:$AQ$200,'Data Validation'!$V$5, 'Data entry'!$AP$6:$AP$200,'Data Validation'!$U$2, 'Data entry'!$BD$6:$BD$200,"&lt;&gt;*Negative*"))</f>
        <v>0</v>
      </c>
      <c r="AV71" s="15">
        <f>SUM(COUNTIFS('Data entry'!$R$6:$R$200,'Summary Data'!$A71,'Data entry'!$B$6:$B$200,{"Confirmed";"Probable"},'Data entry'!$AQ$6:$AQ$200,'Data Validation'!$V$5, 'Data entry'!$AP$6:$AP$200,'Data Validation'!$U$3, 'Data entry'!$BD$6:$BD$200,"&lt;&gt;*Negative*"))</f>
        <v>0</v>
      </c>
      <c r="AW71" s="15">
        <f>SUM(COUNTIFS('Data entry'!$R$6:$R$200,'Summary Data'!$A71,'Data entry'!$B$6:$B$200,{"Confirmed";"Probable"},'Data entry'!$AQ$6:$AQ$200,'Data Validation'!$V$5, 'Data entry'!$AP$6:$AP$200,'Data Validation'!$U$4, 'Data entry'!$BD$6:$BD$200,"&lt;&gt;*Negative*"))</f>
        <v>0</v>
      </c>
      <c r="AX71" s="15">
        <f>SUM(COUNTIFS('Data entry'!$R$6:$R$200,'Summary Data'!$A71,'Data entry'!$B$6:$B$200,{"Confirmed";"Probable"},'Data entry'!$AQ$6:$AQ$200,'Data Validation'!$V$5, 'Data entry'!$AP$6:$AP$200,'Data Validation'!$U$5, 'Data entry'!$BD$6:$BD$200,"&lt;&gt;*Negative*"))</f>
        <v>0</v>
      </c>
      <c r="AY71" s="15">
        <f>SUM(COUNTIFS('Data entry'!$R$6:$R$200,'Summary Data'!$A71,'Data entry'!$B$6:$B$200,{"Confirmed";"Probable"},'Data entry'!$AQ$6:$AQ$200,'Data Validation'!$V$5, 'Data entry'!$AP$6:$AP$200,'Data Validation'!$U$6, 'Data entry'!$BD$6:$BD$200,"&lt;&gt;*Negative*"))</f>
        <v>0</v>
      </c>
      <c r="AZ71" s="15">
        <f>SUM(COUNTIFS('Data entry'!$R$6:$R$200,'Summary Data'!$A71,'Data entry'!$B$6:$B$200,{"Confirmed";"Probable"},'Data entry'!$AQ$6:$AQ$200,'Data Validation'!$V$6, 'Data entry'!$AP$6:$AP$200,'Data Validation'!$U$2, 'Data entry'!$BD$6:$BD$200,"&lt;&gt;*Negative*"))</f>
        <v>0</v>
      </c>
      <c r="BA71" s="15">
        <f>SUM(COUNTIFS('Data entry'!$R$6:$R$200,'Summary Data'!$A71,'Data entry'!$B$6:$B$200,{"Confirmed";"Probable"},'Data entry'!$AQ$6:$AQ$200,'Data Validation'!$V$6, 'Data entry'!$AP$6:$AP$200,'Data Validation'!$U$3, 'Data entry'!$BD$6:$BD$200,"&lt;&gt;*Negative*"))</f>
        <v>0</v>
      </c>
      <c r="BB71" s="15">
        <f>SUM(COUNTIFS('Data entry'!$R$6:$R$200,'Summary Data'!$A71,'Data entry'!$B$6:$B$200,{"Confirmed";"Probable"},'Data entry'!$AQ$6:$AQ$200,'Data Validation'!$V$6, 'Data entry'!$AP$6:$AP$200,'Data Validation'!$U$4, 'Data entry'!$BD$6:$BD$200,"&lt;&gt;*Negative*"))</f>
        <v>0</v>
      </c>
      <c r="BC71" s="15">
        <f>SUM(COUNTIFS('Data entry'!$R$6:$R$200,'Summary Data'!$A71,'Data entry'!$B$6:$B$200,{"Confirmed";"Probable"},'Data entry'!$AQ$6:$AQ$200,'Data Validation'!$V$6, 'Data entry'!$AP$6:$AP$200,'Data Validation'!$U$5, 'Data entry'!$BD$6:$BD$200,"&lt;&gt;*Negative*"))</f>
        <v>0</v>
      </c>
      <c r="BD71" s="15">
        <f>SUM(COUNTIFS('Data entry'!$R$6:$R$200,'Summary Data'!$A71,'Data entry'!$B$6:$B$200,{"Confirmed";"Probable"},'Data entry'!$AQ$6:$AQ$200,'Data Validation'!$V$6, 'Data entry'!$AP$6:$AP$200,'Data Validation'!$U$6, 'Data entry'!$BD$6:$BD$200,"&lt;&gt;*Negative*"))</f>
        <v>0</v>
      </c>
      <c r="BE71" s="15">
        <f>SUM(COUNTIFS('Data entry'!$R$6:$R$200,'Summary Data'!$A71,'Data entry'!$B$6:$B$200,{"Confirmed";"Probable"},'Data entry'!$AQ$6:$AQ$200,'Data Validation'!$V$7, 'Data entry'!$AP$6:$AP$200,'Data Validation'!$U$2, 'Data entry'!$BD$6:$BD$200,"&lt;&gt;*Negative*"))</f>
        <v>0</v>
      </c>
      <c r="BF71" s="15">
        <f>SUM(COUNTIFS('Data entry'!$R$6:$R$200,'Summary Data'!$A71,'Data entry'!$B$6:$B$200,{"Confirmed";"Probable"},'Data entry'!$AQ$6:$AQ$200,'Data Validation'!$V$7, 'Data entry'!$AP$6:$AP$200,'Data Validation'!$U$3, 'Data entry'!$BD$6:$BD$200,"&lt;&gt;*Negative*"))</f>
        <v>0</v>
      </c>
      <c r="BG71" s="15">
        <f>SUM(COUNTIFS('Data entry'!$R$6:$R$200,'Summary Data'!$A71,'Data entry'!$B$6:$B$200,{"Confirmed";"Probable"},'Data entry'!$AQ$6:$AQ$200,'Data Validation'!$V$7, 'Data entry'!$AP$6:$AP$200,'Data Validation'!$U$4, 'Data entry'!$BD$6:$BD$200,"&lt;&gt;*Negative*"))</f>
        <v>0</v>
      </c>
      <c r="BH71" s="15">
        <f>SUM(COUNTIFS('Data entry'!$R$6:$R$200,'Summary Data'!$A71,'Data entry'!$B$6:$B$200,{"Confirmed";"Probable"},'Data entry'!$AQ$6:$AQ$200,'Data Validation'!$V$7, 'Data entry'!$AP$6:$AP$200,'Data Validation'!$U$5, 'Data entry'!$BD$6:$BD$200,"&lt;&gt;*Negative*"))</f>
        <v>0</v>
      </c>
      <c r="BI71" s="15">
        <f>SUM(COUNTIFS('Data entry'!$R$6:$R$200,'Summary Data'!$A71,'Data entry'!$B$6:$B$200,{"Confirmed";"Probable"},'Data entry'!$AQ$6:$AQ$200,'Data Validation'!$V$7, 'Data entry'!$AP$6:$AP$200,'Data Validation'!$U$6, 'Data entry'!$BD$6:$BD$200,"&lt;&gt;*Negative*"))</f>
        <v>0</v>
      </c>
      <c r="BJ71" s="15">
        <f>SUM(COUNTIFS('Data entry'!$R$6:$R$200,'Summary Data'!$A71,'Data entry'!$B$6:$B$200,{"Confirmed";"Probable"},'Data entry'!$AQ$6:$AQ$200,'Data Validation'!$V$8, 'Data entry'!$AP$6:$AP$200,'Data Validation'!$U$2, 'Data entry'!$BD$6:$BD$200,"&lt;&gt;*Negative*"))</f>
        <v>0</v>
      </c>
      <c r="BK71" s="15">
        <f>SUM(COUNTIFS('Data entry'!$R$6:$R$200,'Summary Data'!$A71,'Data entry'!$B$6:$B$200,{"Confirmed";"Probable"},'Data entry'!$AQ$6:$AQ$200,'Data Validation'!$V$8, 'Data entry'!$AP$6:$AP$200,'Data Validation'!$U$3, 'Data entry'!$BD$6:$BD$200,"&lt;&gt;*Negative*"))</f>
        <v>0</v>
      </c>
      <c r="BL71" s="15">
        <f>SUM(COUNTIFS('Data entry'!$R$6:$R$200,'Summary Data'!$A71,'Data entry'!$B$6:$B$200,{"Confirmed";"Probable"},'Data entry'!$AQ$6:$AQ$200,'Data Validation'!$V$8, 'Data entry'!$AP$6:$AP$200,'Data Validation'!$U$4, 'Data entry'!$BD$6:$BD$200,"&lt;&gt;*Negative*"))</f>
        <v>0</v>
      </c>
      <c r="BM71" s="15">
        <f>SUM(COUNTIFS('Data entry'!$R$6:$R$200,'Summary Data'!$A71,'Data entry'!$B$6:$B$200,{"Confirmed";"Probable"},'Data entry'!$AQ$6:$AQ$200,'Data Validation'!$V$8, 'Data entry'!$AP$6:$AP$200,'Data Validation'!$U$5, 'Data entry'!$BD$6:$BD$200,"&lt;&gt;*Negative*"))</f>
        <v>0</v>
      </c>
      <c r="BN71" s="15">
        <f>SUM(COUNTIFS('Data entry'!$R$6:$R$200,'Summary Data'!$A71,'Data entry'!$B$6:$B$200,{"Confirmed";"Probable"},'Data entry'!$AQ$6:$AQ$200,'Data Validation'!$V$8, 'Data entry'!$AP$6:$AP$200,'Data Validation'!$U$6, 'Data entry'!$BD$6:$BD$200,"&lt;&gt;*Negative*"))</f>
        <v>0</v>
      </c>
      <c r="BO71" s="15">
        <f>SUM(COUNTIFS('Data entry'!$R$6:$R$200,'Summary Data'!$A71,'Data entry'!$B$6:$B$200,{"Confirmed";"Probable"},'Data entry'!$AQ$6:$AQ$200,'Data Validation'!$V$9, 'Data entry'!$AP$6:$AP$200,'Data Validation'!$U$2, 'Data entry'!$BD$6:$BD$200,"&lt;&gt;*Negative*"))</f>
        <v>0</v>
      </c>
      <c r="BP71" s="15">
        <f>SUM(COUNTIFS('Data entry'!$R$6:$R$200,'Summary Data'!$A71,'Data entry'!$B$6:$B$200,{"Confirmed";"Probable"},'Data entry'!$AQ$6:$AQ$200,'Data Validation'!$V$9, 'Data entry'!$AP$6:$AP$200,'Data Validation'!$U$3, 'Data entry'!$BD$6:$BD$200,"&lt;&gt;*Negative*"))</f>
        <v>0</v>
      </c>
      <c r="BQ71" s="15">
        <f>SUM(COUNTIFS('Data entry'!$R$6:$R$200,'Summary Data'!$A71,'Data entry'!$B$6:$B$200,{"Confirmed";"Probable"},'Data entry'!$AQ$6:$AQ$200,'Data Validation'!$V$9, 'Data entry'!$AP$6:$AP$200,'Data Validation'!$U$4, 'Data entry'!$BD$6:$BD$200,"&lt;&gt;*Negative*"))</f>
        <v>0</v>
      </c>
      <c r="BR71" s="15">
        <f>SUM(COUNTIFS('Data entry'!$R$6:$R$200,'Summary Data'!$A71,'Data entry'!$B$6:$B$200,{"Confirmed";"Probable"},'Data entry'!$AQ$6:$AQ$200,'Data Validation'!$V$9, 'Data entry'!$AP$6:$AP$200,'Data Validation'!$U$5, 'Data entry'!$BD$6:$BD$200,"&lt;&gt;*Negative*"))</f>
        <v>0</v>
      </c>
      <c r="BS71" s="15">
        <f>SUM(COUNTIFS('Data entry'!$R$6:$R$200,'Summary Data'!$A71,'Data entry'!$B$6:$B$200,{"Confirmed";"Probable"},'Data entry'!$AQ$6:$AQ$200,'Data Validation'!$V$9, 'Data entry'!$AP$6:$AP$200,'Data Validation'!$U$6, 'Data entry'!$BD$6:$BD$200,"&lt;&gt;*Negative*"))</f>
        <v>0</v>
      </c>
      <c r="BT71" s="15">
        <f>SUM(COUNTIFS('Data entry'!$R$6:$R$200,'Summary Data'!$A71,'Data entry'!$B$6:$B$200,{"Confirmed";"Probable"},'Data entry'!$AQ$6:$AQ$200,'Data Validation'!$V$10, 'Data entry'!$AP$6:$AP$200,'Data Validation'!$U$2, 'Data entry'!$BD$6:$BD$200,"&lt;&gt;*Negative*"))</f>
        <v>0</v>
      </c>
      <c r="BU71" s="15">
        <f>SUM(COUNTIFS('Data entry'!$R$6:$R$200,'Summary Data'!$A71,'Data entry'!$B$6:$B$200,{"Confirmed";"Probable"},'Data entry'!$AQ$6:$AQ$200,'Data Validation'!$V$10, 'Data entry'!$AP$6:$AP$200,'Data Validation'!$U$3, 'Data entry'!$BD$6:$BD$200,"&lt;&gt;*Negative*"))</f>
        <v>0</v>
      </c>
      <c r="BV71" s="15">
        <f>SUM(COUNTIFS('Data entry'!$R$6:$R$200,'Summary Data'!$A71,'Data entry'!$B$6:$B$200,{"Confirmed";"Probable"},'Data entry'!$AQ$6:$AQ$200,'Data Validation'!$V$10, 'Data entry'!$AP$6:$AP$200,'Data Validation'!$U$4, 'Data entry'!$BD$6:$BD$200,"&lt;&gt;*Negative*"))</f>
        <v>0</v>
      </c>
      <c r="BW71" s="15">
        <f>SUM(COUNTIFS('Data entry'!$R$6:$R$200,'Summary Data'!$A71,'Data entry'!$B$6:$B$200,{"Confirmed";"Probable"},'Data entry'!$AQ$6:$AQ$200,'Data Validation'!$V$10, 'Data entry'!$AP$6:$AP$200,'Data Validation'!$U$5, 'Data entry'!$BD$6:$BD$200,"&lt;&gt;*Negative*"))</f>
        <v>0</v>
      </c>
      <c r="BX71" s="15">
        <f>SUM(COUNTIFS('Data entry'!$R$6:$R$200,'Summary Data'!$A71,'Data entry'!$B$6:$B$200,{"Confirmed";"Probable"},'Data entry'!$AQ$6:$AQ$200,'Data Validation'!$V$10, 'Data entry'!$AP$6:$AP$200,'Data Validation'!$U$6, 'Data entry'!$BD$6:$BD$200,"&lt;&gt;*Negative*"))</f>
        <v>0</v>
      </c>
      <c r="BY71" s="15">
        <f>SUM(COUNTIFS('Data entry'!$R$6:$R$200,'Summary Data'!$A71,'Data entry'!$B$6:$B$200,{"Confirmed";"Probable"},'Data entry'!$AQ$6:$AQ$200,'Data Validation'!$V$11, 'Data entry'!$AP$6:$AP$200,'Data Validation'!$U$2, 'Data entry'!$BD$6:$BD$200,"&lt;&gt;*Negative*"))</f>
        <v>0</v>
      </c>
      <c r="BZ71" s="15">
        <f>SUM(COUNTIFS('Data entry'!$R$6:$R$200,'Summary Data'!$A71,'Data entry'!$B$6:$B$200,{"Confirmed";"Probable"},'Data entry'!$AQ$6:$AQ$200,'Data Validation'!$V$11, 'Data entry'!$AP$6:$AP$200,'Data Validation'!$U$3, 'Data entry'!$BD$6:$BD$200,"&lt;&gt;*Negative*"))</f>
        <v>0</v>
      </c>
      <c r="CA71" s="15">
        <f>SUM(COUNTIFS('Data entry'!$R$6:$R$200,'Summary Data'!$A71,'Data entry'!$B$6:$B$200,{"Confirmed";"Probable"},'Data entry'!$AQ$6:$AQ$200,'Data Validation'!$V$11, 'Data entry'!$AP$6:$AP$200,'Data Validation'!$U$4, 'Data entry'!$BD$6:$BD$200,"&lt;&gt;*Negative*"))</f>
        <v>0</v>
      </c>
      <c r="CB71" s="15">
        <f>SUM(COUNTIFS('Data entry'!$R$6:$R$200,'Summary Data'!$A71,'Data entry'!$B$6:$B$200,{"Confirmed";"Probable"},'Data entry'!$AQ$6:$AQ$200,'Data Validation'!$V$11, 'Data entry'!$AP$6:$AP$200,'Data Validation'!$U$5, 'Data entry'!$BD$6:$BD$200,"&lt;&gt;*Negative*"))</f>
        <v>0</v>
      </c>
      <c r="CC71" s="15">
        <f>SUM(COUNTIFS('Data entry'!$R$6:$R$200,'Summary Data'!$A71,'Data entry'!$B$6:$B$200,{"Confirmed";"Probable"},'Data entry'!$AQ$6:$AQ$200,'Data Validation'!$V$11, 'Data entry'!$AP$6:$AP$200,'Data Validation'!$U$6, 'Data entry'!$BD$6:$BD$200,"&lt;&gt;*Negative*"))</f>
        <v>0</v>
      </c>
    </row>
    <row r="72" spans="1:81" x14ac:dyDescent="0.3">
      <c r="A72" s="12">
        <f t="shared" si="5"/>
        <v>60</v>
      </c>
      <c r="B72" s="13">
        <f t="shared" si="2"/>
        <v>0</v>
      </c>
      <c r="C72" s="13">
        <f>COUNTIFS('Data entry'!$R$6:$R$200,$A72,'Data entry'!$B$6:$B$200,"Confirmed",'Data entry'!$BD$6:$BD$200,"&lt;&gt;*Negative*")</f>
        <v>0</v>
      </c>
      <c r="D72" s="13">
        <f>COUNTIFS('Data entry'!$R$6:$R$200,$A72,'Data entry'!$B$6:$B$200,"Probable",'Data entry'!$BD$6:$BD$200,"&lt;&gt;*Negative*")</f>
        <v>0</v>
      </c>
      <c r="E72" s="13">
        <f>COUNTIFS('Data entry'!$R$6:$R$200,$A72,'Data entry'!$B$6:$B$200,"DNM")</f>
        <v>0</v>
      </c>
      <c r="F72" s="13">
        <f>SUM(COUNTIFS('Data entry'!$R$6:$R$200,'Summary Data'!$A72,'Data entry'!$B$6:$B$200,{"Confirmed";"Probable"},'Data entry'!$AO$6:$AO$200,$F$10, 'Data entry'!$BD$6:$BD$200,"&lt;&gt;*Negative*"))</f>
        <v>0</v>
      </c>
      <c r="G72" s="13">
        <f>SUM(COUNTIFS('Data entry'!$R$6:$R$200,'Summary Data'!$A72,'Data entry'!$B$6:$B$200,{"Confirmed";"Probable"},'Data entry'!$AO$6:$AO$200,$G$10, 'Data entry'!$BD$6:$BD$200,"&lt;&gt;*Negative*"))</f>
        <v>0</v>
      </c>
      <c r="H72" s="13">
        <f>SUM(COUNTIFS('Data entry'!$R$6:$R$200,'Summary Data'!$A72,'Data entry'!$B$6:$B$200,{"Confirmed";"Probable"},'Data entry'!$AO$6:$AO$200,$H$10, 'Data entry'!$BD$6:$BD$200,"&lt;&gt;*Negative*"))</f>
        <v>0</v>
      </c>
      <c r="I72" s="13">
        <f>SUM(COUNTIFS('Data entry'!$R$6:$R$200,'Summary Data'!$A72,'Data entry'!$B$6:$B$200,{"Confirmed";"Probable"},'Data entry'!$AO$6:$AO$200,$I$10, 'Data entry'!$BD$6:$BD$200,"&lt;&gt;*Negative*"))</f>
        <v>0</v>
      </c>
      <c r="J72" s="13">
        <f>SUM(COUNTIFS('Data entry'!$R$6:$R$200,'Summary Data'!$A72,'Data entry'!$B$6:$B$200,{"Confirmed";"Probable"},'Data entry'!$AO$6:$AO$200,$J$10, 'Data entry'!$BD$6:$BD$200,"&lt;&gt;*Negative*"))</f>
        <v>0</v>
      </c>
      <c r="K72" s="13">
        <f>SUM(COUNTIFS('Data entry'!$R$6:$R$200,'Summary Data'!$A72,'Data entry'!$B$6:$B$200,{"Confirmed";"Probable"},'Data entry'!$AO$6:$AO$200,$K$10, 'Data entry'!$BD$6:$BD$200,"&lt;&gt;*Negative*"))</f>
        <v>0</v>
      </c>
      <c r="L72" s="13">
        <f>SUM(COUNTIFS('Data entry'!$R$6:$R$200,'Summary Data'!$A72,'Data entry'!$B$6:$B$200,{"Confirmed";"Probable"},'Data entry'!$AO$6:$AO$200,$L$10, 'Data entry'!$BD$6:$BD$200,"&lt;&gt;*Negative*"))</f>
        <v>0</v>
      </c>
      <c r="M72" s="13">
        <f>SUM(COUNTIFS('Data entry'!$R$6:$R$200,'Summary Data'!$A72,'Data entry'!$B$6:$B$200,{"Confirmed";"Probable"},'Data entry'!$AO$6:$AO$200,$M$10, 'Data entry'!$BD$6:$BD$200,"&lt;&gt;*Negative*"))</f>
        <v>0</v>
      </c>
      <c r="N72" s="13">
        <f>SUM(COUNTIFS('Data entry'!$R$6:$R$200,'Summary Data'!$A72,'Data entry'!$B$6:$B$200,{"Confirmed";"Probable"},'Data entry'!$AO$6:$AO$200,$N$10, 'Data entry'!$BD$6:$BD$200,"&lt;&gt;*Negative*"))</f>
        <v>0</v>
      </c>
      <c r="O72" s="15">
        <f t="shared" si="3"/>
        <v>0</v>
      </c>
      <c r="P72" s="15">
        <f t="shared" si="4"/>
        <v>0</v>
      </c>
      <c r="Q72" s="15">
        <f>SUM(COUNTIFS('Data entry'!$R$6:$R$200,'Summary Data'!$A72,'Data entry'!$B$6:$B$200,{"Confirmed";"Probable"},'Data entry'!$AP$6:$AP$200,'Data Validation'!$U$2, 'Data entry'!$BD$6:$BD$200,"&lt;&gt;*Negative*"))</f>
        <v>0</v>
      </c>
      <c r="R72" s="15">
        <f>SUM(COUNTIFS('Data entry'!$R$6:$R$200,'Summary Data'!$A72,'Data entry'!$B$6:$B$200,{"Confirmed";"Probable"},'Data entry'!$AP$6:$AP$200,'Data Validation'!$U$3, 'Data entry'!$BD$6:$BD$200,"&lt;&gt;*Negative*"))</f>
        <v>0</v>
      </c>
      <c r="S72" s="15">
        <f>SUM(COUNTIFS('Data entry'!$R$6:$R$200,'Summary Data'!$A72,'Data entry'!$B$6:$B$200,{"Confirmed";"Probable"},'Data entry'!$AP$6:$AP$200,'Data Validation'!$U$4, 'Data entry'!$BD$6:$BD$200,"&lt;&gt;*Negative*"))</f>
        <v>0</v>
      </c>
      <c r="T72" s="15">
        <f>SUM(COUNTIFS('Data entry'!$R$6:$R$200,'Summary Data'!$A72,'Data entry'!$B$6:$B$200,{"Confirmed";"Probable"},'Data entry'!$AP$6:$AP$200,'Data Validation'!$U$5, 'Data entry'!$BD$6:$BD$200,"&lt;&gt;*Negative*"))</f>
        <v>0</v>
      </c>
      <c r="U72" s="15">
        <f>SUM(COUNTIFS('Data entry'!$R$6:$R$200,'Summary Data'!$A72,'Data entry'!$B$6:$B$200,{"Confirmed";"Probable"},'Data entry'!$AP$6:$AP$200,'Data Validation'!$U$6, 'Data entry'!$BD$6:$BD$200,"&lt;&gt;*Negative*"))</f>
        <v>0</v>
      </c>
      <c r="V72" s="15">
        <f>SUM(COUNTIFS('Data entry'!$R$6:$R$200,'Summary Data'!$A72,'Data entry'!$B$6:$B$200,{"Confirmed";"Probable"},'Data entry'!$AQ$6:$AQ$200,'Data Validation'!$V$2, 'Data entry'!$BD$6:$BD$200,"&lt;&gt;*Negative*"))</f>
        <v>0</v>
      </c>
      <c r="W72" s="15">
        <f>SUM(COUNTIFS('Data entry'!$R$6:$R$200,'Summary Data'!$A72,'Data entry'!$B$6:$B$200,{"Confirmed";"Probable"},'Data entry'!$AQ$6:$AQ$200,'Data Validation'!$V$3, 'Data entry'!$BD$6:$BD$200,"&lt;&gt;*Negative*"))</f>
        <v>0</v>
      </c>
      <c r="X72" s="15">
        <f>SUM(COUNTIFS('Data entry'!$R$6:$R$200,'Summary Data'!$A72,'Data entry'!$B$6:$B$200,{"Confirmed";"Probable"},'Data entry'!$AQ$6:$AQ$200,'Data Validation'!$V$4, 'Data entry'!$BD$6:$BD$200,"&lt;&gt;*Negative*"))</f>
        <v>0</v>
      </c>
      <c r="Y72" s="15">
        <f>SUM(COUNTIFS('Data entry'!$R$6:$R$200,'Summary Data'!$A72,'Data entry'!$B$6:$B$200,{"Confirmed";"Probable"},'Data entry'!$AQ$6:$AQ$200,'Data Validation'!$V$5, 'Data entry'!$BD$6:$BD$200,"&lt;&gt;*Negative*"))</f>
        <v>0</v>
      </c>
      <c r="Z72" s="15">
        <f>SUM(COUNTIFS('Data entry'!$R$6:$R$200,'Summary Data'!$A72,'Data entry'!$B$6:$B$200,{"Confirmed";"Probable"},'Data entry'!$AQ$6:$AQ$200,'Data Validation'!$V$6, 'Data entry'!$BD$6:$BD$200,"&lt;&gt;*Negative*"))</f>
        <v>0</v>
      </c>
      <c r="AA72" s="15">
        <f>SUM(COUNTIFS('Data entry'!$R$6:$R$200,'Summary Data'!$A72,'Data entry'!$B$6:$B$200,{"Confirmed";"Probable"},'Data entry'!$AQ$6:$AQ$200,'Data Validation'!$V$7, 'Data entry'!$BD$6:$BD$200,"&lt;&gt;*Negative*"))</f>
        <v>0</v>
      </c>
      <c r="AB72" s="15">
        <f>SUM(COUNTIFS('Data entry'!$R$6:$R$200,'Summary Data'!$A72,'Data entry'!$B$6:$B$200,{"Confirmed";"Probable"},'Data entry'!$AQ$6:$AQ$200,'Data Validation'!$V$8, 'Data entry'!$BD$6:$BD$200,"&lt;&gt;*Negative*"))</f>
        <v>0</v>
      </c>
      <c r="AC72" s="15">
        <f>SUM(COUNTIFS('Data entry'!$R$6:$R$200,'Summary Data'!$A72,'Data entry'!$B$6:$B$200,{"Confirmed";"Probable"},'Data entry'!$AQ$6:$AQ$200,'Data Validation'!$V$9, 'Data entry'!$BD$6:$BD$200,"&lt;&gt;*Negative*"))</f>
        <v>0</v>
      </c>
      <c r="AD72" s="15">
        <f>SUM(COUNTIFS('Data entry'!$R$6:$R$200,'Summary Data'!$A72,'Data entry'!$B$6:$B$200,{"Confirmed";"Probable"},'Data entry'!$AQ$6:$AQ$200,'Data Validation'!$V$10, 'Data entry'!$BD$6:$BD$200,"&lt;&gt;*Negative*"))</f>
        <v>0</v>
      </c>
      <c r="AE72" s="15">
        <f>SUM(COUNTIFS('Data entry'!$R$6:$R$200,'Summary Data'!$A72,'Data entry'!$B$6:$B$200,{"Confirmed";"Probable"},'Data entry'!$AQ$6:$AQ$200,'Data Validation'!$V$11, 'Data entry'!$BD$6:$BD$200,"&lt;&gt;*Negative*"))</f>
        <v>0</v>
      </c>
      <c r="AF72" s="15">
        <f>SUM(COUNTIFS('Data entry'!$R$6:$R$200,'Summary Data'!$A72,'Data entry'!$B$6:$B$200,{"Confirmed";"Probable"},'Data entry'!$AQ$6:$AQ$200,'Data Validation'!$V$2, 'Data entry'!$AP$6:$AP$200,'Data Validation'!$U$2, 'Data entry'!$BD$6:$BD$200,"&lt;&gt;*Negative*"))</f>
        <v>0</v>
      </c>
      <c r="AG72" s="15">
        <f>SUM(COUNTIFS('Data entry'!$R$6:$R$200,'Summary Data'!$A72,'Data entry'!$B$6:$B$200,{"Confirmed";"Probable"},'Data entry'!$AQ$6:$AQ$200,'Data Validation'!$V$2, 'Data entry'!$AP$6:$AP$200,'Data Validation'!$U$3, 'Data entry'!$BD$6:$BD$200,"&lt;&gt;*Negative*"))</f>
        <v>0</v>
      </c>
      <c r="AH72" s="15">
        <f>SUM(COUNTIFS('Data entry'!$R$6:$R$200,'Summary Data'!$A72,'Data entry'!$B$6:$B$200,{"Confirmed";"Probable"},'Data entry'!$AQ$6:$AQ$200,'Data Validation'!$V$2, 'Data entry'!$AP$6:$AP$200,'Data Validation'!$U$4, 'Data entry'!$BD$6:$BD$200,"&lt;&gt;*Negative*"))</f>
        <v>0</v>
      </c>
      <c r="AI72" s="15">
        <f>SUM(COUNTIFS('Data entry'!$R$6:$R$200,'Summary Data'!$A72,'Data entry'!$B$6:$B$200,{"Confirmed";"Probable"},'Data entry'!$AQ$6:$AQ$200,'Data Validation'!$V$2, 'Data entry'!$AP$6:$AP$200,'Data Validation'!$U$5, 'Data entry'!$BD$6:$BD$200,"&lt;&gt;*Negative*"))</f>
        <v>0</v>
      </c>
      <c r="AJ72" s="15">
        <f>SUM(COUNTIFS('Data entry'!$R$6:$R$200,'Summary Data'!$A72,'Data entry'!$B$6:$B$200,{"Confirmed";"Probable"},'Data entry'!$AQ$6:$AQ$200,'Data Validation'!$V$2, 'Data entry'!$AP$6:$AP$200,'Data Validation'!$U$6, 'Data entry'!$BD$6:$BD$200,"&lt;&gt;*Negative*"))</f>
        <v>0</v>
      </c>
      <c r="AK72" s="15">
        <f>SUM(COUNTIFS('Data entry'!$R$6:$R$200,'Summary Data'!$A72,'Data entry'!$B$6:$B$200,{"Confirmed";"Probable"},'Data entry'!$AQ$6:$AQ$200,'Data Validation'!$V$3, 'Data entry'!$AP$6:$AP$200,'Data Validation'!$U$2, 'Data entry'!$BD$6:$BD$200,"&lt;&gt;*Negative*"))</f>
        <v>0</v>
      </c>
      <c r="AL72" s="15">
        <f>SUM(COUNTIFS('Data entry'!$R$6:$R$200,'Summary Data'!$A72,'Data entry'!$B$6:$B$200,{"Confirmed";"Probable"},'Data entry'!$AQ$6:$AQ$200,'Data Validation'!$V$3, 'Data entry'!$AP$6:$AP$200,'Data Validation'!$U$3, 'Data entry'!$BD$6:$BD$200,"&lt;&gt;*Negative*"))</f>
        <v>0</v>
      </c>
      <c r="AM72" s="15">
        <f>SUM(COUNTIFS('Data entry'!$R$6:$R$200,'Summary Data'!$A72,'Data entry'!$B$6:$B$200,{"Confirmed";"Probable"},'Data entry'!$AQ$6:$AQ$200,'Data Validation'!$V$3, 'Data entry'!$AP$6:$AP$200,'Data Validation'!$U$4, 'Data entry'!$BD$6:$BD$200,"&lt;&gt;*Negative*"))</f>
        <v>0</v>
      </c>
      <c r="AN72" s="15">
        <f>SUM(COUNTIFS('Data entry'!$R$6:$R$200,'Summary Data'!$A72,'Data entry'!$B$6:$B$200,{"Confirmed";"Probable"},'Data entry'!$AQ$6:$AQ$200,'Data Validation'!$V$3, 'Data entry'!$AP$6:$AP$200,'Data Validation'!$U$5, 'Data entry'!$BD$6:$BD$200,"&lt;&gt;*Negative*"))</f>
        <v>0</v>
      </c>
      <c r="AO72" s="15">
        <f>SUM(COUNTIFS('Data entry'!$R$6:$R$200,'Summary Data'!$A72,'Data entry'!$B$6:$B$200,{"Confirmed";"Probable"},'Data entry'!$AQ$6:$AQ$200,'Data Validation'!$V$3, 'Data entry'!$AP$6:$AP$200,'Data Validation'!$U$6, 'Data entry'!$BD$6:$BD$200,"&lt;&gt;*Negative*"))</f>
        <v>0</v>
      </c>
      <c r="AP72" s="15">
        <f>SUM(COUNTIFS('Data entry'!$R$6:$R$200,'Summary Data'!$A72,'Data entry'!$B$6:$B$200,{"Confirmed";"Probable"},'Data entry'!$AQ$6:$AQ$200,'Data Validation'!$V$4, 'Data entry'!$AP$6:$AP$200,'Data Validation'!$U$2, 'Data entry'!$BD$6:$BD$200,"&lt;&gt;*Negative*"))</f>
        <v>0</v>
      </c>
      <c r="AQ72" s="15">
        <f>SUM(COUNTIFS('Data entry'!$R$6:$R$200,'Summary Data'!$A72,'Data entry'!$B$6:$B$200,{"Confirmed";"Probable"},'Data entry'!$AQ$6:$AQ$200,'Data Validation'!$V$4, 'Data entry'!$AP$6:$AP$200,'Data Validation'!$U$3, 'Data entry'!$BD$6:$BD$200,"&lt;&gt;*Negative*"))</f>
        <v>0</v>
      </c>
      <c r="AR72" s="15">
        <f>SUM(COUNTIFS('Data entry'!$R$6:$R$200,'Summary Data'!$A72,'Data entry'!$B$6:$B$200,{"Confirmed";"Probable"},'Data entry'!$AQ$6:$AQ$200,'Data Validation'!$V$4, 'Data entry'!$AP$6:$AP$200,'Data Validation'!$U$4, 'Data entry'!$BD$6:$BD$200,"&lt;&gt;*Negative*"))</f>
        <v>0</v>
      </c>
      <c r="AS72" s="15">
        <f>SUM(COUNTIFS('Data entry'!$R$6:$R$200,'Summary Data'!$A72,'Data entry'!$B$6:$B$200,{"Confirmed";"Probable"},'Data entry'!$AQ$6:$AQ$200,'Data Validation'!$V$4, 'Data entry'!$AP$6:$AP$200,'Data Validation'!$U$5, 'Data entry'!$BD$6:$BD$200,"&lt;&gt;*Negative*"))</f>
        <v>0</v>
      </c>
      <c r="AT72" s="15">
        <f>SUM(COUNTIFS('Data entry'!$R$6:$R$200,'Summary Data'!$A72,'Data entry'!$B$6:$B$200,{"Confirmed";"Probable"},'Data entry'!$AQ$6:$AQ$200,'Data Validation'!$V$4, 'Data entry'!$AP$6:$AP$200,'Data Validation'!$U$6, 'Data entry'!$BD$6:$BD$200,"&lt;&gt;*Negative*"))</f>
        <v>0</v>
      </c>
      <c r="AU72" s="15">
        <f>SUM(COUNTIFS('Data entry'!$R$6:$R$200,'Summary Data'!$A72,'Data entry'!$B$6:$B$200,{"Confirmed";"Probable"},'Data entry'!$AQ$6:$AQ$200,'Data Validation'!$V$5, 'Data entry'!$AP$6:$AP$200,'Data Validation'!$U$2, 'Data entry'!$BD$6:$BD$200,"&lt;&gt;*Negative*"))</f>
        <v>0</v>
      </c>
      <c r="AV72" s="15">
        <f>SUM(COUNTIFS('Data entry'!$R$6:$R$200,'Summary Data'!$A72,'Data entry'!$B$6:$B$200,{"Confirmed";"Probable"},'Data entry'!$AQ$6:$AQ$200,'Data Validation'!$V$5, 'Data entry'!$AP$6:$AP$200,'Data Validation'!$U$3, 'Data entry'!$BD$6:$BD$200,"&lt;&gt;*Negative*"))</f>
        <v>0</v>
      </c>
      <c r="AW72" s="15">
        <f>SUM(COUNTIFS('Data entry'!$R$6:$R$200,'Summary Data'!$A72,'Data entry'!$B$6:$B$200,{"Confirmed";"Probable"},'Data entry'!$AQ$6:$AQ$200,'Data Validation'!$V$5, 'Data entry'!$AP$6:$AP$200,'Data Validation'!$U$4, 'Data entry'!$BD$6:$BD$200,"&lt;&gt;*Negative*"))</f>
        <v>0</v>
      </c>
      <c r="AX72" s="15">
        <f>SUM(COUNTIFS('Data entry'!$R$6:$R$200,'Summary Data'!$A72,'Data entry'!$B$6:$B$200,{"Confirmed";"Probable"},'Data entry'!$AQ$6:$AQ$200,'Data Validation'!$V$5, 'Data entry'!$AP$6:$AP$200,'Data Validation'!$U$5, 'Data entry'!$BD$6:$BD$200,"&lt;&gt;*Negative*"))</f>
        <v>0</v>
      </c>
      <c r="AY72" s="15">
        <f>SUM(COUNTIFS('Data entry'!$R$6:$R$200,'Summary Data'!$A72,'Data entry'!$B$6:$B$200,{"Confirmed";"Probable"},'Data entry'!$AQ$6:$AQ$200,'Data Validation'!$V$5, 'Data entry'!$AP$6:$AP$200,'Data Validation'!$U$6, 'Data entry'!$BD$6:$BD$200,"&lt;&gt;*Negative*"))</f>
        <v>0</v>
      </c>
      <c r="AZ72" s="15">
        <f>SUM(COUNTIFS('Data entry'!$R$6:$R$200,'Summary Data'!$A72,'Data entry'!$B$6:$B$200,{"Confirmed";"Probable"},'Data entry'!$AQ$6:$AQ$200,'Data Validation'!$V$6, 'Data entry'!$AP$6:$AP$200,'Data Validation'!$U$2, 'Data entry'!$BD$6:$BD$200,"&lt;&gt;*Negative*"))</f>
        <v>0</v>
      </c>
      <c r="BA72" s="15">
        <f>SUM(COUNTIFS('Data entry'!$R$6:$R$200,'Summary Data'!$A72,'Data entry'!$B$6:$B$200,{"Confirmed";"Probable"},'Data entry'!$AQ$6:$AQ$200,'Data Validation'!$V$6, 'Data entry'!$AP$6:$AP$200,'Data Validation'!$U$3, 'Data entry'!$BD$6:$BD$200,"&lt;&gt;*Negative*"))</f>
        <v>0</v>
      </c>
      <c r="BB72" s="15">
        <f>SUM(COUNTIFS('Data entry'!$R$6:$R$200,'Summary Data'!$A72,'Data entry'!$B$6:$B$200,{"Confirmed";"Probable"},'Data entry'!$AQ$6:$AQ$200,'Data Validation'!$V$6, 'Data entry'!$AP$6:$AP$200,'Data Validation'!$U$4, 'Data entry'!$BD$6:$BD$200,"&lt;&gt;*Negative*"))</f>
        <v>0</v>
      </c>
      <c r="BC72" s="15">
        <f>SUM(COUNTIFS('Data entry'!$R$6:$R$200,'Summary Data'!$A72,'Data entry'!$B$6:$B$200,{"Confirmed";"Probable"},'Data entry'!$AQ$6:$AQ$200,'Data Validation'!$V$6, 'Data entry'!$AP$6:$AP$200,'Data Validation'!$U$5, 'Data entry'!$BD$6:$BD$200,"&lt;&gt;*Negative*"))</f>
        <v>0</v>
      </c>
      <c r="BD72" s="15">
        <f>SUM(COUNTIFS('Data entry'!$R$6:$R$200,'Summary Data'!$A72,'Data entry'!$B$6:$B$200,{"Confirmed";"Probable"},'Data entry'!$AQ$6:$AQ$200,'Data Validation'!$V$6, 'Data entry'!$AP$6:$AP$200,'Data Validation'!$U$6, 'Data entry'!$BD$6:$BD$200,"&lt;&gt;*Negative*"))</f>
        <v>0</v>
      </c>
      <c r="BE72" s="15">
        <f>SUM(COUNTIFS('Data entry'!$R$6:$R$200,'Summary Data'!$A72,'Data entry'!$B$6:$B$200,{"Confirmed";"Probable"},'Data entry'!$AQ$6:$AQ$200,'Data Validation'!$V$7, 'Data entry'!$AP$6:$AP$200,'Data Validation'!$U$2, 'Data entry'!$BD$6:$BD$200,"&lt;&gt;*Negative*"))</f>
        <v>0</v>
      </c>
      <c r="BF72" s="15">
        <f>SUM(COUNTIFS('Data entry'!$R$6:$R$200,'Summary Data'!$A72,'Data entry'!$B$6:$B$200,{"Confirmed";"Probable"},'Data entry'!$AQ$6:$AQ$200,'Data Validation'!$V$7, 'Data entry'!$AP$6:$AP$200,'Data Validation'!$U$3, 'Data entry'!$BD$6:$BD$200,"&lt;&gt;*Negative*"))</f>
        <v>0</v>
      </c>
      <c r="BG72" s="15">
        <f>SUM(COUNTIFS('Data entry'!$R$6:$R$200,'Summary Data'!$A72,'Data entry'!$B$6:$B$200,{"Confirmed";"Probable"},'Data entry'!$AQ$6:$AQ$200,'Data Validation'!$V$7, 'Data entry'!$AP$6:$AP$200,'Data Validation'!$U$4, 'Data entry'!$BD$6:$BD$200,"&lt;&gt;*Negative*"))</f>
        <v>0</v>
      </c>
      <c r="BH72" s="15">
        <f>SUM(COUNTIFS('Data entry'!$R$6:$R$200,'Summary Data'!$A72,'Data entry'!$B$6:$B$200,{"Confirmed";"Probable"},'Data entry'!$AQ$6:$AQ$200,'Data Validation'!$V$7, 'Data entry'!$AP$6:$AP$200,'Data Validation'!$U$5, 'Data entry'!$BD$6:$BD$200,"&lt;&gt;*Negative*"))</f>
        <v>0</v>
      </c>
      <c r="BI72" s="15">
        <f>SUM(COUNTIFS('Data entry'!$R$6:$R$200,'Summary Data'!$A72,'Data entry'!$B$6:$B$200,{"Confirmed";"Probable"},'Data entry'!$AQ$6:$AQ$200,'Data Validation'!$V$7, 'Data entry'!$AP$6:$AP$200,'Data Validation'!$U$6, 'Data entry'!$BD$6:$BD$200,"&lt;&gt;*Negative*"))</f>
        <v>0</v>
      </c>
      <c r="BJ72" s="15">
        <f>SUM(COUNTIFS('Data entry'!$R$6:$R$200,'Summary Data'!$A72,'Data entry'!$B$6:$B$200,{"Confirmed";"Probable"},'Data entry'!$AQ$6:$AQ$200,'Data Validation'!$V$8, 'Data entry'!$AP$6:$AP$200,'Data Validation'!$U$2, 'Data entry'!$BD$6:$BD$200,"&lt;&gt;*Negative*"))</f>
        <v>0</v>
      </c>
      <c r="BK72" s="15">
        <f>SUM(COUNTIFS('Data entry'!$R$6:$R$200,'Summary Data'!$A72,'Data entry'!$B$6:$B$200,{"Confirmed";"Probable"},'Data entry'!$AQ$6:$AQ$200,'Data Validation'!$V$8, 'Data entry'!$AP$6:$AP$200,'Data Validation'!$U$3, 'Data entry'!$BD$6:$BD$200,"&lt;&gt;*Negative*"))</f>
        <v>0</v>
      </c>
      <c r="BL72" s="15">
        <f>SUM(COUNTIFS('Data entry'!$R$6:$R$200,'Summary Data'!$A72,'Data entry'!$B$6:$B$200,{"Confirmed";"Probable"},'Data entry'!$AQ$6:$AQ$200,'Data Validation'!$V$8, 'Data entry'!$AP$6:$AP$200,'Data Validation'!$U$4, 'Data entry'!$BD$6:$BD$200,"&lt;&gt;*Negative*"))</f>
        <v>0</v>
      </c>
      <c r="BM72" s="15">
        <f>SUM(COUNTIFS('Data entry'!$R$6:$R$200,'Summary Data'!$A72,'Data entry'!$B$6:$B$200,{"Confirmed";"Probable"},'Data entry'!$AQ$6:$AQ$200,'Data Validation'!$V$8, 'Data entry'!$AP$6:$AP$200,'Data Validation'!$U$5, 'Data entry'!$BD$6:$BD$200,"&lt;&gt;*Negative*"))</f>
        <v>0</v>
      </c>
      <c r="BN72" s="15">
        <f>SUM(COUNTIFS('Data entry'!$R$6:$R$200,'Summary Data'!$A72,'Data entry'!$B$6:$B$200,{"Confirmed";"Probable"},'Data entry'!$AQ$6:$AQ$200,'Data Validation'!$V$8, 'Data entry'!$AP$6:$AP$200,'Data Validation'!$U$6, 'Data entry'!$BD$6:$BD$200,"&lt;&gt;*Negative*"))</f>
        <v>0</v>
      </c>
      <c r="BO72" s="15">
        <f>SUM(COUNTIFS('Data entry'!$R$6:$R$200,'Summary Data'!$A72,'Data entry'!$B$6:$B$200,{"Confirmed";"Probable"},'Data entry'!$AQ$6:$AQ$200,'Data Validation'!$V$9, 'Data entry'!$AP$6:$AP$200,'Data Validation'!$U$2, 'Data entry'!$BD$6:$BD$200,"&lt;&gt;*Negative*"))</f>
        <v>0</v>
      </c>
      <c r="BP72" s="15">
        <f>SUM(COUNTIFS('Data entry'!$R$6:$R$200,'Summary Data'!$A72,'Data entry'!$B$6:$B$200,{"Confirmed";"Probable"},'Data entry'!$AQ$6:$AQ$200,'Data Validation'!$V$9, 'Data entry'!$AP$6:$AP$200,'Data Validation'!$U$3, 'Data entry'!$BD$6:$BD$200,"&lt;&gt;*Negative*"))</f>
        <v>0</v>
      </c>
      <c r="BQ72" s="15">
        <f>SUM(COUNTIFS('Data entry'!$R$6:$R$200,'Summary Data'!$A72,'Data entry'!$B$6:$B$200,{"Confirmed";"Probable"},'Data entry'!$AQ$6:$AQ$200,'Data Validation'!$V$9, 'Data entry'!$AP$6:$AP$200,'Data Validation'!$U$4, 'Data entry'!$BD$6:$BD$200,"&lt;&gt;*Negative*"))</f>
        <v>0</v>
      </c>
      <c r="BR72" s="15">
        <f>SUM(COUNTIFS('Data entry'!$R$6:$R$200,'Summary Data'!$A72,'Data entry'!$B$6:$B$200,{"Confirmed";"Probable"},'Data entry'!$AQ$6:$AQ$200,'Data Validation'!$V$9, 'Data entry'!$AP$6:$AP$200,'Data Validation'!$U$5, 'Data entry'!$BD$6:$BD$200,"&lt;&gt;*Negative*"))</f>
        <v>0</v>
      </c>
      <c r="BS72" s="15">
        <f>SUM(COUNTIFS('Data entry'!$R$6:$R$200,'Summary Data'!$A72,'Data entry'!$B$6:$B$200,{"Confirmed";"Probable"},'Data entry'!$AQ$6:$AQ$200,'Data Validation'!$V$9, 'Data entry'!$AP$6:$AP$200,'Data Validation'!$U$6, 'Data entry'!$BD$6:$BD$200,"&lt;&gt;*Negative*"))</f>
        <v>0</v>
      </c>
      <c r="BT72" s="15">
        <f>SUM(COUNTIFS('Data entry'!$R$6:$R$200,'Summary Data'!$A72,'Data entry'!$B$6:$B$200,{"Confirmed";"Probable"},'Data entry'!$AQ$6:$AQ$200,'Data Validation'!$V$10, 'Data entry'!$AP$6:$AP$200,'Data Validation'!$U$2, 'Data entry'!$BD$6:$BD$200,"&lt;&gt;*Negative*"))</f>
        <v>0</v>
      </c>
      <c r="BU72" s="15">
        <f>SUM(COUNTIFS('Data entry'!$R$6:$R$200,'Summary Data'!$A72,'Data entry'!$B$6:$B$200,{"Confirmed";"Probable"},'Data entry'!$AQ$6:$AQ$200,'Data Validation'!$V$10, 'Data entry'!$AP$6:$AP$200,'Data Validation'!$U$3, 'Data entry'!$BD$6:$BD$200,"&lt;&gt;*Negative*"))</f>
        <v>0</v>
      </c>
      <c r="BV72" s="15">
        <f>SUM(COUNTIFS('Data entry'!$R$6:$R$200,'Summary Data'!$A72,'Data entry'!$B$6:$B$200,{"Confirmed";"Probable"},'Data entry'!$AQ$6:$AQ$200,'Data Validation'!$V$10, 'Data entry'!$AP$6:$AP$200,'Data Validation'!$U$4, 'Data entry'!$BD$6:$BD$200,"&lt;&gt;*Negative*"))</f>
        <v>0</v>
      </c>
      <c r="BW72" s="15">
        <f>SUM(COUNTIFS('Data entry'!$R$6:$R$200,'Summary Data'!$A72,'Data entry'!$B$6:$B$200,{"Confirmed";"Probable"},'Data entry'!$AQ$6:$AQ$200,'Data Validation'!$V$10, 'Data entry'!$AP$6:$AP$200,'Data Validation'!$U$5, 'Data entry'!$BD$6:$BD$200,"&lt;&gt;*Negative*"))</f>
        <v>0</v>
      </c>
      <c r="BX72" s="15">
        <f>SUM(COUNTIFS('Data entry'!$R$6:$R$200,'Summary Data'!$A72,'Data entry'!$B$6:$B$200,{"Confirmed";"Probable"},'Data entry'!$AQ$6:$AQ$200,'Data Validation'!$V$10, 'Data entry'!$AP$6:$AP$200,'Data Validation'!$U$6, 'Data entry'!$BD$6:$BD$200,"&lt;&gt;*Negative*"))</f>
        <v>0</v>
      </c>
      <c r="BY72" s="15">
        <f>SUM(COUNTIFS('Data entry'!$R$6:$R$200,'Summary Data'!$A72,'Data entry'!$B$6:$B$200,{"Confirmed";"Probable"},'Data entry'!$AQ$6:$AQ$200,'Data Validation'!$V$11, 'Data entry'!$AP$6:$AP$200,'Data Validation'!$U$2, 'Data entry'!$BD$6:$BD$200,"&lt;&gt;*Negative*"))</f>
        <v>0</v>
      </c>
      <c r="BZ72" s="15">
        <f>SUM(COUNTIFS('Data entry'!$R$6:$R$200,'Summary Data'!$A72,'Data entry'!$B$6:$B$200,{"Confirmed";"Probable"},'Data entry'!$AQ$6:$AQ$200,'Data Validation'!$V$11, 'Data entry'!$AP$6:$AP$200,'Data Validation'!$U$3, 'Data entry'!$BD$6:$BD$200,"&lt;&gt;*Negative*"))</f>
        <v>0</v>
      </c>
      <c r="CA72" s="15">
        <f>SUM(COUNTIFS('Data entry'!$R$6:$R$200,'Summary Data'!$A72,'Data entry'!$B$6:$B$200,{"Confirmed";"Probable"},'Data entry'!$AQ$6:$AQ$200,'Data Validation'!$V$11, 'Data entry'!$AP$6:$AP$200,'Data Validation'!$U$4, 'Data entry'!$BD$6:$BD$200,"&lt;&gt;*Negative*"))</f>
        <v>0</v>
      </c>
      <c r="CB72" s="15">
        <f>SUM(COUNTIFS('Data entry'!$R$6:$R$200,'Summary Data'!$A72,'Data entry'!$B$6:$B$200,{"Confirmed";"Probable"},'Data entry'!$AQ$6:$AQ$200,'Data Validation'!$V$11, 'Data entry'!$AP$6:$AP$200,'Data Validation'!$U$5, 'Data entry'!$BD$6:$BD$200,"&lt;&gt;*Negative*"))</f>
        <v>0</v>
      </c>
      <c r="CC72" s="15">
        <f>SUM(COUNTIFS('Data entry'!$R$6:$R$200,'Summary Data'!$A72,'Data entry'!$B$6:$B$200,{"Confirmed";"Probable"},'Data entry'!$AQ$6:$AQ$200,'Data Validation'!$V$11, 'Data entry'!$AP$6:$AP$200,'Data Validation'!$U$6, 'Data entry'!$BD$6:$BD$200,"&lt;&gt;*Negative*"))</f>
        <v>0</v>
      </c>
    </row>
    <row r="73" spans="1:81" x14ac:dyDescent="0.3">
      <c r="A73" s="12">
        <f t="shared" si="5"/>
        <v>61</v>
      </c>
      <c r="B73" s="13">
        <f t="shared" si="2"/>
        <v>0</v>
      </c>
      <c r="C73" s="13">
        <f>COUNTIFS('Data entry'!$R$6:$R$200,$A73,'Data entry'!$B$6:$B$200,"Confirmed",'Data entry'!$BD$6:$BD$200,"&lt;&gt;*Negative*")</f>
        <v>0</v>
      </c>
      <c r="D73" s="13">
        <f>COUNTIFS('Data entry'!$R$6:$R$200,$A73,'Data entry'!$B$6:$B$200,"Probable",'Data entry'!$BD$6:$BD$200,"&lt;&gt;*Negative*")</f>
        <v>0</v>
      </c>
      <c r="E73" s="13">
        <f>COUNTIFS('Data entry'!$R$6:$R$200,$A73,'Data entry'!$B$6:$B$200,"DNM")</f>
        <v>0</v>
      </c>
      <c r="F73" s="13">
        <f>SUM(COUNTIFS('Data entry'!$R$6:$R$200,'Summary Data'!$A73,'Data entry'!$B$6:$B$200,{"Confirmed";"Probable"},'Data entry'!$AO$6:$AO$200,$F$10, 'Data entry'!$BD$6:$BD$200,"&lt;&gt;*Negative*"))</f>
        <v>0</v>
      </c>
      <c r="G73" s="13">
        <f>SUM(COUNTIFS('Data entry'!$R$6:$R$200,'Summary Data'!$A73,'Data entry'!$B$6:$B$200,{"Confirmed";"Probable"},'Data entry'!$AO$6:$AO$200,$G$10, 'Data entry'!$BD$6:$BD$200,"&lt;&gt;*Negative*"))</f>
        <v>0</v>
      </c>
      <c r="H73" s="13">
        <f>SUM(COUNTIFS('Data entry'!$R$6:$R$200,'Summary Data'!$A73,'Data entry'!$B$6:$B$200,{"Confirmed";"Probable"},'Data entry'!$AO$6:$AO$200,$H$10, 'Data entry'!$BD$6:$BD$200,"&lt;&gt;*Negative*"))</f>
        <v>0</v>
      </c>
      <c r="I73" s="13">
        <f>SUM(COUNTIFS('Data entry'!$R$6:$R$200,'Summary Data'!$A73,'Data entry'!$B$6:$B$200,{"Confirmed";"Probable"},'Data entry'!$AO$6:$AO$200,$I$10, 'Data entry'!$BD$6:$BD$200,"&lt;&gt;*Negative*"))</f>
        <v>0</v>
      </c>
      <c r="J73" s="13">
        <f>SUM(COUNTIFS('Data entry'!$R$6:$R$200,'Summary Data'!$A73,'Data entry'!$B$6:$B$200,{"Confirmed";"Probable"},'Data entry'!$AO$6:$AO$200,$J$10, 'Data entry'!$BD$6:$BD$200,"&lt;&gt;*Negative*"))</f>
        <v>0</v>
      </c>
      <c r="K73" s="13">
        <f>SUM(COUNTIFS('Data entry'!$R$6:$R$200,'Summary Data'!$A73,'Data entry'!$B$6:$B$200,{"Confirmed";"Probable"},'Data entry'!$AO$6:$AO$200,$K$10, 'Data entry'!$BD$6:$BD$200,"&lt;&gt;*Negative*"))</f>
        <v>0</v>
      </c>
      <c r="L73" s="13">
        <f>SUM(COUNTIFS('Data entry'!$R$6:$R$200,'Summary Data'!$A73,'Data entry'!$B$6:$B$200,{"Confirmed";"Probable"},'Data entry'!$AO$6:$AO$200,$L$10, 'Data entry'!$BD$6:$BD$200,"&lt;&gt;*Negative*"))</f>
        <v>0</v>
      </c>
      <c r="M73" s="13">
        <f>SUM(COUNTIFS('Data entry'!$R$6:$R$200,'Summary Data'!$A73,'Data entry'!$B$6:$B$200,{"Confirmed";"Probable"},'Data entry'!$AO$6:$AO$200,$M$10, 'Data entry'!$BD$6:$BD$200,"&lt;&gt;*Negative*"))</f>
        <v>0</v>
      </c>
      <c r="N73" s="13">
        <f>SUM(COUNTIFS('Data entry'!$R$6:$R$200,'Summary Data'!$A73,'Data entry'!$B$6:$B$200,{"Confirmed";"Probable"},'Data entry'!$AO$6:$AO$200,$N$10, 'Data entry'!$BD$6:$BD$200,"&lt;&gt;*Negative*"))</f>
        <v>0</v>
      </c>
      <c r="O73" s="15">
        <f t="shared" si="3"/>
        <v>0</v>
      </c>
      <c r="P73" s="15">
        <f t="shared" si="4"/>
        <v>0</v>
      </c>
      <c r="Q73" s="15">
        <f>SUM(COUNTIFS('Data entry'!$R$6:$R$200,'Summary Data'!$A73,'Data entry'!$B$6:$B$200,{"Confirmed";"Probable"},'Data entry'!$AP$6:$AP$200,'Data Validation'!$U$2, 'Data entry'!$BD$6:$BD$200,"&lt;&gt;*Negative*"))</f>
        <v>0</v>
      </c>
      <c r="R73" s="15">
        <f>SUM(COUNTIFS('Data entry'!$R$6:$R$200,'Summary Data'!$A73,'Data entry'!$B$6:$B$200,{"Confirmed";"Probable"},'Data entry'!$AP$6:$AP$200,'Data Validation'!$U$3, 'Data entry'!$BD$6:$BD$200,"&lt;&gt;*Negative*"))</f>
        <v>0</v>
      </c>
      <c r="S73" s="15">
        <f>SUM(COUNTIFS('Data entry'!$R$6:$R$200,'Summary Data'!$A73,'Data entry'!$B$6:$B$200,{"Confirmed";"Probable"},'Data entry'!$AP$6:$AP$200,'Data Validation'!$U$4, 'Data entry'!$BD$6:$BD$200,"&lt;&gt;*Negative*"))</f>
        <v>0</v>
      </c>
      <c r="T73" s="15">
        <f>SUM(COUNTIFS('Data entry'!$R$6:$R$200,'Summary Data'!$A73,'Data entry'!$B$6:$B$200,{"Confirmed";"Probable"},'Data entry'!$AP$6:$AP$200,'Data Validation'!$U$5, 'Data entry'!$BD$6:$BD$200,"&lt;&gt;*Negative*"))</f>
        <v>0</v>
      </c>
      <c r="U73" s="15">
        <f>SUM(COUNTIFS('Data entry'!$R$6:$R$200,'Summary Data'!$A73,'Data entry'!$B$6:$B$200,{"Confirmed";"Probable"},'Data entry'!$AP$6:$AP$200,'Data Validation'!$U$6, 'Data entry'!$BD$6:$BD$200,"&lt;&gt;*Negative*"))</f>
        <v>0</v>
      </c>
      <c r="V73" s="15">
        <f>SUM(COUNTIFS('Data entry'!$R$6:$R$200,'Summary Data'!$A73,'Data entry'!$B$6:$B$200,{"Confirmed";"Probable"},'Data entry'!$AQ$6:$AQ$200,'Data Validation'!$V$2, 'Data entry'!$BD$6:$BD$200,"&lt;&gt;*Negative*"))</f>
        <v>0</v>
      </c>
      <c r="W73" s="15">
        <f>SUM(COUNTIFS('Data entry'!$R$6:$R$200,'Summary Data'!$A73,'Data entry'!$B$6:$B$200,{"Confirmed";"Probable"},'Data entry'!$AQ$6:$AQ$200,'Data Validation'!$V$3, 'Data entry'!$BD$6:$BD$200,"&lt;&gt;*Negative*"))</f>
        <v>0</v>
      </c>
      <c r="X73" s="15">
        <f>SUM(COUNTIFS('Data entry'!$R$6:$R$200,'Summary Data'!$A73,'Data entry'!$B$6:$B$200,{"Confirmed";"Probable"},'Data entry'!$AQ$6:$AQ$200,'Data Validation'!$V$4, 'Data entry'!$BD$6:$BD$200,"&lt;&gt;*Negative*"))</f>
        <v>0</v>
      </c>
      <c r="Y73" s="15">
        <f>SUM(COUNTIFS('Data entry'!$R$6:$R$200,'Summary Data'!$A73,'Data entry'!$B$6:$B$200,{"Confirmed";"Probable"},'Data entry'!$AQ$6:$AQ$200,'Data Validation'!$V$5, 'Data entry'!$BD$6:$BD$200,"&lt;&gt;*Negative*"))</f>
        <v>0</v>
      </c>
      <c r="Z73" s="15">
        <f>SUM(COUNTIFS('Data entry'!$R$6:$R$200,'Summary Data'!$A73,'Data entry'!$B$6:$B$200,{"Confirmed";"Probable"},'Data entry'!$AQ$6:$AQ$200,'Data Validation'!$V$6, 'Data entry'!$BD$6:$BD$200,"&lt;&gt;*Negative*"))</f>
        <v>0</v>
      </c>
      <c r="AA73" s="15">
        <f>SUM(COUNTIFS('Data entry'!$R$6:$R$200,'Summary Data'!$A73,'Data entry'!$B$6:$B$200,{"Confirmed";"Probable"},'Data entry'!$AQ$6:$AQ$200,'Data Validation'!$V$7, 'Data entry'!$BD$6:$BD$200,"&lt;&gt;*Negative*"))</f>
        <v>0</v>
      </c>
      <c r="AB73" s="15">
        <f>SUM(COUNTIFS('Data entry'!$R$6:$R$200,'Summary Data'!$A73,'Data entry'!$B$6:$B$200,{"Confirmed";"Probable"},'Data entry'!$AQ$6:$AQ$200,'Data Validation'!$V$8, 'Data entry'!$BD$6:$BD$200,"&lt;&gt;*Negative*"))</f>
        <v>0</v>
      </c>
      <c r="AC73" s="15">
        <f>SUM(COUNTIFS('Data entry'!$R$6:$R$200,'Summary Data'!$A73,'Data entry'!$B$6:$B$200,{"Confirmed";"Probable"},'Data entry'!$AQ$6:$AQ$200,'Data Validation'!$V$9, 'Data entry'!$BD$6:$BD$200,"&lt;&gt;*Negative*"))</f>
        <v>0</v>
      </c>
      <c r="AD73" s="15">
        <f>SUM(COUNTIFS('Data entry'!$R$6:$R$200,'Summary Data'!$A73,'Data entry'!$B$6:$B$200,{"Confirmed";"Probable"},'Data entry'!$AQ$6:$AQ$200,'Data Validation'!$V$10, 'Data entry'!$BD$6:$BD$200,"&lt;&gt;*Negative*"))</f>
        <v>0</v>
      </c>
      <c r="AE73" s="15">
        <f>SUM(COUNTIFS('Data entry'!$R$6:$R$200,'Summary Data'!$A73,'Data entry'!$B$6:$B$200,{"Confirmed";"Probable"},'Data entry'!$AQ$6:$AQ$200,'Data Validation'!$V$11, 'Data entry'!$BD$6:$BD$200,"&lt;&gt;*Negative*"))</f>
        <v>0</v>
      </c>
      <c r="AF73" s="15">
        <f>SUM(COUNTIFS('Data entry'!$R$6:$R$200,'Summary Data'!$A73,'Data entry'!$B$6:$B$200,{"Confirmed";"Probable"},'Data entry'!$AQ$6:$AQ$200,'Data Validation'!$V$2, 'Data entry'!$AP$6:$AP$200,'Data Validation'!$U$2, 'Data entry'!$BD$6:$BD$200,"&lt;&gt;*Negative*"))</f>
        <v>0</v>
      </c>
      <c r="AG73" s="15">
        <f>SUM(COUNTIFS('Data entry'!$R$6:$R$200,'Summary Data'!$A73,'Data entry'!$B$6:$B$200,{"Confirmed";"Probable"},'Data entry'!$AQ$6:$AQ$200,'Data Validation'!$V$2, 'Data entry'!$AP$6:$AP$200,'Data Validation'!$U$3, 'Data entry'!$BD$6:$BD$200,"&lt;&gt;*Negative*"))</f>
        <v>0</v>
      </c>
      <c r="AH73" s="15">
        <f>SUM(COUNTIFS('Data entry'!$R$6:$R$200,'Summary Data'!$A73,'Data entry'!$B$6:$B$200,{"Confirmed";"Probable"},'Data entry'!$AQ$6:$AQ$200,'Data Validation'!$V$2, 'Data entry'!$AP$6:$AP$200,'Data Validation'!$U$4, 'Data entry'!$BD$6:$BD$200,"&lt;&gt;*Negative*"))</f>
        <v>0</v>
      </c>
      <c r="AI73" s="15">
        <f>SUM(COUNTIFS('Data entry'!$R$6:$R$200,'Summary Data'!$A73,'Data entry'!$B$6:$B$200,{"Confirmed";"Probable"},'Data entry'!$AQ$6:$AQ$200,'Data Validation'!$V$2, 'Data entry'!$AP$6:$AP$200,'Data Validation'!$U$5, 'Data entry'!$BD$6:$BD$200,"&lt;&gt;*Negative*"))</f>
        <v>0</v>
      </c>
      <c r="AJ73" s="15">
        <f>SUM(COUNTIFS('Data entry'!$R$6:$R$200,'Summary Data'!$A73,'Data entry'!$B$6:$B$200,{"Confirmed";"Probable"},'Data entry'!$AQ$6:$AQ$200,'Data Validation'!$V$2, 'Data entry'!$AP$6:$AP$200,'Data Validation'!$U$6, 'Data entry'!$BD$6:$BD$200,"&lt;&gt;*Negative*"))</f>
        <v>0</v>
      </c>
      <c r="AK73" s="15">
        <f>SUM(COUNTIFS('Data entry'!$R$6:$R$200,'Summary Data'!$A73,'Data entry'!$B$6:$B$200,{"Confirmed";"Probable"},'Data entry'!$AQ$6:$AQ$200,'Data Validation'!$V$3, 'Data entry'!$AP$6:$AP$200,'Data Validation'!$U$2, 'Data entry'!$BD$6:$BD$200,"&lt;&gt;*Negative*"))</f>
        <v>0</v>
      </c>
      <c r="AL73" s="15">
        <f>SUM(COUNTIFS('Data entry'!$R$6:$R$200,'Summary Data'!$A73,'Data entry'!$B$6:$B$200,{"Confirmed";"Probable"},'Data entry'!$AQ$6:$AQ$200,'Data Validation'!$V$3, 'Data entry'!$AP$6:$AP$200,'Data Validation'!$U$3, 'Data entry'!$BD$6:$BD$200,"&lt;&gt;*Negative*"))</f>
        <v>0</v>
      </c>
      <c r="AM73" s="15">
        <f>SUM(COUNTIFS('Data entry'!$R$6:$R$200,'Summary Data'!$A73,'Data entry'!$B$6:$B$200,{"Confirmed";"Probable"},'Data entry'!$AQ$6:$AQ$200,'Data Validation'!$V$3, 'Data entry'!$AP$6:$AP$200,'Data Validation'!$U$4, 'Data entry'!$BD$6:$BD$200,"&lt;&gt;*Negative*"))</f>
        <v>0</v>
      </c>
      <c r="AN73" s="15">
        <f>SUM(COUNTIFS('Data entry'!$R$6:$R$200,'Summary Data'!$A73,'Data entry'!$B$6:$B$200,{"Confirmed";"Probable"},'Data entry'!$AQ$6:$AQ$200,'Data Validation'!$V$3, 'Data entry'!$AP$6:$AP$200,'Data Validation'!$U$5, 'Data entry'!$BD$6:$BD$200,"&lt;&gt;*Negative*"))</f>
        <v>0</v>
      </c>
      <c r="AO73" s="15">
        <f>SUM(COUNTIFS('Data entry'!$R$6:$R$200,'Summary Data'!$A73,'Data entry'!$B$6:$B$200,{"Confirmed";"Probable"},'Data entry'!$AQ$6:$AQ$200,'Data Validation'!$V$3, 'Data entry'!$AP$6:$AP$200,'Data Validation'!$U$6, 'Data entry'!$BD$6:$BD$200,"&lt;&gt;*Negative*"))</f>
        <v>0</v>
      </c>
      <c r="AP73" s="15">
        <f>SUM(COUNTIFS('Data entry'!$R$6:$R$200,'Summary Data'!$A73,'Data entry'!$B$6:$B$200,{"Confirmed";"Probable"},'Data entry'!$AQ$6:$AQ$200,'Data Validation'!$V$4, 'Data entry'!$AP$6:$AP$200,'Data Validation'!$U$2, 'Data entry'!$BD$6:$BD$200,"&lt;&gt;*Negative*"))</f>
        <v>0</v>
      </c>
      <c r="AQ73" s="15">
        <f>SUM(COUNTIFS('Data entry'!$R$6:$R$200,'Summary Data'!$A73,'Data entry'!$B$6:$B$200,{"Confirmed";"Probable"},'Data entry'!$AQ$6:$AQ$200,'Data Validation'!$V$4, 'Data entry'!$AP$6:$AP$200,'Data Validation'!$U$3, 'Data entry'!$BD$6:$BD$200,"&lt;&gt;*Negative*"))</f>
        <v>0</v>
      </c>
      <c r="AR73" s="15">
        <f>SUM(COUNTIFS('Data entry'!$R$6:$R$200,'Summary Data'!$A73,'Data entry'!$B$6:$B$200,{"Confirmed";"Probable"},'Data entry'!$AQ$6:$AQ$200,'Data Validation'!$V$4, 'Data entry'!$AP$6:$AP$200,'Data Validation'!$U$4, 'Data entry'!$BD$6:$BD$200,"&lt;&gt;*Negative*"))</f>
        <v>0</v>
      </c>
      <c r="AS73" s="15">
        <f>SUM(COUNTIFS('Data entry'!$R$6:$R$200,'Summary Data'!$A73,'Data entry'!$B$6:$B$200,{"Confirmed";"Probable"},'Data entry'!$AQ$6:$AQ$200,'Data Validation'!$V$4, 'Data entry'!$AP$6:$AP$200,'Data Validation'!$U$5, 'Data entry'!$BD$6:$BD$200,"&lt;&gt;*Negative*"))</f>
        <v>0</v>
      </c>
      <c r="AT73" s="15">
        <f>SUM(COUNTIFS('Data entry'!$R$6:$R$200,'Summary Data'!$A73,'Data entry'!$B$6:$B$200,{"Confirmed";"Probable"},'Data entry'!$AQ$6:$AQ$200,'Data Validation'!$V$4, 'Data entry'!$AP$6:$AP$200,'Data Validation'!$U$6, 'Data entry'!$BD$6:$BD$200,"&lt;&gt;*Negative*"))</f>
        <v>0</v>
      </c>
      <c r="AU73" s="15">
        <f>SUM(COUNTIFS('Data entry'!$R$6:$R$200,'Summary Data'!$A73,'Data entry'!$B$6:$B$200,{"Confirmed";"Probable"},'Data entry'!$AQ$6:$AQ$200,'Data Validation'!$V$5, 'Data entry'!$AP$6:$AP$200,'Data Validation'!$U$2, 'Data entry'!$BD$6:$BD$200,"&lt;&gt;*Negative*"))</f>
        <v>0</v>
      </c>
      <c r="AV73" s="15">
        <f>SUM(COUNTIFS('Data entry'!$R$6:$R$200,'Summary Data'!$A73,'Data entry'!$B$6:$B$200,{"Confirmed";"Probable"},'Data entry'!$AQ$6:$AQ$200,'Data Validation'!$V$5, 'Data entry'!$AP$6:$AP$200,'Data Validation'!$U$3, 'Data entry'!$BD$6:$BD$200,"&lt;&gt;*Negative*"))</f>
        <v>0</v>
      </c>
      <c r="AW73" s="15">
        <f>SUM(COUNTIFS('Data entry'!$R$6:$R$200,'Summary Data'!$A73,'Data entry'!$B$6:$B$200,{"Confirmed";"Probable"},'Data entry'!$AQ$6:$AQ$200,'Data Validation'!$V$5, 'Data entry'!$AP$6:$AP$200,'Data Validation'!$U$4, 'Data entry'!$BD$6:$BD$200,"&lt;&gt;*Negative*"))</f>
        <v>0</v>
      </c>
      <c r="AX73" s="15">
        <f>SUM(COUNTIFS('Data entry'!$R$6:$R$200,'Summary Data'!$A73,'Data entry'!$B$6:$B$200,{"Confirmed";"Probable"},'Data entry'!$AQ$6:$AQ$200,'Data Validation'!$V$5, 'Data entry'!$AP$6:$AP$200,'Data Validation'!$U$5, 'Data entry'!$BD$6:$BD$200,"&lt;&gt;*Negative*"))</f>
        <v>0</v>
      </c>
      <c r="AY73" s="15">
        <f>SUM(COUNTIFS('Data entry'!$R$6:$R$200,'Summary Data'!$A73,'Data entry'!$B$6:$B$200,{"Confirmed";"Probable"},'Data entry'!$AQ$6:$AQ$200,'Data Validation'!$V$5, 'Data entry'!$AP$6:$AP$200,'Data Validation'!$U$6, 'Data entry'!$BD$6:$BD$200,"&lt;&gt;*Negative*"))</f>
        <v>0</v>
      </c>
      <c r="AZ73" s="15">
        <f>SUM(COUNTIFS('Data entry'!$R$6:$R$200,'Summary Data'!$A73,'Data entry'!$B$6:$B$200,{"Confirmed";"Probable"},'Data entry'!$AQ$6:$AQ$200,'Data Validation'!$V$6, 'Data entry'!$AP$6:$AP$200,'Data Validation'!$U$2, 'Data entry'!$BD$6:$BD$200,"&lt;&gt;*Negative*"))</f>
        <v>0</v>
      </c>
      <c r="BA73" s="15">
        <f>SUM(COUNTIFS('Data entry'!$R$6:$R$200,'Summary Data'!$A73,'Data entry'!$B$6:$B$200,{"Confirmed";"Probable"},'Data entry'!$AQ$6:$AQ$200,'Data Validation'!$V$6, 'Data entry'!$AP$6:$AP$200,'Data Validation'!$U$3, 'Data entry'!$BD$6:$BD$200,"&lt;&gt;*Negative*"))</f>
        <v>0</v>
      </c>
      <c r="BB73" s="15">
        <f>SUM(COUNTIFS('Data entry'!$R$6:$R$200,'Summary Data'!$A73,'Data entry'!$B$6:$B$200,{"Confirmed";"Probable"},'Data entry'!$AQ$6:$AQ$200,'Data Validation'!$V$6, 'Data entry'!$AP$6:$AP$200,'Data Validation'!$U$4, 'Data entry'!$BD$6:$BD$200,"&lt;&gt;*Negative*"))</f>
        <v>0</v>
      </c>
      <c r="BC73" s="15">
        <f>SUM(COUNTIFS('Data entry'!$R$6:$R$200,'Summary Data'!$A73,'Data entry'!$B$6:$B$200,{"Confirmed";"Probable"},'Data entry'!$AQ$6:$AQ$200,'Data Validation'!$V$6, 'Data entry'!$AP$6:$AP$200,'Data Validation'!$U$5, 'Data entry'!$BD$6:$BD$200,"&lt;&gt;*Negative*"))</f>
        <v>0</v>
      </c>
      <c r="BD73" s="15">
        <f>SUM(COUNTIFS('Data entry'!$R$6:$R$200,'Summary Data'!$A73,'Data entry'!$B$6:$B$200,{"Confirmed";"Probable"},'Data entry'!$AQ$6:$AQ$200,'Data Validation'!$V$6, 'Data entry'!$AP$6:$AP$200,'Data Validation'!$U$6, 'Data entry'!$BD$6:$BD$200,"&lt;&gt;*Negative*"))</f>
        <v>0</v>
      </c>
      <c r="BE73" s="15">
        <f>SUM(COUNTIFS('Data entry'!$R$6:$R$200,'Summary Data'!$A73,'Data entry'!$B$6:$B$200,{"Confirmed";"Probable"},'Data entry'!$AQ$6:$AQ$200,'Data Validation'!$V$7, 'Data entry'!$AP$6:$AP$200,'Data Validation'!$U$2, 'Data entry'!$BD$6:$BD$200,"&lt;&gt;*Negative*"))</f>
        <v>0</v>
      </c>
      <c r="BF73" s="15">
        <f>SUM(COUNTIFS('Data entry'!$R$6:$R$200,'Summary Data'!$A73,'Data entry'!$B$6:$B$200,{"Confirmed";"Probable"},'Data entry'!$AQ$6:$AQ$200,'Data Validation'!$V$7, 'Data entry'!$AP$6:$AP$200,'Data Validation'!$U$3, 'Data entry'!$BD$6:$BD$200,"&lt;&gt;*Negative*"))</f>
        <v>0</v>
      </c>
      <c r="BG73" s="15">
        <f>SUM(COUNTIFS('Data entry'!$R$6:$R$200,'Summary Data'!$A73,'Data entry'!$B$6:$B$200,{"Confirmed";"Probable"},'Data entry'!$AQ$6:$AQ$200,'Data Validation'!$V$7, 'Data entry'!$AP$6:$AP$200,'Data Validation'!$U$4, 'Data entry'!$BD$6:$BD$200,"&lt;&gt;*Negative*"))</f>
        <v>0</v>
      </c>
      <c r="BH73" s="15">
        <f>SUM(COUNTIFS('Data entry'!$R$6:$R$200,'Summary Data'!$A73,'Data entry'!$B$6:$B$200,{"Confirmed";"Probable"},'Data entry'!$AQ$6:$AQ$200,'Data Validation'!$V$7, 'Data entry'!$AP$6:$AP$200,'Data Validation'!$U$5, 'Data entry'!$BD$6:$BD$200,"&lt;&gt;*Negative*"))</f>
        <v>0</v>
      </c>
      <c r="BI73" s="15">
        <f>SUM(COUNTIFS('Data entry'!$R$6:$R$200,'Summary Data'!$A73,'Data entry'!$B$6:$B$200,{"Confirmed";"Probable"},'Data entry'!$AQ$6:$AQ$200,'Data Validation'!$V$7, 'Data entry'!$AP$6:$AP$200,'Data Validation'!$U$6, 'Data entry'!$BD$6:$BD$200,"&lt;&gt;*Negative*"))</f>
        <v>0</v>
      </c>
      <c r="BJ73" s="15">
        <f>SUM(COUNTIFS('Data entry'!$R$6:$R$200,'Summary Data'!$A73,'Data entry'!$B$6:$B$200,{"Confirmed";"Probable"},'Data entry'!$AQ$6:$AQ$200,'Data Validation'!$V$8, 'Data entry'!$AP$6:$AP$200,'Data Validation'!$U$2, 'Data entry'!$BD$6:$BD$200,"&lt;&gt;*Negative*"))</f>
        <v>0</v>
      </c>
      <c r="BK73" s="15">
        <f>SUM(COUNTIFS('Data entry'!$R$6:$R$200,'Summary Data'!$A73,'Data entry'!$B$6:$B$200,{"Confirmed";"Probable"},'Data entry'!$AQ$6:$AQ$200,'Data Validation'!$V$8, 'Data entry'!$AP$6:$AP$200,'Data Validation'!$U$3, 'Data entry'!$BD$6:$BD$200,"&lt;&gt;*Negative*"))</f>
        <v>0</v>
      </c>
      <c r="BL73" s="15">
        <f>SUM(COUNTIFS('Data entry'!$R$6:$R$200,'Summary Data'!$A73,'Data entry'!$B$6:$B$200,{"Confirmed";"Probable"},'Data entry'!$AQ$6:$AQ$200,'Data Validation'!$V$8, 'Data entry'!$AP$6:$AP$200,'Data Validation'!$U$4, 'Data entry'!$BD$6:$BD$200,"&lt;&gt;*Negative*"))</f>
        <v>0</v>
      </c>
      <c r="BM73" s="15">
        <f>SUM(COUNTIFS('Data entry'!$R$6:$R$200,'Summary Data'!$A73,'Data entry'!$B$6:$B$200,{"Confirmed";"Probable"},'Data entry'!$AQ$6:$AQ$200,'Data Validation'!$V$8, 'Data entry'!$AP$6:$AP$200,'Data Validation'!$U$5, 'Data entry'!$BD$6:$BD$200,"&lt;&gt;*Negative*"))</f>
        <v>0</v>
      </c>
      <c r="BN73" s="15">
        <f>SUM(COUNTIFS('Data entry'!$R$6:$R$200,'Summary Data'!$A73,'Data entry'!$B$6:$B$200,{"Confirmed";"Probable"},'Data entry'!$AQ$6:$AQ$200,'Data Validation'!$V$8, 'Data entry'!$AP$6:$AP$200,'Data Validation'!$U$6, 'Data entry'!$BD$6:$BD$200,"&lt;&gt;*Negative*"))</f>
        <v>0</v>
      </c>
      <c r="BO73" s="15">
        <f>SUM(COUNTIFS('Data entry'!$R$6:$R$200,'Summary Data'!$A73,'Data entry'!$B$6:$B$200,{"Confirmed";"Probable"},'Data entry'!$AQ$6:$AQ$200,'Data Validation'!$V$9, 'Data entry'!$AP$6:$AP$200,'Data Validation'!$U$2, 'Data entry'!$BD$6:$BD$200,"&lt;&gt;*Negative*"))</f>
        <v>0</v>
      </c>
      <c r="BP73" s="15">
        <f>SUM(COUNTIFS('Data entry'!$R$6:$R$200,'Summary Data'!$A73,'Data entry'!$B$6:$B$200,{"Confirmed";"Probable"},'Data entry'!$AQ$6:$AQ$200,'Data Validation'!$V$9, 'Data entry'!$AP$6:$AP$200,'Data Validation'!$U$3, 'Data entry'!$BD$6:$BD$200,"&lt;&gt;*Negative*"))</f>
        <v>0</v>
      </c>
      <c r="BQ73" s="15">
        <f>SUM(COUNTIFS('Data entry'!$R$6:$R$200,'Summary Data'!$A73,'Data entry'!$B$6:$B$200,{"Confirmed";"Probable"},'Data entry'!$AQ$6:$AQ$200,'Data Validation'!$V$9, 'Data entry'!$AP$6:$AP$200,'Data Validation'!$U$4, 'Data entry'!$BD$6:$BD$200,"&lt;&gt;*Negative*"))</f>
        <v>0</v>
      </c>
      <c r="BR73" s="15">
        <f>SUM(COUNTIFS('Data entry'!$R$6:$R$200,'Summary Data'!$A73,'Data entry'!$B$6:$B$200,{"Confirmed";"Probable"},'Data entry'!$AQ$6:$AQ$200,'Data Validation'!$V$9, 'Data entry'!$AP$6:$AP$200,'Data Validation'!$U$5, 'Data entry'!$BD$6:$BD$200,"&lt;&gt;*Negative*"))</f>
        <v>0</v>
      </c>
      <c r="BS73" s="15">
        <f>SUM(COUNTIFS('Data entry'!$R$6:$R$200,'Summary Data'!$A73,'Data entry'!$B$6:$B$200,{"Confirmed";"Probable"},'Data entry'!$AQ$6:$AQ$200,'Data Validation'!$V$9, 'Data entry'!$AP$6:$AP$200,'Data Validation'!$U$6, 'Data entry'!$BD$6:$BD$200,"&lt;&gt;*Negative*"))</f>
        <v>0</v>
      </c>
      <c r="BT73" s="15">
        <f>SUM(COUNTIFS('Data entry'!$R$6:$R$200,'Summary Data'!$A73,'Data entry'!$B$6:$B$200,{"Confirmed";"Probable"},'Data entry'!$AQ$6:$AQ$200,'Data Validation'!$V$10, 'Data entry'!$AP$6:$AP$200,'Data Validation'!$U$2, 'Data entry'!$BD$6:$BD$200,"&lt;&gt;*Negative*"))</f>
        <v>0</v>
      </c>
      <c r="BU73" s="15">
        <f>SUM(COUNTIFS('Data entry'!$R$6:$R$200,'Summary Data'!$A73,'Data entry'!$B$6:$B$200,{"Confirmed";"Probable"},'Data entry'!$AQ$6:$AQ$200,'Data Validation'!$V$10, 'Data entry'!$AP$6:$AP$200,'Data Validation'!$U$3, 'Data entry'!$BD$6:$BD$200,"&lt;&gt;*Negative*"))</f>
        <v>0</v>
      </c>
      <c r="BV73" s="15">
        <f>SUM(COUNTIFS('Data entry'!$R$6:$R$200,'Summary Data'!$A73,'Data entry'!$B$6:$B$200,{"Confirmed";"Probable"},'Data entry'!$AQ$6:$AQ$200,'Data Validation'!$V$10, 'Data entry'!$AP$6:$AP$200,'Data Validation'!$U$4, 'Data entry'!$BD$6:$BD$200,"&lt;&gt;*Negative*"))</f>
        <v>0</v>
      </c>
      <c r="BW73" s="15">
        <f>SUM(COUNTIFS('Data entry'!$R$6:$R$200,'Summary Data'!$A73,'Data entry'!$B$6:$B$200,{"Confirmed";"Probable"},'Data entry'!$AQ$6:$AQ$200,'Data Validation'!$V$10, 'Data entry'!$AP$6:$AP$200,'Data Validation'!$U$5, 'Data entry'!$BD$6:$BD$200,"&lt;&gt;*Negative*"))</f>
        <v>0</v>
      </c>
      <c r="BX73" s="15">
        <f>SUM(COUNTIFS('Data entry'!$R$6:$R$200,'Summary Data'!$A73,'Data entry'!$B$6:$B$200,{"Confirmed";"Probable"},'Data entry'!$AQ$6:$AQ$200,'Data Validation'!$V$10, 'Data entry'!$AP$6:$AP$200,'Data Validation'!$U$6, 'Data entry'!$BD$6:$BD$200,"&lt;&gt;*Negative*"))</f>
        <v>0</v>
      </c>
      <c r="BY73" s="15">
        <f>SUM(COUNTIFS('Data entry'!$R$6:$R$200,'Summary Data'!$A73,'Data entry'!$B$6:$B$200,{"Confirmed";"Probable"},'Data entry'!$AQ$6:$AQ$200,'Data Validation'!$V$11, 'Data entry'!$AP$6:$AP$200,'Data Validation'!$U$2, 'Data entry'!$BD$6:$BD$200,"&lt;&gt;*Negative*"))</f>
        <v>0</v>
      </c>
      <c r="BZ73" s="15">
        <f>SUM(COUNTIFS('Data entry'!$R$6:$R$200,'Summary Data'!$A73,'Data entry'!$B$6:$B$200,{"Confirmed";"Probable"},'Data entry'!$AQ$6:$AQ$200,'Data Validation'!$V$11, 'Data entry'!$AP$6:$AP$200,'Data Validation'!$U$3, 'Data entry'!$BD$6:$BD$200,"&lt;&gt;*Negative*"))</f>
        <v>0</v>
      </c>
      <c r="CA73" s="15">
        <f>SUM(COUNTIFS('Data entry'!$R$6:$R$200,'Summary Data'!$A73,'Data entry'!$B$6:$B$200,{"Confirmed";"Probable"},'Data entry'!$AQ$6:$AQ$200,'Data Validation'!$V$11, 'Data entry'!$AP$6:$AP$200,'Data Validation'!$U$4, 'Data entry'!$BD$6:$BD$200,"&lt;&gt;*Negative*"))</f>
        <v>0</v>
      </c>
      <c r="CB73" s="15">
        <f>SUM(COUNTIFS('Data entry'!$R$6:$R$200,'Summary Data'!$A73,'Data entry'!$B$6:$B$200,{"Confirmed";"Probable"},'Data entry'!$AQ$6:$AQ$200,'Data Validation'!$V$11, 'Data entry'!$AP$6:$AP$200,'Data Validation'!$U$5, 'Data entry'!$BD$6:$BD$200,"&lt;&gt;*Negative*"))</f>
        <v>0</v>
      </c>
      <c r="CC73" s="15">
        <f>SUM(COUNTIFS('Data entry'!$R$6:$R$200,'Summary Data'!$A73,'Data entry'!$B$6:$B$200,{"Confirmed";"Probable"},'Data entry'!$AQ$6:$AQ$200,'Data Validation'!$V$11, 'Data entry'!$AP$6:$AP$200,'Data Validation'!$U$6, 'Data entry'!$BD$6:$BD$200,"&lt;&gt;*Negative*"))</f>
        <v>0</v>
      </c>
    </row>
    <row r="74" spans="1:81" x14ac:dyDescent="0.3">
      <c r="A74" s="12">
        <f t="shared" si="5"/>
        <v>62</v>
      </c>
      <c r="B74" s="13">
        <f t="shared" si="2"/>
        <v>0</v>
      </c>
      <c r="C74" s="13">
        <f>COUNTIFS('Data entry'!$R$6:$R$200,$A74,'Data entry'!$B$6:$B$200,"Confirmed",'Data entry'!$BD$6:$BD$200,"&lt;&gt;*Negative*")</f>
        <v>0</v>
      </c>
      <c r="D74" s="13">
        <f>COUNTIFS('Data entry'!$R$6:$R$200,$A74,'Data entry'!$B$6:$B$200,"Probable",'Data entry'!$BD$6:$BD$200,"&lt;&gt;*Negative*")</f>
        <v>0</v>
      </c>
      <c r="E74" s="13">
        <f>COUNTIFS('Data entry'!$R$6:$R$200,$A74,'Data entry'!$B$6:$B$200,"DNM")</f>
        <v>0</v>
      </c>
      <c r="F74" s="13">
        <f>SUM(COUNTIFS('Data entry'!$R$6:$R$200,'Summary Data'!$A74,'Data entry'!$B$6:$B$200,{"Confirmed";"Probable"},'Data entry'!$AO$6:$AO$200,$F$10, 'Data entry'!$BD$6:$BD$200,"&lt;&gt;*Negative*"))</f>
        <v>0</v>
      </c>
      <c r="G74" s="13">
        <f>SUM(COUNTIFS('Data entry'!$R$6:$R$200,'Summary Data'!$A74,'Data entry'!$B$6:$B$200,{"Confirmed";"Probable"},'Data entry'!$AO$6:$AO$200,$G$10, 'Data entry'!$BD$6:$BD$200,"&lt;&gt;*Negative*"))</f>
        <v>0</v>
      </c>
      <c r="H74" s="13">
        <f>SUM(COUNTIFS('Data entry'!$R$6:$R$200,'Summary Data'!$A74,'Data entry'!$B$6:$B$200,{"Confirmed";"Probable"},'Data entry'!$AO$6:$AO$200,$H$10, 'Data entry'!$BD$6:$BD$200,"&lt;&gt;*Negative*"))</f>
        <v>0</v>
      </c>
      <c r="I74" s="13">
        <f>SUM(COUNTIFS('Data entry'!$R$6:$R$200,'Summary Data'!$A74,'Data entry'!$B$6:$B$200,{"Confirmed";"Probable"},'Data entry'!$AO$6:$AO$200,$I$10, 'Data entry'!$BD$6:$BD$200,"&lt;&gt;*Negative*"))</f>
        <v>0</v>
      </c>
      <c r="J74" s="13">
        <f>SUM(COUNTIFS('Data entry'!$R$6:$R$200,'Summary Data'!$A74,'Data entry'!$B$6:$B$200,{"Confirmed";"Probable"},'Data entry'!$AO$6:$AO$200,$J$10, 'Data entry'!$BD$6:$BD$200,"&lt;&gt;*Negative*"))</f>
        <v>0</v>
      </c>
      <c r="K74" s="13">
        <f>SUM(COUNTIFS('Data entry'!$R$6:$R$200,'Summary Data'!$A74,'Data entry'!$B$6:$B$200,{"Confirmed";"Probable"},'Data entry'!$AO$6:$AO$200,$K$10, 'Data entry'!$BD$6:$BD$200,"&lt;&gt;*Negative*"))</f>
        <v>0</v>
      </c>
      <c r="L74" s="13">
        <f>SUM(COUNTIFS('Data entry'!$R$6:$R$200,'Summary Data'!$A74,'Data entry'!$B$6:$B$200,{"Confirmed";"Probable"},'Data entry'!$AO$6:$AO$200,$L$10, 'Data entry'!$BD$6:$BD$200,"&lt;&gt;*Negative*"))</f>
        <v>0</v>
      </c>
      <c r="M74" s="13">
        <f>SUM(COUNTIFS('Data entry'!$R$6:$R$200,'Summary Data'!$A74,'Data entry'!$B$6:$B$200,{"Confirmed";"Probable"},'Data entry'!$AO$6:$AO$200,$M$10, 'Data entry'!$BD$6:$BD$200,"&lt;&gt;*Negative*"))</f>
        <v>0</v>
      </c>
      <c r="N74" s="13">
        <f>SUM(COUNTIFS('Data entry'!$R$6:$R$200,'Summary Data'!$A74,'Data entry'!$B$6:$B$200,{"Confirmed";"Probable"},'Data entry'!$AO$6:$AO$200,$N$10, 'Data entry'!$BD$6:$BD$200,"&lt;&gt;*Negative*"))</f>
        <v>0</v>
      </c>
      <c r="O74" s="15">
        <f t="shared" si="3"/>
        <v>0</v>
      </c>
      <c r="P74" s="15">
        <f t="shared" si="4"/>
        <v>0</v>
      </c>
      <c r="Q74" s="15">
        <f>SUM(COUNTIFS('Data entry'!$R$6:$R$200,'Summary Data'!$A74,'Data entry'!$B$6:$B$200,{"Confirmed";"Probable"},'Data entry'!$AP$6:$AP$200,'Data Validation'!$U$2, 'Data entry'!$BD$6:$BD$200,"&lt;&gt;*Negative*"))</f>
        <v>0</v>
      </c>
      <c r="R74" s="15">
        <f>SUM(COUNTIFS('Data entry'!$R$6:$R$200,'Summary Data'!$A74,'Data entry'!$B$6:$B$200,{"Confirmed";"Probable"},'Data entry'!$AP$6:$AP$200,'Data Validation'!$U$3, 'Data entry'!$BD$6:$BD$200,"&lt;&gt;*Negative*"))</f>
        <v>0</v>
      </c>
      <c r="S74" s="15">
        <f>SUM(COUNTIFS('Data entry'!$R$6:$R$200,'Summary Data'!$A74,'Data entry'!$B$6:$B$200,{"Confirmed";"Probable"},'Data entry'!$AP$6:$AP$200,'Data Validation'!$U$4, 'Data entry'!$BD$6:$BD$200,"&lt;&gt;*Negative*"))</f>
        <v>0</v>
      </c>
      <c r="T74" s="15">
        <f>SUM(COUNTIFS('Data entry'!$R$6:$R$200,'Summary Data'!$A74,'Data entry'!$B$6:$B$200,{"Confirmed";"Probable"},'Data entry'!$AP$6:$AP$200,'Data Validation'!$U$5, 'Data entry'!$BD$6:$BD$200,"&lt;&gt;*Negative*"))</f>
        <v>0</v>
      </c>
      <c r="U74" s="15">
        <f>SUM(COUNTIFS('Data entry'!$R$6:$R$200,'Summary Data'!$A74,'Data entry'!$B$6:$B$200,{"Confirmed";"Probable"},'Data entry'!$AP$6:$AP$200,'Data Validation'!$U$6, 'Data entry'!$BD$6:$BD$200,"&lt;&gt;*Negative*"))</f>
        <v>0</v>
      </c>
      <c r="V74" s="15">
        <f>SUM(COUNTIFS('Data entry'!$R$6:$R$200,'Summary Data'!$A74,'Data entry'!$B$6:$B$200,{"Confirmed";"Probable"},'Data entry'!$AQ$6:$AQ$200,'Data Validation'!$V$2, 'Data entry'!$BD$6:$BD$200,"&lt;&gt;*Negative*"))</f>
        <v>0</v>
      </c>
      <c r="W74" s="15">
        <f>SUM(COUNTIFS('Data entry'!$R$6:$R$200,'Summary Data'!$A74,'Data entry'!$B$6:$B$200,{"Confirmed";"Probable"},'Data entry'!$AQ$6:$AQ$200,'Data Validation'!$V$3, 'Data entry'!$BD$6:$BD$200,"&lt;&gt;*Negative*"))</f>
        <v>0</v>
      </c>
      <c r="X74" s="15">
        <f>SUM(COUNTIFS('Data entry'!$R$6:$R$200,'Summary Data'!$A74,'Data entry'!$B$6:$B$200,{"Confirmed";"Probable"},'Data entry'!$AQ$6:$AQ$200,'Data Validation'!$V$4, 'Data entry'!$BD$6:$BD$200,"&lt;&gt;*Negative*"))</f>
        <v>0</v>
      </c>
      <c r="Y74" s="15">
        <f>SUM(COUNTIFS('Data entry'!$R$6:$R$200,'Summary Data'!$A74,'Data entry'!$B$6:$B$200,{"Confirmed";"Probable"},'Data entry'!$AQ$6:$AQ$200,'Data Validation'!$V$5, 'Data entry'!$BD$6:$BD$200,"&lt;&gt;*Negative*"))</f>
        <v>0</v>
      </c>
      <c r="Z74" s="15">
        <f>SUM(COUNTIFS('Data entry'!$R$6:$R$200,'Summary Data'!$A74,'Data entry'!$B$6:$B$200,{"Confirmed";"Probable"},'Data entry'!$AQ$6:$AQ$200,'Data Validation'!$V$6, 'Data entry'!$BD$6:$BD$200,"&lt;&gt;*Negative*"))</f>
        <v>0</v>
      </c>
      <c r="AA74" s="15">
        <f>SUM(COUNTIFS('Data entry'!$R$6:$R$200,'Summary Data'!$A74,'Data entry'!$B$6:$B$200,{"Confirmed";"Probable"},'Data entry'!$AQ$6:$AQ$200,'Data Validation'!$V$7, 'Data entry'!$BD$6:$BD$200,"&lt;&gt;*Negative*"))</f>
        <v>0</v>
      </c>
      <c r="AB74" s="15">
        <f>SUM(COUNTIFS('Data entry'!$R$6:$R$200,'Summary Data'!$A74,'Data entry'!$B$6:$B$200,{"Confirmed";"Probable"},'Data entry'!$AQ$6:$AQ$200,'Data Validation'!$V$8, 'Data entry'!$BD$6:$BD$200,"&lt;&gt;*Negative*"))</f>
        <v>0</v>
      </c>
      <c r="AC74" s="15">
        <f>SUM(COUNTIFS('Data entry'!$R$6:$R$200,'Summary Data'!$A74,'Data entry'!$B$6:$B$200,{"Confirmed";"Probable"},'Data entry'!$AQ$6:$AQ$200,'Data Validation'!$V$9, 'Data entry'!$BD$6:$BD$200,"&lt;&gt;*Negative*"))</f>
        <v>0</v>
      </c>
      <c r="AD74" s="15">
        <f>SUM(COUNTIFS('Data entry'!$R$6:$R$200,'Summary Data'!$A74,'Data entry'!$B$6:$B$200,{"Confirmed";"Probable"},'Data entry'!$AQ$6:$AQ$200,'Data Validation'!$V$10, 'Data entry'!$BD$6:$BD$200,"&lt;&gt;*Negative*"))</f>
        <v>0</v>
      </c>
      <c r="AE74" s="15">
        <f>SUM(COUNTIFS('Data entry'!$R$6:$R$200,'Summary Data'!$A74,'Data entry'!$B$6:$B$200,{"Confirmed";"Probable"},'Data entry'!$AQ$6:$AQ$200,'Data Validation'!$V$11, 'Data entry'!$BD$6:$BD$200,"&lt;&gt;*Negative*"))</f>
        <v>0</v>
      </c>
      <c r="AF74" s="15">
        <f>SUM(COUNTIFS('Data entry'!$R$6:$R$200,'Summary Data'!$A74,'Data entry'!$B$6:$B$200,{"Confirmed";"Probable"},'Data entry'!$AQ$6:$AQ$200,'Data Validation'!$V$2, 'Data entry'!$AP$6:$AP$200,'Data Validation'!$U$2, 'Data entry'!$BD$6:$BD$200,"&lt;&gt;*Negative*"))</f>
        <v>0</v>
      </c>
      <c r="AG74" s="15">
        <f>SUM(COUNTIFS('Data entry'!$R$6:$R$200,'Summary Data'!$A74,'Data entry'!$B$6:$B$200,{"Confirmed";"Probable"},'Data entry'!$AQ$6:$AQ$200,'Data Validation'!$V$2, 'Data entry'!$AP$6:$AP$200,'Data Validation'!$U$3, 'Data entry'!$BD$6:$BD$200,"&lt;&gt;*Negative*"))</f>
        <v>0</v>
      </c>
      <c r="AH74" s="15">
        <f>SUM(COUNTIFS('Data entry'!$R$6:$R$200,'Summary Data'!$A74,'Data entry'!$B$6:$B$200,{"Confirmed";"Probable"},'Data entry'!$AQ$6:$AQ$200,'Data Validation'!$V$2, 'Data entry'!$AP$6:$AP$200,'Data Validation'!$U$4, 'Data entry'!$BD$6:$BD$200,"&lt;&gt;*Negative*"))</f>
        <v>0</v>
      </c>
      <c r="AI74" s="15">
        <f>SUM(COUNTIFS('Data entry'!$R$6:$R$200,'Summary Data'!$A74,'Data entry'!$B$6:$B$200,{"Confirmed";"Probable"},'Data entry'!$AQ$6:$AQ$200,'Data Validation'!$V$2, 'Data entry'!$AP$6:$AP$200,'Data Validation'!$U$5, 'Data entry'!$BD$6:$BD$200,"&lt;&gt;*Negative*"))</f>
        <v>0</v>
      </c>
      <c r="AJ74" s="15">
        <f>SUM(COUNTIFS('Data entry'!$R$6:$R$200,'Summary Data'!$A74,'Data entry'!$B$6:$B$200,{"Confirmed";"Probable"},'Data entry'!$AQ$6:$AQ$200,'Data Validation'!$V$2, 'Data entry'!$AP$6:$AP$200,'Data Validation'!$U$6, 'Data entry'!$BD$6:$BD$200,"&lt;&gt;*Negative*"))</f>
        <v>0</v>
      </c>
      <c r="AK74" s="15">
        <f>SUM(COUNTIFS('Data entry'!$R$6:$R$200,'Summary Data'!$A74,'Data entry'!$B$6:$B$200,{"Confirmed";"Probable"},'Data entry'!$AQ$6:$AQ$200,'Data Validation'!$V$3, 'Data entry'!$AP$6:$AP$200,'Data Validation'!$U$2, 'Data entry'!$BD$6:$BD$200,"&lt;&gt;*Negative*"))</f>
        <v>0</v>
      </c>
      <c r="AL74" s="15">
        <f>SUM(COUNTIFS('Data entry'!$R$6:$R$200,'Summary Data'!$A74,'Data entry'!$B$6:$B$200,{"Confirmed";"Probable"},'Data entry'!$AQ$6:$AQ$200,'Data Validation'!$V$3, 'Data entry'!$AP$6:$AP$200,'Data Validation'!$U$3, 'Data entry'!$BD$6:$BD$200,"&lt;&gt;*Negative*"))</f>
        <v>0</v>
      </c>
      <c r="AM74" s="15">
        <f>SUM(COUNTIFS('Data entry'!$R$6:$R$200,'Summary Data'!$A74,'Data entry'!$B$6:$B$200,{"Confirmed";"Probable"},'Data entry'!$AQ$6:$AQ$200,'Data Validation'!$V$3, 'Data entry'!$AP$6:$AP$200,'Data Validation'!$U$4, 'Data entry'!$BD$6:$BD$200,"&lt;&gt;*Negative*"))</f>
        <v>0</v>
      </c>
      <c r="AN74" s="15">
        <f>SUM(COUNTIFS('Data entry'!$R$6:$R$200,'Summary Data'!$A74,'Data entry'!$B$6:$B$200,{"Confirmed";"Probable"},'Data entry'!$AQ$6:$AQ$200,'Data Validation'!$V$3, 'Data entry'!$AP$6:$AP$200,'Data Validation'!$U$5, 'Data entry'!$BD$6:$BD$200,"&lt;&gt;*Negative*"))</f>
        <v>0</v>
      </c>
      <c r="AO74" s="15">
        <f>SUM(COUNTIFS('Data entry'!$R$6:$R$200,'Summary Data'!$A74,'Data entry'!$B$6:$B$200,{"Confirmed";"Probable"},'Data entry'!$AQ$6:$AQ$200,'Data Validation'!$V$3, 'Data entry'!$AP$6:$AP$200,'Data Validation'!$U$6, 'Data entry'!$BD$6:$BD$200,"&lt;&gt;*Negative*"))</f>
        <v>0</v>
      </c>
      <c r="AP74" s="15">
        <f>SUM(COUNTIFS('Data entry'!$R$6:$R$200,'Summary Data'!$A74,'Data entry'!$B$6:$B$200,{"Confirmed";"Probable"},'Data entry'!$AQ$6:$AQ$200,'Data Validation'!$V$4, 'Data entry'!$AP$6:$AP$200,'Data Validation'!$U$2, 'Data entry'!$BD$6:$BD$200,"&lt;&gt;*Negative*"))</f>
        <v>0</v>
      </c>
      <c r="AQ74" s="15">
        <f>SUM(COUNTIFS('Data entry'!$R$6:$R$200,'Summary Data'!$A74,'Data entry'!$B$6:$B$200,{"Confirmed";"Probable"},'Data entry'!$AQ$6:$AQ$200,'Data Validation'!$V$4, 'Data entry'!$AP$6:$AP$200,'Data Validation'!$U$3, 'Data entry'!$BD$6:$BD$200,"&lt;&gt;*Negative*"))</f>
        <v>0</v>
      </c>
      <c r="AR74" s="15">
        <f>SUM(COUNTIFS('Data entry'!$R$6:$R$200,'Summary Data'!$A74,'Data entry'!$B$6:$B$200,{"Confirmed";"Probable"},'Data entry'!$AQ$6:$AQ$200,'Data Validation'!$V$4, 'Data entry'!$AP$6:$AP$200,'Data Validation'!$U$4, 'Data entry'!$BD$6:$BD$200,"&lt;&gt;*Negative*"))</f>
        <v>0</v>
      </c>
      <c r="AS74" s="15">
        <f>SUM(COUNTIFS('Data entry'!$R$6:$R$200,'Summary Data'!$A74,'Data entry'!$B$6:$B$200,{"Confirmed";"Probable"},'Data entry'!$AQ$6:$AQ$200,'Data Validation'!$V$4, 'Data entry'!$AP$6:$AP$200,'Data Validation'!$U$5, 'Data entry'!$BD$6:$BD$200,"&lt;&gt;*Negative*"))</f>
        <v>0</v>
      </c>
      <c r="AT74" s="15">
        <f>SUM(COUNTIFS('Data entry'!$R$6:$R$200,'Summary Data'!$A74,'Data entry'!$B$6:$B$200,{"Confirmed";"Probable"},'Data entry'!$AQ$6:$AQ$200,'Data Validation'!$V$4, 'Data entry'!$AP$6:$AP$200,'Data Validation'!$U$6, 'Data entry'!$BD$6:$BD$200,"&lt;&gt;*Negative*"))</f>
        <v>0</v>
      </c>
      <c r="AU74" s="15">
        <f>SUM(COUNTIFS('Data entry'!$R$6:$R$200,'Summary Data'!$A74,'Data entry'!$B$6:$B$200,{"Confirmed";"Probable"},'Data entry'!$AQ$6:$AQ$200,'Data Validation'!$V$5, 'Data entry'!$AP$6:$AP$200,'Data Validation'!$U$2, 'Data entry'!$BD$6:$BD$200,"&lt;&gt;*Negative*"))</f>
        <v>0</v>
      </c>
      <c r="AV74" s="15">
        <f>SUM(COUNTIFS('Data entry'!$R$6:$R$200,'Summary Data'!$A74,'Data entry'!$B$6:$B$200,{"Confirmed";"Probable"},'Data entry'!$AQ$6:$AQ$200,'Data Validation'!$V$5, 'Data entry'!$AP$6:$AP$200,'Data Validation'!$U$3, 'Data entry'!$BD$6:$BD$200,"&lt;&gt;*Negative*"))</f>
        <v>0</v>
      </c>
      <c r="AW74" s="15">
        <f>SUM(COUNTIFS('Data entry'!$R$6:$R$200,'Summary Data'!$A74,'Data entry'!$B$6:$B$200,{"Confirmed";"Probable"},'Data entry'!$AQ$6:$AQ$200,'Data Validation'!$V$5, 'Data entry'!$AP$6:$AP$200,'Data Validation'!$U$4, 'Data entry'!$BD$6:$BD$200,"&lt;&gt;*Negative*"))</f>
        <v>0</v>
      </c>
      <c r="AX74" s="15">
        <f>SUM(COUNTIFS('Data entry'!$R$6:$R$200,'Summary Data'!$A74,'Data entry'!$B$6:$B$200,{"Confirmed";"Probable"},'Data entry'!$AQ$6:$AQ$200,'Data Validation'!$V$5, 'Data entry'!$AP$6:$AP$200,'Data Validation'!$U$5, 'Data entry'!$BD$6:$BD$200,"&lt;&gt;*Negative*"))</f>
        <v>0</v>
      </c>
      <c r="AY74" s="15">
        <f>SUM(COUNTIFS('Data entry'!$R$6:$R$200,'Summary Data'!$A74,'Data entry'!$B$6:$B$200,{"Confirmed";"Probable"},'Data entry'!$AQ$6:$AQ$200,'Data Validation'!$V$5, 'Data entry'!$AP$6:$AP$200,'Data Validation'!$U$6, 'Data entry'!$BD$6:$BD$200,"&lt;&gt;*Negative*"))</f>
        <v>0</v>
      </c>
      <c r="AZ74" s="15">
        <f>SUM(COUNTIFS('Data entry'!$R$6:$R$200,'Summary Data'!$A74,'Data entry'!$B$6:$B$200,{"Confirmed";"Probable"},'Data entry'!$AQ$6:$AQ$200,'Data Validation'!$V$6, 'Data entry'!$AP$6:$AP$200,'Data Validation'!$U$2, 'Data entry'!$BD$6:$BD$200,"&lt;&gt;*Negative*"))</f>
        <v>0</v>
      </c>
      <c r="BA74" s="15">
        <f>SUM(COUNTIFS('Data entry'!$R$6:$R$200,'Summary Data'!$A74,'Data entry'!$B$6:$B$200,{"Confirmed";"Probable"},'Data entry'!$AQ$6:$AQ$200,'Data Validation'!$V$6, 'Data entry'!$AP$6:$AP$200,'Data Validation'!$U$3, 'Data entry'!$BD$6:$BD$200,"&lt;&gt;*Negative*"))</f>
        <v>0</v>
      </c>
      <c r="BB74" s="15">
        <f>SUM(COUNTIFS('Data entry'!$R$6:$R$200,'Summary Data'!$A74,'Data entry'!$B$6:$B$200,{"Confirmed";"Probable"},'Data entry'!$AQ$6:$AQ$200,'Data Validation'!$V$6, 'Data entry'!$AP$6:$AP$200,'Data Validation'!$U$4, 'Data entry'!$BD$6:$BD$200,"&lt;&gt;*Negative*"))</f>
        <v>0</v>
      </c>
      <c r="BC74" s="15">
        <f>SUM(COUNTIFS('Data entry'!$R$6:$R$200,'Summary Data'!$A74,'Data entry'!$B$6:$B$200,{"Confirmed";"Probable"},'Data entry'!$AQ$6:$AQ$200,'Data Validation'!$V$6, 'Data entry'!$AP$6:$AP$200,'Data Validation'!$U$5, 'Data entry'!$BD$6:$BD$200,"&lt;&gt;*Negative*"))</f>
        <v>0</v>
      </c>
      <c r="BD74" s="15">
        <f>SUM(COUNTIFS('Data entry'!$R$6:$R$200,'Summary Data'!$A74,'Data entry'!$B$6:$B$200,{"Confirmed";"Probable"},'Data entry'!$AQ$6:$AQ$200,'Data Validation'!$V$6, 'Data entry'!$AP$6:$AP$200,'Data Validation'!$U$6, 'Data entry'!$BD$6:$BD$200,"&lt;&gt;*Negative*"))</f>
        <v>0</v>
      </c>
      <c r="BE74" s="15">
        <f>SUM(COUNTIFS('Data entry'!$R$6:$R$200,'Summary Data'!$A74,'Data entry'!$B$6:$B$200,{"Confirmed";"Probable"},'Data entry'!$AQ$6:$AQ$200,'Data Validation'!$V$7, 'Data entry'!$AP$6:$AP$200,'Data Validation'!$U$2, 'Data entry'!$BD$6:$BD$200,"&lt;&gt;*Negative*"))</f>
        <v>0</v>
      </c>
      <c r="BF74" s="15">
        <f>SUM(COUNTIFS('Data entry'!$R$6:$R$200,'Summary Data'!$A74,'Data entry'!$B$6:$B$200,{"Confirmed";"Probable"},'Data entry'!$AQ$6:$AQ$200,'Data Validation'!$V$7, 'Data entry'!$AP$6:$AP$200,'Data Validation'!$U$3, 'Data entry'!$BD$6:$BD$200,"&lt;&gt;*Negative*"))</f>
        <v>0</v>
      </c>
      <c r="BG74" s="15">
        <f>SUM(COUNTIFS('Data entry'!$R$6:$R$200,'Summary Data'!$A74,'Data entry'!$B$6:$B$200,{"Confirmed";"Probable"},'Data entry'!$AQ$6:$AQ$200,'Data Validation'!$V$7, 'Data entry'!$AP$6:$AP$200,'Data Validation'!$U$4, 'Data entry'!$BD$6:$BD$200,"&lt;&gt;*Negative*"))</f>
        <v>0</v>
      </c>
      <c r="BH74" s="15">
        <f>SUM(COUNTIFS('Data entry'!$R$6:$R$200,'Summary Data'!$A74,'Data entry'!$B$6:$B$200,{"Confirmed";"Probable"},'Data entry'!$AQ$6:$AQ$200,'Data Validation'!$V$7, 'Data entry'!$AP$6:$AP$200,'Data Validation'!$U$5, 'Data entry'!$BD$6:$BD$200,"&lt;&gt;*Negative*"))</f>
        <v>0</v>
      </c>
      <c r="BI74" s="15">
        <f>SUM(COUNTIFS('Data entry'!$R$6:$R$200,'Summary Data'!$A74,'Data entry'!$B$6:$B$200,{"Confirmed";"Probable"},'Data entry'!$AQ$6:$AQ$200,'Data Validation'!$V$7, 'Data entry'!$AP$6:$AP$200,'Data Validation'!$U$6, 'Data entry'!$BD$6:$BD$200,"&lt;&gt;*Negative*"))</f>
        <v>0</v>
      </c>
      <c r="BJ74" s="15">
        <f>SUM(COUNTIFS('Data entry'!$R$6:$R$200,'Summary Data'!$A74,'Data entry'!$B$6:$B$200,{"Confirmed";"Probable"},'Data entry'!$AQ$6:$AQ$200,'Data Validation'!$V$8, 'Data entry'!$AP$6:$AP$200,'Data Validation'!$U$2, 'Data entry'!$BD$6:$BD$200,"&lt;&gt;*Negative*"))</f>
        <v>0</v>
      </c>
      <c r="BK74" s="15">
        <f>SUM(COUNTIFS('Data entry'!$R$6:$R$200,'Summary Data'!$A74,'Data entry'!$B$6:$B$200,{"Confirmed";"Probable"},'Data entry'!$AQ$6:$AQ$200,'Data Validation'!$V$8, 'Data entry'!$AP$6:$AP$200,'Data Validation'!$U$3, 'Data entry'!$BD$6:$BD$200,"&lt;&gt;*Negative*"))</f>
        <v>0</v>
      </c>
      <c r="BL74" s="15">
        <f>SUM(COUNTIFS('Data entry'!$R$6:$R$200,'Summary Data'!$A74,'Data entry'!$B$6:$B$200,{"Confirmed";"Probable"},'Data entry'!$AQ$6:$AQ$200,'Data Validation'!$V$8, 'Data entry'!$AP$6:$AP$200,'Data Validation'!$U$4, 'Data entry'!$BD$6:$BD$200,"&lt;&gt;*Negative*"))</f>
        <v>0</v>
      </c>
      <c r="BM74" s="15">
        <f>SUM(COUNTIFS('Data entry'!$R$6:$R$200,'Summary Data'!$A74,'Data entry'!$B$6:$B$200,{"Confirmed";"Probable"},'Data entry'!$AQ$6:$AQ$200,'Data Validation'!$V$8, 'Data entry'!$AP$6:$AP$200,'Data Validation'!$U$5, 'Data entry'!$BD$6:$BD$200,"&lt;&gt;*Negative*"))</f>
        <v>0</v>
      </c>
      <c r="BN74" s="15">
        <f>SUM(COUNTIFS('Data entry'!$R$6:$R$200,'Summary Data'!$A74,'Data entry'!$B$6:$B$200,{"Confirmed";"Probable"},'Data entry'!$AQ$6:$AQ$200,'Data Validation'!$V$8, 'Data entry'!$AP$6:$AP$200,'Data Validation'!$U$6, 'Data entry'!$BD$6:$BD$200,"&lt;&gt;*Negative*"))</f>
        <v>0</v>
      </c>
      <c r="BO74" s="15">
        <f>SUM(COUNTIFS('Data entry'!$R$6:$R$200,'Summary Data'!$A74,'Data entry'!$B$6:$B$200,{"Confirmed";"Probable"},'Data entry'!$AQ$6:$AQ$200,'Data Validation'!$V$9, 'Data entry'!$AP$6:$AP$200,'Data Validation'!$U$2, 'Data entry'!$BD$6:$BD$200,"&lt;&gt;*Negative*"))</f>
        <v>0</v>
      </c>
      <c r="BP74" s="15">
        <f>SUM(COUNTIFS('Data entry'!$R$6:$R$200,'Summary Data'!$A74,'Data entry'!$B$6:$B$200,{"Confirmed";"Probable"},'Data entry'!$AQ$6:$AQ$200,'Data Validation'!$V$9, 'Data entry'!$AP$6:$AP$200,'Data Validation'!$U$3, 'Data entry'!$BD$6:$BD$200,"&lt;&gt;*Negative*"))</f>
        <v>0</v>
      </c>
      <c r="BQ74" s="15">
        <f>SUM(COUNTIFS('Data entry'!$R$6:$R$200,'Summary Data'!$A74,'Data entry'!$B$6:$B$200,{"Confirmed";"Probable"},'Data entry'!$AQ$6:$AQ$200,'Data Validation'!$V$9, 'Data entry'!$AP$6:$AP$200,'Data Validation'!$U$4, 'Data entry'!$BD$6:$BD$200,"&lt;&gt;*Negative*"))</f>
        <v>0</v>
      </c>
      <c r="BR74" s="15">
        <f>SUM(COUNTIFS('Data entry'!$R$6:$R$200,'Summary Data'!$A74,'Data entry'!$B$6:$B$200,{"Confirmed";"Probable"},'Data entry'!$AQ$6:$AQ$200,'Data Validation'!$V$9, 'Data entry'!$AP$6:$AP$200,'Data Validation'!$U$5, 'Data entry'!$BD$6:$BD$200,"&lt;&gt;*Negative*"))</f>
        <v>0</v>
      </c>
      <c r="BS74" s="15">
        <f>SUM(COUNTIFS('Data entry'!$R$6:$R$200,'Summary Data'!$A74,'Data entry'!$B$6:$B$200,{"Confirmed";"Probable"},'Data entry'!$AQ$6:$AQ$200,'Data Validation'!$V$9, 'Data entry'!$AP$6:$AP$200,'Data Validation'!$U$6, 'Data entry'!$BD$6:$BD$200,"&lt;&gt;*Negative*"))</f>
        <v>0</v>
      </c>
      <c r="BT74" s="15">
        <f>SUM(COUNTIFS('Data entry'!$R$6:$R$200,'Summary Data'!$A74,'Data entry'!$B$6:$B$200,{"Confirmed";"Probable"},'Data entry'!$AQ$6:$AQ$200,'Data Validation'!$V$10, 'Data entry'!$AP$6:$AP$200,'Data Validation'!$U$2, 'Data entry'!$BD$6:$BD$200,"&lt;&gt;*Negative*"))</f>
        <v>0</v>
      </c>
      <c r="BU74" s="15">
        <f>SUM(COUNTIFS('Data entry'!$R$6:$R$200,'Summary Data'!$A74,'Data entry'!$B$6:$B$200,{"Confirmed";"Probable"},'Data entry'!$AQ$6:$AQ$200,'Data Validation'!$V$10, 'Data entry'!$AP$6:$AP$200,'Data Validation'!$U$3, 'Data entry'!$BD$6:$BD$200,"&lt;&gt;*Negative*"))</f>
        <v>0</v>
      </c>
      <c r="BV74" s="15">
        <f>SUM(COUNTIFS('Data entry'!$R$6:$R$200,'Summary Data'!$A74,'Data entry'!$B$6:$B$200,{"Confirmed";"Probable"},'Data entry'!$AQ$6:$AQ$200,'Data Validation'!$V$10, 'Data entry'!$AP$6:$AP$200,'Data Validation'!$U$4, 'Data entry'!$BD$6:$BD$200,"&lt;&gt;*Negative*"))</f>
        <v>0</v>
      </c>
      <c r="BW74" s="15">
        <f>SUM(COUNTIFS('Data entry'!$R$6:$R$200,'Summary Data'!$A74,'Data entry'!$B$6:$B$200,{"Confirmed";"Probable"},'Data entry'!$AQ$6:$AQ$200,'Data Validation'!$V$10, 'Data entry'!$AP$6:$AP$200,'Data Validation'!$U$5, 'Data entry'!$BD$6:$BD$200,"&lt;&gt;*Negative*"))</f>
        <v>0</v>
      </c>
      <c r="BX74" s="15">
        <f>SUM(COUNTIFS('Data entry'!$R$6:$R$200,'Summary Data'!$A74,'Data entry'!$B$6:$B$200,{"Confirmed";"Probable"},'Data entry'!$AQ$6:$AQ$200,'Data Validation'!$V$10, 'Data entry'!$AP$6:$AP$200,'Data Validation'!$U$6, 'Data entry'!$BD$6:$BD$200,"&lt;&gt;*Negative*"))</f>
        <v>0</v>
      </c>
      <c r="BY74" s="15">
        <f>SUM(COUNTIFS('Data entry'!$R$6:$R$200,'Summary Data'!$A74,'Data entry'!$B$6:$B$200,{"Confirmed";"Probable"},'Data entry'!$AQ$6:$AQ$200,'Data Validation'!$V$11, 'Data entry'!$AP$6:$AP$200,'Data Validation'!$U$2, 'Data entry'!$BD$6:$BD$200,"&lt;&gt;*Negative*"))</f>
        <v>0</v>
      </c>
      <c r="BZ74" s="15">
        <f>SUM(COUNTIFS('Data entry'!$R$6:$R$200,'Summary Data'!$A74,'Data entry'!$B$6:$B$200,{"Confirmed";"Probable"},'Data entry'!$AQ$6:$AQ$200,'Data Validation'!$V$11, 'Data entry'!$AP$6:$AP$200,'Data Validation'!$U$3, 'Data entry'!$BD$6:$BD$200,"&lt;&gt;*Negative*"))</f>
        <v>0</v>
      </c>
      <c r="CA74" s="15">
        <f>SUM(COUNTIFS('Data entry'!$R$6:$R$200,'Summary Data'!$A74,'Data entry'!$B$6:$B$200,{"Confirmed";"Probable"},'Data entry'!$AQ$6:$AQ$200,'Data Validation'!$V$11, 'Data entry'!$AP$6:$AP$200,'Data Validation'!$U$4, 'Data entry'!$BD$6:$BD$200,"&lt;&gt;*Negative*"))</f>
        <v>0</v>
      </c>
      <c r="CB74" s="15">
        <f>SUM(COUNTIFS('Data entry'!$R$6:$R$200,'Summary Data'!$A74,'Data entry'!$B$6:$B$200,{"Confirmed";"Probable"},'Data entry'!$AQ$6:$AQ$200,'Data Validation'!$V$11, 'Data entry'!$AP$6:$AP$200,'Data Validation'!$U$5, 'Data entry'!$BD$6:$BD$200,"&lt;&gt;*Negative*"))</f>
        <v>0</v>
      </c>
      <c r="CC74" s="15">
        <f>SUM(COUNTIFS('Data entry'!$R$6:$R$200,'Summary Data'!$A74,'Data entry'!$B$6:$B$200,{"Confirmed";"Probable"},'Data entry'!$AQ$6:$AQ$200,'Data Validation'!$V$11, 'Data entry'!$AP$6:$AP$200,'Data Validation'!$U$6, 'Data entry'!$BD$6:$BD$200,"&lt;&gt;*Negative*"))</f>
        <v>0</v>
      </c>
    </row>
    <row r="75" spans="1:81" x14ac:dyDescent="0.3">
      <c r="A75" s="12">
        <f t="shared" si="5"/>
        <v>63</v>
      </c>
      <c r="B75" s="13">
        <f t="shared" si="2"/>
        <v>0</v>
      </c>
      <c r="C75" s="13">
        <f>COUNTIFS('Data entry'!$R$6:$R$200,$A75,'Data entry'!$B$6:$B$200,"Confirmed",'Data entry'!$BD$6:$BD$200,"&lt;&gt;*Negative*")</f>
        <v>0</v>
      </c>
      <c r="D75" s="13">
        <f>COUNTIFS('Data entry'!$R$6:$R$200,$A75,'Data entry'!$B$6:$B$200,"Probable",'Data entry'!$BD$6:$BD$200,"&lt;&gt;*Negative*")</f>
        <v>0</v>
      </c>
      <c r="E75" s="13">
        <f>COUNTIFS('Data entry'!$R$6:$R$200,$A75,'Data entry'!$B$6:$B$200,"DNM")</f>
        <v>0</v>
      </c>
      <c r="F75" s="13">
        <f>SUM(COUNTIFS('Data entry'!$R$6:$R$200,'Summary Data'!$A75,'Data entry'!$B$6:$B$200,{"Confirmed";"Probable"},'Data entry'!$AO$6:$AO$200,$F$10, 'Data entry'!$BD$6:$BD$200,"&lt;&gt;*Negative*"))</f>
        <v>0</v>
      </c>
      <c r="G75" s="13">
        <f>SUM(COUNTIFS('Data entry'!$R$6:$R$200,'Summary Data'!$A75,'Data entry'!$B$6:$B$200,{"Confirmed";"Probable"},'Data entry'!$AO$6:$AO$200,$G$10, 'Data entry'!$BD$6:$BD$200,"&lt;&gt;*Negative*"))</f>
        <v>0</v>
      </c>
      <c r="H75" s="13">
        <f>SUM(COUNTIFS('Data entry'!$R$6:$R$200,'Summary Data'!$A75,'Data entry'!$B$6:$B$200,{"Confirmed";"Probable"},'Data entry'!$AO$6:$AO$200,$H$10, 'Data entry'!$BD$6:$BD$200,"&lt;&gt;*Negative*"))</f>
        <v>0</v>
      </c>
      <c r="I75" s="13">
        <f>SUM(COUNTIFS('Data entry'!$R$6:$R$200,'Summary Data'!$A75,'Data entry'!$B$6:$B$200,{"Confirmed";"Probable"},'Data entry'!$AO$6:$AO$200,$I$10, 'Data entry'!$BD$6:$BD$200,"&lt;&gt;*Negative*"))</f>
        <v>0</v>
      </c>
      <c r="J75" s="13">
        <f>SUM(COUNTIFS('Data entry'!$R$6:$R$200,'Summary Data'!$A75,'Data entry'!$B$6:$B$200,{"Confirmed";"Probable"},'Data entry'!$AO$6:$AO$200,$J$10, 'Data entry'!$BD$6:$BD$200,"&lt;&gt;*Negative*"))</f>
        <v>0</v>
      </c>
      <c r="K75" s="13">
        <f>SUM(COUNTIFS('Data entry'!$R$6:$R$200,'Summary Data'!$A75,'Data entry'!$B$6:$B$200,{"Confirmed";"Probable"},'Data entry'!$AO$6:$AO$200,$K$10, 'Data entry'!$BD$6:$BD$200,"&lt;&gt;*Negative*"))</f>
        <v>0</v>
      </c>
      <c r="L75" s="13">
        <f>SUM(COUNTIFS('Data entry'!$R$6:$R$200,'Summary Data'!$A75,'Data entry'!$B$6:$B$200,{"Confirmed";"Probable"},'Data entry'!$AO$6:$AO$200,$L$10, 'Data entry'!$BD$6:$BD$200,"&lt;&gt;*Negative*"))</f>
        <v>0</v>
      </c>
      <c r="M75" s="13">
        <f>SUM(COUNTIFS('Data entry'!$R$6:$R$200,'Summary Data'!$A75,'Data entry'!$B$6:$B$200,{"Confirmed";"Probable"},'Data entry'!$AO$6:$AO$200,$M$10, 'Data entry'!$BD$6:$BD$200,"&lt;&gt;*Negative*"))</f>
        <v>0</v>
      </c>
      <c r="N75" s="13">
        <f>SUM(COUNTIFS('Data entry'!$R$6:$R$200,'Summary Data'!$A75,'Data entry'!$B$6:$B$200,{"Confirmed";"Probable"},'Data entry'!$AO$6:$AO$200,$N$10, 'Data entry'!$BD$6:$BD$200,"&lt;&gt;*Negative*"))</f>
        <v>0</v>
      </c>
      <c r="O75" s="15">
        <f t="shared" si="3"/>
        <v>0</v>
      </c>
      <c r="P75" s="15">
        <f t="shared" si="4"/>
        <v>0</v>
      </c>
      <c r="Q75" s="15">
        <f>SUM(COUNTIFS('Data entry'!$R$6:$R$200,'Summary Data'!$A75,'Data entry'!$B$6:$B$200,{"Confirmed";"Probable"},'Data entry'!$AP$6:$AP$200,'Data Validation'!$U$2, 'Data entry'!$BD$6:$BD$200,"&lt;&gt;*Negative*"))</f>
        <v>0</v>
      </c>
      <c r="R75" s="15">
        <f>SUM(COUNTIFS('Data entry'!$R$6:$R$200,'Summary Data'!$A75,'Data entry'!$B$6:$B$200,{"Confirmed";"Probable"},'Data entry'!$AP$6:$AP$200,'Data Validation'!$U$3, 'Data entry'!$BD$6:$BD$200,"&lt;&gt;*Negative*"))</f>
        <v>0</v>
      </c>
      <c r="S75" s="15">
        <f>SUM(COUNTIFS('Data entry'!$R$6:$R$200,'Summary Data'!$A75,'Data entry'!$B$6:$B$200,{"Confirmed";"Probable"},'Data entry'!$AP$6:$AP$200,'Data Validation'!$U$4, 'Data entry'!$BD$6:$BD$200,"&lt;&gt;*Negative*"))</f>
        <v>0</v>
      </c>
      <c r="T75" s="15">
        <f>SUM(COUNTIFS('Data entry'!$R$6:$R$200,'Summary Data'!$A75,'Data entry'!$B$6:$B$200,{"Confirmed";"Probable"},'Data entry'!$AP$6:$AP$200,'Data Validation'!$U$5, 'Data entry'!$BD$6:$BD$200,"&lt;&gt;*Negative*"))</f>
        <v>0</v>
      </c>
      <c r="U75" s="15">
        <f>SUM(COUNTIFS('Data entry'!$R$6:$R$200,'Summary Data'!$A75,'Data entry'!$B$6:$B$200,{"Confirmed";"Probable"},'Data entry'!$AP$6:$AP$200,'Data Validation'!$U$6, 'Data entry'!$BD$6:$BD$200,"&lt;&gt;*Negative*"))</f>
        <v>0</v>
      </c>
      <c r="V75" s="15">
        <f>SUM(COUNTIFS('Data entry'!$R$6:$R$200,'Summary Data'!$A75,'Data entry'!$B$6:$B$200,{"Confirmed";"Probable"},'Data entry'!$AQ$6:$AQ$200,'Data Validation'!$V$2, 'Data entry'!$BD$6:$BD$200,"&lt;&gt;*Negative*"))</f>
        <v>0</v>
      </c>
      <c r="W75" s="15">
        <f>SUM(COUNTIFS('Data entry'!$R$6:$R$200,'Summary Data'!$A75,'Data entry'!$B$6:$B$200,{"Confirmed";"Probable"},'Data entry'!$AQ$6:$AQ$200,'Data Validation'!$V$3, 'Data entry'!$BD$6:$BD$200,"&lt;&gt;*Negative*"))</f>
        <v>0</v>
      </c>
      <c r="X75" s="15">
        <f>SUM(COUNTIFS('Data entry'!$R$6:$R$200,'Summary Data'!$A75,'Data entry'!$B$6:$B$200,{"Confirmed";"Probable"},'Data entry'!$AQ$6:$AQ$200,'Data Validation'!$V$4, 'Data entry'!$BD$6:$BD$200,"&lt;&gt;*Negative*"))</f>
        <v>0</v>
      </c>
      <c r="Y75" s="15">
        <f>SUM(COUNTIFS('Data entry'!$R$6:$R$200,'Summary Data'!$A75,'Data entry'!$B$6:$B$200,{"Confirmed";"Probable"},'Data entry'!$AQ$6:$AQ$200,'Data Validation'!$V$5, 'Data entry'!$BD$6:$BD$200,"&lt;&gt;*Negative*"))</f>
        <v>0</v>
      </c>
      <c r="Z75" s="15">
        <f>SUM(COUNTIFS('Data entry'!$R$6:$R$200,'Summary Data'!$A75,'Data entry'!$B$6:$B$200,{"Confirmed";"Probable"},'Data entry'!$AQ$6:$AQ$200,'Data Validation'!$V$6, 'Data entry'!$BD$6:$BD$200,"&lt;&gt;*Negative*"))</f>
        <v>0</v>
      </c>
      <c r="AA75" s="15">
        <f>SUM(COUNTIFS('Data entry'!$R$6:$R$200,'Summary Data'!$A75,'Data entry'!$B$6:$B$200,{"Confirmed";"Probable"},'Data entry'!$AQ$6:$AQ$200,'Data Validation'!$V$7, 'Data entry'!$BD$6:$BD$200,"&lt;&gt;*Negative*"))</f>
        <v>0</v>
      </c>
      <c r="AB75" s="15">
        <f>SUM(COUNTIFS('Data entry'!$R$6:$R$200,'Summary Data'!$A75,'Data entry'!$B$6:$B$200,{"Confirmed";"Probable"},'Data entry'!$AQ$6:$AQ$200,'Data Validation'!$V$8, 'Data entry'!$BD$6:$BD$200,"&lt;&gt;*Negative*"))</f>
        <v>0</v>
      </c>
      <c r="AC75" s="15">
        <f>SUM(COUNTIFS('Data entry'!$R$6:$R$200,'Summary Data'!$A75,'Data entry'!$B$6:$B$200,{"Confirmed";"Probable"},'Data entry'!$AQ$6:$AQ$200,'Data Validation'!$V$9, 'Data entry'!$BD$6:$BD$200,"&lt;&gt;*Negative*"))</f>
        <v>0</v>
      </c>
      <c r="AD75" s="15">
        <f>SUM(COUNTIFS('Data entry'!$R$6:$R$200,'Summary Data'!$A75,'Data entry'!$B$6:$B$200,{"Confirmed";"Probable"},'Data entry'!$AQ$6:$AQ$200,'Data Validation'!$V$10, 'Data entry'!$BD$6:$BD$200,"&lt;&gt;*Negative*"))</f>
        <v>0</v>
      </c>
      <c r="AE75" s="15">
        <f>SUM(COUNTIFS('Data entry'!$R$6:$R$200,'Summary Data'!$A75,'Data entry'!$B$6:$B$200,{"Confirmed";"Probable"},'Data entry'!$AQ$6:$AQ$200,'Data Validation'!$V$11, 'Data entry'!$BD$6:$BD$200,"&lt;&gt;*Negative*"))</f>
        <v>0</v>
      </c>
      <c r="AF75" s="15">
        <f>SUM(COUNTIFS('Data entry'!$R$6:$R$200,'Summary Data'!$A75,'Data entry'!$B$6:$B$200,{"Confirmed";"Probable"},'Data entry'!$AQ$6:$AQ$200,'Data Validation'!$V$2, 'Data entry'!$AP$6:$AP$200,'Data Validation'!$U$2, 'Data entry'!$BD$6:$BD$200,"&lt;&gt;*Negative*"))</f>
        <v>0</v>
      </c>
      <c r="AG75" s="15">
        <f>SUM(COUNTIFS('Data entry'!$R$6:$R$200,'Summary Data'!$A75,'Data entry'!$B$6:$B$200,{"Confirmed";"Probable"},'Data entry'!$AQ$6:$AQ$200,'Data Validation'!$V$2, 'Data entry'!$AP$6:$AP$200,'Data Validation'!$U$3, 'Data entry'!$BD$6:$BD$200,"&lt;&gt;*Negative*"))</f>
        <v>0</v>
      </c>
      <c r="AH75" s="15">
        <f>SUM(COUNTIFS('Data entry'!$R$6:$R$200,'Summary Data'!$A75,'Data entry'!$B$6:$B$200,{"Confirmed";"Probable"},'Data entry'!$AQ$6:$AQ$200,'Data Validation'!$V$2, 'Data entry'!$AP$6:$AP$200,'Data Validation'!$U$4, 'Data entry'!$BD$6:$BD$200,"&lt;&gt;*Negative*"))</f>
        <v>0</v>
      </c>
      <c r="AI75" s="15">
        <f>SUM(COUNTIFS('Data entry'!$R$6:$R$200,'Summary Data'!$A75,'Data entry'!$B$6:$B$200,{"Confirmed";"Probable"},'Data entry'!$AQ$6:$AQ$200,'Data Validation'!$V$2, 'Data entry'!$AP$6:$AP$200,'Data Validation'!$U$5, 'Data entry'!$BD$6:$BD$200,"&lt;&gt;*Negative*"))</f>
        <v>0</v>
      </c>
      <c r="AJ75" s="15">
        <f>SUM(COUNTIFS('Data entry'!$R$6:$R$200,'Summary Data'!$A75,'Data entry'!$B$6:$B$200,{"Confirmed";"Probable"},'Data entry'!$AQ$6:$AQ$200,'Data Validation'!$V$2, 'Data entry'!$AP$6:$AP$200,'Data Validation'!$U$6, 'Data entry'!$BD$6:$BD$200,"&lt;&gt;*Negative*"))</f>
        <v>0</v>
      </c>
      <c r="AK75" s="15">
        <f>SUM(COUNTIFS('Data entry'!$R$6:$R$200,'Summary Data'!$A75,'Data entry'!$B$6:$B$200,{"Confirmed";"Probable"},'Data entry'!$AQ$6:$AQ$200,'Data Validation'!$V$3, 'Data entry'!$AP$6:$AP$200,'Data Validation'!$U$2, 'Data entry'!$BD$6:$BD$200,"&lt;&gt;*Negative*"))</f>
        <v>0</v>
      </c>
      <c r="AL75" s="15">
        <f>SUM(COUNTIFS('Data entry'!$R$6:$R$200,'Summary Data'!$A75,'Data entry'!$B$6:$B$200,{"Confirmed";"Probable"},'Data entry'!$AQ$6:$AQ$200,'Data Validation'!$V$3, 'Data entry'!$AP$6:$AP$200,'Data Validation'!$U$3, 'Data entry'!$BD$6:$BD$200,"&lt;&gt;*Negative*"))</f>
        <v>0</v>
      </c>
      <c r="AM75" s="15">
        <f>SUM(COUNTIFS('Data entry'!$R$6:$R$200,'Summary Data'!$A75,'Data entry'!$B$6:$B$200,{"Confirmed";"Probable"},'Data entry'!$AQ$6:$AQ$200,'Data Validation'!$V$3, 'Data entry'!$AP$6:$AP$200,'Data Validation'!$U$4, 'Data entry'!$BD$6:$BD$200,"&lt;&gt;*Negative*"))</f>
        <v>0</v>
      </c>
      <c r="AN75" s="15">
        <f>SUM(COUNTIFS('Data entry'!$R$6:$R$200,'Summary Data'!$A75,'Data entry'!$B$6:$B$200,{"Confirmed";"Probable"},'Data entry'!$AQ$6:$AQ$200,'Data Validation'!$V$3, 'Data entry'!$AP$6:$AP$200,'Data Validation'!$U$5, 'Data entry'!$BD$6:$BD$200,"&lt;&gt;*Negative*"))</f>
        <v>0</v>
      </c>
      <c r="AO75" s="15">
        <f>SUM(COUNTIFS('Data entry'!$R$6:$R$200,'Summary Data'!$A75,'Data entry'!$B$6:$B$200,{"Confirmed";"Probable"},'Data entry'!$AQ$6:$AQ$200,'Data Validation'!$V$3, 'Data entry'!$AP$6:$AP$200,'Data Validation'!$U$6, 'Data entry'!$BD$6:$BD$200,"&lt;&gt;*Negative*"))</f>
        <v>0</v>
      </c>
      <c r="AP75" s="15">
        <f>SUM(COUNTIFS('Data entry'!$R$6:$R$200,'Summary Data'!$A75,'Data entry'!$B$6:$B$200,{"Confirmed";"Probable"},'Data entry'!$AQ$6:$AQ$200,'Data Validation'!$V$4, 'Data entry'!$AP$6:$AP$200,'Data Validation'!$U$2, 'Data entry'!$BD$6:$BD$200,"&lt;&gt;*Negative*"))</f>
        <v>0</v>
      </c>
      <c r="AQ75" s="15">
        <f>SUM(COUNTIFS('Data entry'!$R$6:$R$200,'Summary Data'!$A75,'Data entry'!$B$6:$B$200,{"Confirmed";"Probable"},'Data entry'!$AQ$6:$AQ$200,'Data Validation'!$V$4, 'Data entry'!$AP$6:$AP$200,'Data Validation'!$U$3, 'Data entry'!$BD$6:$BD$200,"&lt;&gt;*Negative*"))</f>
        <v>0</v>
      </c>
      <c r="AR75" s="15">
        <f>SUM(COUNTIFS('Data entry'!$R$6:$R$200,'Summary Data'!$A75,'Data entry'!$B$6:$B$200,{"Confirmed";"Probable"},'Data entry'!$AQ$6:$AQ$200,'Data Validation'!$V$4, 'Data entry'!$AP$6:$AP$200,'Data Validation'!$U$4, 'Data entry'!$BD$6:$BD$200,"&lt;&gt;*Negative*"))</f>
        <v>0</v>
      </c>
      <c r="AS75" s="15">
        <f>SUM(COUNTIFS('Data entry'!$R$6:$R$200,'Summary Data'!$A75,'Data entry'!$B$6:$B$200,{"Confirmed";"Probable"},'Data entry'!$AQ$6:$AQ$200,'Data Validation'!$V$4, 'Data entry'!$AP$6:$AP$200,'Data Validation'!$U$5, 'Data entry'!$BD$6:$BD$200,"&lt;&gt;*Negative*"))</f>
        <v>0</v>
      </c>
      <c r="AT75" s="15">
        <f>SUM(COUNTIFS('Data entry'!$R$6:$R$200,'Summary Data'!$A75,'Data entry'!$B$6:$B$200,{"Confirmed";"Probable"},'Data entry'!$AQ$6:$AQ$200,'Data Validation'!$V$4, 'Data entry'!$AP$6:$AP$200,'Data Validation'!$U$6, 'Data entry'!$BD$6:$BD$200,"&lt;&gt;*Negative*"))</f>
        <v>0</v>
      </c>
      <c r="AU75" s="15">
        <f>SUM(COUNTIFS('Data entry'!$R$6:$R$200,'Summary Data'!$A75,'Data entry'!$B$6:$B$200,{"Confirmed";"Probable"},'Data entry'!$AQ$6:$AQ$200,'Data Validation'!$V$5, 'Data entry'!$AP$6:$AP$200,'Data Validation'!$U$2, 'Data entry'!$BD$6:$BD$200,"&lt;&gt;*Negative*"))</f>
        <v>0</v>
      </c>
      <c r="AV75" s="15">
        <f>SUM(COUNTIFS('Data entry'!$R$6:$R$200,'Summary Data'!$A75,'Data entry'!$B$6:$B$200,{"Confirmed";"Probable"},'Data entry'!$AQ$6:$AQ$200,'Data Validation'!$V$5, 'Data entry'!$AP$6:$AP$200,'Data Validation'!$U$3, 'Data entry'!$BD$6:$BD$200,"&lt;&gt;*Negative*"))</f>
        <v>0</v>
      </c>
      <c r="AW75" s="15">
        <f>SUM(COUNTIFS('Data entry'!$R$6:$R$200,'Summary Data'!$A75,'Data entry'!$B$6:$B$200,{"Confirmed";"Probable"},'Data entry'!$AQ$6:$AQ$200,'Data Validation'!$V$5, 'Data entry'!$AP$6:$AP$200,'Data Validation'!$U$4, 'Data entry'!$BD$6:$BD$200,"&lt;&gt;*Negative*"))</f>
        <v>0</v>
      </c>
      <c r="AX75" s="15">
        <f>SUM(COUNTIFS('Data entry'!$R$6:$R$200,'Summary Data'!$A75,'Data entry'!$B$6:$B$200,{"Confirmed";"Probable"},'Data entry'!$AQ$6:$AQ$200,'Data Validation'!$V$5, 'Data entry'!$AP$6:$AP$200,'Data Validation'!$U$5, 'Data entry'!$BD$6:$BD$200,"&lt;&gt;*Negative*"))</f>
        <v>0</v>
      </c>
      <c r="AY75" s="15">
        <f>SUM(COUNTIFS('Data entry'!$R$6:$R$200,'Summary Data'!$A75,'Data entry'!$B$6:$B$200,{"Confirmed";"Probable"},'Data entry'!$AQ$6:$AQ$200,'Data Validation'!$V$5, 'Data entry'!$AP$6:$AP$200,'Data Validation'!$U$6, 'Data entry'!$BD$6:$BD$200,"&lt;&gt;*Negative*"))</f>
        <v>0</v>
      </c>
      <c r="AZ75" s="15">
        <f>SUM(COUNTIFS('Data entry'!$R$6:$R$200,'Summary Data'!$A75,'Data entry'!$B$6:$B$200,{"Confirmed";"Probable"},'Data entry'!$AQ$6:$AQ$200,'Data Validation'!$V$6, 'Data entry'!$AP$6:$AP$200,'Data Validation'!$U$2, 'Data entry'!$BD$6:$BD$200,"&lt;&gt;*Negative*"))</f>
        <v>0</v>
      </c>
      <c r="BA75" s="15">
        <f>SUM(COUNTIFS('Data entry'!$R$6:$R$200,'Summary Data'!$A75,'Data entry'!$B$6:$B$200,{"Confirmed";"Probable"},'Data entry'!$AQ$6:$AQ$200,'Data Validation'!$V$6, 'Data entry'!$AP$6:$AP$200,'Data Validation'!$U$3, 'Data entry'!$BD$6:$BD$200,"&lt;&gt;*Negative*"))</f>
        <v>0</v>
      </c>
      <c r="BB75" s="15">
        <f>SUM(COUNTIFS('Data entry'!$R$6:$R$200,'Summary Data'!$A75,'Data entry'!$B$6:$B$200,{"Confirmed";"Probable"},'Data entry'!$AQ$6:$AQ$200,'Data Validation'!$V$6, 'Data entry'!$AP$6:$AP$200,'Data Validation'!$U$4, 'Data entry'!$BD$6:$BD$200,"&lt;&gt;*Negative*"))</f>
        <v>0</v>
      </c>
      <c r="BC75" s="15">
        <f>SUM(COUNTIFS('Data entry'!$R$6:$R$200,'Summary Data'!$A75,'Data entry'!$B$6:$B$200,{"Confirmed";"Probable"},'Data entry'!$AQ$6:$AQ$200,'Data Validation'!$V$6, 'Data entry'!$AP$6:$AP$200,'Data Validation'!$U$5, 'Data entry'!$BD$6:$BD$200,"&lt;&gt;*Negative*"))</f>
        <v>0</v>
      </c>
      <c r="BD75" s="15">
        <f>SUM(COUNTIFS('Data entry'!$R$6:$R$200,'Summary Data'!$A75,'Data entry'!$B$6:$B$200,{"Confirmed";"Probable"},'Data entry'!$AQ$6:$AQ$200,'Data Validation'!$V$6, 'Data entry'!$AP$6:$AP$200,'Data Validation'!$U$6, 'Data entry'!$BD$6:$BD$200,"&lt;&gt;*Negative*"))</f>
        <v>0</v>
      </c>
      <c r="BE75" s="15">
        <f>SUM(COUNTIFS('Data entry'!$R$6:$R$200,'Summary Data'!$A75,'Data entry'!$B$6:$B$200,{"Confirmed";"Probable"},'Data entry'!$AQ$6:$AQ$200,'Data Validation'!$V$7, 'Data entry'!$AP$6:$AP$200,'Data Validation'!$U$2, 'Data entry'!$BD$6:$BD$200,"&lt;&gt;*Negative*"))</f>
        <v>0</v>
      </c>
      <c r="BF75" s="15">
        <f>SUM(COUNTIFS('Data entry'!$R$6:$R$200,'Summary Data'!$A75,'Data entry'!$B$6:$B$200,{"Confirmed";"Probable"},'Data entry'!$AQ$6:$AQ$200,'Data Validation'!$V$7, 'Data entry'!$AP$6:$AP$200,'Data Validation'!$U$3, 'Data entry'!$BD$6:$BD$200,"&lt;&gt;*Negative*"))</f>
        <v>0</v>
      </c>
      <c r="BG75" s="15">
        <f>SUM(COUNTIFS('Data entry'!$R$6:$R$200,'Summary Data'!$A75,'Data entry'!$B$6:$B$200,{"Confirmed";"Probable"},'Data entry'!$AQ$6:$AQ$200,'Data Validation'!$V$7, 'Data entry'!$AP$6:$AP$200,'Data Validation'!$U$4, 'Data entry'!$BD$6:$BD$200,"&lt;&gt;*Negative*"))</f>
        <v>0</v>
      </c>
      <c r="BH75" s="15">
        <f>SUM(COUNTIFS('Data entry'!$R$6:$R$200,'Summary Data'!$A75,'Data entry'!$B$6:$B$200,{"Confirmed";"Probable"},'Data entry'!$AQ$6:$AQ$200,'Data Validation'!$V$7, 'Data entry'!$AP$6:$AP$200,'Data Validation'!$U$5, 'Data entry'!$BD$6:$BD$200,"&lt;&gt;*Negative*"))</f>
        <v>0</v>
      </c>
      <c r="BI75" s="15">
        <f>SUM(COUNTIFS('Data entry'!$R$6:$R$200,'Summary Data'!$A75,'Data entry'!$B$6:$B$200,{"Confirmed";"Probable"},'Data entry'!$AQ$6:$AQ$200,'Data Validation'!$V$7, 'Data entry'!$AP$6:$AP$200,'Data Validation'!$U$6, 'Data entry'!$BD$6:$BD$200,"&lt;&gt;*Negative*"))</f>
        <v>0</v>
      </c>
      <c r="BJ75" s="15">
        <f>SUM(COUNTIFS('Data entry'!$R$6:$R$200,'Summary Data'!$A75,'Data entry'!$B$6:$B$200,{"Confirmed";"Probable"},'Data entry'!$AQ$6:$AQ$200,'Data Validation'!$V$8, 'Data entry'!$AP$6:$AP$200,'Data Validation'!$U$2, 'Data entry'!$BD$6:$BD$200,"&lt;&gt;*Negative*"))</f>
        <v>0</v>
      </c>
      <c r="BK75" s="15">
        <f>SUM(COUNTIFS('Data entry'!$R$6:$R$200,'Summary Data'!$A75,'Data entry'!$B$6:$B$200,{"Confirmed";"Probable"},'Data entry'!$AQ$6:$AQ$200,'Data Validation'!$V$8, 'Data entry'!$AP$6:$AP$200,'Data Validation'!$U$3, 'Data entry'!$BD$6:$BD$200,"&lt;&gt;*Negative*"))</f>
        <v>0</v>
      </c>
      <c r="BL75" s="15">
        <f>SUM(COUNTIFS('Data entry'!$R$6:$R$200,'Summary Data'!$A75,'Data entry'!$B$6:$B$200,{"Confirmed";"Probable"},'Data entry'!$AQ$6:$AQ$200,'Data Validation'!$V$8, 'Data entry'!$AP$6:$AP$200,'Data Validation'!$U$4, 'Data entry'!$BD$6:$BD$200,"&lt;&gt;*Negative*"))</f>
        <v>0</v>
      </c>
      <c r="BM75" s="15">
        <f>SUM(COUNTIFS('Data entry'!$R$6:$R$200,'Summary Data'!$A75,'Data entry'!$B$6:$B$200,{"Confirmed";"Probable"},'Data entry'!$AQ$6:$AQ$200,'Data Validation'!$V$8, 'Data entry'!$AP$6:$AP$200,'Data Validation'!$U$5, 'Data entry'!$BD$6:$BD$200,"&lt;&gt;*Negative*"))</f>
        <v>0</v>
      </c>
      <c r="BN75" s="15">
        <f>SUM(COUNTIFS('Data entry'!$R$6:$R$200,'Summary Data'!$A75,'Data entry'!$B$6:$B$200,{"Confirmed";"Probable"},'Data entry'!$AQ$6:$AQ$200,'Data Validation'!$V$8, 'Data entry'!$AP$6:$AP$200,'Data Validation'!$U$6, 'Data entry'!$BD$6:$BD$200,"&lt;&gt;*Negative*"))</f>
        <v>0</v>
      </c>
      <c r="BO75" s="15">
        <f>SUM(COUNTIFS('Data entry'!$R$6:$R$200,'Summary Data'!$A75,'Data entry'!$B$6:$B$200,{"Confirmed";"Probable"},'Data entry'!$AQ$6:$AQ$200,'Data Validation'!$V$9, 'Data entry'!$AP$6:$AP$200,'Data Validation'!$U$2, 'Data entry'!$BD$6:$BD$200,"&lt;&gt;*Negative*"))</f>
        <v>0</v>
      </c>
      <c r="BP75" s="15">
        <f>SUM(COUNTIFS('Data entry'!$R$6:$R$200,'Summary Data'!$A75,'Data entry'!$B$6:$B$200,{"Confirmed";"Probable"},'Data entry'!$AQ$6:$AQ$200,'Data Validation'!$V$9, 'Data entry'!$AP$6:$AP$200,'Data Validation'!$U$3, 'Data entry'!$BD$6:$BD$200,"&lt;&gt;*Negative*"))</f>
        <v>0</v>
      </c>
      <c r="BQ75" s="15">
        <f>SUM(COUNTIFS('Data entry'!$R$6:$R$200,'Summary Data'!$A75,'Data entry'!$B$6:$B$200,{"Confirmed";"Probable"},'Data entry'!$AQ$6:$AQ$200,'Data Validation'!$V$9, 'Data entry'!$AP$6:$AP$200,'Data Validation'!$U$4, 'Data entry'!$BD$6:$BD$200,"&lt;&gt;*Negative*"))</f>
        <v>0</v>
      </c>
      <c r="BR75" s="15">
        <f>SUM(COUNTIFS('Data entry'!$R$6:$R$200,'Summary Data'!$A75,'Data entry'!$B$6:$B$200,{"Confirmed";"Probable"},'Data entry'!$AQ$6:$AQ$200,'Data Validation'!$V$9, 'Data entry'!$AP$6:$AP$200,'Data Validation'!$U$5, 'Data entry'!$BD$6:$BD$200,"&lt;&gt;*Negative*"))</f>
        <v>0</v>
      </c>
      <c r="BS75" s="15">
        <f>SUM(COUNTIFS('Data entry'!$R$6:$R$200,'Summary Data'!$A75,'Data entry'!$B$6:$B$200,{"Confirmed";"Probable"},'Data entry'!$AQ$6:$AQ$200,'Data Validation'!$V$9, 'Data entry'!$AP$6:$AP$200,'Data Validation'!$U$6, 'Data entry'!$BD$6:$BD$200,"&lt;&gt;*Negative*"))</f>
        <v>0</v>
      </c>
      <c r="BT75" s="15">
        <f>SUM(COUNTIFS('Data entry'!$R$6:$R$200,'Summary Data'!$A75,'Data entry'!$B$6:$B$200,{"Confirmed";"Probable"},'Data entry'!$AQ$6:$AQ$200,'Data Validation'!$V$10, 'Data entry'!$AP$6:$AP$200,'Data Validation'!$U$2, 'Data entry'!$BD$6:$BD$200,"&lt;&gt;*Negative*"))</f>
        <v>0</v>
      </c>
      <c r="BU75" s="15">
        <f>SUM(COUNTIFS('Data entry'!$R$6:$R$200,'Summary Data'!$A75,'Data entry'!$B$6:$B$200,{"Confirmed";"Probable"},'Data entry'!$AQ$6:$AQ$200,'Data Validation'!$V$10, 'Data entry'!$AP$6:$AP$200,'Data Validation'!$U$3, 'Data entry'!$BD$6:$BD$200,"&lt;&gt;*Negative*"))</f>
        <v>0</v>
      </c>
      <c r="BV75" s="15">
        <f>SUM(COUNTIFS('Data entry'!$R$6:$R$200,'Summary Data'!$A75,'Data entry'!$B$6:$B$200,{"Confirmed";"Probable"},'Data entry'!$AQ$6:$AQ$200,'Data Validation'!$V$10, 'Data entry'!$AP$6:$AP$200,'Data Validation'!$U$4, 'Data entry'!$BD$6:$BD$200,"&lt;&gt;*Negative*"))</f>
        <v>0</v>
      </c>
      <c r="BW75" s="15">
        <f>SUM(COUNTIFS('Data entry'!$R$6:$R$200,'Summary Data'!$A75,'Data entry'!$B$6:$B$200,{"Confirmed";"Probable"},'Data entry'!$AQ$6:$AQ$200,'Data Validation'!$V$10, 'Data entry'!$AP$6:$AP$200,'Data Validation'!$U$5, 'Data entry'!$BD$6:$BD$200,"&lt;&gt;*Negative*"))</f>
        <v>0</v>
      </c>
      <c r="BX75" s="15">
        <f>SUM(COUNTIFS('Data entry'!$R$6:$R$200,'Summary Data'!$A75,'Data entry'!$B$6:$B$200,{"Confirmed";"Probable"},'Data entry'!$AQ$6:$AQ$200,'Data Validation'!$V$10, 'Data entry'!$AP$6:$AP$200,'Data Validation'!$U$6, 'Data entry'!$BD$6:$BD$200,"&lt;&gt;*Negative*"))</f>
        <v>0</v>
      </c>
      <c r="BY75" s="15">
        <f>SUM(COUNTIFS('Data entry'!$R$6:$R$200,'Summary Data'!$A75,'Data entry'!$B$6:$B$200,{"Confirmed";"Probable"},'Data entry'!$AQ$6:$AQ$200,'Data Validation'!$V$11, 'Data entry'!$AP$6:$AP$200,'Data Validation'!$U$2, 'Data entry'!$BD$6:$BD$200,"&lt;&gt;*Negative*"))</f>
        <v>0</v>
      </c>
      <c r="BZ75" s="15">
        <f>SUM(COUNTIFS('Data entry'!$R$6:$R$200,'Summary Data'!$A75,'Data entry'!$B$6:$B$200,{"Confirmed";"Probable"},'Data entry'!$AQ$6:$AQ$200,'Data Validation'!$V$11, 'Data entry'!$AP$6:$AP$200,'Data Validation'!$U$3, 'Data entry'!$BD$6:$BD$200,"&lt;&gt;*Negative*"))</f>
        <v>0</v>
      </c>
      <c r="CA75" s="15">
        <f>SUM(COUNTIFS('Data entry'!$R$6:$R$200,'Summary Data'!$A75,'Data entry'!$B$6:$B$200,{"Confirmed";"Probable"},'Data entry'!$AQ$6:$AQ$200,'Data Validation'!$V$11, 'Data entry'!$AP$6:$AP$200,'Data Validation'!$U$4, 'Data entry'!$BD$6:$BD$200,"&lt;&gt;*Negative*"))</f>
        <v>0</v>
      </c>
      <c r="CB75" s="15">
        <f>SUM(COUNTIFS('Data entry'!$R$6:$R$200,'Summary Data'!$A75,'Data entry'!$B$6:$B$200,{"Confirmed";"Probable"},'Data entry'!$AQ$6:$AQ$200,'Data Validation'!$V$11, 'Data entry'!$AP$6:$AP$200,'Data Validation'!$U$5, 'Data entry'!$BD$6:$BD$200,"&lt;&gt;*Negative*"))</f>
        <v>0</v>
      </c>
      <c r="CC75" s="15">
        <f>SUM(COUNTIFS('Data entry'!$R$6:$R$200,'Summary Data'!$A75,'Data entry'!$B$6:$B$200,{"Confirmed";"Probable"},'Data entry'!$AQ$6:$AQ$200,'Data Validation'!$V$11, 'Data entry'!$AP$6:$AP$200,'Data Validation'!$U$6, 'Data entry'!$BD$6:$BD$200,"&lt;&gt;*Negative*"))</f>
        <v>0</v>
      </c>
    </row>
    <row r="76" spans="1:81" x14ac:dyDescent="0.3">
      <c r="A76" s="12">
        <f t="shared" si="5"/>
        <v>64</v>
      </c>
      <c r="B76" s="13">
        <f t="shared" ref="B76:B139" si="6">SUM(C76:D76)</f>
        <v>0</v>
      </c>
      <c r="C76" s="13">
        <f>COUNTIFS('Data entry'!$R$6:$R$200,$A76,'Data entry'!$B$6:$B$200,"Confirmed",'Data entry'!$BD$6:$BD$200,"&lt;&gt;*Negative*")</f>
        <v>0</v>
      </c>
      <c r="D76" s="13">
        <f>COUNTIFS('Data entry'!$R$6:$R$200,$A76,'Data entry'!$B$6:$B$200,"Probable",'Data entry'!$BD$6:$BD$200,"&lt;&gt;*Negative*")</f>
        <v>0</v>
      </c>
      <c r="E76" s="13">
        <f>COUNTIFS('Data entry'!$R$6:$R$200,$A76,'Data entry'!$B$6:$B$200,"DNM")</f>
        <v>0</v>
      </c>
      <c r="F76" s="13">
        <f>SUM(COUNTIFS('Data entry'!$R$6:$R$200,'Summary Data'!$A76,'Data entry'!$B$6:$B$200,{"Confirmed";"Probable"},'Data entry'!$AO$6:$AO$200,$F$10, 'Data entry'!$BD$6:$BD$200,"&lt;&gt;*Negative*"))</f>
        <v>0</v>
      </c>
      <c r="G76" s="13">
        <f>SUM(COUNTIFS('Data entry'!$R$6:$R$200,'Summary Data'!$A76,'Data entry'!$B$6:$B$200,{"Confirmed";"Probable"},'Data entry'!$AO$6:$AO$200,$G$10, 'Data entry'!$BD$6:$BD$200,"&lt;&gt;*Negative*"))</f>
        <v>0</v>
      </c>
      <c r="H76" s="13">
        <f>SUM(COUNTIFS('Data entry'!$R$6:$R$200,'Summary Data'!$A76,'Data entry'!$B$6:$B$200,{"Confirmed";"Probable"},'Data entry'!$AO$6:$AO$200,$H$10, 'Data entry'!$BD$6:$BD$200,"&lt;&gt;*Negative*"))</f>
        <v>0</v>
      </c>
      <c r="I76" s="13">
        <f>SUM(COUNTIFS('Data entry'!$R$6:$R$200,'Summary Data'!$A76,'Data entry'!$B$6:$B$200,{"Confirmed";"Probable"},'Data entry'!$AO$6:$AO$200,$I$10, 'Data entry'!$BD$6:$BD$200,"&lt;&gt;*Negative*"))</f>
        <v>0</v>
      </c>
      <c r="J76" s="13">
        <f>SUM(COUNTIFS('Data entry'!$R$6:$R$200,'Summary Data'!$A76,'Data entry'!$B$6:$B$200,{"Confirmed";"Probable"},'Data entry'!$AO$6:$AO$200,$J$10, 'Data entry'!$BD$6:$BD$200,"&lt;&gt;*Negative*"))</f>
        <v>0</v>
      </c>
      <c r="K76" s="13">
        <f>SUM(COUNTIFS('Data entry'!$R$6:$R$200,'Summary Data'!$A76,'Data entry'!$B$6:$B$200,{"Confirmed";"Probable"},'Data entry'!$AO$6:$AO$200,$K$10, 'Data entry'!$BD$6:$BD$200,"&lt;&gt;*Negative*"))</f>
        <v>0</v>
      </c>
      <c r="L76" s="13">
        <f>SUM(COUNTIFS('Data entry'!$R$6:$R$200,'Summary Data'!$A76,'Data entry'!$B$6:$B$200,{"Confirmed";"Probable"},'Data entry'!$AO$6:$AO$200,$L$10, 'Data entry'!$BD$6:$BD$200,"&lt;&gt;*Negative*"))</f>
        <v>0</v>
      </c>
      <c r="M76" s="13">
        <f>SUM(COUNTIFS('Data entry'!$R$6:$R$200,'Summary Data'!$A76,'Data entry'!$B$6:$B$200,{"Confirmed";"Probable"},'Data entry'!$AO$6:$AO$200,$M$10, 'Data entry'!$BD$6:$BD$200,"&lt;&gt;*Negative*"))</f>
        <v>0</v>
      </c>
      <c r="N76" s="13">
        <f>SUM(COUNTIFS('Data entry'!$R$6:$R$200,'Summary Data'!$A76,'Data entry'!$B$6:$B$200,{"Confirmed";"Probable"},'Data entry'!$AO$6:$AO$200,$N$10, 'Data entry'!$BD$6:$BD$200,"&lt;&gt;*Negative*"))</f>
        <v>0</v>
      </c>
      <c r="O76" s="15">
        <f t="shared" ref="O76:O139" si="7">J76+M76</f>
        <v>0</v>
      </c>
      <c r="P76" s="15">
        <f t="shared" ref="P76:P139" si="8">F76+G76+H76+I76+K76+L76+N76</f>
        <v>0</v>
      </c>
      <c r="Q76" s="15">
        <f>SUM(COUNTIFS('Data entry'!$R$6:$R$200,'Summary Data'!$A76,'Data entry'!$B$6:$B$200,{"Confirmed";"Probable"},'Data entry'!$AP$6:$AP$200,'Data Validation'!$U$2, 'Data entry'!$BD$6:$BD$200,"&lt;&gt;*Negative*"))</f>
        <v>0</v>
      </c>
      <c r="R76" s="15">
        <f>SUM(COUNTIFS('Data entry'!$R$6:$R$200,'Summary Data'!$A76,'Data entry'!$B$6:$B$200,{"Confirmed";"Probable"},'Data entry'!$AP$6:$AP$200,'Data Validation'!$U$3, 'Data entry'!$BD$6:$BD$200,"&lt;&gt;*Negative*"))</f>
        <v>0</v>
      </c>
      <c r="S76" s="15">
        <f>SUM(COUNTIFS('Data entry'!$R$6:$R$200,'Summary Data'!$A76,'Data entry'!$B$6:$B$200,{"Confirmed";"Probable"},'Data entry'!$AP$6:$AP$200,'Data Validation'!$U$4, 'Data entry'!$BD$6:$BD$200,"&lt;&gt;*Negative*"))</f>
        <v>0</v>
      </c>
      <c r="T76" s="15">
        <f>SUM(COUNTIFS('Data entry'!$R$6:$R$200,'Summary Data'!$A76,'Data entry'!$B$6:$B$200,{"Confirmed";"Probable"},'Data entry'!$AP$6:$AP$200,'Data Validation'!$U$5, 'Data entry'!$BD$6:$BD$200,"&lt;&gt;*Negative*"))</f>
        <v>0</v>
      </c>
      <c r="U76" s="15">
        <f>SUM(COUNTIFS('Data entry'!$R$6:$R$200,'Summary Data'!$A76,'Data entry'!$B$6:$B$200,{"Confirmed";"Probable"},'Data entry'!$AP$6:$AP$200,'Data Validation'!$U$6, 'Data entry'!$BD$6:$BD$200,"&lt;&gt;*Negative*"))</f>
        <v>0</v>
      </c>
      <c r="V76" s="15">
        <f>SUM(COUNTIFS('Data entry'!$R$6:$R$200,'Summary Data'!$A76,'Data entry'!$B$6:$B$200,{"Confirmed";"Probable"},'Data entry'!$AQ$6:$AQ$200,'Data Validation'!$V$2, 'Data entry'!$BD$6:$BD$200,"&lt;&gt;*Negative*"))</f>
        <v>0</v>
      </c>
      <c r="W76" s="15">
        <f>SUM(COUNTIFS('Data entry'!$R$6:$R$200,'Summary Data'!$A76,'Data entry'!$B$6:$B$200,{"Confirmed";"Probable"},'Data entry'!$AQ$6:$AQ$200,'Data Validation'!$V$3, 'Data entry'!$BD$6:$BD$200,"&lt;&gt;*Negative*"))</f>
        <v>0</v>
      </c>
      <c r="X76" s="15">
        <f>SUM(COUNTIFS('Data entry'!$R$6:$R$200,'Summary Data'!$A76,'Data entry'!$B$6:$B$200,{"Confirmed";"Probable"},'Data entry'!$AQ$6:$AQ$200,'Data Validation'!$V$4, 'Data entry'!$BD$6:$BD$200,"&lt;&gt;*Negative*"))</f>
        <v>0</v>
      </c>
      <c r="Y76" s="15">
        <f>SUM(COUNTIFS('Data entry'!$R$6:$R$200,'Summary Data'!$A76,'Data entry'!$B$6:$B$200,{"Confirmed";"Probable"},'Data entry'!$AQ$6:$AQ$200,'Data Validation'!$V$5, 'Data entry'!$BD$6:$BD$200,"&lt;&gt;*Negative*"))</f>
        <v>0</v>
      </c>
      <c r="Z76" s="15">
        <f>SUM(COUNTIFS('Data entry'!$R$6:$R$200,'Summary Data'!$A76,'Data entry'!$B$6:$B$200,{"Confirmed";"Probable"},'Data entry'!$AQ$6:$AQ$200,'Data Validation'!$V$6, 'Data entry'!$BD$6:$BD$200,"&lt;&gt;*Negative*"))</f>
        <v>0</v>
      </c>
      <c r="AA76" s="15">
        <f>SUM(COUNTIFS('Data entry'!$R$6:$R$200,'Summary Data'!$A76,'Data entry'!$B$6:$B$200,{"Confirmed";"Probable"},'Data entry'!$AQ$6:$AQ$200,'Data Validation'!$V$7, 'Data entry'!$BD$6:$BD$200,"&lt;&gt;*Negative*"))</f>
        <v>0</v>
      </c>
      <c r="AB76" s="15">
        <f>SUM(COUNTIFS('Data entry'!$R$6:$R$200,'Summary Data'!$A76,'Data entry'!$B$6:$B$200,{"Confirmed";"Probable"},'Data entry'!$AQ$6:$AQ$200,'Data Validation'!$V$8, 'Data entry'!$BD$6:$BD$200,"&lt;&gt;*Negative*"))</f>
        <v>0</v>
      </c>
      <c r="AC76" s="15">
        <f>SUM(COUNTIFS('Data entry'!$R$6:$R$200,'Summary Data'!$A76,'Data entry'!$B$6:$B$200,{"Confirmed";"Probable"},'Data entry'!$AQ$6:$AQ$200,'Data Validation'!$V$9, 'Data entry'!$BD$6:$BD$200,"&lt;&gt;*Negative*"))</f>
        <v>0</v>
      </c>
      <c r="AD76" s="15">
        <f>SUM(COUNTIFS('Data entry'!$R$6:$R$200,'Summary Data'!$A76,'Data entry'!$B$6:$B$200,{"Confirmed";"Probable"},'Data entry'!$AQ$6:$AQ$200,'Data Validation'!$V$10, 'Data entry'!$BD$6:$BD$200,"&lt;&gt;*Negative*"))</f>
        <v>0</v>
      </c>
      <c r="AE76" s="15">
        <f>SUM(COUNTIFS('Data entry'!$R$6:$R$200,'Summary Data'!$A76,'Data entry'!$B$6:$B$200,{"Confirmed";"Probable"},'Data entry'!$AQ$6:$AQ$200,'Data Validation'!$V$11, 'Data entry'!$BD$6:$BD$200,"&lt;&gt;*Negative*"))</f>
        <v>0</v>
      </c>
      <c r="AF76" s="15">
        <f>SUM(COUNTIFS('Data entry'!$R$6:$R$200,'Summary Data'!$A76,'Data entry'!$B$6:$B$200,{"Confirmed";"Probable"},'Data entry'!$AQ$6:$AQ$200,'Data Validation'!$V$2, 'Data entry'!$AP$6:$AP$200,'Data Validation'!$U$2, 'Data entry'!$BD$6:$BD$200,"&lt;&gt;*Negative*"))</f>
        <v>0</v>
      </c>
      <c r="AG76" s="15">
        <f>SUM(COUNTIFS('Data entry'!$R$6:$R$200,'Summary Data'!$A76,'Data entry'!$B$6:$B$200,{"Confirmed";"Probable"},'Data entry'!$AQ$6:$AQ$200,'Data Validation'!$V$2, 'Data entry'!$AP$6:$AP$200,'Data Validation'!$U$3, 'Data entry'!$BD$6:$BD$200,"&lt;&gt;*Negative*"))</f>
        <v>0</v>
      </c>
      <c r="AH76" s="15">
        <f>SUM(COUNTIFS('Data entry'!$R$6:$R$200,'Summary Data'!$A76,'Data entry'!$B$6:$B$200,{"Confirmed";"Probable"},'Data entry'!$AQ$6:$AQ$200,'Data Validation'!$V$2, 'Data entry'!$AP$6:$AP$200,'Data Validation'!$U$4, 'Data entry'!$BD$6:$BD$200,"&lt;&gt;*Negative*"))</f>
        <v>0</v>
      </c>
      <c r="AI76" s="15">
        <f>SUM(COUNTIFS('Data entry'!$R$6:$R$200,'Summary Data'!$A76,'Data entry'!$B$6:$B$200,{"Confirmed";"Probable"},'Data entry'!$AQ$6:$AQ$200,'Data Validation'!$V$2, 'Data entry'!$AP$6:$AP$200,'Data Validation'!$U$5, 'Data entry'!$BD$6:$BD$200,"&lt;&gt;*Negative*"))</f>
        <v>0</v>
      </c>
      <c r="AJ76" s="15">
        <f>SUM(COUNTIFS('Data entry'!$R$6:$R$200,'Summary Data'!$A76,'Data entry'!$B$6:$B$200,{"Confirmed";"Probable"},'Data entry'!$AQ$6:$AQ$200,'Data Validation'!$V$2, 'Data entry'!$AP$6:$AP$200,'Data Validation'!$U$6, 'Data entry'!$BD$6:$BD$200,"&lt;&gt;*Negative*"))</f>
        <v>0</v>
      </c>
      <c r="AK76" s="15">
        <f>SUM(COUNTIFS('Data entry'!$R$6:$R$200,'Summary Data'!$A76,'Data entry'!$B$6:$B$200,{"Confirmed";"Probable"},'Data entry'!$AQ$6:$AQ$200,'Data Validation'!$V$3, 'Data entry'!$AP$6:$AP$200,'Data Validation'!$U$2, 'Data entry'!$BD$6:$BD$200,"&lt;&gt;*Negative*"))</f>
        <v>0</v>
      </c>
      <c r="AL76" s="15">
        <f>SUM(COUNTIFS('Data entry'!$R$6:$R$200,'Summary Data'!$A76,'Data entry'!$B$6:$B$200,{"Confirmed";"Probable"},'Data entry'!$AQ$6:$AQ$200,'Data Validation'!$V$3, 'Data entry'!$AP$6:$AP$200,'Data Validation'!$U$3, 'Data entry'!$BD$6:$BD$200,"&lt;&gt;*Negative*"))</f>
        <v>0</v>
      </c>
      <c r="AM76" s="15">
        <f>SUM(COUNTIFS('Data entry'!$R$6:$R$200,'Summary Data'!$A76,'Data entry'!$B$6:$B$200,{"Confirmed";"Probable"},'Data entry'!$AQ$6:$AQ$200,'Data Validation'!$V$3, 'Data entry'!$AP$6:$AP$200,'Data Validation'!$U$4, 'Data entry'!$BD$6:$BD$200,"&lt;&gt;*Negative*"))</f>
        <v>0</v>
      </c>
      <c r="AN76" s="15">
        <f>SUM(COUNTIFS('Data entry'!$R$6:$R$200,'Summary Data'!$A76,'Data entry'!$B$6:$B$200,{"Confirmed";"Probable"},'Data entry'!$AQ$6:$AQ$200,'Data Validation'!$V$3, 'Data entry'!$AP$6:$AP$200,'Data Validation'!$U$5, 'Data entry'!$BD$6:$BD$200,"&lt;&gt;*Negative*"))</f>
        <v>0</v>
      </c>
      <c r="AO76" s="15">
        <f>SUM(COUNTIFS('Data entry'!$R$6:$R$200,'Summary Data'!$A76,'Data entry'!$B$6:$B$200,{"Confirmed";"Probable"},'Data entry'!$AQ$6:$AQ$200,'Data Validation'!$V$3, 'Data entry'!$AP$6:$AP$200,'Data Validation'!$U$6, 'Data entry'!$BD$6:$BD$200,"&lt;&gt;*Negative*"))</f>
        <v>0</v>
      </c>
      <c r="AP76" s="15">
        <f>SUM(COUNTIFS('Data entry'!$R$6:$R$200,'Summary Data'!$A76,'Data entry'!$B$6:$B$200,{"Confirmed";"Probable"},'Data entry'!$AQ$6:$AQ$200,'Data Validation'!$V$4, 'Data entry'!$AP$6:$AP$200,'Data Validation'!$U$2, 'Data entry'!$BD$6:$BD$200,"&lt;&gt;*Negative*"))</f>
        <v>0</v>
      </c>
      <c r="AQ76" s="15">
        <f>SUM(COUNTIFS('Data entry'!$R$6:$R$200,'Summary Data'!$A76,'Data entry'!$B$6:$B$200,{"Confirmed";"Probable"},'Data entry'!$AQ$6:$AQ$200,'Data Validation'!$V$4, 'Data entry'!$AP$6:$AP$200,'Data Validation'!$U$3, 'Data entry'!$BD$6:$BD$200,"&lt;&gt;*Negative*"))</f>
        <v>0</v>
      </c>
      <c r="AR76" s="15">
        <f>SUM(COUNTIFS('Data entry'!$R$6:$R$200,'Summary Data'!$A76,'Data entry'!$B$6:$B$200,{"Confirmed";"Probable"},'Data entry'!$AQ$6:$AQ$200,'Data Validation'!$V$4, 'Data entry'!$AP$6:$AP$200,'Data Validation'!$U$4, 'Data entry'!$BD$6:$BD$200,"&lt;&gt;*Negative*"))</f>
        <v>0</v>
      </c>
      <c r="AS76" s="15">
        <f>SUM(COUNTIFS('Data entry'!$R$6:$R$200,'Summary Data'!$A76,'Data entry'!$B$6:$B$200,{"Confirmed";"Probable"},'Data entry'!$AQ$6:$AQ$200,'Data Validation'!$V$4, 'Data entry'!$AP$6:$AP$200,'Data Validation'!$U$5, 'Data entry'!$BD$6:$BD$200,"&lt;&gt;*Negative*"))</f>
        <v>0</v>
      </c>
      <c r="AT76" s="15">
        <f>SUM(COUNTIFS('Data entry'!$R$6:$R$200,'Summary Data'!$A76,'Data entry'!$B$6:$B$200,{"Confirmed";"Probable"},'Data entry'!$AQ$6:$AQ$200,'Data Validation'!$V$4, 'Data entry'!$AP$6:$AP$200,'Data Validation'!$U$6, 'Data entry'!$BD$6:$BD$200,"&lt;&gt;*Negative*"))</f>
        <v>0</v>
      </c>
      <c r="AU76" s="15">
        <f>SUM(COUNTIFS('Data entry'!$R$6:$R$200,'Summary Data'!$A76,'Data entry'!$B$6:$B$200,{"Confirmed";"Probable"},'Data entry'!$AQ$6:$AQ$200,'Data Validation'!$V$5, 'Data entry'!$AP$6:$AP$200,'Data Validation'!$U$2, 'Data entry'!$BD$6:$BD$200,"&lt;&gt;*Negative*"))</f>
        <v>0</v>
      </c>
      <c r="AV76" s="15">
        <f>SUM(COUNTIFS('Data entry'!$R$6:$R$200,'Summary Data'!$A76,'Data entry'!$B$6:$B$200,{"Confirmed";"Probable"},'Data entry'!$AQ$6:$AQ$200,'Data Validation'!$V$5, 'Data entry'!$AP$6:$AP$200,'Data Validation'!$U$3, 'Data entry'!$BD$6:$BD$200,"&lt;&gt;*Negative*"))</f>
        <v>0</v>
      </c>
      <c r="AW76" s="15">
        <f>SUM(COUNTIFS('Data entry'!$R$6:$R$200,'Summary Data'!$A76,'Data entry'!$B$6:$B$200,{"Confirmed";"Probable"},'Data entry'!$AQ$6:$AQ$200,'Data Validation'!$V$5, 'Data entry'!$AP$6:$AP$200,'Data Validation'!$U$4, 'Data entry'!$BD$6:$BD$200,"&lt;&gt;*Negative*"))</f>
        <v>0</v>
      </c>
      <c r="AX76" s="15">
        <f>SUM(COUNTIFS('Data entry'!$R$6:$R$200,'Summary Data'!$A76,'Data entry'!$B$6:$B$200,{"Confirmed";"Probable"},'Data entry'!$AQ$6:$AQ$200,'Data Validation'!$V$5, 'Data entry'!$AP$6:$AP$200,'Data Validation'!$U$5, 'Data entry'!$BD$6:$BD$200,"&lt;&gt;*Negative*"))</f>
        <v>0</v>
      </c>
      <c r="AY76" s="15">
        <f>SUM(COUNTIFS('Data entry'!$R$6:$R$200,'Summary Data'!$A76,'Data entry'!$B$6:$B$200,{"Confirmed";"Probable"},'Data entry'!$AQ$6:$AQ$200,'Data Validation'!$V$5, 'Data entry'!$AP$6:$AP$200,'Data Validation'!$U$6, 'Data entry'!$BD$6:$BD$200,"&lt;&gt;*Negative*"))</f>
        <v>0</v>
      </c>
      <c r="AZ76" s="15">
        <f>SUM(COUNTIFS('Data entry'!$R$6:$R$200,'Summary Data'!$A76,'Data entry'!$B$6:$B$200,{"Confirmed";"Probable"},'Data entry'!$AQ$6:$AQ$200,'Data Validation'!$V$6, 'Data entry'!$AP$6:$AP$200,'Data Validation'!$U$2, 'Data entry'!$BD$6:$BD$200,"&lt;&gt;*Negative*"))</f>
        <v>0</v>
      </c>
      <c r="BA76" s="15">
        <f>SUM(COUNTIFS('Data entry'!$R$6:$R$200,'Summary Data'!$A76,'Data entry'!$B$6:$B$200,{"Confirmed";"Probable"},'Data entry'!$AQ$6:$AQ$200,'Data Validation'!$V$6, 'Data entry'!$AP$6:$AP$200,'Data Validation'!$U$3, 'Data entry'!$BD$6:$BD$200,"&lt;&gt;*Negative*"))</f>
        <v>0</v>
      </c>
      <c r="BB76" s="15">
        <f>SUM(COUNTIFS('Data entry'!$R$6:$R$200,'Summary Data'!$A76,'Data entry'!$B$6:$B$200,{"Confirmed";"Probable"},'Data entry'!$AQ$6:$AQ$200,'Data Validation'!$V$6, 'Data entry'!$AP$6:$AP$200,'Data Validation'!$U$4, 'Data entry'!$BD$6:$BD$200,"&lt;&gt;*Negative*"))</f>
        <v>0</v>
      </c>
      <c r="BC76" s="15">
        <f>SUM(COUNTIFS('Data entry'!$R$6:$R$200,'Summary Data'!$A76,'Data entry'!$B$6:$B$200,{"Confirmed";"Probable"},'Data entry'!$AQ$6:$AQ$200,'Data Validation'!$V$6, 'Data entry'!$AP$6:$AP$200,'Data Validation'!$U$5, 'Data entry'!$BD$6:$BD$200,"&lt;&gt;*Negative*"))</f>
        <v>0</v>
      </c>
      <c r="BD76" s="15">
        <f>SUM(COUNTIFS('Data entry'!$R$6:$R$200,'Summary Data'!$A76,'Data entry'!$B$6:$B$200,{"Confirmed";"Probable"},'Data entry'!$AQ$6:$AQ$200,'Data Validation'!$V$6, 'Data entry'!$AP$6:$AP$200,'Data Validation'!$U$6, 'Data entry'!$BD$6:$BD$200,"&lt;&gt;*Negative*"))</f>
        <v>0</v>
      </c>
      <c r="BE76" s="15">
        <f>SUM(COUNTIFS('Data entry'!$R$6:$R$200,'Summary Data'!$A76,'Data entry'!$B$6:$B$200,{"Confirmed";"Probable"},'Data entry'!$AQ$6:$AQ$200,'Data Validation'!$V$7, 'Data entry'!$AP$6:$AP$200,'Data Validation'!$U$2, 'Data entry'!$BD$6:$BD$200,"&lt;&gt;*Negative*"))</f>
        <v>0</v>
      </c>
      <c r="BF76" s="15">
        <f>SUM(COUNTIFS('Data entry'!$R$6:$R$200,'Summary Data'!$A76,'Data entry'!$B$6:$B$200,{"Confirmed";"Probable"},'Data entry'!$AQ$6:$AQ$200,'Data Validation'!$V$7, 'Data entry'!$AP$6:$AP$200,'Data Validation'!$U$3, 'Data entry'!$BD$6:$BD$200,"&lt;&gt;*Negative*"))</f>
        <v>0</v>
      </c>
      <c r="BG76" s="15">
        <f>SUM(COUNTIFS('Data entry'!$R$6:$R$200,'Summary Data'!$A76,'Data entry'!$B$6:$B$200,{"Confirmed";"Probable"},'Data entry'!$AQ$6:$AQ$200,'Data Validation'!$V$7, 'Data entry'!$AP$6:$AP$200,'Data Validation'!$U$4, 'Data entry'!$BD$6:$BD$200,"&lt;&gt;*Negative*"))</f>
        <v>0</v>
      </c>
      <c r="BH76" s="15">
        <f>SUM(COUNTIFS('Data entry'!$R$6:$R$200,'Summary Data'!$A76,'Data entry'!$B$6:$B$200,{"Confirmed";"Probable"},'Data entry'!$AQ$6:$AQ$200,'Data Validation'!$V$7, 'Data entry'!$AP$6:$AP$200,'Data Validation'!$U$5, 'Data entry'!$BD$6:$BD$200,"&lt;&gt;*Negative*"))</f>
        <v>0</v>
      </c>
      <c r="BI76" s="15">
        <f>SUM(COUNTIFS('Data entry'!$R$6:$R$200,'Summary Data'!$A76,'Data entry'!$B$6:$B$200,{"Confirmed";"Probable"},'Data entry'!$AQ$6:$AQ$200,'Data Validation'!$V$7, 'Data entry'!$AP$6:$AP$200,'Data Validation'!$U$6, 'Data entry'!$BD$6:$BD$200,"&lt;&gt;*Negative*"))</f>
        <v>0</v>
      </c>
      <c r="BJ76" s="15">
        <f>SUM(COUNTIFS('Data entry'!$R$6:$R$200,'Summary Data'!$A76,'Data entry'!$B$6:$B$200,{"Confirmed";"Probable"},'Data entry'!$AQ$6:$AQ$200,'Data Validation'!$V$8, 'Data entry'!$AP$6:$AP$200,'Data Validation'!$U$2, 'Data entry'!$BD$6:$BD$200,"&lt;&gt;*Negative*"))</f>
        <v>0</v>
      </c>
      <c r="BK76" s="15">
        <f>SUM(COUNTIFS('Data entry'!$R$6:$R$200,'Summary Data'!$A76,'Data entry'!$B$6:$B$200,{"Confirmed";"Probable"},'Data entry'!$AQ$6:$AQ$200,'Data Validation'!$V$8, 'Data entry'!$AP$6:$AP$200,'Data Validation'!$U$3, 'Data entry'!$BD$6:$BD$200,"&lt;&gt;*Negative*"))</f>
        <v>0</v>
      </c>
      <c r="BL76" s="15">
        <f>SUM(COUNTIFS('Data entry'!$R$6:$R$200,'Summary Data'!$A76,'Data entry'!$B$6:$B$200,{"Confirmed";"Probable"},'Data entry'!$AQ$6:$AQ$200,'Data Validation'!$V$8, 'Data entry'!$AP$6:$AP$200,'Data Validation'!$U$4, 'Data entry'!$BD$6:$BD$200,"&lt;&gt;*Negative*"))</f>
        <v>0</v>
      </c>
      <c r="BM76" s="15">
        <f>SUM(COUNTIFS('Data entry'!$R$6:$R$200,'Summary Data'!$A76,'Data entry'!$B$6:$B$200,{"Confirmed";"Probable"},'Data entry'!$AQ$6:$AQ$200,'Data Validation'!$V$8, 'Data entry'!$AP$6:$AP$200,'Data Validation'!$U$5, 'Data entry'!$BD$6:$BD$200,"&lt;&gt;*Negative*"))</f>
        <v>0</v>
      </c>
      <c r="BN76" s="15">
        <f>SUM(COUNTIFS('Data entry'!$R$6:$R$200,'Summary Data'!$A76,'Data entry'!$B$6:$B$200,{"Confirmed";"Probable"},'Data entry'!$AQ$6:$AQ$200,'Data Validation'!$V$8, 'Data entry'!$AP$6:$AP$200,'Data Validation'!$U$6, 'Data entry'!$BD$6:$BD$200,"&lt;&gt;*Negative*"))</f>
        <v>0</v>
      </c>
      <c r="BO76" s="15">
        <f>SUM(COUNTIFS('Data entry'!$R$6:$R$200,'Summary Data'!$A76,'Data entry'!$B$6:$B$200,{"Confirmed";"Probable"},'Data entry'!$AQ$6:$AQ$200,'Data Validation'!$V$9, 'Data entry'!$AP$6:$AP$200,'Data Validation'!$U$2, 'Data entry'!$BD$6:$BD$200,"&lt;&gt;*Negative*"))</f>
        <v>0</v>
      </c>
      <c r="BP76" s="15">
        <f>SUM(COUNTIFS('Data entry'!$R$6:$R$200,'Summary Data'!$A76,'Data entry'!$B$6:$B$200,{"Confirmed";"Probable"},'Data entry'!$AQ$6:$AQ$200,'Data Validation'!$V$9, 'Data entry'!$AP$6:$AP$200,'Data Validation'!$U$3, 'Data entry'!$BD$6:$BD$200,"&lt;&gt;*Negative*"))</f>
        <v>0</v>
      </c>
      <c r="BQ76" s="15">
        <f>SUM(COUNTIFS('Data entry'!$R$6:$R$200,'Summary Data'!$A76,'Data entry'!$B$6:$B$200,{"Confirmed";"Probable"},'Data entry'!$AQ$6:$AQ$200,'Data Validation'!$V$9, 'Data entry'!$AP$6:$AP$200,'Data Validation'!$U$4, 'Data entry'!$BD$6:$BD$200,"&lt;&gt;*Negative*"))</f>
        <v>0</v>
      </c>
      <c r="BR76" s="15">
        <f>SUM(COUNTIFS('Data entry'!$R$6:$R$200,'Summary Data'!$A76,'Data entry'!$B$6:$B$200,{"Confirmed";"Probable"},'Data entry'!$AQ$6:$AQ$200,'Data Validation'!$V$9, 'Data entry'!$AP$6:$AP$200,'Data Validation'!$U$5, 'Data entry'!$BD$6:$BD$200,"&lt;&gt;*Negative*"))</f>
        <v>0</v>
      </c>
      <c r="BS76" s="15">
        <f>SUM(COUNTIFS('Data entry'!$R$6:$R$200,'Summary Data'!$A76,'Data entry'!$B$6:$B$200,{"Confirmed";"Probable"},'Data entry'!$AQ$6:$AQ$200,'Data Validation'!$V$9, 'Data entry'!$AP$6:$AP$200,'Data Validation'!$U$6, 'Data entry'!$BD$6:$BD$200,"&lt;&gt;*Negative*"))</f>
        <v>0</v>
      </c>
      <c r="BT76" s="15">
        <f>SUM(COUNTIFS('Data entry'!$R$6:$R$200,'Summary Data'!$A76,'Data entry'!$B$6:$B$200,{"Confirmed";"Probable"},'Data entry'!$AQ$6:$AQ$200,'Data Validation'!$V$10, 'Data entry'!$AP$6:$AP$200,'Data Validation'!$U$2, 'Data entry'!$BD$6:$BD$200,"&lt;&gt;*Negative*"))</f>
        <v>0</v>
      </c>
      <c r="BU76" s="15">
        <f>SUM(COUNTIFS('Data entry'!$R$6:$R$200,'Summary Data'!$A76,'Data entry'!$B$6:$B$200,{"Confirmed";"Probable"},'Data entry'!$AQ$6:$AQ$200,'Data Validation'!$V$10, 'Data entry'!$AP$6:$AP$200,'Data Validation'!$U$3, 'Data entry'!$BD$6:$BD$200,"&lt;&gt;*Negative*"))</f>
        <v>0</v>
      </c>
      <c r="BV76" s="15">
        <f>SUM(COUNTIFS('Data entry'!$R$6:$R$200,'Summary Data'!$A76,'Data entry'!$B$6:$B$200,{"Confirmed";"Probable"},'Data entry'!$AQ$6:$AQ$200,'Data Validation'!$V$10, 'Data entry'!$AP$6:$AP$200,'Data Validation'!$U$4, 'Data entry'!$BD$6:$BD$200,"&lt;&gt;*Negative*"))</f>
        <v>0</v>
      </c>
      <c r="BW76" s="15">
        <f>SUM(COUNTIFS('Data entry'!$R$6:$R$200,'Summary Data'!$A76,'Data entry'!$B$6:$B$200,{"Confirmed";"Probable"},'Data entry'!$AQ$6:$AQ$200,'Data Validation'!$V$10, 'Data entry'!$AP$6:$AP$200,'Data Validation'!$U$5, 'Data entry'!$BD$6:$BD$200,"&lt;&gt;*Negative*"))</f>
        <v>0</v>
      </c>
      <c r="BX76" s="15">
        <f>SUM(COUNTIFS('Data entry'!$R$6:$R$200,'Summary Data'!$A76,'Data entry'!$B$6:$B$200,{"Confirmed";"Probable"},'Data entry'!$AQ$6:$AQ$200,'Data Validation'!$V$10, 'Data entry'!$AP$6:$AP$200,'Data Validation'!$U$6, 'Data entry'!$BD$6:$BD$200,"&lt;&gt;*Negative*"))</f>
        <v>0</v>
      </c>
      <c r="BY76" s="15">
        <f>SUM(COUNTIFS('Data entry'!$R$6:$R$200,'Summary Data'!$A76,'Data entry'!$B$6:$B$200,{"Confirmed";"Probable"},'Data entry'!$AQ$6:$AQ$200,'Data Validation'!$V$11, 'Data entry'!$AP$6:$AP$200,'Data Validation'!$U$2, 'Data entry'!$BD$6:$BD$200,"&lt;&gt;*Negative*"))</f>
        <v>0</v>
      </c>
      <c r="BZ76" s="15">
        <f>SUM(COUNTIFS('Data entry'!$R$6:$R$200,'Summary Data'!$A76,'Data entry'!$B$6:$B$200,{"Confirmed";"Probable"},'Data entry'!$AQ$6:$AQ$200,'Data Validation'!$V$11, 'Data entry'!$AP$6:$AP$200,'Data Validation'!$U$3, 'Data entry'!$BD$6:$BD$200,"&lt;&gt;*Negative*"))</f>
        <v>0</v>
      </c>
      <c r="CA76" s="15">
        <f>SUM(COUNTIFS('Data entry'!$R$6:$R$200,'Summary Data'!$A76,'Data entry'!$B$6:$B$200,{"Confirmed";"Probable"},'Data entry'!$AQ$6:$AQ$200,'Data Validation'!$V$11, 'Data entry'!$AP$6:$AP$200,'Data Validation'!$U$4, 'Data entry'!$BD$6:$BD$200,"&lt;&gt;*Negative*"))</f>
        <v>0</v>
      </c>
      <c r="CB76" s="15">
        <f>SUM(COUNTIFS('Data entry'!$R$6:$R$200,'Summary Data'!$A76,'Data entry'!$B$6:$B$200,{"Confirmed";"Probable"},'Data entry'!$AQ$6:$AQ$200,'Data Validation'!$V$11, 'Data entry'!$AP$6:$AP$200,'Data Validation'!$U$5, 'Data entry'!$BD$6:$BD$200,"&lt;&gt;*Negative*"))</f>
        <v>0</v>
      </c>
      <c r="CC76" s="15">
        <f>SUM(COUNTIFS('Data entry'!$R$6:$R$200,'Summary Data'!$A76,'Data entry'!$B$6:$B$200,{"Confirmed";"Probable"},'Data entry'!$AQ$6:$AQ$200,'Data Validation'!$V$11, 'Data entry'!$AP$6:$AP$200,'Data Validation'!$U$6, 'Data entry'!$BD$6:$BD$200,"&lt;&gt;*Negative*"))</f>
        <v>0</v>
      </c>
    </row>
    <row r="77" spans="1:81" x14ac:dyDescent="0.3">
      <c r="A77" s="12">
        <f t="shared" si="5"/>
        <v>65</v>
      </c>
      <c r="B77" s="13">
        <f t="shared" si="6"/>
        <v>0</v>
      </c>
      <c r="C77" s="13">
        <f>COUNTIFS('Data entry'!$R$6:$R$200,$A77,'Data entry'!$B$6:$B$200,"Confirmed",'Data entry'!$BD$6:$BD$200,"&lt;&gt;*Negative*")</f>
        <v>0</v>
      </c>
      <c r="D77" s="13">
        <f>COUNTIFS('Data entry'!$R$6:$R$200,$A77,'Data entry'!$B$6:$B$200,"Probable",'Data entry'!$BD$6:$BD$200,"&lt;&gt;*Negative*")</f>
        <v>0</v>
      </c>
      <c r="E77" s="13">
        <f>COUNTIFS('Data entry'!$R$6:$R$200,$A77,'Data entry'!$B$6:$B$200,"DNM")</f>
        <v>0</v>
      </c>
      <c r="F77" s="13">
        <f>SUM(COUNTIFS('Data entry'!$R$6:$R$200,'Summary Data'!$A77,'Data entry'!$B$6:$B$200,{"Confirmed";"Probable"},'Data entry'!$AO$6:$AO$200,$F$10, 'Data entry'!$BD$6:$BD$200,"&lt;&gt;*Negative*"))</f>
        <v>0</v>
      </c>
      <c r="G77" s="13">
        <f>SUM(COUNTIFS('Data entry'!$R$6:$R$200,'Summary Data'!$A77,'Data entry'!$B$6:$B$200,{"Confirmed";"Probable"},'Data entry'!$AO$6:$AO$200,$G$10, 'Data entry'!$BD$6:$BD$200,"&lt;&gt;*Negative*"))</f>
        <v>0</v>
      </c>
      <c r="H77" s="13">
        <f>SUM(COUNTIFS('Data entry'!$R$6:$R$200,'Summary Data'!$A77,'Data entry'!$B$6:$B$200,{"Confirmed";"Probable"},'Data entry'!$AO$6:$AO$200,$H$10, 'Data entry'!$BD$6:$BD$200,"&lt;&gt;*Negative*"))</f>
        <v>0</v>
      </c>
      <c r="I77" s="13">
        <f>SUM(COUNTIFS('Data entry'!$R$6:$R$200,'Summary Data'!$A77,'Data entry'!$B$6:$B$200,{"Confirmed";"Probable"},'Data entry'!$AO$6:$AO$200,$I$10, 'Data entry'!$BD$6:$BD$200,"&lt;&gt;*Negative*"))</f>
        <v>0</v>
      </c>
      <c r="J77" s="13">
        <f>SUM(COUNTIFS('Data entry'!$R$6:$R$200,'Summary Data'!$A77,'Data entry'!$B$6:$B$200,{"Confirmed";"Probable"},'Data entry'!$AO$6:$AO$200,$J$10, 'Data entry'!$BD$6:$BD$200,"&lt;&gt;*Negative*"))</f>
        <v>0</v>
      </c>
      <c r="K77" s="13">
        <f>SUM(COUNTIFS('Data entry'!$R$6:$R$200,'Summary Data'!$A77,'Data entry'!$B$6:$B$200,{"Confirmed";"Probable"},'Data entry'!$AO$6:$AO$200,$K$10, 'Data entry'!$BD$6:$BD$200,"&lt;&gt;*Negative*"))</f>
        <v>0</v>
      </c>
      <c r="L77" s="13">
        <f>SUM(COUNTIFS('Data entry'!$R$6:$R$200,'Summary Data'!$A77,'Data entry'!$B$6:$B$200,{"Confirmed";"Probable"},'Data entry'!$AO$6:$AO$200,$L$10, 'Data entry'!$BD$6:$BD$200,"&lt;&gt;*Negative*"))</f>
        <v>0</v>
      </c>
      <c r="M77" s="13">
        <f>SUM(COUNTIFS('Data entry'!$R$6:$R$200,'Summary Data'!$A77,'Data entry'!$B$6:$B$200,{"Confirmed";"Probable"},'Data entry'!$AO$6:$AO$200,$M$10, 'Data entry'!$BD$6:$BD$200,"&lt;&gt;*Negative*"))</f>
        <v>0</v>
      </c>
      <c r="N77" s="13">
        <f>SUM(COUNTIFS('Data entry'!$R$6:$R$200,'Summary Data'!$A77,'Data entry'!$B$6:$B$200,{"Confirmed";"Probable"},'Data entry'!$AO$6:$AO$200,$N$10, 'Data entry'!$BD$6:$BD$200,"&lt;&gt;*Negative*"))</f>
        <v>0</v>
      </c>
      <c r="O77" s="15">
        <f t="shared" si="7"/>
        <v>0</v>
      </c>
      <c r="P77" s="15">
        <f t="shared" si="8"/>
        <v>0</v>
      </c>
      <c r="Q77" s="15">
        <f>SUM(COUNTIFS('Data entry'!$R$6:$R$200,'Summary Data'!$A77,'Data entry'!$B$6:$B$200,{"Confirmed";"Probable"},'Data entry'!$AP$6:$AP$200,'Data Validation'!$U$2, 'Data entry'!$BD$6:$BD$200,"&lt;&gt;*Negative*"))</f>
        <v>0</v>
      </c>
      <c r="R77" s="15">
        <f>SUM(COUNTIFS('Data entry'!$R$6:$R$200,'Summary Data'!$A77,'Data entry'!$B$6:$B$200,{"Confirmed";"Probable"},'Data entry'!$AP$6:$AP$200,'Data Validation'!$U$3, 'Data entry'!$BD$6:$BD$200,"&lt;&gt;*Negative*"))</f>
        <v>0</v>
      </c>
      <c r="S77" s="15">
        <f>SUM(COUNTIFS('Data entry'!$R$6:$R$200,'Summary Data'!$A77,'Data entry'!$B$6:$B$200,{"Confirmed";"Probable"},'Data entry'!$AP$6:$AP$200,'Data Validation'!$U$4, 'Data entry'!$BD$6:$BD$200,"&lt;&gt;*Negative*"))</f>
        <v>0</v>
      </c>
      <c r="T77" s="15">
        <f>SUM(COUNTIFS('Data entry'!$R$6:$R$200,'Summary Data'!$A77,'Data entry'!$B$6:$B$200,{"Confirmed";"Probable"},'Data entry'!$AP$6:$AP$200,'Data Validation'!$U$5, 'Data entry'!$BD$6:$BD$200,"&lt;&gt;*Negative*"))</f>
        <v>0</v>
      </c>
      <c r="U77" s="15">
        <f>SUM(COUNTIFS('Data entry'!$R$6:$R$200,'Summary Data'!$A77,'Data entry'!$B$6:$B$200,{"Confirmed";"Probable"},'Data entry'!$AP$6:$AP$200,'Data Validation'!$U$6, 'Data entry'!$BD$6:$BD$200,"&lt;&gt;*Negative*"))</f>
        <v>0</v>
      </c>
      <c r="V77" s="15">
        <f>SUM(COUNTIFS('Data entry'!$R$6:$R$200,'Summary Data'!$A77,'Data entry'!$B$6:$B$200,{"Confirmed";"Probable"},'Data entry'!$AQ$6:$AQ$200,'Data Validation'!$V$2, 'Data entry'!$BD$6:$BD$200,"&lt;&gt;*Negative*"))</f>
        <v>0</v>
      </c>
      <c r="W77" s="15">
        <f>SUM(COUNTIFS('Data entry'!$R$6:$R$200,'Summary Data'!$A77,'Data entry'!$B$6:$B$200,{"Confirmed";"Probable"},'Data entry'!$AQ$6:$AQ$200,'Data Validation'!$V$3, 'Data entry'!$BD$6:$BD$200,"&lt;&gt;*Negative*"))</f>
        <v>0</v>
      </c>
      <c r="X77" s="15">
        <f>SUM(COUNTIFS('Data entry'!$R$6:$R$200,'Summary Data'!$A77,'Data entry'!$B$6:$B$200,{"Confirmed";"Probable"},'Data entry'!$AQ$6:$AQ$200,'Data Validation'!$V$4, 'Data entry'!$BD$6:$BD$200,"&lt;&gt;*Negative*"))</f>
        <v>0</v>
      </c>
      <c r="Y77" s="15">
        <f>SUM(COUNTIFS('Data entry'!$R$6:$R$200,'Summary Data'!$A77,'Data entry'!$B$6:$B$200,{"Confirmed";"Probable"},'Data entry'!$AQ$6:$AQ$200,'Data Validation'!$V$5, 'Data entry'!$BD$6:$BD$200,"&lt;&gt;*Negative*"))</f>
        <v>0</v>
      </c>
      <c r="Z77" s="15">
        <f>SUM(COUNTIFS('Data entry'!$R$6:$R$200,'Summary Data'!$A77,'Data entry'!$B$6:$B$200,{"Confirmed";"Probable"},'Data entry'!$AQ$6:$AQ$200,'Data Validation'!$V$6, 'Data entry'!$BD$6:$BD$200,"&lt;&gt;*Negative*"))</f>
        <v>0</v>
      </c>
      <c r="AA77" s="15">
        <f>SUM(COUNTIFS('Data entry'!$R$6:$R$200,'Summary Data'!$A77,'Data entry'!$B$6:$B$200,{"Confirmed";"Probable"},'Data entry'!$AQ$6:$AQ$200,'Data Validation'!$V$7, 'Data entry'!$BD$6:$BD$200,"&lt;&gt;*Negative*"))</f>
        <v>0</v>
      </c>
      <c r="AB77" s="15">
        <f>SUM(COUNTIFS('Data entry'!$R$6:$R$200,'Summary Data'!$A77,'Data entry'!$B$6:$B$200,{"Confirmed";"Probable"},'Data entry'!$AQ$6:$AQ$200,'Data Validation'!$V$8, 'Data entry'!$BD$6:$BD$200,"&lt;&gt;*Negative*"))</f>
        <v>0</v>
      </c>
      <c r="AC77" s="15">
        <f>SUM(COUNTIFS('Data entry'!$R$6:$R$200,'Summary Data'!$A77,'Data entry'!$B$6:$B$200,{"Confirmed";"Probable"},'Data entry'!$AQ$6:$AQ$200,'Data Validation'!$V$9, 'Data entry'!$BD$6:$BD$200,"&lt;&gt;*Negative*"))</f>
        <v>0</v>
      </c>
      <c r="AD77" s="15">
        <f>SUM(COUNTIFS('Data entry'!$R$6:$R$200,'Summary Data'!$A77,'Data entry'!$B$6:$B$200,{"Confirmed";"Probable"},'Data entry'!$AQ$6:$AQ$200,'Data Validation'!$V$10, 'Data entry'!$BD$6:$BD$200,"&lt;&gt;*Negative*"))</f>
        <v>0</v>
      </c>
      <c r="AE77" s="15">
        <f>SUM(COUNTIFS('Data entry'!$R$6:$R$200,'Summary Data'!$A77,'Data entry'!$B$6:$B$200,{"Confirmed";"Probable"},'Data entry'!$AQ$6:$AQ$200,'Data Validation'!$V$11, 'Data entry'!$BD$6:$BD$200,"&lt;&gt;*Negative*"))</f>
        <v>0</v>
      </c>
      <c r="AF77" s="15">
        <f>SUM(COUNTIFS('Data entry'!$R$6:$R$200,'Summary Data'!$A77,'Data entry'!$B$6:$B$200,{"Confirmed";"Probable"},'Data entry'!$AQ$6:$AQ$200,'Data Validation'!$V$2, 'Data entry'!$AP$6:$AP$200,'Data Validation'!$U$2, 'Data entry'!$BD$6:$BD$200,"&lt;&gt;*Negative*"))</f>
        <v>0</v>
      </c>
      <c r="AG77" s="15">
        <f>SUM(COUNTIFS('Data entry'!$R$6:$R$200,'Summary Data'!$A77,'Data entry'!$B$6:$B$200,{"Confirmed";"Probable"},'Data entry'!$AQ$6:$AQ$200,'Data Validation'!$V$2, 'Data entry'!$AP$6:$AP$200,'Data Validation'!$U$3, 'Data entry'!$BD$6:$BD$200,"&lt;&gt;*Negative*"))</f>
        <v>0</v>
      </c>
      <c r="AH77" s="15">
        <f>SUM(COUNTIFS('Data entry'!$R$6:$R$200,'Summary Data'!$A77,'Data entry'!$B$6:$B$200,{"Confirmed";"Probable"},'Data entry'!$AQ$6:$AQ$200,'Data Validation'!$V$2, 'Data entry'!$AP$6:$AP$200,'Data Validation'!$U$4, 'Data entry'!$BD$6:$BD$200,"&lt;&gt;*Negative*"))</f>
        <v>0</v>
      </c>
      <c r="AI77" s="15">
        <f>SUM(COUNTIFS('Data entry'!$R$6:$R$200,'Summary Data'!$A77,'Data entry'!$B$6:$B$200,{"Confirmed";"Probable"},'Data entry'!$AQ$6:$AQ$200,'Data Validation'!$V$2, 'Data entry'!$AP$6:$AP$200,'Data Validation'!$U$5, 'Data entry'!$BD$6:$BD$200,"&lt;&gt;*Negative*"))</f>
        <v>0</v>
      </c>
      <c r="AJ77" s="15">
        <f>SUM(COUNTIFS('Data entry'!$R$6:$R$200,'Summary Data'!$A77,'Data entry'!$B$6:$B$200,{"Confirmed";"Probable"},'Data entry'!$AQ$6:$AQ$200,'Data Validation'!$V$2, 'Data entry'!$AP$6:$AP$200,'Data Validation'!$U$6, 'Data entry'!$BD$6:$BD$200,"&lt;&gt;*Negative*"))</f>
        <v>0</v>
      </c>
      <c r="AK77" s="15">
        <f>SUM(COUNTIFS('Data entry'!$R$6:$R$200,'Summary Data'!$A77,'Data entry'!$B$6:$B$200,{"Confirmed";"Probable"},'Data entry'!$AQ$6:$AQ$200,'Data Validation'!$V$3, 'Data entry'!$AP$6:$AP$200,'Data Validation'!$U$2, 'Data entry'!$BD$6:$BD$200,"&lt;&gt;*Negative*"))</f>
        <v>0</v>
      </c>
      <c r="AL77" s="15">
        <f>SUM(COUNTIFS('Data entry'!$R$6:$R$200,'Summary Data'!$A77,'Data entry'!$B$6:$B$200,{"Confirmed";"Probable"},'Data entry'!$AQ$6:$AQ$200,'Data Validation'!$V$3, 'Data entry'!$AP$6:$AP$200,'Data Validation'!$U$3, 'Data entry'!$BD$6:$BD$200,"&lt;&gt;*Negative*"))</f>
        <v>0</v>
      </c>
      <c r="AM77" s="15">
        <f>SUM(COUNTIFS('Data entry'!$R$6:$R$200,'Summary Data'!$A77,'Data entry'!$B$6:$B$200,{"Confirmed";"Probable"},'Data entry'!$AQ$6:$AQ$200,'Data Validation'!$V$3, 'Data entry'!$AP$6:$AP$200,'Data Validation'!$U$4, 'Data entry'!$BD$6:$BD$200,"&lt;&gt;*Negative*"))</f>
        <v>0</v>
      </c>
      <c r="AN77" s="15">
        <f>SUM(COUNTIFS('Data entry'!$R$6:$R$200,'Summary Data'!$A77,'Data entry'!$B$6:$B$200,{"Confirmed";"Probable"},'Data entry'!$AQ$6:$AQ$200,'Data Validation'!$V$3, 'Data entry'!$AP$6:$AP$200,'Data Validation'!$U$5, 'Data entry'!$BD$6:$BD$200,"&lt;&gt;*Negative*"))</f>
        <v>0</v>
      </c>
      <c r="AO77" s="15">
        <f>SUM(COUNTIFS('Data entry'!$R$6:$R$200,'Summary Data'!$A77,'Data entry'!$B$6:$B$200,{"Confirmed";"Probable"},'Data entry'!$AQ$6:$AQ$200,'Data Validation'!$V$3, 'Data entry'!$AP$6:$AP$200,'Data Validation'!$U$6, 'Data entry'!$BD$6:$BD$200,"&lt;&gt;*Negative*"))</f>
        <v>0</v>
      </c>
      <c r="AP77" s="15">
        <f>SUM(COUNTIFS('Data entry'!$R$6:$R$200,'Summary Data'!$A77,'Data entry'!$B$6:$B$200,{"Confirmed";"Probable"},'Data entry'!$AQ$6:$AQ$200,'Data Validation'!$V$4, 'Data entry'!$AP$6:$AP$200,'Data Validation'!$U$2, 'Data entry'!$BD$6:$BD$200,"&lt;&gt;*Negative*"))</f>
        <v>0</v>
      </c>
      <c r="AQ77" s="15">
        <f>SUM(COUNTIFS('Data entry'!$R$6:$R$200,'Summary Data'!$A77,'Data entry'!$B$6:$B$200,{"Confirmed";"Probable"},'Data entry'!$AQ$6:$AQ$200,'Data Validation'!$V$4, 'Data entry'!$AP$6:$AP$200,'Data Validation'!$U$3, 'Data entry'!$BD$6:$BD$200,"&lt;&gt;*Negative*"))</f>
        <v>0</v>
      </c>
      <c r="AR77" s="15">
        <f>SUM(COUNTIFS('Data entry'!$R$6:$R$200,'Summary Data'!$A77,'Data entry'!$B$6:$B$200,{"Confirmed";"Probable"},'Data entry'!$AQ$6:$AQ$200,'Data Validation'!$V$4, 'Data entry'!$AP$6:$AP$200,'Data Validation'!$U$4, 'Data entry'!$BD$6:$BD$200,"&lt;&gt;*Negative*"))</f>
        <v>0</v>
      </c>
      <c r="AS77" s="15">
        <f>SUM(COUNTIFS('Data entry'!$R$6:$R$200,'Summary Data'!$A77,'Data entry'!$B$6:$B$200,{"Confirmed";"Probable"},'Data entry'!$AQ$6:$AQ$200,'Data Validation'!$V$4, 'Data entry'!$AP$6:$AP$200,'Data Validation'!$U$5, 'Data entry'!$BD$6:$BD$200,"&lt;&gt;*Negative*"))</f>
        <v>0</v>
      </c>
      <c r="AT77" s="15">
        <f>SUM(COUNTIFS('Data entry'!$R$6:$R$200,'Summary Data'!$A77,'Data entry'!$B$6:$B$200,{"Confirmed";"Probable"},'Data entry'!$AQ$6:$AQ$200,'Data Validation'!$V$4, 'Data entry'!$AP$6:$AP$200,'Data Validation'!$U$6, 'Data entry'!$BD$6:$BD$200,"&lt;&gt;*Negative*"))</f>
        <v>0</v>
      </c>
      <c r="AU77" s="15">
        <f>SUM(COUNTIFS('Data entry'!$R$6:$R$200,'Summary Data'!$A77,'Data entry'!$B$6:$B$200,{"Confirmed";"Probable"},'Data entry'!$AQ$6:$AQ$200,'Data Validation'!$V$5, 'Data entry'!$AP$6:$AP$200,'Data Validation'!$U$2, 'Data entry'!$BD$6:$BD$200,"&lt;&gt;*Negative*"))</f>
        <v>0</v>
      </c>
      <c r="AV77" s="15">
        <f>SUM(COUNTIFS('Data entry'!$R$6:$R$200,'Summary Data'!$A77,'Data entry'!$B$6:$B$200,{"Confirmed";"Probable"},'Data entry'!$AQ$6:$AQ$200,'Data Validation'!$V$5, 'Data entry'!$AP$6:$AP$200,'Data Validation'!$U$3, 'Data entry'!$BD$6:$BD$200,"&lt;&gt;*Negative*"))</f>
        <v>0</v>
      </c>
      <c r="AW77" s="15">
        <f>SUM(COUNTIFS('Data entry'!$R$6:$R$200,'Summary Data'!$A77,'Data entry'!$B$6:$B$200,{"Confirmed";"Probable"},'Data entry'!$AQ$6:$AQ$200,'Data Validation'!$V$5, 'Data entry'!$AP$6:$AP$200,'Data Validation'!$U$4, 'Data entry'!$BD$6:$BD$200,"&lt;&gt;*Negative*"))</f>
        <v>0</v>
      </c>
      <c r="AX77" s="15">
        <f>SUM(COUNTIFS('Data entry'!$R$6:$R$200,'Summary Data'!$A77,'Data entry'!$B$6:$B$200,{"Confirmed";"Probable"},'Data entry'!$AQ$6:$AQ$200,'Data Validation'!$V$5, 'Data entry'!$AP$6:$AP$200,'Data Validation'!$U$5, 'Data entry'!$BD$6:$BD$200,"&lt;&gt;*Negative*"))</f>
        <v>0</v>
      </c>
      <c r="AY77" s="15">
        <f>SUM(COUNTIFS('Data entry'!$R$6:$R$200,'Summary Data'!$A77,'Data entry'!$B$6:$B$200,{"Confirmed";"Probable"},'Data entry'!$AQ$6:$AQ$200,'Data Validation'!$V$5, 'Data entry'!$AP$6:$AP$200,'Data Validation'!$U$6, 'Data entry'!$BD$6:$BD$200,"&lt;&gt;*Negative*"))</f>
        <v>0</v>
      </c>
      <c r="AZ77" s="15">
        <f>SUM(COUNTIFS('Data entry'!$R$6:$R$200,'Summary Data'!$A77,'Data entry'!$B$6:$B$200,{"Confirmed";"Probable"},'Data entry'!$AQ$6:$AQ$200,'Data Validation'!$V$6, 'Data entry'!$AP$6:$AP$200,'Data Validation'!$U$2, 'Data entry'!$BD$6:$BD$200,"&lt;&gt;*Negative*"))</f>
        <v>0</v>
      </c>
      <c r="BA77" s="15">
        <f>SUM(COUNTIFS('Data entry'!$R$6:$R$200,'Summary Data'!$A77,'Data entry'!$B$6:$B$200,{"Confirmed";"Probable"},'Data entry'!$AQ$6:$AQ$200,'Data Validation'!$V$6, 'Data entry'!$AP$6:$AP$200,'Data Validation'!$U$3, 'Data entry'!$BD$6:$BD$200,"&lt;&gt;*Negative*"))</f>
        <v>0</v>
      </c>
      <c r="BB77" s="15">
        <f>SUM(COUNTIFS('Data entry'!$R$6:$R$200,'Summary Data'!$A77,'Data entry'!$B$6:$B$200,{"Confirmed";"Probable"},'Data entry'!$AQ$6:$AQ$200,'Data Validation'!$V$6, 'Data entry'!$AP$6:$AP$200,'Data Validation'!$U$4, 'Data entry'!$BD$6:$BD$200,"&lt;&gt;*Negative*"))</f>
        <v>0</v>
      </c>
      <c r="BC77" s="15">
        <f>SUM(COUNTIFS('Data entry'!$R$6:$R$200,'Summary Data'!$A77,'Data entry'!$B$6:$B$200,{"Confirmed";"Probable"},'Data entry'!$AQ$6:$AQ$200,'Data Validation'!$V$6, 'Data entry'!$AP$6:$AP$200,'Data Validation'!$U$5, 'Data entry'!$BD$6:$BD$200,"&lt;&gt;*Negative*"))</f>
        <v>0</v>
      </c>
      <c r="BD77" s="15">
        <f>SUM(COUNTIFS('Data entry'!$R$6:$R$200,'Summary Data'!$A77,'Data entry'!$B$6:$B$200,{"Confirmed";"Probable"},'Data entry'!$AQ$6:$AQ$200,'Data Validation'!$V$6, 'Data entry'!$AP$6:$AP$200,'Data Validation'!$U$6, 'Data entry'!$BD$6:$BD$200,"&lt;&gt;*Negative*"))</f>
        <v>0</v>
      </c>
      <c r="BE77" s="15">
        <f>SUM(COUNTIFS('Data entry'!$R$6:$R$200,'Summary Data'!$A77,'Data entry'!$B$6:$B$200,{"Confirmed";"Probable"},'Data entry'!$AQ$6:$AQ$200,'Data Validation'!$V$7, 'Data entry'!$AP$6:$AP$200,'Data Validation'!$U$2, 'Data entry'!$BD$6:$BD$200,"&lt;&gt;*Negative*"))</f>
        <v>0</v>
      </c>
      <c r="BF77" s="15">
        <f>SUM(COUNTIFS('Data entry'!$R$6:$R$200,'Summary Data'!$A77,'Data entry'!$B$6:$B$200,{"Confirmed";"Probable"},'Data entry'!$AQ$6:$AQ$200,'Data Validation'!$V$7, 'Data entry'!$AP$6:$AP$200,'Data Validation'!$U$3, 'Data entry'!$BD$6:$BD$200,"&lt;&gt;*Negative*"))</f>
        <v>0</v>
      </c>
      <c r="BG77" s="15">
        <f>SUM(COUNTIFS('Data entry'!$R$6:$R$200,'Summary Data'!$A77,'Data entry'!$B$6:$B$200,{"Confirmed";"Probable"},'Data entry'!$AQ$6:$AQ$200,'Data Validation'!$V$7, 'Data entry'!$AP$6:$AP$200,'Data Validation'!$U$4, 'Data entry'!$BD$6:$BD$200,"&lt;&gt;*Negative*"))</f>
        <v>0</v>
      </c>
      <c r="BH77" s="15">
        <f>SUM(COUNTIFS('Data entry'!$R$6:$R$200,'Summary Data'!$A77,'Data entry'!$B$6:$B$200,{"Confirmed";"Probable"},'Data entry'!$AQ$6:$AQ$200,'Data Validation'!$V$7, 'Data entry'!$AP$6:$AP$200,'Data Validation'!$U$5, 'Data entry'!$BD$6:$BD$200,"&lt;&gt;*Negative*"))</f>
        <v>0</v>
      </c>
      <c r="BI77" s="15">
        <f>SUM(COUNTIFS('Data entry'!$R$6:$R$200,'Summary Data'!$A77,'Data entry'!$B$6:$B$200,{"Confirmed";"Probable"},'Data entry'!$AQ$6:$AQ$200,'Data Validation'!$V$7, 'Data entry'!$AP$6:$AP$200,'Data Validation'!$U$6, 'Data entry'!$BD$6:$BD$200,"&lt;&gt;*Negative*"))</f>
        <v>0</v>
      </c>
      <c r="BJ77" s="15">
        <f>SUM(COUNTIFS('Data entry'!$R$6:$R$200,'Summary Data'!$A77,'Data entry'!$B$6:$B$200,{"Confirmed";"Probable"},'Data entry'!$AQ$6:$AQ$200,'Data Validation'!$V$8, 'Data entry'!$AP$6:$AP$200,'Data Validation'!$U$2, 'Data entry'!$BD$6:$BD$200,"&lt;&gt;*Negative*"))</f>
        <v>0</v>
      </c>
      <c r="BK77" s="15">
        <f>SUM(COUNTIFS('Data entry'!$R$6:$R$200,'Summary Data'!$A77,'Data entry'!$B$6:$B$200,{"Confirmed";"Probable"},'Data entry'!$AQ$6:$AQ$200,'Data Validation'!$V$8, 'Data entry'!$AP$6:$AP$200,'Data Validation'!$U$3, 'Data entry'!$BD$6:$BD$200,"&lt;&gt;*Negative*"))</f>
        <v>0</v>
      </c>
      <c r="BL77" s="15">
        <f>SUM(COUNTIFS('Data entry'!$R$6:$R$200,'Summary Data'!$A77,'Data entry'!$B$6:$B$200,{"Confirmed";"Probable"},'Data entry'!$AQ$6:$AQ$200,'Data Validation'!$V$8, 'Data entry'!$AP$6:$AP$200,'Data Validation'!$U$4, 'Data entry'!$BD$6:$BD$200,"&lt;&gt;*Negative*"))</f>
        <v>0</v>
      </c>
      <c r="BM77" s="15">
        <f>SUM(COUNTIFS('Data entry'!$R$6:$R$200,'Summary Data'!$A77,'Data entry'!$B$6:$B$200,{"Confirmed";"Probable"},'Data entry'!$AQ$6:$AQ$200,'Data Validation'!$V$8, 'Data entry'!$AP$6:$AP$200,'Data Validation'!$U$5, 'Data entry'!$BD$6:$BD$200,"&lt;&gt;*Negative*"))</f>
        <v>0</v>
      </c>
      <c r="BN77" s="15">
        <f>SUM(COUNTIFS('Data entry'!$R$6:$R$200,'Summary Data'!$A77,'Data entry'!$B$6:$B$200,{"Confirmed";"Probable"},'Data entry'!$AQ$6:$AQ$200,'Data Validation'!$V$8, 'Data entry'!$AP$6:$AP$200,'Data Validation'!$U$6, 'Data entry'!$BD$6:$BD$200,"&lt;&gt;*Negative*"))</f>
        <v>0</v>
      </c>
      <c r="BO77" s="15">
        <f>SUM(COUNTIFS('Data entry'!$R$6:$R$200,'Summary Data'!$A77,'Data entry'!$B$6:$B$200,{"Confirmed";"Probable"},'Data entry'!$AQ$6:$AQ$200,'Data Validation'!$V$9, 'Data entry'!$AP$6:$AP$200,'Data Validation'!$U$2, 'Data entry'!$BD$6:$BD$200,"&lt;&gt;*Negative*"))</f>
        <v>0</v>
      </c>
      <c r="BP77" s="15">
        <f>SUM(COUNTIFS('Data entry'!$R$6:$R$200,'Summary Data'!$A77,'Data entry'!$B$6:$B$200,{"Confirmed";"Probable"},'Data entry'!$AQ$6:$AQ$200,'Data Validation'!$V$9, 'Data entry'!$AP$6:$AP$200,'Data Validation'!$U$3, 'Data entry'!$BD$6:$BD$200,"&lt;&gt;*Negative*"))</f>
        <v>0</v>
      </c>
      <c r="BQ77" s="15">
        <f>SUM(COUNTIFS('Data entry'!$R$6:$R$200,'Summary Data'!$A77,'Data entry'!$B$6:$B$200,{"Confirmed";"Probable"},'Data entry'!$AQ$6:$AQ$200,'Data Validation'!$V$9, 'Data entry'!$AP$6:$AP$200,'Data Validation'!$U$4, 'Data entry'!$BD$6:$BD$200,"&lt;&gt;*Negative*"))</f>
        <v>0</v>
      </c>
      <c r="BR77" s="15">
        <f>SUM(COUNTIFS('Data entry'!$R$6:$R$200,'Summary Data'!$A77,'Data entry'!$B$6:$B$200,{"Confirmed";"Probable"},'Data entry'!$AQ$6:$AQ$200,'Data Validation'!$V$9, 'Data entry'!$AP$6:$AP$200,'Data Validation'!$U$5, 'Data entry'!$BD$6:$BD$200,"&lt;&gt;*Negative*"))</f>
        <v>0</v>
      </c>
      <c r="BS77" s="15">
        <f>SUM(COUNTIFS('Data entry'!$R$6:$R$200,'Summary Data'!$A77,'Data entry'!$B$6:$B$200,{"Confirmed";"Probable"},'Data entry'!$AQ$6:$AQ$200,'Data Validation'!$V$9, 'Data entry'!$AP$6:$AP$200,'Data Validation'!$U$6, 'Data entry'!$BD$6:$BD$200,"&lt;&gt;*Negative*"))</f>
        <v>0</v>
      </c>
      <c r="BT77" s="15">
        <f>SUM(COUNTIFS('Data entry'!$R$6:$R$200,'Summary Data'!$A77,'Data entry'!$B$6:$B$200,{"Confirmed";"Probable"},'Data entry'!$AQ$6:$AQ$200,'Data Validation'!$V$10, 'Data entry'!$AP$6:$AP$200,'Data Validation'!$U$2, 'Data entry'!$BD$6:$BD$200,"&lt;&gt;*Negative*"))</f>
        <v>0</v>
      </c>
      <c r="BU77" s="15">
        <f>SUM(COUNTIFS('Data entry'!$R$6:$R$200,'Summary Data'!$A77,'Data entry'!$B$6:$B$200,{"Confirmed";"Probable"},'Data entry'!$AQ$6:$AQ$200,'Data Validation'!$V$10, 'Data entry'!$AP$6:$AP$200,'Data Validation'!$U$3, 'Data entry'!$BD$6:$BD$200,"&lt;&gt;*Negative*"))</f>
        <v>0</v>
      </c>
      <c r="BV77" s="15">
        <f>SUM(COUNTIFS('Data entry'!$R$6:$R$200,'Summary Data'!$A77,'Data entry'!$B$6:$B$200,{"Confirmed";"Probable"},'Data entry'!$AQ$6:$AQ$200,'Data Validation'!$V$10, 'Data entry'!$AP$6:$AP$200,'Data Validation'!$U$4, 'Data entry'!$BD$6:$BD$200,"&lt;&gt;*Negative*"))</f>
        <v>0</v>
      </c>
      <c r="BW77" s="15">
        <f>SUM(COUNTIFS('Data entry'!$R$6:$R$200,'Summary Data'!$A77,'Data entry'!$B$6:$B$200,{"Confirmed";"Probable"},'Data entry'!$AQ$6:$AQ$200,'Data Validation'!$V$10, 'Data entry'!$AP$6:$AP$200,'Data Validation'!$U$5, 'Data entry'!$BD$6:$BD$200,"&lt;&gt;*Negative*"))</f>
        <v>0</v>
      </c>
      <c r="BX77" s="15">
        <f>SUM(COUNTIFS('Data entry'!$R$6:$R$200,'Summary Data'!$A77,'Data entry'!$B$6:$B$200,{"Confirmed";"Probable"},'Data entry'!$AQ$6:$AQ$200,'Data Validation'!$V$10, 'Data entry'!$AP$6:$AP$200,'Data Validation'!$U$6, 'Data entry'!$BD$6:$BD$200,"&lt;&gt;*Negative*"))</f>
        <v>0</v>
      </c>
      <c r="BY77" s="15">
        <f>SUM(COUNTIFS('Data entry'!$R$6:$R$200,'Summary Data'!$A77,'Data entry'!$B$6:$B$200,{"Confirmed";"Probable"},'Data entry'!$AQ$6:$AQ$200,'Data Validation'!$V$11, 'Data entry'!$AP$6:$AP$200,'Data Validation'!$U$2, 'Data entry'!$BD$6:$BD$200,"&lt;&gt;*Negative*"))</f>
        <v>0</v>
      </c>
      <c r="BZ77" s="15">
        <f>SUM(COUNTIFS('Data entry'!$R$6:$R$200,'Summary Data'!$A77,'Data entry'!$B$6:$B$200,{"Confirmed";"Probable"},'Data entry'!$AQ$6:$AQ$200,'Data Validation'!$V$11, 'Data entry'!$AP$6:$AP$200,'Data Validation'!$U$3, 'Data entry'!$BD$6:$BD$200,"&lt;&gt;*Negative*"))</f>
        <v>0</v>
      </c>
      <c r="CA77" s="15">
        <f>SUM(COUNTIFS('Data entry'!$R$6:$R$200,'Summary Data'!$A77,'Data entry'!$B$6:$B$200,{"Confirmed";"Probable"},'Data entry'!$AQ$6:$AQ$200,'Data Validation'!$V$11, 'Data entry'!$AP$6:$AP$200,'Data Validation'!$U$4, 'Data entry'!$BD$6:$BD$200,"&lt;&gt;*Negative*"))</f>
        <v>0</v>
      </c>
      <c r="CB77" s="15">
        <f>SUM(COUNTIFS('Data entry'!$R$6:$R$200,'Summary Data'!$A77,'Data entry'!$B$6:$B$200,{"Confirmed";"Probable"},'Data entry'!$AQ$6:$AQ$200,'Data Validation'!$V$11, 'Data entry'!$AP$6:$AP$200,'Data Validation'!$U$5, 'Data entry'!$BD$6:$BD$200,"&lt;&gt;*Negative*"))</f>
        <v>0</v>
      </c>
      <c r="CC77" s="15">
        <f>SUM(COUNTIFS('Data entry'!$R$6:$R$200,'Summary Data'!$A77,'Data entry'!$B$6:$B$200,{"Confirmed";"Probable"},'Data entry'!$AQ$6:$AQ$200,'Data Validation'!$V$11, 'Data entry'!$AP$6:$AP$200,'Data Validation'!$U$6, 'Data entry'!$BD$6:$BD$200,"&lt;&gt;*Negative*"))</f>
        <v>0</v>
      </c>
    </row>
    <row r="78" spans="1:81" x14ac:dyDescent="0.3">
      <c r="A78" s="12">
        <f t="shared" ref="A78:A141" si="9">A77+1</f>
        <v>66</v>
      </c>
      <c r="B78" s="13">
        <f t="shared" si="6"/>
        <v>0</v>
      </c>
      <c r="C78" s="13">
        <f>COUNTIFS('Data entry'!$R$6:$R$200,$A78,'Data entry'!$B$6:$B$200,"Confirmed",'Data entry'!$BD$6:$BD$200,"&lt;&gt;*Negative*")</f>
        <v>0</v>
      </c>
      <c r="D78" s="13">
        <f>COUNTIFS('Data entry'!$R$6:$R$200,$A78,'Data entry'!$B$6:$B$200,"Probable",'Data entry'!$BD$6:$BD$200,"&lt;&gt;*Negative*")</f>
        <v>0</v>
      </c>
      <c r="E78" s="13">
        <f>COUNTIFS('Data entry'!$R$6:$R$200,$A78,'Data entry'!$B$6:$B$200,"DNM")</f>
        <v>0</v>
      </c>
      <c r="F78" s="13">
        <f>SUM(COUNTIFS('Data entry'!$R$6:$R$200,'Summary Data'!$A78,'Data entry'!$B$6:$B$200,{"Confirmed";"Probable"},'Data entry'!$AO$6:$AO$200,$F$10, 'Data entry'!$BD$6:$BD$200,"&lt;&gt;*Negative*"))</f>
        <v>0</v>
      </c>
      <c r="G78" s="13">
        <f>SUM(COUNTIFS('Data entry'!$R$6:$R$200,'Summary Data'!$A78,'Data entry'!$B$6:$B$200,{"Confirmed";"Probable"},'Data entry'!$AO$6:$AO$200,$G$10, 'Data entry'!$BD$6:$BD$200,"&lt;&gt;*Negative*"))</f>
        <v>0</v>
      </c>
      <c r="H78" s="13">
        <f>SUM(COUNTIFS('Data entry'!$R$6:$R$200,'Summary Data'!$A78,'Data entry'!$B$6:$B$200,{"Confirmed";"Probable"},'Data entry'!$AO$6:$AO$200,$H$10, 'Data entry'!$BD$6:$BD$200,"&lt;&gt;*Negative*"))</f>
        <v>0</v>
      </c>
      <c r="I78" s="13">
        <f>SUM(COUNTIFS('Data entry'!$R$6:$R$200,'Summary Data'!$A78,'Data entry'!$B$6:$B$200,{"Confirmed";"Probable"},'Data entry'!$AO$6:$AO$200,$I$10, 'Data entry'!$BD$6:$BD$200,"&lt;&gt;*Negative*"))</f>
        <v>0</v>
      </c>
      <c r="J78" s="13">
        <f>SUM(COUNTIFS('Data entry'!$R$6:$R$200,'Summary Data'!$A78,'Data entry'!$B$6:$B$200,{"Confirmed";"Probable"},'Data entry'!$AO$6:$AO$200,$J$10, 'Data entry'!$BD$6:$BD$200,"&lt;&gt;*Negative*"))</f>
        <v>0</v>
      </c>
      <c r="K78" s="13">
        <f>SUM(COUNTIFS('Data entry'!$R$6:$R$200,'Summary Data'!$A78,'Data entry'!$B$6:$B$200,{"Confirmed";"Probable"},'Data entry'!$AO$6:$AO$200,$K$10, 'Data entry'!$BD$6:$BD$200,"&lt;&gt;*Negative*"))</f>
        <v>0</v>
      </c>
      <c r="L78" s="13">
        <f>SUM(COUNTIFS('Data entry'!$R$6:$R$200,'Summary Data'!$A78,'Data entry'!$B$6:$B$200,{"Confirmed";"Probable"},'Data entry'!$AO$6:$AO$200,$L$10, 'Data entry'!$BD$6:$BD$200,"&lt;&gt;*Negative*"))</f>
        <v>0</v>
      </c>
      <c r="M78" s="13">
        <f>SUM(COUNTIFS('Data entry'!$R$6:$R$200,'Summary Data'!$A78,'Data entry'!$B$6:$B$200,{"Confirmed";"Probable"},'Data entry'!$AO$6:$AO$200,$M$10, 'Data entry'!$BD$6:$BD$200,"&lt;&gt;*Negative*"))</f>
        <v>0</v>
      </c>
      <c r="N78" s="13">
        <f>SUM(COUNTIFS('Data entry'!$R$6:$R$200,'Summary Data'!$A78,'Data entry'!$B$6:$B$200,{"Confirmed";"Probable"},'Data entry'!$AO$6:$AO$200,$N$10, 'Data entry'!$BD$6:$BD$200,"&lt;&gt;*Negative*"))</f>
        <v>0</v>
      </c>
      <c r="O78" s="15">
        <f t="shared" si="7"/>
        <v>0</v>
      </c>
      <c r="P78" s="15">
        <f t="shared" si="8"/>
        <v>0</v>
      </c>
      <c r="Q78" s="15">
        <f>SUM(COUNTIFS('Data entry'!$R$6:$R$200,'Summary Data'!$A78,'Data entry'!$B$6:$B$200,{"Confirmed";"Probable"},'Data entry'!$AP$6:$AP$200,'Data Validation'!$U$2, 'Data entry'!$BD$6:$BD$200,"&lt;&gt;*Negative*"))</f>
        <v>0</v>
      </c>
      <c r="R78" s="15">
        <f>SUM(COUNTIFS('Data entry'!$R$6:$R$200,'Summary Data'!$A78,'Data entry'!$B$6:$B$200,{"Confirmed";"Probable"},'Data entry'!$AP$6:$AP$200,'Data Validation'!$U$3, 'Data entry'!$BD$6:$BD$200,"&lt;&gt;*Negative*"))</f>
        <v>0</v>
      </c>
      <c r="S78" s="15">
        <f>SUM(COUNTIFS('Data entry'!$R$6:$R$200,'Summary Data'!$A78,'Data entry'!$B$6:$B$200,{"Confirmed";"Probable"},'Data entry'!$AP$6:$AP$200,'Data Validation'!$U$4, 'Data entry'!$BD$6:$BD$200,"&lt;&gt;*Negative*"))</f>
        <v>0</v>
      </c>
      <c r="T78" s="15">
        <f>SUM(COUNTIFS('Data entry'!$R$6:$R$200,'Summary Data'!$A78,'Data entry'!$B$6:$B$200,{"Confirmed";"Probable"},'Data entry'!$AP$6:$AP$200,'Data Validation'!$U$5, 'Data entry'!$BD$6:$BD$200,"&lt;&gt;*Negative*"))</f>
        <v>0</v>
      </c>
      <c r="U78" s="15">
        <f>SUM(COUNTIFS('Data entry'!$R$6:$R$200,'Summary Data'!$A78,'Data entry'!$B$6:$B$200,{"Confirmed";"Probable"},'Data entry'!$AP$6:$AP$200,'Data Validation'!$U$6, 'Data entry'!$BD$6:$BD$200,"&lt;&gt;*Negative*"))</f>
        <v>0</v>
      </c>
      <c r="V78" s="15">
        <f>SUM(COUNTIFS('Data entry'!$R$6:$R$200,'Summary Data'!$A78,'Data entry'!$B$6:$B$200,{"Confirmed";"Probable"},'Data entry'!$AQ$6:$AQ$200,'Data Validation'!$V$2, 'Data entry'!$BD$6:$BD$200,"&lt;&gt;*Negative*"))</f>
        <v>0</v>
      </c>
      <c r="W78" s="15">
        <f>SUM(COUNTIFS('Data entry'!$R$6:$R$200,'Summary Data'!$A78,'Data entry'!$B$6:$B$200,{"Confirmed";"Probable"},'Data entry'!$AQ$6:$AQ$200,'Data Validation'!$V$3, 'Data entry'!$BD$6:$BD$200,"&lt;&gt;*Negative*"))</f>
        <v>0</v>
      </c>
      <c r="X78" s="15">
        <f>SUM(COUNTIFS('Data entry'!$R$6:$R$200,'Summary Data'!$A78,'Data entry'!$B$6:$B$200,{"Confirmed";"Probable"},'Data entry'!$AQ$6:$AQ$200,'Data Validation'!$V$4, 'Data entry'!$BD$6:$BD$200,"&lt;&gt;*Negative*"))</f>
        <v>0</v>
      </c>
      <c r="Y78" s="15">
        <f>SUM(COUNTIFS('Data entry'!$R$6:$R$200,'Summary Data'!$A78,'Data entry'!$B$6:$B$200,{"Confirmed";"Probable"},'Data entry'!$AQ$6:$AQ$200,'Data Validation'!$V$5, 'Data entry'!$BD$6:$BD$200,"&lt;&gt;*Negative*"))</f>
        <v>0</v>
      </c>
      <c r="Z78" s="15">
        <f>SUM(COUNTIFS('Data entry'!$R$6:$R$200,'Summary Data'!$A78,'Data entry'!$B$6:$B$200,{"Confirmed";"Probable"},'Data entry'!$AQ$6:$AQ$200,'Data Validation'!$V$6, 'Data entry'!$BD$6:$BD$200,"&lt;&gt;*Negative*"))</f>
        <v>0</v>
      </c>
      <c r="AA78" s="15">
        <f>SUM(COUNTIFS('Data entry'!$R$6:$R$200,'Summary Data'!$A78,'Data entry'!$B$6:$B$200,{"Confirmed";"Probable"},'Data entry'!$AQ$6:$AQ$200,'Data Validation'!$V$7, 'Data entry'!$BD$6:$BD$200,"&lt;&gt;*Negative*"))</f>
        <v>0</v>
      </c>
      <c r="AB78" s="15">
        <f>SUM(COUNTIFS('Data entry'!$R$6:$R$200,'Summary Data'!$A78,'Data entry'!$B$6:$B$200,{"Confirmed";"Probable"},'Data entry'!$AQ$6:$AQ$200,'Data Validation'!$V$8, 'Data entry'!$BD$6:$BD$200,"&lt;&gt;*Negative*"))</f>
        <v>0</v>
      </c>
      <c r="AC78" s="15">
        <f>SUM(COUNTIFS('Data entry'!$R$6:$R$200,'Summary Data'!$A78,'Data entry'!$B$6:$B$200,{"Confirmed";"Probable"},'Data entry'!$AQ$6:$AQ$200,'Data Validation'!$V$9, 'Data entry'!$BD$6:$BD$200,"&lt;&gt;*Negative*"))</f>
        <v>0</v>
      </c>
      <c r="AD78" s="15">
        <f>SUM(COUNTIFS('Data entry'!$R$6:$R$200,'Summary Data'!$A78,'Data entry'!$B$6:$B$200,{"Confirmed";"Probable"},'Data entry'!$AQ$6:$AQ$200,'Data Validation'!$V$10, 'Data entry'!$BD$6:$BD$200,"&lt;&gt;*Negative*"))</f>
        <v>0</v>
      </c>
      <c r="AE78" s="15">
        <f>SUM(COUNTIFS('Data entry'!$R$6:$R$200,'Summary Data'!$A78,'Data entry'!$B$6:$B$200,{"Confirmed";"Probable"},'Data entry'!$AQ$6:$AQ$200,'Data Validation'!$V$11, 'Data entry'!$BD$6:$BD$200,"&lt;&gt;*Negative*"))</f>
        <v>0</v>
      </c>
      <c r="AF78" s="15">
        <f>SUM(COUNTIFS('Data entry'!$R$6:$R$200,'Summary Data'!$A78,'Data entry'!$B$6:$B$200,{"Confirmed";"Probable"},'Data entry'!$AQ$6:$AQ$200,'Data Validation'!$V$2, 'Data entry'!$AP$6:$AP$200,'Data Validation'!$U$2, 'Data entry'!$BD$6:$BD$200,"&lt;&gt;*Negative*"))</f>
        <v>0</v>
      </c>
      <c r="AG78" s="15">
        <f>SUM(COUNTIFS('Data entry'!$R$6:$R$200,'Summary Data'!$A78,'Data entry'!$B$6:$B$200,{"Confirmed";"Probable"},'Data entry'!$AQ$6:$AQ$200,'Data Validation'!$V$2, 'Data entry'!$AP$6:$AP$200,'Data Validation'!$U$3, 'Data entry'!$BD$6:$BD$200,"&lt;&gt;*Negative*"))</f>
        <v>0</v>
      </c>
      <c r="AH78" s="15">
        <f>SUM(COUNTIFS('Data entry'!$R$6:$R$200,'Summary Data'!$A78,'Data entry'!$B$6:$B$200,{"Confirmed";"Probable"},'Data entry'!$AQ$6:$AQ$200,'Data Validation'!$V$2, 'Data entry'!$AP$6:$AP$200,'Data Validation'!$U$4, 'Data entry'!$BD$6:$BD$200,"&lt;&gt;*Negative*"))</f>
        <v>0</v>
      </c>
      <c r="AI78" s="15">
        <f>SUM(COUNTIFS('Data entry'!$R$6:$R$200,'Summary Data'!$A78,'Data entry'!$B$6:$B$200,{"Confirmed";"Probable"},'Data entry'!$AQ$6:$AQ$200,'Data Validation'!$V$2, 'Data entry'!$AP$6:$AP$200,'Data Validation'!$U$5, 'Data entry'!$BD$6:$BD$200,"&lt;&gt;*Negative*"))</f>
        <v>0</v>
      </c>
      <c r="AJ78" s="15">
        <f>SUM(COUNTIFS('Data entry'!$R$6:$R$200,'Summary Data'!$A78,'Data entry'!$B$6:$B$200,{"Confirmed";"Probable"},'Data entry'!$AQ$6:$AQ$200,'Data Validation'!$V$2, 'Data entry'!$AP$6:$AP$200,'Data Validation'!$U$6, 'Data entry'!$BD$6:$BD$200,"&lt;&gt;*Negative*"))</f>
        <v>0</v>
      </c>
      <c r="AK78" s="15">
        <f>SUM(COUNTIFS('Data entry'!$R$6:$R$200,'Summary Data'!$A78,'Data entry'!$B$6:$B$200,{"Confirmed";"Probable"},'Data entry'!$AQ$6:$AQ$200,'Data Validation'!$V$3, 'Data entry'!$AP$6:$AP$200,'Data Validation'!$U$2, 'Data entry'!$BD$6:$BD$200,"&lt;&gt;*Negative*"))</f>
        <v>0</v>
      </c>
      <c r="AL78" s="15">
        <f>SUM(COUNTIFS('Data entry'!$R$6:$R$200,'Summary Data'!$A78,'Data entry'!$B$6:$B$200,{"Confirmed";"Probable"},'Data entry'!$AQ$6:$AQ$200,'Data Validation'!$V$3, 'Data entry'!$AP$6:$AP$200,'Data Validation'!$U$3, 'Data entry'!$BD$6:$BD$200,"&lt;&gt;*Negative*"))</f>
        <v>0</v>
      </c>
      <c r="AM78" s="15">
        <f>SUM(COUNTIFS('Data entry'!$R$6:$R$200,'Summary Data'!$A78,'Data entry'!$B$6:$B$200,{"Confirmed";"Probable"},'Data entry'!$AQ$6:$AQ$200,'Data Validation'!$V$3, 'Data entry'!$AP$6:$AP$200,'Data Validation'!$U$4, 'Data entry'!$BD$6:$BD$200,"&lt;&gt;*Negative*"))</f>
        <v>0</v>
      </c>
      <c r="AN78" s="15">
        <f>SUM(COUNTIFS('Data entry'!$R$6:$R$200,'Summary Data'!$A78,'Data entry'!$B$6:$B$200,{"Confirmed";"Probable"},'Data entry'!$AQ$6:$AQ$200,'Data Validation'!$V$3, 'Data entry'!$AP$6:$AP$200,'Data Validation'!$U$5, 'Data entry'!$BD$6:$BD$200,"&lt;&gt;*Negative*"))</f>
        <v>0</v>
      </c>
      <c r="AO78" s="15">
        <f>SUM(COUNTIFS('Data entry'!$R$6:$R$200,'Summary Data'!$A78,'Data entry'!$B$6:$B$200,{"Confirmed";"Probable"},'Data entry'!$AQ$6:$AQ$200,'Data Validation'!$V$3, 'Data entry'!$AP$6:$AP$200,'Data Validation'!$U$6, 'Data entry'!$BD$6:$BD$200,"&lt;&gt;*Negative*"))</f>
        <v>0</v>
      </c>
      <c r="AP78" s="15">
        <f>SUM(COUNTIFS('Data entry'!$R$6:$R$200,'Summary Data'!$A78,'Data entry'!$B$6:$B$200,{"Confirmed";"Probable"},'Data entry'!$AQ$6:$AQ$200,'Data Validation'!$V$4, 'Data entry'!$AP$6:$AP$200,'Data Validation'!$U$2, 'Data entry'!$BD$6:$BD$200,"&lt;&gt;*Negative*"))</f>
        <v>0</v>
      </c>
      <c r="AQ78" s="15">
        <f>SUM(COUNTIFS('Data entry'!$R$6:$R$200,'Summary Data'!$A78,'Data entry'!$B$6:$B$200,{"Confirmed";"Probable"},'Data entry'!$AQ$6:$AQ$200,'Data Validation'!$V$4, 'Data entry'!$AP$6:$AP$200,'Data Validation'!$U$3, 'Data entry'!$BD$6:$BD$200,"&lt;&gt;*Negative*"))</f>
        <v>0</v>
      </c>
      <c r="AR78" s="15">
        <f>SUM(COUNTIFS('Data entry'!$R$6:$R$200,'Summary Data'!$A78,'Data entry'!$B$6:$B$200,{"Confirmed";"Probable"},'Data entry'!$AQ$6:$AQ$200,'Data Validation'!$V$4, 'Data entry'!$AP$6:$AP$200,'Data Validation'!$U$4, 'Data entry'!$BD$6:$BD$200,"&lt;&gt;*Negative*"))</f>
        <v>0</v>
      </c>
      <c r="AS78" s="15">
        <f>SUM(COUNTIFS('Data entry'!$R$6:$R$200,'Summary Data'!$A78,'Data entry'!$B$6:$B$200,{"Confirmed";"Probable"},'Data entry'!$AQ$6:$AQ$200,'Data Validation'!$V$4, 'Data entry'!$AP$6:$AP$200,'Data Validation'!$U$5, 'Data entry'!$BD$6:$BD$200,"&lt;&gt;*Negative*"))</f>
        <v>0</v>
      </c>
      <c r="AT78" s="15">
        <f>SUM(COUNTIFS('Data entry'!$R$6:$R$200,'Summary Data'!$A78,'Data entry'!$B$6:$B$200,{"Confirmed";"Probable"},'Data entry'!$AQ$6:$AQ$200,'Data Validation'!$V$4, 'Data entry'!$AP$6:$AP$200,'Data Validation'!$U$6, 'Data entry'!$BD$6:$BD$200,"&lt;&gt;*Negative*"))</f>
        <v>0</v>
      </c>
      <c r="AU78" s="15">
        <f>SUM(COUNTIFS('Data entry'!$R$6:$R$200,'Summary Data'!$A78,'Data entry'!$B$6:$B$200,{"Confirmed";"Probable"},'Data entry'!$AQ$6:$AQ$200,'Data Validation'!$V$5, 'Data entry'!$AP$6:$AP$200,'Data Validation'!$U$2, 'Data entry'!$BD$6:$BD$200,"&lt;&gt;*Negative*"))</f>
        <v>0</v>
      </c>
      <c r="AV78" s="15">
        <f>SUM(COUNTIFS('Data entry'!$R$6:$R$200,'Summary Data'!$A78,'Data entry'!$B$6:$B$200,{"Confirmed";"Probable"},'Data entry'!$AQ$6:$AQ$200,'Data Validation'!$V$5, 'Data entry'!$AP$6:$AP$200,'Data Validation'!$U$3, 'Data entry'!$BD$6:$BD$200,"&lt;&gt;*Negative*"))</f>
        <v>0</v>
      </c>
      <c r="AW78" s="15">
        <f>SUM(COUNTIFS('Data entry'!$R$6:$R$200,'Summary Data'!$A78,'Data entry'!$B$6:$B$200,{"Confirmed";"Probable"},'Data entry'!$AQ$6:$AQ$200,'Data Validation'!$V$5, 'Data entry'!$AP$6:$AP$200,'Data Validation'!$U$4, 'Data entry'!$BD$6:$BD$200,"&lt;&gt;*Negative*"))</f>
        <v>0</v>
      </c>
      <c r="AX78" s="15">
        <f>SUM(COUNTIFS('Data entry'!$R$6:$R$200,'Summary Data'!$A78,'Data entry'!$B$6:$B$200,{"Confirmed";"Probable"},'Data entry'!$AQ$6:$AQ$200,'Data Validation'!$V$5, 'Data entry'!$AP$6:$AP$200,'Data Validation'!$U$5, 'Data entry'!$BD$6:$BD$200,"&lt;&gt;*Negative*"))</f>
        <v>0</v>
      </c>
      <c r="AY78" s="15">
        <f>SUM(COUNTIFS('Data entry'!$R$6:$R$200,'Summary Data'!$A78,'Data entry'!$B$6:$B$200,{"Confirmed";"Probable"},'Data entry'!$AQ$6:$AQ$200,'Data Validation'!$V$5, 'Data entry'!$AP$6:$AP$200,'Data Validation'!$U$6, 'Data entry'!$BD$6:$BD$200,"&lt;&gt;*Negative*"))</f>
        <v>0</v>
      </c>
      <c r="AZ78" s="15">
        <f>SUM(COUNTIFS('Data entry'!$R$6:$R$200,'Summary Data'!$A78,'Data entry'!$B$6:$B$200,{"Confirmed";"Probable"},'Data entry'!$AQ$6:$AQ$200,'Data Validation'!$V$6, 'Data entry'!$AP$6:$AP$200,'Data Validation'!$U$2, 'Data entry'!$BD$6:$BD$200,"&lt;&gt;*Negative*"))</f>
        <v>0</v>
      </c>
      <c r="BA78" s="15">
        <f>SUM(COUNTIFS('Data entry'!$R$6:$R$200,'Summary Data'!$A78,'Data entry'!$B$6:$B$200,{"Confirmed";"Probable"},'Data entry'!$AQ$6:$AQ$200,'Data Validation'!$V$6, 'Data entry'!$AP$6:$AP$200,'Data Validation'!$U$3, 'Data entry'!$BD$6:$BD$200,"&lt;&gt;*Negative*"))</f>
        <v>0</v>
      </c>
      <c r="BB78" s="15">
        <f>SUM(COUNTIFS('Data entry'!$R$6:$R$200,'Summary Data'!$A78,'Data entry'!$B$6:$B$200,{"Confirmed";"Probable"},'Data entry'!$AQ$6:$AQ$200,'Data Validation'!$V$6, 'Data entry'!$AP$6:$AP$200,'Data Validation'!$U$4, 'Data entry'!$BD$6:$BD$200,"&lt;&gt;*Negative*"))</f>
        <v>0</v>
      </c>
      <c r="BC78" s="15">
        <f>SUM(COUNTIFS('Data entry'!$R$6:$R$200,'Summary Data'!$A78,'Data entry'!$B$6:$B$200,{"Confirmed";"Probable"},'Data entry'!$AQ$6:$AQ$200,'Data Validation'!$V$6, 'Data entry'!$AP$6:$AP$200,'Data Validation'!$U$5, 'Data entry'!$BD$6:$BD$200,"&lt;&gt;*Negative*"))</f>
        <v>0</v>
      </c>
      <c r="BD78" s="15">
        <f>SUM(COUNTIFS('Data entry'!$R$6:$R$200,'Summary Data'!$A78,'Data entry'!$B$6:$B$200,{"Confirmed";"Probable"},'Data entry'!$AQ$6:$AQ$200,'Data Validation'!$V$6, 'Data entry'!$AP$6:$AP$200,'Data Validation'!$U$6, 'Data entry'!$BD$6:$BD$200,"&lt;&gt;*Negative*"))</f>
        <v>0</v>
      </c>
      <c r="BE78" s="15">
        <f>SUM(COUNTIFS('Data entry'!$R$6:$R$200,'Summary Data'!$A78,'Data entry'!$B$6:$B$200,{"Confirmed";"Probable"},'Data entry'!$AQ$6:$AQ$200,'Data Validation'!$V$7, 'Data entry'!$AP$6:$AP$200,'Data Validation'!$U$2, 'Data entry'!$BD$6:$BD$200,"&lt;&gt;*Negative*"))</f>
        <v>0</v>
      </c>
      <c r="BF78" s="15">
        <f>SUM(COUNTIFS('Data entry'!$R$6:$R$200,'Summary Data'!$A78,'Data entry'!$B$6:$B$200,{"Confirmed";"Probable"},'Data entry'!$AQ$6:$AQ$200,'Data Validation'!$V$7, 'Data entry'!$AP$6:$AP$200,'Data Validation'!$U$3, 'Data entry'!$BD$6:$BD$200,"&lt;&gt;*Negative*"))</f>
        <v>0</v>
      </c>
      <c r="BG78" s="15">
        <f>SUM(COUNTIFS('Data entry'!$R$6:$R$200,'Summary Data'!$A78,'Data entry'!$B$6:$B$200,{"Confirmed";"Probable"},'Data entry'!$AQ$6:$AQ$200,'Data Validation'!$V$7, 'Data entry'!$AP$6:$AP$200,'Data Validation'!$U$4, 'Data entry'!$BD$6:$BD$200,"&lt;&gt;*Negative*"))</f>
        <v>0</v>
      </c>
      <c r="BH78" s="15">
        <f>SUM(COUNTIFS('Data entry'!$R$6:$R$200,'Summary Data'!$A78,'Data entry'!$B$6:$B$200,{"Confirmed";"Probable"},'Data entry'!$AQ$6:$AQ$200,'Data Validation'!$V$7, 'Data entry'!$AP$6:$AP$200,'Data Validation'!$U$5, 'Data entry'!$BD$6:$BD$200,"&lt;&gt;*Negative*"))</f>
        <v>0</v>
      </c>
      <c r="BI78" s="15">
        <f>SUM(COUNTIFS('Data entry'!$R$6:$R$200,'Summary Data'!$A78,'Data entry'!$B$6:$B$200,{"Confirmed";"Probable"},'Data entry'!$AQ$6:$AQ$200,'Data Validation'!$V$7, 'Data entry'!$AP$6:$AP$200,'Data Validation'!$U$6, 'Data entry'!$BD$6:$BD$200,"&lt;&gt;*Negative*"))</f>
        <v>0</v>
      </c>
      <c r="BJ78" s="15">
        <f>SUM(COUNTIFS('Data entry'!$R$6:$R$200,'Summary Data'!$A78,'Data entry'!$B$6:$B$200,{"Confirmed";"Probable"},'Data entry'!$AQ$6:$AQ$200,'Data Validation'!$V$8, 'Data entry'!$AP$6:$AP$200,'Data Validation'!$U$2, 'Data entry'!$BD$6:$BD$200,"&lt;&gt;*Negative*"))</f>
        <v>0</v>
      </c>
      <c r="BK78" s="15">
        <f>SUM(COUNTIFS('Data entry'!$R$6:$R$200,'Summary Data'!$A78,'Data entry'!$B$6:$B$200,{"Confirmed";"Probable"},'Data entry'!$AQ$6:$AQ$200,'Data Validation'!$V$8, 'Data entry'!$AP$6:$AP$200,'Data Validation'!$U$3, 'Data entry'!$BD$6:$BD$200,"&lt;&gt;*Negative*"))</f>
        <v>0</v>
      </c>
      <c r="BL78" s="15">
        <f>SUM(COUNTIFS('Data entry'!$R$6:$R$200,'Summary Data'!$A78,'Data entry'!$B$6:$B$200,{"Confirmed";"Probable"},'Data entry'!$AQ$6:$AQ$200,'Data Validation'!$V$8, 'Data entry'!$AP$6:$AP$200,'Data Validation'!$U$4, 'Data entry'!$BD$6:$BD$200,"&lt;&gt;*Negative*"))</f>
        <v>0</v>
      </c>
      <c r="BM78" s="15">
        <f>SUM(COUNTIFS('Data entry'!$R$6:$R$200,'Summary Data'!$A78,'Data entry'!$B$6:$B$200,{"Confirmed";"Probable"},'Data entry'!$AQ$6:$AQ$200,'Data Validation'!$V$8, 'Data entry'!$AP$6:$AP$200,'Data Validation'!$U$5, 'Data entry'!$BD$6:$BD$200,"&lt;&gt;*Negative*"))</f>
        <v>0</v>
      </c>
      <c r="BN78" s="15">
        <f>SUM(COUNTIFS('Data entry'!$R$6:$R$200,'Summary Data'!$A78,'Data entry'!$B$6:$B$200,{"Confirmed";"Probable"},'Data entry'!$AQ$6:$AQ$200,'Data Validation'!$V$8, 'Data entry'!$AP$6:$AP$200,'Data Validation'!$U$6, 'Data entry'!$BD$6:$BD$200,"&lt;&gt;*Negative*"))</f>
        <v>0</v>
      </c>
      <c r="BO78" s="15">
        <f>SUM(COUNTIFS('Data entry'!$R$6:$R$200,'Summary Data'!$A78,'Data entry'!$B$6:$B$200,{"Confirmed";"Probable"},'Data entry'!$AQ$6:$AQ$200,'Data Validation'!$V$9, 'Data entry'!$AP$6:$AP$200,'Data Validation'!$U$2, 'Data entry'!$BD$6:$BD$200,"&lt;&gt;*Negative*"))</f>
        <v>0</v>
      </c>
      <c r="BP78" s="15">
        <f>SUM(COUNTIFS('Data entry'!$R$6:$R$200,'Summary Data'!$A78,'Data entry'!$B$6:$B$200,{"Confirmed";"Probable"},'Data entry'!$AQ$6:$AQ$200,'Data Validation'!$V$9, 'Data entry'!$AP$6:$AP$200,'Data Validation'!$U$3, 'Data entry'!$BD$6:$BD$200,"&lt;&gt;*Negative*"))</f>
        <v>0</v>
      </c>
      <c r="BQ78" s="15">
        <f>SUM(COUNTIFS('Data entry'!$R$6:$R$200,'Summary Data'!$A78,'Data entry'!$B$6:$B$200,{"Confirmed";"Probable"},'Data entry'!$AQ$6:$AQ$200,'Data Validation'!$V$9, 'Data entry'!$AP$6:$AP$200,'Data Validation'!$U$4, 'Data entry'!$BD$6:$BD$200,"&lt;&gt;*Negative*"))</f>
        <v>0</v>
      </c>
      <c r="BR78" s="15">
        <f>SUM(COUNTIFS('Data entry'!$R$6:$R$200,'Summary Data'!$A78,'Data entry'!$B$6:$B$200,{"Confirmed";"Probable"},'Data entry'!$AQ$6:$AQ$200,'Data Validation'!$V$9, 'Data entry'!$AP$6:$AP$200,'Data Validation'!$U$5, 'Data entry'!$BD$6:$BD$200,"&lt;&gt;*Negative*"))</f>
        <v>0</v>
      </c>
      <c r="BS78" s="15">
        <f>SUM(COUNTIFS('Data entry'!$R$6:$R$200,'Summary Data'!$A78,'Data entry'!$B$6:$B$200,{"Confirmed";"Probable"},'Data entry'!$AQ$6:$AQ$200,'Data Validation'!$V$9, 'Data entry'!$AP$6:$AP$200,'Data Validation'!$U$6, 'Data entry'!$BD$6:$BD$200,"&lt;&gt;*Negative*"))</f>
        <v>0</v>
      </c>
      <c r="BT78" s="15">
        <f>SUM(COUNTIFS('Data entry'!$R$6:$R$200,'Summary Data'!$A78,'Data entry'!$B$6:$B$200,{"Confirmed";"Probable"},'Data entry'!$AQ$6:$AQ$200,'Data Validation'!$V$10, 'Data entry'!$AP$6:$AP$200,'Data Validation'!$U$2, 'Data entry'!$BD$6:$BD$200,"&lt;&gt;*Negative*"))</f>
        <v>0</v>
      </c>
      <c r="BU78" s="15">
        <f>SUM(COUNTIFS('Data entry'!$R$6:$R$200,'Summary Data'!$A78,'Data entry'!$B$6:$B$200,{"Confirmed";"Probable"},'Data entry'!$AQ$6:$AQ$200,'Data Validation'!$V$10, 'Data entry'!$AP$6:$AP$200,'Data Validation'!$U$3, 'Data entry'!$BD$6:$BD$200,"&lt;&gt;*Negative*"))</f>
        <v>0</v>
      </c>
      <c r="BV78" s="15">
        <f>SUM(COUNTIFS('Data entry'!$R$6:$R$200,'Summary Data'!$A78,'Data entry'!$B$6:$B$200,{"Confirmed";"Probable"},'Data entry'!$AQ$6:$AQ$200,'Data Validation'!$V$10, 'Data entry'!$AP$6:$AP$200,'Data Validation'!$U$4, 'Data entry'!$BD$6:$BD$200,"&lt;&gt;*Negative*"))</f>
        <v>0</v>
      </c>
      <c r="BW78" s="15">
        <f>SUM(COUNTIFS('Data entry'!$R$6:$R$200,'Summary Data'!$A78,'Data entry'!$B$6:$B$200,{"Confirmed";"Probable"},'Data entry'!$AQ$6:$AQ$200,'Data Validation'!$V$10, 'Data entry'!$AP$6:$AP$200,'Data Validation'!$U$5, 'Data entry'!$BD$6:$BD$200,"&lt;&gt;*Negative*"))</f>
        <v>0</v>
      </c>
      <c r="BX78" s="15">
        <f>SUM(COUNTIFS('Data entry'!$R$6:$R$200,'Summary Data'!$A78,'Data entry'!$B$6:$B$200,{"Confirmed";"Probable"},'Data entry'!$AQ$6:$AQ$200,'Data Validation'!$V$10, 'Data entry'!$AP$6:$AP$200,'Data Validation'!$U$6, 'Data entry'!$BD$6:$BD$200,"&lt;&gt;*Negative*"))</f>
        <v>0</v>
      </c>
      <c r="BY78" s="15">
        <f>SUM(COUNTIFS('Data entry'!$R$6:$R$200,'Summary Data'!$A78,'Data entry'!$B$6:$B$200,{"Confirmed";"Probable"},'Data entry'!$AQ$6:$AQ$200,'Data Validation'!$V$11, 'Data entry'!$AP$6:$AP$200,'Data Validation'!$U$2, 'Data entry'!$BD$6:$BD$200,"&lt;&gt;*Negative*"))</f>
        <v>0</v>
      </c>
      <c r="BZ78" s="15">
        <f>SUM(COUNTIFS('Data entry'!$R$6:$R$200,'Summary Data'!$A78,'Data entry'!$B$6:$B$200,{"Confirmed";"Probable"},'Data entry'!$AQ$6:$AQ$200,'Data Validation'!$V$11, 'Data entry'!$AP$6:$AP$200,'Data Validation'!$U$3, 'Data entry'!$BD$6:$BD$200,"&lt;&gt;*Negative*"))</f>
        <v>0</v>
      </c>
      <c r="CA78" s="15">
        <f>SUM(COUNTIFS('Data entry'!$R$6:$R$200,'Summary Data'!$A78,'Data entry'!$B$6:$B$200,{"Confirmed";"Probable"},'Data entry'!$AQ$6:$AQ$200,'Data Validation'!$V$11, 'Data entry'!$AP$6:$AP$200,'Data Validation'!$U$4, 'Data entry'!$BD$6:$BD$200,"&lt;&gt;*Negative*"))</f>
        <v>0</v>
      </c>
      <c r="CB78" s="15">
        <f>SUM(COUNTIFS('Data entry'!$R$6:$R$200,'Summary Data'!$A78,'Data entry'!$B$6:$B$200,{"Confirmed";"Probable"},'Data entry'!$AQ$6:$AQ$200,'Data Validation'!$V$11, 'Data entry'!$AP$6:$AP$200,'Data Validation'!$U$5, 'Data entry'!$BD$6:$BD$200,"&lt;&gt;*Negative*"))</f>
        <v>0</v>
      </c>
      <c r="CC78" s="15">
        <f>SUM(COUNTIFS('Data entry'!$R$6:$R$200,'Summary Data'!$A78,'Data entry'!$B$6:$B$200,{"Confirmed";"Probable"},'Data entry'!$AQ$6:$AQ$200,'Data Validation'!$V$11, 'Data entry'!$AP$6:$AP$200,'Data Validation'!$U$6, 'Data entry'!$BD$6:$BD$200,"&lt;&gt;*Negative*"))</f>
        <v>0</v>
      </c>
    </row>
    <row r="79" spans="1:81" x14ac:dyDescent="0.3">
      <c r="A79" s="12">
        <f t="shared" si="9"/>
        <v>67</v>
      </c>
      <c r="B79" s="13">
        <f t="shared" si="6"/>
        <v>0</v>
      </c>
      <c r="C79" s="13">
        <f>COUNTIFS('Data entry'!$R$6:$R$200,$A79,'Data entry'!$B$6:$B$200,"Confirmed",'Data entry'!$BD$6:$BD$200,"&lt;&gt;*Negative*")</f>
        <v>0</v>
      </c>
      <c r="D79" s="13">
        <f>COUNTIFS('Data entry'!$R$6:$R$200,$A79,'Data entry'!$B$6:$B$200,"Probable",'Data entry'!$BD$6:$BD$200,"&lt;&gt;*Negative*")</f>
        <v>0</v>
      </c>
      <c r="E79" s="13">
        <f>COUNTIFS('Data entry'!$R$6:$R$200,$A79,'Data entry'!$B$6:$B$200,"DNM")</f>
        <v>0</v>
      </c>
      <c r="F79" s="13">
        <f>SUM(COUNTIFS('Data entry'!$R$6:$R$200,'Summary Data'!$A79,'Data entry'!$B$6:$B$200,{"Confirmed";"Probable"},'Data entry'!$AO$6:$AO$200,$F$10, 'Data entry'!$BD$6:$BD$200,"&lt;&gt;*Negative*"))</f>
        <v>0</v>
      </c>
      <c r="G79" s="13">
        <f>SUM(COUNTIFS('Data entry'!$R$6:$R$200,'Summary Data'!$A79,'Data entry'!$B$6:$B$200,{"Confirmed";"Probable"},'Data entry'!$AO$6:$AO$200,$G$10, 'Data entry'!$BD$6:$BD$200,"&lt;&gt;*Negative*"))</f>
        <v>0</v>
      </c>
      <c r="H79" s="13">
        <f>SUM(COUNTIFS('Data entry'!$R$6:$R$200,'Summary Data'!$A79,'Data entry'!$B$6:$B$200,{"Confirmed";"Probable"},'Data entry'!$AO$6:$AO$200,$H$10, 'Data entry'!$BD$6:$BD$200,"&lt;&gt;*Negative*"))</f>
        <v>0</v>
      </c>
      <c r="I79" s="13">
        <f>SUM(COUNTIFS('Data entry'!$R$6:$R$200,'Summary Data'!$A79,'Data entry'!$B$6:$B$200,{"Confirmed";"Probable"},'Data entry'!$AO$6:$AO$200,$I$10, 'Data entry'!$BD$6:$BD$200,"&lt;&gt;*Negative*"))</f>
        <v>0</v>
      </c>
      <c r="J79" s="13">
        <f>SUM(COUNTIFS('Data entry'!$R$6:$R$200,'Summary Data'!$A79,'Data entry'!$B$6:$B$200,{"Confirmed";"Probable"},'Data entry'!$AO$6:$AO$200,$J$10, 'Data entry'!$BD$6:$BD$200,"&lt;&gt;*Negative*"))</f>
        <v>0</v>
      </c>
      <c r="K79" s="13">
        <f>SUM(COUNTIFS('Data entry'!$R$6:$R$200,'Summary Data'!$A79,'Data entry'!$B$6:$B$200,{"Confirmed";"Probable"},'Data entry'!$AO$6:$AO$200,$K$10, 'Data entry'!$BD$6:$BD$200,"&lt;&gt;*Negative*"))</f>
        <v>0</v>
      </c>
      <c r="L79" s="13">
        <f>SUM(COUNTIFS('Data entry'!$R$6:$R$200,'Summary Data'!$A79,'Data entry'!$B$6:$B$200,{"Confirmed";"Probable"},'Data entry'!$AO$6:$AO$200,$L$10, 'Data entry'!$BD$6:$BD$200,"&lt;&gt;*Negative*"))</f>
        <v>0</v>
      </c>
      <c r="M79" s="13">
        <f>SUM(COUNTIFS('Data entry'!$R$6:$R$200,'Summary Data'!$A79,'Data entry'!$B$6:$B$200,{"Confirmed";"Probable"},'Data entry'!$AO$6:$AO$200,$M$10, 'Data entry'!$BD$6:$BD$200,"&lt;&gt;*Negative*"))</f>
        <v>0</v>
      </c>
      <c r="N79" s="13">
        <f>SUM(COUNTIFS('Data entry'!$R$6:$R$200,'Summary Data'!$A79,'Data entry'!$B$6:$B$200,{"Confirmed";"Probable"},'Data entry'!$AO$6:$AO$200,$N$10, 'Data entry'!$BD$6:$BD$200,"&lt;&gt;*Negative*"))</f>
        <v>0</v>
      </c>
      <c r="O79" s="15">
        <f t="shared" si="7"/>
        <v>0</v>
      </c>
      <c r="P79" s="15">
        <f t="shared" si="8"/>
        <v>0</v>
      </c>
      <c r="Q79" s="15">
        <f>SUM(COUNTIFS('Data entry'!$R$6:$R$200,'Summary Data'!$A79,'Data entry'!$B$6:$B$200,{"Confirmed";"Probable"},'Data entry'!$AP$6:$AP$200,'Data Validation'!$U$2, 'Data entry'!$BD$6:$BD$200,"&lt;&gt;*Negative*"))</f>
        <v>0</v>
      </c>
      <c r="R79" s="15">
        <f>SUM(COUNTIFS('Data entry'!$R$6:$R$200,'Summary Data'!$A79,'Data entry'!$B$6:$B$200,{"Confirmed";"Probable"},'Data entry'!$AP$6:$AP$200,'Data Validation'!$U$3, 'Data entry'!$BD$6:$BD$200,"&lt;&gt;*Negative*"))</f>
        <v>0</v>
      </c>
      <c r="S79" s="15">
        <f>SUM(COUNTIFS('Data entry'!$R$6:$R$200,'Summary Data'!$A79,'Data entry'!$B$6:$B$200,{"Confirmed";"Probable"},'Data entry'!$AP$6:$AP$200,'Data Validation'!$U$4, 'Data entry'!$BD$6:$BD$200,"&lt;&gt;*Negative*"))</f>
        <v>0</v>
      </c>
      <c r="T79" s="15">
        <f>SUM(COUNTIFS('Data entry'!$R$6:$R$200,'Summary Data'!$A79,'Data entry'!$B$6:$B$200,{"Confirmed";"Probable"},'Data entry'!$AP$6:$AP$200,'Data Validation'!$U$5, 'Data entry'!$BD$6:$BD$200,"&lt;&gt;*Negative*"))</f>
        <v>0</v>
      </c>
      <c r="U79" s="15">
        <f>SUM(COUNTIFS('Data entry'!$R$6:$R$200,'Summary Data'!$A79,'Data entry'!$B$6:$B$200,{"Confirmed";"Probable"},'Data entry'!$AP$6:$AP$200,'Data Validation'!$U$6, 'Data entry'!$BD$6:$BD$200,"&lt;&gt;*Negative*"))</f>
        <v>0</v>
      </c>
      <c r="V79" s="15">
        <f>SUM(COUNTIFS('Data entry'!$R$6:$R$200,'Summary Data'!$A79,'Data entry'!$B$6:$B$200,{"Confirmed";"Probable"},'Data entry'!$AQ$6:$AQ$200,'Data Validation'!$V$2, 'Data entry'!$BD$6:$BD$200,"&lt;&gt;*Negative*"))</f>
        <v>0</v>
      </c>
      <c r="W79" s="15">
        <f>SUM(COUNTIFS('Data entry'!$R$6:$R$200,'Summary Data'!$A79,'Data entry'!$B$6:$B$200,{"Confirmed";"Probable"},'Data entry'!$AQ$6:$AQ$200,'Data Validation'!$V$3, 'Data entry'!$BD$6:$BD$200,"&lt;&gt;*Negative*"))</f>
        <v>0</v>
      </c>
      <c r="X79" s="15">
        <f>SUM(COUNTIFS('Data entry'!$R$6:$R$200,'Summary Data'!$A79,'Data entry'!$B$6:$B$200,{"Confirmed";"Probable"},'Data entry'!$AQ$6:$AQ$200,'Data Validation'!$V$4, 'Data entry'!$BD$6:$BD$200,"&lt;&gt;*Negative*"))</f>
        <v>0</v>
      </c>
      <c r="Y79" s="15">
        <f>SUM(COUNTIFS('Data entry'!$R$6:$R$200,'Summary Data'!$A79,'Data entry'!$B$6:$B$200,{"Confirmed";"Probable"},'Data entry'!$AQ$6:$AQ$200,'Data Validation'!$V$5, 'Data entry'!$BD$6:$BD$200,"&lt;&gt;*Negative*"))</f>
        <v>0</v>
      </c>
      <c r="Z79" s="15">
        <f>SUM(COUNTIFS('Data entry'!$R$6:$R$200,'Summary Data'!$A79,'Data entry'!$B$6:$B$200,{"Confirmed";"Probable"},'Data entry'!$AQ$6:$AQ$200,'Data Validation'!$V$6, 'Data entry'!$BD$6:$BD$200,"&lt;&gt;*Negative*"))</f>
        <v>0</v>
      </c>
      <c r="AA79" s="15">
        <f>SUM(COUNTIFS('Data entry'!$R$6:$R$200,'Summary Data'!$A79,'Data entry'!$B$6:$B$200,{"Confirmed";"Probable"},'Data entry'!$AQ$6:$AQ$200,'Data Validation'!$V$7, 'Data entry'!$BD$6:$BD$200,"&lt;&gt;*Negative*"))</f>
        <v>0</v>
      </c>
      <c r="AB79" s="15">
        <f>SUM(COUNTIFS('Data entry'!$R$6:$R$200,'Summary Data'!$A79,'Data entry'!$B$6:$B$200,{"Confirmed";"Probable"},'Data entry'!$AQ$6:$AQ$200,'Data Validation'!$V$8, 'Data entry'!$BD$6:$BD$200,"&lt;&gt;*Negative*"))</f>
        <v>0</v>
      </c>
      <c r="AC79" s="15">
        <f>SUM(COUNTIFS('Data entry'!$R$6:$R$200,'Summary Data'!$A79,'Data entry'!$B$6:$B$200,{"Confirmed";"Probable"},'Data entry'!$AQ$6:$AQ$200,'Data Validation'!$V$9, 'Data entry'!$BD$6:$BD$200,"&lt;&gt;*Negative*"))</f>
        <v>0</v>
      </c>
      <c r="AD79" s="15">
        <f>SUM(COUNTIFS('Data entry'!$R$6:$R$200,'Summary Data'!$A79,'Data entry'!$B$6:$B$200,{"Confirmed";"Probable"},'Data entry'!$AQ$6:$AQ$200,'Data Validation'!$V$10, 'Data entry'!$BD$6:$BD$200,"&lt;&gt;*Negative*"))</f>
        <v>0</v>
      </c>
      <c r="AE79" s="15">
        <f>SUM(COUNTIFS('Data entry'!$R$6:$R$200,'Summary Data'!$A79,'Data entry'!$B$6:$B$200,{"Confirmed";"Probable"},'Data entry'!$AQ$6:$AQ$200,'Data Validation'!$V$11, 'Data entry'!$BD$6:$BD$200,"&lt;&gt;*Negative*"))</f>
        <v>0</v>
      </c>
      <c r="AF79" s="15">
        <f>SUM(COUNTIFS('Data entry'!$R$6:$R$200,'Summary Data'!$A79,'Data entry'!$B$6:$B$200,{"Confirmed";"Probable"},'Data entry'!$AQ$6:$AQ$200,'Data Validation'!$V$2, 'Data entry'!$AP$6:$AP$200,'Data Validation'!$U$2, 'Data entry'!$BD$6:$BD$200,"&lt;&gt;*Negative*"))</f>
        <v>0</v>
      </c>
      <c r="AG79" s="15">
        <f>SUM(COUNTIFS('Data entry'!$R$6:$R$200,'Summary Data'!$A79,'Data entry'!$B$6:$B$200,{"Confirmed";"Probable"},'Data entry'!$AQ$6:$AQ$200,'Data Validation'!$V$2, 'Data entry'!$AP$6:$AP$200,'Data Validation'!$U$3, 'Data entry'!$BD$6:$BD$200,"&lt;&gt;*Negative*"))</f>
        <v>0</v>
      </c>
      <c r="AH79" s="15">
        <f>SUM(COUNTIFS('Data entry'!$R$6:$R$200,'Summary Data'!$A79,'Data entry'!$B$6:$B$200,{"Confirmed";"Probable"},'Data entry'!$AQ$6:$AQ$200,'Data Validation'!$V$2, 'Data entry'!$AP$6:$AP$200,'Data Validation'!$U$4, 'Data entry'!$BD$6:$BD$200,"&lt;&gt;*Negative*"))</f>
        <v>0</v>
      </c>
      <c r="AI79" s="15">
        <f>SUM(COUNTIFS('Data entry'!$R$6:$R$200,'Summary Data'!$A79,'Data entry'!$B$6:$B$200,{"Confirmed";"Probable"},'Data entry'!$AQ$6:$AQ$200,'Data Validation'!$V$2, 'Data entry'!$AP$6:$AP$200,'Data Validation'!$U$5, 'Data entry'!$BD$6:$BD$200,"&lt;&gt;*Negative*"))</f>
        <v>0</v>
      </c>
      <c r="AJ79" s="15">
        <f>SUM(COUNTIFS('Data entry'!$R$6:$R$200,'Summary Data'!$A79,'Data entry'!$B$6:$B$200,{"Confirmed";"Probable"},'Data entry'!$AQ$6:$AQ$200,'Data Validation'!$V$2, 'Data entry'!$AP$6:$AP$200,'Data Validation'!$U$6, 'Data entry'!$BD$6:$BD$200,"&lt;&gt;*Negative*"))</f>
        <v>0</v>
      </c>
      <c r="AK79" s="15">
        <f>SUM(COUNTIFS('Data entry'!$R$6:$R$200,'Summary Data'!$A79,'Data entry'!$B$6:$B$200,{"Confirmed";"Probable"},'Data entry'!$AQ$6:$AQ$200,'Data Validation'!$V$3, 'Data entry'!$AP$6:$AP$200,'Data Validation'!$U$2, 'Data entry'!$BD$6:$BD$200,"&lt;&gt;*Negative*"))</f>
        <v>0</v>
      </c>
      <c r="AL79" s="15">
        <f>SUM(COUNTIFS('Data entry'!$R$6:$R$200,'Summary Data'!$A79,'Data entry'!$B$6:$B$200,{"Confirmed";"Probable"},'Data entry'!$AQ$6:$AQ$200,'Data Validation'!$V$3, 'Data entry'!$AP$6:$AP$200,'Data Validation'!$U$3, 'Data entry'!$BD$6:$BD$200,"&lt;&gt;*Negative*"))</f>
        <v>0</v>
      </c>
      <c r="AM79" s="15">
        <f>SUM(COUNTIFS('Data entry'!$R$6:$R$200,'Summary Data'!$A79,'Data entry'!$B$6:$B$200,{"Confirmed";"Probable"},'Data entry'!$AQ$6:$AQ$200,'Data Validation'!$V$3, 'Data entry'!$AP$6:$AP$200,'Data Validation'!$U$4, 'Data entry'!$BD$6:$BD$200,"&lt;&gt;*Negative*"))</f>
        <v>0</v>
      </c>
      <c r="AN79" s="15">
        <f>SUM(COUNTIFS('Data entry'!$R$6:$R$200,'Summary Data'!$A79,'Data entry'!$B$6:$B$200,{"Confirmed";"Probable"},'Data entry'!$AQ$6:$AQ$200,'Data Validation'!$V$3, 'Data entry'!$AP$6:$AP$200,'Data Validation'!$U$5, 'Data entry'!$BD$6:$BD$200,"&lt;&gt;*Negative*"))</f>
        <v>0</v>
      </c>
      <c r="AO79" s="15">
        <f>SUM(COUNTIFS('Data entry'!$R$6:$R$200,'Summary Data'!$A79,'Data entry'!$B$6:$B$200,{"Confirmed";"Probable"},'Data entry'!$AQ$6:$AQ$200,'Data Validation'!$V$3, 'Data entry'!$AP$6:$AP$200,'Data Validation'!$U$6, 'Data entry'!$BD$6:$BD$200,"&lt;&gt;*Negative*"))</f>
        <v>0</v>
      </c>
      <c r="AP79" s="15">
        <f>SUM(COUNTIFS('Data entry'!$R$6:$R$200,'Summary Data'!$A79,'Data entry'!$B$6:$B$200,{"Confirmed";"Probable"},'Data entry'!$AQ$6:$AQ$200,'Data Validation'!$V$4, 'Data entry'!$AP$6:$AP$200,'Data Validation'!$U$2, 'Data entry'!$BD$6:$BD$200,"&lt;&gt;*Negative*"))</f>
        <v>0</v>
      </c>
      <c r="AQ79" s="15">
        <f>SUM(COUNTIFS('Data entry'!$R$6:$R$200,'Summary Data'!$A79,'Data entry'!$B$6:$B$200,{"Confirmed";"Probable"},'Data entry'!$AQ$6:$AQ$200,'Data Validation'!$V$4, 'Data entry'!$AP$6:$AP$200,'Data Validation'!$U$3, 'Data entry'!$BD$6:$BD$200,"&lt;&gt;*Negative*"))</f>
        <v>0</v>
      </c>
      <c r="AR79" s="15">
        <f>SUM(COUNTIFS('Data entry'!$R$6:$R$200,'Summary Data'!$A79,'Data entry'!$B$6:$B$200,{"Confirmed";"Probable"},'Data entry'!$AQ$6:$AQ$200,'Data Validation'!$V$4, 'Data entry'!$AP$6:$AP$200,'Data Validation'!$U$4, 'Data entry'!$BD$6:$BD$200,"&lt;&gt;*Negative*"))</f>
        <v>0</v>
      </c>
      <c r="AS79" s="15">
        <f>SUM(COUNTIFS('Data entry'!$R$6:$R$200,'Summary Data'!$A79,'Data entry'!$B$6:$B$200,{"Confirmed";"Probable"},'Data entry'!$AQ$6:$AQ$200,'Data Validation'!$V$4, 'Data entry'!$AP$6:$AP$200,'Data Validation'!$U$5, 'Data entry'!$BD$6:$BD$200,"&lt;&gt;*Negative*"))</f>
        <v>0</v>
      </c>
      <c r="AT79" s="15">
        <f>SUM(COUNTIFS('Data entry'!$R$6:$R$200,'Summary Data'!$A79,'Data entry'!$B$6:$B$200,{"Confirmed";"Probable"},'Data entry'!$AQ$6:$AQ$200,'Data Validation'!$V$4, 'Data entry'!$AP$6:$AP$200,'Data Validation'!$U$6, 'Data entry'!$BD$6:$BD$200,"&lt;&gt;*Negative*"))</f>
        <v>0</v>
      </c>
      <c r="AU79" s="15">
        <f>SUM(COUNTIFS('Data entry'!$R$6:$R$200,'Summary Data'!$A79,'Data entry'!$B$6:$B$200,{"Confirmed";"Probable"},'Data entry'!$AQ$6:$AQ$200,'Data Validation'!$V$5, 'Data entry'!$AP$6:$AP$200,'Data Validation'!$U$2, 'Data entry'!$BD$6:$BD$200,"&lt;&gt;*Negative*"))</f>
        <v>0</v>
      </c>
      <c r="AV79" s="15">
        <f>SUM(COUNTIFS('Data entry'!$R$6:$R$200,'Summary Data'!$A79,'Data entry'!$B$6:$B$200,{"Confirmed";"Probable"},'Data entry'!$AQ$6:$AQ$200,'Data Validation'!$V$5, 'Data entry'!$AP$6:$AP$200,'Data Validation'!$U$3, 'Data entry'!$BD$6:$BD$200,"&lt;&gt;*Negative*"))</f>
        <v>0</v>
      </c>
      <c r="AW79" s="15">
        <f>SUM(COUNTIFS('Data entry'!$R$6:$R$200,'Summary Data'!$A79,'Data entry'!$B$6:$B$200,{"Confirmed";"Probable"},'Data entry'!$AQ$6:$AQ$200,'Data Validation'!$V$5, 'Data entry'!$AP$6:$AP$200,'Data Validation'!$U$4, 'Data entry'!$BD$6:$BD$200,"&lt;&gt;*Negative*"))</f>
        <v>0</v>
      </c>
      <c r="AX79" s="15">
        <f>SUM(COUNTIFS('Data entry'!$R$6:$R$200,'Summary Data'!$A79,'Data entry'!$B$6:$B$200,{"Confirmed";"Probable"},'Data entry'!$AQ$6:$AQ$200,'Data Validation'!$V$5, 'Data entry'!$AP$6:$AP$200,'Data Validation'!$U$5, 'Data entry'!$BD$6:$BD$200,"&lt;&gt;*Negative*"))</f>
        <v>0</v>
      </c>
      <c r="AY79" s="15">
        <f>SUM(COUNTIFS('Data entry'!$R$6:$R$200,'Summary Data'!$A79,'Data entry'!$B$6:$B$200,{"Confirmed";"Probable"},'Data entry'!$AQ$6:$AQ$200,'Data Validation'!$V$5, 'Data entry'!$AP$6:$AP$200,'Data Validation'!$U$6, 'Data entry'!$BD$6:$BD$200,"&lt;&gt;*Negative*"))</f>
        <v>0</v>
      </c>
      <c r="AZ79" s="15">
        <f>SUM(COUNTIFS('Data entry'!$R$6:$R$200,'Summary Data'!$A79,'Data entry'!$B$6:$B$200,{"Confirmed";"Probable"},'Data entry'!$AQ$6:$AQ$200,'Data Validation'!$V$6, 'Data entry'!$AP$6:$AP$200,'Data Validation'!$U$2, 'Data entry'!$BD$6:$BD$200,"&lt;&gt;*Negative*"))</f>
        <v>0</v>
      </c>
      <c r="BA79" s="15">
        <f>SUM(COUNTIFS('Data entry'!$R$6:$R$200,'Summary Data'!$A79,'Data entry'!$B$6:$B$200,{"Confirmed";"Probable"},'Data entry'!$AQ$6:$AQ$200,'Data Validation'!$V$6, 'Data entry'!$AP$6:$AP$200,'Data Validation'!$U$3, 'Data entry'!$BD$6:$BD$200,"&lt;&gt;*Negative*"))</f>
        <v>0</v>
      </c>
      <c r="BB79" s="15">
        <f>SUM(COUNTIFS('Data entry'!$R$6:$R$200,'Summary Data'!$A79,'Data entry'!$B$6:$B$200,{"Confirmed";"Probable"},'Data entry'!$AQ$6:$AQ$200,'Data Validation'!$V$6, 'Data entry'!$AP$6:$AP$200,'Data Validation'!$U$4, 'Data entry'!$BD$6:$BD$200,"&lt;&gt;*Negative*"))</f>
        <v>0</v>
      </c>
      <c r="BC79" s="15">
        <f>SUM(COUNTIFS('Data entry'!$R$6:$R$200,'Summary Data'!$A79,'Data entry'!$B$6:$B$200,{"Confirmed";"Probable"},'Data entry'!$AQ$6:$AQ$200,'Data Validation'!$V$6, 'Data entry'!$AP$6:$AP$200,'Data Validation'!$U$5, 'Data entry'!$BD$6:$BD$200,"&lt;&gt;*Negative*"))</f>
        <v>0</v>
      </c>
      <c r="BD79" s="15">
        <f>SUM(COUNTIFS('Data entry'!$R$6:$R$200,'Summary Data'!$A79,'Data entry'!$B$6:$B$200,{"Confirmed";"Probable"},'Data entry'!$AQ$6:$AQ$200,'Data Validation'!$V$6, 'Data entry'!$AP$6:$AP$200,'Data Validation'!$U$6, 'Data entry'!$BD$6:$BD$200,"&lt;&gt;*Negative*"))</f>
        <v>0</v>
      </c>
      <c r="BE79" s="15">
        <f>SUM(COUNTIFS('Data entry'!$R$6:$R$200,'Summary Data'!$A79,'Data entry'!$B$6:$B$200,{"Confirmed";"Probable"},'Data entry'!$AQ$6:$AQ$200,'Data Validation'!$V$7, 'Data entry'!$AP$6:$AP$200,'Data Validation'!$U$2, 'Data entry'!$BD$6:$BD$200,"&lt;&gt;*Negative*"))</f>
        <v>0</v>
      </c>
      <c r="BF79" s="15">
        <f>SUM(COUNTIFS('Data entry'!$R$6:$R$200,'Summary Data'!$A79,'Data entry'!$B$6:$B$200,{"Confirmed";"Probable"},'Data entry'!$AQ$6:$AQ$200,'Data Validation'!$V$7, 'Data entry'!$AP$6:$AP$200,'Data Validation'!$U$3, 'Data entry'!$BD$6:$BD$200,"&lt;&gt;*Negative*"))</f>
        <v>0</v>
      </c>
      <c r="BG79" s="15">
        <f>SUM(COUNTIFS('Data entry'!$R$6:$R$200,'Summary Data'!$A79,'Data entry'!$B$6:$B$200,{"Confirmed";"Probable"},'Data entry'!$AQ$6:$AQ$200,'Data Validation'!$V$7, 'Data entry'!$AP$6:$AP$200,'Data Validation'!$U$4, 'Data entry'!$BD$6:$BD$200,"&lt;&gt;*Negative*"))</f>
        <v>0</v>
      </c>
      <c r="BH79" s="15">
        <f>SUM(COUNTIFS('Data entry'!$R$6:$R$200,'Summary Data'!$A79,'Data entry'!$B$6:$B$200,{"Confirmed";"Probable"},'Data entry'!$AQ$6:$AQ$200,'Data Validation'!$V$7, 'Data entry'!$AP$6:$AP$200,'Data Validation'!$U$5, 'Data entry'!$BD$6:$BD$200,"&lt;&gt;*Negative*"))</f>
        <v>0</v>
      </c>
      <c r="BI79" s="15">
        <f>SUM(COUNTIFS('Data entry'!$R$6:$R$200,'Summary Data'!$A79,'Data entry'!$B$6:$B$200,{"Confirmed";"Probable"},'Data entry'!$AQ$6:$AQ$200,'Data Validation'!$V$7, 'Data entry'!$AP$6:$AP$200,'Data Validation'!$U$6, 'Data entry'!$BD$6:$BD$200,"&lt;&gt;*Negative*"))</f>
        <v>0</v>
      </c>
      <c r="BJ79" s="15">
        <f>SUM(COUNTIFS('Data entry'!$R$6:$R$200,'Summary Data'!$A79,'Data entry'!$B$6:$B$200,{"Confirmed";"Probable"},'Data entry'!$AQ$6:$AQ$200,'Data Validation'!$V$8, 'Data entry'!$AP$6:$AP$200,'Data Validation'!$U$2, 'Data entry'!$BD$6:$BD$200,"&lt;&gt;*Negative*"))</f>
        <v>0</v>
      </c>
      <c r="BK79" s="15">
        <f>SUM(COUNTIFS('Data entry'!$R$6:$R$200,'Summary Data'!$A79,'Data entry'!$B$6:$B$200,{"Confirmed";"Probable"},'Data entry'!$AQ$6:$AQ$200,'Data Validation'!$V$8, 'Data entry'!$AP$6:$AP$200,'Data Validation'!$U$3, 'Data entry'!$BD$6:$BD$200,"&lt;&gt;*Negative*"))</f>
        <v>0</v>
      </c>
      <c r="BL79" s="15">
        <f>SUM(COUNTIFS('Data entry'!$R$6:$R$200,'Summary Data'!$A79,'Data entry'!$B$6:$B$200,{"Confirmed";"Probable"},'Data entry'!$AQ$6:$AQ$200,'Data Validation'!$V$8, 'Data entry'!$AP$6:$AP$200,'Data Validation'!$U$4, 'Data entry'!$BD$6:$BD$200,"&lt;&gt;*Negative*"))</f>
        <v>0</v>
      </c>
      <c r="BM79" s="15">
        <f>SUM(COUNTIFS('Data entry'!$R$6:$R$200,'Summary Data'!$A79,'Data entry'!$B$6:$B$200,{"Confirmed";"Probable"},'Data entry'!$AQ$6:$AQ$200,'Data Validation'!$V$8, 'Data entry'!$AP$6:$AP$200,'Data Validation'!$U$5, 'Data entry'!$BD$6:$BD$200,"&lt;&gt;*Negative*"))</f>
        <v>0</v>
      </c>
      <c r="BN79" s="15">
        <f>SUM(COUNTIFS('Data entry'!$R$6:$R$200,'Summary Data'!$A79,'Data entry'!$B$6:$B$200,{"Confirmed";"Probable"},'Data entry'!$AQ$6:$AQ$200,'Data Validation'!$V$8, 'Data entry'!$AP$6:$AP$200,'Data Validation'!$U$6, 'Data entry'!$BD$6:$BD$200,"&lt;&gt;*Negative*"))</f>
        <v>0</v>
      </c>
      <c r="BO79" s="15">
        <f>SUM(COUNTIFS('Data entry'!$R$6:$R$200,'Summary Data'!$A79,'Data entry'!$B$6:$B$200,{"Confirmed";"Probable"},'Data entry'!$AQ$6:$AQ$200,'Data Validation'!$V$9, 'Data entry'!$AP$6:$AP$200,'Data Validation'!$U$2, 'Data entry'!$BD$6:$BD$200,"&lt;&gt;*Negative*"))</f>
        <v>0</v>
      </c>
      <c r="BP79" s="15">
        <f>SUM(COUNTIFS('Data entry'!$R$6:$R$200,'Summary Data'!$A79,'Data entry'!$B$6:$B$200,{"Confirmed";"Probable"},'Data entry'!$AQ$6:$AQ$200,'Data Validation'!$V$9, 'Data entry'!$AP$6:$AP$200,'Data Validation'!$U$3, 'Data entry'!$BD$6:$BD$200,"&lt;&gt;*Negative*"))</f>
        <v>0</v>
      </c>
      <c r="BQ79" s="15">
        <f>SUM(COUNTIFS('Data entry'!$R$6:$R$200,'Summary Data'!$A79,'Data entry'!$B$6:$B$200,{"Confirmed";"Probable"},'Data entry'!$AQ$6:$AQ$200,'Data Validation'!$V$9, 'Data entry'!$AP$6:$AP$200,'Data Validation'!$U$4, 'Data entry'!$BD$6:$BD$200,"&lt;&gt;*Negative*"))</f>
        <v>0</v>
      </c>
      <c r="BR79" s="15">
        <f>SUM(COUNTIFS('Data entry'!$R$6:$R$200,'Summary Data'!$A79,'Data entry'!$B$6:$B$200,{"Confirmed";"Probable"},'Data entry'!$AQ$6:$AQ$200,'Data Validation'!$V$9, 'Data entry'!$AP$6:$AP$200,'Data Validation'!$U$5, 'Data entry'!$BD$6:$BD$200,"&lt;&gt;*Negative*"))</f>
        <v>0</v>
      </c>
      <c r="BS79" s="15">
        <f>SUM(COUNTIFS('Data entry'!$R$6:$R$200,'Summary Data'!$A79,'Data entry'!$B$6:$B$200,{"Confirmed";"Probable"},'Data entry'!$AQ$6:$AQ$200,'Data Validation'!$V$9, 'Data entry'!$AP$6:$AP$200,'Data Validation'!$U$6, 'Data entry'!$BD$6:$BD$200,"&lt;&gt;*Negative*"))</f>
        <v>0</v>
      </c>
      <c r="BT79" s="15">
        <f>SUM(COUNTIFS('Data entry'!$R$6:$R$200,'Summary Data'!$A79,'Data entry'!$B$6:$B$200,{"Confirmed";"Probable"},'Data entry'!$AQ$6:$AQ$200,'Data Validation'!$V$10, 'Data entry'!$AP$6:$AP$200,'Data Validation'!$U$2, 'Data entry'!$BD$6:$BD$200,"&lt;&gt;*Negative*"))</f>
        <v>0</v>
      </c>
      <c r="BU79" s="15">
        <f>SUM(COUNTIFS('Data entry'!$R$6:$R$200,'Summary Data'!$A79,'Data entry'!$B$6:$B$200,{"Confirmed";"Probable"},'Data entry'!$AQ$6:$AQ$200,'Data Validation'!$V$10, 'Data entry'!$AP$6:$AP$200,'Data Validation'!$U$3, 'Data entry'!$BD$6:$BD$200,"&lt;&gt;*Negative*"))</f>
        <v>0</v>
      </c>
      <c r="BV79" s="15">
        <f>SUM(COUNTIFS('Data entry'!$R$6:$R$200,'Summary Data'!$A79,'Data entry'!$B$6:$B$200,{"Confirmed";"Probable"},'Data entry'!$AQ$6:$AQ$200,'Data Validation'!$V$10, 'Data entry'!$AP$6:$AP$200,'Data Validation'!$U$4, 'Data entry'!$BD$6:$BD$200,"&lt;&gt;*Negative*"))</f>
        <v>0</v>
      </c>
      <c r="BW79" s="15">
        <f>SUM(COUNTIFS('Data entry'!$R$6:$R$200,'Summary Data'!$A79,'Data entry'!$B$6:$B$200,{"Confirmed";"Probable"},'Data entry'!$AQ$6:$AQ$200,'Data Validation'!$V$10, 'Data entry'!$AP$6:$AP$200,'Data Validation'!$U$5, 'Data entry'!$BD$6:$BD$200,"&lt;&gt;*Negative*"))</f>
        <v>0</v>
      </c>
      <c r="BX79" s="15">
        <f>SUM(COUNTIFS('Data entry'!$R$6:$R$200,'Summary Data'!$A79,'Data entry'!$B$6:$B$200,{"Confirmed";"Probable"},'Data entry'!$AQ$6:$AQ$200,'Data Validation'!$V$10, 'Data entry'!$AP$6:$AP$200,'Data Validation'!$U$6, 'Data entry'!$BD$6:$BD$200,"&lt;&gt;*Negative*"))</f>
        <v>0</v>
      </c>
      <c r="BY79" s="15">
        <f>SUM(COUNTIFS('Data entry'!$R$6:$R$200,'Summary Data'!$A79,'Data entry'!$B$6:$B$200,{"Confirmed";"Probable"},'Data entry'!$AQ$6:$AQ$200,'Data Validation'!$V$11, 'Data entry'!$AP$6:$AP$200,'Data Validation'!$U$2, 'Data entry'!$BD$6:$BD$200,"&lt;&gt;*Negative*"))</f>
        <v>0</v>
      </c>
      <c r="BZ79" s="15">
        <f>SUM(COUNTIFS('Data entry'!$R$6:$R$200,'Summary Data'!$A79,'Data entry'!$B$6:$B$200,{"Confirmed";"Probable"},'Data entry'!$AQ$6:$AQ$200,'Data Validation'!$V$11, 'Data entry'!$AP$6:$AP$200,'Data Validation'!$U$3, 'Data entry'!$BD$6:$BD$200,"&lt;&gt;*Negative*"))</f>
        <v>0</v>
      </c>
      <c r="CA79" s="15">
        <f>SUM(COUNTIFS('Data entry'!$R$6:$R$200,'Summary Data'!$A79,'Data entry'!$B$6:$B$200,{"Confirmed";"Probable"},'Data entry'!$AQ$6:$AQ$200,'Data Validation'!$V$11, 'Data entry'!$AP$6:$AP$200,'Data Validation'!$U$4, 'Data entry'!$BD$6:$BD$200,"&lt;&gt;*Negative*"))</f>
        <v>0</v>
      </c>
      <c r="CB79" s="15">
        <f>SUM(COUNTIFS('Data entry'!$R$6:$R$200,'Summary Data'!$A79,'Data entry'!$B$6:$B$200,{"Confirmed";"Probable"},'Data entry'!$AQ$6:$AQ$200,'Data Validation'!$V$11, 'Data entry'!$AP$6:$AP$200,'Data Validation'!$U$5, 'Data entry'!$BD$6:$BD$200,"&lt;&gt;*Negative*"))</f>
        <v>0</v>
      </c>
      <c r="CC79" s="15">
        <f>SUM(COUNTIFS('Data entry'!$R$6:$R$200,'Summary Data'!$A79,'Data entry'!$B$6:$B$200,{"Confirmed";"Probable"},'Data entry'!$AQ$6:$AQ$200,'Data Validation'!$V$11, 'Data entry'!$AP$6:$AP$200,'Data Validation'!$U$6, 'Data entry'!$BD$6:$BD$200,"&lt;&gt;*Negative*"))</f>
        <v>0</v>
      </c>
    </row>
    <row r="80" spans="1:81" x14ac:dyDescent="0.3">
      <c r="A80" s="12">
        <f t="shared" si="9"/>
        <v>68</v>
      </c>
      <c r="B80" s="13">
        <f t="shared" si="6"/>
        <v>0</v>
      </c>
      <c r="C80" s="13">
        <f>COUNTIFS('Data entry'!$R$6:$R$200,$A80,'Data entry'!$B$6:$B$200,"Confirmed",'Data entry'!$BD$6:$BD$200,"&lt;&gt;*Negative*")</f>
        <v>0</v>
      </c>
      <c r="D80" s="13">
        <f>COUNTIFS('Data entry'!$R$6:$R$200,$A80,'Data entry'!$B$6:$B$200,"Probable",'Data entry'!$BD$6:$BD$200,"&lt;&gt;*Negative*")</f>
        <v>0</v>
      </c>
      <c r="E80" s="13">
        <f>COUNTIFS('Data entry'!$R$6:$R$200,$A80,'Data entry'!$B$6:$B$200,"DNM")</f>
        <v>0</v>
      </c>
      <c r="F80" s="13">
        <f>SUM(COUNTIFS('Data entry'!$R$6:$R$200,'Summary Data'!$A80,'Data entry'!$B$6:$B$200,{"Confirmed";"Probable"},'Data entry'!$AO$6:$AO$200,$F$10, 'Data entry'!$BD$6:$BD$200,"&lt;&gt;*Negative*"))</f>
        <v>0</v>
      </c>
      <c r="G80" s="13">
        <f>SUM(COUNTIFS('Data entry'!$R$6:$R$200,'Summary Data'!$A80,'Data entry'!$B$6:$B$200,{"Confirmed";"Probable"},'Data entry'!$AO$6:$AO$200,$G$10, 'Data entry'!$BD$6:$BD$200,"&lt;&gt;*Negative*"))</f>
        <v>0</v>
      </c>
      <c r="H80" s="13">
        <f>SUM(COUNTIFS('Data entry'!$R$6:$R$200,'Summary Data'!$A80,'Data entry'!$B$6:$B$200,{"Confirmed";"Probable"},'Data entry'!$AO$6:$AO$200,$H$10, 'Data entry'!$BD$6:$BD$200,"&lt;&gt;*Negative*"))</f>
        <v>0</v>
      </c>
      <c r="I80" s="13">
        <f>SUM(COUNTIFS('Data entry'!$R$6:$R$200,'Summary Data'!$A80,'Data entry'!$B$6:$B$200,{"Confirmed";"Probable"},'Data entry'!$AO$6:$AO$200,$I$10, 'Data entry'!$BD$6:$BD$200,"&lt;&gt;*Negative*"))</f>
        <v>0</v>
      </c>
      <c r="J80" s="13">
        <f>SUM(COUNTIFS('Data entry'!$R$6:$R$200,'Summary Data'!$A80,'Data entry'!$B$6:$B$200,{"Confirmed";"Probable"},'Data entry'!$AO$6:$AO$200,$J$10, 'Data entry'!$BD$6:$BD$200,"&lt;&gt;*Negative*"))</f>
        <v>0</v>
      </c>
      <c r="K80" s="13">
        <f>SUM(COUNTIFS('Data entry'!$R$6:$R$200,'Summary Data'!$A80,'Data entry'!$B$6:$B$200,{"Confirmed";"Probable"},'Data entry'!$AO$6:$AO$200,$K$10, 'Data entry'!$BD$6:$BD$200,"&lt;&gt;*Negative*"))</f>
        <v>0</v>
      </c>
      <c r="L80" s="13">
        <f>SUM(COUNTIFS('Data entry'!$R$6:$R$200,'Summary Data'!$A80,'Data entry'!$B$6:$B$200,{"Confirmed";"Probable"},'Data entry'!$AO$6:$AO$200,$L$10, 'Data entry'!$BD$6:$BD$200,"&lt;&gt;*Negative*"))</f>
        <v>0</v>
      </c>
      <c r="M80" s="13">
        <f>SUM(COUNTIFS('Data entry'!$R$6:$R$200,'Summary Data'!$A80,'Data entry'!$B$6:$B$200,{"Confirmed";"Probable"},'Data entry'!$AO$6:$AO$200,$M$10, 'Data entry'!$BD$6:$BD$200,"&lt;&gt;*Negative*"))</f>
        <v>0</v>
      </c>
      <c r="N80" s="13">
        <f>SUM(COUNTIFS('Data entry'!$R$6:$R$200,'Summary Data'!$A80,'Data entry'!$B$6:$B$200,{"Confirmed";"Probable"},'Data entry'!$AO$6:$AO$200,$N$10, 'Data entry'!$BD$6:$BD$200,"&lt;&gt;*Negative*"))</f>
        <v>0</v>
      </c>
      <c r="O80" s="15">
        <f t="shared" si="7"/>
        <v>0</v>
      </c>
      <c r="P80" s="15">
        <f t="shared" si="8"/>
        <v>0</v>
      </c>
      <c r="Q80" s="15">
        <f>SUM(COUNTIFS('Data entry'!$R$6:$R$200,'Summary Data'!$A80,'Data entry'!$B$6:$B$200,{"Confirmed";"Probable"},'Data entry'!$AP$6:$AP$200,'Data Validation'!$U$2, 'Data entry'!$BD$6:$BD$200,"&lt;&gt;*Negative*"))</f>
        <v>0</v>
      </c>
      <c r="R80" s="15">
        <f>SUM(COUNTIFS('Data entry'!$R$6:$R$200,'Summary Data'!$A80,'Data entry'!$B$6:$B$200,{"Confirmed";"Probable"},'Data entry'!$AP$6:$AP$200,'Data Validation'!$U$3, 'Data entry'!$BD$6:$BD$200,"&lt;&gt;*Negative*"))</f>
        <v>0</v>
      </c>
      <c r="S80" s="15">
        <f>SUM(COUNTIFS('Data entry'!$R$6:$R$200,'Summary Data'!$A80,'Data entry'!$B$6:$B$200,{"Confirmed";"Probable"},'Data entry'!$AP$6:$AP$200,'Data Validation'!$U$4, 'Data entry'!$BD$6:$BD$200,"&lt;&gt;*Negative*"))</f>
        <v>0</v>
      </c>
      <c r="T80" s="15">
        <f>SUM(COUNTIFS('Data entry'!$R$6:$R$200,'Summary Data'!$A80,'Data entry'!$B$6:$B$200,{"Confirmed";"Probable"},'Data entry'!$AP$6:$AP$200,'Data Validation'!$U$5, 'Data entry'!$BD$6:$BD$200,"&lt;&gt;*Negative*"))</f>
        <v>0</v>
      </c>
      <c r="U80" s="15">
        <f>SUM(COUNTIFS('Data entry'!$R$6:$R$200,'Summary Data'!$A80,'Data entry'!$B$6:$B$200,{"Confirmed";"Probable"},'Data entry'!$AP$6:$AP$200,'Data Validation'!$U$6, 'Data entry'!$BD$6:$BD$200,"&lt;&gt;*Negative*"))</f>
        <v>0</v>
      </c>
      <c r="V80" s="15">
        <f>SUM(COUNTIFS('Data entry'!$R$6:$R$200,'Summary Data'!$A80,'Data entry'!$B$6:$B$200,{"Confirmed";"Probable"},'Data entry'!$AQ$6:$AQ$200,'Data Validation'!$V$2, 'Data entry'!$BD$6:$BD$200,"&lt;&gt;*Negative*"))</f>
        <v>0</v>
      </c>
      <c r="W80" s="15">
        <f>SUM(COUNTIFS('Data entry'!$R$6:$R$200,'Summary Data'!$A80,'Data entry'!$B$6:$B$200,{"Confirmed";"Probable"},'Data entry'!$AQ$6:$AQ$200,'Data Validation'!$V$3, 'Data entry'!$BD$6:$BD$200,"&lt;&gt;*Negative*"))</f>
        <v>0</v>
      </c>
      <c r="X80" s="15">
        <f>SUM(COUNTIFS('Data entry'!$R$6:$R$200,'Summary Data'!$A80,'Data entry'!$B$6:$B$200,{"Confirmed";"Probable"},'Data entry'!$AQ$6:$AQ$200,'Data Validation'!$V$4, 'Data entry'!$BD$6:$BD$200,"&lt;&gt;*Negative*"))</f>
        <v>0</v>
      </c>
      <c r="Y80" s="15">
        <f>SUM(COUNTIFS('Data entry'!$R$6:$R$200,'Summary Data'!$A80,'Data entry'!$B$6:$B$200,{"Confirmed";"Probable"},'Data entry'!$AQ$6:$AQ$200,'Data Validation'!$V$5, 'Data entry'!$BD$6:$BD$200,"&lt;&gt;*Negative*"))</f>
        <v>0</v>
      </c>
      <c r="Z80" s="15">
        <f>SUM(COUNTIFS('Data entry'!$R$6:$R$200,'Summary Data'!$A80,'Data entry'!$B$6:$B$200,{"Confirmed";"Probable"},'Data entry'!$AQ$6:$AQ$200,'Data Validation'!$V$6, 'Data entry'!$BD$6:$BD$200,"&lt;&gt;*Negative*"))</f>
        <v>0</v>
      </c>
      <c r="AA80" s="15">
        <f>SUM(COUNTIFS('Data entry'!$R$6:$R$200,'Summary Data'!$A80,'Data entry'!$B$6:$B$200,{"Confirmed";"Probable"},'Data entry'!$AQ$6:$AQ$200,'Data Validation'!$V$7, 'Data entry'!$BD$6:$BD$200,"&lt;&gt;*Negative*"))</f>
        <v>0</v>
      </c>
      <c r="AB80" s="15">
        <f>SUM(COUNTIFS('Data entry'!$R$6:$R$200,'Summary Data'!$A80,'Data entry'!$B$6:$B$200,{"Confirmed";"Probable"},'Data entry'!$AQ$6:$AQ$200,'Data Validation'!$V$8, 'Data entry'!$BD$6:$BD$200,"&lt;&gt;*Negative*"))</f>
        <v>0</v>
      </c>
      <c r="AC80" s="15">
        <f>SUM(COUNTIFS('Data entry'!$R$6:$R$200,'Summary Data'!$A80,'Data entry'!$B$6:$B$200,{"Confirmed";"Probable"},'Data entry'!$AQ$6:$AQ$200,'Data Validation'!$V$9, 'Data entry'!$BD$6:$BD$200,"&lt;&gt;*Negative*"))</f>
        <v>0</v>
      </c>
      <c r="AD80" s="15">
        <f>SUM(COUNTIFS('Data entry'!$R$6:$R$200,'Summary Data'!$A80,'Data entry'!$B$6:$B$200,{"Confirmed";"Probable"},'Data entry'!$AQ$6:$AQ$200,'Data Validation'!$V$10, 'Data entry'!$BD$6:$BD$200,"&lt;&gt;*Negative*"))</f>
        <v>0</v>
      </c>
      <c r="AE80" s="15">
        <f>SUM(COUNTIFS('Data entry'!$R$6:$R$200,'Summary Data'!$A80,'Data entry'!$B$6:$B$200,{"Confirmed";"Probable"},'Data entry'!$AQ$6:$AQ$200,'Data Validation'!$V$11, 'Data entry'!$BD$6:$BD$200,"&lt;&gt;*Negative*"))</f>
        <v>0</v>
      </c>
      <c r="AF80" s="15">
        <f>SUM(COUNTIFS('Data entry'!$R$6:$R$200,'Summary Data'!$A80,'Data entry'!$B$6:$B$200,{"Confirmed";"Probable"},'Data entry'!$AQ$6:$AQ$200,'Data Validation'!$V$2, 'Data entry'!$AP$6:$AP$200,'Data Validation'!$U$2, 'Data entry'!$BD$6:$BD$200,"&lt;&gt;*Negative*"))</f>
        <v>0</v>
      </c>
      <c r="AG80" s="15">
        <f>SUM(COUNTIFS('Data entry'!$R$6:$R$200,'Summary Data'!$A80,'Data entry'!$B$6:$B$200,{"Confirmed";"Probable"},'Data entry'!$AQ$6:$AQ$200,'Data Validation'!$V$2, 'Data entry'!$AP$6:$AP$200,'Data Validation'!$U$3, 'Data entry'!$BD$6:$BD$200,"&lt;&gt;*Negative*"))</f>
        <v>0</v>
      </c>
      <c r="AH80" s="15">
        <f>SUM(COUNTIFS('Data entry'!$R$6:$R$200,'Summary Data'!$A80,'Data entry'!$B$6:$B$200,{"Confirmed";"Probable"},'Data entry'!$AQ$6:$AQ$200,'Data Validation'!$V$2, 'Data entry'!$AP$6:$AP$200,'Data Validation'!$U$4, 'Data entry'!$BD$6:$BD$200,"&lt;&gt;*Negative*"))</f>
        <v>0</v>
      </c>
      <c r="AI80" s="15">
        <f>SUM(COUNTIFS('Data entry'!$R$6:$R$200,'Summary Data'!$A80,'Data entry'!$B$6:$B$200,{"Confirmed";"Probable"},'Data entry'!$AQ$6:$AQ$200,'Data Validation'!$V$2, 'Data entry'!$AP$6:$AP$200,'Data Validation'!$U$5, 'Data entry'!$BD$6:$BD$200,"&lt;&gt;*Negative*"))</f>
        <v>0</v>
      </c>
      <c r="AJ80" s="15">
        <f>SUM(COUNTIFS('Data entry'!$R$6:$R$200,'Summary Data'!$A80,'Data entry'!$B$6:$B$200,{"Confirmed";"Probable"},'Data entry'!$AQ$6:$AQ$200,'Data Validation'!$V$2, 'Data entry'!$AP$6:$AP$200,'Data Validation'!$U$6, 'Data entry'!$BD$6:$BD$200,"&lt;&gt;*Negative*"))</f>
        <v>0</v>
      </c>
      <c r="AK80" s="15">
        <f>SUM(COUNTIFS('Data entry'!$R$6:$R$200,'Summary Data'!$A80,'Data entry'!$B$6:$B$200,{"Confirmed";"Probable"},'Data entry'!$AQ$6:$AQ$200,'Data Validation'!$V$3, 'Data entry'!$AP$6:$AP$200,'Data Validation'!$U$2, 'Data entry'!$BD$6:$BD$200,"&lt;&gt;*Negative*"))</f>
        <v>0</v>
      </c>
      <c r="AL80" s="15">
        <f>SUM(COUNTIFS('Data entry'!$R$6:$R$200,'Summary Data'!$A80,'Data entry'!$B$6:$B$200,{"Confirmed";"Probable"},'Data entry'!$AQ$6:$AQ$200,'Data Validation'!$V$3, 'Data entry'!$AP$6:$AP$200,'Data Validation'!$U$3, 'Data entry'!$BD$6:$BD$200,"&lt;&gt;*Negative*"))</f>
        <v>0</v>
      </c>
      <c r="AM80" s="15">
        <f>SUM(COUNTIFS('Data entry'!$R$6:$R$200,'Summary Data'!$A80,'Data entry'!$B$6:$B$200,{"Confirmed";"Probable"},'Data entry'!$AQ$6:$AQ$200,'Data Validation'!$V$3, 'Data entry'!$AP$6:$AP$200,'Data Validation'!$U$4, 'Data entry'!$BD$6:$BD$200,"&lt;&gt;*Negative*"))</f>
        <v>0</v>
      </c>
      <c r="AN80" s="15">
        <f>SUM(COUNTIFS('Data entry'!$R$6:$R$200,'Summary Data'!$A80,'Data entry'!$B$6:$B$200,{"Confirmed";"Probable"},'Data entry'!$AQ$6:$AQ$200,'Data Validation'!$V$3, 'Data entry'!$AP$6:$AP$200,'Data Validation'!$U$5, 'Data entry'!$BD$6:$BD$200,"&lt;&gt;*Negative*"))</f>
        <v>0</v>
      </c>
      <c r="AO80" s="15">
        <f>SUM(COUNTIFS('Data entry'!$R$6:$R$200,'Summary Data'!$A80,'Data entry'!$B$6:$B$200,{"Confirmed";"Probable"},'Data entry'!$AQ$6:$AQ$200,'Data Validation'!$V$3, 'Data entry'!$AP$6:$AP$200,'Data Validation'!$U$6, 'Data entry'!$BD$6:$BD$200,"&lt;&gt;*Negative*"))</f>
        <v>0</v>
      </c>
      <c r="AP80" s="15">
        <f>SUM(COUNTIFS('Data entry'!$R$6:$R$200,'Summary Data'!$A80,'Data entry'!$B$6:$B$200,{"Confirmed";"Probable"},'Data entry'!$AQ$6:$AQ$200,'Data Validation'!$V$4, 'Data entry'!$AP$6:$AP$200,'Data Validation'!$U$2, 'Data entry'!$BD$6:$BD$200,"&lt;&gt;*Negative*"))</f>
        <v>0</v>
      </c>
      <c r="AQ80" s="15">
        <f>SUM(COUNTIFS('Data entry'!$R$6:$R$200,'Summary Data'!$A80,'Data entry'!$B$6:$B$200,{"Confirmed";"Probable"},'Data entry'!$AQ$6:$AQ$200,'Data Validation'!$V$4, 'Data entry'!$AP$6:$AP$200,'Data Validation'!$U$3, 'Data entry'!$BD$6:$BD$200,"&lt;&gt;*Negative*"))</f>
        <v>0</v>
      </c>
      <c r="AR80" s="15">
        <f>SUM(COUNTIFS('Data entry'!$R$6:$R$200,'Summary Data'!$A80,'Data entry'!$B$6:$B$200,{"Confirmed";"Probable"},'Data entry'!$AQ$6:$AQ$200,'Data Validation'!$V$4, 'Data entry'!$AP$6:$AP$200,'Data Validation'!$U$4, 'Data entry'!$BD$6:$BD$200,"&lt;&gt;*Negative*"))</f>
        <v>0</v>
      </c>
      <c r="AS80" s="15">
        <f>SUM(COUNTIFS('Data entry'!$R$6:$R$200,'Summary Data'!$A80,'Data entry'!$B$6:$B$200,{"Confirmed";"Probable"},'Data entry'!$AQ$6:$AQ$200,'Data Validation'!$V$4, 'Data entry'!$AP$6:$AP$200,'Data Validation'!$U$5, 'Data entry'!$BD$6:$BD$200,"&lt;&gt;*Negative*"))</f>
        <v>0</v>
      </c>
      <c r="AT80" s="15">
        <f>SUM(COUNTIFS('Data entry'!$R$6:$R$200,'Summary Data'!$A80,'Data entry'!$B$6:$B$200,{"Confirmed";"Probable"},'Data entry'!$AQ$6:$AQ$200,'Data Validation'!$V$4, 'Data entry'!$AP$6:$AP$200,'Data Validation'!$U$6, 'Data entry'!$BD$6:$BD$200,"&lt;&gt;*Negative*"))</f>
        <v>0</v>
      </c>
      <c r="AU80" s="15">
        <f>SUM(COUNTIFS('Data entry'!$R$6:$R$200,'Summary Data'!$A80,'Data entry'!$B$6:$B$200,{"Confirmed";"Probable"},'Data entry'!$AQ$6:$AQ$200,'Data Validation'!$V$5, 'Data entry'!$AP$6:$AP$200,'Data Validation'!$U$2, 'Data entry'!$BD$6:$BD$200,"&lt;&gt;*Negative*"))</f>
        <v>0</v>
      </c>
      <c r="AV80" s="15">
        <f>SUM(COUNTIFS('Data entry'!$R$6:$R$200,'Summary Data'!$A80,'Data entry'!$B$6:$B$200,{"Confirmed";"Probable"},'Data entry'!$AQ$6:$AQ$200,'Data Validation'!$V$5, 'Data entry'!$AP$6:$AP$200,'Data Validation'!$U$3, 'Data entry'!$BD$6:$BD$200,"&lt;&gt;*Negative*"))</f>
        <v>0</v>
      </c>
      <c r="AW80" s="15">
        <f>SUM(COUNTIFS('Data entry'!$R$6:$R$200,'Summary Data'!$A80,'Data entry'!$B$6:$B$200,{"Confirmed";"Probable"},'Data entry'!$AQ$6:$AQ$200,'Data Validation'!$V$5, 'Data entry'!$AP$6:$AP$200,'Data Validation'!$U$4, 'Data entry'!$BD$6:$BD$200,"&lt;&gt;*Negative*"))</f>
        <v>0</v>
      </c>
      <c r="AX80" s="15">
        <f>SUM(COUNTIFS('Data entry'!$R$6:$R$200,'Summary Data'!$A80,'Data entry'!$B$6:$B$200,{"Confirmed";"Probable"},'Data entry'!$AQ$6:$AQ$200,'Data Validation'!$V$5, 'Data entry'!$AP$6:$AP$200,'Data Validation'!$U$5, 'Data entry'!$BD$6:$BD$200,"&lt;&gt;*Negative*"))</f>
        <v>0</v>
      </c>
      <c r="AY80" s="15">
        <f>SUM(COUNTIFS('Data entry'!$R$6:$R$200,'Summary Data'!$A80,'Data entry'!$B$6:$B$200,{"Confirmed";"Probable"},'Data entry'!$AQ$6:$AQ$200,'Data Validation'!$V$5, 'Data entry'!$AP$6:$AP$200,'Data Validation'!$U$6, 'Data entry'!$BD$6:$BD$200,"&lt;&gt;*Negative*"))</f>
        <v>0</v>
      </c>
      <c r="AZ80" s="15">
        <f>SUM(COUNTIFS('Data entry'!$R$6:$R$200,'Summary Data'!$A80,'Data entry'!$B$6:$B$200,{"Confirmed";"Probable"},'Data entry'!$AQ$6:$AQ$200,'Data Validation'!$V$6, 'Data entry'!$AP$6:$AP$200,'Data Validation'!$U$2, 'Data entry'!$BD$6:$BD$200,"&lt;&gt;*Negative*"))</f>
        <v>0</v>
      </c>
      <c r="BA80" s="15">
        <f>SUM(COUNTIFS('Data entry'!$R$6:$R$200,'Summary Data'!$A80,'Data entry'!$B$6:$B$200,{"Confirmed";"Probable"},'Data entry'!$AQ$6:$AQ$200,'Data Validation'!$V$6, 'Data entry'!$AP$6:$AP$200,'Data Validation'!$U$3, 'Data entry'!$BD$6:$BD$200,"&lt;&gt;*Negative*"))</f>
        <v>0</v>
      </c>
      <c r="BB80" s="15">
        <f>SUM(COUNTIFS('Data entry'!$R$6:$R$200,'Summary Data'!$A80,'Data entry'!$B$6:$B$200,{"Confirmed";"Probable"},'Data entry'!$AQ$6:$AQ$200,'Data Validation'!$V$6, 'Data entry'!$AP$6:$AP$200,'Data Validation'!$U$4, 'Data entry'!$BD$6:$BD$200,"&lt;&gt;*Negative*"))</f>
        <v>0</v>
      </c>
      <c r="BC80" s="15">
        <f>SUM(COUNTIFS('Data entry'!$R$6:$R$200,'Summary Data'!$A80,'Data entry'!$B$6:$B$200,{"Confirmed";"Probable"},'Data entry'!$AQ$6:$AQ$200,'Data Validation'!$V$6, 'Data entry'!$AP$6:$AP$200,'Data Validation'!$U$5, 'Data entry'!$BD$6:$BD$200,"&lt;&gt;*Negative*"))</f>
        <v>0</v>
      </c>
      <c r="BD80" s="15">
        <f>SUM(COUNTIFS('Data entry'!$R$6:$R$200,'Summary Data'!$A80,'Data entry'!$B$6:$B$200,{"Confirmed";"Probable"},'Data entry'!$AQ$6:$AQ$200,'Data Validation'!$V$6, 'Data entry'!$AP$6:$AP$200,'Data Validation'!$U$6, 'Data entry'!$BD$6:$BD$200,"&lt;&gt;*Negative*"))</f>
        <v>0</v>
      </c>
      <c r="BE80" s="15">
        <f>SUM(COUNTIFS('Data entry'!$R$6:$R$200,'Summary Data'!$A80,'Data entry'!$B$6:$B$200,{"Confirmed";"Probable"},'Data entry'!$AQ$6:$AQ$200,'Data Validation'!$V$7, 'Data entry'!$AP$6:$AP$200,'Data Validation'!$U$2, 'Data entry'!$BD$6:$BD$200,"&lt;&gt;*Negative*"))</f>
        <v>0</v>
      </c>
      <c r="BF80" s="15">
        <f>SUM(COUNTIFS('Data entry'!$R$6:$R$200,'Summary Data'!$A80,'Data entry'!$B$6:$B$200,{"Confirmed";"Probable"},'Data entry'!$AQ$6:$AQ$200,'Data Validation'!$V$7, 'Data entry'!$AP$6:$AP$200,'Data Validation'!$U$3, 'Data entry'!$BD$6:$BD$200,"&lt;&gt;*Negative*"))</f>
        <v>0</v>
      </c>
      <c r="BG80" s="15">
        <f>SUM(COUNTIFS('Data entry'!$R$6:$R$200,'Summary Data'!$A80,'Data entry'!$B$6:$B$200,{"Confirmed";"Probable"},'Data entry'!$AQ$6:$AQ$200,'Data Validation'!$V$7, 'Data entry'!$AP$6:$AP$200,'Data Validation'!$U$4, 'Data entry'!$BD$6:$BD$200,"&lt;&gt;*Negative*"))</f>
        <v>0</v>
      </c>
      <c r="BH80" s="15">
        <f>SUM(COUNTIFS('Data entry'!$R$6:$R$200,'Summary Data'!$A80,'Data entry'!$B$6:$B$200,{"Confirmed";"Probable"},'Data entry'!$AQ$6:$AQ$200,'Data Validation'!$V$7, 'Data entry'!$AP$6:$AP$200,'Data Validation'!$U$5, 'Data entry'!$BD$6:$BD$200,"&lt;&gt;*Negative*"))</f>
        <v>0</v>
      </c>
      <c r="BI80" s="15">
        <f>SUM(COUNTIFS('Data entry'!$R$6:$R$200,'Summary Data'!$A80,'Data entry'!$B$6:$B$200,{"Confirmed";"Probable"},'Data entry'!$AQ$6:$AQ$200,'Data Validation'!$V$7, 'Data entry'!$AP$6:$AP$200,'Data Validation'!$U$6, 'Data entry'!$BD$6:$BD$200,"&lt;&gt;*Negative*"))</f>
        <v>0</v>
      </c>
      <c r="BJ80" s="15">
        <f>SUM(COUNTIFS('Data entry'!$R$6:$R$200,'Summary Data'!$A80,'Data entry'!$B$6:$B$200,{"Confirmed";"Probable"},'Data entry'!$AQ$6:$AQ$200,'Data Validation'!$V$8, 'Data entry'!$AP$6:$AP$200,'Data Validation'!$U$2, 'Data entry'!$BD$6:$BD$200,"&lt;&gt;*Negative*"))</f>
        <v>0</v>
      </c>
      <c r="BK80" s="15">
        <f>SUM(COUNTIFS('Data entry'!$R$6:$R$200,'Summary Data'!$A80,'Data entry'!$B$6:$B$200,{"Confirmed";"Probable"},'Data entry'!$AQ$6:$AQ$200,'Data Validation'!$V$8, 'Data entry'!$AP$6:$AP$200,'Data Validation'!$U$3, 'Data entry'!$BD$6:$BD$200,"&lt;&gt;*Negative*"))</f>
        <v>0</v>
      </c>
      <c r="BL80" s="15">
        <f>SUM(COUNTIFS('Data entry'!$R$6:$R$200,'Summary Data'!$A80,'Data entry'!$B$6:$B$200,{"Confirmed";"Probable"},'Data entry'!$AQ$6:$AQ$200,'Data Validation'!$V$8, 'Data entry'!$AP$6:$AP$200,'Data Validation'!$U$4, 'Data entry'!$BD$6:$BD$200,"&lt;&gt;*Negative*"))</f>
        <v>0</v>
      </c>
      <c r="BM80" s="15">
        <f>SUM(COUNTIFS('Data entry'!$R$6:$R$200,'Summary Data'!$A80,'Data entry'!$B$6:$B$200,{"Confirmed";"Probable"},'Data entry'!$AQ$6:$AQ$200,'Data Validation'!$V$8, 'Data entry'!$AP$6:$AP$200,'Data Validation'!$U$5, 'Data entry'!$BD$6:$BD$200,"&lt;&gt;*Negative*"))</f>
        <v>0</v>
      </c>
      <c r="BN80" s="15">
        <f>SUM(COUNTIFS('Data entry'!$R$6:$R$200,'Summary Data'!$A80,'Data entry'!$B$6:$B$200,{"Confirmed";"Probable"},'Data entry'!$AQ$6:$AQ$200,'Data Validation'!$V$8, 'Data entry'!$AP$6:$AP$200,'Data Validation'!$U$6, 'Data entry'!$BD$6:$BD$200,"&lt;&gt;*Negative*"))</f>
        <v>0</v>
      </c>
      <c r="BO80" s="15">
        <f>SUM(COUNTIFS('Data entry'!$R$6:$R$200,'Summary Data'!$A80,'Data entry'!$B$6:$B$200,{"Confirmed";"Probable"},'Data entry'!$AQ$6:$AQ$200,'Data Validation'!$V$9, 'Data entry'!$AP$6:$AP$200,'Data Validation'!$U$2, 'Data entry'!$BD$6:$BD$200,"&lt;&gt;*Negative*"))</f>
        <v>0</v>
      </c>
      <c r="BP80" s="15">
        <f>SUM(COUNTIFS('Data entry'!$R$6:$R$200,'Summary Data'!$A80,'Data entry'!$B$6:$B$200,{"Confirmed";"Probable"},'Data entry'!$AQ$6:$AQ$200,'Data Validation'!$V$9, 'Data entry'!$AP$6:$AP$200,'Data Validation'!$U$3, 'Data entry'!$BD$6:$BD$200,"&lt;&gt;*Negative*"))</f>
        <v>0</v>
      </c>
      <c r="BQ80" s="15">
        <f>SUM(COUNTIFS('Data entry'!$R$6:$R$200,'Summary Data'!$A80,'Data entry'!$B$6:$B$200,{"Confirmed";"Probable"},'Data entry'!$AQ$6:$AQ$200,'Data Validation'!$V$9, 'Data entry'!$AP$6:$AP$200,'Data Validation'!$U$4, 'Data entry'!$BD$6:$BD$200,"&lt;&gt;*Negative*"))</f>
        <v>0</v>
      </c>
      <c r="BR80" s="15">
        <f>SUM(COUNTIFS('Data entry'!$R$6:$R$200,'Summary Data'!$A80,'Data entry'!$B$6:$B$200,{"Confirmed";"Probable"},'Data entry'!$AQ$6:$AQ$200,'Data Validation'!$V$9, 'Data entry'!$AP$6:$AP$200,'Data Validation'!$U$5, 'Data entry'!$BD$6:$BD$200,"&lt;&gt;*Negative*"))</f>
        <v>0</v>
      </c>
      <c r="BS80" s="15">
        <f>SUM(COUNTIFS('Data entry'!$R$6:$R$200,'Summary Data'!$A80,'Data entry'!$B$6:$B$200,{"Confirmed";"Probable"},'Data entry'!$AQ$6:$AQ$200,'Data Validation'!$V$9, 'Data entry'!$AP$6:$AP$200,'Data Validation'!$U$6, 'Data entry'!$BD$6:$BD$200,"&lt;&gt;*Negative*"))</f>
        <v>0</v>
      </c>
      <c r="BT80" s="15">
        <f>SUM(COUNTIFS('Data entry'!$R$6:$R$200,'Summary Data'!$A80,'Data entry'!$B$6:$B$200,{"Confirmed";"Probable"},'Data entry'!$AQ$6:$AQ$200,'Data Validation'!$V$10, 'Data entry'!$AP$6:$AP$200,'Data Validation'!$U$2, 'Data entry'!$BD$6:$BD$200,"&lt;&gt;*Negative*"))</f>
        <v>0</v>
      </c>
      <c r="BU80" s="15">
        <f>SUM(COUNTIFS('Data entry'!$R$6:$R$200,'Summary Data'!$A80,'Data entry'!$B$6:$B$200,{"Confirmed";"Probable"},'Data entry'!$AQ$6:$AQ$200,'Data Validation'!$V$10, 'Data entry'!$AP$6:$AP$200,'Data Validation'!$U$3, 'Data entry'!$BD$6:$BD$200,"&lt;&gt;*Negative*"))</f>
        <v>0</v>
      </c>
      <c r="BV80" s="15">
        <f>SUM(COUNTIFS('Data entry'!$R$6:$R$200,'Summary Data'!$A80,'Data entry'!$B$6:$B$200,{"Confirmed";"Probable"},'Data entry'!$AQ$6:$AQ$200,'Data Validation'!$V$10, 'Data entry'!$AP$6:$AP$200,'Data Validation'!$U$4, 'Data entry'!$BD$6:$BD$200,"&lt;&gt;*Negative*"))</f>
        <v>0</v>
      </c>
      <c r="BW80" s="15">
        <f>SUM(COUNTIFS('Data entry'!$R$6:$R$200,'Summary Data'!$A80,'Data entry'!$B$6:$B$200,{"Confirmed";"Probable"},'Data entry'!$AQ$6:$AQ$200,'Data Validation'!$V$10, 'Data entry'!$AP$6:$AP$200,'Data Validation'!$U$5, 'Data entry'!$BD$6:$BD$200,"&lt;&gt;*Negative*"))</f>
        <v>0</v>
      </c>
      <c r="BX80" s="15">
        <f>SUM(COUNTIFS('Data entry'!$R$6:$R$200,'Summary Data'!$A80,'Data entry'!$B$6:$B$200,{"Confirmed";"Probable"},'Data entry'!$AQ$6:$AQ$200,'Data Validation'!$V$10, 'Data entry'!$AP$6:$AP$200,'Data Validation'!$U$6, 'Data entry'!$BD$6:$BD$200,"&lt;&gt;*Negative*"))</f>
        <v>0</v>
      </c>
      <c r="BY80" s="15">
        <f>SUM(COUNTIFS('Data entry'!$R$6:$R$200,'Summary Data'!$A80,'Data entry'!$B$6:$B$200,{"Confirmed";"Probable"},'Data entry'!$AQ$6:$AQ$200,'Data Validation'!$V$11, 'Data entry'!$AP$6:$AP$200,'Data Validation'!$U$2, 'Data entry'!$BD$6:$BD$200,"&lt;&gt;*Negative*"))</f>
        <v>0</v>
      </c>
      <c r="BZ80" s="15">
        <f>SUM(COUNTIFS('Data entry'!$R$6:$R$200,'Summary Data'!$A80,'Data entry'!$B$6:$B$200,{"Confirmed";"Probable"},'Data entry'!$AQ$6:$AQ$200,'Data Validation'!$V$11, 'Data entry'!$AP$6:$AP$200,'Data Validation'!$U$3, 'Data entry'!$BD$6:$BD$200,"&lt;&gt;*Negative*"))</f>
        <v>0</v>
      </c>
      <c r="CA80" s="15">
        <f>SUM(COUNTIFS('Data entry'!$R$6:$R$200,'Summary Data'!$A80,'Data entry'!$B$6:$B$200,{"Confirmed";"Probable"},'Data entry'!$AQ$6:$AQ$200,'Data Validation'!$V$11, 'Data entry'!$AP$6:$AP$200,'Data Validation'!$U$4, 'Data entry'!$BD$6:$BD$200,"&lt;&gt;*Negative*"))</f>
        <v>0</v>
      </c>
      <c r="CB80" s="15">
        <f>SUM(COUNTIFS('Data entry'!$R$6:$R$200,'Summary Data'!$A80,'Data entry'!$B$6:$B$200,{"Confirmed";"Probable"},'Data entry'!$AQ$6:$AQ$200,'Data Validation'!$V$11, 'Data entry'!$AP$6:$AP$200,'Data Validation'!$U$5, 'Data entry'!$BD$6:$BD$200,"&lt;&gt;*Negative*"))</f>
        <v>0</v>
      </c>
      <c r="CC80" s="15">
        <f>SUM(COUNTIFS('Data entry'!$R$6:$R$200,'Summary Data'!$A80,'Data entry'!$B$6:$B$200,{"Confirmed";"Probable"},'Data entry'!$AQ$6:$AQ$200,'Data Validation'!$V$11, 'Data entry'!$AP$6:$AP$200,'Data Validation'!$U$6, 'Data entry'!$BD$6:$BD$200,"&lt;&gt;*Negative*"))</f>
        <v>0</v>
      </c>
    </row>
    <row r="81" spans="1:81" x14ac:dyDescent="0.3">
      <c r="A81" s="12">
        <f t="shared" si="9"/>
        <v>69</v>
      </c>
      <c r="B81" s="13">
        <f t="shared" si="6"/>
        <v>0</v>
      </c>
      <c r="C81" s="13">
        <f>COUNTIFS('Data entry'!$R$6:$R$200,$A81,'Data entry'!$B$6:$B$200,"Confirmed",'Data entry'!$BD$6:$BD$200,"&lt;&gt;*Negative*")</f>
        <v>0</v>
      </c>
      <c r="D81" s="13">
        <f>COUNTIFS('Data entry'!$R$6:$R$200,$A81,'Data entry'!$B$6:$B$200,"Probable",'Data entry'!$BD$6:$BD$200,"&lt;&gt;*Negative*")</f>
        <v>0</v>
      </c>
      <c r="E81" s="13">
        <f>COUNTIFS('Data entry'!$R$6:$R$200,$A81,'Data entry'!$B$6:$B$200,"DNM")</f>
        <v>0</v>
      </c>
      <c r="F81" s="13">
        <f>SUM(COUNTIFS('Data entry'!$R$6:$R$200,'Summary Data'!$A81,'Data entry'!$B$6:$B$200,{"Confirmed";"Probable"},'Data entry'!$AO$6:$AO$200,$F$10, 'Data entry'!$BD$6:$BD$200,"&lt;&gt;*Negative*"))</f>
        <v>0</v>
      </c>
      <c r="G81" s="13">
        <f>SUM(COUNTIFS('Data entry'!$R$6:$R$200,'Summary Data'!$A81,'Data entry'!$B$6:$B$200,{"Confirmed";"Probable"},'Data entry'!$AO$6:$AO$200,$G$10, 'Data entry'!$BD$6:$BD$200,"&lt;&gt;*Negative*"))</f>
        <v>0</v>
      </c>
      <c r="H81" s="13">
        <f>SUM(COUNTIFS('Data entry'!$R$6:$R$200,'Summary Data'!$A81,'Data entry'!$B$6:$B$200,{"Confirmed";"Probable"},'Data entry'!$AO$6:$AO$200,$H$10, 'Data entry'!$BD$6:$BD$200,"&lt;&gt;*Negative*"))</f>
        <v>0</v>
      </c>
      <c r="I81" s="13">
        <f>SUM(COUNTIFS('Data entry'!$R$6:$R$200,'Summary Data'!$A81,'Data entry'!$B$6:$B$200,{"Confirmed";"Probable"},'Data entry'!$AO$6:$AO$200,$I$10, 'Data entry'!$BD$6:$BD$200,"&lt;&gt;*Negative*"))</f>
        <v>0</v>
      </c>
      <c r="J81" s="13">
        <f>SUM(COUNTIFS('Data entry'!$R$6:$R$200,'Summary Data'!$A81,'Data entry'!$B$6:$B$200,{"Confirmed";"Probable"},'Data entry'!$AO$6:$AO$200,$J$10, 'Data entry'!$BD$6:$BD$200,"&lt;&gt;*Negative*"))</f>
        <v>0</v>
      </c>
      <c r="K81" s="13">
        <f>SUM(COUNTIFS('Data entry'!$R$6:$R$200,'Summary Data'!$A81,'Data entry'!$B$6:$B$200,{"Confirmed";"Probable"},'Data entry'!$AO$6:$AO$200,$K$10, 'Data entry'!$BD$6:$BD$200,"&lt;&gt;*Negative*"))</f>
        <v>0</v>
      </c>
      <c r="L81" s="13">
        <f>SUM(COUNTIFS('Data entry'!$R$6:$R$200,'Summary Data'!$A81,'Data entry'!$B$6:$B$200,{"Confirmed";"Probable"},'Data entry'!$AO$6:$AO$200,$L$10, 'Data entry'!$BD$6:$BD$200,"&lt;&gt;*Negative*"))</f>
        <v>0</v>
      </c>
      <c r="M81" s="13">
        <f>SUM(COUNTIFS('Data entry'!$R$6:$R$200,'Summary Data'!$A81,'Data entry'!$B$6:$B$200,{"Confirmed";"Probable"},'Data entry'!$AO$6:$AO$200,$M$10, 'Data entry'!$BD$6:$BD$200,"&lt;&gt;*Negative*"))</f>
        <v>0</v>
      </c>
      <c r="N81" s="13">
        <f>SUM(COUNTIFS('Data entry'!$R$6:$R$200,'Summary Data'!$A81,'Data entry'!$B$6:$B$200,{"Confirmed";"Probable"},'Data entry'!$AO$6:$AO$200,$N$10, 'Data entry'!$BD$6:$BD$200,"&lt;&gt;*Negative*"))</f>
        <v>0</v>
      </c>
      <c r="O81" s="15">
        <f t="shared" si="7"/>
        <v>0</v>
      </c>
      <c r="P81" s="15">
        <f t="shared" si="8"/>
        <v>0</v>
      </c>
      <c r="Q81" s="15">
        <f>SUM(COUNTIFS('Data entry'!$R$6:$R$200,'Summary Data'!$A81,'Data entry'!$B$6:$B$200,{"Confirmed";"Probable"},'Data entry'!$AP$6:$AP$200,'Data Validation'!$U$2, 'Data entry'!$BD$6:$BD$200,"&lt;&gt;*Negative*"))</f>
        <v>0</v>
      </c>
      <c r="R81" s="15">
        <f>SUM(COUNTIFS('Data entry'!$R$6:$R$200,'Summary Data'!$A81,'Data entry'!$B$6:$B$200,{"Confirmed";"Probable"},'Data entry'!$AP$6:$AP$200,'Data Validation'!$U$3, 'Data entry'!$BD$6:$BD$200,"&lt;&gt;*Negative*"))</f>
        <v>0</v>
      </c>
      <c r="S81" s="15">
        <f>SUM(COUNTIFS('Data entry'!$R$6:$R$200,'Summary Data'!$A81,'Data entry'!$B$6:$B$200,{"Confirmed";"Probable"},'Data entry'!$AP$6:$AP$200,'Data Validation'!$U$4, 'Data entry'!$BD$6:$BD$200,"&lt;&gt;*Negative*"))</f>
        <v>0</v>
      </c>
      <c r="T81" s="15">
        <f>SUM(COUNTIFS('Data entry'!$R$6:$R$200,'Summary Data'!$A81,'Data entry'!$B$6:$B$200,{"Confirmed";"Probable"},'Data entry'!$AP$6:$AP$200,'Data Validation'!$U$5, 'Data entry'!$BD$6:$BD$200,"&lt;&gt;*Negative*"))</f>
        <v>0</v>
      </c>
      <c r="U81" s="15">
        <f>SUM(COUNTIFS('Data entry'!$R$6:$R$200,'Summary Data'!$A81,'Data entry'!$B$6:$B$200,{"Confirmed";"Probable"},'Data entry'!$AP$6:$AP$200,'Data Validation'!$U$6, 'Data entry'!$BD$6:$BD$200,"&lt;&gt;*Negative*"))</f>
        <v>0</v>
      </c>
      <c r="V81" s="15">
        <f>SUM(COUNTIFS('Data entry'!$R$6:$R$200,'Summary Data'!$A81,'Data entry'!$B$6:$B$200,{"Confirmed";"Probable"},'Data entry'!$AQ$6:$AQ$200,'Data Validation'!$V$2, 'Data entry'!$BD$6:$BD$200,"&lt;&gt;*Negative*"))</f>
        <v>0</v>
      </c>
      <c r="W81" s="15">
        <f>SUM(COUNTIFS('Data entry'!$R$6:$R$200,'Summary Data'!$A81,'Data entry'!$B$6:$B$200,{"Confirmed";"Probable"},'Data entry'!$AQ$6:$AQ$200,'Data Validation'!$V$3, 'Data entry'!$BD$6:$BD$200,"&lt;&gt;*Negative*"))</f>
        <v>0</v>
      </c>
      <c r="X81" s="15">
        <f>SUM(COUNTIFS('Data entry'!$R$6:$R$200,'Summary Data'!$A81,'Data entry'!$B$6:$B$200,{"Confirmed";"Probable"},'Data entry'!$AQ$6:$AQ$200,'Data Validation'!$V$4, 'Data entry'!$BD$6:$BD$200,"&lt;&gt;*Negative*"))</f>
        <v>0</v>
      </c>
      <c r="Y81" s="15">
        <f>SUM(COUNTIFS('Data entry'!$R$6:$R$200,'Summary Data'!$A81,'Data entry'!$B$6:$B$200,{"Confirmed";"Probable"},'Data entry'!$AQ$6:$AQ$200,'Data Validation'!$V$5, 'Data entry'!$BD$6:$BD$200,"&lt;&gt;*Negative*"))</f>
        <v>0</v>
      </c>
      <c r="Z81" s="15">
        <f>SUM(COUNTIFS('Data entry'!$R$6:$R$200,'Summary Data'!$A81,'Data entry'!$B$6:$B$200,{"Confirmed";"Probable"},'Data entry'!$AQ$6:$AQ$200,'Data Validation'!$V$6, 'Data entry'!$BD$6:$BD$200,"&lt;&gt;*Negative*"))</f>
        <v>0</v>
      </c>
      <c r="AA81" s="15">
        <f>SUM(COUNTIFS('Data entry'!$R$6:$R$200,'Summary Data'!$A81,'Data entry'!$B$6:$B$200,{"Confirmed";"Probable"},'Data entry'!$AQ$6:$AQ$200,'Data Validation'!$V$7, 'Data entry'!$BD$6:$BD$200,"&lt;&gt;*Negative*"))</f>
        <v>0</v>
      </c>
      <c r="AB81" s="15">
        <f>SUM(COUNTIFS('Data entry'!$R$6:$R$200,'Summary Data'!$A81,'Data entry'!$B$6:$B$200,{"Confirmed";"Probable"},'Data entry'!$AQ$6:$AQ$200,'Data Validation'!$V$8, 'Data entry'!$BD$6:$BD$200,"&lt;&gt;*Negative*"))</f>
        <v>0</v>
      </c>
      <c r="AC81" s="15">
        <f>SUM(COUNTIFS('Data entry'!$R$6:$R$200,'Summary Data'!$A81,'Data entry'!$B$6:$B$200,{"Confirmed";"Probable"},'Data entry'!$AQ$6:$AQ$200,'Data Validation'!$V$9, 'Data entry'!$BD$6:$BD$200,"&lt;&gt;*Negative*"))</f>
        <v>0</v>
      </c>
      <c r="AD81" s="15">
        <f>SUM(COUNTIFS('Data entry'!$R$6:$R$200,'Summary Data'!$A81,'Data entry'!$B$6:$B$200,{"Confirmed";"Probable"},'Data entry'!$AQ$6:$AQ$200,'Data Validation'!$V$10, 'Data entry'!$BD$6:$BD$200,"&lt;&gt;*Negative*"))</f>
        <v>0</v>
      </c>
      <c r="AE81" s="15">
        <f>SUM(COUNTIFS('Data entry'!$R$6:$R$200,'Summary Data'!$A81,'Data entry'!$B$6:$B$200,{"Confirmed";"Probable"},'Data entry'!$AQ$6:$AQ$200,'Data Validation'!$V$11, 'Data entry'!$BD$6:$BD$200,"&lt;&gt;*Negative*"))</f>
        <v>0</v>
      </c>
      <c r="AF81" s="15">
        <f>SUM(COUNTIFS('Data entry'!$R$6:$R$200,'Summary Data'!$A81,'Data entry'!$B$6:$B$200,{"Confirmed";"Probable"},'Data entry'!$AQ$6:$AQ$200,'Data Validation'!$V$2, 'Data entry'!$AP$6:$AP$200,'Data Validation'!$U$2, 'Data entry'!$BD$6:$BD$200,"&lt;&gt;*Negative*"))</f>
        <v>0</v>
      </c>
      <c r="AG81" s="15">
        <f>SUM(COUNTIFS('Data entry'!$R$6:$R$200,'Summary Data'!$A81,'Data entry'!$B$6:$B$200,{"Confirmed";"Probable"},'Data entry'!$AQ$6:$AQ$200,'Data Validation'!$V$2, 'Data entry'!$AP$6:$AP$200,'Data Validation'!$U$3, 'Data entry'!$BD$6:$BD$200,"&lt;&gt;*Negative*"))</f>
        <v>0</v>
      </c>
      <c r="AH81" s="15">
        <f>SUM(COUNTIFS('Data entry'!$R$6:$R$200,'Summary Data'!$A81,'Data entry'!$B$6:$B$200,{"Confirmed";"Probable"},'Data entry'!$AQ$6:$AQ$200,'Data Validation'!$V$2, 'Data entry'!$AP$6:$AP$200,'Data Validation'!$U$4, 'Data entry'!$BD$6:$BD$200,"&lt;&gt;*Negative*"))</f>
        <v>0</v>
      </c>
      <c r="AI81" s="15">
        <f>SUM(COUNTIFS('Data entry'!$R$6:$R$200,'Summary Data'!$A81,'Data entry'!$B$6:$B$200,{"Confirmed";"Probable"},'Data entry'!$AQ$6:$AQ$200,'Data Validation'!$V$2, 'Data entry'!$AP$6:$AP$200,'Data Validation'!$U$5, 'Data entry'!$BD$6:$BD$200,"&lt;&gt;*Negative*"))</f>
        <v>0</v>
      </c>
      <c r="AJ81" s="15">
        <f>SUM(COUNTIFS('Data entry'!$R$6:$R$200,'Summary Data'!$A81,'Data entry'!$B$6:$B$200,{"Confirmed";"Probable"},'Data entry'!$AQ$6:$AQ$200,'Data Validation'!$V$2, 'Data entry'!$AP$6:$AP$200,'Data Validation'!$U$6, 'Data entry'!$BD$6:$BD$200,"&lt;&gt;*Negative*"))</f>
        <v>0</v>
      </c>
      <c r="AK81" s="15">
        <f>SUM(COUNTIFS('Data entry'!$R$6:$R$200,'Summary Data'!$A81,'Data entry'!$B$6:$B$200,{"Confirmed";"Probable"},'Data entry'!$AQ$6:$AQ$200,'Data Validation'!$V$3, 'Data entry'!$AP$6:$AP$200,'Data Validation'!$U$2, 'Data entry'!$BD$6:$BD$200,"&lt;&gt;*Negative*"))</f>
        <v>0</v>
      </c>
      <c r="AL81" s="15">
        <f>SUM(COUNTIFS('Data entry'!$R$6:$R$200,'Summary Data'!$A81,'Data entry'!$B$6:$B$200,{"Confirmed";"Probable"},'Data entry'!$AQ$6:$AQ$200,'Data Validation'!$V$3, 'Data entry'!$AP$6:$AP$200,'Data Validation'!$U$3, 'Data entry'!$BD$6:$BD$200,"&lt;&gt;*Negative*"))</f>
        <v>0</v>
      </c>
      <c r="AM81" s="15">
        <f>SUM(COUNTIFS('Data entry'!$R$6:$R$200,'Summary Data'!$A81,'Data entry'!$B$6:$B$200,{"Confirmed";"Probable"},'Data entry'!$AQ$6:$AQ$200,'Data Validation'!$V$3, 'Data entry'!$AP$6:$AP$200,'Data Validation'!$U$4, 'Data entry'!$BD$6:$BD$200,"&lt;&gt;*Negative*"))</f>
        <v>0</v>
      </c>
      <c r="AN81" s="15">
        <f>SUM(COUNTIFS('Data entry'!$R$6:$R$200,'Summary Data'!$A81,'Data entry'!$B$6:$B$200,{"Confirmed";"Probable"},'Data entry'!$AQ$6:$AQ$200,'Data Validation'!$V$3, 'Data entry'!$AP$6:$AP$200,'Data Validation'!$U$5, 'Data entry'!$BD$6:$BD$200,"&lt;&gt;*Negative*"))</f>
        <v>0</v>
      </c>
      <c r="AO81" s="15">
        <f>SUM(COUNTIFS('Data entry'!$R$6:$R$200,'Summary Data'!$A81,'Data entry'!$B$6:$B$200,{"Confirmed";"Probable"},'Data entry'!$AQ$6:$AQ$200,'Data Validation'!$V$3, 'Data entry'!$AP$6:$AP$200,'Data Validation'!$U$6, 'Data entry'!$BD$6:$BD$200,"&lt;&gt;*Negative*"))</f>
        <v>0</v>
      </c>
      <c r="AP81" s="15">
        <f>SUM(COUNTIFS('Data entry'!$R$6:$R$200,'Summary Data'!$A81,'Data entry'!$B$6:$B$200,{"Confirmed";"Probable"},'Data entry'!$AQ$6:$AQ$200,'Data Validation'!$V$4, 'Data entry'!$AP$6:$AP$200,'Data Validation'!$U$2, 'Data entry'!$BD$6:$BD$200,"&lt;&gt;*Negative*"))</f>
        <v>0</v>
      </c>
      <c r="AQ81" s="15">
        <f>SUM(COUNTIFS('Data entry'!$R$6:$R$200,'Summary Data'!$A81,'Data entry'!$B$6:$B$200,{"Confirmed";"Probable"},'Data entry'!$AQ$6:$AQ$200,'Data Validation'!$V$4, 'Data entry'!$AP$6:$AP$200,'Data Validation'!$U$3, 'Data entry'!$BD$6:$BD$200,"&lt;&gt;*Negative*"))</f>
        <v>0</v>
      </c>
      <c r="AR81" s="15">
        <f>SUM(COUNTIFS('Data entry'!$R$6:$R$200,'Summary Data'!$A81,'Data entry'!$B$6:$B$200,{"Confirmed";"Probable"},'Data entry'!$AQ$6:$AQ$200,'Data Validation'!$V$4, 'Data entry'!$AP$6:$AP$200,'Data Validation'!$U$4, 'Data entry'!$BD$6:$BD$200,"&lt;&gt;*Negative*"))</f>
        <v>0</v>
      </c>
      <c r="AS81" s="15">
        <f>SUM(COUNTIFS('Data entry'!$R$6:$R$200,'Summary Data'!$A81,'Data entry'!$B$6:$B$200,{"Confirmed";"Probable"},'Data entry'!$AQ$6:$AQ$200,'Data Validation'!$V$4, 'Data entry'!$AP$6:$AP$200,'Data Validation'!$U$5, 'Data entry'!$BD$6:$BD$200,"&lt;&gt;*Negative*"))</f>
        <v>0</v>
      </c>
      <c r="AT81" s="15">
        <f>SUM(COUNTIFS('Data entry'!$R$6:$R$200,'Summary Data'!$A81,'Data entry'!$B$6:$B$200,{"Confirmed";"Probable"},'Data entry'!$AQ$6:$AQ$200,'Data Validation'!$V$4, 'Data entry'!$AP$6:$AP$200,'Data Validation'!$U$6, 'Data entry'!$BD$6:$BD$200,"&lt;&gt;*Negative*"))</f>
        <v>0</v>
      </c>
      <c r="AU81" s="15">
        <f>SUM(COUNTIFS('Data entry'!$R$6:$R$200,'Summary Data'!$A81,'Data entry'!$B$6:$B$200,{"Confirmed";"Probable"},'Data entry'!$AQ$6:$AQ$200,'Data Validation'!$V$5, 'Data entry'!$AP$6:$AP$200,'Data Validation'!$U$2, 'Data entry'!$BD$6:$BD$200,"&lt;&gt;*Negative*"))</f>
        <v>0</v>
      </c>
      <c r="AV81" s="15">
        <f>SUM(COUNTIFS('Data entry'!$R$6:$R$200,'Summary Data'!$A81,'Data entry'!$B$6:$B$200,{"Confirmed";"Probable"},'Data entry'!$AQ$6:$AQ$200,'Data Validation'!$V$5, 'Data entry'!$AP$6:$AP$200,'Data Validation'!$U$3, 'Data entry'!$BD$6:$BD$200,"&lt;&gt;*Negative*"))</f>
        <v>0</v>
      </c>
      <c r="AW81" s="15">
        <f>SUM(COUNTIFS('Data entry'!$R$6:$R$200,'Summary Data'!$A81,'Data entry'!$B$6:$B$200,{"Confirmed";"Probable"},'Data entry'!$AQ$6:$AQ$200,'Data Validation'!$V$5, 'Data entry'!$AP$6:$AP$200,'Data Validation'!$U$4, 'Data entry'!$BD$6:$BD$200,"&lt;&gt;*Negative*"))</f>
        <v>0</v>
      </c>
      <c r="AX81" s="15">
        <f>SUM(COUNTIFS('Data entry'!$R$6:$R$200,'Summary Data'!$A81,'Data entry'!$B$6:$B$200,{"Confirmed";"Probable"},'Data entry'!$AQ$6:$AQ$200,'Data Validation'!$V$5, 'Data entry'!$AP$6:$AP$200,'Data Validation'!$U$5, 'Data entry'!$BD$6:$BD$200,"&lt;&gt;*Negative*"))</f>
        <v>0</v>
      </c>
      <c r="AY81" s="15">
        <f>SUM(COUNTIFS('Data entry'!$R$6:$R$200,'Summary Data'!$A81,'Data entry'!$B$6:$B$200,{"Confirmed";"Probable"},'Data entry'!$AQ$6:$AQ$200,'Data Validation'!$V$5, 'Data entry'!$AP$6:$AP$200,'Data Validation'!$U$6, 'Data entry'!$BD$6:$BD$200,"&lt;&gt;*Negative*"))</f>
        <v>0</v>
      </c>
      <c r="AZ81" s="15">
        <f>SUM(COUNTIFS('Data entry'!$R$6:$R$200,'Summary Data'!$A81,'Data entry'!$B$6:$B$200,{"Confirmed";"Probable"},'Data entry'!$AQ$6:$AQ$200,'Data Validation'!$V$6, 'Data entry'!$AP$6:$AP$200,'Data Validation'!$U$2, 'Data entry'!$BD$6:$BD$200,"&lt;&gt;*Negative*"))</f>
        <v>0</v>
      </c>
      <c r="BA81" s="15">
        <f>SUM(COUNTIFS('Data entry'!$R$6:$R$200,'Summary Data'!$A81,'Data entry'!$B$6:$B$200,{"Confirmed";"Probable"},'Data entry'!$AQ$6:$AQ$200,'Data Validation'!$V$6, 'Data entry'!$AP$6:$AP$200,'Data Validation'!$U$3, 'Data entry'!$BD$6:$BD$200,"&lt;&gt;*Negative*"))</f>
        <v>0</v>
      </c>
      <c r="BB81" s="15">
        <f>SUM(COUNTIFS('Data entry'!$R$6:$R$200,'Summary Data'!$A81,'Data entry'!$B$6:$B$200,{"Confirmed";"Probable"},'Data entry'!$AQ$6:$AQ$200,'Data Validation'!$V$6, 'Data entry'!$AP$6:$AP$200,'Data Validation'!$U$4, 'Data entry'!$BD$6:$BD$200,"&lt;&gt;*Negative*"))</f>
        <v>0</v>
      </c>
      <c r="BC81" s="15">
        <f>SUM(COUNTIFS('Data entry'!$R$6:$R$200,'Summary Data'!$A81,'Data entry'!$B$6:$B$200,{"Confirmed";"Probable"},'Data entry'!$AQ$6:$AQ$200,'Data Validation'!$V$6, 'Data entry'!$AP$6:$AP$200,'Data Validation'!$U$5, 'Data entry'!$BD$6:$BD$200,"&lt;&gt;*Negative*"))</f>
        <v>0</v>
      </c>
      <c r="BD81" s="15">
        <f>SUM(COUNTIFS('Data entry'!$R$6:$R$200,'Summary Data'!$A81,'Data entry'!$B$6:$B$200,{"Confirmed";"Probable"},'Data entry'!$AQ$6:$AQ$200,'Data Validation'!$V$6, 'Data entry'!$AP$6:$AP$200,'Data Validation'!$U$6, 'Data entry'!$BD$6:$BD$200,"&lt;&gt;*Negative*"))</f>
        <v>0</v>
      </c>
      <c r="BE81" s="15">
        <f>SUM(COUNTIFS('Data entry'!$R$6:$R$200,'Summary Data'!$A81,'Data entry'!$B$6:$B$200,{"Confirmed";"Probable"},'Data entry'!$AQ$6:$AQ$200,'Data Validation'!$V$7, 'Data entry'!$AP$6:$AP$200,'Data Validation'!$U$2, 'Data entry'!$BD$6:$BD$200,"&lt;&gt;*Negative*"))</f>
        <v>0</v>
      </c>
      <c r="BF81" s="15">
        <f>SUM(COUNTIFS('Data entry'!$R$6:$R$200,'Summary Data'!$A81,'Data entry'!$B$6:$B$200,{"Confirmed";"Probable"},'Data entry'!$AQ$6:$AQ$200,'Data Validation'!$V$7, 'Data entry'!$AP$6:$AP$200,'Data Validation'!$U$3, 'Data entry'!$BD$6:$BD$200,"&lt;&gt;*Negative*"))</f>
        <v>0</v>
      </c>
      <c r="BG81" s="15">
        <f>SUM(COUNTIFS('Data entry'!$R$6:$R$200,'Summary Data'!$A81,'Data entry'!$B$6:$B$200,{"Confirmed";"Probable"},'Data entry'!$AQ$6:$AQ$200,'Data Validation'!$V$7, 'Data entry'!$AP$6:$AP$200,'Data Validation'!$U$4, 'Data entry'!$BD$6:$BD$200,"&lt;&gt;*Negative*"))</f>
        <v>0</v>
      </c>
      <c r="BH81" s="15">
        <f>SUM(COUNTIFS('Data entry'!$R$6:$R$200,'Summary Data'!$A81,'Data entry'!$B$6:$B$200,{"Confirmed";"Probable"},'Data entry'!$AQ$6:$AQ$200,'Data Validation'!$V$7, 'Data entry'!$AP$6:$AP$200,'Data Validation'!$U$5, 'Data entry'!$BD$6:$BD$200,"&lt;&gt;*Negative*"))</f>
        <v>0</v>
      </c>
      <c r="BI81" s="15">
        <f>SUM(COUNTIFS('Data entry'!$R$6:$R$200,'Summary Data'!$A81,'Data entry'!$B$6:$B$200,{"Confirmed";"Probable"},'Data entry'!$AQ$6:$AQ$200,'Data Validation'!$V$7, 'Data entry'!$AP$6:$AP$200,'Data Validation'!$U$6, 'Data entry'!$BD$6:$BD$200,"&lt;&gt;*Negative*"))</f>
        <v>0</v>
      </c>
      <c r="BJ81" s="15">
        <f>SUM(COUNTIFS('Data entry'!$R$6:$R$200,'Summary Data'!$A81,'Data entry'!$B$6:$B$200,{"Confirmed";"Probable"},'Data entry'!$AQ$6:$AQ$200,'Data Validation'!$V$8, 'Data entry'!$AP$6:$AP$200,'Data Validation'!$U$2, 'Data entry'!$BD$6:$BD$200,"&lt;&gt;*Negative*"))</f>
        <v>0</v>
      </c>
      <c r="BK81" s="15">
        <f>SUM(COUNTIFS('Data entry'!$R$6:$R$200,'Summary Data'!$A81,'Data entry'!$B$6:$B$200,{"Confirmed";"Probable"},'Data entry'!$AQ$6:$AQ$200,'Data Validation'!$V$8, 'Data entry'!$AP$6:$AP$200,'Data Validation'!$U$3, 'Data entry'!$BD$6:$BD$200,"&lt;&gt;*Negative*"))</f>
        <v>0</v>
      </c>
      <c r="BL81" s="15">
        <f>SUM(COUNTIFS('Data entry'!$R$6:$R$200,'Summary Data'!$A81,'Data entry'!$B$6:$B$200,{"Confirmed";"Probable"},'Data entry'!$AQ$6:$AQ$200,'Data Validation'!$V$8, 'Data entry'!$AP$6:$AP$200,'Data Validation'!$U$4, 'Data entry'!$BD$6:$BD$200,"&lt;&gt;*Negative*"))</f>
        <v>0</v>
      </c>
      <c r="BM81" s="15">
        <f>SUM(COUNTIFS('Data entry'!$R$6:$R$200,'Summary Data'!$A81,'Data entry'!$B$6:$B$200,{"Confirmed";"Probable"},'Data entry'!$AQ$6:$AQ$200,'Data Validation'!$V$8, 'Data entry'!$AP$6:$AP$200,'Data Validation'!$U$5, 'Data entry'!$BD$6:$BD$200,"&lt;&gt;*Negative*"))</f>
        <v>0</v>
      </c>
      <c r="BN81" s="15">
        <f>SUM(COUNTIFS('Data entry'!$R$6:$R$200,'Summary Data'!$A81,'Data entry'!$B$6:$B$200,{"Confirmed";"Probable"},'Data entry'!$AQ$6:$AQ$200,'Data Validation'!$V$8, 'Data entry'!$AP$6:$AP$200,'Data Validation'!$U$6, 'Data entry'!$BD$6:$BD$200,"&lt;&gt;*Negative*"))</f>
        <v>0</v>
      </c>
      <c r="BO81" s="15">
        <f>SUM(COUNTIFS('Data entry'!$R$6:$R$200,'Summary Data'!$A81,'Data entry'!$B$6:$B$200,{"Confirmed";"Probable"},'Data entry'!$AQ$6:$AQ$200,'Data Validation'!$V$9, 'Data entry'!$AP$6:$AP$200,'Data Validation'!$U$2, 'Data entry'!$BD$6:$BD$200,"&lt;&gt;*Negative*"))</f>
        <v>0</v>
      </c>
      <c r="BP81" s="15">
        <f>SUM(COUNTIFS('Data entry'!$R$6:$R$200,'Summary Data'!$A81,'Data entry'!$B$6:$B$200,{"Confirmed";"Probable"},'Data entry'!$AQ$6:$AQ$200,'Data Validation'!$V$9, 'Data entry'!$AP$6:$AP$200,'Data Validation'!$U$3, 'Data entry'!$BD$6:$BD$200,"&lt;&gt;*Negative*"))</f>
        <v>0</v>
      </c>
      <c r="BQ81" s="15">
        <f>SUM(COUNTIFS('Data entry'!$R$6:$R$200,'Summary Data'!$A81,'Data entry'!$B$6:$B$200,{"Confirmed";"Probable"},'Data entry'!$AQ$6:$AQ$200,'Data Validation'!$V$9, 'Data entry'!$AP$6:$AP$200,'Data Validation'!$U$4, 'Data entry'!$BD$6:$BD$200,"&lt;&gt;*Negative*"))</f>
        <v>0</v>
      </c>
      <c r="BR81" s="15">
        <f>SUM(COUNTIFS('Data entry'!$R$6:$R$200,'Summary Data'!$A81,'Data entry'!$B$6:$B$200,{"Confirmed";"Probable"},'Data entry'!$AQ$6:$AQ$200,'Data Validation'!$V$9, 'Data entry'!$AP$6:$AP$200,'Data Validation'!$U$5, 'Data entry'!$BD$6:$BD$200,"&lt;&gt;*Negative*"))</f>
        <v>0</v>
      </c>
      <c r="BS81" s="15">
        <f>SUM(COUNTIFS('Data entry'!$R$6:$R$200,'Summary Data'!$A81,'Data entry'!$B$6:$B$200,{"Confirmed";"Probable"},'Data entry'!$AQ$6:$AQ$200,'Data Validation'!$V$9, 'Data entry'!$AP$6:$AP$200,'Data Validation'!$U$6, 'Data entry'!$BD$6:$BD$200,"&lt;&gt;*Negative*"))</f>
        <v>0</v>
      </c>
      <c r="BT81" s="15">
        <f>SUM(COUNTIFS('Data entry'!$R$6:$R$200,'Summary Data'!$A81,'Data entry'!$B$6:$B$200,{"Confirmed";"Probable"},'Data entry'!$AQ$6:$AQ$200,'Data Validation'!$V$10, 'Data entry'!$AP$6:$AP$200,'Data Validation'!$U$2, 'Data entry'!$BD$6:$BD$200,"&lt;&gt;*Negative*"))</f>
        <v>0</v>
      </c>
      <c r="BU81" s="15">
        <f>SUM(COUNTIFS('Data entry'!$R$6:$R$200,'Summary Data'!$A81,'Data entry'!$B$6:$B$200,{"Confirmed";"Probable"},'Data entry'!$AQ$6:$AQ$200,'Data Validation'!$V$10, 'Data entry'!$AP$6:$AP$200,'Data Validation'!$U$3, 'Data entry'!$BD$6:$BD$200,"&lt;&gt;*Negative*"))</f>
        <v>0</v>
      </c>
      <c r="BV81" s="15">
        <f>SUM(COUNTIFS('Data entry'!$R$6:$R$200,'Summary Data'!$A81,'Data entry'!$B$6:$B$200,{"Confirmed";"Probable"},'Data entry'!$AQ$6:$AQ$200,'Data Validation'!$V$10, 'Data entry'!$AP$6:$AP$200,'Data Validation'!$U$4, 'Data entry'!$BD$6:$BD$200,"&lt;&gt;*Negative*"))</f>
        <v>0</v>
      </c>
      <c r="BW81" s="15">
        <f>SUM(COUNTIFS('Data entry'!$R$6:$R$200,'Summary Data'!$A81,'Data entry'!$B$6:$B$200,{"Confirmed";"Probable"},'Data entry'!$AQ$6:$AQ$200,'Data Validation'!$V$10, 'Data entry'!$AP$6:$AP$200,'Data Validation'!$U$5, 'Data entry'!$BD$6:$BD$200,"&lt;&gt;*Negative*"))</f>
        <v>0</v>
      </c>
      <c r="BX81" s="15">
        <f>SUM(COUNTIFS('Data entry'!$R$6:$R$200,'Summary Data'!$A81,'Data entry'!$B$6:$B$200,{"Confirmed";"Probable"},'Data entry'!$AQ$6:$AQ$200,'Data Validation'!$V$10, 'Data entry'!$AP$6:$AP$200,'Data Validation'!$U$6, 'Data entry'!$BD$6:$BD$200,"&lt;&gt;*Negative*"))</f>
        <v>0</v>
      </c>
      <c r="BY81" s="15">
        <f>SUM(COUNTIFS('Data entry'!$R$6:$R$200,'Summary Data'!$A81,'Data entry'!$B$6:$B$200,{"Confirmed";"Probable"},'Data entry'!$AQ$6:$AQ$200,'Data Validation'!$V$11, 'Data entry'!$AP$6:$AP$200,'Data Validation'!$U$2, 'Data entry'!$BD$6:$BD$200,"&lt;&gt;*Negative*"))</f>
        <v>0</v>
      </c>
      <c r="BZ81" s="15">
        <f>SUM(COUNTIFS('Data entry'!$R$6:$R$200,'Summary Data'!$A81,'Data entry'!$B$6:$B$200,{"Confirmed";"Probable"},'Data entry'!$AQ$6:$AQ$200,'Data Validation'!$V$11, 'Data entry'!$AP$6:$AP$200,'Data Validation'!$U$3, 'Data entry'!$BD$6:$BD$200,"&lt;&gt;*Negative*"))</f>
        <v>0</v>
      </c>
      <c r="CA81" s="15">
        <f>SUM(COUNTIFS('Data entry'!$R$6:$R$200,'Summary Data'!$A81,'Data entry'!$B$6:$B$200,{"Confirmed";"Probable"},'Data entry'!$AQ$6:$AQ$200,'Data Validation'!$V$11, 'Data entry'!$AP$6:$AP$200,'Data Validation'!$U$4, 'Data entry'!$BD$6:$BD$200,"&lt;&gt;*Negative*"))</f>
        <v>0</v>
      </c>
      <c r="CB81" s="15">
        <f>SUM(COUNTIFS('Data entry'!$R$6:$R$200,'Summary Data'!$A81,'Data entry'!$B$6:$B$200,{"Confirmed";"Probable"},'Data entry'!$AQ$6:$AQ$200,'Data Validation'!$V$11, 'Data entry'!$AP$6:$AP$200,'Data Validation'!$U$5, 'Data entry'!$BD$6:$BD$200,"&lt;&gt;*Negative*"))</f>
        <v>0</v>
      </c>
      <c r="CC81" s="15">
        <f>SUM(COUNTIFS('Data entry'!$R$6:$R$200,'Summary Data'!$A81,'Data entry'!$B$6:$B$200,{"Confirmed";"Probable"},'Data entry'!$AQ$6:$AQ$200,'Data Validation'!$V$11, 'Data entry'!$AP$6:$AP$200,'Data Validation'!$U$6, 'Data entry'!$BD$6:$BD$200,"&lt;&gt;*Negative*"))</f>
        <v>0</v>
      </c>
    </row>
    <row r="82" spans="1:81" x14ac:dyDescent="0.3">
      <c r="A82" s="12">
        <f t="shared" si="9"/>
        <v>70</v>
      </c>
      <c r="B82" s="13">
        <f t="shared" si="6"/>
        <v>0</v>
      </c>
      <c r="C82" s="13">
        <f>COUNTIFS('Data entry'!$R$6:$R$200,$A82,'Data entry'!$B$6:$B$200,"Confirmed",'Data entry'!$BD$6:$BD$200,"&lt;&gt;*Negative*")</f>
        <v>0</v>
      </c>
      <c r="D82" s="13">
        <f>COUNTIFS('Data entry'!$R$6:$R$200,$A82,'Data entry'!$B$6:$B$200,"Probable",'Data entry'!$BD$6:$BD$200,"&lt;&gt;*Negative*")</f>
        <v>0</v>
      </c>
      <c r="E82" s="13">
        <f>COUNTIFS('Data entry'!$R$6:$R$200,$A82,'Data entry'!$B$6:$B$200,"DNM")</f>
        <v>0</v>
      </c>
      <c r="F82" s="13">
        <f>SUM(COUNTIFS('Data entry'!$R$6:$R$200,'Summary Data'!$A82,'Data entry'!$B$6:$B$200,{"Confirmed";"Probable"},'Data entry'!$AO$6:$AO$200,$F$10, 'Data entry'!$BD$6:$BD$200,"&lt;&gt;*Negative*"))</f>
        <v>0</v>
      </c>
      <c r="G82" s="13">
        <f>SUM(COUNTIFS('Data entry'!$R$6:$R$200,'Summary Data'!$A82,'Data entry'!$B$6:$B$200,{"Confirmed";"Probable"},'Data entry'!$AO$6:$AO$200,$G$10, 'Data entry'!$BD$6:$BD$200,"&lt;&gt;*Negative*"))</f>
        <v>0</v>
      </c>
      <c r="H82" s="13">
        <f>SUM(COUNTIFS('Data entry'!$R$6:$R$200,'Summary Data'!$A82,'Data entry'!$B$6:$B$200,{"Confirmed";"Probable"},'Data entry'!$AO$6:$AO$200,$H$10, 'Data entry'!$BD$6:$BD$200,"&lt;&gt;*Negative*"))</f>
        <v>0</v>
      </c>
      <c r="I82" s="13">
        <f>SUM(COUNTIFS('Data entry'!$R$6:$R$200,'Summary Data'!$A82,'Data entry'!$B$6:$B$200,{"Confirmed";"Probable"},'Data entry'!$AO$6:$AO$200,$I$10, 'Data entry'!$BD$6:$BD$200,"&lt;&gt;*Negative*"))</f>
        <v>0</v>
      </c>
      <c r="J82" s="13">
        <f>SUM(COUNTIFS('Data entry'!$R$6:$R$200,'Summary Data'!$A82,'Data entry'!$B$6:$B$200,{"Confirmed";"Probable"},'Data entry'!$AO$6:$AO$200,$J$10, 'Data entry'!$BD$6:$BD$200,"&lt;&gt;*Negative*"))</f>
        <v>0</v>
      </c>
      <c r="K82" s="13">
        <f>SUM(COUNTIFS('Data entry'!$R$6:$R$200,'Summary Data'!$A82,'Data entry'!$B$6:$B$200,{"Confirmed";"Probable"},'Data entry'!$AO$6:$AO$200,$K$10, 'Data entry'!$BD$6:$BD$200,"&lt;&gt;*Negative*"))</f>
        <v>0</v>
      </c>
      <c r="L82" s="13">
        <f>SUM(COUNTIFS('Data entry'!$R$6:$R$200,'Summary Data'!$A82,'Data entry'!$B$6:$B$200,{"Confirmed";"Probable"},'Data entry'!$AO$6:$AO$200,$L$10, 'Data entry'!$BD$6:$BD$200,"&lt;&gt;*Negative*"))</f>
        <v>0</v>
      </c>
      <c r="M82" s="13">
        <f>SUM(COUNTIFS('Data entry'!$R$6:$R$200,'Summary Data'!$A82,'Data entry'!$B$6:$B$200,{"Confirmed";"Probable"},'Data entry'!$AO$6:$AO$200,$M$10, 'Data entry'!$BD$6:$BD$200,"&lt;&gt;*Negative*"))</f>
        <v>0</v>
      </c>
      <c r="N82" s="13">
        <f>SUM(COUNTIFS('Data entry'!$R$6:$R$200,'Summary Data'!$A82,'Data entry'!$B$6:$B$200,{"Confirmed";"Probable"},'Data entry'!$AO$6:$AO$200,$N$10, 'Data entry'!$BD$6:$BD$200,"&lt;&gt;*Negative*"))</f>
        <v>0</v>
      </c>
      <c r="O82" s="15">
        <f t="shared" si="7"/>
        <v>0</v>
      </c>
      <c r="P82" s="15">
        <f t="shared" si="8"/>
        <v>0</v>
      </c>
      <c r="Q82" s="15">
        <f>SUM(COUNTIFS('Data entry'!$R$6:$R$200,'Summary Data'!$A82,'Data entry'!$B$6:$B$200,{"Confirmed";"Probable"},'Data entry'!$AP$6:$AP$200,'Data Validation'!$U$2, 'Data entry'!$BD$6:$BD$200,"&lt;&gt;*Negative*"))</f>
        <v>0</v>
      </c>
      <c r="R82" s="15">
        <f>SUM(COUNTIFS('Data entry'!$R$6:$R$200,'Summary Data'!$A82,'Data entry'!$B$6:$B$200,{"Confirmed";"Probable"},'Data entry'!$AP$6:$AP$200,'Data Validation'!$U$3, 'Data entry'!$BD$6:$BD$200,"&lt;&gt;*Negative*"))</f>
        <v>0</v>
      </c>
      <c r="S82" s="15">
        <f>SUM(COUNTIFS('Data entry'!$R$6:$R$200,'Summary Data'!$A82,'Data entry'!$B$6:$B$200,{"Confirmed";"Probable"},'Data entry'!$AP$6:$AP$200,'Data Validation'!$U$4, 'Data entry'!$BD$6:$BD$200,"&lt;&gt;*Negative*"))</f>
        <v>0</v>
      </c>
      <c r="T82" s="15">
        <f>SUM(COUNTIFS('Data entry'!$R$6:$R$200,'Summary Data'!$A82,'Data entry'!$B$6:$B$200,{"Confirmed";"Probable"},'Data entry'!$AP$6:$AP$200,'Data Validation'!$U$5, 'Data entry'!$BD$6:$BD$200,"&lt;&gt;*Negative*"))</f>
        <v>0</v>
      </c>
      <c r="U82" s="15">
        <f>SUM(COUNTIFS('Data entry'!$R$6:$R$200,'Summary Data'!$A82,'Data entry'!$B$6:$B$200,{"Confirmed";"Probable"},'Data entry'!$AP$6:$AP$200,'Data Validation'!$U$6, 'Data entry'!$BD$6:$BD$200,"&lt;&gt;*Negative*"))</f>
        <v>0</v>
      </c>
      <c r="V82" s="15">
        <f>SUM(COUNTIFS('Data entry'!$R$6:$R$200,'Summary Data'!$A82,'Data entry'!$B$6:$B$200,{"Confirmed";"Probable"},'Data entry'!$AQ$6:$AQ$200,'Data Validation'!$V$2, 'Data entry'!$BD$6:$BD$200,"&lt;&gt;*Negative*"))</f>
        <v>0</v>
      </c>
      <c r="W82" s="15">
        <f>SUM(COUNTIFS('Data entry'!$R$6:$R$200,'Summary Data'!$A82,'Data entry'!$B$6:$B$200,{"Confirmed";"Probable"},'Data entry'!$AQ$6:$AQ$200,'Data Validation'!$V$3, 'Data entry'!$BD$6:$BD$200,"&lt;&gt;*Negative*"))</f>
        <v>0</v>
      </c>
      <c r="X82" s="15">
        <f>SUM(COUNTIFS('Data entry'!$R$6:$R$200,'Summary Data'!$A82,'Data entry'!$B$6:$B$200,{"Confirmed";"Probable"},'Data entry'!$AQ$6:$AQ$200,'Data Validation'!$V$4, 'Data entry'!$BD$6:$BD$200,"&lt;&gt;*Negative*"))</f>
        <v>0</v>
      </c>
      <c r="Y82" s="15">
        <f>SUM(COUNTIFS('Data entry'!$R$6:$R$200,'Summary Data'!$A82,'Data entry'!$B$6:$B$200,{"Confirmed";"Probable"},'Data entry'!$AQ$6:$AQ$200,'Data Validation'!$V$5, 'Data entry'!$BD$6:$BD$200,"&lt;&gt;*Negative*"))</f>
        <v>0</v>
      </c>
      <c r="Z82" s="15">
        <f>SUM(COUNTIFS('Data entry'!$R$6:$R$200,'Summary Data'!$A82,'Data entry'!$B$6:$B$200,{"Confirmed";"Probable"},'Data entry'!$AQ$6:$AQ$200,'Data Validation'!$V$6, 'Data entry'!$BD$6:$BD$200,"&lt;&gt;*Negative*"))</f>
        <v>0</v>
      </c>
      <c r="AA82" s="15">
        <f>SUM(COUNTIFS('Data entry'!$R$6:$R$200,'Summary Data'!$A82,'Data entry'!$B$6:$B$200,{"Confirmed";"Probable"},'Data entry'!$AQ$6:$AQ$200,'Data Validation'!$V$7, 'Data entry'!$BD$6:$BD$200,"&lt;&gt;*Negative*"))</f>
        <v>0</v>
      </c>
      <c r="AB82" s="15">
        <f>SUM(COUNTIFS('Data entry'!$R$6:$R$200,'Summary Data'!$A82,'Data entry'!$B$6:$B$200,{"Confirmed";"Probable"},'Data entry'!$AQ$6:$AQ$200,'Data Validation'!$V$8, 'Data entry'!$BD$6:$BD$200,"&lt;&gt;*Negative*"))</f>
        <v>0</v>
      </c>
      <c r="AC82" s="15">
        <f>SUM(COUNTIFS('Data entry'!$R$6:$R$200,'Summary Data'!$A82,'Data entry'!$B$6:$B$200,{"Confirmed";"Probable"},'Data entry'!$AQ$6:$AQ$200,'Data Validation'!$V$9, 'Data entry'!$BD$6:$BD$200,"&lt;&gt;*Negative*"))</f>
        <v>0</v>
      </c>
      <c r="AD82" s="15">
        <f>SUM(COUNTIFS('Data entry'!$R$6:$R$200,'Summary Data'!$A82,'Data entry'!$B$6:$B$200,{"Confirmed";"Probable"},'Data entry'!$AQ$6:$AQ$200,'Data Validation'!$V$10, 'Data entry'!$BD$6:$BD$200,"&lt;&gt;*Negative*"))</f>
        <v>0</v>
      </c>
      <c r="AE82" s="15">
        <f>SUM(COUNTIFS('Data entry'!$R$6:$R$200,'Summary Data'!$A82,'Data entry'!$B$6:$B$200,{"Confirmed";"Probable"},'Data entry'!$AQ$6:$AQ$200,'Data Validation'!$V$11, 'Data entry'!$BD$6:$BD$200,"&lt;&gt;*Negative*"))</f>
        <v>0</v>
      </c>
      <c r="AF82" s="15">
        <f>SUM(COUNTIFS('Data entry'!$R$6:$R$200,'Summary Data'!$A82,'Data entry'!$B$6:$B$200,{"Confirmed";"Probable"},'Data entry'!$AQ$6:$AQ$200,'Data Validation'!$V$2, 'Data entry'!$AP$6:$AP$200,'Data Validation'!$U$2, 'Data entry'!$BD$6:$BD$200,"&lt;&gt;*Negative*"))</f>
        <v>0</v>
      </c>
      <c r="AG82" s="15">
        <f>SUM(COUNTIFS('Data entry'!$R$6:$R$200,'Summary Data'!$A82,'Data entry'!$B$6:$B$200,{"Confirmed";"Probable"},'Data entry'!$AQ$6:$AQ$200,'Data Validation'!$V$2, 'Data entry'!$AP$6:$AP$200,'Data Validation'!$U$3, 'Data entry'!$BD$6:$BD$200,"&lt;&gt;*Negative*"))</f>
        <v>0</v>
      </c>
      <c r="AH82" s="15">
        <f>SUM(COUNTIFS('Data entry'!$R$6:$R$200,'Summary Data'!$A82,'Data entry'!$B$6:$B$200,{"Confirmed";"Probable"},'Data entry'!$AQ$6:$AQ$200,'Data Validation'!$V$2, 'Data entry'!$AP$6:$AP$200,'Data Validation'!$U$4, 'Data entry'!$BD$6:$BD$200,"&lt;&gt;*Negative*"))</f>
        <v>0</v>
      </c>
      <c r="AI82" s="15">
        <f>SUM(COUNTIFS('Data entry'!$R$6:$R$200,'Summary Data'!$A82,'Data entry'!$B$6:$B$200,{"Confirmed";"Probable"},'Data entry'!$AQ$6:$AQ$200,'Data Validation'!$V$2, 'Data entry'!$AP$6:$AP$200,'Data Validation'!$U$5, 'Data entry'!$BD$6:$BD$200,"&lt;&gt;*Negative*"))</f>
        <v>0</v>
      </c>
      <c r="AJ82" s="15">
        <f>SUM(COUNTIFS('Data entry'!$R$6:$R$200,'Summary Data'!$A82,'Data entry'!$B$6:$B$200,{"Confirmed";"Probable"},'Data entry'!$AQ$6:$AQ$200,'Data Validation'!$V$2, 'Data entry'!$AP$6:$AP$200,'Data Validation'!$U$6, 'Data entry'!$BD$6:$BD$200,"&lt;&gt;*Negative*"))</f>
        <v>0</v>
      </c>
      <c r="AK82" s="15">
        <f>SUM(COUNTIFS('Data entry'!$R$6:$R$200,'Summary Data'!$A82,'Data entry'!$B$6:$B$200,{"Confirmed";"Probable"},'Data entry'!$AQ$6:$AQ$200,'Data Validation'!$V$3, 'Data entry'!$AP$6:$AP$200,'Data Validation'!$U$2, 'Data entry'!$BD$6:$BD$200,"&lt;&gt;*Negative*"))</f>
        <v>0</v>
      </c>
      <c r="AL82" s="15">
        <f>SUM(COUNTIFS('Data entry'!$R$6:$R$200,'Summary Data'!$A82,'Data entry'!$B$6:$B$200,{"Confirmed";"Probable"},'Data entry'!$AQ$6:$AQ$200,'Data Validation'!$V$3, 'Data entry'!$AP$6:$AP$200,'Data Validation'!$U$3, 'Data entry'!$BD$6:$BD$200,"&lt;&gt;*Negative*"))</f>
        <v>0</v>
      </c>
      <c r="AM82" s="15">
        <f>SUM(COUNTIFS('Data entry'!$R$6:$R$200,'Summary Data'!$A82,'Data entry'!$B$6:$B$200,{"Confirmed";"Probable"},'Data entry'!$AQ$6:$AQ$200,'Data Validation'!$V$3, 'Data entry'!$AP$6:$AP$200,'Data Validation'!$U$4, 'Data entry'!$BD$6:$BD$200,"&lt;&gt;*Negative*"))</f>
        <v>0</v>
      </c>
      <c r="AN82" s="15">
        <f>SUM(COUNTIFS('Data entry'!$R$6:$R$200,'Summary Data'!$A82,'Data entry'!$B$6:$B$200,{"Confirmed";"Probable"},'Data entry'!$AQ$6:$AQ$200,'Data Validation'!$V$3, 'Data entry'!$AP$6:$AP$200,'Data Validation'!$U$5, 'Data entry'!$BD$6:$BD$200,"&lt;&gt;*Negative*"))</f>
        <v>0</v>
      </c>
      <c r="AO82" s="15">
        <f>SUM(COUNTIFS('Data entry'!$R$6:$R$200,'Summary Data'!$A82,'Data entry'!$B$6:$B$200,{"Confirmed";"Probable"},'Data entry'!$AQ$6:$AQ$200,'Data Validation'!$V$3, 'Data entry'!$AP$6:$AP$200,'Data Validation'!$U$6, 'Data entry'!$BD$6:$BD$200,"&lt;&gt;*Negative*"))</f>
        <v>0</v>
      </c>
      <c r="AP82" s="15">
        <f>SUM(COUNTIFS('Data entry'!$R$6:$R$200,'Summary Data'!$A82,'Data entry'!$B$6:$B$200,{"Confirmed";"Probable"},'Data entry'!$AQ$6:$AQ$200,'Data Validation'!$V$4, 'Data entry'!$AP$6:$AP$200,'Data Validation'!$U$2, 'Data entry'!$BD$6:$BD$200,"&lt;&gt;*Negative*"))</f>
        <v>0</v>
      </c>
      <c r="AQ82" s="15">
        <f>SUM(COUNTIFS('Data entry'!$R$6:$R$200,'Summary Data'!$A82,'Data entry'!$B$6:$B$200,{"Confirmed";"Probable"},'Data entry'!$AQ$6:$AQ$200,'Data Validation'!$V$4, 'Data entry'!$AP$6:$AP$200,'Data Validation'!$U$3, 'Data entry'!$BD$6:$BD$200,"&lt;&gt;*Negative*"))</f>
        <v>0</v>
      </c>
      <c r="AR82" s="15">
        <f>SUM(COUNTIFS('Data entry'!$R$6:$R$200,'Summary Data'!$A82,'Data entry'!$B$6:$B$200,{"Confirmed";"Probable"},'Data entry'!$AQ$6:$AQ$200,'Data Validation'!$V$4, 'Data entry'!$AP$6:$AP$200,'Data Validation'!$U$4, 'Data entry'!$BD$6:$BD$200,"&lt;&gt;*Negative*"))</f>
        <v>0</v>
      </c>
      <c r="AS82" s="15">
        <f>SUM(COUNTIFS('Data entry'!$R$6:$R$200,'Summary Data'!$A82,'Data entry'!$B$6:$B$200,{"Confirmed";"Probable"},'Data entry'!$AQ$6:$AQ$200,'Data Validation'!$V$4, 'Data entry'!$AP$6:$AP$200,'Data Validation'!$U$5, 'Data entry'!$BD$6:$BD$200,"&lt;&gt;*Negative*"))</f>
        <v>0</v>
      </c>
      <c r="AT82" s="15">
        <f>SUM(COUNTIFS('Data entry'!$R$6:$R$200,'Summary Data'!$A82,'Data entry'!$B$6:$B$200,{"Confirmed";"Probable"},'Data entry'!$AQ$6:$AQ$200,'Data Validation'!$V$4, 'Data entry'!$AP$6:$AP$200,'Data Validation'!$U$6, 'Data entry'!$BD$6:$BD$200,"&lt;&gt;*Negative*"))</f>
        <v>0</v>
      </c>
      <c r="AU82" s="15">
        <f>SUM(COUNTIFS('Data entry'!$R$6:$R$200,'Summary Data'!$A82,'Data entry'!$B$6:$B$200,{"Confirmed";"Probable"},'Data entry'!$AQ$6:$AQ$200,'Data Validation'!$V$5, 'Data entry'!$AP$6:$AP$200,'Data Validation'!$U$2, 'Data entry'!$BD$6:$BD$200,"&lt;&gt;*Negative*"))</f>
        <v>0</v>
      </c>
      <c r="AV82" s="15">
        <f>SUM(COUNTIFS('Data entry'!$R$6:$R$200,'Summary Data'!$A82,'Data entry'!$B$6:$B$200,{"Confirmed";"Probable"},'Data entry'!$AQ$6:$AQ$200,'Data Validation'!$V$5, 'Data entry'!$AP$6:$AP$200,'Data Validation'!$U$3, 'Data entry'!$BD$6:$BD$200,"&lt;&gt;*Negative*"))</f>
        <v>0</v>
      </c>
      <c r="AW82" s="15">
        <f>SUM(COUNTIFS('Data entry'!$R$6:$R$200,'Summary Data'!$A82,'Data entry'!$B$6:$B$200,{"Confirmed";"Probable"},'Data entry'!$AQ$6:$AQ$200,'Data Validation'!$V$5, 'Data entry'!$AP$6:$AP$200,'Data Validation'!$U$4, 'Data entry'!$BD$6:$BD$200,"&lt;&gt;*Negative*"))</f>
        <v>0</v>
      </c>
      <c r="AX82" s="15">
        <f>SUM(COUNTIFS('Data entry'!$R$6:$R$200,'Summary Data'!$A82,'Data entry'!$B$6:$B$200,{"Confirmed";"Probable"},'Data entry'!$AQ$6:$AQ$200,'Data Validation'!$V$5, 'Data entry'!$AP$6:$AP$200,'Data Validation'!$U$5, 'Data entry'!$BD$6:$BD$200,"&lt;&gt;*Negative*"))</f>
        <v>0</v>
      </c>
      <c r="AY82" s="15">
        <f>SUM(COUNTIFS('Data entry'!$R$6:$R$200,'Summary Data'!$A82,'Data entry'!$B$6:$B$200,{"Confirmed";"Probable"},'Data entry'!$AQ$6:$AQ$200,'Data Validation'!$V$5, 'Data entry'!$AP$6:$AP$200,'Data Validation'!$U$6, 'Data entry'!$BD$6:$BD$200,"&lt;&gt;*Negative*"))</f>
        <v>0</v>
      </c>
      <c r="AZ82" s="15">
        <f>SUM(COUNTIFS('Data entry'!$R$6:$R$200,'Summary Data'!$A82,'Data entry'!$B$6:$B$200,{"Confirmed";"Probable"},'Data entry'!$AQ$6:$AQ$200,'Data Validation'!$V$6, 'Data entry'!$AP$6:$AP$200,'Data Validation'!$U$2, 'Data entry'!$BD$6:$BD$200,"&lt;&gt;*Negative*"))</f>
        <v>0</v>
      </c>
      <c r="BA82" s="15">
        <f>SUM(COUNTIFS('Data entry'!$R$6:$R$200,'Summary Data'!$A82,'Data entry'!$B$6:$B$200,{"Confirmed";"Probable"},'Data entry'!$AQ$6:$AQ$200,'Data Validation'!$V$6, 'Data entry'!$AP$6:$AP$200,'Data Validation'!$U$3, 'Data entry'!$BD$6:$BD$200,"&lt;&gt;*Negative*"))</f>
        <v>0</v>
      </c>
      <c r="BB82" s="15">
        <f>SUM(COUNTIFS('Data entry'!$R$6:$R$200,'Summary Data'!$A82,'Data entry'!$B$6:$B$200,{"Confirmed";"Probable"},'Data entry'!$AQ$6:$AQ$200,'Data Validation'!$V$6, 'Data entry'!$AP$6:$AP$200,'Data Validation'!$U$4, 'Data entry'!$BD$6:$BD$200,"&lt;&gt;*Negative*"))</f>
        <v>0</v>
      </c>
      <c r="BC82" s="15">
        <f>SUM(COUNTIFS('Data entry'!$R$6:$R$200,'Summary Data'!$A82,'Data entry'!$B$6:$B$200,{"Confirmed";"Probable"},'Data entry'!$AQ$6:$AQ$200,'Data Validation'!$V$6, 'Data entry'!$AP$6:$AP$200,'Data Validation'!$U$5, 'Data entry'!$BD$6:$BD$200,"&lt;&gt;*Negative*"))</f>
        <v>0</v>
      </c>
      <c r="BD82" s="15">
        <f>SUM(COUNTIFS('Data entry'!$R$6:$R$200,'Summary Data'!$A82,'Data entry'!$B$6:$B$200,{"Confirmed";"Probable"},'Data entry'!$AQ$6:$AQ$200,'Data Validation'!$V$6, 'Data entry'!$AP$6:$AP$200,'Data Validation'!$U$6, 'Data entry'!$BD$6:$BD$200,"&lt;&gt;*Negative*"))</f>
        <v>0</v>
      </c>
      <c r="BE82" s="15">
        <f>SUM(COUNTIFS('Data entry'!$R$6:$R$200,'Summary Data'!$A82,'Data entry'!$B$6:$B$200,{"Confirmed";"Probable"},'Data entry'!$AQ$6:$AQ$200,'Data Validation'!$V$7, 'Data entry'!$AP$6:$AP$200,'Data Validation'!$U$2, 'Data entry'!$BD$6:$BD$200,"&lt;&gt;*Negative*"))</f>
        <v>0</v>
      </c>
      <c r="BF82" s="15">
        <f>SUM(COUNTIFS('Data entry'!$R$6:$R$200,'Summary Data'!$A82,'Data entry'!$B$6:$B$200,{"Confirmed";"Probable"},'Data entry'!$AQ$6:$AQ$200,'Data Validation'!$V$7, 'Data entry'!$AP$6:$AP$200,'Data Validation'!$U$3, 'Data entry'!$BD$6:$BD$200,"&lt;&gt;*Negative*"))</f>
        <v>0</v>
      </c>
      <c r="BG82" s="15">
        <f>SUM(COUNTIFS('Data entry'!$R$6:$R$200,'Summary Data'!$A82,'Data entry'!$B$6:$B$200,{"Confirmed";"Probable"},'Data entry'!$AQ$6:$AQ$200,'Data Validation'!$V$7, 'Data entry'!$AP$6:$AP$200,'Data Validation'!$U$4, 'Data entry'!$BD$6:$BD$200,"&lt;&gt;*Negative*"))</f>
        <v>0</v>
      </c>
      <c r="BH82" s="15">
        <f>SUM(COUNTIFS('Data entry'!$R$6:$R$200,'Summary Data'!$A82,'Data entry'!$B$6:$B$200,{"Confirmed";"Probable"},'Data entry'!$AQ$6:$AQ$200,'Data Validation'!$V$7, 'Data entry'!$AP$6:$AP$200,'Data Validation'!$U$5, 'Data entry'!$BD$6:$BD$200,"&lt;&gt;*Negative*"))</f>
        <v>0</v>
      </c>
      <c r="BI82" s="15">
        <f>SUM(COUNTIFS('Data entry'!$R$6:$R$200,'Summary Data'!$A82,'Data entry'!$B$6:$B$200,{"Confirmed";"Probable"},'Data entry'!$AQ$6:$AQ$200,'Data Validation'!$V$7, 'Data entry'!$AP$6:$AP$200,'Data Validation'!$U$6, 'Data entry'!$BD$6:$BD$200,"&lt;&gt;*Negative*"))</f>
        <v>0</v>
      </c>
      <c r="BJ82" s="15">
        <f>SUM(COUNTIFS('Data entry'!$R$6:$R$200,'Summary Data'!$A82,'Data entry'!$B$6:$B$200,{"Confirmed";"Probable"},'Data entry'!$AQ$6:$AQ$200,'Data Validation'!$V$8, 'Data entry'!$AP$6:$AP$200,'Data Validation'!$U$2, 'Data entry'!$BD$6:$BD$200,"&lt;&gt;*Negative*"))</f>
        <v>0</v>
      </c>
      <c r="BK82" s="15">
        <f>SUM(COUNTIFS('Data entry'!$R$6:$R$200,'Summary Data'!$A82,'Data entry'!$B$6:$B$200,{"Confirmed";"Probable"},'Data entry'!$AQ$6:$AQ$200,'Data Validation'!$V$8, 'Data entry'!$AP$6:$AP$200,'Data Validation'!$U$3, 'Data entry'!$BD$6:$BD$200,"&lt;&gt;*Negative*"))</f>
        <v>0</v>
      </c>
      <c r="BL82" s="15">
        <f>SUM(COUNTIFS('Data entry'!$R$6:$R$200,'Summary Data'!$A82,'Data entry'!$B$6:$B$200,{"Confirmed";"Probable"},'Data entry'!$AQ$6:$AQ$200,'Data Validation'!$V$8, 'Data entry'!$AP$6:$AP$200,'Data Validation'!$U$4, 'Data entry'!$BD$6:$BD$200,"&lt;&gt;*Negative*"))</f>
        <v>0</v>
      </c>
      <c r="BM82" s="15">
        <f>SUM(COUNTIFS('Data entry'!$R$6:$R$200,'Summary Data'!$A82,'Data entry'!$B$6:$B$200,{"Confirmed";"Probable"},'Data entry'!$AQ$6:$AQ$200,'Data Validation'!$V$8, 'Data entry'!$AP$6:$AP$200,'Data Validation'!$U$5, 'Data entry'!$BD$6:$BD$200,"&lt;&gt;*Negative*"))</f>
        <v>0</v>
      </c>
      <c r="BN82" s="15">
        <f>SUM(COUNTIFS('Data entry'!$R$6:$R$200,'Summary Data'!$A82,'Data entry'!$B$6:$B$200,{"Confirmed";"Probable"},'Data entry'!$AQ$6:$AQ$200,'Data Validation'!$V$8, 'Data entry'!$AP$6:$AP$200,'Data Validation'!$U$6, 'Data entry'!$BD$6:$BD$200,"&lt;&gt;*Negative*"))</f>
        <v>0</v>
      </c>
      <c r="BO82" s="15">
        <f>SUM(COUNTIFS('Data entry'!$R$6:$R$200,'Summary Data'!$A82,'Data entry'!$B$6:$B$200,{"Confirmed";"Probable"},'Data entry'!$AQ$6:$AQ$200,'Data Validation'!$V$9, 'Data entry'!$AP$6:$AP$200,'Data Validation'!$U$2, 'Data entry'!$BD$6:$BD$200,"&lt;&gt;*Negative*"))</f>
        <v>0</v>
      </c>
      <c r="BP82" s="15">
        <f>SUM(COUNTIFS('Data entry'!$R$6:$R$200,'Summary Data'!$A82,'Data entry'!$B$6:$B$200,{"Confirmed";"Probable"},'Data entry'!$AQ$6:$AQ$200,'Data Validation'!$V$9, 'Data entry'!$AP$6:$AP$200,'Data Validation'!$U$3, 'Data entry'!$BD$6:$BD$200,"&lt;&gt;*Negative*"))</f>
        <v>0</v>
      </c>
      <c r="BQ82" s="15">
        <f>SUM(COUNTIFS('Data entry'!$R$6:$R$200,'Summary Data'!$A82,'Data entry'!$B$6:$B$200,{"Confirmed";"Probable"},'Data entry'!$AQ$6:$AQ$200,'Data Validation'!$V$9, 'Data entry'!$AP$6:$AP$200,'Data Validation'!$U$4, 'Data entry'!$BD$6:$BD$200,"&lt;&gt;*Negative*"))</f>
        <v>0</v>
      </c>
      <c r="BR82" s="15">
        <f>SUM(COUNTIFS('Data entry'!$R$6:$R$200,'Summary Data'!$A82,'Data entry'!$B$6:$B$200,{"Confirmed";"Probable"},'Data entry'!$AQ$6:$AQ$200,'Data Validation'!$V$9, 'Data entry'!$AP$6:$AP$200,'Data Validation'!$U$5, 'Data entry'!$BD$6:$BD$200,"&lt;&gt;*Negative*"))</f>
        <v>0</v>
      </c>
      <c r="BS82" s="15">
        <f>SUM(COUNTIFS('Data entry'!$R$6:$R$200,'Summary Data'!$A82,'Data entry'!$B$6:$B$200,{"Confirmed";"Probable"},'Data entry'!$AQ$6:$AQ$200,'Data Validation'!$V$9, 'Data entry'!$AP$6:$AP$200,'Data Validation'!$U$6, 'Data entry'!$BD$6:$BD$200,"&lt;&gt;*Negative*"))</f>
        <v>0</v>
      </c>
      <c r="BT82" s="15">
        <f>SUM(COUNTIFS('Data entry'!$R$6:$R$200,'Summary Data'!$A82,'Data entry'!$B$6:$B$200,{"Confirmed";"Probable"},'Data entry'!$AQ$6:$AQ$200,'Data Validation'!$V$10, 'Data entry'!$AP$6:$AP$200,'Data Validation'!$U$2, 'Data entry'!$BD$6:$BD$200,"&lt;&gt;*Negative*"))</f>
        <v>0</v>
      </c>
      <c r="BU82" s="15">
        <f>SUM(COUNTIFS('Data entry'!$R$6:$R$200,'Summary Data'!$A82,'Data entry'!$B$6:$B$200,{"Confirmed";"Probable"},'Data entry'!$AQ$6:$AQ$200,'Data Validation'!$V$10, 'Data entry'!$AP$6:$AP$200,'Data Validation'!$U$3, 'Data entry'!$BD$6:$BD$200,"&lt;&gt;*Negative*"))</f>
        <v>0</v>
      </c>
      <c r="BV82" s="15">
        <f>SUM(COUNTIFS('Data entry'!$R$6:$R$200,'Summary Data'!$A82,'Data entry'!$B$6:$B$200,{"Confirmed";"Probable"},'Data entry'!$AQ$6:$AQ$200,'Data Validation'!$V$10, 'Data entry'!$AP$6:$AP$200,'Data Validation'!$U$4, 'Data entry'!$BD$6:$BD$200,"&lt;&gt;*Negative*"))</f>
        <v>0</v>
      </c>
      <c r="BW82" s="15">
        <f>SUM(COUNTIFS('Data entry'!$R$6:$R$200,'Summary Data'!$A82,'Data entry'!$B$6:$B$200,{"Confirmed";"Probable"},'Data entry'!$AQ$6:$AQ$200,'Data Validation'!$V$10, 'Data entry'!$AP$6:$AP$200,'Data Validation'!$U$5, 'Data entry'!$BD$6:$BD$200,"&lt;&gt;*Negative*"))</f>
        <v>0</v>
      </c>
      <c r="BX82" s="15">
        <f>SUM(COUNTIFS('Data entry'!$R$6:$R$200,'Summary Data'!$A82,'Data entry'!$B$6:$B$200,{"Confirmed";"Probable"},'Data entry'!$AQ$6:$AQ$200,'Data Validation'!$V$10, 'Data entry'!$AP$6:$AP$200,'Data Validation'!$U$6, 'Data entry'!$BD$6:$BD$200,"&lt;&gt;*Negative*"))</f>
        <v>0</v>
      </c>
      <c r="BY82" s="15">
        <f>SUM(COUNTIFS('Data entry'!$R$6:$R$200,'Summary Data'!$A82,'Data entry'!$B$6:$B$200,{"Confirmed";"Probable"},'Data entry'!$AQ$6:$AQ$200,'Data Validation'!$V$11, 'Data entry'!$AP$6:$AP$200,'Data Validation'!$U$2, 'Data entry'!$BD$6:$BD$200,"&lt;&gt;*Negative*"))</f>
        <v>0</v>
      </c>
      <c r="BZ82" s="15">
        <f>SUM(COUNTIFS('Data entry'!$R$6:$R$200,'Summary Data'!$A82,'Data entry'!$B$6:$B$200,{"Confirmed";"Probable"},'Data entry'!$AQ$6:$AQ$200,'Data Validation'!$V$11, 'Data entry'!$AP$6:$AP$200,'Data Validation'!$U$3, 'Data entry'!$BD$6:$BD$200,"&lt;&gt;*Negative*"))</f>
        <v>0</v>
      </c>
      <c r="CA82" s="15">
        <f>SUM(COUNTIFS('Data entry'!$R$6:$R$200,'Summary Data'!$A82,'Data entry'!$B$6:$B$200,{"Confirmed";"Probable"},'Data entry'!$AQ$6:$AQ$200,'Data Validation'!$V$11, 'Data entry'!$AP$6:$AP$200,'Data Validation'!$U$4, 'Data entry'!$BD$6:$BD$200,"&lt;&gt;*Negative*"))</f>
        <v>0</v>
      </c>
      <c r="CB82" s="15">
        <f>SUM(COUNTIFS('Data entry'!$R$6:$R$200,'Summary Data'!$A82,'Data entry'!$B$6:$B$200,{"Confirmed";"Probable"},'Data entry'!$AQ$6:$AQ$200,'Data Validation'!$V$11, 'Data entry'!$AP$6:$AP$200,'Data Validation'!$U$5, 'Data entry'!$BD$6:$BD$200,"&lt;&gt;*Negative*"))</f>
        <v>0</v>
      </c>
      <c r="CC82" s="15">
        <f>SUM(COUNTIFS('Data entry'!$R$6:$R$200,'Summary Data'!$A82,'Data entry'!$B$6:$B$200,{"Confirmed";"Probable"},'Data entry'!$AQ$6:$AQ$200,'Data Validation'!$V$11, 'Data entry'!$AP$6:$AP$200,'Data Validation'!$U$6, 'Data entry'!$BD$6:$BD$200,"&lt;&gt;*Negative*"))</f>
        <v>0</v>
      </c>
    </row>
    <row r="83" spans="1:81" x14ac:dyDescent="0.3">
      <c r="A83" s="12">
        <f t="shared" si="9"/>
        <v>71</v>
      </c>
      <c r="B83" s="13">
        <f t="shared" si="6"/>
        <v>0</v>
      </c>
      <c r="C83" s="13">
        <f>COUNTIFS('Data entry'!$R$6:$R$200,$A83,'Data entry'!$B$6:$B$200,"Confirmed",'Data entry'!$BD$6:$BD$200,"&lt;&gt;*Negative*")</f>
        <v>0</v>
      </c>
      <c r="D83" s="13">
        <f>COUNTIFS('Data entry'!$R$6:$R$200,$A83,'Data entry'!$B$6:$B$200,"Probable",'Data entry'!$BD$6:$BD$200,"&lt;&gt;*Negative*")</f>
        <v>0</v>
      </c>
      <c r="E83" s="13">
        <f>COUNTIFS('Data entry'!$R$6:$R$200,$A83,'Data entry'!$B$6:$B$200,"DNM")</f>
        <v>0</v>
      </c>
      <c r="F83" s="13">
        <f>SUM(COUNTIFS('Data entry'!$R$6:$R$200,'Summary Data'!$A83,'Data entry'!$B$6:$B$200,{"Confirmed";"Probable"},'Data entry'!$AO$6:$AO$200,$F$10, 'Data entry'!$BD$6:$BD$200,"&lt;&gt;*Negative*"))</f>
        <v>0</v>
      </c>
      <c r="G83" s="13">
        <f>SUM(COUNTIFS('Data entry'!$R$6:$R$200,'Summary Data'!$A83,'Data entry'!$B$6:$B$200,{"Confirmed";"Probable"},'Data entry'!$AO$6:$AO$200,$G$10, 'Data entry'!$BD$6:$BD$200,"&lt;&gt;*Negative*"))</f>
        <v>0</v>
      </c>
      <c r="H83" s="13">
        <f>SUM(COUNTIFS('Data entry'!$R$6:$R$200,'Summary Data'!$A83,'Data entry'!$B$6:$B$200,{"Confirmed";"Probable"},'Data entry'!$AO$6:$AO$200,$H$10, 'Data entry'!$BD$6:$BD$200,"&lt;&gt;*Negative*"))</f>
        <v>0</v>
      </c>
      <c r="I83" s="13">
        <f>SUM(COUNTIFS('Data entry'!$R$6:$R$200,'Summary Data'!$A83,'Data entry'!$B$6:$B$200,{"Confirmed";"Probable"},'Data entry'!$AO$6:$AO$200,$I$10, 'Data entry'!$BD$6:$BD$200,"&lt;&gt;*Negative*"))</f>
        <v>0</v>
      </c>
      <c r="J83" s="13">
        <f>SUM(COUNTIFS('Data entry'!$R$6:$R$200,'Summary Data'!$A83,'Data entry'!$B$6:$B$200,{"Confirmed";"Probable"},'Data entry'!$AO$6:$AO$200,$J$10, 'Data entry'!$BD$6:$BD$200,"&lt;&gt;*Negative*"))</f>
        <v>0</v>
      </c>
      <c r="K83" s="13">
        <f>SUM(COUNTIFS('Data entry'!$R$6:$R$200,'Summary Data'!$A83,'Data entry'!$B$6:$B$200,{"Confirmed";"Probable"},'Data entry'!$AO$6:$AO$200,$K$10, 'Data entry'!$BD$6:$BD$200,"&lt;&gt;*Negative*"))</f>
        <v>0</v>
      </c>
      <c r="L83" s="13">
        <f>SUM(COUNTIFS('Data entry'!$R$6:$R$200,'Summary Data'!$A83,'Data entry'!$B$6:$B$200,{"Confirmed";"Probable"},'Data entry'!$AO$6:$AO$200,$L$10, 'Data entry'!$BD$6:$BD$200,"&lt;&gt;*Negative*"))</f>
        <v>0</v>
      </c>
      <c r="M83" s="13">
        <f>SUM(COUNTIFS('Data entry'!$R$6:$R$200,'Summary Data'!$A83,'Data entry'!$B$6:$B$200,{"Confirmed";"Probable"},'Data entry'!$AO$6:$AO$200,$M$10, 'Data entry'!$BD$6:$BD$200,"&lt;&gt;*Negative*"))</f>
        <v>0</v>
      </c>
      <c r="N83" s="13">
        <f>SUM(COUNTIFS('Data entry'!$R$6:$R$200,'Summary Data'!$A83,'Data entry'!$B$6:$B$200,{"Confirmed";"Probable"},'Data entry'!$AO$6:$AO$200,$N$10, 'Data entry'!$BD$6:$BD$200,"&lt;&gt;*Negative*"))</f>
        <v>0</v>
      </c>
      <c r="O83" s="15">
        <f t="shared" si="7"/>
        <v>0</v>
      </c>
      <c r="P83" s="15">
        <f t="shared" si="8"/>
        <v>0</v>
      </c>
      <c r="Q83" s="15">
        <f>SUM(COUNTIFS('Data entry'!$R$6:$R$200,'Summary Data'!$A83,'Data entry'!$B$6:$B$200,{"Confirmed";"Probable"},'Data entry'!$AP$6:$AP$200,'Data Validation'!$U$2, 'Data entry'!$BD$6:$BD$200,"&lt;&gt;*Negative*"))</f>
        <v>0</v>
      </c>
      <c r="R83" s="15">
        <f>SUM(COUNTIFS('Data entry'!$R$6:$R$200,'Summary Data'!$A83,'Data entry'!$B$6:$B$200,{"Confirmed";"Probable"},'Data entry'!$AP$6:$AP$200,'Data Validation'!$U$3, 'Data entry'!$BD$6:$BD$200,"&lt;&gt;*Negative*"))</f>
        <v>0</v>
      </c>
      <c r="S83" s="15">
        <f>SUM(COUNTIFS('Data entry'!$R$6:$R$200,'Summary Data'!$A83,'Data entry'!$B$6:$B$200,{"Confirmed";"Probable"},'Data entry'!$AP$6:$AP$200,'Data Validation'!$U$4, 'Data entry'!$BD$6:$BD$200,"&lt;&gt;*Negative*"))</f>
        <v>0</v>
      </c>
      <c r="T83" s="15">
        <f>SUM(COUNTIFS('Data entry'!$R$6:$R$200,'Summary Data'!$A83,'Data entry'!$B$6:$B$200,{"Confirmed";"Probable"},'Data entry'!$AP$6:$AP$200,'Data Validation'!$U$5, 'Data entry'!$BD$6:$BD$200,"&lt;&gt;*Negative*"))</f>
        <v>0</v>
      </c>
      <c r="U83" s="15">
        <f>SUM(COUNTIFS('Data entry'!$R$6:$R$200,'Summary Data'!$A83,'Data entry'!$B$6:$B$200,{"Confirmed";"Probable"},'Data entry'!$AP$6:$AP$200,'Data Validation'!$U$6, 'Data entry'!$BD$6:$BD$200,"&lt;&gt;*Negative*"))</f>
        <v>0</v>
      </c>
      <c r="V83" s="15">
        <f>SUM(COUNTIFS('Data entry'!$R$6:$R$200,'Summary Data'!$A83,'Data entry'!$B$6:$B$200,{"Confirmed";"Probable"},'Data entry'!$AQ$6:$AQ$200,'Data Validation'!$V$2, 'Data entry'!$BD$6:$BD$200,"&lt;&gt;*Negative*"))</f>
        <v>0</v>
      </c>
      <c r="W83" s="15">
        <f>SUM(COUNTIFS('Data entry'!$R$6:$R$200,'Summary Data'!$A83,'Data entry'!$B$6:$B$200,{"Confirmed";"Probable"},'Data entry'!$AQ$6:$AQ$200,'Data Validation'!$V$3, 'Data entry'!$BD$6:$BD$200,"&lt;&gt;*Negative*"))</f>
        <v>0</v>
      </c>
      <c r="X83" s="15">
        <f>SUM(COUNTIFS('Data entry'!$R$6:$R$200,'Summary Data'!$A83,'Data entry'!$B$6:$B$200,{"Confirmed";"Probable"},'Data entry'!$AQ$6:$AQ$200,'Data Validation'!$V$4, 'Data entry'!$BD$6:$BD$200,"&lt;&gt;*Negative*"))</f>
        <v>0</v>
      </c>
      <c r="Y83" s="15">
        <f>SUM(COUNTIFS('Data entry'!$R$6:$R$200,'Summary Data'!$A83,'Data entry'!$B$6:$B$200,{"Confirmed";"Probable"},'Data entry'!$AQ$6:$AQ$200,'Data Validation'!$V$5, 'Data entry'!$BD$6:$BD$200,"&lt;&gt;*Negative*"))</f>
        <v>0</v>
      </c>
      <c r="Z83" s="15">
        <f>SUM(COUNTIFS('Data entry'!$R$6:$R$200,'Summary Data'!$A83,'Data entry'!$B$6:$B$200,{"Confirmed";"Probable"},'Data entry'!$AQ$6:$AQ$200,'Data Validation'!$V$6, 'Data entry'!$BD$6:$BD$200,"&lt;&gt;*Negative*"))</f>
        <v>0</v>
      </c>
      <c r="AA83" s="15">
        <f>SUM(COUNTIFS('Data entry'!$R$6:$R$200,'Summary Data'!$A83,'Data entry'!$B$6:$B$200,{"Confirmed";"Probable"},'Data entry'!$AQ$6:$AQ$200,'Data Validation'!$V$7, 'Data entry'!$BD$6:$BD$200,"&lt;&gt;*Negative*"))</f>
        <v>0</v>
      </c>
      <c r="AB83" s="15">
        <f>SUM(COUNTIFS('Data entry'!$R$6:$R$200,'Summary Data'!$A83,'Data entry'!$B$6:$B$200,{"Confirmed";"Probable"},'Data entry'!$AQ$6:$AQ$200,'Data Validation'!$V$8, 'Data entry'!$BD$6:$BD$200,"&lt;&gt;*Negative*"))</f>
        <v>0</v>
      </c>
      <c r="AC83" s="15">
        <f>SUM(COUNTIFS('Data entry'!$R$6:$R$200,'Summary Data'!$A83,'Data entry'!$B$6:$B$200,{"Confirmed";"Probable"},'Data entry'!$AQ$6:$AQ$200,'Data Validation'!$V$9, 'Data entry'!$BD$6:$BD$200,"&lt;&gt;*Negative*"))</f>
        <v>0</v>
      </c>
      <c r="AD83" s="15">
        <f>SUM(COUNTIFS('Data entry'!$R$6:$R$200,'Summary Data'!$A83,'Data entry'!$B$6:$B$200,{"Confirmed";"Probable"},'Data entry'!$AQ$6:$AQ$200,'Data Validation'!$V$10, 'Data entry'!$BD$6:$BD$200,"&lt;&gt;*Negative*"))</f>
        <v>0</v>
      </c>
      <c r="AE83" s="15">
        <f>SUM(COUNTIFS('Data entry'!$R$6:$R$200,'Summary Data'!$A83,'Data entry'!$B$6:$B$200,{"Confirmed";"Probable"},'Data entry'!$AQ$6:$AQ$200,'Data Validation'!$V$11, 'Data entry'!$BD$6:$BD$200,"&lt;&gt;*Negative*"))</f>
        <v>0</v>
      </c>
      <c r="AF83" s="15">
        <f>SUM(COUNTIFS('Data entry'!$R$6:$R$200,'Summary Data'!$A83,'Data entry'!$B$6:$B$200,{"Confirmed";"Probable"},'Data entry'!$AQ$6:$AQ$200,'Data Validation'!$V$2, 'Data entry'!$AP$6:$AP$200,'Data Validation'!$U$2, 'Data entry'!$BD$6:$BD$200,"&lt;&gt;*Negative*"))</f>
        <v>0</v>
      </c>
      <c r="AG83" s="15">
        <f>SUM(COUNTIFS('Data entry'!$R$6:$R$200,'Summary Data'!$A83,'Data entry'!$B$6:$B$200,{"Confirmed";"Probable"},'Data entry'!$AQ$6:$AQ$200,'Data Validation'!$V$2, 'Data entry'!$AP$6:$AP$200,'Data Validation'!$U$3, 'Data entry'!$BD$6:$BD$200,"&lt;&gt;*Negative*"))</f>
        <v>0</v>
      </c>
      <c r="AH83" s="15">
        <f>SUM(COUNTIFS('Data entry'!$R$6:$R$200,'Summary Data'!$A83,'Data entry'!$B$6:$B$200,{"Confirmed";"Probable"},'Data entry'!$AQ$6:$AQ$200,'Data Validation'!$V$2, 'Data entry'!$AP$6:$AP$200,'Data Validation'!$U$4, 'Data entry'!$BD$6:$BD$200,"&lt;&gt;*Negative*"))</f>
        <v>0</v>
      </c>
      <c r="AI83" s="15">
        <f>SUM(COUNTIFS('Data entry'!$R$6:$R$200,'Summary Data'!$A83,'Data entry'!$B$6:$B$200,{"Confirmed";"Probable"},'Data entry'!$AQ$6:$AQ$200,'Data Validation'!$V$2, 'Data entry'!$AP$6:$AP$200,'Data Validation'!$U$5, 'Data entry'!$BD$6:$BD$200,"&lt;&gt;*Negative*"))</f>
        <v>0</v>
      </c>
      <c r="AJ83" s="15">
        <f>SUM(COUNTIFS('Data entry'!$R$6:$R$200,'Summary Data'!$A83,'Data entry'!$B$6:$B$200,{"Confirmed";"Probable"},'Data entry'!$AQ$6:$AQ$200,'Data Validation'!$V$2, 'Data entry'!$AP$6:$AP$200,'Data Validation'!$U$6, 'Data entry'!$BD$6:$BD$200,"&lt;&gt;*Negative*"))</f>
        <v>0</v>
      </c>
      <c r="AK83" s="15">
        <f>SUM(COUNTIFS('Data entry'!$R$6:$R$200,'Summary Data'!$A83,'Data entry'!$B$6:$B$200,{"Confirmed";"Probable"},'Data entry'!$AQ$6:$AQ$200,'Data Validation'!$V$3, 'Data entry'!$AP$6:$AP$200,'Data Validation'!$U$2, 'Data entry'!$BD$6:$BD$200,"&lt;&gt;*Negative*"))</f>
        <v>0</v>
      </c>
      <c r="AL83" s="15">
        <f>SUM(COUNTIFS('Data entry'!$R$6:$R$200,'Summary Data'!$A83,'Data entry'!$B$6:$B$200,{"Confirmed";"Probable"},'Data entry'!$AQ$6:$AQ$200,'Data Validation'!$V$3, 'Data entry'!$AP$6:$AP$200,'Data Validation'!$U$3, 'Data entry'!$BD$6:$BD$200,"&lt;&gt;*Negative*"))</f>
        <v>0</v>
      </c>
      <c r="AM83" s="15">
        <f>SUM(COUNTIFS('Data entry'!$R$6:$R$200,'Summary Data'!$A83,'Data entry'!$B$6:$B$200,{"Confirmed";"Probable"},'Data entry'!$AQ$6:$AQ$200,'Data Validation'!$V$3, 'Data entry'!$AP$6:$AP$200,'Data Validation'!$U$4, 'Data entry'!$BD$6:$BD$200,"&lt;&gt;*Negative*"))</f>
        <v>0</v>
      </c>
      <c r="AN83" s="15">
        <f>SUM(COUNTIFS('Data entry'!$R$6:$R$200,'Summary Data'!$A83,'Data entry'!$B$6:$B$200,{"Confirmed";"Probable"},'Data entry'!$AQ$6:$AQ$200,'Data Validation'!$V$3, 'Data entry'!$AP$6:$AP$200,'Data Validation'!$U$5, 'Data entry'!$BD$6:$BD$200,"&lt;&gt;*Negative*"))</f>
        <v>0</v>
      </c>
      <c r="AO83" s="15">
        <f>SUM(COUNTIFS('Data entry'!$R$6:$R$200,'Summary Data'!$A83,'Data entry'!$B$6:$B$200,{"Confirmed";"Probable"},'Data entry'!$AQ$6:$AQ$200,'Data Validation'!$V$3, 'Data entry'!$AP$6:$AP$200,'Data Validation'!$U$6, 'Data entry'!$BD$6:$BD$200,"&lt;&gt;*Negative*"))</f>
        <v>0</v>
      </c>
      <c r="AP83" s="15">
        <f>SUM(COUNTIFS('Data entry'!$R$6:$R$200,'Summary Data'!$A83,'Data entry'!$B$6:$B$200,{"Confirmed";"Probable"},'Data entry'!$AQ$6:$AQ$200,'Data Validation'!$V$4, 'Data entry'!$AP$6:$AP$200,'Data Validation'!$U$2, 'Data entry'!$BD$6:$BD$200,"&lt;&gt;*Negative*"))</f>
        <v>0</v>
      </c>
      <c r="AQ83" s="15">
        <f>SUM(COUNTIFS('Data entry'!$R$6:$R$200,'Summary Data'!$A83,'Data entry'!$B$6:$B$200,{"Confirmed";"Probable"},'Data entry'!$AQ$6:$AQ$200,'Data Validation'!$V$4, 'Data entry'!$AP$6:$AP$200,'Data Validation'!$U$3, 'Data entry'!$BD$6:$BD$200,"&lt;&gt;*Negative*"))</f>
        <v>0</v>
      </c>
      <c r="AR83" s="15">
        <f>SUM(COUNTIFS('Data entry'!$R$6:$R$200,'Summary Data'!$A83,'Data entry'!$B$6:$B$200,{"Confirmed";"Probable"},'Data entry'!$AQ$6:$AQ$200,'Data Validation'!$V$4, 'Data entry'!$AP$6:$AP$200,'Data Validation'!$U$4, 'Data entry'!$BD$6:$BD$200,"&lt;&gt;*Negative*"))</f>
        <v>0</v>
      </c>
      <c r="AS83" s="15">
        <f>SUM(COUNTIFS('Data entry'!$R$6:$R$200,'Summary Data'!$A83,'Data entry'!$B$6:$B$200,{"Confirmed";"Probable"},'Data entry'!$AQ$6:$AQ$200,'Data Validation'!$V$4, 'Data entry'!$AP$6:$AP$200,'Data Validation'!$U$5, 'Data entry'!$BD$6:$BD$200,"&lt;&gt;*Negative*"))</f>
        <v>0</v>
      </c>
      <c r="AT83" s="15">
        <f>SUM(COUNTIFS('Data entry'!$R$6:$R$200,'Summary Data'!$A83,'Data entry'!$B$6:$B$200,{"Confirmed";"Probable"},'Data entry'!$AQ$6:$AQ$200,'Data Validation'!$V$4, 'Data entry'!$AP$6:$AP$200,'Data Validation'!$U$6, 'Data entry'!$BD$6:$BD$200,"&lt;&gt;*Negative*"))</f>
        <v>0</v>
      </c>
      <c r="AU83" s="15">
        <f>SUM(COUNTIFS('Data entry'!$R$6:$R$200,'Summary Data'!$A83,'Data entry'!$B$6:$B$200,{"Confirmed";"Probable"},'Data entry'!$AQ$6:$AQ$200,'Data Validation'!$V$5, 'Data entry'!$AP$6:$AP$200,'Data Validation'!$U$2, 'Data entry'!$BD$6:$BD$200,"&lt;&gt;*Negative*"))</f>
        <v>0</v>
      </c>
      <c r="AV83" s="15">
        <f>SUM(COUNTIFS('Data entry'!$R$6:$R$200,'Summary Data'!$A83,'Data entry'!$B$6:$B$200,{"Confirmed";"Probable"},'Data entry'!$AQ$6:$AQ$200,'Data Validation'!$V$5, 'Data entry'!$AP$6:$AP$200,'Data Validation'!$U$3, 'Data entry'!$BD$6:$BD$200,"&lt;&gt;*Negative*"))</f>
        <v>0</v>
      </c>
      <c r="AW83" s="15">
        <f>SUM(COUNTIFS('Data entry'!$R$6:$R$200,'Summary Data'!$A83,'Data entry'!$B$6:$B$200,{"Confirmed";"Probable"},'Data entry'!$AQ$6:$AQ$200,'Data Validation'!$V$5, 'Data entry'!$AP$6:$AP$200,'Data Validation'!$U$4, 'Data entry'!$BD$6:$BD$200,"&lt;&gt;*Negative*"))</f>
        <v>0</v>
      </c>
      <c r="AX83" s="15">
        <f>SUM(COUNTIFS('Data entry'!$R$6:$R$200,'Summary Data'!$A83,'Data entry'!$B$6:$B$200,{"Confirmed";"Probable"},'Data entry'!$AQ$6:$AQ$200,'Data Validation'!$V$5, 'Data entry'!$AP$6:$AP$200,'Data Validation'!$U$5, 'Data entry'!$BD$6:$BD$200,"&lt;&gt;*Negative*"))</f>
        <v>0</v>
      </c>
      <c r="AY83" s="15">
        <f>SUM(COUNTIFS('Data entry'!$R$6:$R$200,'Summary Data'!$A83,'Data entry'!$B$6:$B$200,{"Confirmed";"Probable"},'Data entry'!$AQ$6:$AQ$200,'Data Validation'!$V$5, 'Data entry'!$AP$6:$AP$200,'Data Validation'!$U$6, 'Data entry'!$BD$6:$BD$200,"&lt;&gt;*Negative*"))</f>
        <v>0</v>
      </c>
      <c r="AZ83" s="15">
        <f>SUM(COUNTIFS('Data entry'!$R$6:$R$200,'Summary Data'!$A83,'Data entry'!$B$6:$B$200,{"Confirmed";"Probable"},'Data entry'!$AQ$6:$AQ$200,'Data Validation'!$V$6, 'Data entry'!$AP$6:$AP$200,'Data Validation'!$U$2, 'Data entry'!$BD$6:$BD$200,"&lt;&gt;*Negative*"))</f>
        <v>0</v>
      </c>
      <c r="BA83" s="15">
        <f>SUM(COUNTIFS('Data entry'!$R$6:$R$200,'Summary Data'!$A83,'Data entry'!$B$6:$B$200,{"Confirmed";"Probable"},'Data entry'!$AQ$6:$AQ$200,'Data Validation'!$V$6, 'Data entry'!$AP$6:$AP$200,'Data Validation'!$U$3, 'Data entry'!$BD$6:$BD$200,"&lt;&gt;*Negative*"))</f>
        <v>0</v>
      </c>
      <c r="BB83" s="15">
        <f>SUM(COUNTIFS('Data entry'!$R$6:$R$200,'Summary Data'!$A83,'Data entry'!$B$6:$B$200,{"Confirmed";"Probable"},'Data entry'!$AQ$6:$AQ$200,'Data Validation'!$V$6, 'Data entry'!$AP$6:$AP$200,'Data Validation'!$U$4, 'Data entry'!$BD$6:$BD$200,"&lt;&gt;*Negative*"))</f>
        <v>0</v>
      </c>
      <c r="BC83" s="15">
        <f>SUM(COUNTIFS('Data entry'!$R$6:$R$200,'Summary Data'!$A83,'Data entry'!$B$6:$B$200,{"Confirmed";"Probable"},'Data entry'!$AQ$6:$AQ$200,'Data Validation'!$V$6, 'Data entry'!$AP$6:$AP$200,'Data Validation'!$U$5, 'Data entry'!$BD$6:$BD$200,"&lt;&gt;*Negative*"))</f>
        <v>0</v>
      </c>
      <c r="BD83" s="15">
        <f>SUM(COUNTIFS('Data entry'!$R$6:$R$200,'Summary Data'!$A83,'Data entry'!$B$6:$B$200,{"Confirmed";"Probable"},'Data entry'!$AQ$6:$AQ$200,'Data Validation'!$V$6, 'Data entry'!$AP$6:$AP$200,'Data Validation'!$U$6, 'Data entry'!$BD$6:$BD$200,"&lt;&gt;*Negative*"))</f>
        <v>0</v>
      </c>
      <c r="BE83" s="15">
        <f>SUM(COUNTIFS('Data entry'!$R$6:$R$200,'Summary Data'!$A83,'Data entry'!$B$6:$B$200,{"Confirmed";"Probable"},'Data entry'!$AQ$6:$AQ$200,'Data Validation'!$V$7, 'Data entry'!$AP$6:$AP$200,'Data Validation'!$U$2, 'Data entry'!$BD$6:$BD$200,"&lt;&gt;*Negative*"))</f>
        <v>0</v>
      </c>
      <c r="BF83" s="15">
        <f>SUM(COUNTIFS('Data entry'!$R$6:$R$200,'Summary Data'!$A83,'Data entry'!$B$6:$B$200,{"Confirmed";"Probable"},'Data entry'!$AQ$6:$AQ$200,'Data Validation'!$V$7, 'Data entry'!$AP$6:$AP$200,'Data Validation'!$U$3, 'Data entry'!$BD$6:$BD$200,"&lt;&gt;*Negative*"))</f>
        <v>0</v>
      </c>
      <c r="BG83" s="15">
        <f>SUM(COUNTIFS('Data entry'!$R$6:$R$200,'Summary Data'!$A83,'Data entry'!$B$6:$B$200,{"Confirmed";"Probable"},'Data entry'!$AQ$6:$AQ$200,'Data Validation'!$V$7, 'Data entry'!$AP$6:$AP$200,'Data Validation'!$U$4, 'Data entry'!$BD$6:$BD$200,"&lt;&gt;*Negative*"))</f>
        <v>0</v>
      </c>
      <c r="BH83" s="15">
        <f>SUM(COUNTIFS('Data entry'!$R$6:$R$200,'Summary Data'!$A83,'Data entry'!$B$6:$B$200,{"Confirmed";"Probable"},'Data entry'!$AQ$6:$AQ$200,'Data Validation'!$V$7, 'Data entry'!$AP$6:$AP$200,'Data Validation'!$U$5, 'Data entry'!$BD$6:$BD$200,"&lt;&gt;*Negative*"))</f>
        <v>0</v>
      </c>
      <c r="BI83" s="15">
        <f>SUM(COUNTIFS('Data entry'!$R$6:$R$200,'Summary Data'!$A83,'Data entry'!$B$6:$B$200,{"Confirmed";"Probable"},'Data entry'!$AQ$6:$AQ$200,'Data Validation'!$V$7, 'Data entry'!$AP$6:$AP$200,'Data Validation'!$U$6, 'Data entry'!$BD$6:$BD$200,"&lt;&gt;*Negative*"))</f>
        <v>0</v>
      </c>
      <c r="BJ83" s="15">
        <f>SUM(COUNTIFS('Data entry'!$R$6:$R$200,'Summary Data'!$A83,'Data entry'!$B$6:$B$200,{"Confirmed";"Probable"},'Data entry'!$AQ$6:$AQ$200,'Data Validation'!$V$8, 'Data entry'!$AP$6:$AP$200,'Data Validation'!$U$2, 'Data entry'!$BD$6:$BD$200,"&lt;&gt;*Negative*"))</f>
        <v>0</v>
      </c>
      <c r="BK83" s="15">
        <f>SUM(COUNTIFS('Data entry'!$R$6:$R$200,'Summary Data'!$A83,'Data entry'!$B$6:$B$200,{"Confirmed";"Probable"},'Data entry'!$AQ$6:$AQ$200,'Data Validation'!$V$8, 'Data entry'!$AP$6:$AP$200,'Data Validation'!$U$3, 'Data entry'!$BD$6:$BD$200,"&lt;&gt;*Negative*"))</f>
        <v>0</v>
      </c>
      <c r="BL83" s="15">
        <f>SUM(COUNTIFS('Data entry'!$R$6:$R$200,'Summary Data'!$A83,'Data entry'!$B$6:$B$200,{"Confirmed";"Probable"},'Data entry'!$AQ$6:$AQ$200,'Data Validation'!$V$8, 'Data entry'!$AP$6:$AP$200,'Data Validation'!$U$4, 'Data entry'!$BD$6:$BD$200,"&lt;&gt;*Negative*"))</f>
        <v>0</v>
      </c>
      <c r="BM83" s="15">
        <f>SUM(COUNTIFS('Data entry'!$R$6:$R$200,'Summary Data'!$A83,'Data entry'!$B$6:$B$200,{"Confirmed";"Probable"},'Data entry'!$AQ$6:$AQ$200,'Data Validation'!$V$8, 'Data entry'!$AP$6:$AP$200,'Data Validation'!$U$5, 'Data entry'!$BD$6:$BD$200,"&lt;&gt;*Negative*"))</f>
        <v>0</v>
      </c>
      <c r="BN83" s="15">
        <f>SUM(COUNTIFS('Data entry'!$R$6:$R$200,'Summary Data'!$A83,'Data entry'!$B$6:$B$200,{"Confirmed";"Probable"},'Data entry'!$AQ$6:$AQ$200,'Data Validation'!$V$8, 'Data entry'!$AP$6:$AP$200,'Data Validation'!$U$6, 'Data entry'!$BD$6:$BD$200,"&lt;&gt;*Negative*"))</f>
        <v>0</v>
      </c>
      <c r="BO83" s="15">
        <f>SUM(COUNTIFS('Data entry'!$R$6:$R$200,'Summary Data'!$A83,'Data entry'!$B$6:$B$200,{"Confirmed";"Probable"},'Data entry'!$AQ$6:$AQ$200,'Data Validation'!$V$9, 'Data entry'!$AP$6:$AP$200,'Data Validation'!$U$2, 'Data entry'!$BD$6:$BD$200,"&lt;&gt;*Negative*"))</f>
        <v>0</v>
      </c>
      <c r="BP83" s="15">
        <f>SUM(COUNTIFS('Data entry'!$R$6:$R$200,'Summary Data'!$A83,'Data entry'!$B$6:$B$200,{"Confirmed";"Probable"},'Data entry'!$AQ$6:$AQ$200,'Data Validation'!$V$9, 'Data entry'!$AP$6:$AP$200,'Data Validation'!$U$3, 'Data entry'!$BD$6:$BD$200,"&lt;&gt;*Negative*"))</f>
        <v>0</v>
      </c>
      <c r="BQ83" s="15">
        <f>SUM(COUNTIFS('Data entry'!$R$6:$R$200,'Summary Data'!$A83,'Data entry'!$B$6:$B$200,{"Confirmed";"Probable"},'Data entry'!$AQ$6:$AQ$200,'Data Validation'!$V$9, 'Data entry'!$AP$6:$AP$200,'Data Validation'!$U$4, 'Data entry'!$BD$6:$BD$200,"&lt;&gt;*Negative*"))</f>
        <v>0</v>
      </c>
      <c r="BR83" s="15">
        <f>SUM(COUNTIFS('Data entry'!$R$6:$R$200,'Summary Data'!$A83,'Data entry'!$B$6:$B$200,{"Confirmed";"Probable"},'Data entry'!$AQ$6:$AQ$200,'Data Validation'!$V$9, 'Data entry'!$AP$6:$AP$200,'Data Validation'!$U$5, 'Data entry'!$BD$6:$BD$200,"&lt;&gt;*Negative*"))</f>
        <v>0</v>
      </c>
      <c r="BS83" s="15">
        <f>SUM(COUNTIFS('Data entry'!$R$6:$R$200,'Summary Data'!$A83,'Data entry'!$B$6:$B$200,{"Confirmed";"Probable"},'Data entry'!$AQ$6:$AQ$200,'Data Validation'!$V$9, 'Data entry'!$AP$6:$AP$200,'Data Validation'!$U$6, 'Data entry'!$BD$6:$BD$200,"&lt;&gt;*Negative*"))</f>
        <v>0</v>
      </c>
      <c r="BT83" s="15">
        <f>SUM(COUNTIFS('Data entry'!$R$6:$R$200,'Summary Data'!$A83,'Data entry'!$B$6:$B$200,{"Confirmed";"Probable"},'Data entry'!$AQ$6:$AQ$200,'Data Validation'!$V$10, 'Data entry'!$AP$6:$AP$200,'Data Validation'!$U$2, 'Data entry'!$BD$6:$BD$200,"&lt;&gt;*Negative*"))</f>
        <v>0</v>
      </c>
      <c r="BU83" s="15">
        <f>SUM(COUNTIFS('Data entry'!$R$6:$R$200,'Summary Data'!$A83,'Data entry'!$B$6:$B$200,{"Confirmed";"Probable"},'Data entry'!$AQ$6:$AQ$200,'Data Validation'!$V$10, 'Data entry'!$AP$6:$AP$200,'Data Validation'!$U$3, 'Data entry'!$BD$6:$BD$200,"&lt;&gt;*Negative*"))</f>
        <v>0</v>
      </c>
      <c r="BV83" s="15">
        <f>SUM(COUNTIFS('Data entry'!$R$6:$R$200,'Summary Data'!$A83,'Data entry'!$B$6:$B$200,{"Confirmed";"Probable"},'Data entry'!$AQ$6:$AQ$200,'Data Validation'!$V$10, 'Data entry'!$AP$6:$AP$200,'Data Validation'!$U$4, 'Data entry'!$BD$6:$BD$200,"&lt;&gt;*Negative*"))</f>
        <v>0</v>
      </c>
      <c r="BW83" s="15">
        <f>SUM(COUNTIFS('Data entry'!$R$6:$R$200,'Summary Data'!$A83,'Data entry'!$B$6:$B$200,{"Confirmed";"Probable"},'Data entry'!$AQ$6:$AQ$200,'Data Validation'!$V$10, 'Data entry'!$AP$6:$AP$200,'Data Validation'!$U$5, 'Data entry'!$BD$6:$BD$200,"&lt;&gt;*Negative*"))</f>
        <v>0</v>
      </c>
      <c r="BX83" s="15">
        <f>SUM(COUNTIFS('Data entry'!$R$6:$R$200,'Summary Data'!$A83,'Data entry'!$B$6:$B$200,{"Confirmed";"Probable"},'Data entry'!$AQ$6:$AQ$200,'Data Validation'!$V$10, 'Data entry'!$AP$6:$AP$200,'Data Validation'!$U$6, 'Data entry'!$BD$6:$BD$200,"&lt;&gt;*Negative*"))</f>
        <v>0</v>
      </c>
      <c r="BY83" s="15">
        <f>SUM(COUNTIFS('Data entry'!$R$6:$R$200,'Summary Data'!$A83,'Data entry'!$B$6:$B$200,{"Confirmed";"Probable"},'Data entry'!$AQ$6:$AQ$200,'Data Validation'!$V$11, 'Data entry'!$AP$6:$AP$200,'Data Validation'!$U$2, 'Data entry'!$BD$6:$BD$200,"&lt;&gt;*Negative*"))</f>
        <v>0</v>
      </c>
      <c r="BZ83" s="15">
        <f>SUM(COUNTIFS('Data entry'!$R$6:$R$200,'Summary Data'!$A83,'Data entry'!$B$6:$B$200,{"Confirmed";"Probable"},'Data entry'!$AQ$6:$AQ$200,'Data Validation'!$V$11, 'Data entry'!$AP$6:$AP$200,'Data Validation'!$U$3, 'Data entry'!$BD$6:$BD$200,"&lt;&gt;*Negative*"))</f>
        <v>0</v>
      </c>
      <c r="CA83" s="15">
        <f>SUM(COUNTIFS('Data entry'!$R$6:$R$200,'Summary Data'!$A83,'Data entry'!$B$6:$B$200,{"Confirmed";"Probable"},'Data entry'!$AQ$6:$AQ$200,'Data Validation'!$V$11, 'Data entry'!$AP$6:$AP$200,'Data Validation'!$U$4, 'Data entry'!$BD$6:$BD$200,"&lt;&gt;*Negative*"))</f>
        <v>0</v>
      </c>
      <c r="CB83" s="15">
        <f>SUM(COUNTIFS('Data entry'!$R$6:$R$200,'Summary Data'!$A83,'Data entry'!$B$6:$B$200,{"Confirmed";"Probable"},'Data entry'!$AQ$6:$AQ$200,'Data Validation'!$V$11, 'Data entry'!$AP$6:$AP$200,'Data Validation'!$U$5, 'Data entry'!$BD$6:$BD$200,"&lt;&gt;*Negative*"))</f>
        <v>0</v>
      </c>
      <c r="CC83" s="15">
        <f>SUM(COUNTIFS('Data entry'!$R$6:$R$200,'Summary Data'!$A83,'Data entry'!$B$6:$B$200,{"Confirmed";"Probable"},'Data entry'!$AQ$6:$AQ$200,'Data Validation'!$V$11, 'Data entry'!$AP$6:$AP$200,'Data Validation'!$U$6, 'Data entry'!$BD$6:$BD$200,"&lt;&gt;*Negative*"))</f>
        <v>0</v>
      </c>
    </row>
    <row r="84" spans="1:81" x14ac:dyDescent="0.3">
      <c r="A84" s="12">
        <f t="shared" si="9"/>
        <v>72</v>
      </c>
      <c r="B84" s="13">
        <f t="shared" si="6"/>
        <v>0</v>
      </c>
      <c r="C84" s="13">
        <f>COUNTIFS('Data entry'!$R$6:$R$200,$A84,'Data entry'!$B$6:$B$200,"Confirmed",'Data entry'!$BD$6:$BD$200,"&lt;&gt;*Negative*")</f>
        <v>0</v>
      </c>
      <c r="D84" s="13">
        <f>COUNTIFS('Data entry'!$R$6:$R$200,$A84,'Data entry'!$B$6:$B$200,"Probable",'Data entry'!$BD$6:$BD$200,"&lt;&gt;*Negative*")</f>
        <v>0</v>
      </c>
      <c r="E84" s="13">
        <f>COUNTIFS('Data entry'!$R$6:$R$200,$A84,'Data entry'!$B$6:$B$200,"DNM")</f>
        <v>0</v>
      </c>
      <c r="F84" s="13">
        <f>SUM(COUNTIFS('Data entry'!$R$6:$R$200,'Summary Data'!$A84,'Data entry'!$B$6:$B$200,{"Confirmed";"Probable"},'Data entry'!$AO$6:$AO$200,$F$10, 'Data entry'!$BD$6:$BD$200,"&lt;&gt;*Negative*"))</f>
        <v>0</v>
      </c>
      <c r="G84" s="13">
        <f>SUM(COUNTIFS('Data entry'!$R$6:$R$200,'Summary Data'!$A84,'Data entry'!$B$6:$B$200,{"Confirmed";"Probable"},'Data entry'!$AO$6:$AO$200,$G$10, 'Data entry'!$BD$6:$BD$200,"&lt;&gt;*Negative*"))</f>
        <v>0</v>
      </c>
      <c r="H84" s="13">
        <f>SUM(COUNTIFS('Data entry'!$R$6:$R$200,'Summary Data'!$A84,'Data entry'!$B$6:$B$200,{"Confirmed";"Probable"},'Data entry'!$AO$6:$AO$200,$H$10, 'Data entry'!$BD$6:$BD$200,"&lt;&gt;*Negative*"))</f>
        <v>0</v>
      </c>
      <c r="I84" s="13">
        <f>SUM(COUNTIFS('Data entry'!$R$6:$R$200,'Summary Data'!$A84,'Data entry'!$B$6:$B$200,{"Confirmed";"Probable"},'Data entry'!$AO$6:$AO$200,$I$10, 'Data entry'!$BD$6:$BD$200,"&lt;&gt;*Negative*"))</f>
        <v>0</v>
      </c>
      <c r="J84" s="13">
        <f>SUM(COUNTIFS('Data entry'!$R$6:$R$200,'Summary Data'!$A84,'Data entry'!$B$6:$B$200,{"Confirmed";"Probable"},'Data entry'!$AO$6:$AO$200,$J$10, 'Data entry'!$BD$6:$BD$200,"&lt;&gt;*Negative*"))</f>
        <v>0</v>
      </c>
      <c r="K84" s="13">
        <f>SUM(COUNTIFS('Data entry'!$R$6:$R$200,'Summary Data'!$A84,'Data entry'!$B$6:$B$200,{"Confirmed";"Probable"},'Data entry'!$AO$6:$AO$200,$K$10, 'Data entry'!$BD$6:$BD$200,"&lt;&gt;*Negative*"))</f>
        <v>0</v>
      </c>
      <c r="L84" s="13">
        <f>SUM(COUNTIFS('Data entry'!$R$6:$R$200,'Summary Data'!$A84,'Data entry'!$B$6:$B$200,{"Confirmed";"Probable"},'Data entry'!$AO$6:$AO$200,$L$10, 'Data entry'!$BD$6:$BD$200,"&lt;&gt;*Negative*"))</f>
        <v>0</v>
      </c>
      <c r="M84" s="13">
        <f>SUM(COUNTIFS('Data entry'!$R$6:$R$200,'Summary Data'!$A84,'Data entry'!$B$6:$B$200,{"Confirmed";"Probable"},'Data entry'!$AO$6:$AO$200,$M$10, 'Data entry'!$BD$6:$BD$200,"&lt;&gt;*Negative*"))</f>
        <v>0</v>
      </c>
      <c r="N84" s="13">
        <f>SUM(COUNTIFS('Data entry'!$R$6:$R$200,'Summary Data'!$A84,'Data entry'!$B$6:$B$200,{"Confirmed";"Probable"},'Data entry'!$AO$6:$AO$200,$N$10, 'Data entry'!$BD$6:$BD$200,"&lt;&gt;*Negative*"))</f>
        <v>0</v>
      </c>
      <c r="O84" s="15">
        <f t="shared" si="7"/>
        <v>0</v>
      </c>
      <c r="P84" s="15">
        <f t="shared" si="8"/>
        <v>0</v>
      </c>
      <c r="Q84" s="15">
        <f>SUM(COUNTIFS('Data entry'!$R$6:$R$200,'Summary Data'!$A84,'Data entry'!$B$6:$B$200,{"Confirmed";"Probable"},'Data entry'!$AP$6:$AP$200,'Data Validation'!$U$2, 'Data entry'!$BD$6:$BD$200,"&lt;&gt;*Negative*"))</f>
        <v>0</v>
      </c>
      <c r="R84" s="15">
        <f>SUM(COUNTIFS('Data entry'!$R$6:$R$200,'Summary Data'!$A84,'Data entry'!$B$6:$B$200,{"Confirmed";"Probable"},'Data entry'!$AP$6:$AP$200,'Data Validation'!$U$3, 'Data entry'!$BD$6:$BD$200,"&lt;&gt;*Negative*"))</f>
        <v>0</v>
      </c>
      <c r="S84" s="15">
        <f>SUM(COUNTIFS('Data entry'!$R$6:$R$200,'Summary Data'!$A84,'Data entry'!$B$6:$B$200,{"Confirmed";"Probable"},'Data entry'!$AP$6:$AP$200,'Data Validation'!$U$4, 'Data entry'!$BD$6:$BD$200,"&lt;&gt;*Negative*"))</f>
        <v>0</v>
      </c>
      <c r="T84" s="15">
        <f>SUM(COUNTIFS('Data entry'!$R$6:$R$200,'Summary Data'!$A84,'Data entry'!$B$6:$B$200,{"Confirmed";"Probable"},'Data entry'!$AP$6:$AP$200,'Data Validation'!$U$5, 'Data entry'!$BD$6:$BD$200,"&lt;&gt;*Negative*"))</f>
        <v>0</v>
      </c>
      <c r="U84" s="15">
        <f>SUM(COUNTIFS('Data entry'!$R$6:$R$200,'Summary Data'!$A84,'Data entry'!$B$6:$B$200,{"Confirmed";"Probable"},'Data entry'!$AP$6:$AP$200,'Data Validation'!$U$6, 'Data entry'!$BD$6:$BD$200,"&lt;&gt;*Negative*"))</f>
        <v>0</v>
      </c>
      <c r="V84" s="15">
        <f>SUM(COUNTIFS('Data entry'!$R$6:$R$200,'Summary Data'!$A84,'Data entry'!$B$6:$B$200,{"Confirmed";"Probable"},'Data entry'!$AQ$6:$AQ$200,'Data Validation'!$V$2, 'Data entry'!$BD$6:$BD$200,"&lt;&gt;*Negative*"))</f>
        <v>0</v>
      </c>
      <c r="W84" s="15">
        <f>SUM(COUNTIFS('Data entry'!$R$6:$R$200,'Summary Data'!$A84,'Data entry'!$B$6:$B$200,{"Confirmed";"Probable"},'Data entry'!$AQ$6:$AQ$200,'Data Validation'!$V$3, 'Data entry'!$BD$6:$BD$200,"&lt;&gt;*Negative*"))</f>
        <v>0</v>
      </c>
      <c r="X84" s="15">
        <f>SUM(COUNTIFS('Data entry'!$R$6:$R$200,'Summary Data'!$A84,'Data entry'!$B$6:$B$200,{"Confirmed";"Probable"},'Data entry'!$AQ$6:$AQ$200,'Data Validation'!$V$4, 'Data entry'!$BD$6:$BD$200,"&lt;&gt;*Negative*"))</f>
        <v>0</v>
      </c>
      <c r="Y84" s="15">
        <f>SUM(COUNTIFS('Data entry'!$R$6:$R$200,'Summary Data'!$A84,'Data entry'!$B$6:$B$200,{"Confirmed";"Probable"},'Data entry'!$AQ$6:$AQ$200,'Data Validation'!$V$5, 'Data entry'!$BD$6:$BD$200,"&lt;&gt;*Negative*"))</f>
        <v>0</v>
      </c>
      <c r="Z84" s="15">
        <f>SUM(COUNTIFS('Data entry'!$R$6:$R$200,'Summary Data'!$A84,'Data entry'!$B$6:$B$200,{"Confirmed";"Probable"},'Data entry'!$AQ$6:$AQ$200,'Data Validation'!$V$6, 'Data entry'!$BD$6:$BD$200,"&lt;&gt;*Negative*"))</f>
        <v>0</v>
      </c>
      <c r="AA84" s="15">
        <f>SUM(COUNTIFS('Data entry'!$R$6:$R$200,'Summary Data'!$A84,'Data entry'!$B$6:$B$200,{"Confirmed";"Probable"},'Data entry'!$AQ$6:$AQ$200,'Data Validation'!$V$7, 'Data entry'!$BD$6:$BD$200,"&lt;&gt;*Negative*"))</f>
        <v>0</v>
      </c>
      <c r="AB84" s="15">
        <f>SUM(COUNTIFS('Data entry'!$R$6:$R$200,'Summary Data'!$A84,'Data entry'!$B$6:$B$200,{"Confirmed";"Probable"},'Data entry'!$AQ$6:$AQ$200,'Data Validation'!$V$8, 'Data entry'!$BD$6:$BD$200,"&lt;&gt;*Negative*"))</f>
        <v>0</v>
      </c>
      <c r="AC84" s="15">
        <f>SUM(COUNTIFS('Data entry'!$R$6:$R$200,'Summary Data'!$A84,'Data entry'!$B$6:$B$200,{"Confirmed";"Probable"},'Data entry'!$AQ$6:$AQ$200,'Data Validation'!$V$9, 'Data entry'!$BD$6:$BD$200,"&lt;&gt;*Negative*"))</f>
        <v>0</v>
      </c>
      <c r="AD84" s="15">
        <f>SUM(COUNTIFS('Data entry'!$R$6:$R$200,'Summary Data'!$A84,'Data entry'!$B$6:$B$200,{"Confirmed";"Probable"},'Data entry'!$AQ$6:$AQ$200,'Data Validation'!$V$10, 'Data entry'!$BD$6:$BD$200,"&lt;&gt;*Negative*"))</f>
        <v>0</v>
      </c>
      <c r="AE84" s="15">
        <f>SUM(COUNTIFS('Data entry'!$R$6:$R$200,'Summary Data'!$A84,'Data entry'!$B$6:$B$200,{"Confirmed";"Probable"},'Data entry'!$AQ$6:$AQ$200,'Data Validation'!$V$11, 'Data entry'!$BD$6:$BD$200,"&lt;&gt;*Negative*"))</f>
        <v>0</v>
      </c>
      <c r="AF84" s="15">
        <f>SUM(COUNTIFS('Data entry'!$R$6:$R$200,'Summary Data'!$A84,'Data entry'!$B$6:$B$200,{"Confirmed";"Probable"},'Data entry'!$AQ$6:$AQ$200,'Data Validation'!$V$2, 'Data entry'!$AP$6:$AP$200,'Data Validation'!$U$2, 'Data entry'!$BD$6:$BD$200,"&lt;&gt;*Negative*"))</f>
        <v>0</v>
      </c>
      <c r="AG84" s="15">
        <f>SUM(COUNTIFS('Data entry'!$R$6:$R$200,'Summary Data'!$A84,'Data entry'!$B$6:$B$200,{"Confirmed";"Probable"},'Data entry'!$AQ$6:$AQ$200,'Data Validation'!$V$2, 'Data entry'!$AP$6:$AP$200,'Data Validation'!$U$3, 'Data entry'!$BD$6:$BD$200,"&lt;&gt;*Negative*"))</f>
        <v>0</v>
      </c>
      <c r="AH84" s="15">
        <f>SUM(COUNTIFS('Data entry'!$R$6:$R$200,'Summary Data'!$A84,'Data entry'!$B$6:$B$200,{"Confirmed";"Probable"},'Data entry'!$AQ$6:$AQ$200,'Data Validation'!$V$2, 'Data entry'!$AP$6:$AP$200,'Data Validation'!$U$4, 'Data entry'!$BD$6:$BD$200,"&lt;&gt;*Negative*"))</f>
        <v>0</v>
      </c>
      <c r="AI84" s="15">
        <f>SUM(COUNTIFS('Data entry'!$R$6:$R$200,'Summary Data'!$A84,'Data entry'!$B$6:$B$200,{"Confirmed";"Probable"},'Data entry'!$AQ$6:$AQ$200,'Data Validation'!$V$2, 'Data entry'!$AP$6:$AP$200,'Data Validation'!$U$5, 'Data entry'!$BD$6:$BD$200,"&lt;&gt;*Negative*"))</f>
        <v>0</v>
      </c>
      <c r="AJ84" s="15">
        <f>SUM(COUNTIFS('Data entry'!$R$6:$R$200,'Summary Data'!$A84,'Data entry'!$B$6:$B$200,{"Confirmed";"Probable"},'Data entry'!$AQ$6:$AQ$200,'Data Validation'!$V$2, 'Data entry'!$AP$6:$AP$200,'Data Validation'!$U$6, 'Data entry'!$BD$6:$BD$200,"&lt;&gt;*Negative*"))</f>
        <v>0</v>
      </c>
      <c r="AK84" s="15">
        <f>SUM(COUNTIFS('Data entry'!$R$6:$R$200,'Summary Data'!$A84,'Data entry'!$B$6:$B$200,{"Confirmed";"Probable"},'Data entry'!$AQ$6:$AQ$200,'Data Validation'!$V$3, 'Data entry'!$AP$6:$AP$200,'Data Validation'!$U$2, 'Data entry'!$BD$6:$BD$200,"&lt;&gt;*Negative*"))</f>
        <v>0</v>
      </c>
      <c r="AL84" s="15">
        <f>SUM(COUNTIFS('Data entry'!$R$6:$R$200,'Summary Data'!$A84,'Data entry'!$B$6:$B$200,{"Confirmed";"Probable"},'Data entry'!$AQ$6:$AQ$200,'Data Validation'!$V$3, 'Data entry'!$AP$6:$AP$200,'Data Validation'!$U$3, 'Data entry'!$BD$6:$BD$200,"&lt;&gt;*Negative*"))</f>
        <v>0</v>
      </c>
      <c r="AM84" s="15">
        <f>SUM(COUNTIFS('Data entry'!$R$6:$R$200,'Summary Data'!$A84,'Data entry'!$B$6:$B$200,{"Confirmed";"Probable"},'Data entry'!$AQ$6:$AQ$200,'Data Validation'!$V$3, 'Data entry'!$AP$6:$AP$200,'Data Validation'!$U$4, 'Data entry'!$BD$6:$BD$200,"&lt;&gt;*Negative*"))</f>
        <v>0</v>
      </c>
      <c r="AN84" s="15">
        <f>SUM(COUNTIFS('Data entry'!$R$6:$R$200,'Summary Data'!$A84,'Data entry'!$B$6:$B$200,{"Confirmed";"Probable"},'Data entry'!$AQ$6:$AQ$200,'Data Validation'!$V$3, 'Data entry'!$AP$6:$AP$200,'Data Validation'!$U$5, 'Data entry'!$BD$6:$BD$200,"&lt;&gt;*Negative*"))</f>
        <v>0</v>
      </c>
      <c r="AO84" s="15">
        <f>SUM(COUNTIFS('Data entry'!$R$6:$R$200,'Summary Data'!$A84,'Data entry'!$B$6:$B$200,{"Confirmed";"Probable"},'Data entry'!$AQ$6:$AQ$200,'Data Validation'!$V$3, 'Data entry'!$AP$6:$AP$200,'Data Validation'!$U$6, 'Data entry'!$BD$6:$BD$200,"&lt;&gt;*Negative*"))</f>
        <v>0</v>
      </c>
      <c r="AP84" s="15">
        <f>SUM(COUNTIFS('Data entry'!$R$6:$R$200,'Summary Data'!$A84,'Data entry'!$B$6:$B$200,{"Confirmed";"Probable"},'Data entry'!$AQ$6:$AQ$200,'Data Validation'!$V$4, 'Data entry'!$AP$6:$AP$200,'Data Validation'!$U$2, 'Data entry'!$BD$6:$BD$200,"&lt;&gt;*Negative*"))</f>
        <v>0</v>
      </c>
      <c r="AQ84" s="15">
        <f>SUM(COUNTIFS('Data entry'!$R$6:$R$200,'Summary Data'!$A84,'Data entry'!$B$6:$B$200,{"Confirmed";"Probable"},'Data entry'!$AQ$6:$AQ$200,'Data Validation'!$V$4, 'Data entry'!$AP$6:$AP$200,'Data Validation'!$U$3, 'Data entry'!$BD$6:$BD$200,"&lt;&gt;*Negative*"))</f>
        <v>0</v>
      </c>
      <c r="AR84" s="15">
        <f>SUM(COUNTIFS('Data entry'!$R$6:$R$200,'Summary Data'!$A84,'Data entry'!$B$6:$B$200,{"Confirmed";"Probable"},'Data entry'!$AQ$6:$AQ$200,'Data Validation'!$V$4, 'Data entry'!$AP$6:$AP$200,'Data Validation'!$U$4, 'Data entry'!$BD$6:$BD$200,"&lt;&gt;*Negative*"))</f>
        <v>0</v>
      </c>
      <c r="AS84" s="15">
        <f>SUM(COUNTIFS('Data entry'!$R$6:$R$200,'Summary Data'!$A84,'Data entry'!$B$6:$B$200,{"Confirmed";"Probable"},'Data entry'!$AQ$6:$AQ$200,'Data Validation'!$V$4, 'Data entry'!$AP$6:$AP$200,'Data Validation'!$U$5, 'Data entry'!$BD$6:$BD$200,"&lt;&gt;*Negative*"))</f>
        <v>0</v>
      </c>
      <c r="AT84" s="15">
        <f>SUM(COUNTIFS('Data entry'!$R$6:$R$200,'Summary Data'!$A84,'Data entry'!$B$6:$B$200,{"Confirmed";"Probable"},'Data entry'!$AQ$6:$AQ$200,'Data Validation'!$V$4, 'Data entry'!$AP$6:$AP$200,'Data Validation'!$U$6, 'Data entry'!$BD$6:$BD$200,"&lt;&gt;*Negative*"))</f>
        <v>0</v>
      </c>
      <c r="AU84" s="15">
        <f>SUM(COUNTIFS('Data entry'!$R$6:$R$200,'Summary Data'!$A84,'Data entry'!$B$6:$B$200,{"Confirmed";"Probable"},'Data entry'!$AQ$6:$AQ$200,'Data Validation'!$V$5, 'Data entry'!$AP$6:$AP$200,'Data Validation'!$U$2, 'Data entry'!$BD$6:$BD$200,"&lt;&gt;*Negative*"))</f>
        <v>0</v>
      </c>
      <c r="AV84" s="15">
        <f>SUM(COUNTIFS('Data entry'!$R$6:$R$200,'Summary Data'!$A84,'Data entry'!$B$6:$B$200,{"Confirmed";"Probable"},'Data entry'!$AQ$6:$AQ$200,'Data Validation'!$V$5, 'Data entry'!$AP$6:$AP$200,'Data Validation'!$U$3, 'Data entry'!$BD$6:$BD$200,"&lt;&gt;*Negative*"))</f>
        <v>0</v>
      </c>
      <c r="AW84" s="15">
        <f>SUM(COUNTIFS('Data entry'!$R$6:$R$200,'Summary Data'!$A84,'Data entry'!$B$6:$B$200,{"Confirmed";"Probable"},'Data entry'!$AQ$6:$AQ$200,'Data Validation'!$V$5, 'Data entry'!$AP$6:$AP$200,'Data Validation'!$U$4, 'Data entry'!$BD$6:$BD$200,"&lt;&gt;*Negative*"))</f>
        <v>0</v>
      </c>
      <c r="AX84" s="15">
        <f>SUM(COUNTIFS('Data entry'!$R$6:$R$200,'Summary Data'!$A84,'Data entry'!$B$6:$B$200,{"Confirmed";"Probable"},'Data entry'!$AQ$6:$AQ$200,'Data Validation'!$V$5, 'Data entry'!$AP$6:$AP$200,'Data Validation'!$U$5, 'Data entry'!$BD$6:$BD$200,"&lt;&gt;*Negative*"))</f>
        <v>0</v>
      </c>
      <c r="AY84" s="15">
        <f>SUM(COUNTIFS('Data entry'!$R$6:$R$200,'Summary Data'!$A84,'Data entry'!$B$6:$B$200,{"Confirmed";"Probable"},'Data entry'!$AQ$6:$AQ$200,'Data Validation'!$V$5, 'Data entry'!$AP$6:$AP$200,'Data Validation'!$U$6, 'Data entry'!$BD$6:$BD$200,"&lt;&gt;*Negative*"))</f>
        <v>0</v>
      </c>
      <c r="AZ84" s="15">
        <f>SUM(COUNTIFS('Data entry'!$R$6:$R$200,'Summary Data'!$A84,'Data entry'!$B$6:$B$200,{"Confirmed";"Probable"},'Data entry'!$AQ$6:$AQ$200,'Data Validation'!$V$6, 'Data entry'!$AP$6:$AP$200,'Data Validation'!$U$2, 'Data entry'!$BD$6:$BD$200,"&lt;&gt;*Negative*"))</f>
        <v>0</v>
      </c>
      <c r="BA84" s="15">
        <f>SUM(COUNTIFS('Data entry'!$R$6:$R$200,'Summary Data'!$A84,'Data entry'!$B$6:$B$200,{"Confirmed";"Probable"},'Data entry'!$AQ$6:$AQ$200,'Data Validation'!$V$6, 'Data entry'!$AP$6:$AP$200,'Data Validation'!$U$3, 'Data entry'!$BD$6:$BD$200,"&lt;&gt;*Negative*"))</f>
        <v>0</v>
      </c>
      <c r="BB84" s="15">
        <f>SUM(COUNTIFS('Data entry'!$R$6:$R$200,'Summary Data'!$A84,'Data entry'!$B$6:$B$200,{"Confirmed";"Probable"},'Data entry'!$AQ$6:$AQ$200,'Data Validation'!$V$6, 'Data entry'!$AP$6:$AP$200,'Data Validation'!$U$4, 'Data entry'!$BD$6:$BD$200,"&lt;&gt;*Negative*"))</f>
        <v>0</v>
      </c>
      <c r="BC84" s="15">
        <f>SUM(COUNTIFS('Data entry'!$R$6:$R$200,'Summary Data'!$A84,'Data entry'!$B$6:$B$200,{"Confirmed";"Probable"},'Data entry'!$AQ$6:$AQ$200,'Data Validation'!$V$6, 'Data entry'!$AP$6:$AP$200,'Data Validation'!$U$5, 'Data entry'!$BD$6:$BD$200,"&lt;&gt;*Negative*"))</f>
        <v>0</v>
      </c>
      <c r="BD84" s="15">
        <f>SUM(COUNTIFS('Data entry'!$R$6:$R$200,'Summary Data'!$A84,'Data entry'!$B$6:$B$200,{"Confirmed";"Probable"},'Data entry'!$AQ$6:$AQ$200,'Data Validation'!$V$6, 'Data entry'!$AP$6:$AP$200,'Data Validation'!$U$6, 'Data entry'!$BD$6:$BD$200,"&lt;&gt;*Negative*"))</f>
        <v>0</v>
      </c>
      <c r="BE84" s="15">
        <f>SUM(COUNTIFS('Data entry'!$R$6:$R$200,'Summary Data'!$A84,'Data entry'!$B$6:$B$200,{"Confirmed";"Probable"},'Data entry'!$AQ$6:$AQ$200,'Data Validation'!$V$7, 'Data entry'!$AP$6:$AP$200,'Data Validation'!$U$2, 'Data entry'!$BD$6:$BD$200,"&lt;&gt;*Negative*"))</f>
        <v>0</v>
      </c>
      <c r="BF84" s="15">
        <f>SUM(COUNTIFS('Data entry'!$R$6:$R$200,'Summary Data'!$A84,'Data entry'!$B$6:$B$200,{"Confirmed";"Probable"},'Data entry'!$AQ$6:$AQ$200,'Data Validation'!$V$7, 'Data entry'!$AP$6:$AP$200,'Data Validation'!$U$3, 'Data entry'!$BD$6:$BD$200,"&lt;&gt;*Negative*"))</f>
        <v>0</v>
      </c>
      <c r="BG84" s="15">
        <f>SUM(COUNTIFS('Data entry'!$R$6:$R$200,'Summary Data'!$A84,'Data entry'!$B$6:$B$200,{"Confirmed";"Probable"},'Data entry'!$AQ$6:$AQ$200,'Data Validation'!$V$7, 'Data entry'!$AP$6:$AP$200,'Data Validation'!$U$4, 'Data entry'!$BD$6:$BD$200,"&lt;&gt;*Negative*"))</f>
        <v>0</v>
      </c>
      <c r="BH84" s="15">
        <f>SUM(COUNTIFS('Data entry'!$R$6:$R$200,'Summary Data'!$A84,'Data entry'!$B$6:$B$200,{"Confirmed";"Probable"},'Data entry'!$AQ$6:$AQ$200,'Data Validation'!$V$7, 'Data entry'!$AP$6:$AP$200,'Data Validation'!$U$5, 'Data entry'!$BD$6:$BD$200,"&lt;&gt;*Negative*"))</f>
        <v>0</v>
      </c>
      <c r="BI84" s="15">
        <f>SUM(COUNTIFS('Data entry'!$R$6:$R$200,'Summary Data'!$A84,'Data entry'!$B$6:$B$200,{"Confirmed";"Probable"},'Data entry'!$AQ$6:$AQ$200,'Data Validation'!$V$7, 'Data entry'!$AP$6:$AP$200,'Data Validation'!$U$6, 'Data entry'!$BD$6:$BD$200,"&lt;&gt;*Negative*"))</f>
        <v>0</v>
      </c>
      <c r="BJ84" s="15">
        <f>SUM(COUNTIFS('Data entry'!$R$6:$R$200,'Summary Data'!$A84,'Data entry'!$B$6:$B$200,{"Confirmed";"Probable"},'Data entry'!$AQ$6:$AQ$200,'Data Validation'!$V$8, 'Data entry'!$AP$6:$AP$200,'Data Validation'!$U$2, 'Data entry'!$BD$6:$BD$200,"&lt;&gt;*Negative*"))</f>
        <v>0</v>
      </c>
      <c r="BK84" s="15">
        <f>SUM(COUNTIFS('Data entry'!$R$6:$R$200,'Summary Data'!$A84,'Data entry'!$B$6:$B$200,{"Confirmed";"Probable"},'Data entry'!$AQ$6:$AQ$200,'Data Validation'!$V$8, 'Data entry'!$AP$6:$AP$200,'Data Validation'!$U$3, 'Data entry'!$BD$6:$BD$200,"&lt;&gt;*Negative*"))</f>
        <v>0</v>
      </c>
      <c r="BL84" s="15">
        <f>SUM(COUNTIFS('Data entry'!$R$6:$R$200,'Summary Data'!$A84,'Data entry'!$B$6:$B$200,{"Confirmed";"Probable"},'Data entry'!$AQ$6:$AQ$200,'Data Validation'!$V$8, 'Data entry'!$AP$6:$AP$200,'Data Validation'!$U$4, 'Data entry'!$BD$6:$BD$200,"&lt;&gt;*Negative*"))</f>
        <v>0</v>
      </c>
      <c r="BM84" s="15">
        <f>SUM(COUNTIFS('Data entry'!$R$6:$R$200,'Summary Data'!$A84,'Data entry'!$B$6:$B$200,{"Confirmed";"Probable"},'Data entry'!$AQ$6:$AQ$200,'Data Validation'!$V$8, 'Data entry'!$AP$6:$AP$200,'Data Validation'!$U$5, 'Data entry'!$BD$6:$BD$200,"&lt;&gt;*Negative*"))</f>
        <v>0</v>
      </c>
      <c r="BN84" s="15">
        <f>SUM(COUNTIFS('Data entry'!$R$6:$R$200,'Summary Data'!$A84,'Data entry'!$B$6:$B$200,{"Confirmed";"Probable"},'Data entry'!$AQ$6:$AQ$200,'Data Validation'!$V$8, 'Data entry'!$AP$6:$AP$200,'Data Validation'!$U$6, 'Data entry'!$BD$6:$BD$200,"&lt;&gt;*Negative*"))</f>
        <v>0</v>
      </c>
      <c r="BO84" s="15">
        <f>SUM(COUNTIFS('Data entry'!$R$6:$R$200,'Summary Data'!$A84,'Data entry'!$B$6:$B$200,{"Confirmed";"Probable"},'Data entry'!$AQ$6:$AQ$200,'Data Validation'!$V$9, 'Data entry'!$AP$6:$AP$200,'Data Validation'!$U$2, 'Data entry'!$BD$6:$BD$200,"&lt;&gt;*Negative*"))</f>
        <v>0</v>
      </c>
      <c r="BP84" s="15">
        <f>SUM(COUNTIFS('Data entry'!$R$6:$R$200,'Summary Data'!$A84,'Data entry'!$B$6:$B$200,{"Confirmed";"Probable"},'Data entry'!$AQ$6:$AQ$200,'Data Validation'!$V$9, 'Data entry'!$AP$6:$AP$200,'Data Validation'!$U$3, 'Data entry'!$BD$6:$BD$200,"&lt;&gt;*Negative*"))</f>
        <v>0</v>
      </c>
      <c r="BQ84" s="15">
        <f>SUM(COUNTIFS('Data entry'!$R$6:$R$200,'Summary Data'!$A84,'Data entry'!$B$6:$B$200,{"Confirmed";"Probable"},'Data entry'!$AQ$6:$AQ$200,'Data Validation'!$V$9, 'Data entry'!$AP$6:$AP$200,'Data Validation'!$U$4, 'Data entry'!$BD$6:$BD$200,"&lt;&gt;*Negative*"))</f>
        <v>0</v>
      </c>
      <c r="BR84" s="15">
        <f>SUM(COUNTIFS('Data entry'!$R$6:$R$200,'Summary Data'!$A84,'Data entry'!$B$6:$B$200,{"Confirmed";"Probable"},'Data entry'!$AQ$6:$AQ$200,'Data Validation'!$V$9, 'Data entry'!$AP$6:$AP$200,'Data Validation'!$U$5, 'Data entry'!$BD$6:$BD$200,"&lt;&gt;*Negative*"))</f>
        <v>0</v>
      </c>
      <c r="BS84" s="15">
        <f>SUM(COUNTIFS('Data entry'!$R$6:$R$200,'Summary Data'!$A84,'Data entry'!$B$6:$B$200,{"Confirmed";"Probable"},'Data entry'!$AQ$6:$AQ$200,'Data Validation'!$V$9, 'Data entry'!$AP$6:$AP$200,'Data Validation'!$U$6, 'Data entry'!$BD$6:$BD$200,"&lt;&gt;*Negative*"))</f>
        <v>0</v>
      </c>
      <c r="BT84" s="15">
        <f>SUM(COUNTIFS('Data entry'!$R$6:$R$200,'Summary Data'!$A84,'Data entry'!$B$6:$B$200,{"Confirmed";"Probable"},'Data entry'!$AQ$6:$AQ$200,'Data Validation'!$V$10, 'Data entry'!$AP$6:$AP$200,'Data Validation'!$U$2, 'Data entry'!$BD$6:$BD$200,"&lt;&gt;*Negative*"))</f>
        <v>0</v>
      </c>
      <c r="BU84" s="15">
        <f>SUM(COUNTIFS('Data entry'!$R$6:$R$200,'Summary Data'!$A84,'Data entry'!$B$6:$B$200,{"Confirmed";"Probable"},'Data entry'!$AQ$6:$AQ$200,'Data Validation'!$V$10, 'Data entry'!$AP$6:$AP$200,'Data Validation'!$U$3, 'Data entry'!$BD$6:$BD$200,"&lt;&gt;*Negative*"))</f>
        <v>0</v>
      </c>
      <c r="BV84" s="15">
        <f>SUM(COUNTIFS('Data entry'!$R$6:$R$200,'Summary Data'!$A84,'Data entry'!$B$6:$B$200,{"Confirmed";"Probable"},'Data entry'!$AQ$6:$AQ$200,'Data Validation'!$V$10, 'Data entry'!$AP$6:$AP$200,'Data Validation'!$U$4, 'Data entry'!$BD$6:$BD$200,"&lt;&gt;*Negative*"))</f>
        <v>0</v>
      </c>
      <c r="BW84" s="15">
        <f>SUM(COUNTIFS('Data entry'!$R$6:$R$200,'Summary Data'!$A84,'Data entry'!$B$6:$B$200,{"Confirmed";"Probable"},'Data entry'!$AQ$6:$AQ$200,'Data Validation'!$V$10, 'Data entry'!$AP$6:$AP$200,'Data Validation'!$U$5, 'Data entry'!$BD$6:$BD$200,"&lt;&gt;*Negative*"))</f>
        <v>0</v>
      </c>
      <c r="BX84" s="15">
        <f>SUM(COUNTIFS('Data entry'!$R$6:$R$200,'Summary Data'!$A84,'Data entry'!$B$6:$B$200,{"Confirmed";"Probable"},'Data entry'!$AQ$6:$AQ$200,'Data Validation'!$V$10, 'Data entry'!$AP$6:$AP$200,'Data Validation'!$U$6, 'Data entry'!$BD$6:$BD$200,"&lt;&gt;*Negative*"))</f>
        <v>0</v>
      </c>
      <c r="BY84" s="15">
        <f>SUM(COUNTIFS('Data entry'!$R$6:$R$200,'Summary Data'!$A84,'Data entry'!$B$6:$B$200,{"Confirmed";"Probable"},'Data entry'!$AQ$6:$AQ$200,'Data Validation'!$V$11, 'Data entry'!$AP$6:$AP$200,'Data Validation'!$U$2, 'Data entry'!$BD$6:$BD$200,"&lt;&gt;*Negative*"))</f>
        <v>0</v>
      </c>
      <c r="BZ84" s="15">
        <f>SUM(COUNTIFS('Data entry'!$R$6:$R$200,'Summary Data'!$A84,'Data entry'!$B$6:$B$200,{"Confirmed";"Probable"},'Data entry'!$AQ$6:$AQ$200,'Data Validation'!$V$11, 'Data entry'!$AP$6:$AP$200,'Data Validation'!$U$3, 'Data entry'!$BD$6:$BD$200,"&lt;&gt;*Negative*"))</f>
        <v>0</v>
      </c>
      <c r="CA84" s="15">
        <f>SUM(COUNTIFS('Data entry'!$R$6:$R$200,'Summary Data'!$A84,'Data entry'!$B$6:$B$200,{"Confirmed";"Probable"},'Data entry'!$AQ$6:$AQ$200,'Data Validation'!$V$11, 'Data entry'!$AP$6:$AP$200,'Data Validation'!$U$4, 'Data entry'!$BD$6:$BD$200,"&lt;&gt;*Negative*"))</f>
        <v>0</v>
      </c>
      <c r="CB84" s="15">
        <f>SUM(COUNTIFS('Data entry'!$R$6:$R$200,'Summary Data'!$A84,'Data entry'!$B$6:$B$200,{"Confirmed";"Probable"},'Data entry'!$AQ$6:$AQ$200,'Data Validation'!$V$11, 'Data entry'!$AP$6:$AP$200,'Data Validation'!$U$5, 'Data entry'!$BD$6:$BD$200,"&lt;&gt;*Negative*"))</f>
        <v>0</v>
      </c>
      <c r="CC84" s="15">
        <f>SUM(COUNTIFS('Data entry'!$R$6:$R$200,'Summary Data'!$A84,'Data entry'!$B$6:$B$200,{"Confirmed";"Probable"},'Data entry'!$AQ$6:$AQ$200,'Data Validation'!$V$11, 'Data entry'!$AP$6:$AP$200,'Data Validation'!$U$6, 'Data entry'!$BD$6:$BD$200,"&lt;&gt;*Negative*"))</f>
        <v>0</v>
      </c>
    </row>
    <row r="85" spans="1:81" x14ac:dyDescent="0.3">
      <c r="A85" s="12">
        <f t="shared" si="9"/>
        <v>73</v>
      </c>
      <c r="B85" s="13">
        <f t="shared" si="6"/>
        <v>0</v>
      </c>
      <c r="C85" s="13">
        <f>COUNTIFS('Data entry'!$R$6:$R$200,$A85,'Data entry'!$B$6:$B$200,"Confirmed",'Data entry'!$BD$6:$BD$200,"&lt;&gt;*Negative*")</f>
        <v>0</v>
      </c>
      <c r="D85" s="13">
        <f>COUNTIFS('Data entry'!$R$6:$R$200,$A85,'Data entry'!$B$6:$B$200,"Probable",'Data entry'!$BD$6:$BD$200,"&lt;&gt;*Negative*")</f>
        <v>0</v>
      </c>
      <c r="E85" s="13">
        <f>COUNTIFS('Data entry'!$R$6:$R$200,$A85,'Data entry'!$B$6:$B$200,"DNM")</f>
        <v>0</v>
      </c>
      <c r="F85" s="13">
        <f>SUM(COUNTIFS('Data entry'!$R$6:$R$200,'Summary Data'!$A85,'Data entry'!$B$6:$B$200,{"Confirmed";"Probable"},'Data entry'!$AO$6:$AO$200,$F$10, 'Data entry'!$BD$6:$BD$200,"&lt;&gt;*Negative*"))</f>
        <v>0</v>
      </c>
      <c r="G85" s="13">
        <f>SUM(COUNTIFS('Data entry'!$R$6:$R$200,'Summary Data'!$A85,'Data entry'!$B$6:$B$200,{"Confirmed";"Probable"},'Data entry'!$AO$6:$AO$200,$G$10, 'Data entry'!$BD$6:$BD$200,"&lt;&gt;*Negative*"))</f>
        <v>0</v>
      </c>
      <c r="H85" s="13">
        <f>SUM(COUNTIFS('Data entry'!$R$6:$R$200,'Summary Data'!$A85,'Data entry'!$B$6:$B$200,{"Confirmed";"Probable"},'Data entry'!$AO$6:$AO$200,$H$10, 'Data entry'!$BD$6:$BD$200,"&lt;&gt;*Negative*"))</f>
        <v>0</v>
      </c>
      <c r="I85" s="13">
        <f>SUM(COUNTIFS('Data entry'!$R$6:$R$200,'Summary Data'!$A85,'Data entry'!$B$6:$B$200,{"Confirmed";"Probable"},'Data entry'!$AO$6:$AO$200,$I$10, 'Data entry'!$BD$6:$BD$200,"&lt;&gt;*Negative*"))</f>
        <v>0</v>
      </c>
      <c r="J85" s="13">
        <f>SUM(COUNTIFS('Data entry'!$R$6:$R$200,'Summary Data'!$A85,'Data entry'!$B$6:$B$200,{"Confirmed";"Probable"},'Data entry'!$AO$6:$AO$200,$J$10, 'Data entry'!$BD$6:$BD$200,"&lt;&gt;*Negative*"))</f>
        <v>0</v>
      </c>
      <c r="K85" s="13">
        <f>SUM(COUNTIFS('Data entry'!$R$6:$R$200,'Summary Data'!$A85,'Data entry'!$B$6:$B$200,{"Confirmed";"Probable"},'Data entry'!$AO$6:$AO$200,$K$10, 'Data entry'!$BD$6:$BD$200,"&lt;&gt;*Negative*"))</f>
        <v>0</v>
      </c>
      <c r="L85" s="13">
        <f>SUM(COUNTIFS('Data entry'!$R$6:$R$200,'Summary Data'!$A85,'Data entry'!$B$6:$B$200,{"Confirmed";"Probable"},'Data entry'!$AO$6:$AO$200,$L$10, 'Data entry'!$BD$6:$BD$200,"&lt;&gt;*Negative*"))</f>
        <v>0</v>
      </c>
      <c r="M85" s="13">
        <f>SUM(COUNTIFS('Data entry'!$R$6:$R$200,'Summary Data'!$A85,'Data entry'!$B$6:$B$200,{"Confirmed";"Probable"},'Data entry'!$AO$6:$AO$200,$M$10, 'Data entry'!$BD$6:$BD$200,"&lt;&gt;*Negative*"))</f>
        <v>0</v>
      </c>
      <c r="N85" s="13">
        <f>SUM(COUNTIFS('Data entry'!$R$6:$R$200,'Summary Data'!$A85,'Data entry'!$B$6:$B$200,{"Confirmed";"Probable"},'Data entry'!$AO$6:$AO$200,$N$10, 'Data entry'!$BD$6:$BD$200,"&lt;&gt;*Negative*"))</f>
        <v>0</v>
      </c>
      <c r="O85" s="15">
        <f t="shared" si="7"/>
        <v>0</v>
      </c>
      <c r="P85" s="15">
        <f t="shared" si="8"/>
        <v>0</v>
      </c>
      <c r="Q85" s="15">
        <f>SUM(COUNTIFS('Data entry'!$R$6:$R$200,'Summary Data'!$A85,'Data entry'!$B$6:$B$200,{"Confirmed";"Probable"},'Data entry'!$AP$6:$AP$200,'Data Validation'!$U$2, 'Data entry'!$BD$6:$BD$200,"&lt;&gt;*Negative*"))</f>
        <v>0</v>
      </c>
      <c r="R85" s="15">
        <f>SUM(COUNTIFS('Data entry'!$R$6:$R$200,'Summary Data'!$A85,'Data entry'!$B$6:$B$200,{"Confirmed";"Probable"},'Data entry'!$AP$6:$AP$200,'Data Validation'!$U$3, 'Data entry'!$BD$6:$BD$200,"&lt;&gt;*Negative*"))</f>
        <v>0</v>
      </c>
      <c r="S85" s="15">
        <f>SUM(COUNTIFS('Data entry'!$R$6:$R$200,'Summary Data'!$A85,'Data entry'!$B$6:$B$200,{"Confirmed";"Probable"},'Data entry'!$AP$6:$AP$200,'Data Validation'!$U$4, 'Data entry'!$BD$6:$BD$200,"&lt;&gt;*Negative*"))</f>
        <v>0</v>
      </c>
      <c r="T85" s="15">
        <f>SUM(COUNTIFS('Data entry'!$R$6:$R$200,'Summary Data'!$A85,'Data entry'!$B$6:$B$200,{"Confirmed";"Probable"},'Data entry'!$AP$6:$AP$200,'Data Validation'!$U$5, 'Data entry'!$BD$6:$BD$200,"&lt;&gt;*Negative*"))</f>
        <v>0</v>
      </c>
      <c r="U85" s="15">
        <f>SUM(COUNTIFS('Data entry'!$R$6:$R$200,'Summary Data'!$A85,'Data entry'!$B$6:$B$200,{"Confirmed";"Probable"},'Data entry'!$AP$6:$AP$200,'Data Validation'!$U$6, 'Data entry'!$BD$6:$BD$200,"&lt;&gt;*Negative*"))</f>
        <v>0</v>
      </c>
      <c r="V85" s="15">
        <f>SUM(COUNTIFS('Data entry'!$R$6:$R$200,'Summary Data'!$A85,'Data entry'!$B$6:$B$200,{"Confirmed";"Probable"},'Data entry'!$AQ$6:$AQ$200,'Data Validation'!$V$2, 'Data entry'!$BD$6:$BD$200,"&lt;&gt;*Negative*"))</f>
        <v>0</v>
      </c>
      <c r="W85" s="15">
        <f>SUM(COUNTIFS('Data entry'!$R$6:$R$200,'Summary Data'!$A85,'Data entry'!$B$6:$B$200,{"Confirmed";"Probable"},'Data entry'!$AQ$6:$AQ$200,'Data Validation'!$V$3, 'Data entry'!$BD$6:$BD$200,"&lt;&gt;*Negative*"))</f>
        <v>0</v>
      </c>
      <c r="X85" s="15">
        <f>SUM(COUNTIFS('Data entry'!$R$6:$R$200,'Summary Data'!$A85,'Data entry'!$B$6:$B$200,{"Confirmed";"Probable"},'Data entry'!$AQ$6:$AQ$200,'Data Validation'!$V$4, 'Data entry'!$BD$6:$BD$200,"&lt;&gt;*Negative*"))</f>
        <v>0</v>
      </c>
      <c r="Y85" s="15">
        <f>SUM(COUNTIFS('Data entry'!$R$6:$R$200,'Summary Data'!$A85,'Data entry'!$B$6:$B$200,{"Confirmed";"Probable"},'Data entry'!$AQ$6:$AQ$200,'Data Validation'!$V$5, 'Data entry'!$BD$6:$BD$200,"&lt;&gt;*Negative*"))</f>
        <v>0</v>
      </c>
      <c r="Z85" s="15">
        <f>SUM(COUNTIFS('Data entry'!$R$6:$R$200,'Summary Data'!$A85,'Data entry'!$B$6:$B$200,{"Confirmed";"Probable"},'Data entry'!$AQ$6:$AQ$200,'Data Validation'!$V$6, 'Data entry'!$BD$6:$BD$200,"&lt;&gt;*Negative*"))</f>
        <v>0</v>
      </c>
      <c r="AA85" s="15">
        <f>SUM(COUNTIFS('Data entry'!$R$6:$R$200,'Summary Data'!$A85,'Data entry'!$B$6:$B$200,{"Confirmed";"Probable"},'Data entry'!$AQ$6:$AQ$200,'Data Validation'!$V$7, 'Data entry'!$BD$6:$BD$200,"&lt;&gt;*Negative*"))</f>
        <v>0</v>
      </c>
      <c r="AB85" s="15">
        <f>SUM(COUNTIFS('Data entry'!$R$6:$R$200,'Summary Data'!$A85,'Data entry'!$B$6:$B$200,{"Confirmed";"Probable"},'Data entry'!$AQ$6:$AQ$200,'Data Validation'!$V$8, 'Data entry'!$BD$6:$BD$200,"&lt;&gt;*Negative*"))</f>
        <v>0</v>
      </c>
      <c r="AC85" s="15">
        <f>SUM(COUNTIFS('Data entry'!$R$6:$R$200,'Summary Data'!$A85,'Data entry'!$B$6:$B$200,{"Confirmed";"Probable"},'Data entry'!$AQ$6:$AQ$200,'Data Validation'!$V$9, 'Data entry'!$BD$6:$BD$200,"&lt;&gt;*Negative*"))</f>
        <v>0</v>
      </c>
      <c r="AD85" s="15">
        <f>SUM(COUNTIFS('Data entry'!$R$6:$R$200,'Summary Data'!$A85,'Data entry'!$B$6:$B$200,{"Confirmed";"Probable"},'Data entry'!$AQ$6:$AQ$200,'Data Validation'!$V$10, 'Data entry'!$BD$6:$BD$200,"&lt;&gt;*Negative*"))</f>
        <v>0</v>
      </c>
      <c r="AE85" s="15">
        <f>SUM(COUNTIFS('Data entry'!$R$6:$R$200,'Summary Data'!$A85,'Data entry'!$B$6:$B$200,{"Confirmed";"Probable"},'Data entry'!$AQ$6:$AQ$200,'Data Validation'!$V$11, 'Data entry'!$BD$6:$BD$200,"&lt;&gt;*Negative*"))</f>
        <v>0</v>
      </c>
      <c r="AF85" s="15">
        <f>SUM(COUNTIFS('Data entry'!$R$6:$R$200,'Summary Data'!$A85,'Data entry'!$B$6:$B$200,{"Confirmed";"Probable"},'Data entry'!$AQ$6:$AQ$200,'Data Validation'!$V$2, 'Data entry'!$AP$6:$AP$200,'Data Validation'!$U$2, 'Data entry'!$BD$6:$BD$200,"&lt;&gt;*Negative*"))</f>
        <v>0</v>
      </c>
      <c r="AG85" s="15">
        <f>SUM(COUNTIFS('Data entry'!$R$6:$R$200,'Summary Data'!$A85,'Data entry'!$B$6:$B$200,{"Confirmed";"Probable"},'Data entry'!$AQ$6:$AQ$200,'Data Validation'!$V$2, 'Data entry'!$AP$6:$AP$200,'Data Validation'!$U$3, 'Data entry'!$BD$6:$BD$200,"&lt;&gt;*Negative*"))</f>
        <v>0</v>
      </c>
      <c r="AH85" s="15">
        <f>SUM(COUNTIFS('Data entry'!$R$6:$R$200,'Summary Data'!$A85,'Data entry'!$B$6:$B$200,{"Confirmed";"Probable"},'Data entry'!$AQ$6:$AQ$200,'Data Validation'!$V$2, 'Data entry'!$AP$6:$AP$200,'Data Validation'!$U$4, 'Data entry'!$BD$6:$BD$200,"&lt;&gt;*Negative*"))</f>
        <v>0</v>
      </c>
      <c r="AI85" s="15">
        <f>SUM(COUNTIFS('Data entry'!$R$6:$R$200,'Summary Data'!$A85,'Data entry'!$B$6:$B$200,{"Confirmed";"Probable"},'Data entry'!$AQ$6:$AQ$200,'Data Validation'!$V$2, 'Data entry'!$AP$6:$AP$200,'Data Validation'!$U$5, 'Data entry'!$BD$6:$BD$200,"&lt;&gt;*Negative*"))</f>
        <v>0</v>
      </c>
      <c r="AJ85" s="15">
        <f>SUM(COUNTIFS('Data entry'!$R$6:$R$200,'Summary Data'!$A85,'Data entry'!$B$6:$B$200,{"Confirmed";"Probable"},'Data entry'!$AQ$6:$AQ$200,'Data Validation'!$V$2, 'Data entry'!$AP$6:$AP$200,'Data Validation'!$U$6, 'Data entry'!$BD$6:$BD$200,"&lt;&gt;*Negative*"))</f>
        <v>0</v>
      </c>
      <c r="AK85" s="15">
        <f>SUM(COUNTIFS('Data entry'!$R$6:$R$200,'Summary Data'!$A85,'Data entry'!$B$6:$B$200,{"Confirmed";"Probable"},'Data entry'!$AQ$6:$AQ$200,'Data Validation'!$V$3, 'Data entry'!$AP$6:$AP$200,'Data Validation'!$U$2, 'Data entry'!$BD$6:$BD$200,"&lt;&gt;*Negative*"))</f>
        <v>0</v>
      </c>
      <c r="AL85" s="15">
        <f>SUM(COUNTIFS('Data entry'!$R$6:$R$200,'Summary Data'!$A85,'Data entry'!$B$6:$B$200,{"Confirmed";"Probable"},'Data entry'!$AQ$6:$AQ$200,'Data Validation'!$V$3, 'Data entry'!$AP$6:$AP$200,'Data Validation'!$U$3, 'Data entry'!$BD$6:$BD$200,"&lt;&gt;*Negative*"))</f>
        <v>0</v>
      </c>
      <c r="AM85" s="15">
        <f>SUM(COUNTIFS('Data entry'!$R$6:$R$200,'Summary Data'!$A85,'Data entry'!$B$6:$B$200,{"Confirmed";"Probable"},'Data entry'!$AQ$6:$AQ$200,'Data Validation'!$V$3, 'Data entry'!$AP$6:$AP$200,'Data Validation'!$U$4, 'Data entry'!$BD$6:$BD$200,"&lt;&gt;*Negative*"))</f>
        <v>0</v>
      </c>
      <c r="AN85" s="15">
        <f>SUM(COUNTIFS('Data entry'!$R$6:$R$200,'Summary Data'!$A85,'Data entry'!$B$6:$B$200,{"Confirmed";"Probable"},'Data entry'!$AQ$6:$AQ$200,'Data Validation'!$V$3, 'Data entry'!$AP$6:$AP$200,'Data Validation'!$U$5, 'Data entry'!$BD$6:$BD$200,"&lt;&gt;*Negative*"))</f>
        <v>0</v>
      </c>
      <c r="AO85" s="15">
        <f>SUM(COUNTIFS('Data entry'!$R$6:$R$200,'Summary Data'!$A85,'Data entry'!$B$6:$B$200,{"Confirmed";"Probable"},'Data entry'!$AQ$6:$AQ$200,'Data Validation'!$V$3, 'Data entry'!$AP$6:$AP$200,'Data Validation'!$U$6, 'Data entry'!$BD$6:$BD$200,"&lt;&gt;*Negative*"))</f>
        <v>0</v>
      </c>
      <c r="AP85" s="15">
        <f>SUM(COUNTIFS('Data entry'!$R$6:$R$200,'Summary Data'!$A85,'Data entry'!$B$6:$B$200,{"Confirmed";"Probable"},'Data entry'!$AQ$6:$AQ$200,'Data Validation'!$V$4, 'Data entry'!$AP$6:$AP$200,'Data Validation'!$U$2, 'Data entry'!$BD$6:$BD$200,"&lt;&gt;*Negative*"))</f>
        <v>0</v>
      </c>
      <c r="AQ85" s="15">
        <f>SUM(COUNTIFS('Data entry'!$R$6:$R$200,'Summary Data'!$A85,'Data entry'!$B$6:$B$200,{"Confirmed";"Probable"},'Data entry'!$AQ$6:$AQ$200,'Data Validation'!$V$4, 'Data entry'!$AP$6:$AP$200,'Data Validation'!$U$3, 'Data entry'!$BD$6:$BD$200,"&lt;&gt;*Negative*"))</f>
        <v>0</v>
      </c>
      <c r="AR85" s="15">
        <f>SUM(COUNTIFS('Data entry'!$R$6:$R$200,'Summary Data'!$A85,'Data entry'!$B$6:$B$200,{"Confirmed";"Probable"},'Data entry'!$AQ$6:$AQ$200,'Data Validation'!$V$4, 'Data entry'!$AP$6:$AP$200,'Data Validation'!$U$4, 'Data entry'!$BD$6:$BD$200,"&lt;&gt;*Negative*"))</f>
        <v>0</v>
      </c>
      <c r="AS85" s="15">
        <f>SUM(COUNTIFS('Data entry'!$R$6:$R$200,'Summary Data'!$A85,'Data entry'!$B$6:$B$200,{"Confirmed";"Probable"},'Data entry'!$AQ$6:$AQ$200,'Data Validation'!$V$4, 'Data entry'!$AP$6:$AP$200,'Data Validation'!$U$5, 'Data entry'!$BD$6:$BD$200,"&lt;&gt;*Negative*"))</f>
        <v>0</v>
      </c>
      <c r="AT85" s="15">
        <f>SUM(COUNTIFS('Data entry'!$R$6:$R$200,'Summary Data'!$A85,'Data entry'!$B$6:$B$200,{"Confirmed";"Probable"},'Data entry'!$AQ$6:$AQ$200,'Data Validation'!$V$4, 'Data entry'!$AP$6:$AP$200,'Data Validation'!$U$6, 'Data entry'!$BD$6:$BD$200,"&lt;&gt;*Negative*"))</f>
        <v>0</v>
      </c>
      <c r="AU85" s="15">
        <f>SUM(COUNTIFS('Data entry'!$R$6:$R$200,'Summary Data'!$A85,'Data entry'!$B$6:$B$200,{"Confirmed";"Probable"},'Data entry'!$AQ$6:$AQ$200,'Data Validation'!$V$5, 'Data entry'!$AP$6:$AP$200,'Data Validation'!$U$2, 'Data entry'!$BD$6:$BD$200,"&lt;&gt;*Negative*"))</f>
        <v>0</v>
      </c>
      <c r="AV85" s="15">
        <f>SUM(COUNTIFS('Data entry'!$R$6:$R$200,'Summary Data'!$A85,'Data entry'!$B$6:$B$200,{"Confirmed";"Probable"},'Data entry'!$AQ$6:$AQ$200,'Data Validation'!$V$5, 'Data entry'!$AP$6:$AP$200,'Data Validation'!$U$3, 'Data entry'!$BD$6:$BD$200,"&lt;&gt;*Negative*"))</f>
        <v>0</v>
      </c>
      <c r="AW85" s="15">
        <f>SUM(COUNTIFS('Data entry'!$R$6:$R$200,'Summary Data'!$A85,'Data entry'!$B$6:$B$200,{"Confirmed";"Probable"},'Data entry'!$AQ$6:$AQ$200,'Data Validation'!$V$5, 'Data entry'!$AP$6:$AP$200,'Data Validation'!$U$4, 'Data entry'!$BD$6:$BD$200,"&lt;&gt;*Negative*"))</f>
        <v>0</v>
      </c>
      <c r="AX85" s="15">
        <f>SUM(COUNTIFS('Data entry'!$R$6:$R$200,'Summary Data'!$A85,'Data entry'!$B$6:$B$200,{"Confirmed";"Probable"},'Data entry'!$AQ$6:$AQ$200,'Data Validation'!$V$5, 'Data entry'!$AP$6:$AP$200,'Data Validation'!$U$5, 'Data entry'!$BD$6:$BD$200,"&lt;&gt;*Negative*"))</f>
        <v>0</v>
      </c>
      <c r="AY85" s="15">
        <f>SUM(COUNTIFS('Data entry'!$R$6:$R$200,'Summary Data'!$A85,'Data entry'!$B$6:$B$200,{"Confirmed";"Probable"},'Data entry'!$AQ$6:$AQ$200,'Data Validation'!$V$5, 'Data entry'!$AP$6:$AP$200,'Data Validation'!$U$6, 'Data entry'!$BD$6:$BD$200,"&lt;&gt;*Negative*"))</f>
        <v>0</v>
      </c>
      <c r="AZ85" s="15">
        <f>SUM(COUNTIFS('Data entry'!$R$6:$R$200,'Summary Data'!$A85,'Data entry'!$B$6:$B$200,{"Confirmed";"Probable"},'Data entry'!$AQ$6:$AQ$200,'Data Validation'!$V$6, 'Data entry'!$AP$6:$AP$200,'Data Validation'!$U$2, 'Data entry'!$BD$6:$BD$200,"&lt;&gt;*Negative*"))</f>
        <v>0</v>
      </c>
      <c r="BA85" s="15">
        <f>SUM(COUNTIFS('Data entry'!$R$6:$R$200,'Summary Data'!$A85,'Data entry'!$B$6:$B$200,{"Confirmed";"Probable"},'Data entry'!$AQ$6:$AQ$200,'Data Validation'!$V$6, 'Data entry'!$AP$6:$AP$200,'Data Validation'!$U$3, 'Data entry'!$BD$6:$BD$200,"&lt;&gt;*Negative*"))</f>
        <v>0</v>
      </c>
      <c r="BB85" s="15">
        <f>SUM(COUNTIFS('Data entry'!$R$6:$R$200,'Summary Data'!$A85,'Data entry'!$B$6:$B$200,{"Confirmed";"Probable"},'Data entry'!$AQ$6:$AQ$200,'Data Validation'!$V$6, 'Data entry'!$AP$6:$AP$200,'Data Validation'!$U$4, 'Data entry'!$BD$6:$BD$200,"&lt;&gt;*Negative*"))</f>
        <v>0</v>
      </c>
      <c r="BC85" s="15">
        <f>SUM(COUNTIFS('Data entry'!$R$6:$R$200,'Summary Data'!$A85,'Data entry'!$B$6:$B$200,{"Confirmed";"Probable"},'Data entry'!$AQ$6:$AQ$200,'Data Validation'!$V$6, 'Data entry'!$AP$6:$AP$200,'Data Validation'!$U$5, 'Data entry'!$BD$6:$BD$200,"&lt;&gt;*Negative*"))</f>
        <v>0</v>
      </c>
      <c r="BD85" s="15">
        <f>SUM(COUNTIFS('Data entry'!$R$6:$R$200,'Summary Data'!$A85,'Data entry'!$B$6:$B$200,{"Confirmed";"Probable"},'Data entry'!$AQ$6:$AQ$200,'Data Validation'!$V$6, 'Data entry'!$AP$6:$AP$200,'Data Validation'!$U$6, 'Data entry'!$BD$6:$BD$200,"&lt;&gt;*Negative*"))</f>
        <v>0</v>
      </c>
      <c r="BE85" s="15">
        <f>SUM(COUNTIFS('Data entry'!$R$6:$R$200,'Summary Data'!$A85,'Data entry'!$B$6:$B$200,{"Confirmed";"Probable"},'Data entry'!$AQ$6:$AQ$200,'Data Validation'!$V$7, 'Data entry'!$AP$6:$AP$200,'Data Validation'!$U$2, 'Data entry'!$BD$6:$BD$200,"&lt;&gt;*Negative*"))</f>
        <v>0</v>
      </c>
      <c r="BF85" s="15">
        <f>SUM(COUNTIFS('Data entry'!$R$6:$R$200,'Summary Data'!$A85,'Data entry'!$B$6:$B$200,{"Confirmed";"Probable"},'Data entry'!$AQ$6:$AQ$200,'Data Validation'!$V$7, 'Data entry'!$AP$6:$AP$200,'Data Validation'!$U$3, 'Data entry'!$BD$6:$BD$200,"&lt;&gt;*Negative*"))</f>
        <v>0</v>
      </c>
      <c r="BG85" s="15">
        <f>SUM(COUNTIFS('Data entry'!$R$6:$R$200,'Summary Data'!$A85,'Data entry'!$B$6:$B$200,{"Confirmed";"Probable"},'Data entry'!$AQ$6:$AQ$200,'Data Validation'!$V$7, 'Data entry'!$AP$6:$AP$200,'Data Validation'!$U$4, 'Data entry'!$BD$6:$BD$200,"&lt;&gt;*Negative*"))</f>
        <v>0</v>
      </c>
      <c r="BH85" s="15">
        <f>SUM(COUNTIFS('Data entry'!$R$6:$R$200,'Summary Data'!$A85,'Data entry'!$B$6:$B$200,{"Confirmed";"Probable"},'Data entry'!$AQ$6:$AQ$200,'Data Validation'!$V$7, 'Data entry'!$AP$6:$AP$200,'Data Validation'!$U$5, 'Data entry'!$BD$6:$BD$200,"&lt;&gt;*Negative*"))</f>
        <v>0</v>
      </c>
      <c r="BI85" s="15">
        <f>SUM(COUNTIFS('Data entry'!$R$6:$R$200,'Summary Data'!$A85,'Data entry'!$B$6:$B$200,{"Confirmed";"Probable"},'Data entry'!$AQ$6:$AQ$200,'Data Validation'!$V$7, 'Data entry'!$AP$6:$AP$200,'Data Validation'!$U$6, 'Data entry'!$BD$6:$BD$200,"&lt;&gt;*Negative*"))</f>
        <v>0</v>
      </c>
      <c r="BJ85" s="15">
        <f>SUM(COUNTIFS('Data entry'!$R$6:$R$200,'Summary Data'!$A85,'Data entry'!$B$6:$B$200,{"Confirmed";"Probable"},'Data entry'!$AQ$6:$AQ$200,'Data Validation'!$V$8, 'Data entry'!$AP$6:$AP$200,'Data Validation'!$U$2, 'Data entry'!$BD$6:$BD$200,"&lt;&gt;*Negative*"))</f>
        <v>0</v>
      </c>
      <c r="BK85" s="15">
        <f>SUM(COUNTIFS('Data entry'!$R$6:$R$200,'Summary Data'!$A85,'Data entry'!$B$6:$B$200,{"Confirmed";"Probable"},'Data entry'!$AQ$6:$AQ$200,'Data Validation'!$V$8, 'Data entry'!$AP$6:$AP$200,'Data Validation'!$U$3, 'Data entry'!$BD$6:$BD$200,"&lt;&gt;*Negative*"))</f>
        <v>0</v>
      </c>
      <c r="BL85" s="15">
        <f>SUM(COUNTIFS('Data entry'!$R$6:$R$200,'Summary Data'!$A85,'Data entry'!$B$6:$B$200,{"Confirmed";"Probable"},'Data entry'!$AQ$6:$AQ$200,'Data Validation'!$V$8, 'Data entry'!$AP$6:$AP$200,'Data Validation'!$U$4, 'Data entry'!$BD$6:$BD$200,"&lt;&gt;*Negative*"))</f>
        <v>0</v>
      </c>
      <c r="BM85" s="15">
        <f>SUM(COUNTIFS('Data entry'!$R$6:$R$200,'Summary Data'!$A85,'Data entry'!$B$6:$B$200,{"Confirmed";"Probable"},'Data entry'!$AQ$6:$AQ$200,'Data Validation'!$V$8, 'Data entry'!$AP$6:$AP$200,'Data Validation'!$U$5, 'Data entry'!$BD$6:$BD$200,"&lt;&gt;*Negative*"))</f>
        <v>0</v>
      </c>
      <c r="BN85" s="15">
        <f>SUM(COUNTIFS('Data entry'!$R$6:$R$200,'Summary Data'!$A85,'Data entry'!$B$6:$B$200,{"Confirmed";"Probable"},'Data entry'!$AQ$6:$AQ$200,'Data Validation'!$V$8, 'Data entry'!$AP$6:$AP$200,'Data Validation'!$U$6, 'Data entry'!$BD$6:$BD$200,"&lt;&gt;*Negative*"))</f>
        <v>0</v>
      </c>
      <c r="BO85" s="15">
        <f>SUM(COUNTIFS('Data entry'!$R$6:$R$200,'Summary Data'!$A85,'Data entry'!$B$6:$B$200,{"Confirmed";"Probable"},'Data entry'!$AQ$6:$AQ$200,'Data Validation'!$V$9, 'Data entry'!$AP$6:$AP$200,'Data Validation'!$U$2, 'Data entry'!$BD$6:$BD$200,"&lt;&gt;*Negative*"))</f>
        <v>0</v>
      </c>
      <c r="BP85" s="15">
        <f>SUM(COUNTIFS('Data entry'!$R$6:$R$200,'Summary Data'!$A85,'Data entry'!$B$6:$B$200,{"Confirmed";"Probable"},'Data entry'!$AQ$6:$AQ$200,'Data Validation'!$V$9, 'Data entry'!$AP$6:$AP$200,'Data Validation'!$U$3, 'Data entry'!$BD$6:$BD$200,"&lt;&gt;*Negative*"))</f>
        <v>0</v>
      </c>
      <c r="BQ85" s="15">
        <f>SUM(COUNTIFS('Data entry'!$R$6:$R$200,'Summary Data'!$A85,'Data entry'!$B$6:$B$200,{"Confirmed";"Probable"},'Data entry'!$AQ$6:$AQ$200,'Data Validation'!$V$9, 'Data entry'!$AP$6:$AP$200,'Data Validation'!$U$4, 'Data entry'!$BD$6:$BD$200,"&lt;&gt;*Negative*"))</f>
        <v>0</v>
      </c>
      <c r="BR85" s="15">
        <f>SUM(COUNTIFS('Data entry'!$R$6:$R$200,'Summary Data'!$A85,'Data entry'!$B$6:$B$200,{"Confirmed";"Probable"},'Data entry'!$AQ$6:$AQ$200,'Data Validation'!$V$9, 'Data entry'!$AP$6:$AP$200,'Data Validation'!$U$5, 'Data entry'!$BD$6:$BD$200,"&lt;&gt;*Negative*"))</f>
        <v>0</v>
      </c>
      <c r="BS85" s="15">
        <f>SUM(COUNTIFS('Data entry'!$R$6:$R$200,'Summary Data'!$A85,'Data entry'!$B$6:$B$200,{"Confirmed";"Probable"},'Data entry'!$AQ$6:$AQ$200,'Data Validation'!$V$9, 'Data entry'!$AP$6:$AP$200,'Data Validation'!$U$6, 'Data entry'!$BD$6:$BD$200,"&lt;&gt;*Negative*"))</f>
        <v>0</v>
      </c>
      <c r="BT85" s="15">
        <f>SUM(COUNTIFS('Data entry'!$R$6:$R$200,'Summary Data'!$A85,'Data entry'!$B$6:$B$200,{"Confirmed";"Probable"},'Data entry'!$AQ$6:$AQ$200,'Data Validation'!$V$10, 'Data entry'!$AP$6:$AP$200,'Data Validation'!$U$2, 'Data entry'!$BD$6:$BD$200,"&lt;&gt;*Negative*"))</f>
        <v>0</v>
      </c>
      <c r="BU85" s="15">
        <f>SUM(COUNTIFS('Data entry'!$R$6:$R$200,'Summary Data'!$A85,'Data entry'!$B$6:$B$200,{"Confirmed";"Probable"},'Data entry'!$AQ$6:$AQ$200,'Data Validation'!$V$10, 'Data entry'!$AP$6:$AP$200,'Data Validation'!$U$3, 'Data entry'!$BD$6:$BD$200,"&lt;&gt;*Negative*"))</f>
        <v>0</v>
      </c>
      <c r="BV85" s="15">
        <f>SUM(COUNTIFS('Data entry'!$R$6:$R$200,'Summary Data'!$A85,'Data entry'!$B$6:$B$200,{"Confirmed";"Probable"},'Data entry'!$AQ$6:$AQ$200,'Data Validation'!$V$10, 'Data entry'!$AP$6:$AP$200,'Data Validation'!$U$4, 'Data entry'!$BD$6:$BD$200,"&lt;&gt;*Negative*"))</f>
        <v>0</v>
      </c>
      <c r="BW85" s="15">
        <f>SUM(COUNTIFS('Data entry'!$R$6:$R$200,'Summary Data'!$A85,'Data entry'!$B$6:$B$200,{"Confirmed";"Probable"},'Data entry'!$AQ$6:$AQ$200,'Data Validation'!$V$10, 'Data entry'!$AP$6:$AP$200,'Data Validation'!$U$5, 'Data entry'!$BD$6:$BD$200,"&lt;&gt;*Negative*"))</f>
        <v>0</v>
      </c>
      <c r="BX85" s="15">
        <f>SUM(COUNTIFS('Data entry'!$R$6:$R$200,'Summary Data'!$A85,'Data entry'!$B$6:$B$200,{"Confirmed";"Probable"},'Data entry'!$AQ$6:$AQ$200,'Data Validation'!$V$10, 'Data entry'!$AP$6:$AP$200,'Data Validation'!$U$6, 'Data entry'!$BD$6:$BD$200,"&lt;&gt;*Negative*"))</f>
        <v>0</v>
      </c>
      <c r="BY85" s="15">
        <f>SUM(COUNTIFS('Data entry'!$R$6:$R$200,'Summary Data'!$A85,'Data entry'!$B$6:$B$200,{"Confirmed";"Probable"},'Data entry'!$AQ$6:$AQ$200,'Data Validation'!$V$11, 'Data entry'!$AP$6:$AP$200,'Data Validation'!$U$2, 'Data entry'!$BD$6:$BD$200,"&lt;&gt;*Negative*"))</f>
        <v>0</v>
      </c>
      <c r="BZ85" s="15">
        <f>SUM(COUNTIFS('Data entry'!$R$6:$R$200,'Summary Data'!$A85,'Data entry'!$B$6:$B$200,{"Confirmed";"Probable"},'Data entry'!$AQ$6:$AQ$200,'Data Validation'!$V$11, 'Data entry'!$AP$6:$AP$200,'Data Validation'!$U$3, 'Data entry'!$BD$6:$BD$200,"&lt;&gt;*Negative*"))</f>
        <v>0</v>
      </c>
      <c r="CA85" s="15">
        <f>SUM(COUNTIFS('Data entry'!$R$6:$R$200,'Summary Data'!$A85,'Data entry'!$B$6:$B$200,{"Confirmed";"Probable"},'Data entry'!$AQ$6:$AQ$200,'Data Validation'!$V$11, 'Data entry'!$AP$6:$AP$200,'Data Validation'!$U$4, 'Data entry'!$BD$6:$BD$200,"&lt;&gt;*Negative*"))</f>
        <v>0</v>
      </c>
      <c r="CB85" s="15">
        <f>SUM(COUNTIFS('Data entry'!$R$6:$R$200,'Summary Data'!$A85,'Data entry'!$B$6:$B$200,{"Confirmed";"Probable"},'Data entry'!$AQ$6:$AQ$200,'Data Validation'!$V$11, 'Data entry'!$AP$6:$AP$200,'Data Validation'!$U$5, 'Data entry'!$BD$6:$BD$200,"&lt;&gt;*Negative*"))</f>
        <v>0</v>
      </c>
      <c r="CC85" s="15">
        <f>SUM(COUNTIFS('Data entry'!$R$6:$R$200,'Summary Data'!$A85,'Data entry'!$B$6:$B$200,{"Confirmed";"Probable"},'Data entry'!$AQ$6:$AQ$200,'Data Validation'!$V$11, 'Data entry'!$AP$6:$AP$200,'Data Validation'!$U$6, 'Data entry'!$BD$6:$BD$200,"&lt;&gt;*Negative*"))</f>
        <v>0</v>
      </c>
    </row>
    <row r="86" spans="1:81" x14ac:dyDescent="0.3">
      <c r="A86" s="12">
        <f t="shared" si="9"/>
        <v>74</v>
      </c>
      <c r="B86" s="13">
        <f t="shared" si="6"/>
        <v>0</v>
      </c>
      <c r="C86" s="13">
        <f>COUNTIFS('Data entry'!$R$6:$R$200,$A86,'Data entry'!$B$6:$B$200,"Confirmed",'Data entry'!$BD$6:$BD$200,"&lt;&gt;*Negative*")</f>
        <v>0</v>
      </c>
      <c r="D86" s="13">
        <f>COUNTIFS('Data entry'!$R$6:$R$200,$A86,'Data entry'!$B$6:$B$200,"Probable",'Data entry'!$BD$6:$BD$200,"&lt;&gt;*Negative*")</f>
        <v>0</v>
      </c>
      <c r="E86" s="13">
        <f>COUNTIFS('Data entry'!$R$6:$R$200,$A86,'Data entry'!$B$6:$B$200,"DNM")</f>
        <v>0</v>
      </c>
      <c r="F86" s="13">
        <f>SUM(COUNTIFS('Data entry'!$R$6:$R$200,'Summary Data'!$A86,'Data entry'!$B$6:$B$200,{"Confirmed";"Probable"},'Data entry'!$AO$6:$AO$200,$F$10, 'Data entry'!$BD$6:$BD$200,"&lt;&gt;*Negative*"))</f>
        <v>0</v>
      </c>
      <c r="G86" s="13">
        <f>SUM(COUNTIFS('Data entry'!$R$6:$R$200,'Summary Data'!$A86,'Data entry'!$B$6:$B$200,{"Confirmed";"Probable"},'Data entry'!$AO$6:$AO$200,$G$10, 'Data entry'!$BD$6:$BD$200,"&lt;&gt;*Negative*"))</f>
        <v>0</v>
      </c>
      <c r="H86" s="13">
        <f>SUM(COUNTIFS('Data entry'!$R$6:$R$200,'Summary Data'!$A86,'Data entry'!$B$6:$B$200,{"Confirmed";"Probable"},'Data entry'!$AO$6:$AO$200,$H$10, 'Data entry'!$BD$6:$BD$200,"&lt;&gt;*Negative*"))</f>
        <v>0</v>
      </c>
      <c r="I86" s="13">
        <f>SUM(COUNTIFS('Data entry'!$R$6:$R$200,'Summary Data'!$A86,'Data entry'!$B$6:$B$200,{"Confirmed";"Probable"},'Data entry'!$AO$6:$AO$200,$I$10, 'Data entry'!$BD$6:$BD$200,"&lt;&gt;*Negative*"))</f>
        <v>0</v>
      </c>
      <c r="J86" s="13">
        <f>SUM(COUNTIFS('Data entry'!$R$6:$R$200,'Summary Data'!$A86,'Data entry'!$B$6:$B$200,{"Confirmed";"Probable"},'Data entry'!$AO$6:$AO$200,$J$10, 'Data entry'!$BD$6:$BD$200,"&lt;&gt;*Negative*"))</f>
        <v>0</v>
      </c>
      <c r="K86" s="13">
        <f>SUM(COUNTIFS('Data entry'!$R$6:$R$200,'Summary Data'!$A86,'Data entry'!$B$6:$B$200,{"Confirmed";"Probable"},'Data entry'!$AO$6:$AO$200,$K$10, 'Data entry'!$BD$6:$BD$200,"&lt;&gt;*Negative*"))</f>
        <v>0</v>
      </c>
      <c r="L86" s="13">
        <f>SUM(COUNTIFS('Data entry'!$R$6:$R$200,'Summary Data'!$A86,'Data entry'!$B$6:$B$200,{"Confirmed";"Probable"},'Data entry'!$AO$6:$AO$200,$L$10, 'Data entry'!$BD$6:$BD$200,"&lt;&gt;*Negative*"))</f>
        <v>0</v>
      </c>
      <c r="M86" s="13">
        <f>SUM(COUNTIFS('Data entry'!$R$6:$R$200,'Summary Data'!$A86,'Data entry'!$B$6:$B$200,{"Confirmed";"Probable"},'Data entry'!$AO$6:$AO$200,$M$10, 'Data entry'!$BD$6:$BD$200,"&lt;&gt;*Negative*"))</f>
        <v>0</v>
      </c>
      <c r="N86" s="13">
        <f>SUM(COUNTIFS('Data entry'!$R$6:$R$200,'Summary Data'!$A86,'Data entry'!$B$6:$B$200,{"Confirmed";"Probable"},'Data entry'!$AO$6:$AO$200,$N$10, 'Data entry'!$BD$6:$BD$200,"&lt;&gt;*Negative*"))</f>
        <v>0</v>
      </c>
      <c r="O86" s="15">
        <f t="shared" si="7"/>
        <v>0</v>
      </c>
      <c r="P86" s="15">
        <f t="shared" si="8"/>
        <v>0</v>
      </c>
      <c r="Q86" s="15">
        <f>SUM(COUNTIFS('Data entry'!$R$6:$R$200,'Summary Data'!$A86,'Data entry'!$B$6:$B$200,{"Confirmed";"Probable"},'Data entry'!$AP$6:$AP$200,'Data Validation'!$U$2, 'Data entry'!$BD$6:$BD$200,"&lt;&gt;*Negative*"))</f>
        <v>0</v>
      </c>
      <c r="R86" s="15">
        <f>SUM(COUNTIFS('Data entry'!$R$6:$R$200,'Summary Data'!$A86,'Data entry'!$B$6:$B$200,{"Confirmed";"Probable"},'Data entry'!$AP$6:$AP$200,'Data Validation'!$U$3, 'Data entry'!$BD$6:$BD$200,"&lt;&gt;*Negative*"))</f>
        <v>0</v>
      </c>
      <c r="S86" s="15">
        <f>SUM(COUNTIFS('Data entry'!$R$6:$R$200,'Summary Data'!$A86,'Data entry'!$B$6:$B$200,{"Confirmed";"Probable"},'Data entry'!$AP$6:$AP$200,'Data Validation'!$U$4, 'Data entry'!$BD$6:$BD$200,"&lt;&gt;*Negative*"))</f>
        <v>0</v>
      </c>
      <c r="T86" s="15">
        <f>SUM(COUNTIFS('Data entry'!$R$6:$R$200,'Summary Data'!$A86,'Data entry'!$B$6:$B$200,{"Confirmed";"Probable"},'Data entry'!$AP$6:$AP$200,'Data Validation'!$U$5, 'Data entry'!$BD$6:$BD$200,"&lt;&gt;*Negative*"))</f>
        <v>0</v>
      </c>
      <c r="U86" s="15">
        <f>SUM(COUNTIFS('Data entry'!$R$6:$R$200,'Summary Data'!$A86,'Data entry'!$B$6:$B$200,{"Confirmed";"Probable"},'Data entry'!$AP$6:$AP$200,'Data Validation'!$U$6, 'Data entry'!$BD$6:$BD$200,"&lt;&gt;*Negative*"))</f>
        <v>0</v>
      </c>
      <c r="V86" s="15">
        <f>SUM(COUNTIFS('Data entry'!$R$6:$R$200,'Summary Data'!$A86,'Data entry'!$B$6:$B$200,{"Confirmed";"Probable"},'Data entry'!$AQ$6:$AQ$200,'Data Validation'!$V$2, 'Data entry'!$BD$6:$BD$200,"&lt;&gt;*Negative*"))</f>
        <v>0</v>
      </c>
      <c r="W86" s="15">
        <f>SUM(COUNTIFS('Data entry'!$R$6:$R$200,'Summary Data'!$A86,'Data entry'!$B$6:$B$200,{"Confirmed";"Probable"},'Data entry'!$AQ$6:$AQ$200,'Data Validation'!$V$3, 'Data entry'!$BD$6:$BD$200,"&lt;&gt;*Negative*"))</f>
        <v>0</v>
      </c>
      <c r="X86" s="15">
        <f>SUM(COUNTIFS('Data entry'!$R$6:$R$200,'Summary Data'!$A86,'Data entry'!$B$6:$B$200,{"Confirmed";"Probable"},'Data entry'!$AQ$6:$AQ$200,'Data Validation'!$V$4, 'Data entry'!$BD$6:$BD$200,"&lt;&gt;*Negative*"))</f>
        <v>0</v>
      </c>
      <c r="Y86" s="15">
        <f>SUM(COUNTIFS('Data entry'!$R$6:$R$200,'Summary Data'!$A86,'Data entry'!$B$6:$B$200,{"Confirmed";"Probable"},'Data entry'!$AQ$6:$AQ$200,'Data Validation'!$V$5, 'Data entry'!$BD$6:$BD$200,"&lt;&gt;*Negative*"))</f>
        <v>0</v>
      </c>
      <c r="Z86" s="15">
        <f>SUM(COUNTIFS('Data entry'!$R$6:$R$200,'Summary Data'!$A86,'Data entry'!$B$6:$B$200,{"Confirmed";"Probable"},'Data entry'!$AQ$6:$AQ$200,'Data Validation'!$V$6, 'Data entry'!$BD$6:$BD$200,"&lt;&gt;*Negative*"))</f>
        <v>0</v>
      </c>
      <c r="AA86" s="15">
        <f>SUM(COUNTIFS('Data entry'!$R$6:$R$200,'Summary Data'!$A86,'Data entry'!$B$6:$B$200,{"Confirmed";"Probable"},'Data entry'!$AQ$6:$AQ$200,'Data Validation'!$V$7, 'Data entry'!$BD$6:$BD$200,"&lt;&gt;*Negative*"))</f>
        <v>0</v>
      </c>
      <c r="AB86" s="15">
        <f>SUM(COUNTIFS('Data entry'!$R$6:$R$200,'Summary Data'!$A86,'Data entry'!$B$6:$B$200,{"Confirmed";"Probable"},'Data entry'!$AQ$6:$AQ$200,'Data Validation'!$V$8, 'Data entry'!$BD$6:$BD$200,"&lt;&gt;*Negative*"))</f>
        <v>0</v>
      </c>
      <c r="AC86" s="15">
        <f>SUM(COUNTIFS('Data entry'!$R$6:$R$200,'Summary Data'!$A86,'Data entry'!$B$6:$B$200,{"Confirmed";"Probable"},'Data entry'!$AQ$6:$AQ$200,'Data Validation'!$V$9, 'Data entry'!$BD$6:$BD$200,"&lt;&gt;*Negative*"))</f>
        <v>0</v>
      </c>
      <c r="AD86" s="15">
        <f>SUM(COUNTIFS('Data entry'!$R$6:$R$200,'Summary Data'!$A86,'Data entry'!$B$6:$B$200,{"Confirmed";"Probable"},'Data entry'!$AQ$6:$AQ$200,'Data Validation'!$V$10, 'Data entry'!$BD$6:$BD$200,"&lt;&gt;*Negative*"))</f>
        <v>0</v>
      </c>
      <c r="AE86" s="15">
        <f>SUM(COUNTIFS('Data entry'!$R$6:$R$200,'Summary Data'!$A86,'Data entry'!$B$6:$B$200,{"Confirmed";"Probable"},'Data entry'!$AQ$6:$AQ$200,'Data Validation'!$V$11, 'Data entry'!$BD$6:$BD$200,"&lt;&gt;*Negative*"))</f>
        <v>0</v>
      </c>
      <c r="AF86" s="15">
        <f>SUM(COUNTIFS('Data entry'!$R$6:$R$200,'Summary Data'!$A86,'Data entry'!$B$6:$B$200,{"Confirmed";"Probable"},'Data entry'!$AQ$6:$AQ$200,'Data Validation'!$V$2, 'Data entry'!$AP$6:$AP$200,'Data Validation'!$U$2, 'Data entry'!$BD$6:$BD$200,"&lt;&gt;*Negative*"))</f>
        <v>0</v>
      </c>
      <c r="AG86" s="15">
        <f>SUM(COUNTIFS('Data entry'!$R$6:$R$200,'Summary Data'!$A86,'Data entry'!$B$6:$B$200,{"Confirmed";"Probable"},'Data entry'!$AQ$6:$AQ$200,'Data Validation'!$V$2, 'Data entry'!$AP$6:$AP$200,'Data Validation'!$U$3, 'Data entry'!$BD$6:$BD$200,"&lt;&gt;*Negative*"))</f>
        <v>0</v>
      </c>
      <c r="AH86" s="15">
        <f>SUM(COUNTIFS('Data entry'!$R$6:$R$200,'Summary Data'!$A86,'Data entry'!$B$6:$B$200,{"Confirmed";"Probable"},'Data entry'!$AQ$6:$AQ$200,'Data Validation'!$V$2, 'Data entry'!$AP$6:$AP$200,'Data Validation'!$U$4, 'Data entry'!$BD$6:$BD$200,"&lt;&gt;*Negative*"))</f>
        <v>0</v>
      </c>
      <c r="AI86" s="15">
        <f>SUM(COUNTIFS('Data entry'!$R$6:$R$200,'Summary Data'!$A86,'Data entry'!$B$6:$B$200,{"Confirmed";"Probable"},'Data entry'!$AQ$6:$AQ$200,'Data Validation'!$V$2, 'Data entry'!$AP$6:$AP$200,'Data Validation'!$U$5, 'Data entry'!$BD$6:$BD$200,"&lt;&gt;*Negative*"))</f>
        <v>0</v>
      </c>
      <c r="AJ86" s="15">
        <f>SUM(COUNTIFS('Data entry'!$R$6:$R$200,'Summary Data'!$A86,'Data entry'!$B$6:$B$200,{"Confirmed";"Probable"},'Data entry'!$AQ$6:$AQ$200,'Data Validation'!$V$2, 'Data entry'!$AP$6:$AP$200,'Data Validation'!$U$6, 'Data entry'!$BD$6:$BD$200,"&lt;&gt;*Negative*"))</f>
        <v>0</v>
      </c>
      <c r="AK86" s="15">
        <f>SUM(COUNTIFS('Data entry'!$R$6:$R$200,'Summary Data'!$A86,'Data entry'!$B$6:$B$200,{"Confirmed";"Probable"},'Data entry'!$AQ$6:$AQ$200,'Data Validation'!$V$3, 'Data entry'!$AP$6:$AP$200,'Data Validation'!$U$2, 'Data entry'!$BD$6:$BD$200,"&lt;&gt;*Negative*"))</f>
        <v>0</v>
      </c>
      <c r="AL86" s="15">
        <f>SUM(COUNTIFS('Data entry'!$R$6:$R$200,'Summary Data'!$A86,'Data entry'!$B$6:$B$200,{"Confirmed";"Probable"},'Data entry'!$AQ$6:$AQ$200,'Data Validation'!$V$3, 'Data entry'!$AP$6:$AP$200,'Data Validation'!$U$3, 'Data entry'!$BD$6:$BD$200,"&lt;&gt;*Negative*"))</f>
        <v>0</v>
      </c>
      <c r="AM86" s="15">
        <f>SUM(COUNTIFS('Data entry'!$R$6:$R$200,'Summary Data'!$A86,'Data entry'!$B$6:$B$200,{"Confirmed";"Probable"},'Data entry'!$AQ$6:$AQ$200,'Data Validation'!$V$3, 'Data entry'!$AP$6:$AP$200,'Data Validation'!$U$4, 'Data entry'!$BD$6:$BD$200,"&lt;&gt;*Negative*"))</f>
        <v>0</v>
      </c>
      <c r="AN86" s="15">
        <f>SUM(COUNTIFS('Data entry'!$R$6:$R$200,'Summary Data'!$A86,'Data entry'!$B$6:$B$200,{"Confirmed";"Probable"},'Data entry'!$AQ$6:$AQ$200,'Data Validation'!$V$3, 'Data entry'!$AP$6:$AP$200,'Data Validation'!$U$5, 'Data entry'!$BD$6:$BD$200,"&lt;&gt;*Negative*"))</f>
        <v>0</v>
      </c>
      <c r="AO86" s="15">
        <f>SUM(COUNTIFS('Data entry'!$R$6:$R$200,'Summary Data'!$A86,'Data entry'!$B$6:$B$200,{"Confirmed";"Probable"},'Data entry'!$AQ$6:$AQ$200,'Data Validation'!$V$3, 'Data entry'!$AP$6:$AP$200,'Data Validation'!$U$6, 'Data entry'!$BD$6:$BD$200,"&lt;&gt;*Negative*"))</f>
        <v>0</v>
      </c>
      <c r="AP86" s="15">
        <f>SUM(COUNTIFS('Data entry'!$R$6:$R$200,'Summary Data'!$A86,'Data entry'!$B$6:$B$200,{"Confirmed";"Probable"},'Data entry'!$AQ$6:$AQ$200,'Data Validation'!$V$4, 'Data entry'!$AP$6:$AP$200,'Data Validation'!$U$2, 'Data entry'!$BD$6:$BD$200,"&lt;&gt;*Negative*"))</f>
        <v>0</v>
      </c>
      <c r="AQ86" s="15">
        <f>SUM(COUNTIFS('Data entry'!$R$6:$R$200,'Summary Data'!$A86,'Data entry'!$B$6:$B$200,{"Confirmed";"Probable"},'Data entry'!$AQ$6:$AQ$200,'Data Validation'!$V$4, 'Data entry'!$AP$6:$AP$200,'Data Validation'!$U$3, 'Data entry'!$BD$6:$BD$200,"&lt;&gt;*Negative*"))</f>
        <v>0</v>
      </c>
      <c r="AR86" s="15">
        <f>SUM(COUNTIFS('Data entry'!$R$6:$R$200,'Summary Data'!$A86,'Data entry'!$B$6:$B$200,{"Confirmed";"Probable"},'Data entry'!$AQ$6:$AQ$200,'Data Validation'!$V$4, 'Data entry'!$AP$6:$AP$200,'Data Validation'!$U$4, 'Data entry'!$BD$6:$BD$200,"&lt;&gt;*Negative*"))</f>
        <v>0</v>
      </c>
      <c r="AS86" s="15">
        <f>SUM(COUNTIFS('Data entry'!$R$6:$R$200,'Summary Data'!$A86,'Data entry'!$B$6:$B$200,{"Confirmed";"Probable"},'Data entry'!$AQ$6:$AQ$200,'Data Validation'!$V$4, 'Data entry'!$AP$6:$AP$200,'Data Validation'!$U$5, 'Data entry'!$BD$6:$BD$200,"&lt;&gt;*Negative*"))</f>
        <v>0</v>
      </c>
      <c r="AT86" s="15">
        <f>SUM(COUNTIFS('Data entry'!$R$6:$R$200,'Summary Data'!$A86,'Data entry'!$B$6:$B$200,{"Confirmed";"Probable"},'Data entry'!$AQ$6:$AQ$200,'Data Validation'!$V$4, 'Data entry'!$AP$6:$AP$200,'Data Validation'!$U$6, 'Data entry'!$BD$6:$BD$200,"&lt;&gt;*Negative*"))</f>
        <v>0</v>
      </c>
      <c r="AU86" s="15">
        <f>SUM(COUNTIFS('Data entry'!$R$6:$R$200,'Summary Data'!$A86,'Data entry'!$B$6:$B$200,{"Confirmed";"Probable"},'Data entry'!$AQ$6:$AQ$200,'Data Validation'!$V$5, 'Data entry'!$AP$6:$AP$200,'Data Validation'!$U$2, 'Data entry'!$BD$6:$BD$200,"&lt;&gt;*Negative*"))</f>
        <v>0</v>
      </c>
      <c r="AV86" s="15">
        <f>SUM(COUNTIFS('Data entry'!$R$6:$R$200,'Summary Data'!$A86,'Data entry'!$B$6:$B$200,{"Confirmed";"Probable"},'Data entry'!$AQ$6:$AQ$200,'Data Validation'!$V$5, 'Data entry'!$AP$6:$AP$200,'Data Validation'!$U$3, 'Data entry'!$BD$6:$BD$200,"&lt;&gt;*Negative*"))</f>
        <v>0</v>
      </c>
      <c r="AW86" s="15">
        <f>SUM(COUNTIFS('Data entry'!$R$6:$R$200,'Summary Data'!$A86,'Data entry'!$B$6:$B$200,{"Confirmed";"Probable"},'Data entry'!$AQ$6:$AQ$200,'Data Validation'!$V$5, 'Data entry'!$AP$6:$AP$200,'Data Validation'!$U$4, 'Data entry'!$BD$6:$BD$200,"&lt;&gt;*Negative*"))</f>
        <v>0</v>
      </c>
      <c r="AX86" s="15">
        <f>SUM(COUNTIFS('Data entry'!$R$6:$R$200,'Summary Data'!$A86,'Data entry'!$B$6:$B$200,{"Confirmed";"Probable"},'Data entry'!$AQ$6:$AQ$200,'Data Validation'!$V$5, 'Data entry'!$AP$6:$AP$200,'Data Validation'!$U$5, 'Data entry'!$BD$6:$BD$200,"&lt;&gt;*Negative*"))</f>
        <v>0</v>
      </c>
      <c r="AY86" s="15">
        <f>SUM(COUNTIFS('Data entry'!$R$6:$R$200,'Summary Data'!$A86,'Data entry'!$B$6:$B$200,{"Confirmed";"Probable"},'Data entry'!$AQ$6:$AQ$200,'Data Validation'!$V$5, 'Data entry'!$AP$6:$AP$200,'Data Validation'!$U$6, 'Data entry'!$BD$6:$BD$200,"&lt;&gt;*Negative*"))</f>
        <v>0</v>
      </c>
      <c r="AZ86" s="15">
        <f>SUM(COUNTIFS('Data entry'!$R$6:$R$200,'Summary Data'!$A86,'Data entry'!$B$6:$B$200,{"Confirmed";"Probable"},'Data entry'!$AQ$6:$AQ$200,'Data Validation'!$V$6, 'Data entry'!$AP$6:$AP$200,'Data Validation'!$U$2, 'Data entry'!$BD$6:$BD$200,"&lt;&gt;*Negative*"))</f>
        <v>0</v>
      </c>
      <c r="BA86" s="15">
        <f>SUM(COUNTIFS('Data entry'!$R$6:$R$200,'Summary Data'!$A86,'Data entry'!$B$6:$B$200,{"Confirmed";"Probable"},'Data entry'!$AQ$6:$AQ$200,'Data Validation'!$V$6, 'Data entry'!$AP$6:$AP$200,'Data Validation'!$U$3, 'Data entry'!$BD$6:$BD$200,"&lt;&gt;*Negative*"))</f>
        <v>0</v>
      </c>
      <c r="BB86" s="15">
        <f>SUM(COUNTIFS('Data entry'!$R$6:$R$200,'Summary Data'!$A86,'Data entry'!$B$6:$B$200,{"Confirmed";"Probable"},'Data entry'!$AQ$6:$AQ$200,'Data Validation'!$V$6, 'Data entry'!$AP$6:$AP$200,'Data Validation'!$U$4, 'Data entry'!$BD$6:$BD$200,"&lt;&gt;*Negative*"))</f>
        <v>0</v>
      </c>
      <c r="BC86" s="15">
        <f>SUM(COUNTIFS('Data entry'!$R$6:$R$200,'Summary Data'!$A86,'Data entry'!$B$6:$B$200,{"Confirmed";"Probable"},'Data entry'!$AQ$6:$AQ$200,'Data Validation'!$V$6, 'Data entry'!$AP$6:$AP$200,'Data Validation'!$U$5, 'Data entry'!$BD$6:$BD$200,"&lt;&gt;*Negative*"))</f>
        <v>0</v>
      </c>
      <c r="BD86" s="15">
        <f>SUM(COUNTIFS('Data entry'!$R$6:$R$200,'Summary Data'!$A86,'Data entry'!$B$6:$B$200,{"Confirmed";"Probable"},'Data entry'!$AQ$6:$AQ$200,'Data Validation'!$V$6, 'Data entry'!$AP$6:$AP$200,'Data Validation'!$U$6, 'Data entry'!$BD$6:$BD$200,"&lt;&gt;*Negative*"))</f>
        <v>0</v>
      </c>
      <c r="BE86" s="15">
        <f>SUM(COUNTIFS('Data entry'!$R$6:$R$200,'Summary Data'!$A86,'Data entry'!$B$6:$B$200,{"Confirmed";"Probable"},'Data entry'!$AQ$6:$AQ$200,'Data Validation'!$V$7, 'Data entry'!$AP$6:$AP$200,'Data Validation'!$U$2, 'Data entry'!$BD$6:$BD$200,"&lt;&gt;*Negative*"))</f>
        <v>0</v>
      </c>
      <c r="BF86" s="15">
        <f>SUM(COUNTIFS('Data entry'!$R$6:$R$200,'Summary Data'!$A86,'Data entry'!$B$6:$B$200,{"Confirmed";"Probable"},'Data entry'!$AQ$6:$AQ$200,'Data Validation'!$V$7, 'Data entry'!$AP$6:$AP$200,'Data Validation'!$U$3, 'Data entry'!$BD$6:$BD$200,"&lt;&gt;*Negative*"))</f>
        <v>0</v>
      </c>
      <c r="BG86" s="15">
        <f>SUM(COUNTIFS('Data entry'!$R$6:$R$200,'Summary Data'!$A86,'Data entry'!$B$6:$B$200,{"Confirmed";"Probable"},'Data entry'!$AQ$6:$AQ$200,'Data Validation'!$V$7, 'Data entry'!$AP$6:$AP$200,'Data Validation'!$U$4, 'Data entry'!$BD$6:$BD$200,"&lt;&gt;*Negative*"))</f>
        <v>0</v>
      </c>
      <c r="BH86" s="15">
        <f>SUM(COUNTIFS('Data entry'!$R$6:$R$200,'Summary Data'!$A86,'Data entry'!$B$6:$B$200,{"Confirmed";"Probable"},'Data entry'!$AQ$6:$AQ$200,'Data Validation'!$V$7, 'Data entry'!$AP$6:$AP$200,'Data Validation'!$U$5, 'Data entry'!$BD$6:$BD$200,"&lt;&gt;*Negative*"))</f>
        <v>0</v>
      </c>
      <c r="BI86" s="15">
        <f>SUM(COUNTIFS('Data entry'!$R$6:$R$200,'Summary Data'!$A86,'Data entry'!$B$6:$B$200,{"Confirmed";"Probable"},'Data entry'!$AQ$6:$AQ$200,'Data Validation'!$V$7, 'Data entry'!$AP$6:$AP$200,'Data Validation'!$U$6, 'Data entry'!$BD$6:$BD$200,"&lt;&gt;*Negative*"))</f>
        <v>0</v>
      </c>
      <c r="BJ86" s="15">
        <f>SUM(COUNTIFS('Data entry'!$R$6:$R$200,'Summary Data'!$A86,'Data entry'!$B$6:$B$200,{"Confirmed";"Probable"},'Data entry'!$AQ$6:$AQ$200,'Data Validation'!$V$8, 'Data entry'!$AP$6:$AP$200,'Data Validation'!$U$2, 'Data entry'!$BD$6:$BD$200,"&lt;&gt;*Negative*"))</f>
        <v>0</v>
      </c>
      <c r="BK86" s="15">
        <f>SUM(COUNTIFS('Data entry'!$R$6:$R$200,'Summary Data'!$A86,'Data entry'!$B$6:$B$200,{"Confirmed";"Probable"},'Data entry'!$AQ$6:$AQ$200,'Data Validation'!$V$8, 'Data entry'!$AP$6:$AP$200,'Data Validation'!$U$3, 'Data entry'!$BD$6:$BD$200,"&lt;&gt;*Negative*"))</f>
        <v>0</v>
      </c>
      <c r="BL86" s="15">
        <f>SUM(COUNTIFS('Data entry'!$R$6:$R$200,'Summary Data'!$A86,'Data entry'!$B$6:$B$200,{"Confirmed";"Probable"},'Data entry'!$AQ$6:$AQ$200,'Data Validation'!$V$8, 'Data entry'!$AP$6:$AP$200,'Data Validation'!$U$4, 'Data entry'!$BD$6:$BD$200,"&lt;&gt;*Negative*"))</f>
        <v>0</v>
      </c>
      <c r="BM86" s="15">
        <f>SUM(COUNTIFS('Data entry'!$R$6:$R$200,'Summary Data'!$A86,'Data entry'!$B$6:$B$200,{"Confirmed";"Probable"},'Data entry'!$AQ$6:$AQ$200,'Data Validation'!$V$8, 'Data entry'!$AP$6:$AP$200,'Data Validation'!$U$5, 'Data entry'!$BD$6:$BD$200,"&lt;&gt;*Negative*"))</f>
        <v>0</v>
      </c>
      <c r="BN86" s="15">
        <f>SUM(COUNTIFS('Data entry'!$R$6:$R$200,'Summary Data'!$A86,'Data entry'!$B$6:$B$200,{"Confirmed";"Probable"},'Data entry'!$AQ$6:$AQ$200,'Data Validation'!$V$8, 'Data entry'!$AP$6:$AP$200,'Data Validation'!$U$6, 'Data entry'!$BD$6:$BD$200,"&lt;&gt;*Negative*"))</f>
        <v>0</v>
      </c>
      <c r="BO86" s="15">
        <f>SUM(COUNTIFS('Data entry'!$R$6:$R$200,'Summary Data'!$A86,'Data entry'!$B$6:$B$200,{"Confirmed";"Probable"},'Data entry'!$AQ$6:$AQ$200,'Data Validation'!$V$9, 'Data entry'!$AP$6:$AP$200,'Data Validation'!$U$2, 'Data entry'!$BD$6:$BD$200,"&lt;&gt;*Negative*"))</f>
        <v>0</v>
      </c>
      <c r="BP86" s="15">
        <f>SUM(COUNTIFS('Data entry'!$R$6:$R$200,'Summary Data'!$A86,'Data entry'!$B$6:$B$200,{"Confirmed";"Probable"},'Data entry'!$AQ$6:$AQ$200,'Data Validation'!$V$9, 'Data entry'!$AP$6:$AP$200,'Data Validation'!$U$3, 'Data entry'!$BD$6:$BD$200,"&lt;&gt;*Negative*"))</f>
        <v>0</v>
      </c>
      <c r="BQ86" s="15">
        <f>SUM(COUNTIFS('Data entry'!$R$6:$R$200,'Summary Data'!$A86,'Data entry'!$B$6:$B$200,{"Confirmed";"Probable"},'Data entry'!$AQ$6:$AQ$200,'Data Validation'!$V$9, 'Data entry'!$AP$6:$AP$200,'Data Validation'!$U$4, 'Data entry'!$BD$6:$BD$200,"&lt;&gt;*Negative*"))</f>
        <v>0</v>
      </c>
      <c r="BR86" s="15">
        <f>SUM(COUNTIFS('Data entry'!$R$6:$R$200,'Summary Data'!$A86,'Data entry'!$B$6:$B$200,{"Confirmed";"Probable"},'Data entry'!$AQ$6:$AQ$200,'Data Validation'!$V$9, 'Data entry'!$AP$6:$AP$200,'Data Validation'!$U$5, 'Data entry'!$BD$6:$BD$200,"&lt;&gt;*Negative*"))</f>
        <v>0</v>
      </c>
      <c r="BS86" s="15">
        <f>SUM(COUNTIFS('Data entry'!$R$6:$R$200,'Summary Data'!$A86,'Data entry'!$B$6:$B$200,{"Confirmed";"Probable"},'Data entry'!$AQ$6:$AQ$200,'Data Validation'!$V$9, 'Data entry'!$AP$6:$AP$200,'Data Validation'!$U$6, 'Data entry'!$BD$6:$BD$200,"&lt;&gt;*Negative*"))</f>
        <v>0</v>
      </c>
      <c r="BT86" s="15">
        <f>SUM(COUNTIFS('Data entry'!$R$6:$R$200,'Summary Data'!$A86,'Data entry'!$B$6:$B$200,{"Confirmed";"Probable"},'Data entry'!$AQ$6:$AQ$200,'Data Validation'!$V$10, 'Data entry'!$AP$6:$AP$200,'Data Validation'!$U$2, 'Data entry'!$BD$6:$BD$200,"&lt;&gt;*Negative*"))</f>
        <v>0</v>
      </c>
      <c r="BU86" s="15">
        <f>SUM(COUNTIFS('Data entry'!$R$6:$R$200,'Summary Data'!$A86,'Data entry'!$B$6:$B$200,{"Confirmed";"Probable"},'Data entry'!$AQ$6:$AQ$200,'Data Validation'!$V$10, 'Data entry'!$AP$6:$AP$200,'Data Validation'!$U$3, 'Data entry'!$BD$6:$BD$200,"&lt;&gt;*Negative*"))</f>
        <v>0</v>
      </c>
      <c r="BV86" s="15">
        <f>SUM(COUNTIFS('Data entry'!$R$6:$R$200,'Summary Data'!$A86,'Data entry'!$B$6:$B$200,{"Confirmed";"Probable"},'Data entry'!$AQ$6:$AQ$200,'Data Validation'!$V$10, 'Data entry'!$AP$6:$AP$200,'Data Validation'!$U$4, 'Data entry'!$BD$6:$BD$200,"&lt;&gt;*Negative*"))</f>
        <v>0</v>
      </c>
      <c r="BW86" s="15">
        <f>SUM(COUNTIFS('Data entry'!$R$6:$R$200,'Summary Data'!$A86,'Data entry'!$B$6:$B$200,{"Confirmed";"Probable"},'Data entry'!$AQ$6:$AQ$200,'Data Validation'!$V$10, 'Data entry'!$AP$6:$AP$200,'Data Validation'!$U$5, 'Data entry'!$BD$6:$BD$200,"&lt;&gt;*Negative*"))</f>
        <v>0</v>
      </c>
      <c r="BX86" s="15">
        <f>SUM(COUNTIFS('Data entry'!$R$6:$R$200,'Summary Data'!$A86,'Data entry'!$B$6:$B$200,{"Confirmed";"Probable"},'Data entry'!$AQ$6:$AQ$200,'Data Validation'!$V$10, 'Data entry'!$AP$6:$AP$200,'Data Validation'!$U$6, 'Data entry'!$BD$6:$BD$200,"&lt;&gt;*Negative*"))</f>
        <v>0</v>
      </c>
      <c r="BY86" s="15">
        <f>SUM(COUNTIFS('Data entry'!$R$6:$R$200,'Summary Data'!$A86,'Data entry'!$B$6:$B$200,{"Confirmed";"Probable"},'Data entry'!$AQ$6:$AQ$200,'Data Validation'!$V$11, 'Data entry'!$AP$6:$AP$200,'Data Validation'!$U$2, 'Data entry'!$BD$6:$BD$200,"&lt;&gt;*Negative*"))</f>
        <v>0</v>
      </c>
      <c r="BZ86" s="15">
        <f>SUM(COUNTIFS('Data entry'!$R$6:$R$200,'Summary Data'!$A86,'Data entry'!$B$6:$B$200,{"Confirmed";"Probable"},'Data entry'!$AQ$6:$AQ$200,'Data Validation'!$V$11, 'Data entry'!$AP$6:$AP$200,'Data Validation'!$U$3, 'Data entry'!$BD$6:$BD$200,"&lt;&gt;*Negative*"))</f>
        <v>0</v>
      </c>
      <c r="CA86" s="15">
        <f>SUM(COUNTIFS('Data entry'!$R$6:$R$200,'Summary Data'!$A86,'Data entry'!$B$6:$B$200,{"Confirmed";"Probable"},'Data entry'!$AQ$6:$AQ$200,'Data Validation'!$V$11, 'Data entry'!$AP$6:$AP$200,'Data Validation'!$U$4, 'Data entry'!$BD$6:$BD$200,"&lt;&gt;*Negative*"))</f>
        <v>0</v>
      </c>
      <c r="CB86" s="15">
        <f>SUM(COUNTIFS('Data entry'!$R$6:$R$200,'Summary Data'!$A86,'Data entry'!$B$6:$B$200,{"Confirmed";"Probable"},'Data entry'!$AQ$6:$AQ$200,'Data Validation'!$V$11, 'Data entry'!$AP$6:$AP$200,'Data Validation'!$U$5, 'Data entry'!$BD$6:$BD$200,"&lt;&gt;*Negative*"))</f>
        <v>0</v>
      </c>
      <c r="CC86" s="15">
        <f>SUM(COUNTIFS('Data entry'!$R$6:$R$200,'Summary Data'!$A86,'Data entry'!$B$6:$B$200,{"Confirmed";"Probable"},'Data entry'!$AQ$6:$AQ$200,'Data Validation'!$V$11, 'Data entry'!$AP$6:$AP$200,'Data Validation'!$U$6, 'Data entry'!$BD$6:$BD$200,"&lt;&gt;*Negative*"))</f>
        <v>0</v>
      </c>
    </row>
    <row r="87" spans="1:81" x14ac:dyDescent="0.3">
      <c r="A87" s="12">
        <f t="shared" si="9"/>
        <v>75</v>
      </c>
      <c r="B87" s="13">
        <f t="shared" si="6"/>
        <v>0</v>
      </c>
      <c r="C87" s="13">
        <f>COUNTIFS('Data entry'!$R$6:$R$200,$A87,'Data entry'!$B$6:$B$200,"Confirmed",'Data entry'!$BD$6:$BD$200,"&lt;&gt;*Negative*")</f>
        <v>0</v>
      </c>
      <c r="D87" s="13">
        <f>COUNTIFS('Data entry'!$R$6:$R$200,$A87,'Data entry'!$B$6:$B$200,"Probable",'Data entry'!$BD$6:$BD$200,"&lt;&gt;*Negative*")</f>
        <v>0</v>
      </c>
      <c r="E87" s="13">
        <f>COUNTIFS('Data entry'!$R$6:$R$200,$A87,'Data entry'!$B$6:$B$200,"DNM")</f>
        <v>0</v>
      </c>
      <c r="F87" s="13">
        <f>SUM(COUNTIFS('Data entry'!$R$6:$R$200,'Summary Data'!$A87,'Data entry'!$B$6:$B$200,{"Confirmed";"Probable"},'Data entry'!$AO$6:$AO$200,$F$10, 'Data entry'!$BD$6:$BD$200,"&lt;&gt;*Negative*"))</f>
        <v>0</v>
      </c>
      <c r="G87" s="13">
        <f>SUM(COUNTIFS('Data entry'!$R$6:$R$200,'Summary Data'!$A87,'Data entry'!$B$6:$B$200,{"Confirmed";"Probable"},'Data entry'!$AO$6:$AO$200,$G$10, 'Data entry'!$BD$6:$BD$200,"&lt;&gt;*Negative*"))</f>
        <v>0</v>
      </c>
      <c r="H87" s="13">
        <f>SUM(COUNTIFS('Data entry'!$R$6:$R$200,'Summary Data'!$A87,'Data entry'!$B$6:$B$200,{"Confirmed";"Probable"},'Data entry'!$AO$6:$AO$200,$H$10, 'Data entry'!$BD$6:$BD$200,"&lt;&gt;*Negative*"))</f>
        <v>0</v>
      </c>
      <c r="I87" s="13">
        <f>SUM(COUNTIFS('Data entry'!$R$6:$R$200,'Summary Data'!$A87,'Data entry'!$B$6:$B$200,{"Confirmed";"Probable"},'Data entry'!$AO$6:$AO$200,$I$10, 'Data entry'!$BD$6:$BD$200,"&lt;&gt;*Negative*"))</f>
        <v>0</v>
      </c>
      <c r="J87" s="13">
        <f>SUM(COUNTIFS('Data entry'!$R$6:$R$200,'Summary Data'!$A87,'Data entry'!$B$6:$B$200,{"Confirmed";"Probable"},'Data entry'!$AO$6:$AO$200,$J$10, 'Data entry'!$BD$6:$BD$200,"&lt;&gt;*Negative*"))</f>
        <v>0</v>
      </c>
      <c r="K87" s="13">
        <f>SUM(COUNTIFS('Data entry'!$R$6:$R$200,'Summary Data'!$A87,'Data entry'!$B$6:$B$200,{"Confirmed";"Probable"},'Data entry'!$AO$6:$AO$200,$K$10, 'Data entry'!$BD$6:$BD$200,"&lt;&gt;*Negative*"))</f>
        <v>0</v>
      </c>
      <c r="L87" s="13">
        <f>SUM(COUNTIFS('Data entry'!$R$6:$R$200,'Summary Data'!$A87,'Data entry'!$B$6:$B$200,{"Confirmed";"Probable"},'Data entry'!$AO$6:$AO$200,$L$10, 'Data entry'!$BD$6:$BD$200,"&lt;&gt;*Negative*"))</f>
        <v>0</v>
      </c>
      <c r="M87" s="13">
        <f>SUM(COUNTIFS('Data entry'!$R$6:$R$200,'Summary Data'!$A87,'Data entry'!$B$6:$B$200,{"Confirmed";"Probable"},'Data entry'!$AO$6:$AO$200,$M$10, 'Data entry'!$BD$6:$BD$200,"&lt;&gt;*Negative*"))</f>
        <v>0</v>
      </c>
      <c r="N87" s="13">
        <f>SUM(COUNTIFS('Data entry'!$R$6:$R$200,'Summary Data'!$A87,'Data entry'!$B$6:$B$200,{"Confirmed";"Probable"},'Data entry'!$AO$6:$AO$200,$N$10, 'Data entry'!$BD$6:$BD$200,"&lt;&gt;*Negative*"))</f>
        <v>0</v>
      </c>
      <c r="O87" s="15">
        <f t="shared" si="7"/>
        <v>0</v>
      </c>
      <c r="P87" s="15">
        <f t="shared" si="8"/>
        <v>0</v>
      </c>
      <c r="Q87" s="15">
        <f>SUM(COUNTIFS('Data entry'!$R$6:$R$200,'Summary Data'!$A87,'Data entry'!$B$6:$B$200,{"Confirmed";"Probable"},'Data entry'!$AP$6:$AP$200,'Data Validation'!$U$2, 'Data entry'!$BD$6:$BD$200,"&lt;&gt;*Negative*"))</f>
        <v>0</v>
      </c>
      <c r="R87" s="15">
        <f>SUM(COUNTIFS('Data entry'!$R$6:$R$200,'Summary Data'!$A87,'Data entry'!$B$6:$B$200,{"Confirmed";"Probable"},'Data entry'!$AP$6:$AP$200,'Data Validation'!$U$3, 'Data entry'!$BD$6:$BD$200,"&lt;&gt;*Negative*"))</f>
        <v>0</v>
      </c>
      <c r="S87" s="15">
        <f>SUM(COUNTIFS('Data entry'!$R$6:$R$200,'Summary Data'!$A87,'Data entry'!$B$6:$B$200,{"Confirmed";"Probable"},'Data entry'!$AP$6:$AP$200,'Data Validation'!$U$4, 'Data entry'!$BD$6:$BD$200,"&lt;&gt;*Negative*"))</f>
        <v>0</v>
      </c>
      <c r="T87" s="15">
        <f>SUM(COUNTIFS('Data entry'!$R$6:$R$200,'Summary Data'!$A87,'Data entry'!$B$6:$B$200,{"Confirmed";"Probable"},'Data entry'!$AP$6:$AP$200,'Data Validation'!$U$5, 'Data entry'!$BD$6:$BD$200,"&lt;&gt;*Negative*"))</f>
        <v>0</v>
      </c>
      <c r="U87" s="15">
        <f>SUM(COUNTIFS('Data entry'!$R$6:$R$200,'Summary Data'!$A87,'Data entry'!$B$6:$B$200,{"Confirmed";"Probable"},'Data entry'!$AP$6:$AP$200,'Data Validation'!$U$6, 'Data entry'!$BD$6:$BD$200,"&lt;&gt;*Negative*"))</f>
        <v>0</v>
      </c>
      <c r="V87" s="15">
        <f>SUM(COUNTIFS('Data entry'!$R$6:$R$200,'Summary Data'!$A87,'Data entry'!$B$6:$B$200,{"Confirmed";"Probable"},'Data entry'!$AQ$6:$AQ$200,'Data Validation'!$V$2, 'Data entry'!$BD$6:$BD$200,"&lt;&gt;*Negative*"))</f>
        <v>0</v>
      </c>
      <c r="W87" s="15">
        <f>SUM(COUNTIFS('Data entry'!$R$6:$R$200,'Summary Data'!$A87,'Data entry'!$B$6:$B$200,{"Confirmed";"Probable"},'Data entry'!$AQ$6:$AQ$200,'Data Validation'!$V$3, 'Data entry'!$BD$6:$BD$200,"&lt;&gt;*Negative*"))</f>
        <v>0</v>
      </c>
      <c r="X87" s="15">
        <f>SUM(COUNTIFS('Data entry'!$R$6:$R$200,'Summary Data'!$A87,'Data entry'!$B$6:$B$200,{"Confirmed";"Probable"},'Data entry'!$AQ$6:$AQ$200,'Data Validation'!$V$4, 'Data entry'!$BD$6:$BD$200,"&lt;&gt;*Negative*"))</f>
        <v>0</v>
      </c>
      <c r="Y87" s="15">
        <f>SUM(COUNTIFS('Data entry'!$R$6:$R$200,'Summary Data'!$A87,'Data entry'!$B$6:$B$200,{"Confirmed";"Probable"},'Data entry'!$AQ$6:$AQ$200,'Data Validation'!$V$5, 'Data entry'!$BD$6:$BD$200,"&lt;&gt;*Negative*"))</f>
        <v>0</v>
      </c>
      <c r="Z87" s="15">
        <f>SUM(COUNTIFS('Data entry'!$R$6:$R$200,'Summary Data'!$A87,'Data entry'!$B$6:$B$200,{"Confirmed";"Probable"},'Data entry'!$AQ$6:$AQ$200,'Data Validation'!$V$6, 'Data entry'!$BD$6:$BD$200,"&lt;&gt;*Negative*"))</f>
        <v>0</v>
      </c>
      <c r="AA87" s="15">
        <f>SUM(COUNTIFS('Data entry'!$R$6:$R$200,'Summary Data'!$A87,'Data entry'!$B$6:$B$200,{"Confirmed";"Probable"},'Data entry'!$AQ$6:$AQ$200,'Data Validation'!$V$7, 'Data entry'!$BD$6:$BD$200,"&lt;&gt;*Negative*"))</f>
        <v>0</v>
      </c>
      <c r="AB87" s="15">
        <f>SUM(COUNTIFS('Data entry'!$R$6:$R$200,'Summary Data'!$A87,'Data entry'!$B$6:$B$200,{"Confirmed";"Probable"},'Data entry'!$AQ$6:$AQ$200,'Data Validation'!$V$8, 'Data entry'!$BD$6:$BD$200,"&lt;&gt;*Negative*"))</f>
        <v>0</v>
      </c>
      <c r="AC87" s="15">
        <f>SUM(COUNTIFS('Data entry'!$R$6:$R$200,'Summary Data'!$A87,'Data entry'!$B$6:$B$200,{"Confirmed";"Probable"},'Data entry'!$AQ$6:$AQ$200,'Data Validation'!$V$9, 'Data entry'!$BD$6:$BD$200,"&lt;&gt;*Negative*"))</f>
        <v>0</v>
      </c>
      <c r="AD87" s="15">
        <f>SUM(COUNTIFS('Data entry'!$R$6:$R$200,'Summary Data'!$A87,'Data entry'!$B$6:$B$200,{"Confirmed";"Probable"},'Data entry'!$AQ$6:$AQ$200,'Data Validation'!$V$10, 'Data entry'!$BD$6:$BD$200,"&lt;&gt;*Negative*"))</f>
        <v>0</v>
      </c>
      <c r="AE87" s="15">
        <f>SUM(COUNTIFS('Data entry'!$R$6:$R$200,'Summary Data'!$A87,'Data entry'!$B$6:$B$200,{"Confirmed";"Probable"},'Data entry'!$AQ$6:$AQ$200,'Data Validation'!$V$11, 'Data entry'!$BD$6:$BD$200,"&lt;&gt;*Negative*"))</f>
        <v>0</v>
      </c>
      <c r="AF87" s="15">
        <f>SUM(COUNTIFS('Data entry'!$R$6:$R$200,'Summary Data'!$A87,'Data entry'!$B$6:$B$200,{"Confirmed";"Probable"},'Data entry'!$AQ$6:$AQ$200,'Data Validation'!$V$2, 'Data entry'!$AP$6:$AP$200,'Data Validation'!$U$2, 'Data entry'!$BD$6:$BD$200,"&lt;&gt;*Negative*"))</f>
        <v>0</v>
      </c>
      <c r="AG87" s="15">
        <f>SUM(COUNTIFS('Data entry'!$R$6:$R$200,'Summary Data'!$A87,'Data entry'!$B$6:$B$200,{"Confirmed";"Probable"},'Data entry'!$AQ$6:$AQ$200,'Data Validation'!$V$2, 'Data entry'!$AP$6:$AP$200,'Data Validation'!$U$3, 'Data entry'!$BD$6:$BD$200,"&lt;&gt;*Negative*"))</f>
        <v>0</v>
      </c>
      <c r="AH87" s="15">
        <f>SUM(COUNTIFS('Data entry'!$R$6:$R$200,'Summary Data'!$A87,'Data entry'!$B$6:$B$200,{"Confirmed";"Probable"},'Data entry'!$AQ$6:$AQ$200,'Data Validation'!$V$2, 'Data entry'!$AP$6:$AP$200,'Data Validation'!$U$4, 'Data entry'!$BD$6:$BD$200,"&lt;&gt;*Negative*"))</f>
        <v>0</v>
      </c>
      <c r="AI87" s="15">
        <f>SUM(COUNTIFS('Data entry'!$R$6:$R$200,'Summary Data'!$A87,'Data entry'!$B$6:$B$200,{"Confirmed";"Probable"},'Data entry'!$AQ$6:$AQ$200,'Data Validation'!$V$2, 'Data entry'!$AP$6:$AP$200,'Data Validation'!$U$5, 'Data entry'!$BD$6:$BD$200,"&lt;&gt;*Negative*"))</f>
        <v>0</v>
      </c>
      <c r="AJ87" s="15">
        <f>SUM(COUNTIFS('Data entry'!$R$6:$R$200,'Summary Data'!$A87,'Data entry'!$B$6:$B$200,{"Confirmed";"Probable"},'Data entry'!$AQ$6:$AQ$200,'Data Validation'!$V$2, 'Data entry'!$AP$6:$AP$200,'Data Validation'!$U$6, 'Data entry'!$BD$6:$BD$200,"&lt;&gt;*Negative*"))</f>
        <v>0</v>
      </c>
      <c r="AK87" s="15">
        <f>SUM(COUNTIFS('Data entry'!$R$6:$R$200,'Summary Data'!$A87,'Data entry'!$B$6:$B$200,{"Confirmed";"Probable"},'Data entry'!$AQ$6:$AQ$200,'Data Validation'!$V$3, 'Data entry'!$AP$6:$AP$200,'Data Validation'!$U$2, 'Data entry'!$BD$6:$BD$200,"&lt;&gt;*Negative*"))</f>
        <v>0</v>
      </c>
      <c r="AL87" s="15">
        <f>SUM(COUNTIFS('Data entry'!$R$6:$R$200,'Summary Data'!$A87,'Data entry'!$B$6:$B$200,{"Confirmed";"Probable"},'Data entry'!$AQ$6:$AQ$200,'Data Validation'!$V$3, 'Data entry'!$AP$6:$AP$200,'Data Validation'!$U$3, 'Data entry'!$BD$6:$BD$200,"&lt;&gt;*Negative*"))</f>
        <v>0</v>
      </c>
      <c r="AM87" s="15">
        <f>SUM(COUNTIFS('Data entry'!$R$6:$R$200,'Summary Data'!$A87,'Data entry'!$B$6:$B$200,{"Confirmed";"Probable"},'Data entry'!$AQ$6:$AQ$200,'Data Validation'!$V$3, 'Data entry'!$AP$6:$AP$200,'Data Validation'!$U$4, 'Data entry'!$BD$6:$BD$200,"&lt;&gt;*Negative*"))</f>
        <v>0</v>
      </c>
      <c r="AN87" s="15">
        <f>SUM(COUNTIFS('Data entry'!$R$6:$R$200,'Summary Data'!$A87,'Data entry'!$B$6:$B$200,{"Confirmed";"Probable"},'Data entry'!$AQ$6:$AQ$200,'Data Validation'!$V$3, 'Data entry'!$AP$6:$AP$200,'Data Validation'!$U$5, 'Data entry'!$BD$6:$BD$200,"&lt;&gt;*Negative*"))</f>
        <v>0</v>
      </c>
      <c r="AO87" s="15">
        <f>SUM(COUNTIFS('Data entry'!$R$6:$R$200,'Summary Data'!$A87,'Data entry'!$B$6:$B$200,{"Confirmed";"Probable"},'Data entry'!$AQ$6:$AQ$200,'Data Validation'!$V$3, 'Data entry'!$AP$6:$AP$200,'Data Validation'!$U$6, 'Data entry'!$BD$6:$BD$200,"&lt;&gt;*Negative*"))</f>
        <v>0</v>
      </c>
      <c r="AP87" s="15">
        <f>SUM(COUNTIFS('Data entry'!$R$6:$R$200,'Summary Data'!$A87,'Data entry'!$B$6:$B$200,{"Confirmed";"Probable"},'Data entry'!$AQ$6:$AQ$200,'Data Validation'!$V$4, 'Data entry'!$AP$6:$AP$200,'Data Validation'!$U$2, 'Data entry'!$BD$6:$BD$200,"&lt;&gt;*Negative*"))</f>
        <v>0</v>
      </c>
      <c r="AQ87" s="15">
        <f>SUM(COUNTIFS('Data entry'!$R$6:$R$200,'Summary Data'!$A87,'Data entry'!$B$6:$B$200,{"Confirmed";"Probable"},'Data entry'!$AQ$6:$AQ$200,'Data Validation'!$V$4, 'Data entry'!$AP$6:$AP$200,'Data Validation'!$U$3, 'Data entry'!$BD$6:$BD$200,"&lt;&gt;*Negative*"))</f>
        <v>0</v>
      </c>
      <c r="AR87" s="15">
        <f>SUM(COUNTIFS('Data entry'!$R$6:$R$200,'Summary Data'!$A87,'Data entry'!$B$6:$B$200,{"Confirmed";"Probable"},'Data entry'!$AQ$6:$AQ$200,'Data Validation'!$V$4, 'Data entry'!$AP$6:$AP$200,'Data Validation'!$U$4, 'Data entry'!$BD$6:$BD$200,"&lt;&gt;*Negative*"))</f>
        <v>0</v>
      </c>
      <c r="AS87" s="15">
        <f>SUM(COUNTIFS('Data entry'!$R$6:$R$200,'Summary Data'!$A87,'Data entry'!$B$6:$B$200,{"Confirmed";"Probable"},'Data entry'!$AQ$6:$AQ$200,'Data Validation'!$V$4, 'Data entry'!$AP$6:$AP$200,'Data Validation'!$U$5, 'Data entry'!$BD$6:$BD$200,"&lt;&gt;*Negative*"))</f>
        <v>0</v>
      </c>
      <c r="AT87" s="15">
        <f>SUM(COUNTIFS('Data entry'!$R$6:$R$200,'Summary Data'!$A87,'Data entry'!$B$6:$B$200,{"Confirmed";"Probable"},'Data entry'!$AQ$6:$AQ$200,'Data Validation'!$V$4, 'Data entry'!$AP$6:$AP$200,'Data Validation'!$U$6, 'Data entry'!$BD$6:$BD$200,"&lt;&gt;*Negative*"))</f>
        <v>0</v>
      </c>
      <c r="AU87" s="15">
        <f>SUM(COUNTIFS('Data entry'!$R$6:$R$200,'Summary Data'!$A87,'Data entry'!$B$6:$B$200,{"Confirmed";"Probable"},'Data entry'!$AQ$6:$AQ$200,'Data Validation'!$V$5, 'Data entry'!$AP$6:$AP$200,'Data Validation'!$U$2, 'Data entry'!$BD$6:$BD$200,"&lt;&gt;*Negative*"))</f>
        <v>0</v>
      </c>
      <c r="AV87" s="15">
        <f>SUM(COUNTIFS('Data entry'!$R$6:$R$200,'Summary Data'!$A87,'Data entry'!$B$6:$B$200,{"Confirmed";"Probable"},'Data entry'!$AQ$6:$AQ$200,'Data Validation'!$V$5, 'Data entry'!$AP$6:$AP$200,'Data Validation'!$U$3, 'Data entry'!$BD$6:$BD$200,"&lt;&gt;*Negative*"))</f>
        <v>0</v>
      </c>
      <c r="AW87" s="15">
        <f>SUM(COUNTIFS('Data entry'!$R$6:$R$200,'Summary Data'!$A87,'Data entry'!$B$6:$B$200,{"Confirmed";"Probable"},'Data entry'!$AQ$6:$AQ$200,'Data Validation'!$V$5, 'Data entry'!$AP$6:$AP$200,'Data Validation'!$U$4, 'Data entry'!$BD$6:$BD$200,"&lt;&gt;*Negative*"))</f>
        <v>0</v>
      </c>
      <c r="AX87" s="15">
        <f>SUM(COUNTIFS('Data entry'!$R$6:$R$200,'Summary Data'!$A87,'Data entry'!$B$6:$B$200,{"Confirmed";"Probable"},'Data entry'!$AQ$6:$AQ$200,'Data Validation'!$V$5, 'Data entry'!$AP$6:$AP$200,'Data Validation'!$U$5, 'Data entry'!$BD$6:$BD$200,"&lt;&gt;*Negative*"))</f>
        <v>0</v>
      </c>
      <c r="AY87" s="15">
        <f>SUM(COUNTIFS('Data entry'!$R$6:$R$200,'Summary Data'!$A87,'Data entry'!$B$6:$B$200,{"Confirmed";"Probable"},'Data entry'!$AQ$6:$AQ$200,'Data Validation'!$V$5, 'Data entry'!$AP$6:$AP$200,'Data Validation'!$U$6, 'Data entry'!$BD$6:$BD$200,"&lt;&gt;*Negative*"))</f>
        <v>0</v>
      </c>
      <c r="AZ87" s="15">
        <f>SUM(COUNTIFS('Data entry'!$R$6:$R$200,'Summary Data'!$A87,'Data entry'!$B$6:$B$200,{"Confirmed";"Probable"},'Data entry'!$AQ$6:$AQ$200,'Data Validation'!$V$6, 'Data entry'!$AP$6:$AP$200,'Data Validation'!$U$2, 'Data entry'!$BD$6:$BD$200,"&lt;&gt;*Negative*"))</f>
        <v>0</v>
      </c>
      <c r="BA87" s="15">
        <f>SUM(COUNTIFS('Data entry'!$R$6:$R$200,'Summary Data'!$A87,'Data entry'!$B$6:$B$200,{"Confirmed";"Probable"},'Data entry'!$AQ$6:$AQ$200,'Data Validation'!$V$6, 'Data entry'!$AP$6:$AP$200,'Data Validation'!$U$3, 'Data entry'!$BD$6:$BD$200,"&lt;&gt;*Negative*"))</f>
        <v>0</v>
      </c>
      <c r="BB87" s="15">
        <f>SUM(COUNTIFS('Data entry'!$R$6:$R$200,'Summary Data'!$A87,'Data entry'!$B$6:$B$200,{"Confirmed";"Probable"},'Data entry'!$AQ$6:$AQ$200,'Data Validation'!$V$6, 'Data entry'!$AP$6:$AP$200,'Data Validation'!$U$4, 'Data entry'!$BD$6:$BD$200,"&lt;&gt;*Negative*"))</f>
        <v>0</v>
      </c>
      <c r="BC87" s="15">
        <f>SUM(COUNTIFS('Data entry'!$R$6:$R$200,'Summary Data'!$A87,'Data entry'!$B$6:$B$200,{"Confirmed";"Probable"},'Data entry'!$AQ$6:$AQ$200,'Data Validation'!$V$6, 'Data entry'!$AP$6:$AP$200,'Data Validation'!$U$5, 'Data entry'!$BD$6:$BD$200,"&lt;&gt;*Negative*"))</f>
        <v>0</v>
      </c>
      <c r="BD87" s="15">
        <f>SUM(COUNTIFS('Data entry'!$R$6:$R$200,'Summary Data'!$A87,'Data entry'!$B$6:$B$200,{"Confirmed";"Probable"},'Data entry'!$AQ$6:$AQ$200,'Data Validation'!$V$6, 'Data entry'!$AP$6:$AP$200,'Data Validation'!$U$6, 'Data entry'!$BD$6:$BD$200,"&lt;&gt;*Negative*"))</f>
        <v>0</v>
      </c>
      <c r="BE87" s="15">
        <f>SUM(COUNTIFS('Data entry'!$R$6:$R$200,'Summary Data'!$A87,'Data entry'!$B$6:$B$200,{"Confirmed";"Probable"},'Data entry'!$AQ$6:$AQ$200,'Data Validation'!$V$7, 'Data entry'!$AP$6:$AP$200,'Data Validation'!$U$2, 'Data entry'!$BD$6:$BD$200,"&lt;&gt;*Negative*"))</f>
        <v>0</v>
      </c>
      <c r="BF87" s="15">
        <f>SUM(COUNTIFS('Data entry'!$R$6:$R$200,'Summary Data'!$A87,'Data entry'!$B$6:$B$200,{"Confirmed";"Probable"},'Data entry'!$AQ$6:$AQ$200,'Data Validation'!$V$7, 'Data entry'!$AP$6:$AP$200,'Data Validation'!$U$3, 'Data entry'!$BD$6:$BD$200,"&lt;&gt;*Negative*"))</f>
        <v>0</v>
      </c>
      <c r="BG87" s="15">
        <f>SUM(COUNTIFS('Data entry'!$R$6:$R$200,'Summary Data'!$A87,'Data entry'!$B$6:$B$200,{"Confirmed";"Probable"},'Data entry'!$AQ$6:$AQ$200,'Data Validation'!$V$7, 'Data entry'!$AP$6:$AP$200,'Data Validation'!$U$4, 'Data entry'!$BD$6:$BD$200,"&lt;&gt;*Negative*"))</f>
        <v>0</v>
      </c>
      <c r="BH87" s="15">
        <f>SUM(COUNTIFS('Data entry'!$R$6:$R$200,'Summary Data'!$A87,'Data entry'!$B$6:$B$200,{"Confirmed";"Probable"},'Data entry'!$AQ$6:$AQ$200,'Data Validation'!$V$7, 'Data entry'!$AP$6:$AP$200,'Data Validation'!$U$5, 'Data entry'!$BD$6:$BD$200,"&lt;&gt;*Negative*"))</f>
        <v>0</v>
      </c>
      <c r="BI87" s="15">
        <f>SUM(COUNTIFS('Data entry'!$R$6:$R$200,'Summary Data'!$A87,'Data entry'!$B$6:$B$200,{"Confirmed";"Probable"},'Data entry'!$AQ$6:$AQ$200,'Data Validation'!$V$7, 'Data entry'!$AP$6:$AP$200,'Data Validation'!$U$6, 'Data entry'!$BD$6:$BD$200,"&lt;&gt;*Negative*"))</f>
        <v>0</v>
      </c>
      <c r="BJ87" s="15">
        <f>SUM(COUNTIFS('Data entry'!$R$6:$R$200,'Summary Data'!$A87,'Data entry'!$B$6:$B$200,{"Confirmed";"Probable"},'Data entry'!$AQ$6:$AQ$200,'Data Validation'!$V$8, 'Data entry'!$AP$6:$AP$200,'Data Validation'!$U$2, 'Data entry'!$BD$6:$BD$200,"&lt;&gt;*Negative*"))</f>
        <v>0</v>
      </c>
      <c r="BK87" s="15">
        <f>SUM(COUNTIFS('Data entry'!$R$6:$R$200,'Summary Data'!$A87,'Data entry'!$B$6:$B$200,{"Confirmed";"Probable"},'Data entry'!$AQ$6:$AQ$200,'Data Validation'!$V$8, 'Data entry'!$AP$6:$AP$200,'Data Validation'!$U$3, 'Data entry'!$BD$6:$BD$200,"&lt;&gt;*Negative*"))</f>
        <v>0</v>
      </c>
      <c r="BL87" s="15">
        <f>SUM(COUNTIFS('Data entry'!$R$6:$R$200,'Summary Data'!$A87,'Data entry'!$B$6:$B$200,{"Confirmed";"Probable"},'Data entry'!$AQ$6:$AQ$200,'Data Validation'!$V$8, 'Data entry'!$AP$6:$AP$200,'Data Validation'!$U$4, 'Data entry'!$BD$6:$BD$200,"&lt;&gt;*Negative*"))</f>
        <v>0</v>
      </c>
      <c r="BM87" s="15">
        <f>SUM(COUNTIFS('Data entry'!$R$6:$R$200,'Summary Data'!$A87,'Data entry'!$B$6:$B$200,{"Confirmed";"Probable"},'Data entry'!$AQ$6:$AQ$200,'Data Validation'!$V$8, 'Data entry'!$AP$6:$AP$200,'Data Validation'!$U$5, 'Data entry'!$BD$6:$BD$200,"&lt;&gt;*Negative*"))</f>
        <v>0</v>
      </c>
      <c r="BN87" s="15">
        <f>SUM(COUNTIFS('Data entry'!$R$6:$R$200,'Summary Data'!$A87,'Data entry'!$B$6:$B$200,{"Confirmed";"Probable"},'Data entry'!$AQ$6:$AQ$200,'Data Validation'!$V$8, 'Data entry'!$AP$6:$AP$200,'Data Validation'!$U$6, 'Data entry'!$BD$6:$BD$200,"&lt;&gt;*Negative*"))</f>
        <v>0</v>
      </c>
      <c r="BO87" s="15">
        <f>SUM(COUNTIFS('Data entry'!$R$6:$R$200,'Summary Data'!$A87,'Data entry'!$B$6:$B$200,{"Confirmed";"Probable"},'Data entry'!$AQ$6:$AQ$200,'Data Validation'!$V$9, 'Data entry'!$AP$6:$AP$200,'Data Validation'!$U$2, 'Data entry'!$BD$6:$BD$200,"&lt;&gt;*Negative*"))</f>
        <v>0</v>
      </c>
      <c r="BP87" s="15">
        <f>SUM(COUNTIFS('Data entry'!$R$6:$R$200,'Summary Data'!$A87,'Data entry'!$B$6:$B$200,{"Confirmed";"Probable"},'Data entry'!$AQ$6:$AQ$200,'Data Validation'!$V$9, 'Data entry'!$AP$6:$AP$200,'Data Validation'!$U$3, 'Data entry'!$BD$6:$BD$200,"&lt;&gt;*Negative*"))</f>
        <v>0</v>
      </c>
      <c r="BQ87" s="15">
        <f>SUM(COUNTIFS('Data entry'!$R$6:$R$200,'Summary Data'!$A87,'Data entry'!$B$6:$B$200,{"Confirmed";"Probable"},'Data entry'!$AQ$6:$AQ$200,'Data Validation'!$V$9, 'Data entry'!$AP$6:$AP$200,'Data Validation'!$U$4, 'Data entry'!$BD$6:$BD$200,"&lt;&gt;*Negative*"))</f>
        <v>0</v>
      </c>
      <c r="BR87" s="15">
        <f>SUM(COUNTIFS('Data entry'!$R$6:$R$200,'Summary Data'!$A87,'Data entry'!$B$6:$B$200,{"Confirmed";"Probable"},'Data entry'!$AQ$6:$AQ$200,'Data Validation'!$V$9, 'Data entry'!$AP$6:$AP$200,'Data Validation'!$U$5, 'Data entry'!$BD$6:$BD$200,"&lt;&gt;*Negative*"))</f>
        <v>0</v>
      </c>
      <c r="BS87" s="15">
        <f>SUM(COUNTIFS('Data entry'!$R$6:$R$200,'Summary Data'!$A87,'Data entry'!$B$6:$B$200,{"Confirmed";"Probable"},'Data entry'!$AQ$6:$AQ$200,'Data Validation'!$V$9, 'Data entry'!$AP$6:$AP$200,'Data Validation'!$U$6, 'Data entry'!$BD$6:$BD$200,"&lt;&gt;*Negative*"))</f>
        <v>0</v>
      </c>
      <c r="BT87" s="15">
        <f>SUM(COUNTIFS('Data entry'!$R$6:$R$200,'Summary Data'!$A87,'Data entry'!$B$6:$B$200,{"Confirmed";"Probable"},'Data entry'!$AQ$6:$AQ$200,'Data Validation'!$V$10, 'Data entry'!$AP$6:$AP$200,'Data Validation'!$U$2, 'Data entry'!$BD$6:$BD$200,"&lt;&gt;*Negative*"))</f>
        <v>0</v>
      </c>
      <c r="BU87" s="15">
        <f>SUM(COUNTIFS('Data entry'!$R$6:$R$200,'Summary Data'!$A87,'Data entry'!$B$6:$B$200,{"Confirmed";"Probable"},'Data entry'!$AQ$6:$AQ$200,'Data Validation'!$V$10, 'Data entry'!$AP$6:$AP$200,'Data Validation'!$U$3, 'Data entry'!$BD$6:$BD$200,"&lt;&gt;*Negative*"))</f>
        <v>0</v>
      </c>
      <c r="BV87" s="15">
        <f>SUM(COUNTIFS('Data entry'!$R$6:$R$200,'Summary Data'!$A87,'Data entry'!$B$6:$B$200,{"Confirmed";"Probable"},'Data entry'!$AQ$6:$AQ$200,'Data Validation'!$V$10, 'Data entry'!$AP$6:$AP$200,'Data Validation'!$U$4, 'Data entry'!$BD$6:$BD$200,"&lt;&gt;*Negative*"))</f>
        <v>0</v>
      </c>
      <c r="BW87" s="15">
        <f>SUM(COUNTIFS('Data entry'!$R$6:$R$200,'Summary Data'!$A87,'Data entry'!$B$6:$B$200,{"Confirmed";"Probable"},'Data entry'!$AQ$6:$AQ$200,'Data Validation'!$V$10, 'Data entry'!$AP$6:$AP$200,'Data Validation'!$U$5, 'Data entry'!$BD$6:$BD$200,"&lt;&gt;*Negative*"))</f>
        <v>0</v>
      </c>
      <c r="BX87" s="15">
        <f>SUM(COUNTIFS('Data entry'!$R$6:$R$200,'Summary Data'!$A87,'Data entry'!$B$6:$B$200,{"Confirmed";"Probable"},'Data entry'!$AQ$6:$AQ$200,'Data Validation'!$V$10, 'Data entry'!$AP$6:$AP$200,'Data Validation'!$U$6, 'Data entry'!$BD$6:$BD$200,"&lt;&gt;*Negative*"))</f>
        <v>0</v>
      </c>
      <c r="BY87" s="15">
        <f>SUM(COUNTIFS('Data entry'!$R$6:$R$200,'Summary Data'!$A87,'Data entry'!$B$6:$B$200,{"Confirmed";"Probable"},'Data entry'!$AQ$6:$AQ$200,'Data Validation'!$V$11, 'Data entry'!$AP$6:$AP$200,'Data Validation'!$U$2, 'Data entry'!$BD$6:$BD$200,"&lt;&gt;*Negative*"))</f>
        <v>0</v>
      </c>
      <c r="BZ87" s="15">
        <f>SUM(COUNTIFS('Data entry'!$R$6:$R$200,'Summary Data'!$A87,'Data entry'!$B$6:$B$200,{"Confirmed";"Probable"},'Data entry'!$AQ$6:$AQ$200,'Data Validation'!$V$11, 'Data entry'!$AP$6:$AP$200,'Data Validation'!$U$3, 'Data entry'!$BD$6:$BD$200,"&lt;&gt;*Negative*"))</f>
        <v>0</v>
      </c>
      <c r="CA87" s="15">
        <f>SUM(COUNTIFS('Data entry'!$R$6:$R$200,'Summary Data'!$A87,'Data entry'!$B$6:$B$200,{"Confirmed";"Probable"},'Data entry'!$AQ$6:$AQ$200,'Data Validation'!$V$11, 'Data entry'!$AP$6:$AP$200,'Data Validation'!$U$4, 'Data entry'!$BD$6:$BD$200,"&lt;&gt;*Negative*"))</f>
        <v>0</v>
      </c>
      <c r="CB87" s="15">
        <f>SUM(COUNTIFS('Data entry'!$R$6:$R$200,'Summary Data'!$A87,'Data entry'!$B$6:$B$200,{"Confirmed";"Probable"},'Data entry'!$AQ$6:$AQ$200,'Data Validation'!$V$11, 'Data entry'!$AP$6:$AP$200,'Data Validation'!$U$5, 'Data entry'!$BD$6:$BD$200,"&lt;&gt;*Negative*"))</f>
        <v>0</v>
      </c>
      <c r="CC87" s="15">
        <f>SUM(COUNTIFS('Data entry'!$R$6:$R$200,'Summary Data'!$A87,'Data entry'!$B$6:$B$200,{"Confirmed";"Probable"},'Data entry'!$AQ$6:$AQ$200,'Data Validation'!$V$11, 'Data entry'!$AP$6:$AP$200,'Data Validation'!$U$6, 'Data entry'!$BD$6:$BD$200,"&lt;&gt;*Negative*"))</f>
        <v>0</v>
      </c>
    </row>
    <row r="88" spans="1:81" x14ac:dyDescent="0.3">
      <c r="A88" s="12">
        <f t="shared" si="9"/>
        <v>76</v>
      </c>
      <c r="B88" s="13">
        <f t="shared" si="6"/>
        <v>0</v>
      </c>
      <c r="C88" s="13">
        <f>COUNTIFS('Data entry'!$R$6:$R$200,$A88,'Data entry'!$B$6:$B$200,"Confirmed",'Data entry'!$BD$6:$BD$200,"&lt;&gt;*Negative*")</f>
        <v>0</v>
      </c>
      <c r="D88" s="13">
        <f>COUNTIFS('Data entry'!$R$6:$R$200,$A88,'Data entry'!$B$6:$B$200,"Probable",'Data entry'!$BD$6:$BD$200,"&lt;&gt;*Negative*")</f>
        <v>0</v>
      </c>
      <c r="E88" s="13">
        <f>COUNTIFS('Data entry'!$R$6:$R$200,$A88,'Data entry'!$B$6:$B$200,"DNM")</f>
        <v>0</v>
      </c>
      <c r="F88" s="13">
        <f>SUM(COUNTIFS('Data entry'!$R$6:$R$200,'Summary Data'!$A88,'Data entry'!$B$6:$B$200,{"Confirmed";"Probable"},'Data entry'!$AO$6:$AO$200,$F$10, 'Data entry'!$BD$6:$BD$200,"&lt;&gt;*Negative*"))</f>
        <v>0</v>
      </c>
      <c r="G88" s="13">
        <f>SUM(COUNTIFS('Data entry'!$R$6:$R$200,'Summary Data'!$A88,'Data entry'!$B$6:$B$200,{"Confirmed";"Probable"},'Data entry'!$AO$6:$AO$200,$G$10, 'Data entry'!$BD$6:$BD$200,"&lt;&gt;*Negative*"))</f>
        <v>0</v>
      </c>
      <c r="H88" s="13">
        <f>SUM(COUNTIFS('Data entry'!$R$6:$R$200,'Summary Data'!$A88,'Data entry'!$B$6:$B$200,{"Confirmed";"Probable"},'Data entry'!$AO$6:$AO$200,$H$10, 'Data entry'!$BD$6:$BD$200,"&lt;&gt;*Negative*"))</f>
        <v>0</v>
      </c>
      <c r="I88" s="13">
        <f>SUM(COUNTIFS('Data entry'!$R$6:$R$200,'Summary Data'!$A88,'Data entry'!$B$6:$B$200,{"Confirmed";"Probable"},'Data entry'!$AO$6:$AO$200,$I$10, 'Data entry'!$BD$6:$BD$200,"&lt;&gt;*Negative*"))</f>
        <v>0</v>
      </c>
      <c r="J88" s="13">
        <f>SUM(COUNTIFS('Data entry'!$R$6:$R$200,'Summary Data'!$A88,'Data entry'!$B$6:$B$200,{"Confirmed";"Probable"},'Data entry'!$AO$6:$AO$200,$J$10, 'Data entry'!$BD$6:$BD$200,"&lt;&gt;*Negative*"))</f>
        <v>0</v>
      </c>
      <c r="K88" s="13">
        <f>SUM(COUNTIFS('Data entry'!$R$6:$R$200,'Summary Data'!$A88,'Data entry'!$B$6:$B$200,{"Confirmed";"Probable"},'Data entry'!$AO$6:$AO$200,$K$10, 'Data entry'!$BD$6:$BD$200,"&lt;&gt;*Negative*"))</f>
        <v>0</v>
      </c>
      <c r="L88" s="13">
        <f>SUM(COUNTIFS('Data entry'!$R$6:$R$200,'Summary Data'!$A88,'Data entry'!$B$6:$B$200,{"Confirmed";"Probable"},'Data entry'!$AO$6:$AO$200,$L$10, 'Data entry'!$BD$6:$BD$200,"&lt;&gt;*Negative*"))</f>
        <v>0</v>
      </c>
      <c r="M88" s="13">
        <f>SUM(COUNTIFS('Data entry'!$R$6:$R$200,'Summary Data'!$A88,'Data entry'!$B$6:$B$200,{"Confirmed";"Probable"},'Data entry'!$AO$6:$AO$200,$M$10, 'Data entry'!$BD$6:$BD$200,"&lt;&gt;*Negative*"))</f>
        <v>0</v>
      </c>
      <c r="N88" s="13">
        <f>SUM(COUNTIFS('Data entry'!$R$6:$R$200,'Summary Data'!$A88,'Data entry'!$B$6:$B$200,{"Confirmed";"Probable"},'Data entry'!$AO$6:$AO$200,$N$10, 'Data entry'!$BD$6:$BD$200,"&lt;&gt;*Negative*"))</f>
        <v>0</v>
      </c>
      <c r="O88" s="15">
        <f t="shared" si="7"/>
        <v>0</v>
      </c>
      <c r="P88" s="15">
        <f t="shared" si="8"/>
        <v>0</v>
      </c>
      <c r="Q88" s="15">
        <f>SUM(COUNTIFS('Data entry'!$R$6:$R$200,'Summary Data'!$A88,'Data entry'!$B$6:$B$200,{"Confirmed";"Probable"},'Data entry'!$AP$6:$AP$200,'Data Validation'!$U$2, 'Data entry'!$BD$6:$BD$200,"&lt;&gt;*Negative*"))</f>
        <v>0</v>
      </c>
      <c r="R88" s="15">
        <f>SUM(COUNTIFS('Data entry'!$R$6:$R$200,'Summary Data'!$A88,'Data entry'!$B$6:$B$200,{"Confirmed";"Probable"},'Data entry'!$AP$6:$AP$200,'Data Validation'!$U$3, 'Data entry'!$BD$6:$BD$200,"&lt;&gt;*Negative*"))</f>
        <v>0</v>
      </c>
      <c r="S88" s="15">
        <f>SUM(COUNTIFS('Data entry'!$R$6:$R$200,'Summary Data'!$A88,'Data entry'!$B$6:$B$200,{"Confirmed";"Probable"},'Data entry'!$AP$6:$AP$200,'Data Validation'!$U$4, 'Data entry'!$BD$6:$BD$200,"&lt;&gt;*Negative*"))</f>
        <v>0</v>
      </c>
      <c r="T88" s="15">
        <f>SUM(COUNTIFS('Data entry'!$R$6:$R$200,'Summary Data'!$A88,'Data entry'!$B$6:$B$200,{"Confirmed";"Probable"},'Data entry'!$AP$6:$AP$200,'Data Validation'!$U$5, 'Data entry'!$BD$6:$BD$200,"&lt;&gt;*Negative*"))</f>
        <v>0</v>
      </c>
      <c r="U88" s="15">
        <f>SUM(COUNTIFS('Data entry'!$R$6:$R$200,'Summary Data'!$A88,'Data entry'!$B$6:$B$200,{"Confirmed";"Probable"},'Data entry'!$AP$6:$AP$200,'Data Validation'!$U$6, 'Data entry'!$BD$6:$BD$200,"&lt;&gt;*Negative*"))</f>
        <v>0</v>
      </c>
      <c r="V88" s="15">
        <f>SUM(COUNTIFS('Data entry'!$R$6:$R$200,'Summary Data'!$A88,'Data entry'!$B$6:$B$200,{"Confirmed";"Probable"},'Data entry'!$AQ$6:$AQ$200,'Data Validation'!$V$2, 'Data entry'!$BD$6:$BD$200,"&lt;&gt;*Negative*"))</f>
        <v>0</v>
      </c>
      <c r="W88" s="15">
        <f>SUM(COUNTIFS('Data entry'!$R$6:$R$200,'Summary Data'!$A88,'Data entry'!$B$6:$B$200,{"Confirmed";"Probable"},'Data entry'!$AQ$6:$AQ$200,'Data Validation'!$V$3, 'Data entry'!$BD$6:$BD$200,"&lt;&gt;*Negative*"))</f>
        <v>0</v>
      </c>
      <c r="X88" s="15">
        <f>SUM(COUNTIFS('Data entry'!$R$6:$R$200,'Summary Data'!$A88,'Data entry'!$B$6:$B$200,{"Confirmed";"Probable"},'Data entry'!$AQ$6:$AQ$200,'Data Validation'!$V$4, 'Data entry'!$BD$6:$BD$200,"&lt;&gt;*Negative*"))</f>
        <v>0</v>
      </c>
      <c r="Y88" s="15">
        <f>SUM(COUNTIFS('Data entry'!$R$6:$R$200,'Summary Data'!$A88,'Data entry'!$B$6:$B$200,{"Confirmed";"Probable"},'Data entry'!$AQ$6:$AQ$200,'Data Validation'!$V$5, 'Data entry'!$BD$6:$BD$200,"&lt;&gt;*Negative*"))</f>
        <v>0</v>
      </c>
      <c r="Z88" s="15">
        <f>SUM(COUNTIFS('Data entry'!$R$6:$R$200,'Summary Data'!$A88,'Data entry'!$B$6:$B$200,{"Confirmed";"Probable"},'Data entry'!$AQ$6:$AQ$200,'Data Validation'!$V$6, 'Data entry'!$BD$6:$BD$200,"&lt;&gt;*Negative*"))</f>
        <v>0</v>
      </c>
      <c r="AA88" s="15">
        <f>SUM(COUNTIFS('Data entry'!$R$6:$R$200,'Summary Data'!$A88,'Data entry'!$B$6:$B$200,{"Confirmed";"Probable"},'Data entry'!$AQ$6:$AQ$200,'Data Validation'!$V$7, 'Data entry'!$BD$6:$BD$200,"&lt;&gt;*Negative*"))</f>
        <v>0</v>
      </c>
      <c r="AB88" s="15">
        <f>SUM(COUNTIFS('Data entry'!$R$6:$R$200,'Summary Data'!$A88,'Data entry'!$B$6:$B$200,{"Confirmed";"Probable"},'Data entry'!$AQ$6:$AQ$200,'Data Validation'!$V$8, 'Data entry'!$BD$6:$BD$200,"&lt;&gt;*Negative*"))</f>
        <v>0</v>
      </c>
      <c r="AC88" s="15">
        <f>SUM(COUNTIFS('Data entry'!$R$6:$R$200,'Summary Data'!$A88,'Data entry'!$B$6:$B$200,{"Confirmed";"Probable"},'Data entry'!$AQ$6:$AQ$200,'Data Validation'!$V$9, 'Data entry'!$BD$6:$BD$200,"&lt;&gt;*Negative*"))</f>
        <v>0</v>
      </c>
      <c r="AD88" s="15">
        <f>SUM(COUNTIFS('Data entry'!$R$6:$R$200,'Summary Data'!$A88,'Data entry'!$B$6:$B$200,{"Confirmed";"Probable"},'Data entry'!$AQ$6:$AQ$200,'Data Validation'!$V$10, 'Data entry'!$BD$6:$BD$200,"&lt;&gt;*Negative*"))</f>
        <v>0</v>
      </c>
      <c r="AE88" s="15">
        <f>SUM(COUNTIFS('Data entry'!$R$6:$R$200,'Summary Data'!$A88,'Data entry'!$B$6:$B$200,{"Confirmed";"Probable"},'Data entry'!$AQ$6:$AQ$200,'Data Validation'!$V$11, 'Data entry'!$BD$6:$BD$200,"&lt;&gt;*Negative*"))</f>
        <v>0</v>
      </c>
      <c r="AF88" s="15">
        <f>SUM(COUNTIFS('Data entry'!$R$6:$R$200,'Summary Data'!$A88,'Data entry'!$B$6:$B$200,{"Confirmed";"Probable"},'Data entry'!$AQ$6:$AQ$200,'Data Validation'!$V$2, 'Data entry'!$AP$6:$AP$200,'Data Validation'!$U$2, 'Data entry'!$BD$6:$BD$200,"&lt;&gt;*Negative*"))</f>
        <v>0</v>
      </c>
      <c r="AG88" s="15">
        <f>SUM(COUNTIFS('Data entry'!$R$6:$R$200,'Summary Data'!$A88,'Data entry'!$B$6:$B$200,{"Confirmed";"Probable"},'Data entry'!$AQ$6:$AQ$200,'Data Validation'!$V$2, 'Data entry'!$AP$6:$AP$200,'Data Validation'!$U$3, 'Data entry'!$BD$6:$BD$200,"&lt;&gt;*Negative*"))</f>
        <v>0</v>
      </c>
      <c r="AH88" s="15">
        <f>SUM(COUNTIFS('Data entry'!$R$6:$R$200,'Summary Data'!$A88,'Data entry'!$B$6:$B$200,{"Confirmed";"Probable"},'Data entry'!$AQ$6:$AQ$200,'Data Validation'!$V$2, 'Data entry'!$AP$6:$AP$200,'Data Validation'!$U$4, 'Data entry'!$BD$6:$BD$200,"&lt;&gt;*Negative*"))</f>
        <v>0</v>
      </c>
      <c r="AI88" s="15">
        <f>SUM(COUNTIFS('Data entry'!$R$6:$R$200,'Summary Data'!$A88,'Data entry'!$B$6:$B$200,{"Confirmed";"Probable"},'Data entry'!$AQ$6:$AQ$200,'Data Validation'!$V$2, 'Data entry'!$AP$6:$AP$200,'Data Validation'!$U$5, 'Data entry'!$BD$6:$BD$200,"&lt;&gt;*Negative*"))</f>
        <v>0</v>
      </c>
      <c r="AJ88" s="15">
        <f>SUM(COUNTIFS('Data entry'!$R$6:$R$200,'Summary Data'!$A88,'Data entry'!$B$6:$B$200,{"Confirmed";"Probable"},'Data entry'!$AQ$6:$AQ$200,'Data Validation'!$V$2, 'Data entry'!$AP$6:$AP$200,'Data Validation'!$U$6, 'Data entry'!$BD$6:$BD$200,"&lt;&gt;*Negative*"))</f>
        <v>0</v>
      </c>
      <c r="AK88" s="15">
        <f>SUM(COUNTIFS('Data entry'!$R$6:$R$200,'Summary Data'!$A88,'Data entry'!$B$6:$B$200,{"Confirmed";"Probable"},'Data entry'!$AQ$6:$AQ$200,'Data Validation'!$V$3, 'Data entry'!$AP$6:$AP$200,'Data Validation'!$U$2, 'Data entry'!$BD$6:$BD$200,"&lt;&gt;*Negative*"))</f>
        <v>0</v>
      </c>
      <c r="AL88" s="15">
        <f>SUM(COUNTIFS('Data entry'!$R$6:$R$200,'Summary Data'!$A88,'Data entry'!$B$6:$B$200,{"Confirmed";"Probable"},'Data entry'!$AQ$6:$AQ$200,'Data Validation'!$V$3, 'Data entry'!$AP$6:$AP$200,'Data Validation'!$U$3, 'Data entry'!$BD$6:$BD$200,"&lt;&gt;*Negative*"))</f>
        <v>0</v>
      </c>
      <c r="AM88" s="15">
        <f>SUM(COUNTIFS('Data entry'!$R$6:$R$200,'Summary Data'!$A88,'Data entry'!$B$6:$B$200,{"Confirmed";"Probable"},'Data entry'!$AQ$6:$AQ$200,'Data Validation'!$V$3, 'Data entry'!$AP$6:$AP$200,'Data Validation'!$U$4, 'Data entry'!$BD$6:$BD$200,"&lt;&gt;*Negative*"))</f>
        <v>0</v>
      </c>
      <c r="AN88" s="15">
        <f>SUM(COUNTIFS('Data entry'!$R$6:$R$200,'Summary Data'!$A88,'Data entry'!$B$6:$B$200,{"Confirmed";"Probable"},'Data entry'!$AQ$6:$AQ$200,'Data Validation'!$V$3, 'Data entry'!$AP$6:$AP$200,'Data Validation'!$U$5, 'Data entry'!$BD$6:$BD$200,"&lt;&gt;*Negative*"))</f>
        <v>0</v>
      </c>
      <c r="AO88" s="15">
        <f>SUM(COUNTIFS('Data entry'!$R$6:$R$200,'Summary Data'!$A88,'Data entry'!$B$6:$B$200,{"Confirmed";"Probable"},'Data entry'!$AQ$6:$AQ$200,'Data Validation'!$V$3, 'Data entry'!$AP$6:$AP$200,'Data Validation'!$U$6, 'Data entry'!$BD$6:$BD$200,"&lt;&gt;*Negative*"))</f>
        <v>0</v>
      </c>
      <c r="AP88" s="15">
        <f>SUM(COUNTIFS('Data entry'!$R$6:$R$200,'Summary Data'!$A88,'Data entry'!$B$6:$B$200,{"Confirmed";"Probable"},'Data entry'!$AQ$6:$AQ$200,'Data Validation'!$V$4, 'Data entry'!$AP$6:$AP$200,'Data Validation'!$U$2, 'Data entry'!$BD$6:$BD$200,"&lt;&gt;*Negative*"))</f>
        <v>0</v>
      </c>
      <c r="AQ88" s="15">
        <f>SUM(COUNTIFS('Data entry'!$R$6:$R$200,'Summary Data'!$A88,'Data entry'!$B$6:$B$200,{"Confirmed";"Probable"},'Data entry'!$AQ$6:$AQ$200,'Data Validation'!$V$4, 'Data entry'!$AP$6:$AP$200,'Data Validation'!$U$3, 'Data entry'!$BD$6:$BD$200,"&lt;&gt;*Negative*"))</f>
        <v>0</v>
      </c>
      <c r="AR88" s="15">
        <f>SUM(COUNTIFS('Data entry'!$R$6:$R$200,'Summary Data'!$A88,'Data entry'!$B$6:$B$200,{"Confirmed";"Probable"},'Data entry'!$AQ$6:$AQ$200,'Data Validation'!$V$4, 'Data entry'!$AP$6:$AP$200,'Data Validation'!$U$4, 'Data entry'!$BD$6:$BD$200,"&lt;&gt;*Negative*"))</f>
        <v>0</v>
      </c>
      <c r="AS88" s="15">
        <f>SUM(COUNTIFS('Data entry'!$R$6:$R$200,'Summary Data'!$A88,'Data entry'!$B$6:$B$200,{"Confirmed";"Probable"},'Data entry'!$AQ$6:$AQ$200,'Data Validation'!$V$4, 'Data entry'!$AP$6:$AP$200,'Data Validation'!$U$5, 'Data entry'!$BD$6:$BD$200,"&lt;&gt;*Negative*"))</f>
        <v>0</v>
      </c>
      <c r="AT88" s="15">
        <f>SUM(COUNTIFS('Data entry'!$R$6:$R$200,'Summary Data'!$A88,'Data entry'!$B$6:$B$200,{"Confirmed";"Probable"},'Data entry'!$AQ$6:$AQ$200,'Data Validation'!$V$4, 'Data entry'!$AP$6:$AP$200,'Data Validation'!$U$6, 'Data entry'!$BD$6:$BD$200,"&lt;&gt;*Negative*"))</f>
        <v>0</v>
      </c>
      <c r="AU88" s="15">
        <f>SUM(COUNTIFS('Data entry'!$R$6:$R$200,'Summary Data'!$A88,'Data entry'!$B$6:$B$200,{"Confirmed";"Probable"},'Data entry'!$AQ$6:$AQ$200,'Data Validation'!$V$5, 'Data entry'!$AP$6:$AP$200,'Data Validation'!$U$2, 'Data entry'!$BD$6:$BD$200,"&lt;&gt;*Negative*"))</f>
        <v>0</v>
      </c>
      <c r="AV88" s="15">
        <f>SUM(COUNTIFS('Data entry'!$R$6:$R$200,'Summary Data'!$A88,'Data entry'!$B$6:$B$200,{"Confirmed";"Probable"},'Data entry'!$AQ$6:$AQ$200,'Data Validation'!$V$5, 'Data entry'!$AP$6:$AP$200,'Data Validation'!$U$3, 'Data entry'!$BD$6:$BD$200,"&lt;&gt;*Negative*"))</f>
        <v>0</v>
      </c>
      <c r="AW88" s="15">
        <f>SUM(COUNTIFS('Data entry'!$R$6:$R$200,'Summary Data'!$A88,'Data entry'!$B$6:$B$200,{"Confirmed";"Probable"},'Data entry'!$AQ$6:$AQ$200,'Data Validation'!$V$5, 'Data entry'!$AP$6:$AP$200,'Data Validation'!$U$4, 'Data entry'!$BD$6:$BD$200,"&lt;&gt;*Negative*"))</f>
        <v>0</v>
      </c>
      <c r="AX88" s="15">
        <f>SUM(COUNTIFS('Data entry'!$R$6:$R$200,'Summary Data'!$A88,'Data entry'!$B$6:$B$200,{"Confirmed";"Probable"},'Data entry'!$AQ$6:$AQ$200,'Data Validation'!$V$5, 'Data entry'!$AP$6:$AP$200,'Data Validation'!$U$5, 'Data entry'!$BD$6:$BD$200,"&lt;&gt;*Negative*"))</f>
        <v>0</v>
      </c>
      <c r="AY88" s="15">
        <f>SUM(COUNTIFS('Data entry'!$R$6:$R$200,'Summary Data'!$A88,'Data entry'!$B$6:$B$200,{"Confirmed";"Probable"},'Data entry'!$AQ$6:$AQ$200,'Data Validation'!$V$5, 'Data entry'!$AP$6:$AP$200,'Data Validation'!$U$6, 'Data entry'!$BD$6:$BD$200,"&lt;&gt;*Negative*"))</f>
        <v>0</v>
      </c>
      <c r="AZ88" s="15">
        <f>SUM(COUNTIFS('Data entry'!$R$6:$R$200,'Summary Data'!$A88,'Data entry'!$B$6:$B$200,{"Confirmed";"Probable"},'Data entry'!$AQ$6:$AQ$200,'Data Validation'!$V$6, 'Data entry'!$AP$6:$AP$200,'Data Validation'!$U$2, 'Data entry'!$BD$6:$BD$200,"&lt;&gt;*Negative*"))</f>
        <v>0</v>
      </c>
      <c r="BA88" s="15">
        <f>SUM(COUNTIFS('Data entry'!$R$6:$R$200,'Summary Data'!$A88,'Data entry'!$B$6:$B$200,{"Confirmed";"Probable"},'Data entry'!$AQ$6:$AQ$200,'Data Validation'!$V$6, 'Data entry'!$AP$6:$AP$200,'Data Validation'!$U$3, 'Data entry'!$BD$6:$BD$200,"&lt;&gt;*Negative*"))</f>
        <v>0</v>
      </c>
      <c r="BB88" s="15">
        <f>SUM(COUNTIFS('Data entry'!$R$6:$R$200,'Summary Data'!$A88,'Data entry'!$B$6:$B$200,{"Confirmed";"Probable"},'Data entry'!$AQ$6:$AQ$200,'Data Validation'!$V$6, 'Data entry'!$AP$6:$AP$200,'Data Validation'!$U$4, 'Data entry'!$BD$6:$BD$200,"&lt;&gt;*Negative*"))</f>
        <v>0</v>
      </c>
      <c r="BC88" s="15">
        <f>SUM(COUNTIFS('Data entry'!$R$6:$R$200,'Summary Data'!$A88,'Data entry'!$B$6:$B$200,{"Confirmed";"Probable"},'Data entry'!$AQ$6:$AQ$200,'Data Validation'!$V$6, 'Data entry'!$AP$6:$AP$200,'Data Validation'!$U$5, 'Data entry'!$BD$6:$BD$200,"&lt;&gt;*Negative*"))</f>
        <v>0</v>
      </c>
      <c r="BD88" s="15">
        <f>SUM(COUNTIFS('Data entry'!$R$6:$R$200,'Summary Data'!$A88,'Data entry'!$B$6:$B$200,{"Confirmed";"Probable"},'Data entry'!$AQ$6:$AQ$200,'Data Validation'!$V$6, 'Data entry'!$AP$6:$AP$200,'Data Validation'!$U$6, 'Data entry'!$BD$6:$BD$200,"&lt;&gt;*Negative*"))</f>
        <v>0</v>
      </c>
      <c r="BE88" s="15">
        <f>SUM(COUNTIFS('Data entry'!$R$6:$R$200,'Summary Data'!$A88,'Data entry'!$B$6:$B$200,{"Confirmed";"Probable"},'Data entry'!$AQ$6:$AQ$200,'Data Validation'!$V$7, 'Data entry'!$AP$6:$AP$200,'Data Validation'!$U$2, 'Data entry'!$BD$6:$BD$200,"&lt;&gt;*Negative*"))</f>
        <v>0</v>
      </c>
      <c r="BF88" s="15">
        <f>SUM(COUNTIFS('Data entry'!$R$6:$R$200,'Summary Data'!$A88,'Data entry'!$B$6:$B$200,{"Confirmed";"Probable"},'Data entry'!$AQ$6:$AQ$200,'Data Validation'!$V$7, 'Data entry'!$AP$6:$AP$200,'Data Validation'!$U$3, 'Data entry'!$BD$6:$BD$200,"&lt;&gt;*Negative*"))</f>
        <v>0</v>
      </c>
      <c r="BG88" s="15">
        <f>SUM(COUNTIFS('Data entry'!$R$6:$R$200,'Summary Data'!$A88,'Data entry'!$B$6:$B$200,{"Confirmed";"Probable"},'Data entry'!$AQ$6:$AQ$200,'Data Validation'!$V$7, 'Data entry'!$AP$6:$AP$200,'Data Validation'!$U$4, 'Data entry'!$BD$6:$BD$200,"&lt;&gt;*Negative*"))</f>
        <v>0</v>
      </c>
      <c r="BH88" s="15">
        <f>SUM(COUNTIFS('Data entry'!$R$6:$R$200,'Summary Data'!$A88,'Data entry'!$B$6:$B$200,{"Confirmed";"Probable"},'Data entry'!$AQ$6:$AQ$200,'Data Validation'!$V$7, 'Data entry'!$AP$6:$AP$200,'Data Validation'!$U$5, 'Data entry'!$BD$6:$BD$200,"&lt;&gt;*Negative*"))</f>
        <v>0</v>
      </c>
      <c r="BI88" s="15">
        <f>SUM(COUNTIFS('Data entry'!$R$6:$R$200,'Summary Data'!$A88,'Data entry'!$B$6:$B$200,{"Confirmed";"Probable"},'Data entry'!$AQ$6:$AQ$200,'Data Validation'!$V$7, 'Data entry'!$AP$6:$AP$200,'Data Validation'!$U$6, 'Data entry'!$BD$6:$BD$200,"&lt;&gt;*Negative*"))</f>
        <v>0</v>
      </c>
      <c r="BJ88" s="15">
        <f>SUM(COUNTIFS('Data entry'!$R$6:$R$200,'Summary Data'!$A88,'Data entry'!$B$6:$B$200,{"Confirmed";"Probable"},'Data entry'!$AQ$6:$AQ$200,'Data Validation'!$V$8, 'Data entry'!$AP$6:$AP$200,'Data Validation'!$U$2, 'Data entry'!$BD$6:$BD$200,"&lt;&gt;*Negative*"))</f>
        <v>0</v>
      </c>
      <c r="BK88" s="15">
        <f>SUM(COUNTIFS('Data entry'!$R$6:$R$200,'Summary Data'!$A88,'Data entry'!$B$6:$B$200,{"Confirmed";"Probable"},'Data entry'!$AQ$6:$AQ$200,'Data Validation'!$V$8, 'Data entry'!$AP$6:$AP$200,'Data Validation'!$U$3, 'Data entry'!$BD$6:$BD$200,"&lt;&gt;*Negative*"))</f>
        <v>0</v>
      </c>
      <c r="BL88" s="15">
        <f>SUM(COUNTIFS('Data entry'!$R$6:$R$200,'Summary Data'!$A88,'Data entry'!$B$6:$B$200,{"Confirmed";"Probable"},'Data entry'!$AQ$6:$AQ$200,'Data Validation'!$V$8, 'Data entry'!$AP$6:$AP$200,'Data Validation'!$U$4, 'Data entry'!$BD$6:$BD$200,"&lt;&gt;*Negative*"))</f>
        <v>0</v>
      </c>
      <c r="BM88" s="15">
        <f>SUM(COUNTIFS('Data entry'!$R$6:$R$200,'Summary Data'!$A88,'Data entry'!$B$6:$B$200,{"Confirmed";"Probable"},'Data entry'!$AQ$6:$AQ$200,'Data Validation'!$V$8, 'Data entry'!$AP$6:$AP$200,'Data Validation'!$U$5, 'Data entry'!$BD$6:$BD$200,"&lt;&gt;*Negative*"))</f>
        <v>0</v>
      </c>
      <c r="BN88" s="15">
        <f>SUM(COUNTIFS('Data entry'!$R$6:$R$200,'Summary Data'!$A88,'Data entry'!$B$6:$B$200,{"Confirmed";"Probable"},'Data entry'!$AQ$6:$AQ$200,'Data Validation'!$V$8, 'Data entry'!$AP$6:$AP$200,'Data Validation'!$U$6, 'Data entry'!$BD$6:$BD$200,"&lt;&gt;*Negative*"))</f>
        <v>0</v>
      </c>
      <c r="BO88" s="15">
        <f>SUM(COUNTIFS('Data entry'!$R$6:$R$200,'Summary Data'!$A88,'Data entry'!$B$6:$B$200,{"Confirmed";"Probable"},'Data entry'!$AQ$6:$AQ$200,'Data Validation'!$V$9, 'Data entry'!$AP$6:$AP$200,'Data Validation'!$U$2, 'Data entry'!$BD$6:$BD$200,"&lt;&gt;*Negative*"))</f>
        <v>0</v>
      </c>
      <c r="BP88" s="15">
        <f>SUM(COUNTIFS('Data entry'!$R$6:$R$200,'Summary Data'!$A88,'Data entry'!$B$6:$B$200,{"Confirmed";"Probable"},'Data entry'!$AQ$6:$AQ$200,'Data Validation'!$V$9, 'Data entry'!$AP$6:$AP$200,'Data Validation'!$U$3, 'Data entry'!$BD$6:$BD$200,"&lt;&gt;*Negative*"))</f>
        <v>0</v>
      </c>
      <c r="BQ88" s="15">
        <f>SUM(COUNTIFS('Data entry'!$R$6:$R$200,'Summary Data'!$A88,'Data entry'!$B$6:$B$200,{"Confirmed";"Probable"},'Data entry'!$AQ$6:$AQ$200,'Data Validation'!$V$9, 'Data entry'!$AP$6:$AP$200,'Data Validation'!$U$4, 'Data entry'!$BD$6:$BD$200,"&lt;&gt;*Negative*"))</f>
        <v>0</v>
      </c>
      <c r="BR88" s="15">
        <f>SUM(COUNTIFS('Data entry'!$R$6:$R$200,'Summary Data'!$A88,'Data entry'!$B$6:$B$200,{"Confirmed";"Probable"},'Data entry'!$AQ$6:$AQ$200,'Data Validation'!$V$9, 'Data entry'!$AP$6:$AP$200,'Data Validation'!$U$5, 'Data entry'!$BD$6:$BD$200,"&lt;&gt;*Negative*"))</f>
        <v>0</v>
      </c>
      <c r="BS88" s="15">
        <f>SUM(COUNTIFS('Data entry'!$R$6:$R$200,'Summary Data'!$A88,'Data entry'!$B$6:$B$200,{"Confirmed";"Probable"},'Data entry'!$AQ$6:$AQ$200,'Data Validation'!$V$9, 'Data entry'!$AP$6:$AP$200,'Data Validation'!$U$6, 'Data entry'!$BD$6:$BD$200,"&lt;&gt;*Negative*"))</f>
        <v>0</v>
      </c>
      <c r="BT88" s="15">
        <f>SUM(COUNTIFS('Data entry'!$R$6:$R$200,'Summary Data'!$A88,'Data entry'!$B$6:$B$200,{"Confirmed";"Probable"},'Data entry'!$AQ$6:$AQ$200,'Data Validation'!$V$10, 'Data entry'!$AP$6:$AP$200,'Data Validation'!$U$2, 'Data entry'!$BD$6:$BD$200,"&lt;&gt;*Negative*"))</f>
        <v>0</v>
      </c>
      <c r="BU88" s="15">
        <f>SUM(COUNTIFS('Data entry'!$R$6:$R$200,'Summary Data'!$A88,'Data entry'!$B$6:$B$200,{"Confirmed";"Probable"},'Data entry'!$AQ$6:$AQ$200,'Data Validation'!$V$10, 'Data entry'!$AP$6:$AP$200,'Data Validation'!$U$3, 'Data entry'!$BD$6:$BD$200,"&lt;&gt;*Negative*"))</f>
        <v>0</v>
      </c>
      <c r="BV88" s="15">
        <f>SUM(COUNTIFS('Data entry'!$R$6:$R$200,'Summary Data'!$A88,'Data entry'!$B$6:$B$200,{"Confirmed";"Probable"},'Data entry'!$AQ$6:$AQ$200,'Data Validation'!$V$10, 'Data entry'!$AP$6:$AP$200,'Data Validation'!$U$4, 'Data entry'!$BD$6:$BD$200,"&lt;&gt;*Negative*"))</f>
        <v>0</v>
      </c>
      <c r="BW88" s="15">
        <f>SUM(COUNTIFS('Data entry'!$R$6:$R$200,'Summary Data'!$A88,'Data entry'!$B$6:$B$200,{"Confirmed";"Probable"},'Data entry'!$AQ$6:$AQ$200,'Data Validation'!$V$10, 'Data entry'!$AP$6:$AP$200,'Data Validation'!$U$5, 'Data entry'!$BD$6:$BD$200,"&lt;&gt;*Negative*"))</f>
        <v>0</v>
      </c>
      <c r="BX88" s="15">
        <f>SUM(COUNTIFS('Data entry'!$R$6:$R$200,'Summary Data'!$A88,'Data entry'!$B$6:$B$200,{"Confirmed";"Probable"},'Data entry'!$AQ$6:$AQ$200,'Data Validation'!$V$10, 'Data entry'!$AP$6:$AP$200,'Data Validation'!$U$6, 'Data entry'!$BD$6:$BD$200,"&lt;&gt;*Negative*"))</f>
        <v>0</v>
      </c>
      <c r="BY88" s="15">
        <f>SUM(COUNTIFS('Data entry'!$R$6:$R$200,'Summary Data'!$A88,'Data entry'!$B$6:$B$200,{"Confirmed";"Probable"},'Data entry'!$AQ$6:$AQ$200,'Data Validation'!$V$11, 'Data entry'!$AP$6:$AP$200,'Data Validation'!$U$2, 'Data entry'!$BD$6:$BD$200,"&lt;&gt;*Negative*"))</f>
        <v>0</v>
      </c>
      <c r="BZ88" s="15">
        <f>SUM(COUNTIFS('Data entry'!$R$6:$R$200,'Summary Data'!$A88,'Data entry'!$B$6:$B$200,{"Confirmed";"Probable"},'Data entry'!$AQ$6:$AQ$200,'Data Validation'!$V$11, 'Data entry'!$AP$6:$AP$200,'Data Validation'!$U$3, 'Data entry'!$BD$6:$BD$200,"&lt;&gt;*Negative*"))</f>
        <v>0</v>
      </c>
      <c r="CA88" s="15">
        <f>SUM(COUNTIFS('Data entry'!$R$6:$R$200,'Summary Data'!$A88,'Data entry'!$B$6:$B$200,{"Confirmed";"Probable"},'Data entry'!$AQ$6:$AQ$200,'Data Validation'!$V$11, 'Data entry'!$AP$6:$AP$200,'Data Validation'!$U$4, 'Data entry'!$BD$6:$BD$200,"&lt;&gt;*Negative*"))</f>
        <v>0</v>
      </c>
      <c r="CB88" s="15">
        <f>SUM(COUNTIFS('Data entry'!$R$6:$R$200,'Summary Data'!$A88,'Data entry'!$B$6:$B$200,{"Confirmed";"Probable"},'Data entry'!$AQ$6:$AQ$200,'Data Validation'!$V$11, 'Data entry'!$AP$6:$AP$200,'Data Validation'!$U$5, 'Data entry'!$BD$6:$BD$200,"&lt;&gt;*Negative*"))</f>
        <v>0</v>
      </c>
      <c r="CC88" s="15">
        <f>SUM(COUNTIFS('Data entry'!$R$6:$R$200,'Summary Data'!$A88,'Data entry'!$B$6:$B$200,{"Confirmed";"Probable"},'Data entry'!$AQ$6:$AQ$200,'Data Validation'!$V$11, 'Data entry'!$AP$6:$AP$200,'Data Validation'!$U$6, 'Data entry'!$BD$6:$BD$200,"&lt;&gt;*Negative*"))</f>
        <v>0</v>
      </c>
    </row>
    <row r="89" spans="1:81" x14ac:dyDescent="0.3">
      <c r="A89" s="12">
        <f t="shared" si="9"/>
        <v>77</v>
      </c>
      <c r="B89" s="13">
        <f t="shared" si="6"/>
        <v>0</v>
      </c>
      <c r="C89" s="13">
        <f>COUNTIFS('Data entry'!$R$6:$R$200,$A89,'Data entry'!$B$6:$B$200,"Confirmed",'Data entry'!$BD$6:$BD$200,"&lt;&gt;*Negative*")</f>
        <v>0</v>
      </c>
      <c r="D89" s="13">
        <f>COUNTIFS('Data entry'!$R$6:$R$200,$A89,'Data entry'!$B$6:$B$200,"Probable",'Data entry'!$BD$6:$BD$200,"&lt;&gt;*Negative*")</f>
        <v>0</v>
      </c>
      <c r="E89" s="13">
        <f>COUNTIFS('Data entry'!$R$6:$R$200,$A89,'Data entry'!$B$6:$B$200,"DNM")</f>
        <v>0</v>
      </c>
      <c r="F89" s="13">
        <f>SUM(COUNTIFS('Data entry'!$R$6:$R$200,'Summary Data'!$A89,'Data entry'!$B$6:$B$200,{"Confirmed";"Probable"},'Data entry'!$AO$6:$AO$200,$F$10, 'Data entry'!$BD$6:$BD$200,"&lt;&gt;*Negative*"))</f>
        <v>0</v>
      </c>
      <c r="G89" s="13">
        <f>SUM(COUNTIFS('Data entry'!$R$6:$R$200,'Summary Data'!$A89,'Data entry'!$B$6:$B$200,{"Confirmed";"Probable"},'Data entry'!$AO$6:$AO$200,$G$10, 'Data entry'!$BD$6:$BD$200,"&lt;&gt;*Negative*"))</f>
        <v>0</v>
      </c>
      <c r="H89" s="13">
        <f>SUM(COUNTIFS('Data entry'!$R$6:$R$200,'Summary Data'!$A89,'Data entry'!$B$6:$B$200,{"Confirmed";"Probable"},'Data entry'!$AO$6:$AO$200,$H$10, 'Data entry'!$BD$6:$BD$200,"&lt;&gt;*Negative*"))</f>
        <v>0</v>
      </c>
      <c r="I89" s="13">
        <f>SUM(COUNTIFS('Data entry'!$R$6:$R$200,'Summary Data'!$A89,'Data entry'!$B$6:$B$200,{"Confirmed";"Probable"},'Data entry'!$AO$6:$AO$200,$I$10, 'Data entry'!$BD$6:$BD$200,"&lt;&gt;*Negative*"))</f>
        <v>0</v>
      </c>
      <c r="J89" s="13">
        <f>SUM(COUNTIFS('Data entry'!$R$6:$R$200,'Summary Data'!$A89,'Data entry'!$B$6:$B$200,{"Confirmed";"Probable"},'Data entry'!$AO$6:$AO$200,$J$10, 'Data entry'!$BD$6:$BD$200,"&lt;&gt;*Negative*"))</f>
        <v>0</v>
      </c>
      <c r="K89" s="13">
        <f>SUM(COUNTIFS('Data entry'!$R$6:$R$200,'Summary Data'!$A89,'Data entry'!$B$6:$B$200,{"Confirmed";"Probable"},'Data entry'!$AO$6:$AO$200,$K$10, 'Data entry'!$BD$6:$BD$200,"&lt;&gt;*Negative*"))</f>
        <v>0</v>
      </c>
      <c r="L89" s="13">
        <f>SUM(COUNTIFS('Data entry'!$R$6:$R$200,'Summary Data'!$A89,'Data entry'!$B$6:$B$200,{"Confirmed";"Probable"},'Data entry'!$AO$6:$AO$200,$L$10, 'Data entry'!$BD$6:$BD$200,"&lt;&gt;*Negative*"))</f>
        <v>0</v>
      </c>
      <c r="M89" s="13">
        <f>SUM(COUNTIFS('Data entry'!$R$6:$R$200,'Summary Data'!$A89,'Data entry'!$B$6:$B$200,{"Confirmed";"Probable"},'Data entry'!$AO$6:$AO$200,$M$10, 'Data entry'!$BD$6:$BD$200,"&lt;&gt;*Negative*"))</f>
        <v>0</v>
      </c>
      <c r="N89" s="13">
        <f>SUM(COUNTIFS('Data entry'!$R$6:$R$200,'Summary Data'!$A89,'Data entry'!$B$6:$B$200,{"Confirmed";"Probable"},'Data entry'!$AO$6:$AO$200,$N$10, 'Data entry'!$BD$6:$BD$200,"&lt;&gt;*Negative*"))</f>
        <v>0</v>
      </c>
      <c r="O89" s="15">
        <f t="shared" si="7"/>
        <v>0</v>
      </c>
      <c r="P89" s="15">
        <f t="shared" si="8"/>
        <v>0</v>
      </c>
      <c r="Q89" s="15">
        <f>SUM(COUNTIFS('Data entry'!$R$6:$R$200,'Summary Data'!$A89,'Data entry'!$B$6:$B$200,{"Confirmed";"Probable"},'Data entry'!$AP$6:$AP$200,'Data Validation'!$U$2, 'Data entry'!$BD$6:$BD$200,"&lt;&gt;*Negative*"))</f>
        <v>0</v>
      </c>
      <c r="R89" s="15">
        <f>SUM(COUNTIFS('Data entry'!$R$6:$R$200,'Summary Data'!$A89,'Data entry'!$B$6:$B$200,{"Confirmed";"Probable"},'Data entry'!$AP$6:$AP$200,'Data Validation'!$U$3, 'Data entry'!$BD$6:$BD$200,"&lt;&gt;*Negative*"))</f>
        <v>0</v>
      </c>
      <c r="S89" s="15">
        <f>SUM(COUNTIFS('Data entry'!$R$6:$R$200,'Summary Data'!$A89,'Data entry'!$B$6:$B$200,{"Confirmed";"Probable"},'Data entry'!$AP$6:$AP$200,'Data Validation'!$U$4, 'Data entry'!$BD$6:$BD$200,"&lt;&gt;*Negative*"))</f>
        <v>0</v>
      </c>
      <c r="T89" s="15">
        <f>SUM(COUNTIFS('Data entry'!$R$6:$R$200,'Summary Data'!$A89,'Data entry'!$B$6:$B$200,{"Confirmed";"Probable"},'Data entry'!$AP$6:$AP$200,'Data Validation'!$U$5, 'Data entry'!$BD$6:$BD$200,"&lt;&gt;*Negative*"))</f>
        <v>0</v>
      </c>
      <c r="U89" s="15">
        <f>SUM(COUNTIFS('Data entry'!$R$6:$R$200,'Summary Data'!$A89,'Data entry'!$B$6:$B$200,{"Confirmed";"Probable"},'Data entry'!$AP$6:$AP$200,'Data Validation'!$U$6, 'Data entry'!$BD$6:$BD$200,"&lt;&gt;*Negative*"))</f>
        <v>0</v>
      </c>
      <c r="V89" s="15">
        <f>SUM(COUNTIFS('Data entry'!$R$6:$R$200,'Summary Data'!$A89,'Data entry'!$B$6:$B$200,{"Confirmed";"Probable"},'Data entry'!$AQ$6:$AQ$200,'Data Validation'!$V$2, 'Data entry'!$BD$6:$BD$200,"&lt;&gt;*Negative*"))</f>
        <v>0</v>
      </c>
      <c r="W89" s="15">
        <f>SUM(COUNTIFS('Data entry'!$R$6:$R$200,'Summary Data'!$A89,'Data entry'!$B$6:$B$200,{"Confirmed";"Probable"},'Data entry'!$AQ$6:$AQ$200,'Data Validation'!$V$3, 'Data entry'!$BD$6:$BD$200,"&lt;&gt;*Negative*"))</f>
        <v>0</v>
      </c>
      <c r="X89" s="15">
        <f>SUM(COUNTIFS('Data entry'!$R$6:$R$200,'Summary Data'!$A89,'Data entry'!$B$6:$B$200,{"Confirmed";"Probable"},'Data entry'!$AQ$6:$AQ$200,'Data Validation'!$V$4, 'Data entry'!$BD$6:$BD$200,"&lt;&gt;*Negative*"))</f>
        <v>0</v>
      </c>
      <c r="Y89" s="15">
        <f>SUM(COUNTIFS('Data entry'!$R$6:$R$200,'Summary Data'!$A89,'Data entry'!$B$6:$B$200,{"Confirmed";"Probable"},'Data entry'!$AQ$6:$AQ$200,'Data Validation'!$V$5, 'Data entry'!$BD$6:$BD$200,"&lt;&gt;*Negative*"))</f>
        <v>0</v>
      </c>
      <c r="Z89" s="15">
        <f>SUM(COUNTIFS('Data entry'!$R$6:$R$200,'Summary Data'!$A89,'Data entry'!$B$6:$B$200,{"Confirmed";"Probable"},'Data entry'!$AQ$6:$AQ$200,'Data Validation'!$V$6, 'Data entry'!$BD$6:$BD$200,"&lt;&gt;*Negative*"))</f>
        <v>0</v>
      </c>
      <c r="AA89" s="15">
        <f>SUM(COUNTIFS('Data entry'!$R$6:$R$200,'Summary Data'!$A89,'Data entry'!$B$6:$B$200,{"Confirmed";"Probable"},'Data entry'!$AQ$6:$AQ$200,'Data Validation'!$V$7, 'Data entry'!$BD$6:$BD$200,"&lt;&gt;*Negative*"))</f>
        <v>0</v>
      </c>
      <c r="AB89" s="15">
        <f>SUM(COUNTIFS('Data entry'!$R$6:$R$200,'Summary Data'!$A89,'Data entry'!$B$6:$B$200,{"Confirmed";"Probable"},'Data entry'!$AQ$6:$AQ$200,'Data Validation'!$V$8, 'Data entry'!$BD$6:$BD$200,"&lt;&gt;*Negative*"))</f>
        <v>0</v>
      </c>
      <c r="AC89" s="15">
        <f>SUM(COUNTIFS('Data entry'!$R$6:$R$200,'Summary Data'!$A89,'Data entry'!$B$6:$B$200,{"Confirmed";"Probable"},'Data entry'!$AQ$6:$AQ$200,'Data Validation'!$V$9, 'Data entry'!$BD$6:$BD$200,"&lt;&gt;*Negative*"))</f>
        <v>0</v>
      </c>
      <c r="AD89" s="15">
        <f>SUM(COUNTIFS('Data entry'!$R$6:$R$200,'Summary Data'!$A89,'Data entry'!$B$6:$B$200,{"Confirmed";"Probable"},'Data entry'!$AQ$6:$AQ$200,'Data Validation'!$V$10, 'Data entry'!$BD$6:$BD$200,"&lt;&gt;*Negative*"))</f>
        <v>0</v>
      </c>
      <c r="AE89" s="15">
        <f>SUM(COUNTIFS('Data entry'!$R$6:$R$200,'Summary Data'!$A89,'Data entry'!$B$6:$B$200,{"Confirmed";"Probable"},'Data entry'!$AQ$6:$AQ$200,'Data Validation'!$V$11, 'Data entry'!$BD$6:$BD$200,"&lt;&gt;*Negative*"))</f>
        <v>0</v>
      </c>
      <c r="AF89" s="15">
        <f>SUM(COUNTIFS('Data entry'!$R$6:$R$200,'Summary Data'!$A89,'Data entry'!$B$6:$B$200,{"Confirmed";"Probable"},'Data entry'!$AQ$6:$AQ$200,'Data Validation'!$V$2, 'Data entry'!$AP$6:$AP$200,'Data Validation'!$U$2, 'Data entry'!$BD$6:$BD$200,"&lt;&gt;*Negative*"))</f>
        <v>0</v>
      </c>
      <c r="AG89" s="15">
        <f>SUM(COUNTIFS('Data entry'!$R$6:$R$200,'Summary Data'!$A89,'Data entry'!$B$6:$B$200,{"Confirmed";"Probable"},'Data entry'!$AQ$6:$AQ$200,'Data Validation'!$V$2, 'Data entry'!$AP$6:$AP$200,'Data Validation'!$U$3, 'Data entry'!$BD$6:$BD$200,"&lt;&gt;*Negative*"))</f>
        <v>0</v>
      </c>
      <c r="AH89" s="15">
        <f>SUM(COUNTIFS('Data entry'!$R$6:$R$200,'Summary Data'!$A89,'Data entry'!$B$6:$B$200,{"Confirmed";"Probable"},'Data entry'!$AQ$6:$AQ$200,'Data Validation'!$V$2, 'Data entry'!$AP$6:$AP$200,'Data Validation'!$U$4, 'Data entry'!$BD$6:$BD$200,"&lt;&gt;*Negative*"))</f>
        <v>0</v>
      </c>
      <c r="AI89" s="15">
        <f>SUM(COUNTIFS('Data entry'!$R$6:$R$200,'Summary Data'!$A89,'Data entry'!$B$6:$B$200,{"Confirmed";"Probable"},'Data entry'!$AQ$6:$AQ$200,'Data Validation'!$V$2, 'Data entry'!$AP$6:$AP$200,'Data Validation'!$U$5, 'Data entry'!$BD$6:$BD$200,"&lt;&gt;*Negative*"))</f>
        <v>0</v>
      </c>
      <c r="AJ89" s="15">
        <f>SUM(COUNTIFS('Data entry'!$R$6:$R$200,'Summary Data'!$A89,'Data entry'!$B$6:$B$200,{"Confirmed";"Probable"},'Data entry'!$AQ$6:$AQ$200,'Data Validation'!$V$2, 'Data entry'!$AP$6:$AP$200,'Data Validation'!$U$6, 'Data entry'!$BD$6:$BD$200,"&lt;&gt;*Negative*"))</f>
        <v>0</v>
      </c>
      <c r="AK89" s="15">
        <f>SUM(COUNTIFS('Data entry'!$R$6:$R$200,'Summary Data'!$A89,'Data entry'!$B$6:$B$200,{"Confirmed";"Probable"},'Data entry'!$AQ$6:$AQ$200,'Data Validation'!$V$3, 'Data entry'!$AP$6:$AP$200,'Data Validation'!$U$2, 'Data entry'!$BD$6:$BD$200,"&lt;&gt;*Negative*"))</f>
        <v>0</v>
      </c>
      <c r="AL89" s="15">
        <f>SUM(COUNTIFS('Data entry'!$R$6:$R$200,'Summary Data'!$A89,'Data entry'!$B$6:$B$200,{"Confirmed";"Probable"},'Data entry'!$AQ$6:$AQ$200,'Data Validation'!$V$3, 'Data entry'!$AP$6:$AP$200,'Data Validation'!$U$3, 'Data entry'!$BD$6:$BD$200,"&lt;&gt;*Negative*"))</f>
        <v>0</v>
      </c>
      <c r="AM89" s="15">
        <f>SUM(COUNTIFS('Data entry'!$R$6:$R$200,'Summary Data'!$A89,'Data entry'!$B$6:$B$200,{"Confirmed";"Probable"},'Data entry'!$AQ$6:$AQ$200,'Data Validation'!$V$3, 'Data entry'!$AP$6:$AP$200,'Data Validation'!$U$4, 'Data entry'!$BD$6:$BD$200,"&lt;&gt;*Negative*"))</f>
        <v>0</v>
      </c>
      <c r="AN89" s="15">
        <f>SUM(COUNTIFS('Data entry'!$R$6:$R$200,'Summary Data'!$A89,'Data entry'!$B$6:$B$200,{"Confirmed";"Probable"},'Data entry'!$AQ$6:$AQ$200,'Data Validation'!$V$3, 'Data entry'!$AP$6:$AP$200,'Data Validation'!$U$5, 'Data entry'!$BD$6:$BD$200,"&lt;&gt;*Negative*"))</f>
        <v>0</v>
      </c>
      <c r="AO89" s="15">
        <f>SUM(COUNTIFS('Data entry'!$R$6:$R$200,'Summary Data'!$A89,'Data entry'!$B$6:$B$200,{"Confirmed";"Probable"},'Data entry'!$AQ$6:$AQ$200,'Data Validation'!$V$3, 'Data entry'!$AP$6:$AP$200,'Data Validation'!$U$6, 'Data entry'!$BD$6:$BD$200,"&lt;&gt;*Negative*"))</f>
        <v>0</v>
      </c>
      <c r="AP89" s="15">
        <f>SUM(COUNTIFS('Data entry'!$R$6:$R$200,'Summary Data'!$A89,'Data entry'!$B$6:$B$200,{"Confirmed";"Probable"},'Data entry'!$AQ$6:$AQ$200,'Data Validation'!$V$4, 'Data entry'!$AP$6:$AP$200,'Data Validation'!$U$2, 'Data entry'!$BD$6:$BD$200,"&lt;&gt;*Negative*"))</f>
        <v>0</v>
      </c>
      <c r="AQ89" s="15">
        <f>SUM(COUNTIFS('Data entry'!$R$6:$R$200,'Summary Data'!$A89,'Data entry'!$B$6:$B$200,{"Confirmed";"Probable"},'Data entry'!$AQ$6:$AQ$200,'Data Validation'!$V$4, 'Data entry'!$AP$6:$AP$200,'Data Validation'!$U$3, 'Data entry'!$BD$6:$BD$200,"&lt;&gt;*Negative*"))</f>
        <v>0</v>
      </c>
      <c r="AR89" s="15">
        <f>SUM(COUNTIFS('Data entry'!$R$6:$R$200,'Summary Data'!$A89,'Data entry'!$B$6:$B$200,{"Confirmed";"Probable"},'Data entry'!$AQ$6:$AQ$200,'Data Validation'!$V$4, 'Data entry'!$AP$6:$AP$200,'Data Validation'!$U$4, 'Data entry'!$BD$6:$BD$200,"&lt;&gt;*Negative*"))</f>
        <v>0</v>
      </c>
      <c r="AS89" s="15">
        <f>SUM(COUNTIFS('Data entry'!$R$6:$R$200,'Summary Data'!$A89,'Data entry'!$B$6:$B$200,{"Confirmed";"Probable"},'Data entry'!$AQ$6:$AQ$200,'Data Validation'!$V$4, 'Data entry'!$AP$6:$AP$200,'Data Validation'!$U$5, 'Data entry'!$BD$6:$BD$200,"&lt;&gt;*Negative*"))</f>
        <v>0</v>
      </c>
      <c r="AT89" s="15">
        <f>SUM(COUNTIFS('Data entry'!$R$6:$R$200,'Summary Data'!$A89,'Data entry'!$B$6:$B$200,{"Confirmed";"Probable"},'Data entry'!$AQ$6:$AQ$200,'Data Validation'!$V$4, 'Data entry'!$AP$6:$AP$200,'Data Validation'!$U$6, 'Data entry'!$BD$6:$BD$200,"&lt;&gt;*Negative*"))</f>
        <v>0</v>
      </c>
      <c r="AU89" s="15">
        <f>SUM(COUNTIFS('Data entry'!$R$6:$R$200,'Summary Data'!$A89,'Data entry'!$B$6:$B$200,{"Confirmed";"Probable"},'Data entry'!$AQ$6:$AQ$200,'Data Validation'!$V$5, 'Data entry'!$AP$6:$AP$200,'Data Validation'!$U$2, 'Data entry'!$BD$6:$BD$200,"&lt;&gt;*Negative*"))</f>
        <v>0</v>
      </c>
      <c r="AV89" s="15">
        <f>SUM(COUNTIFS('Data entry'!$R$6:$R$200,'Summary Data'!$A89,'Data entry'!$B$6:$B$200,{"Confirmed";"Probable"},'Data entry'!$AQ$6:$AQ$200,'Data Validation'!$V$5, 'Data entry'!$AP$6:$AP$200,'Data Validation'!$U$3, 'Data entry'!$BD$6:$BD$200,"&lt;&gt;*Negative*"))</f>
        <v>0</v>
      </c>
      <c r="AW89" s="15">
        <f>SUM(COUNTIFS('Data entry'!$R$6:$R$200,'Summary Data'!$A89,'Data entry'!$B$6:$B$200,{"Confirmed";"Probable"},'Data entry'!$AQ$6:$AQ$200,'Data Validation'!$V$5, 'Data entry'!$AP$6:$AP$200,'Data Validation'!$U$4, 'Data entry'!$BD$6:$BD$200,"&lt;&gt;*Negative*"))</f>
        <v>0</v>
      </c>
      <c r="AX89" s="15">
        <f>SUM(COUNTIFS('Data entry'!$R$6:$R$200,'Summary Data'!$A89,'Data entry'!$B$6:$B$200,{"Confirmed";"Probable"},'Data entry'!$AQ$6:$AQ$200,'Data Validation'!$V$5, 'Data entry'!$AP$6:$AP$200,'Data Validation'!$U$5, 'Data entry'!$BD$6:$BD$200,"&lt;&gt;*Negative*"))</f>
        <v>0</v>
      </c>
      <c r="AY89" s="15">
        <f>SUM(COUNTIFS('Data entry'!$R$6:$R$200,'Summary Data'!$A89,'Data entry'!$B$6:$B$200,{"Confirmed";"Probable"},'Data entry'!$AQ$6:$AQ$200,'Data Validation'!$V$5, 'Data entry'!$AP$6:$AP$200,'Data Validation'!$U$6, 'Data entry'!$BD$6:$BD$200,"&lt;&gt;*Negative*"))</f>
        <v>0</v>
      </c>
      <c r="AZ89" s="15">
        <f>SUM(COUNTIFS('Data entry'!$R$6:$R$200,'Summary Data'!$A89,'Data entry'!$B$6:$B$200,{"Confirmed";"Probable"},'Data entry'!$AQ$6:$AQ$200,'Data Validation'!$V$6, 'Data entry'!$AP$6:$AP$200,'Data Validation'!$U$2, 'Data entry'!$BD$6:$BD$200,"&lt;&gt;*Negative*"))</f>
        <v>0</v>
      </c>
      <c r="BA89" s="15">
        <f>SUM(COUNTIFS('Data entry'!$R$6:$R$200,'Summary Data'!$A89,'Data entry'!$B$6:$B$200,{"Confirmed";"Probable"},'Data entry'!$AQ$6:$AQ$200,'Data Validation'!$V$6, 'Data entry'!$AP$6:$AP$200,'Data Validation'!$U$3, 'Data entry'!$BD$6:$BD$200,"&lt;&gt;*Negative*"))</f>
        <v>0</v>
      </c>
      <c r="BB89" s="15">
        <f>SUM(COUNTIFS('Data entry'!$R$6:$R$200,'Summary Data'!$A89,'Data entry'!$B$6:$B$200,{"Confirmed";"Probable"},'Data entry'!$AQ$6:$AQ$200,'Data Validation'!$V$6, 'Data entry'!$AP$6:$AP$200,'Data Validation'!$U$4, 'Data entry'!$BD$6:$BD$200,"&lt;&gt;*Negative*"))</f>
        <v>0</v>
      </c>
      <c r="BC89" s="15">
        <f>SUM(COUNTIFS('Data entry'!$R$6:$R$200,'Summary Data'!$A89,'Data entry'!$B$6:$B$200,{"Confirmed";"Probable"},'Data entry'!$AQ$6:$AQ$200,'Data Validation'!$V$6, 'Data entry'!$AP$6:$AP$200,'Data Validation'!$U$5, 'Data entry'!$BD$6:$BD$200,"&lt;&gt;*Negative*"))</f>
        <v>0</v>
      </c>
      <c r="BD89" s="15">
        <f>SUM(COUNTIFS('Data entry'!$R$6:$R$200,'Summary Data'!$A89,'Data entry'!$B$6:$B$200,{"Confirmed";"Probable"},'Data entry'!$AQ$6:$AQ$200,'Data Validation'!$V$6, 'Data entry'!$AP$6:$AP$200,'Data Validation'!$U$6, 'Data entry'!$BD$6:$BD$200,"&lt;&gt;*Negative*"))</f>
        <v>0</v>
      </c>
      <c r="BE89" s="15">
        <f>SUM(COUNTIFS('Data entry'!$R$6:$R$200,'Summary Data'!$A89,'Data entry'!$B$6:$B$200,{"Confirmed";"Probable"},'Data entry'!$AQ$6:$AQ$200,'Data Validation'!$V$7, 'Data entry'!$AP$6:$AP$200,'Data Validation'!$U$2, 'Data entry'!$BD$6:$BD$200,"&lt;&gt;*Negative*"))</f>
        <v>0</v>
      </c>
      <c r="BF89" s="15">
        <f>SUM(COUNTIFS('Data entry'!$R$6:$R$200,'Summary Data'!$A89,'Data entry'!$B$6:$B$200,{"Confirmed";"Probable"},'Data entry'!$AQ$6:$AQ$200,'Data Validation'!$V$7, 'Data entry'!$AP$6:$AP$200,'Data Validation'!$U$3, 'Data entry'!$BD$6:$BD$200,"&lt;&gt;*Negative*"))</f>
        <v>0</v>
      </c>
      <c r="BG89" s="15">
        <f>SUM(COUNTIFS('Data entry'!$R$6:$R$200,'Summary Data'!$A89,'Data entry'!$B$6:$B$200,{"Confirmed";"Probable"},'Data entry'!$AQ$6:$AQ$200,'Data Validation'!$V$7, 'Data entry'!$AP$6:$AP$200,'Data Validation'!$U$4, 'Data entry'!$BD$6:$BD$200,"&lt;&gt;*Negative*"))</f>
        <v>0</v>
      </c>
      <c r="BH89" s="15">
        <f>SUM(COUNTIFS('Data entry'!$R$6:$R$200,'Summary Data'!$A89,'Data entry'!$B$6:$B$200,{"Confirmed";"Probable"},'Data entry'!$AQ$6:$AQ$200,'Data Validation'!$V$7, 'Data entry'!$AP$6:$AP$200,'Data Validation'!$U$5, 'Data entry'!$BD$6:$BD$200,"&lt;&gt;*Negative*"))</f>
        <v>0</v>
      </c>
      <c r="BI89" s="15">
        <f>SUM(COUNTIFS('Data entry'!$R$6:$R$200,'Summary Data'!$A89,'Data entry'!$B$6:$B$200,{"Confirmed";"Probable"},'Data entry'!$AQ$6:$AQ$200,'Data Validation'!$V$7, 'Data entry'!$AP$6:$AP$200,'Data Validation'!$U$6, 'Data entry'!$BD$6:$BD$200,"&lt;&gt;*Negative*"))</f>
        <v>0</v>
      </c>
      <c r="BJ89" s="15">
        <f>SUM(COUNTIFS('Data entry'!$R$6:$R$200,'Summary Data'!$A89,'Data entry'!$B$6:$B$200,{"Confirmed";"Probable"},'Data entry'!$AQ$6:$AQ$200,'Data Validation'!$V$8, 'Data entry'!$AP$6:$AP$200,'Data Validation'!$U$2, 'Data entry'!$BD$6:$BD$200,"&lt;&gt;*Negative*"))</f>
        <v>0</v>
      </c>
      <c r="BK89" s="15">
        <f>SUM(COUNTIFS('Data entry'!$R$6:$R$200,'Summary Data'!$A89,'Data entry'!$B$6:$B$200,{"Confirmed";"Probable"},'Data entry'!$AQ$6:$AQ$200,'Data Validation'!$V$8, 'Data entry'!$AP$6:$AP$200,'Data Validation'!$U$3, 'Data entry'!$BD$6:$BD$200,"&lt;&gt;*Negative*"))</f>
        <v>0</v>
      </c>
      <c r="BL89" s="15">
        <f>SUM(COUNTIFS('Data entry'!$R$6:$R$200,'Summary Data'!$A89,'Data entry'!$B$6:$B$200,{"Confirmed";"Probable"},'Data entry'!$AQ$6:$AQ$200,'Data Validation'!$V$8, 'Data entry'!$AP$6:$AP$200,'Data Validation'!$U$4, 'Data entry'!$BD$6:$BD$200,"&lt;&gt;*Negative*"))</f>
        <v>0</v>
      </c>
      <c r="BM89" s="15">
        <f>SUM(COUNTIFS('Data entry'!$R$6:$R$200,'Summary Data'!$A89,'Data entry'!$B$6:$B$200,{"Confirmed";"Probable"},'Data entry'!$AQ$6:$AQ$200,'Data Validation'!$V$8, 'Data entry'!$AP$6:$AP$200,'Data Validation'!$U$5, 'Data entry'!$BD$6:$BD$200,"&lt;&gt;*Negative*"))</f>
        <v>0</v>
      </c>
      <c r="BN89" s="15">
        <f>SUM(COUNTIFS('Data entry'!$R$6:$R$200,'Summary Data'!$A89,'Data entry'!$B$6:$B$200,{"Confirmed";"Probable"},'Data entry'!$AQ$6:$AQ$200,'Data Validation'!$V$8, 'Data entry'!$AP$6:$AP$200,'Data Validation'!$U$6, 'Data entry'!$BD$6:$BD$200,"&lt;&gt;*Negative*"))</f>
        <v>0</v>
      </c>
      <c r="BO89" s="15">
        <f>SUM(COUNTIFS('Data entry'!$R$6:$R$200,'Summary Data'!$A89,'Data entry'!$B$6:$B$200,{"Confirmed";"Probable"},'Data entry'!$AQ$6:$AQ$200,'Data Validation'!$V$9, 'Data entry'!$AP$6:$AP$200,'Data Validation'!$U$2, 'Data entry'!$BD$6:$BD$200,"&lt;&gt;*Negative*"))</f>
        <v>0</v>
      </c>
      <c r="BP89" s="15">
        <f>SUM(COUNTIFS('Data entry'!$R$6:$R$200,'Summary Data'!$A89,'Data entry'!$B$6:$B$200,{"Confirmed";"Probable"},'Data entry'!$AQ$6:$AQ$200,'Data Validation'!$V$9, 'Data entry'!$AP$6:$AP$200,'Data Validation'!$U$3, 'Data entry'!$BD$6:$BD$200,"&lt;&gt;*Negative*"))</f>
        <v>0</v>
      </c>
      <c r="BQ89" s="15">
        <f>SUM(COUNTIFS('Data entry'!$R$6:$R$200,'Summary Data'!$A89,'Data entry'!$B$6:$B$200,{"Confirmed";"Probable"},'Data entry'!$AQ$6:$AQ$200,'Data Validation'!$V$9, 'Data entry'!$AP$6:$AP$200,'Data Validation'!$U$4, 'Data entry'!$BD$6:$BD$200,"&lt;&gt;*Negative*"))</f>
        <v>0</v>
      </c>
      <c r="BR89" s="15">
        <f>SUM(COUNTIFS('Data entry'!$R$6:$R$200,'Summary Data'!$A89,'Data entry'!$B$6:$B$200,{"Confirmed";"Probable"},'Data entry'!$AQ$6:$AQ$200,'Data Validation'!$V$9, 'Data entry'!$AP$6:$AP$200,'Data Validation'!$U$5, 'Data entry'!$BD$6:$BD$200,"&lt;&gt;*Negative*"))</f>
        <v>0</v>
      </c>
      <c r="BS89" s="15">
        <f>SUM(COUNTIFS('Data entry'!$R$6:$R$200,'Summary Data'!$A89,'Data entry'!$B$6:$B$200,{"Confirmed";"Probable"},'Data entry'!$AQ$6:$AQ$200,'Data Validation'!$V$9, 'Data entry'!$AP$6:$AP$200,'Data Validation'!$U$6, 'Data entry'!$BD$6:$BD$200,"&lt;&gt;*Negative*"))</f>
        <v>0</v>
      </c>
      <c r="BT89" s="15">
        <f>SUM(COUNTIFS('Data entry'!$R$6:$R$200,'Summary Data'!$A89,'Data entry'!$B$6:$B$200,{"Confirmed";"Probable"},'Data entry'!$AQ$6:$AQ$200,'Data Validation'!$V$10, 'Data entry'!$AP$6:$AP$200,'Data Validation'!$U$2, 'Data entry'!$BD$6:$BD$200,"&lt;&gt;*Negative*"))</f>
        <v>0</v>
      </c>
      <c r="BU89" s="15">
        <f>SUM(COUNTIFS('Data entry'!$R$6:$R$200,'Summary Data'!$A89,'Data entry'!$B$6:$B$200,{"Confirmed";"Probable"},'Data entry'!$AQ$6:$AQ$200,'Data Validation'!$V$10, 'Data entry'!$AP$6:$AP$200,'Data Validation'!$U$3, 'Data entry'!$BD$6:$BD$200,"&lt;&gt;*Negative*"))</f>
        <v>0</v>
      </c>
      <c r="BV89" s="15">
        <f>SUM(COUNTIFS('Data entry'!$R$6:$R$200,'Summary Data'!$A89,'Data entry'!$B$6:$B$200,{"Confirmed";"Probable"},'Data entry'!$AQ$6:$AQ$200,'Data Validation'!$V$10, 'Data entry'!$AP$6:$AP$200,'Data Validation'!$U$4, 'Data entry'!$BD$6:$BD$200,"&lt;&gt;*Negative*"))</f>
        <v>0</v>
      </c>
      <c r="BW89" s="15">
        <f>SUM(COUNTIFS('Data entry'!$R$6:$R$200,'Summary Data'!$A89,'Data entry'!$B$6:$B$200,{"Confirmed";"Probable"},'Data entry'!$AQ$6:$AQ$200,'Data Validation'!$V$10, 'Data entry'!$AP$6:$AP$200,'Data Validation'!$U$5, 'Data entry'!$BD$6:$BD$200,"&lt;&gt;*Negative*"))</f>
        <v>0</v>
      </c>
      <c r="BX89" s="15">
        <f>SUM(COUNTIFS('Data entry'!$R$6:$R$200,'Summary Data'!$A89,'Data entry'!$B$6:$B$200,{"Confirmed";"Probable"},'Data entry'!$AQ$6:$AQ$200,'Data Validation'!$V$10, 'Data entry'!$AP$6:$AP$200,'Data Validation'!$U$6, 'Data entry'!$BD$6:$BD$200,"&lt;&gt;*Negative*"))</f>
        <v>0</v>
      </c>
      <c r="BY89" s="15">
        <f>SUM(COUNTIFS('Data entry'!$R$6:$R$200,'Summary Data'!$A89,'Data entry'!$B$6:$B$200,{"Confirmed";"Probable"},'Data entry'!$AQ$6:$AQ$200,'Data Validation'!$V$11, 'Data entry'!$AP$6:$AP$200,'Data Validation'!$U$2, 'Data entry'!$BD$6:$BD$200,"&lt;&gt;*Negative*"))</f>
        <v>0</v>
      </c>
      <c r="BZ89" s="15">
        <f>SUM(COUNTIFS('Data entry'!$R$6:$R$200,'Summary Data'!$A89,'Data entry'!$B$6:$B$200,{"Confirmed";"Probable"},'Data entry'!$AQ$6:$AQ$200,'Data Validation'!$V$11, 'Data entry'!$AP$6:$AP$200,'Data Validation'!$U$3, 'Data entry'!$BD$6:$BD$200,"&lt;&gt;*Negative*"))</f>
        <v>0</v>
      </c>
      <c r="CA89" s="15">
        <f>SUM(COUNTIFS('Data entry'!$R$6:$R$200,'Summary Data'!$A89,'Data entry'!$B$6:$B$200,{"Confirmed";"Probable"},'Data entry'!$AQ$6:$AQ$200,'Data Validation'!$V$11, 'Data entry'!$AP$6:$AP$200,'Data Validation'!$U$4, 'Data entry'!$BD$6:$BD$200,"&lt;&gt;*Negative*"))</f>
        <v>0</v>
      </c>
      <c r="CB89" s="15">
        <f>SUM(COUNTIFS('Data entry'!$R$6:$R$200,'Summary Data'!$A89,'Data entry'!$B$6:$B$200,{"Confirmed";"Probable"},'Data entry'!$AQ$6:$AQ$200,'Data Validation'!$V$11, 'Data entry'!$AP$6:$AP$200,'Data Validation'!$U$5, 'Data entry'!$BD$6:$BD$200,"&lt;&gt;*Negative*"))</f>
        <v>0</v>
      </c>
      <c r="CC89" s="15">
        <f>SUM(COUNTIFS('Data entry'!$R$6:$R$200,'Summary Data'!$A89,'Data entry'!$B$6:$B$200,{"Confirmed";"Probable"},'Data entry'!$AQ$6:$AQ$200,'Data Validation'!$V$11, 'Data entry'!$AP$6:$AP$200,'Data Validation'!$U$6, 'Data entry'!$BD$6:$BD$200,"&lt;&gt;*Negative*"))</f>
        <v>0</v>
      </c>
    </row>
    <row r="90" spans="1:81" x14ac:dyDescent="0.3">
      <c r="A90" s="12">
        <f t="shared" si="9"/>
        <v>78</v>
      </c>
      <c r="B90" s="13">
        <f t="shared" si="6"/>
        <v>0</v>
      </c>
      <c r="C90" s="13">
        <f>COUNTIFS('Data entry'!$R$6:$R$200,$A90,'Data entry'!$B$6:$B$200,"Confirmed",'Data entry'!$BD$6:$BD$200,"&lt;&gt;*Negative*")</f>
        <v>0</v>
      </c>
      <c r="D90" s="13">
        <f>COUNTIFS('Data entry'!$R$6:$R$200,$A90,'Data entry'!$B$6:$B$200,"Probable",'Data entry'!$BD$6:$BD$200,"&lt;&gt;*Negative*")</f>
        <v>0</v>
      </c>
      <c r="E90" s="13">
        <f>COUNTIFS('Data entry'!$R$6:$R$200,$A90,'Data entry'!$B$6:$B$200,"DNM")</f>
        <v>0</v>
      </c>
      <c r="F90" s="13">
        <f>SUM(COUNTIFS('Data entry'!$R$6:$R$200,'Summary Data'!$A90,'Data entry'!$B$6:$B$200,{"Confirmed";"Probable"},'Data entry'!$AO$6:$AO$200,$F$10, 'Data entry'!$BD$6:$BD$200,"&lt;&gt;*Negative*"))</f>
        <v>0</v>
      </c>
      <c r="G90" s="13">
        <f>SUM(COUNTIFS('Data entry'!$R$6:$R$200,'Summary Data'!$A90,'Data entry'!$B$6:$B$200,{"Confirmed";"Probable"},'Data entry'!$AO$6:$AO$200,$G$10, 'Data entry'!$BD$6:$BD$200,"&lt;&gt;*Negative*"))</f>
        <v>0</v>
      </c>
      <c r="H90" s="13">
        <f>SUM(COUNTIFS('Data entry'!$R$6:$R$200,'Summary Data'!$A90,'Data entry'!$B$6:$B$200,{"Confirmed";"Probable"},'Data entry'!$AO$6:$AO$200,$H$10, 'Data entry'!$BD$6:$BD$200,"&lt;&gt;*Negative*"))</f>
        <v>0</v>
      </c>
      <c r="I90" s="13">
        <f>SUM(COUNTIFS('Data entry'!$R$6:$R$200,'Summary Data'!$A90,'Data entry'!$B$6:$B$200,{"Confirmed";"Probable"},'Data entry'!$AO$6:$AO$200,$I$10, 'Data entry'!$BD$6:$BD$200,"&lt;&gt;*Negative*"))</f>
        <v>0</v>
      </c>
      <c r="J90" s="13">
        <f>SUM(COUNTIFS('Data entry'!$R$6:$R$200,'Summary Data'!$A90,'Data entry'!$B$6:$B$200,{"Confirmed";"Probable"},'Data entry'!$AO$6:$AO$200,$J$10, 'Data entry'!$BD$6:$BD$200,"&lt;&gt;*Negative*"))</f>
        <v>0</v>
      </c>
      <c r="K90" s="13">
        <f>SUM(COUNTIFS('Data entry'!$R$6:$R$200,'Summary Data'!$A90,'Data entry'!$B$6:$B$200,{"Confirmed";"Probable"},'Data entry'!$AO$6:$AO$200,$K$10, 'Data entry'!$BD$6:$BD$200,"&lt;&gt;*Negative*"))</f>
        <v>0</v>
      </c>
      <c r="L90" s="13">
        <f>SUM(COUNTIFS('Data entry'!$R$6:$R$200,'Summary Data'!$A90,'Data entry'!$B$6:$B$200,{"Confirmed";"Probable"},'Data entry'!$AO$6:$AO$200,$L$10, 'Data entry'!$BD$6:$BD$200,"&lt;&gt;*Negative*"))</f>
        <v>0</v>
      </c>
      <c r="M90" s="13">
        <f>SUM(COUNTIFS('Data entry'!$R$6:$R$200,'Summary Data'!$A90,'Data entry'!$B$6:$B$200,{"Confirmed";"Probable"},'Data entry'!$AO$6:$AO$200,$M$10, 'Data entry'!$BD$6:$BD$200,"&lt;&gt;*Negative*"))</f>
        <v>0</v>
      </c>
      <c r="N90" s="13">
        <f>SUM(COUNTIFS('Data entry'!$R$6:$R$200,'Summary Data'!$A90,'Data entry'!$B$6:$B$200,{"Confirmed";"Probable"},'Data entry'!$AO$6:$AO$200,$N$10, 'Data entry'!$BD$6:$BD$200,"&lt;&gt;*Negative*"))</f>
        <v>0</v>
      </c>
      <c r="O90" s="15">
        <f t="shared" si="7"/>
        <v>0</v>
      </c>
      <c r="P90" s="15">
        <f t="shared" si="8"/>
        <v>0</v>
      </c>
      <c r="Q90" s="15">
        <f>SUM(COUNTIFS('Data entry'!$R$6:$R$200,'Summary Data'!$A90,'Data entry'!$B$6:$B$200,{"Confirmed";"Probable"},'Data entry'!$AP$6:$AP$200,'Data Validation'!$U$2, 'Data entry'!$BD$6:$BD$200,"&lt;&gt;*Negative*"))</f>
        <v>0</v>
      </c>
      <c r="R90" s="15">
        <f>SUM(COUNTIFS('Data entry'!$R$6:$R$200,'Summary Data'!$A90,'Data entry'!$B$6:$B$200,{"Confirmed";"Probable"},'Data entry'!$AP$6:$AP$200,'Data Validation'!$U$3, 'Data entry'!$BD$6:$BD$200,"&lt;&gt;*Negative*"))</f>
        <v>0</v>
      </c>
      <c r="S90" s="15">
        <f>SUM(COUNTIFS('Data entry'!$R$6:$R$200,'Summary Data'!$A90,'Data entry'!$B$6:$B$200,{"Confirmed";"Probable"},'Data entry'!$AP$6:$AP$200,'Data Validation'!$U$4, 'Data entry'!$BD$6:$BD$200,"&lt;&gt;*Negative*"))</f>
        <v>0</v>
      </c>
      <c r="T90" s="15">
        <f>SUM(COUNTIFS('Data entry'!$R$6:$R$200,'Summary Data'!$A90,'Data entry'!$B$6:$B$200,{"Confirmed";"Probable"},'Data entry'!$AP$6:$AP$200,'Data Validation'!$U$5, 'Data entry'!$BD$6:$BD$200,"&lt;&gt;*Negative*"))</f>
        <v>0</v>
      </c>
      <c r="U90" s="15">
        <f>SUM(COUNTIFS('Data entry'!$R$6:$R$200,'Summary Data'!$A90,'Data entry'!$B$6:$B$200,{"Confirmed";"Probable"},'Data entry'!$AP$6:$AP$200,'Data Validation'!$U$6, 'Data entry'!$BD$6:$BD$200,"&lt;&gt;*Negative*"))</f>
        <v>0</v>
      </c>
      <c r="V90" s="15">
        <f>SUM(COUNTIFS('Data entry'!$R$6:$R$200,'Summary Data'!$A90,'Data entry'!$B$6:$B$200,{"Confirmed";"Probable"},'Data entry'!$AQ$6:$AQ$200,'Data Validation'!$V$2, 'Data entry'!$BD$6:$BD$200,"&lt;&gt;*Negative*"))</f>
        <v>0</v>
      </c>
      <c r="W90" s="15">
        <f>SUM(COUNTIFS('Data entry'!$R$6:$R$200,'Summary Data'!$A90,'Data entry'!$B$6:$B$200,{"Confirmed";"Probable"},'Data entry'!$AQ$6:$AQ$200,'Data Validation'!$V$3, 'Data entry'!$BD$6:$BD$200,"&lt;&gt;*Negative*"))</f>
        <v>0</v>
      </c>
      <c r="X90" s="15">
        <f>SUM(COUNTIFS('Data entry'!$R$6:$R$200,'Summary Data'!$A90,'Data entry'!$B$6:$B$200,{"Confirmed";"Probable"},'Data entry'!$AQ$6:$AQ$200,'Data Validation'!$V$4, 'Data entry'!$BD$6:$BD$200,"&lt;&gt;*Negative*"))</f>
        <v>0</v>
      </c>
      <c r="Y90" s="15">
        <f>SUM(COUNTIFS('Data entry'!$R$6:$R$200,'Summary Data'!$A90,'Data entry'!$B$6:$B$200,{"Confirmed";"Probable"},'Data entry'!$AQ$6:$AQ$200,'Data Validation'!$V$5, 'Data entry'!$BD$6:$BD$200,"&lt;&gt;*Negative*"))</f>
        <v>0</v>
      </c>
      <c r="Z90" s="15">
        <f>SUM(COUNTIFS('Data entry'!$R$6:$R$200,'Summary Data'!$A90,'Data entry'!$B$6:$B$200,{"Confirmed";"Probable"},'Data entry'!$AQ$6:$AQ$200,'Data Validation'!$V$6, 'Data entry'!$BD$6:$BD$200,"&lt;&gt;*Negative*"))</f>
        <v>0</v>
      </c>
      <c r="AA90" s="15">
        <f>SUM(COUNTIFS('Data entry'!$R$6:$R$200,'Summary Data'!$A90,'Data entry'!$B$6:$B$200,{"Confirmed";"Probable"},'Data entry'!$AQ$6:$AQ$200,'Data Validation'!$V$7, 'Data entry'!$BD$6:$BD$200,"&lt;&gt;*Negative*"))</f>
        <v>0</v>
      </c>
      <c r="AB90" s="15">
        <f>SUM(COUNTIFS('Data entry'!$R$6:$R$200,'Summary Data'!$A90,'Data entry'!$B$6:$B$200,{"Confirmed";"Probable"},'Data entry'!$AQ$6:$AQ$200,'Data Validation'!$V$8, 'Data entry'!$BD$6:$BD$200,"&lt;&gt;*Negative*"))</f>
        <v>0</v>
      </c>
      <c r="AC90" s="15">
        <f>SUM(COUNTIFS('Data entry'!$R$6:$R$200,'Summary Data'!$A90,'Data entry'!$B$6:$B$200,{"Confirmed";"Probable"},'Data entry'!$AQ$6:$AQ$200,'Data Validation'!$V$9, 'Data entry'!$BD$6:$BD$200,"&lt;&gt;*Negative*"))</f>
        <v>0</v>
      </c>
      <c r="AD90" s="15">
        <f>SUM(COUNTIFS('Data entry'!$R$6:$R$200,'Summary Data'!$A90,'Data entry'!$B$6:$B$200,{"Confirmed";"Probable"},'Data entry'!$AQ$6:$AQ$200,'Data Validation'!$V$10, 'Data entry'!$BD$6:$BD$200,"&lt;&gt;*Negative*"))</f>
        <v>0</v>
      </c>
      <c r="AE90" s="15">
        <f>SUM(COUNTIFS('Data entry'!$R$6:$R$200,'Summary Data'!$A90,'Data entry'!$B$6:$B$200,{"Confirmed";"Probable"},'Data entry'!$AQ$6:$AQ$200,'Data Validation'!$V$11, 'Data entry'!$BD$6:$BD$200,"&lt;&gt;*Negative*"))</f>
        <v>0</v>
      </c>
      <c r="AF90" s="15">
        <f>SUM(COUNTIFS('Data entry'!$R$6:$R$200,'Summary Data'!$A90,'Data entry'!$B$6:$B$200,{"Confirmed";"Probable"},'Data entry'!$AQ$6:$AQ$200,'Data Validation'!$V$2, 'Data entry'!$AP$6:$AP$200,'Data Validation'!$U$2, 'Data entry'!$BD$6:$BD$200,"&lt;&gt;*Negative*"))</f>
        <v>0</v>
      </c>
      <c r="AG90" s="15">
        <f>SUM(COUNTIFS('Data entry'!$R$6:$R$200,'Summary Data'!$A90,'Data entry'!$B$6:$B$200,{"Confirmed";"Probable"},'Data entry'!$AQ$6:$AQ$200,'Data Validation'!$V$2, 'Data entry'!$AP$6:$AP$200,'Data Validation'!$U$3, 'Data entry'!$BD$6:$BD$200,"&lt;&gt;*Negative*"))</f>
        <v>0</v>
      </c>
      <c r="AH90" s="15">
        <f>SUM(COUNTIFS('Data entry'!$R$6:$R$200,'Summary Data'!$A90,'Data entry'!$B$6:$B$200,{"Confirmed";"Probable"},'Data entry'!$AQ$6:$AQ$200,'Data Validation'!$V$2, 'Data entry'!$AP$6:$AP$200,'Data Validation'!$U$4, 'Data entry'!$BD$6:$BD$200,"&lt;&gt;*Negative*"))</f>
        <v>0</v>
      </c>
      <c r="AI90" s="15">
        <f>SUM(COUNTIFS('Data entry'!$R$6:$R$200,'Summary Data'!$A90,'Data entry'!$B$6:$B$200,{"Confirmed";"Probable"},'Data entry'!$AQ$6:$AQ$200,'Data Validation'!$V$2, 'Data entry'!$AP$6:$AP$200,'Data Validation'!$U$5, 'Data entry'!$BD$6:$BD$200,"&lt;&gt;*Negative*"))</f>
        <v>0</v>
      </c>
      <c r="AJ90" s="15">
        <f>SUM(COUNTIFS('Data entry'!$R$6:$R$200,'Summary Data'!$A90,'Data entry'!$B$6:$B$200,{"Confirmed";"Probable"},'Data entry'!$AQ$6:$AQ$200,'Data Validation'!$V$2, 'Data entry'!$AP$6:$AP$200,'Data Validation'!$U$6, 'Data entry'!$BD$6:$BD$200,"&lt;&gt;*Negative*"))</f>
        <v>0</v>
      </c>
      <c r="AK90" s="15">
        <f>SUM(COUNTIFS('Data entry'!$R$6:$R$200,'Summary Data'!$A90,'Data entry'!$B$6:$B$200,{"Confirmed";"Probable"},'Data entry'!$AQ$6:$AQ$200,'Data Validation'!$V$3, 'Data entry'!$AP$6:$AP$200,'Data Validation'!$U$2, 'Data entry'!$BD$6:$BD$200,"&lt;&gt;*Negative*"))</f>
        <v>0</v>
      </c>
      <c r="AL90" s="15">
        <f>SUM(COUNTIFS('Data entry'!$R$6:$R$200,'Summary Data'!$A90,'Data entry'!$B$6:$B$200,{"Confirmed";"Probable"},'Data entry'!$AQ$6:$AQ$200,'Data Validation'!$V$3, 'Data entry'!$AP$6:$AP$200,'Data Validation'!$U$3, 'Data entry'!$BD$6:$BD$200,"&lt;&gt;*Negative*"))</f>
        <v>0</v>
      </c>
      <c r="AM90" s="15">
        <f>SUM(COUNTIFS('Data entry'!$R$6:$R$200,'Summary Data'!$A90,'Data entry'!$B$6:$B$200,{"Confirmed";"Probable"},'Data entry'!$AQ$6:$AQ$200,'Data Validation'!$V$3, 'Data entry'!$AP$6:$AP$200,'Data Validation'!$U$4, 'Data entry'!$BD$6:$BD$200,"&lt;&gt;*Negative*"))</f>
        <v>0</v>
      </c>
      <c r="AN90" s="15">
        <f>SUM(COUNTIFS('Data entry'!$R$6:$R$200,'Summary Data'!$A90,'Data entry'!$B$6:$B$200,{"Confirmed";"Probable"},'Data entry'!$AQ$6:$AQ$200,'Data Validation'!$V$3, 'Data entry'!$AP$6:$AP$200,'Data Validation'!$U$5, 'Data entry'!$BD$6:$BD$200,"&lt;&gt;*Negative*"))</f>
        <v>0</v>
      </c>
      <c r="AO90" s="15">
        <f>SUM(COUNTIFS('Data entry'!$R$6:$R$200,'Summary Data'!$A90,'Data entry'!$B$6:$B$200,{"Confirmed";"Probable"},'Data entry'!$AQ$6:$AQ$200,'Data Validation'!$V$3, 'Data entry'!$AP$6:$AP$200,'Data Validation'!$U$6, 'Data entry'!$BD$6:$BD$200,"&lt;&gt;*Negative*"))</f>
        <v>0</v>
      </c>
      <c r="AP90" s="15">
        <f>SUM(COUNTIFS('Data entry'!$R$6:$R$200,'Summary Data'!$A90,'Data entry'!$B$6:$B$200,{"Confirmed";"Probable"},'Data entry'!$AQ$6:$AQ$200,'Data Validation'!$V$4, 'Data entry'!$AP$6:$AP$200,'Data Validation'!$U$2, 'Data entry'!$BD$6:$BD$200,"&lt;&gt;*Negative*"))</f>
        <v>0</v>
      </c>
      <c r="AQ90" s="15">
        <f>SUM(COUNTIFS('Data entry'!$R$6:$R$200,'Summary Data'!$A90,'Data entry'!$B$6:$B$200,{"Confirmed";"Probable"},'Data entry'!$AQ$6:$AQ$200,'Data Validation'!$V$4, 'Data entry'!$AP$6:$AP$200,'Data Validation'!$U$3, 'Data entry'!$BD$6:$BD$200,"&lt;&gt;*Negative*"))</f>
        <v>0</v>
      </c>
      <c r="AR90" s="15">
        <f>SUM(COUNTIFS('Data entry'!$R$6:$R$200,'Summary Data'!$A90,'Data entry'!$B$6:$B$200,{"Confirmed";"Probable"},'Data entry'!$AQ$6:$AQ$200,'Data Validation'!$V$4, 'Data entry'!$AP$6:$AP$200,'Data Validation'!$U$4, 'Data entry'!$BD$6:$BD$200,"&lt;&gt;*Negative*"))</f>
        <v>0</v>
      </c>
      <c r="AS90" s="15">
        <f>SUM(COUNTIFS('Data entry'!$R$6:$R$200,'Summary Data'!$A90,'Data entry'!$B$6:$B$200,{"Confirmed";"Probable"},'Data entry'!$AQ$6:$AQ$200,'Data Validation'!$V$4, 'Data entry'!$AP$6:$AP$200,'Data Validation'!$U$5, 'Data entry'!$BD$6:$BD$200,"&lt;&gt;*Negative*"))</f>
        <v>0</v>
      </c>
      <c r="AT90" s="15">
        <f>SUM(COUNTIFS('Data entry'!$R$6:$R$200,'Summary Data'!$A90,'Data entry'!$B$6:$B$200,{"Confirmed";"Probable"},'Data entry'!$AQ$6:$AQ$200,'Data Validation'!$V$4, 'Data entry'!$AP$6:$AP$200,'Data Validation'!$U$6, 'Data entry'!$BD$6:$BD$200,"&lt;&gt;*Negative*"))</f>
        <v>0</v>
      </c>
      <c r="AU90" s="15">
        <f>SUM(COUNTIFS('Data entry'!$R$6:$R$200,'Summary Data'!$A90,'Data entry'!$B$6:$B$200,{"Confirmed";"Probable"},'Data entry'!$AQ$6:$AQ$200,'Data Validation'!$V$5, 'Data entry'!$AP$6:$AP$200,'Data Validation'!$U$2, 'Data entry'!$BD$6:$BD$200,"&lt;&gt;*Negative*"))</f>
        <v>0</v>
      </c>
      <c r="AV90" s="15">
        <f>SUM(COUNTIFS('Data entry'!$R$6:$R$200,'Summary Data'!$A90,'Data entry'!$B$6:$B$200,{"Confirmed";"Probable"},'Data entry'!$AQ$6:$AQ$200,'Data Validation'!$V$5, 'Data entry'!$AP$6:$AP$200,'Data Validation'!$U$3, 'Data entry'!$BD$6:$BD$200,"&lt;&gt;*Negative*"))</f>
        <v>0</v>
      </c>
      <c r="AW90" s="15">
        <f>SUM(COUNTIFS('Data entry'!$R$6:$R$200,'Summary Data'!$A90,'Data entry'!$B$6:$B$200,{"Confirmed";"Probable"},'Data entry'!$AQ$6:$AQ$200,'Data Validation'!$V$5, 'Data entry'!$AP$6:$AP$200,'Data Validation'!$U$4, 'Data entry'!$BD$6:$BD$200,"&lt;&gt;*Negative*"))</f>
        <v>0</v>
      </c>
      <c r="AX90" s="15">
        <f>SUM(COUNTIFS('Data entry'!$R$6:$R$200,'Summary Data'!$A90,'Data entry'!$B$6:$B$200,{"Confirmed";"Probable"},'Data entry'!$AQ$6:$AQ$200,'Data Validation'!$V$5, 'Data entry'!$AP$6:$AP$200,'Data Validation'!$U$5, 'Data entry'!$BD$6:$BD$200,"&lt;&gt;*Negative*"))</f>
        <v>0</v>
      </c>
      <c r="AY90" s="15">
        <f>SUM(COUNTIFS('Data entry'!$R$6:$R$200,'Summary Data'!$A90,'Data entry'!$B$6:$B$200,{"Confirmed";"Probable"},'Data entry'!$AQ$6:$AQ$200,'Data Validation'!$V$5, 'Data entry'!$AP$6:$AP$200,'Data Validation'!$U$6, 'Data entry'!$BD$6:$BD$200,"&lt;&gt;*Negative*"))</f>
        <v>0</v>
      </c>
      <c r="AZ90" s="15">
        <f>SUM(COUNTIFS('Data entry'!$R$6:$R$200,'Summary Data'!$A90,'Data entry'!$B$6:$B$200,{"Confirmed";"Probable"},'Data entry'!$AQ$6:$AQ$200,'Data Validation'!$V$6, 'Data entry'!$AP$6:$AP$200,'Data Validation'!$U$2, 'Data entry'!$BD$6:$BD$200,"&lt;&gt;*Negative*"))</f>
        <v>0</v>
      </c>
      <c r="BA90" s="15">
        <f>SUM(COUNTIFS('Data entry'!$R$6:$R$200,'Summary Data'!$A90,'Data entry'!$B$6:$B$200,{"Confirmed";"Probable"},'Data entry'!$AQ$6:$AQ$200,'Data Validation'!$V$6, 'Data entry'!$AP$6:$AP$200,'Data Validation'!$U$3, 'Data entry'!$BD$6:$BD$200,"&lt;&gt;*Negative*"))</f>
        <v>0</v>
      </c>
      <c r="BB90" s="15">
        <f>SUM(COUNTIFS('Data entry'!$R$6:$R$200,'Summary Data'!$A90,'Data entry'!$B$6:$B$200,{"Confirmed";"Probable"},'Data entry'!$AQ$6:$AQ$200,'Data Validation'!$V$6, 'Data entry'!$AP$6:$AP$200,'Data Validation'!$U$4, 'Data entry'!$BD$6:$BD$200,"&lt;&gt;*Negative*"))</f>
        <v>0</v>
      </c>
      <c r="BC90" s="15">
        <f>SUM(COUNTIFS('Data entry'!$R$6:$R$200,'Summary Data'!$A90,'Data entry'!$B$6:$B$200,{"Confirmed";"Probable"},'Data entry'!$AQ$6:$AQ$200,'Data Validation'!$V$6, 'Data entry'!$AP$6:$AP$200,'Data Validation'!$U$5, 'Data entry'!$BD$6:$BD$200,"&lt;&gt;*Negative*"))</f>
        <v>0</v>
      </c>
      <c r="BD90" s="15">
        <f>SUM(COUNTIFS('Data entry'!$R$6:$R$200,'Summary Data'!$A90,'Data entry'!$B$6:$B$200,{"Confirmed";"Probable"},'Data entry'!$AQ$6:$AQ$200,'Data Validation'!$V$6, 'Data entry'!$AP$6:$AP$200,'Data Validation'!$U$6, 'Data entry'!$BD$6:$BD$200,"&lt;&gt;*Negative*"))</f>
        <v>0</v>
      </c>
      <c r="BE90" s="15">
        <f>SUM(COUNTIFS('Data entry'!$R$6:$R$200,'Summary Data'!$A90,'Data entry'!$B$6:$B$200,{"Confirmed";"Probable"},'Data entry'!$AQ$6:$AQ$200,'Data Validation'!$V$7, 'Data entry'!$AP$6:$AP$200,'Data Validation'!$U$2, 'Data entry'!$BD$6:$BD$200,"&lt;&gt;*Negative*"))</f>
        <v>0</v>
      </c>
      <c r="BF90" s="15">
        <f>SUM(COUNTIFS('Data entry'!$R$6:$R$200,'Summary Data'!$A90,'Data entry'!$B$6:$B$200,{"Confirmed";"Probable"},'Data entry'!$AQ$6:$AQ$200,'Data Validation'!$V$7, 'Data entry'!$AP$6:$AP$200,'Data Validation'!$U$3, 'Data entry'!$BD$6:$BD$200,"&lt;&gt;*Negative*"))</f>
        <v>0</v>
      </c>
      <c r="BG90" s="15">
        <f>SUM(COUNTIFS('Data entry'!$R$6:$R$200,'Summary Data'!$A90,'Data entry'!$B$6:$B$200,{"Confirmed";"Probable"},'Data entry'!$AQ$6:$AQ$200,'Data Validation'!$V$7, 'Data entry'!$AP$6:$AP$200,'Data Validation'!$U$4, 'Data entry'!$BD$6:$BD$200,"&lt;&gt;*Negative*"))</f>
        <v>0</v>
      </c>
      <c r="BH90" s="15">
        <f>SUM(COUNTIFS('Data entry'!$R$6:$R$200,'Summary Data'!$A90,'Data entry'!$B$6:$B$200,{"Confirmed";"Probable"},'Data entry'!$AQ$6:$AQ$200,'Data Validation'!$V$7, 'Data entry'!$AP$6:$AP$200,'Data Validation'!$U$5, 'Data entry'!$BD$6:$BD$200,"&lt;&gt;*Negative*"))</f>
        <v>0</v>
      </c>
      <c r="BI90" s="15">
        <f>SUM(COUNTIFS('Data entry'!$R$6:$R$200,'Summary Data'!$A90,'Data entry'!$B$6:$B$200,{"Confirmed";"Probable"},'Data entry'!$AQ$6:$AQ$200,'Data Validation'!$V$7, 'Data entry'!$AP$6:$AP$200,'Data Validation'!$U$6, 'Data entry'!$BD$6:$BD$200,"&lt;&gt;*Negative*"))</f>
        <v>0</v>
      </c>
      <c r="BJ90" s="15">
        <f>SUM(COUNTIFS('Data entry'!$R$6:$R$200,'Summary Data'!$A90,'Data entry'!$B$6:$B$200,{"Confirmed";"Probable"},'Data entry'!$AQ$6:$AQ$200,'Data Validation'!$V$8, 'Data entry'!$AP$6:$AP$200,'Data Validation'!$U$2, 'Data entry'!$BD$6:$BD$200,"&lt;&gt;*Negative*"))</f>
        <v>0</v>
      </c>
      <c r="BK90" s="15">
        <f>SUM(COUNTIFS('Data entry'!$R$6:$R$200,'Summary Data'!$A90,'Data entry'!$B$6:$B$200,{"Confirmed";"Probable"},'Data entry'!$AQ$6:$AQ$200,'Data Validation'!$V$8, 'Data entry'!$AP$6:$AP$200,'Data Validation'!$U$3, 'Data entry'!$BD$6:$BD$200,"&lt;&gt;*Negative*"))</f>
        <v>0</v>
      </c>
      <c r="BL90" s="15">
        <f>SUM(COUNTIFS('Data entry'!$R$6:$R$200,'Summary Data'!$A90,'Data entry'!$B$6:$B$200,{"Confirmed";"Probable"},'Data entry'!$AQ$6:$AQ$200,'Data Validation'!$V$8, 'Data entry'!$AP$6:$AP$200,'Data Validation'!$U$4, 'Data entry'!$BD$6:$BD$200,"&lt;&gt;*Negative*"))</f>
        <v>0</v>
      </c>
      <c r="BM90" s="15">
        <f>SUM(COUNTIFS('Data entry'!$R$6:$R$200,'Summary Data'!$A90,'Data entry'!$B$6:$B$200,{"Confirmed";"Probable"},'Data entry'!$AQ$6:$AQ$200,'Data Validation'!$V$8, 'Data entry'!$AP$6:$AP$200,'Data Validation'!$U$5, 'Data entry'!$BD$6:$BD$200,"&lt;&gt;*Negative*"))</f>
        <v>0</v>
      </c>
      <c r="BN90" s="15">
        <f>SUM(COUNTIFS('Data entry'!$R$6:$R$200,'Summary Data'!$A90,'Data entry'!$B$6:$B$200,{"Confirmed";"Probable"},'Data entry'!$AQ$6:$AQ$200,'Data Validation'!$V$8, 'Data entry'!$AP$6:$AP$200,'Data Validation'!$U$6, 'Data entry'!$BD$6:$BD$200,"&lt;&gt;*Negative*"))</f>
        <v>0</v>
      </c>
      <c r="BO90" s="15">
        <f>SUM(COUNTIFS('Data entry'!$R$6:$R$200,'Summary Data'!$A90,'Data entry'!$B$6:$B$200,{"Confirmed";"Probable"},'Data entry'!$AQ$6:$AQ$200,'Data Validation'!$V$9, 'Data entry'!$AP$6:$AP$200,'Data Validation'!$U$2, 'Data entry'!$BD$6:$BD$200,"&lt;&gt;*Negative*"))</f>
        <v>0</v>
      </c>
      <c r="BP90" s="15">
        <f>SUM(COUNTIFS('Data entry'!$R$6:$R$200,'Summary Data'!$A90,'Data entry'!$B$6:$B$200,{"Confirmed";"Probable"},'Data entry'!$AQ$6:$AQ$200,'Data Validation'!$V$9, 'Data entry'!$AP$6:$AP$200,'Data Validation'!$U$3, 'Data entry'!$BD$6:$BD$200,"&lt;&gt;*Negative*"))</f>
        <v>0</v>
      </c>
      <c r="BQ90" s="15">
        <f>SUM(COUNTIFS('Data entry'!$R$6:$R$200,'Summary Data'!$A90,'Data entry'!$B$6:$B$200,{"Confirmed";"Probable"},'Data entry'!$AQ$6:$AQ$200,'Data Validation'!$V$9, 'Data entry'!$AP$6:$AP$200,'Data Validation'!$U$4, 'Data entry'!$BD$6:$BD$200,"&lt;&gt;*Negative*"))</f>
        <v>0</v>
      </c>
      <c r="BR90" s="15">
        <f>SUM(COUNTIFS('Data entry'!$R$6:$R$200,'Summary Data'!$A90,'Data entry'!$B$6:$B$200,{"Confirmed";"Probable"},'Data entry'!$AQ$6:$AQ$200,'Data Validation'!$V$9, 'Data entry'!$AP$6:$AP$200,'Data Validation'!$U$5, 'Data entry'!$BD$6:$BD$200,"&lt;&gt;*Negative*"))</f>
        <v>0</v>
      </c>
      <c r="BS90" s="15">
        <f>SUM(COUNTIFS('Data entry'!$R$6:$R$200,'Summary Data'!$A90,'Data entry'!$B$6:$B$200,{"Confirmed";"Probable"},'Data entry'!$AQ$6:$AQ$200,'Data Validation'!$V$9, 'Data entry'!$AP$6:$AP$200,'Data Validation'!$U$6, 'Data entry'!$BD$6:$BD$200,"&lt;&gt;*Negative*"))</f>
        <v>0</v>
      </c>
      <c r="BT90" s="15">
        <f>SUM(COUNTIFS('Data entry'!$R$6:$R$200,'Summary Data'!$A90,'Data entry'!$B$6:$B$200,{"Confirmed";"Probable"},'Data entry'!$AQ$6:$AQ$200,'Data Validation'!$V$10, 'Data entry'!$AP$6:$AP$200,'Data Validation'!$U$2, 'Data entry'!$BD$6:$BD$200,"&lt;&gt;*Negative*"))</f>
        <v>0</v>
      </c>
      <c r="BU90" s="15">
        <f>SUM(COUNTIFS('Data entry'!$R$6:$R$200,'Summary Data'!$A90,'Data entry'!$B$6:$B$200,{"Confirmed";"Probable"},'Data entry'!$AQ$6:$AQ$200,'Data Validation'!$V$10, 'Data entry'!$AP$6:$AP$200,'Data Validation'!$U$3, 'Data entry'!$BD$6:$BD$200,"&lt;&gt;*Negative*"))</f>
        <v>0</v>
      </c>
      <c r="BV90" s="15">
        <f>SUM(COUNTIFS('Data entry'!$R$6:$R$200,'Summary Data'!$A90,'Data entry'!$B$6:$B$200,{"Confirmed";"Probable"},'Data entry'!$AQ$6:$AQ$200,'Data Validation'!$V$10, 'Data entry'!$AP$6:$AP$200,'Data Validation'!$U$4, 'Data entry'!$BD$6:$BD$200,"&lt;&gt;*Negative*"))</f>
        <v>0</v>
      </c>
      <c r="BW90" s="15">
        <f>SUM(COUNTIFS('Data entry'!$R$6:$R$200,'Summary Data'!$A90,'Data entry'!$B$6:$B$200,{"Confirmed";"Probable"},'Data entry'!$AQ$6:$AQ$200,'Data Validation'!$V$10, 'Data entry'!$AP$6:$AP$200,'Data Validation'!$U$5, 'Data entry'!$BD$6:$BD$200,"&lt;&gt;*Negative*"))</f>
        <v>0</v>
      </c>
      <c r="BX90" s="15">
        <f>SUM(COUNTIFS('Data entry'!$R$6:$R$200,'Summary Data'!$A90,'Data entry'!$B$6:$B$200,{"Confirmed";"Probable"},'Data entry'!$AQ$6:$AQ$200,'Data Validation'!$V$10, 'Data entry'!$AP$6:$AP$200,'Data Validation'!$U$6, 'Data entry'!$BD$6:$BD$200,"&lt;&gt;*Negative*"))</f>
        <v>0</v>
      </c>
      <c r="BY90" s="15">
        <f>SUM(COUNTIFS('Data entry'!$R$6:$R$200,'Summary Data'!$A90,'Data entry'!$B$6:$B$200,{"Confirmed";"Probable"},'Data entry'!$AQ$6:$AQ$200,'Data Validation'!$V$11, 'Data entry'!$AP$6:$AP$200,'Data Validation'!$U$2, 'Data entry'!$BD$6:$BD$200,"&lt;&gt;*Negative*"))</f>
        <v>0</v>
      </c>
      <c r="BZ90" s="15">
        <f>SUM(COUNTIFS('Data entry'!$R$6:$R$200,'Summary Data'!$A90,'Data entry'!$B$6:$B$200,{"Confirmed";"Probable"},'Data entry'!$AQ$6:$AQ$200,'Data Validation'!$V$11, 'Data entry'!$AP$6:$AP$200,'Data Validation'!$U$3, 'Data entry'!$BD$6:$BD$200,"&lt;&gt;*Negative*"))</f>
        <v>0</v>
      </c>
      <c r="CA90" s="15">
        <f>SUM(COUNTIFS('Data entry'!$R$6:$R$200,'Summary Data'!$A90,'Data entry'!$B$6:$B$200,{"Confirmed";"Probable"},'Data entry'!$AQ$6:$AQ$200,'Data Validation'!$V$11, 'Data entry'!$AP$6:$AP$200,'Data Validation'!$U$4, 'Data entry'!$BD$6:$BD$200,"&lt;&gt;*Negative*"))</f>
        <v>0</v>
      </c>
      <c r="CB90" s="15">
        <f>SUM(COUNTIFS('Data entry'!$R$6:$R$200,'Summary Data'!$A90,'Data entry'!$B$6:$B$200,{"Confirmed";"Probable"},'Data entry'!$AQ$6:$AQ$200,'Data Validation'!$V$11, 'Data entry'!$AP$6:$AP$200,'Data Validation'!$U$5, 'Data entry'!$BD$6:$BD$200,"&lt;&gt;*Negative*"))</f>
        <v>0</v>
      </c>
      <c r="CC90" s="15">
        <f>SUM(COUNTIFS('Data entry'!$R$6:$R$200,'Summary Data'!$A90,'Data entry'!$B$6:$B$200,{"Confirmed";"Probable"},'Data entry'!$AQ$6:$AQ$200,'Data Validation'!$V$11, 'Data entry'!$AP$6:$AP$200,'Data Validation'!$U$6, 'Data entry'!$BD$6:$BD$200,"&lt;&gt;*Negative*"))</f>
        <v>0</v>
      </c>
    </row>
    <row r="91" spans="1:81" x14ac:dyDescent="0.3">
      <c r="A91" s="12">
        <f t="shared" si="9"/>
        <v>79</v>
      </c>
      <c r="B91" s="13">
        <f t="shared" si="6"/>
        <v>0</v>
      </c>
      <c r="C91" s="13">
        <f>COUNTIFS('Data entry'!$R$6:$R$200,$A91,'Data entry'!$B$6:$B$200,"Confirmed",'Data entry'!$BD$6:$BD$200,"&lt;&gt;*Negative*")</f>
        <v>0</v>
      </c>
      <c r="D91" s="13">
        <f>COUNTIFS('Data entry'!$R$6:$R$200,$A91,'Data entry'!$B$6:$B$200,"Probable",'Data entry'!$BD$6:$BD$200,"&lt;&gt;*Negative*")</f>
        <v>0</v>
      </c>
      <c r="E91" s="13">
        <f>COUNTIFS('Data entry'!$R$6:$R$200,$A91,'Data entry'!$B$6:$B$200,"DNM")</f>
        <v>0</v>
      </c>
      <c r="F91" s="13">
        <f>SUM(COUNTIFS('Data entry'!$R$6:$R$200,'Summary Data'!$A91,'Data entry'!$B$6:$B$200,{"Confirmed";"Probable"},'Data entry'!$AO$6:$AO$200,$F$10, 'Data entry'!$BD$6:$BD$200,"&lt;&gt;*Negative*"))</f>
        <v>0</v>
      </c>
      <c r="G91" s="13">
        <f>SUM(COUNTIFS('Data entry'!$R$6:$R$200,'Summary Data'!$A91,'Data entry'!$B$6:$B$200,{"Confirmed";"Probable"},'Data entry'!$AO$6:$AO$200,$G$10, 'Data entry'!$BD$6:$BD$200,"&lt;&gt;*Negative*"))</f>
        <v>0</v>
      </c>
      <c r="H91" s="13">
        <f>SUM(COUNTIFS('Data entry'!$R$6:$R$200,'Summary Data'!$A91,'Data entry'!$B$6:$B$200,{"Confirmed";"Probable"},'Data entry'!$AO$6:$AO$200,$H$10, 'Data entry'!$BD$6:$BD$200,"&lt;&gt;*Negative*"))</f>
        <v>0</v>
      </c>
      <c r="I91" s="13">
        <f>SUM(COUNTIFS('Data entry'!$R$6:$R$200,'Summary Data'!$A91,'Data entry'!$B$6:$B$200,{"Confirmed";"Probable"},'Data entry'!$AO$6:$AO$200,$I$10, 'Data entry'!$BD$6:$BD$200,"&lt;&gt;*Negative*"))</f>
        <v>0</v>
      </c>
      <c r="J91" s="13">
        <f>SUM(COUNTIFS('Data entry'!$R$6:$R$200,'Summary Data'!$A91,'Data entry'!$B$6:$B$200,{"Confirmed";"Probable"},'Data entry'!$AO$6:$AO$200,$J$10, 'Data entry'!$BD$6:$BD$200,"&lt;&gt;*Negative*"))</f>
        <v>0</v>
      </c>
      <c r="K91" s="13">
        <f>SUM(COUNTIFS('Data entry'!$R$6:$R$200,'Summary Data'!$A91,'Data entry'!$B$6:$B$200,{"Confirmed";"Probable"},'Data entry'!$AO$6:$AO$200,$K$10, 'Data entry'!$BD$6:$BD$200,"&lt;&gt;*Negative*"))</f>
        <v>0</v>
      </c>
      <c r="L91" s="13">
        <f>SUM(COUNTIFS('Data entry'!$R$6:$R$200,'Summary Data'!$A91,'Data entry'!$B$6:$B$200,{"Confirmed";"Probable"},'Data entry'!$AO$6:$AO$200,$L$10, 'Data entry'!$BD$6:$BD$200,"&lt;&gt;*Negative*"))</f>
        <v>0</v>
      </c>
      <c r="M91" s="13">
        <f>SUM(COUNTIFS('Data entry'!$R$6:$R$200,'Summary Data'!$A91,'Data entry'!$B$6:$B$200,{"Confirmed";"Probable"},'Data entry'!$AO$6:$AO$200,$M$10, 'Data entry'!$BD$6:$BD$200,"&lt;&gt;*Negative*"))</f>
        <v>0</v>
      </c>
      <c r="N91" s="13">
        <f>SUM(COUNTIFS('Data entry'!$R$6:$R$200,'Summary Data'!$A91,'Data entry'!$B$6:$B$200,{"Confirmed";"Probable"},'Data entry'!$AO$6:$AO$200,$N$10, 'Data entry'!$BD$6:$BD$200,"&lt;&gt;*Negative*"))</f>
        <v>0</v>
      </c>
      <c r="O91" s="15">
        <f t="shared" si="7"/>
        <v>0</v>
      </c>
      <c r="P91" s="15">
        <f t="shared" si="8"/>
        <v>0</v>
      </c>
      <c r="Q91" s="15">
        <f>SUM(COUNTIFS('Data entry'!$R$6:$R$200,'Summary Data'!$A91,'Data entry'!$B$6:$B$200,{"Confirmed";"Probable"},'Data entry'!$AP$6:$AP$200,'Data Validation'!$U$2, 'Data entry'!$BD$6:$BD$200,"&lt;&gt;*Negative*"))</f>
        <v>0</v>
      </c>
      <c r="R91" s="15">
        <f>SUM(COUNTIFS('Data entry'!$R$6:$R$200,'Summary Data'!$A91,'Data entry'!$B$6:$B$200,{"Confirmed";"Probable"},'Data entry'!$AP$6:$AP$200,'Data Validation'!$U$3, 'Data entry'!$BD$6:$BD$200,"&lt;&gt;*Negative*"))</f>
        <v>0</v>
      </c>
      <c r="S91" s="15">
        <f>SUM(COUNTIFS('Data entry'!$R$6:$R$200,'Summary Data'!$A91,'Data entry'!$B$6:$B$200,{"Confirmed";"Probable"},'Data entry'!$AP$6:$AP$200,'Data Validation'!$U$4, 'Data entry'!$BD$6:$BD$200,"&lt;&gt;*Negative*"))</f>
        <v>0</v>
      </c>
      <c r="T91" s="15">
        <f>SUM(COUNTIFS('Data entry'!$R$6:$R$200,'Summary Data'!$A91,'Data entry'!$B$6:$B$200,{"Confirmed";"Probable"},'Data entry'!$AP$6:$AP$200,'Data Validation'!$U$5, 'Data entry'!$BD$6:$BD$200,"&lt;&gt;*Negative*"))</f>
        <v>0</v>
      </c>
      <c r="U91" s="15">
        <f>SUM(COUNTIFS('Data entry'!$R$6:$R$200,'Summary Data'!$A91,'Data entry'!$B$6:$B$200,{"Confirmed";"Probable"},'Data entry'!$AP$6:$AP$200,'Data Validation'!$U$6, 'Data entry'!$BD$6:$BD$200,"&lt;&gt;*Negative*"))</f>
        <v>0</v>
      </c>
      <c r="V91" s="15">
        <f>SUM(COUNTIFS('Data entry'!$R$6:$R$200,'Summary Data'!$A91,'Data entry'!$B$6:$B$200,{"Confirmed";"Probable"},'Data entry'!$AQ$6:$AQ$200,'Data Validation'!$V$2, 'Data entry'!$BD$6:$BD$200,"&lt;&gt;*Negative*"))</f>
        <v>0</v>
      </c>
      <c r="W91" s="15">
        <f>SUM(COUNTIFS('Data entry'!$R$6:$R$200,'Summary Data'!$A91,'Data entry'!$B$6:$B$200,{"Confirmed";"Probable"},'Data entry'!$AQ$6:$AQ$200,'Data Validation'!$V$3, 'Data entry'!$BD$6:$BD$200,"&lt;&gt;*Negative*"))</f>
        <v>0</v>
      </c>
      <c r="X91" s="15">
        <f>SUM(COUNTIFS('Data entry'!$R$6:$R$200,'Summary Data'!$A91,'Data entry'!$B$6:$B$200,{"Confirmed";"Probable"},'Data entry'!$AQ$6:$AQ$200,'Data Validation'!$V$4, 'Data entry'!$BD$6:$BD$200,"&lt;&gt;*Negative*"))</f>
        <v>0</v>
      </c>
      <c r="Y91" s="15">
        <f>SUM(COUNTIFS('Data entry'!$R$6:$R$200,'Summary Data'!$A91,'Data entry'!$B$6:$B$200,{"Confirmed";"Probable"},'Data entry'!$AQ$6:$AQ$200,'Data Validation'!$V$5, 'Data entry'!$BD$6:$BD$200,"&lt;&gt;*Negative*"))</f>
        <v>0</v>
      </c>
      <c r="Z91" s="15">
        <f>SUM(COUNTIFS('Data entry'!$R$6:$R$200,'Summary Data'!$A91,'Data entry'!$B$6:$B$200,{"Confirmed";"Probable"},'Data entry'!$AQ$6:$AQ$200,'Data Validation'!$V$6, 'Data entry'!$BD$6:$BD$200,"&lt;&gt;*Negative*"))</f>
        <v>0</v>
      </c>
      <c r="AA91" s="15">
        <f>SUM(COUNTIFS('Data entry'!$R$6:$R$200,'Summary Data'!$A91,'Data entry'!$B$6:$B$200,{"Confirmed";"Probable"},'Data entry'!$AQ$6:$AQ$200,'Data Validation'!$V$7, 'Data entry'!$BD$6:$BD$200,"&lt;&gt;*Negative*"))</f>
        <v>0</v>
      </c>
      <c r="AB91" s="15">
        <f>SUM(COUNTIFS('Data entry'!$R$6:$R$200,'Summary Data'!$A91,'Data entry'!$B$6:$B$200,{"Confirmed";"Probable"},'Data entry'!$AQ$6:$AQ$200,'Data Validation'!$V$8, 'Data entry'!$BD$6:$BD$200,"&lt;&gt;*Negative*"))</f>
        <v>0</v>
      </c>
      <c r="AC91" s="15">
        <f>SUM(COUNTIFS('Data entry'!$R$6:$R$200,'Summary Data'!$A91,'Data entry'!$B$6:$B$200,{"Confirmed";"Probable"},'Data entry'!$AQ$6:$AQ$200,'Data Validation'!$V$9, 'Data entry'!$BD$6:$BD$200,"&lt;&gt;*Negative*"))</f>
        <v>0</v>
      </c>
      <c r="AD91" s="15">
        <f>SUM(COUNTIFS('Data entry'!$R$6:$R$200,'Summary Data'!$A91,'Data entry'!$B$6:$B$200,{"Confirmed";"Probable"},'Data entry'!$AQ$6:$AQ$200,'Data Validation'!$V$10, 'Data entry'!$BD$6:$BD$200,"&lt;&gt;*Negative*"))</f>
        <v>0</v>
      </c>
      <c r="AE91" s="15">
        <f>SUM(COUNTIFS('Data entry'!$R$6:$R$200,'Summary Data'!$A91,'Data entry'!$B$6:$B$200,{"Confirmed";"Probable"},'Data entry'!$AQ$6:$AQ$200,'Data Validation'!$V$11, 'Data entry'!$BD$6:$BD$200,"&lt;&gt;*Negative*"))</f>
        <v>0</v>
      </c>
      <c r="AF91" s="15">
        <f>SUM(COUNTIFS('Data entry'!$R$6:$R$200,'Summary Data'!$A91,'Data entry'!$B$6:$B$200,{"Confirmed";"Probable"},'Data entry'!$AQ$6:$AQ$200,'Data Validation'!$V$2, 'Data entry'!$AP$6:$AP$200,'Data Validation'!$U$2, 'Data entry'!$BD$6:$BD$200,"&lt;&gt;*Negative*"))</f>
        <v>0</v>
      </c>
      <c r="AG91" s="15">
        <f>SUM(COUNTIFS('Data entry'!$R$6:$R$200,'Summary Data'!$A91,'Data entry'!$B$6:$B$200,{"Confirmed";"Probable"},'Data entry'!$AQ$6:$AQ$200,'Data Validation'!$V$2, 'Data entry'!$AP$6:$AP$200,'Data Validation'!$U$3, 'Data entry'!$BD$6:$BD$200,"&lt;&gt;*Negative*"))</f>
        <v>0</v>
      </c>
      <c r="AH91" s="15">
        <f>SUM(COUNTIFS('Data entry'!$R$6:$R$200,'Summary Data'!$A91,'Data entry'!$B$6:$B$200,{"Confirmed";"Probable"},'Data entry'!$AQ$6:$AQ$200,'Data Validation'!$V$2, 'Data entry'!$AP$6:$AP$200,'Data Validation'!$U$4, 'Data entry'!$BD$6:$BD$200,"&lt;&gt;*Negative*"))</f>
        <v>0</v>
      </c>
      <c r="AI91" s="15">
        <f>SUM(COUNTIFS('Data entry'!$R$6:$R$200,'Summary Data'!$A91,'Data entry'!$B$6:$B$200,{"Confirmed";"Probable"},'Data entry'!$AQ$6:$AQ$200,'Data Validation'!$V$2, 'Data entry'!$AP$6:$AP$200,'Data Validation'!$U$5, 'Data entry'!$BD$6:$BD$200,"&lt;&gt;*Negative*"))</f>
        <v>0</v>
      </c>
      <c r="AJ91" s="15">
        <f>SUM(COUNTIFS('Data entry'!$R$6:$R$200,'Summary Data'!$A91,'Data entry'!$B$6:$B$200,{"Confirmed";"Probable"},'Data entry'!$AQ$6:$AQ$200,'Data Validation'!$V$2, 'Data entry'!$AP$6:$AP$200,'Data Validation'!$U$6, 'Data entry'!$BD$6:$BD$200,"&lt;&gt;*Negative*"))</f>
        <v>0</v>
      </c>
      <c r="AK91" s="15">
        <f>SUM(COUNTIFS('Data entry'!$R$6:$R$200,'Summary Data'!$A91,'Data entry'!$B$6:$B$200,{"Confirmed";"Probable"},'Data entry'!$AQ$6:$AQ$200,'Data Validation'!$V$3, 'Data entry'!$AP$6:$AP$200,'Data Validation'!$U$2, 'Data entry'!$BD$6:$BD$200,"&lt;&gt;*Negative*"))</f>
        <v>0</v>
      </c>
      <c r="AL91" s="15">
        <f>SUM(COUNTIFS('Data entry'!$R$6:$R$200,'Summary Data'!$A91,'Data entry'!$B$6:$B$200,{"Confirmed";"Probable"},'Data entry'!$AQ$6:$AQ$200,'Data Validation'!$V$3, 'Data entry'!$AP$6:$AP$200,'Data Validation'!$U$3, 'Data entry'!$BD$6:$BD$200,"&lt;&gt;*Negative*"))</f>
        <v>0</v>
      </c>
      <c r="AM91" s="15">
        <f>SUM(COUNTIFS('Data entry'!$R$6:$R$200,'Summary Data'!$A91,'Data entry'!$B$6:$B$200,{"Confirmed";"Probable"},'Data entry'!$AQ$6:$AQ$200,'Data Validation'!$V$3, 'Data entry'!$AP$6:$AP$200,'Data Validation'!$U$4, 'Data entry'!$BD$6:$BD$200,"&lt;&gt;*Negative*"))</f>
        <v>0</v>
      </c>
      <c r="AN91" s="15">
        <f>SUM(COUNTIFS('Data entry'!$R$6:$R$200,'Summary Data'!$A91,'Data entry'!$B$6:$B$200,{"Confirmed";"Probable"},'Data entry'!$AQ$6:$AQ$200,'Data Validation'!$V$3, 'Data entry'!$AP$6:$AP$200,'Data Validation'!$U$5, 'Data entry'!$BD$6:$BD$200,"&lt;&gt;*Negative*"))</f>
        <v>0</v>
      </c>
      <c r="AO91" s="15">
        <f>SUM(COUNTIFS('Data entry'!$R$6:$R$200,'Summary Data'!$A91,'Data entry'!$B$6:$B$200,{"Confirmed";"Probable"},'Data entry'!$AQ$6:$AQ$200,'Data Validation'!$V$3, 'Data entry'!$AP$6:$AP$200,'Data Validation'!$U$6, 'Data entry'!$BD$6:$BD$200,"&lt;&gt;*Negative*"))</f>
        <v>0</v>
      </c>
      <c r="AP91" s="15">
        <f>SUM(COUNTIFS('Data entry'!$R$6:$R$200,'Summary Data'!$A91,'Data entry'!$B$6:$B$200,{"Confirmed";"Probable"},'Data entry'!$AQ$6:$AQ$200,'Data Validation'!$V$4, 'Data entry'!$AP$6:$AP$200,'Data Validation'!$U$2, 'Data entry'!$BD$6:$BD$200,"&lt;&gt;*Negative*"))</f>
        <v>0</v>
      </c>
      <c r="AQ91" s="15">
        <f>SUM(COUNTIFS('Data entry'!$R$6:$R$200,'Summary Data'!$A91,'Data entry'!$B$6:$B$200,{"Confirmed";"Probable"},'Data entry'!$AQ$6:$AQ$200,'Data Validation'!$V$4, 'Data entry'!$AP$6:$AP$200,'Data Validation'!$U$3, 'Data entry'!$BD$6:$BD$200,"&lt;&gt;*Negative*"))</f>
        <v>0</v>
      </c>
      <c r="AR91" s="15">
        <f>SUM(COUNTIFS('Data entry'!$R$6:$R$200,'Summary Data'!$A91,'Data entry'!$B$6:$B$200,{"Confirmed";"Probable"},'Data entry'!$AQ$6:$AQ$200,'Data Validation'!$V$4, 'Data entry'!$AP$6:$AP$200,'Data Validation'!$U$4, 'Data entry'!$BD$6:$BD$200,"&lt;&gt;*Negative*"))</f>
        <v>0</v>
      </c>
      <c r="AS91" s="15">
        <f>SUM(COUNTIFS('Data entry'!$R$6:$R$200,'Summary Data'!$A91,'Data entry'!$B$6:$B$200,{"Confirmed";"Probable"},'Data entry'!$AQ$6:$AQ$200,'Data Validation'!$V$4, 'Data entry'!$AP$6:$AP$200,'Data Validation'!$U$5, 'Data entry'!$BD$6:$BD$200,"&lt;&gt;*Negative*"))</f>
        <v>0</v>
      </c>
      <c r="AT91" s="15">
        <f>SUM(COUNTIFS('Data entry'!$R$6:$R$200,'Summary Data'!$A91,'Data entry'!$B$6:$B$200,{"Confirmed";"Probable"},'Data entry'!$AQ$6:$AQ$200,'Data Validation'!$V$4, 'Data entry'!$AP$6:$AP$200,'Data Validation'!$U$6, 'Data entry'!$BD$6:$BD$200,"&lt;&gt;*Negative*"))</f>
        <v>0</v>
      </c>
      <c r="AU91" s="15">
        <f>SUM(COUNTIFS('Data entry'!$R$6:$R$200,'Summary Data'!$A91,'Data entry'!$B$6:$B$200,{"Confirmed";"Probable"},'Data entry'!$AQ$6:$AQ$200,'Data Validation'!$V$5, 'Data entry'!$AP$6:$AP$200,'Data Validation'!$U$2, 'Data entry'!$BD$6:$BD$200,"&lt;&gt;*Negative*"))</f>
        <v>0</v>
      </c>
      <c r="AV91" s="15">
        <f>SUM(COUNTIFS('Data entry'!$R$6:$R$200,'Summary Data'!$A91,'Data entry'!$B$6:$B$200,{"Confirmed";"Probable"},'Data entry'!$AQ$6:$AQ$200,'Data Validation'!$V$5, 'Data entry'!$AP$6:$AP$200,'Data Validation'!$U$3, 'Data entry'!$BD$6:$BD$200,"&lt;&gt;*Negative*"))</f>
        <v>0</v>
      </c>
      <c r="AW91" s="15">
        <f>SUM(COUNTIFS('Data entry'!$R$6:$R$200,'Summary Data'!$A91,'Data entry'!$B$6:$B$200,{"Confirmed";"Probable"},'Data entry'!$AQ$6:$AQ$200,'Data Validation'!$V$5, 'Data entry'!$AP$6:$AP$200,'Data Validation'!$U$4, 'Data entry'!$BD$6:$BD$200,"&lt;&gt;*Negative*"))</f>
        <v>0</v>
      </c>
      <c r="AX91" s="15">
        <f>SUM(COUNTIFS('Data entry'!$R$6:$R$200,'Summary Data'!$A91,'Data entry'!$B$6:$B$200,{"Confirmed";"Probable"},'Data entry'!$AQ$6:$AQ$200,'Data Validation'!$V$5, 'Data entry'!$AP$6:$AP$200,'Data Validation'!$U$5, 'Data entry'!$BD$6:$BD$200,"&lt;&gt;*Negative*"))</f>
        <v>0</v>
      </c>
      <c r="AY91" s="15">
        <f>SUM(COUNTIFS('Data entry'!$R$6:$R$200,'Summary Data'!$A91,'Data entry'!$B$6:$B$200,{"Confirmed";"Probable"},'Data entry'!$AQ$6:$AQ$200,'Data Validation'!$V$5, 'Data entry'!$AP$6:$AP$200,'Data Validation'!$U$6, 'Data entry'!$BD$6:$BD$200,"&lt;&gt;*Negative*"))</f>
        <v>0</v>
      </c>
      <c r="AZ91" s="15">
        <f>SUM(COUNTIFS('Data entry'!$R$6:$R$200,'Summary Data'!$A91,'Data entry'!$B$6:$B$200,{"Confirmed";"Probable"},'Data entry'!$AQ$6:$AQ$200,'Data Validation'!$V$6, 'Data entry'!$AP$6:$AP$200,'Data Validation'!$U$2, 'Data entry'!$BD$6:$BD$200,"&lt;&gt;*Negative*"))</f>
        <v>0</v>
      </c>
      <c r="BA91" s="15">
        <f>SUM(COUNTIFS('Data entry'!$R$6:$R$200,'Summary Data'!$A91,'Data entry'!$B$6:$B$200,{"Confirmed";"Probable"},'Data entry'!$AQ$6:$AQ$200,'Data Validation'!$V$6, 'Data entry'!$AP$6:$AP$200,'Data Validation'!$U$3, 'Data entry'!$BD$6:$BD$200,"&lt;&gt;*Negative*"))</f>
        <v>0</v>
      </c>
      <c r="BB91" s="15">
        <f>SUM(COUNTIFS('Data entry'!$R$6:$R$200,'Summary Data'!$A91,'Data entry'!$B$6:$B$200,{"Confirmed";"Probable"},'Data entry'!$AQ$6:$AQ$200,'Data Validation'!$V$6, 'Data entry'!$AP$6:$AP$200,'Data Validation'!$U$4, 'Data entry'!$BD$6:$BD$200,"&lt;&gt;*Negative*"))</f>
        <v>0</v>
      </c>
      <c r="BC91" s="15">
        <f>SUM(COUNTIFS('Data entry'!$R$6:$R$200,'Summary Data'!$A91,'Data entry'!$B$6:$B$200,{"Confirmed";"Probable"},'Data entry'!$AQ$6:$AQ$200,'Data Validation'!$V$6, 'Data entry'!$AP$6:$AP$200,'Data Validation'!$U$5, 'Data entry'!$BD$6:$BD$200,"&lt;&gt;*Negative*"))</f>
        <v>0</v>
      </c>
      <c r="BD91" s="15">
        <f>SUM(COUNTIFS('Data entry'!$R$6:$R$200,'Summary Data'!$A91,'Data entry'!$B$6:$B$200,{"Confirmed";"Probable"},'Data entry'!$AQ$6:$AQ$200,'Data Validation'!$V$6, 'Data entry'!$AP$6:$AP$200,'Data Validation'!$U$6, 'Data entry'!$BD$6:$BD$200,"&lt;&gt;*Negative*"))</f>
        <v>0</v>
      </c>
      <c r="BE91" s="15">
        <f>SUM(COUNTIFS('Data entry'!$R$6:$R$200,'Summary Data'!$A91,'Data entry'!$B$6:$B$200,{"Confirmed";"Probable"},'Data entry'!$AQ$6:$AQ$200,'Data Validation'!$V$7, 'Data entry'!$AP$6:$AP$200,'Data Validation'!$U$2, 'Data entry'!$BD$6:$BD$200,"&lt;&gt;*Negative*"))</f>
        <v>0</v>
      </c>
      <c r="BF91" s="15">
        <f>SUM(COUNTIFS('Data entry'!$R$6:$R$200,'Summary Data'!$A91,'Data entry'!$B$6:$B$200,{"Confirmed";"Probable"},'Data entry'!$AQ$6:$AQ$200,'Data Validation'!$V$7, 'Data entry'!$AP$6:$AP$200,'Data Validation'!$U$3, 'Data entry'!$BD$6:$BD$200,"&lt;&gt;*Negative*"))</f>
        <v>0</v>
      </c>
      <c r="BG91" s="15">
        <f>SUM(COUNTIFS('Data entry'!$R$6:$R$200,'Summary Data'!$A91,'Data entry'!$B$6:$B$200,{"Confirmed";"Probable"},'Data entry'!$AQ$6:$AQ$200,'Data Validation'!$V$7, 'Data entry'!$AP$6:$AP$200,'Data Validation'!$U$4, 'Data entry'!$BD$6:$BD$200,"&lt;&gt;*Negative*"))</f>
        <v>0</v>
      </c>
      <c r="BH91" s="15">
        <f>SUM(COUNTIFS('Data entry'!$R$6:$R$200,'Summary Data'!$A91,'Data entry'!$B$6:$B$200,{"Confirmed";"Probable"},'Data entry'!$AQ$6:$AQ$200,'Data Validation'!$V$7, 'Data entry'!$AP$6:$AP$200,'Data Validation'!$U$5, 'Data entry'!$BD$6:$BD$200,"&lt;&gt;*Negative*"))</f>
        <v>0</v>
      </c>
      <c r="BI91" s="15">
        <f>SUM(COUNTIFS('Data entry'!$R$6:$R$200,'Summary Data'!$A91,'Data entry'!$B$6:$B$200,{"Confirmed";"Probable"},'Data entry'!$AQ$6:$AQ$200,'Data Validation'!$V$7, 'Data entry'!$AP$6:$AP$200,'Data Validation'!$U$6, 'Data entry'!$BD$6:$BD$200,"&lt;&gt;*Negative*"))</f>
        <v>0</v>
      </c>
      <c r="BJ91" s="15">
        <f>SUM(COUNTIFS('Data entry'!$R$6:$R$200,'Summary Data'!$A91,'Data entry'!$B$6:$B$200,{"Confirmed";"Probable"},'Data entry'!$AQ$6:$AQ$200,'Data Validation'!$V$8, 'Data entry'!$AP$6:$AP$200,'Data Validation'!$U$2, 'Data entry'!$BD$6:$BD$200,"&lt;&gt;*Negative*"))</f>
        <v>0</v>
      </c>
      <c r="BK91" s="15">
        <f>SUM(COUNTIFS('Data entry'!$R$6:$R$200,'Summary Data'!$A91,'Data entry'!$B$6:$B$200,{"Confirmed";"Probable"},'Data entry'!$AQ$6:$AQ$200,'Data Validation'!$V$8, 'Data entry'!$AP$6:$AP$200,'Data Validation'!$U$3, 'Data entry'!$BD$6:$BD$200,"&lt;&gt;*Negative*"))</f>
        <v>0</v>
      </c>
      <c r="BL91" s="15">
        <f>SUM(COUNTIFS('Data entry'!$R$6:$R$200,'Summary Data'!$A91,'Data entry'!$B$6:$B$200,{"Confirmed";"Probable"},'Data entry'!$AQ$6:$AQ$200,'Data Validation'!$V$8, 'Data entry'!$AP$6:$AP$200,'Data Validation'!$U$4, 'Data entry'!$BD$6:$BD$200,"&lt;&gt;*Negative*"))</f>
        <v>0</v>
      </c>
      <c r="BM91" s="15">
        <f>SUM(COUNTIFS('Data entry'!$R$6:$R$200,'Summary Data'!$A91,'Data entry'!$B$6:$B$200,{"Confirmed";"Probable"},'Data entry'!$AQ$6:$AQ$200,'Data Validation'!$V$8, 'Data entry'!$AP$6:$AP$200,'Data Validation'!$U$5, 'Data entry'!$BD$6:$BD$200,"&lt;&gt;*Negative*"))</f>
        <v>0</v>
      </c>
      <c r="BN91" s="15">
        <f>SUM(COUNTIFS('Data entry'!$R$6:$R$200,'Summary Data'!$A91,'Data entry'!$B$6:$B$200,{"Confirmed";"Probable"},'Data entry'!$AQ$6:$AQ$200,'Data Validation'!$V$8, 'Data entry'!$AP$6:$AP$200,'Data Validation'!$U$6, 'Data entry'!$BD$6:$BD$200,"&lt;&gt;*Negative*"))</f>
        <v>0</v>
      </c>
      <c r="BO91" s="15">
        <f>SUM(COUNTIFS('Data entry'!$R$6:$R$200,'Summary Data'!$A91,'Data entry'!$B$6:$B$200,{"Confirmed";"Probable"},'Data entry'!$AQ$6:$AQ$200,'Data Validation'!$V$9, 'Data entry'!$AP$6:$AP$200,'Data Validation'!$U$2, 'Data entry'!$BD$6:$BD$200,"&lt;&gt;*Negative*"))</f>
        <v>0</v>
      </c>
      <c r="BP91" s="15">
        <f>SUM(COUNTIFS('Data entry'!$R$6:$R$200,'Summary Data'!$A91,'Data entry'!$B$6:$B$200,{"Confirmed";"Probable"},'Data entry'!$AQ$6:$AQ$200,'Data Validation'!$V$9, 'Data entry'!$AP$6:$AP$200,'Data Validation'!$U$3, 'Data entry'!$BD$6:$BD$200,"&lt;&gt;*Negative*"))</f>
        <v>0</v>
      </c>
      <c r="BQ91" s="15">
        <f>SUM(COUNTIFS('Data entry'!$R$6:$R$200,'Summary Data'!$A91,'Data entry'!$B$6:$B$200,{"Confirmed";"Probable"},'Data entry'!$AQ$6:$AQ$200,'Data Validation'!$V$9, 'Data entry'!$AP$6:$AP$200,'Data Validation'!$U$4, 'Data entry'!$BD$6:$BD$200,"&lt;&gt;*Negative*"))</f>
        <v>0</v>
      </c>
      <c r="BR91" s="15">
        <f>SUM(COUNTIFS('Data entry'!$R$6:$R$200,'Summary Data'!$A91,'Data entry'!$B$6:$B$200,{"Confirmed";"Probable"},'Data entry'!$AQ$6:$AQ$200,'Data Validation'!$V$9, 'Data entry'!$AP$6:$AP$200,'Data Validation'!$U$5, 'Data entry'!$BD$6:$BD$200,"&lt;&gt;*Negative*"))</f>
        <v>0</v>
      </c>
      <c r="BS91" s="15">
        <f>SUM(COUNTIFS('Data entry'!$R$6:$R$200,'Summary Data'!$A91,'Data entry'!$B$6:$B$200,{"Confirmed";"Probable"},'Data entry'!$AQ$6:$AQ$200,'Data Validation'!$V$9, 'Data entry'!$AP$6:$AP$200,'Data Validation'!$U$6, 'Data entry'!$BD$6:$BD$200,"&lt;&gt;*Negative*"))</f>
        <v>0</v>
      </c>
      <c r="BT91" s="15">
        <f>SUM(COUNTIFS('Data entry'!$R$6:$R$200,'Summary Data'!$A91,'Data entry'!$B$6:$B$200,{"Confirmed";"Probable"},'Data entry'!$AQ$6:$AQ$200,'Data Validation'!$V$10, 'Data entry'!$AP$6:$AP$200,'Data Validation'!$U$2, 'Data entry'!$BD$6:$BD$200,"&lt;&gt;*Negative*"))</f>
        <v>0</v>
      </c>
      <c r="BU91" s="15">
        <f>SUM(COUNTIFS('Data entry'!$R$6:$R$200,'Summary Data'!$A91,'Data entry'!$B$6:$B$200,{"Confirmed";"Probable"},'Data entry'!$AQ$6:$AQ$200,'Data Validation'!$V$10, 'Data entry'!$AP$6:$AP$200,'Data Validation'!$U$3, 'Data entry'!$BD$6:$BD$200,"&lt;&gt;*Negative*"))</f>
        <v>0</v>
      </c>
      <c r="BV91" s="15">
        <f>SUM(COUNTIFS('Data entry'!$R$6:$R$200,'Summary Data'!$A91,'Data entry'!$B$6:$B$200,{"Confirmed";"Probable"},'Data entry'!$AQ$6:$AQ$200,'Data Validation'!$V$10, 'Data entry'!$AP$6:$AP$200,'Data Validation'!$U$4, 'Data entry'!$BD$6:$BD$200,"&lt;&gt;*Negative*"))</f>
        <v>0</v>
      </c>
      <c r="BW91" s="15">
        <f>SUM(COUNTIFS('Data entry'!$R$6:$R$200,'Summary Data'!$A91,'Data entry'!$B$6:$B$200,{"Confirmed";"Probable"},'Data entry'!$AQ$6:$AQ$200,'Data Validation'!$V$10, 'Data entry'!$AP$6:$AP$200,'Data Validation'!$U$5, 'Data entry'!$BD$6:$BD$200,"&lt;&gt;*Negative*"))</f>
        <v>0</v>
      </c>
      <c r="BX91" s="15">
        <f>SUM(COUNTIFS('Data entry'!$R$6:$R$200,'Summary Data'!$A91,'Data entry'!$B$6:$B$200,{"Confirmed";"Probable"},'Data entry'!$AQ$6:$AQ$200,'Data Validation'!$V$10, 'Data entry'!$AP$6:$AP$200,'Data Validation'!$U$6, 'Data entry'!$BD$6:$BD$200,"&lt;&gt;*Negative*"))</f>
        <v>0</v>
      </c>
      <c r="BY91" s="15">
        <f>SUM(COUNTIFS('Data entry'!$R$6:$R$200,'Summary Data'!$A91,'Data entry'!$B$6:$B$200,{"Confirmed";"Probable"},'Data entry'!$AQ$6:$AQ$200,'Data Validation'!$V$11, 'Data entry'!$AP$6:$AP$200,'Data Validation'!$U$2, 'Data entry'!$BD$6:$BD$200,"&lt;&gt;*Negative*"))</f>
        <v>0</v>
      </c>
      <c r="BZ91" s="15">
        <f>SUM(COUNTIFS('Data entry'!$R$6:$R$200,'Summary Data'!$A91,'Data entry'!$B$6:$B$200,{"Confirmed";"Probable"},'Data entry'!$AQ$6:$AQ$200,'Data Validation'!$V$11, 'Data entry'!$AP$6:$AP$200,'Data Validation'!$U$3, 'Data entry'!$BD$6:$BD$200,"&lt;&gt;*Negative*"))</f>
        <v>0</v>
      </c>
      <c r="CA91" s="15">
        <f>SUM(COUNTIFS('Data entry'!$R$6:$R$200,'Summary Data'!$A91,'Data entry'!$B$6:$B$200,{"Confirmed";"Probable"},'Data entry'!$AQ$6:$AQ$200,'Data Validation'!$V$11, 'Data entry'!$AP$6:$AP$200,'Data Validation'!$U$4, 'Data entry'!$BD$6:$BD$200,"&lt;&gt;*Negative*"))</f>
        <v>0</v>
      </c>
      <c r="CB91" s="15">
        <f>SUM(COUNTIFS('Data entry'!$R$6:$R$200,'Summary Data'!$A91,'Data entry'!$B$6:$B$200,{"Confirmed";"Probable"},'Data entry'!$AQ$6:$AQ$200,'Data Validation'!$V$11, 'Data entry'!$AP$6:$AP$200,'Data Validation'!$U$5, 'Data entry'!$BD$6:$BD$200,"&lt;&gt;*Negative*"))</f>
        <v>0</v>
      </c>
      <c r="CC91" s="15">
        <f>SUM(COUNTIFS('Data entry'!$R$6:$R$200,'Summary Data'!$A91,'Data entry'!$B$6:$B$200,{"Confirmed";"Probable"},'Data entry'!$AQ$6:$AQ$200,'Data Validation'!$V$11, 'Data entry'!$AP$6:$AP$200,'Data Validation'!$U$6, 'Data entry'!$BD$6:$BD$200,"&lt;&gt;*Negative*"))</f>
        <v>0</v>
      </c>
    </row>
    <row r="92" spans="1:81" x14ac:dyDescent="0.3">
      <c r="A92" s="12">
        <f t="shared" si="9"/>
        <v>80</v>
      </c>
      <c r="B92" s="13">
        <f t="shared" si="6"/>
        <v>0</v>
      </c>
      <c r="C92" s="13">
        <f>COUNTIFS('Data entry'!$R$6:$R$200,$A92,'Data entry'!$B$6:$B$200,"Confirmed",'Data entry'!$BD$6:$BD$200,"&lt;&gt;*Negative*")</f>
        <v>0</v>
      </c>
      <c r="D92" s="13">
        <f>COUNTIFS('Data entry'!$R$6:$R$200,$A92,'Data entry'!$B$6:$B$200,"Probable",'Data entry'!$BD$6:$BD$200,"&lt;&gt;*Negative*")</f>
        <v>0</v>
      </c>
      <c r="E92" s="13">
        <f>COUNTIFS('Data entry'!$R$6:$R$200,$A92,'Data entry'!$B$6:$B$200,"DNM")</f>
        <v>0</v>
      </c>
      <c r="F92" s="13">
        <f>SUM(COUNTIFS('Data entry'!$R$6:$R$200,'Summary Data'!$A92,'Data entry'!$B$6:$B$200,{"Confirmed";"Probable"},'Data entry'!$AO$6:$AO$200,$F$10, 'Data entry'!$BD$6:$BD$200,"&lt;&gt;*Negative*"))</f>
        <v>0</v>
      </c>
      <c r="G92" s="13">
        <f>SUM(COUNTIFS('Data entry'!$R$6:$R$200,'Summary Data'!$A92,'Data entry'!$B$6:$B$200,{"Confirmed";"Probable"},'Data entry'!$AO$6:$AO$200,$G$10, 'Data entry'!$BD$6:$BD$200,"&lt;&gt;*Negative*"))</f>
        <v>0</v>
      </c>
      <c r="H92" s="13">
        <f>SUM(COUNTIFS('Data entry'!$R$6:$R$200,'Summary Data'!$A92,'Data entry'!$B$6:$B$200,{"Confirmed";"Probable"},'Data entry'!$AO$6:$AO$200,$H$10, 'Data entry'!$BD$6:$BD$200,"&lt;&gt;*Negative*"))</f>
        <v>0</v>
      </c>
      <c r="I92" s="13">
        <f>SUM(COUNTIFS('Data entry'!$R$6:$R$200,'Summary Data'!$A92,'Data entry'!$B$6:$B$200,{"Confirmed";"Probable"},'Data entry'!$AO$6:$AO$200,$I$10, 'Data entry'!$BD$6:$BD$200,"&lt;&gt;*Negative*"))</f>
        <v>0</v>
      </c>
      <c r="J92" s="13">
        <f>SUM(COUNTIFS('Data entry'!$R$6:$R$200,'Summary Data'!$A92,'Data entry'!$B$6:$B$200,{"Confirmed";"Probable"},'Data entry'!$AO$6:$AO$200,$J$10, 'Data entry'!$BD$6:$BD$200,"&lt;&gt;*Negative*"))</f>
        <v>0</v>
      </c>
      <c r="K92" s="13">
        <f>SUM(COUNTIFS('Data entry'!$R$6:$R$200,'Summary Data'!$A92,'Data entry'!$B$6:$B$200,{"Confirmed";"Probable"},'Data entry'!$AO$6:$AO$200,$K$10, 'Data entry'!$BD$6:$BD$200,"&lt;&gt;*Negative*"))</f>
        <v>0</v>
      </c>
      <c r="L92" s="13">
        <f>SUM(COUNTIFS('Data entry'!$R$6:$R$200,'Summary Data'!$A92,'Data entry'!$B$6:$B$200,{"Confirmed";"Probable"},'Data entry'!$AO$6:$AO$200,$L$10, 'Data entry'!$BD$6:$BD$200,"&lt;&gt;*Negative*"))</f>
        <v>0</v>
      </c>
      <c r="M92" s="13">
        <f>SUM(COUNTIFS('Data entry'!$R$6:$R$200,'Summary Data'!$A92,'Data entry'!$B$6:$B$200,{"Confirmed";"Probable"},'Data entry'!$AO$6:$AO$200,$M$10, 'Data entry'!$BD$6:$BD$200,"&lt;&gt;*Negative*"))</f>
        <v>0</v>
      </c>
      <c r="N92" s="13">
        <f>SUM(COUNTIFS('Data entry'!$R$6:$R$200,'Summary Data'!$A92,'Data entry'!$B$6:$B$200,{"Confirmed";"Probable"},'Data entry'!$AO$6:$AO$200,$N$10, 'Data entry'!$BD$6:$BD$200,"&lt;&gt;*Negative*"))</f>
        <v>0</v>
      </c>
      <c r="O92" s="15">
        <f t="shared" si="7"/>
        <v>0</v>
      </c>
      <c r="P92" s="15">
        <f t="shared" si="8"/>
        <v>0</v>
      </c>
      <c r="Q92" s="15">
        <f>SUM(COUNTIFS('Data entry'!$R$6:$R$200,'Summary Data'!$A92,'Data entry'!$B$6:$B$200,{"Confirmed";"Probable"},'Data entry'!$AP$6:$AP$200,'Data Validation'!$U$2, 'Data entry'!$BD$6:$BD$200,"&lt;&gt;*Negative*"))</f>
        <v>0</v>
      </c>
      <c r="R92" s="15">
        <f>SUM(COUNTIFS('Data entry'!$R$6:$R$200,'Summary Data'!$A92,'Data entry'!$B$6:$B$200,{"Confirmed";"Probable"},'Data entry'!$AP$6:$AP$200,'Data Validation'!$U$3, 'Data entry'!$BD$6:$BD$200,"&lt;&gt;*Negative*"))</f>
        <v>0</v>
      </c>
      <c r="S92" s="15">
        <f>SUM(COUNTIFS('Data entry'!$R$6:$R$200,'Summary Data'!$A92,'Data entry'!$B$6:$B$200,{"Confirmed";"Probable"},'Data entry'!$AP$6:$AP$200,'Data Validation'!$U$4, 'Data entry'!$BD$6:$BD$200,"&lt;&gt;*Negative*"))</f>
        <v>0</v>
      </c>
      <c r="T92" s="15">
        <f>SUM(COUNTIFS('Data entry'!$R$6:$R$200,'Summary Data'!$A92,'Data entry'!$B$6:$B$200,{"Confirmed";"Probable"},'Data entry'!$AP$6:$AP$200,'Data Validation'!$U$5, 'Data entry'!$BD$6:$BD$200,"&lt;&gt;*Negative*"))</f>
        <v>0</v>
      </c>
      <c r="U92" s="15">
        <f>SUM(COUNTIFS('Data entry'!$R$6:$R$200,'Summary Data'!$A92,'Data entry'!$B$6:$B$200,{"Confirmed";"Probable"},'Data entry'!$AP$6:$AP$200,'Data Validation'!$U$6, 'Data entry'!$BD$6:$BD$200,"&lt;&gt;*Negative*"))</f>
        <v>0</v>
      </c>
      <c r="V92" s="15">
        <f>SUM(COUNTIFS('Data entry'!$R$6:$R$200,'Summary Data'!$A92,'Data entry'!$B$6:$B$200,{"Confirmed";"Probable"},'Data entry'!$AQ$6:$AQ$200,'Data Validation'!$V$2, 'Data entry'!$BD$6:$BD$200,"&lt;&gt;*Negative*"))</f>
        <v>0</v>
      </c>
      <c r="W92" s="15">
        <f>SUM(COUNTIFS('Data entry'!$R$6:$R$200,'Summary Data'!$A92,'Data entry'!$B$6:$B$200,{"Confirmed";"Probable"},'Data entry'!$AQ$6:$AQ$200,'Data Validation'!$V$3, 'Data entry'!$BD$6:$BD$200,"&lt;&gt;*Negative*"))</f>
        <v>0</v>
      </c>
      <c r="X92" s="15">
        <f>SUM(COUNTIFS('Data entry'!$R$6:$R$200,'Summary Data'!$A92,'Data entry'!$B$6:$B$200,{"Confirmed";"Probable"},'Data entry'!$AQ$6:$AQ$200,'Data Validation'!$V$4, 'Data entry'!$BD$6:$BD$200,"&lt;&gt;*Negative*"))</f>
        <v>0</v>
      </c>
      <c r="Y92" s="15">
        <f>SUM(COUNTIFS('Data entry'!$R$6:$R$200,'Summary Data'!$A92,'Data entry'!$B$6:$B$200,{"Confirmed";"Probable"},'Data entry'!$AQ$6:$AQ$200,'Data Validation'!$V$5, 'Data entry'!$BD$6:$BD$200,"&lt;&gt;*Negative*"))</f>
        <v>0</v>
      </c>
      <c r="Z92" s="15">
        <f>SUM(COUNTIFS('Data entry'!$R$6:$R$200,'Summary Data'!$A92,'Data entry'!$B$6:$B$200,{"Confirmed";"Probable"},'Data entry'!$AQ$6:$AQ$200,'Data Validation'!$V$6, 'Data entry'!$BD$6:$BD$200,"&lt;&gt;*Negative*"))</f>
        <v>0</v>
      </c>
      <c r="AA92" s="15">
        <f>SUM(COUNTIFS('Data entry'!$R$6:$R$200,'Summary Data'!$A92,'Data entry'!$B$6:$B$200,{"Confirmed";"Probable"},'Data entry'!$AQ$6:$AQ$200,'Data Validation'!$V$7, 'Data entry'!$BD$6:$BD$200,"&lt;&gt;*Negative*"))</f>
        <v>0</v>
      </c>
      <c r="AB92" s="15">
        <f>SUM(COUNTIFS('Data entry'!$R$6:$R$200,'Summary Data'!$A92,'Data entry'!$B$6:$B$200,{"Confirmed";"Probable"},'Data entry'!$AQ$6:$AQ$200,'Data Validation'!$V$8, 'Data entry'!$BD$6:$BD$200,"&lt;&gt;*Negative*"))</f>
        <v>0</v>
      </c>
      <c r="AC92" s="15">
        <f>SUM(COUNTIFS('Data entry'!$R$6:$R$200,'Summary Data'!$A92,'Data entry'!$B$6:$B$200,{"Confirmed";"Probable"},'Data entry'!$AQ$6:$AQ$200,'Data Validation'!$V$9, 'Data entry'!$BD$6:$BD$200,"&lt;&gt;*Negative*"))</f>
        <v>0</v>
      </c>
      <c r="AD92" s="15">
        <f>SUM(COUNTIFS('Data entry'!$R$6:$R$200,'Summary Data'!$A92,'Data entry'!$B$6:$B$200,{"Confirmed";"Probable"},'Data entry'!$AQ$6:$AQ$200,'Data Validation'!$V$10, 'Data entry'!$BD$6:$BD$200,"&lt;&gt;*Negative*"))</f>
        <v>0</v>
      </c>
      <c r="AE92" s="15">
        <f>SUM(COUNTIFS('Data entry'!$R$6:$R$200,'Summary Data'!$A92,'Data entry'!$B$6:$B$200,{"Confirmed";"Probable"},'Data entry'!$AQ$6:$AQ$200,'Data Validation'!$V$11, 'Data entry'!$BD$6:$BD$200,"&lt;&gt;*Negative*"))</f>
        <v>0</v>
      </c>
      <c r="AF92" s="15">
        <f>SUM(COUNTIFS('Data entry'!$R$6:$R$200,'Summary Data'!$A92,'Data entry'!$B$6:$B$200,{"Confirmed";"Probable"},'Data entry'!$AQ$6:$AQ$200,'Data Validation'!$V$2, 'Data entry'!$AP$6:$AP$200,'Data Validation'!$U$2, 'Data entry'!$BD$6:$BD$200,"&lt;&gt;*Negative*"))</f>
        <v>0</v>
      </c>
      <c r="AG92" s="15">
        <f>SUM(COUNTIFS('Data entry'!$R$6:$R$200,'Summary Data'!$A92,'Data entry'!$B$6:$B$200,{"Confirmed";"Probable"},'Data entry'!$AQ$6:$AQ$200,'Data Validation'!$V$2, 'Data entry'!$AP$6:$AP$200,'Data Validation'!$U$3, 'Data entry'!$BD$6:$BD$200,"&lt;&gt;*Negative*"))</f>
        <v>0</v>
      </c>
      <c r="AH92" s="15">
        <f>SUM(COUNTIFS('Data entry'!$R$6:$R$200,'Summary Data'!$A92,'Data entry'!$B$6:$B$200,{"Confirmed";"Probable"},'Data entry'!$AQ$6:$AQ$200,'Data Validation'!$V$2, 'Data entry'!$AP$6:$AP$200,'Data Validation'!$U$4, 'Data entry'!$BD$6:$BD$200,"&lt;&gt;*Negative*"))</f>
        <v>0</v>
      </c>
      <c r="AI92" s="15">
        <f>SUM(COUNTIFS('Data entry'!$R$6:$R$200,'Summary Data'!$A92,'Data entry'!$B$6:$B$200,{"Confirmed";"Probable"},'Data entry'!$AQ$6:$AQ$200,'Data Validation'!$V$2, 'Data entry'!$AP$6:$AP$200,'Data Validation'!$U$5, 'Data entry'!$BD$6:$BD$200,"&lt;&gt;*Negative*"))</f>
        <v>0</v>
      </c>
      <c r="AJ92" s="15">
        <f>SUM(COUNTIFS('Data entry'!$R$6:$R$200,'Summary Data'!$A92,'Data entry'!$B$6:$B$200,{"Confirmed";"Probable"},'Data entry'!$AQ$6:$AQ$200,'Data Validation'!$V$2, 'Data entry'!$AP$6:$AP$200,'Data Validation'!$U$6, 'Data entry'!$BD$6:$BD$200,"&lt;&gt;*Negative*"))</f>
        <v>0</v>
      </c>
      <c r="AK92" s="15">
        <f>SUM(COUNTIFS('Data entry'!$R$6:$R$200,'Summary Data'!$A92,'Data entry'!$B$6:$B$200,{"Confirmed";"Probable"},'Data entry'!$AQ$6:$AQ$200,'Data Validation'!$V$3, 'Data entry'!$AP$6:$AP$200,'Data Validation'!$U$2, 'Data entry'!$BD$6:$BD$200,"&lt;&gt;*Negative*"))</f>
        <v>0</v>
      </c>
      <c r="AL92" s="15">
        <f>SUM(COUNTIFS('Data entry'!$R$6:$R$200,'Summary Data'!$A92,'Data entry'!$B$6:$B$200,{"Confirmed";"Probable"},'Data entry'!$AQ$6:$AQ$200,'Data Validation'!$V$3, 'Data entry'!$AP$6:$AP$200,'Data Validation'!$U$3, 'Data entry'!$BD$6:$BD$200,"&lt;&gt;*Negative*"))</f>
        <v>0</v>
      </c>
      <c r="AM92" s="15">
        <f>SUM(COUNTIFS('Data entry'!$R$6:$R$200,'Summary Data'!$A92,'Data entry'!$B$6:$B$200,{"Confirmed";"Probable"},'Data entry'!$AQ$6:$AQ$200,'Data Validation'!$V$3, 'Data entry'!$AP$6:$AP$200,'Data Validation'!$U$4, 'Data entry'!$BD$6:$BD$200,"&lt;&gt;*Negative*"))</f>
        <v>0</v>
      </c>
      <c r="AN92" s="15">
        <f>SUM(COUNTIFS('Data entry'!$R$6:$R$200,'Summary Data'!$A92,'Data entry'!$B$6:$B$200,{"Confirmed";"Probable"},'Data entry'!$AQ$6:$AQ$200,'Data Validation'!$V$3, 'Data entry'!$AP$6:$AP$200,'Data Validation'!$U$5, 'Data entry'!$BD$6:$BD$200,"&lt;&gt;*Negative*"))</f>
        <v>0</v>
      </c>
      <c r="AO92" s="15">
        <f>SUM(COUNTIFS('Data entry'!$R$6:$R$200,'Summary Data'!$A92,'Data entry'!$B$6:$B$200,{"Confirmed";"Probable"},'Data entry'!$AQ$6:$AQ$200,'Data Validation'!$V$3, 'Data entry'!$AP$6:$AP$200,'Data Validation'!$U$6, 'Data entry'!$BD$6:$BD$200,"&lt;&gt;*Negative*"))</f>
        <v>0</v>
      </c>
      <c r="AP92" s="15">
        <f>SUM(COUNTIFS('Data entry'!$R$6:$R$200,'Summary Data'!$A92,'Data entry'!$B$6:$B$200,{"Confirmed";"Probable"},'Data entry'!$AQ$6:$AQ$200,'Data Validation'!$V$4, 'Data entry'!$AP$6:$AP$200,'Data Validation'!$U$2, 'Data entry'!$BD$6:$BD$200,"&lt;&gt;*Negative*"))</f>
        <v>0</v>
      </c>
      <c r="AQ92" s="15">
        <f>SUM(COUNTIFS('Data entry'!$R$6:$R$200,'Summary Data'!$A92,'Data entry'!$B$6:$B$200,{"Confirmed";"Probable"},'Data entry'!$AQ$6:$AQ$200,'Data Validation'!$V$4, 'Data entry'!$AP$6:$AP$200,'Data Validation'!$U$3, 'Data entry'!$BD$6:$BD$200,"&lt;&gt;*Negative*"))</f>
        <v>0</v>
      </c>
      <c r="AR92" s="15">
        <f>SUM(COUNTIFS('Data entry'!$R$6:$R$200,'Summary Data'!$A92,'Data entry'!$B$6:$B$200,{"Confirmed";"Probable"},'Data entry'!$AQ$6:$AQ$200,'Data Validation'!$V$4, 'Data entry'!$AP$6:$AP$200,'Data Validation'!$U$4, 'Data entry'!$BD$6:$BD$200,"&lt;&gt;*Negative*"))</f>
        <v>0</v>
      </c>
      <c r="AS92" s="15">
        <f>SUM(COUNTIFS('Data entry'!$R$6:$R$200,'Summary Data'!$A92,'Data entry'!$B$6:$B$200,{"Confirmed";"Probable"},'Data entry'!$AQ$6:$AQ$200,'Data Validation'!$V$4, 'Data entry'!$AP$6:$AP$200,'Data Validation'!$U$5, 'Data entry'!$BD$6:$BD$200,"&lt;&gt;*Negative*"))</f>
        <v>0</v>
      </c>
      <c r="AT92" s="15">
        <f>SUM(COUNTIFS('Data entry'!$R$6:$R$200,'Summary Data'!$A92,'Data entry'!$B$6:$B$200,{"Confirmed";"Probable"},'Data entry'!$AQ$6:$AQ$200,'Data Validation'!$V$4, 'Data entry'!$AP$6:$AP$200,'Data Validation'!$U$6, 'Data entry'!$BD$6:$BD$200,"&lt;&gt;*Negative*"))</f>
        <v>0</v>
      </c>
      <c r="AU92" s="15">
        <f>SUM(COUNTIFS('Data entry'!$R$6:$R$200,'Summary Data'!$A92,'Data entry'!$B$6:$B$200,{"Confirmed";"Probable"},'Data entry'!$AQ$6:$AQ$200,'Data Validation'!$V$5, 'Data entry'!$AP$6:$AP$200,'Data Validation'!$U$2, 'Data entry'!$BD$6:$BD$200,"&lt;&gt;*Negative*"))</f>
        <v>0</v>
      </c>
      <c r="AV92" s="15">
        <f>SUM(COUNTIFS('Data entry'!$R$6:$R$200,'Summary Data'!$A92,'Data entry'!$B$6:$B$200,{"Confirmed";"Probable"},'Data entry'!$AQ$6:$AQ$200,'Data Validation'!$V$5, 'Data entry'!$AP$6:$AP$200,'Data Validation'!$U$3, 'Data entry'!$BD$6:$BD$200,"&lt;&gt;*Negative*"))</f>
        <v>0</v>
      </c>
      <c r="AW92" s="15">
        <f>SUM(COUNTIFS('Data entry'!$R$6:$R$200,'Summary Data'!$A92,'Data entry'!$B$6:$B$200,{"Confirmed";"Probable"},'Data entry'!$AQ$6:$AQ$200,'Data Validation'!$V$5, 'Data entry'!$AP$6:$AP$200,'Data Validation'!$U$4, 'Data entry'!$BD$6:$BD$200,"&lt;&gt;*Negative*"))</f>
        <v>0</v>
      </c>
      <c r="AX92" s="15">
        <f>SUM(COUNTIFS('Data entry'!$R$6:$R$200,'Summary Data'!$A92,'Data entry'!$B$6:$B$200,{"Confirmed";"Probable"},'Data entry'!$AQ$6:$AQ$200,'Data Validation'!$V$5, 'Data entry'!$AP$6:$AP$200,'Data Validation'!$U$5, 'Data entry'!$BD$6:$BD$200,"&lt;&gt;*Negative*"))</f>
        <v>0</v>
      </c>
      <c r="AY92" s="15">
        <f>SUM(COUNTIFS('Data entry'!$R$6:$R$200,'Summary Data'!$A92,'Data entry'!$B$6:$B$200,{"Confirmed";"Probable"},'Data entry'!$AQ$6:$AQ$200,'Data Validation'!$V$5, 'Data entry'!$AP$6:$AP$200,'Data Validation'!$U$6, 'Data entry'!$BD$6:$BD$200,"&lt;&gt;*Negative*"))</f>
        <v>0</v>
      </c>
      <c r="AZ92" s="15">
        <f>SUM(COUNTIFS('Data entry'!$R$6:$R$200,'Summary Data'!$A92,'Data entry'!$B$6:$B$200,{"Confirmed";"Probable"},'Data entry'!$AQ$6:$AQ$200,'Data Validation'!$V$6, 'Data entry'!$AP$6:$AP$200,'Data Validation'!$U$2, 'Data entry'!$BD$6:$BD$200,"&lt;&gt;*Negative*"))</f>
        <v>0</v>
      </c>
      <c r="BA92" s="15">
        <f>SUM(COUNTIFS('Data entry'!$R$6:$R$200,'Summary Data'!$A92,'Data entry'!$B$6:$B$200,{"Confirmed";"Probable"},'Data entry'!$AQ$6:$AQ$200,'Data Validation'!$V$6, 'Data entry'!$AP$6:$AP$200,'Data Validation'!$U$3, 'Data entry'!$BD$6:$BD$200,"&lt;&gt;*Negative*"))</f>
        <v>0</v>
      </c>
      <c r="BB92" s="15">
        <f>SUM(COUNTIFS('Data entry'!$R$6:$R$200,'Summary Data'!$A92,'Data entry'!$B$6:$B$200,{"Confirmed";"Probable"},'Data entry'!$AQ$6:$AQ$200,'Data Validation'!$V$6, 'Data entry'!$AP$6:$AP$200,'Data Validation'!$U$4, 'Data entry'!$BD$6:$BD$200,"&lt;&gt;*Negative*"))</f>
        <v>0</v>
      </c>
      <c r="BC92" s="15">
        <f>SUM(COUNTIFS('Data entry'!$R$6:$R$200,'Summary Data'!$A92,'Data entry'!$B$6:$B$200,{"Confirmed";"Probable"},'Data entry'!$AQ$6:$AQ$200,'Data Validation'!$V$6, 'Data entry'!$AP$6:$AP$200,'Data Validation'!$U$5, 'Data entry'!$BD$6:$BD$200,"&lt;&gt;*Negative*"))</f>
        <v>0</v>
      </c>
      <c r="BD92" s="15">
        <f>SUM(COUNTIFS('Data entry'!$R$6:$R$200,'Summary Data'!$A92,'Data entry'!$B$6:$B$200,{"Confirmed";"Probable"},'Data entry'!$AQ$6:$AQ$200,'Data Validation'!$V$6, 'Data entry'!$AP$6:$AP$200,'Data Validation'!$U$6, 'Data entry'!$BD$6:$BD$200,"&lt;&gt;*Negative*"))</f>
        <v>0</v>
      </c>
      <c r="BE92" s="15">
        <f>SUM(COUNTIFS('Data entry'!$R$6:$R$200,'Summary Data'!$A92,'Data entry'!$B$6:$B$200,{"Confirmed";"Probable"},'Data entry'!$AQ$6:$AQ$200,'Data Validation'!$V$7, 'Data entry'!$AP$6:$AP$200,'Data Validation'!$U$2, 'Data entry'!$BD$6:$BD$200,"&lt;&gt;*Negative*"))</f>
        <v>0</v>
      </c>
      <c r="BF92" s="15">
        <f>SUM(COUNTIFS('Data entry'!$R$6:$R$200,'Summary Data'!$A92,'Data entry'!$B$6:$B$200,{"Confirmed";"Probable"},'Data entry'!$AQ$6:$AQ$200,'Data Validation'!$V$7, 'Data entry'!$AP$6:$AP$200,'Data Validation'!$U$3, 'Data entry'!$BD$6:$BD$200,"&lt;&gt;*Negative*"))</f>
        <v>0</v>
      </c>
      <c r="BG92" s="15">
        <f>SUM(COUNTIFS('Data entry'!$R$6:$R$200,'Summary Data'!$A92,'Data entry'!$B$6:$B$200,{"Confirmed";"Probable"},'Data entry'!$AQ$6:$AQ$200,'Data Validation'!$V$7, 'Data entry'!$AP$6:$AP$200,'Data Validation'!$U$4, 'Data entry'!$BD$6:$BD$200,"&lt;&gt;*Negative*"))</f>
        <v>0</v>
      </c>
      <c r="BH92" s="15">
        <f>SUM(COUNTIFS('Data entry'!$R$6:$R$200,'Summary Data'!$A92,'Data entry'!$B$6:$B$200,{"Confirmed";"Probable"},'Data entry'!$AQ$6:$AQ$200,'Data Validation'!$V$7, 'Data entry'!$AP$6:$AP$200,'Data Validation'!$U$5, 'Data entry'!$BD$6:$BD$200,"&lt;&gt;*Negative*"))</f>
        <v>0</v>
      </c>
      <c r="BI92" s="15">
        <f>SUM(COUNTIFS('Data entry'!$R$6:$R$200,'Summary Data'!$A92,'Data entry'!$B$6:$B$200,{"Confirmed";"Probable"},'Data entry'!$AQ$6:$AQ$200,'Data Validation'!$V$7, 'Data entry'!$AP$6:$AP$200,'Data Validation'!$U$6, 'Data entry'!$BD$6:$BD$200,"&lt;&gt;*Negative*"))</f>
        <v>0</v>
      </c>
      <c r="BJ92" s="15">
        <f>SUM(COUNTIFS('Data entry'!$R$6:$R$200,'Summary Data'!$A92,'Data entry'!$B$6:$B$200,{"Confirmed";"Probable"},'Data entry'!$AQ$6:$AQ$200,'Data Validation'!$V$8, 'Data entry'!$AP$6:$AP$200,'Data Validation'!$U$2, 'Data entry'!$BD$6:$BD$200,"&lt;&gt;*Negative*"))</f>
        <v>0</v>
      </c>
      <c r="BK92" s="15">
        <f>SUM(COUNTIFS('Data entry'!$R$6:$R$200,'Summary Data'!$A92,'Data entry'!$B$6:$B$200,{"Confirmed";"Probable"},'Data entry'!$AQ$6:$AQ$200,'Data Validation'!$V$8, 'Data entry'!$AP$6:$AP$200,'Data Validation'!$U$3, 'Data entry'!$BD$6:$BD$200,"&lt;&gt;*Negative*"))</f>
        <v>0</v>
      </c>
      <c r="BL92" s="15">
        <f>SUM(COUNTIFS('Data entry'!$R$6:$R$200,'Summary Data'!$A92,'Data entry'!$B$6:$B$200,{"Confirmed";"Probable"},'Data entry'!$AQ$6:$AQ$200,'Data Validation'!$V$8, 'Data entry'!$AP$6:$AP$200,'Data Validation'!$U$4, 'Data entry'!$BD$6:$BD$200,"&lt;&gt;*Negative*"))</f>
        <v>0</v>
      </c>
      <c r="BM92" s="15">
        <f>SUM(COUNTIFS('Data entry'!$R$6:$R$200,'Summary Data'!$A92,'Data entry'!$B$6:$B$200,{"Confirmed";"Probable"},'Data entry'!$AQ$6:$AQ$200,'Data Validation'!$V$8, 'Data entry'!$AP$6:$AP$200,'Data Validation'!$U$5, 'Data entry'!$BD$6:$BD$200,"&lt;&gt;*Negative*"))</f>
        <v>0</v>
      </c>
      <c r="BN92" s="15">
        <f>SUM(COUNTIFS('Data entry'!$R$6:$R$200,'Summary Data'!$A92,'Data entry'!$B$6:$B$200,{"Confirmed";"Probable"},'Data entry'!$AQ$6:$AQ$200,'Data Validation'!$V$8, 'Data entry'!$AP$6:$AP$200,'Data Validation'!$U$6, 'Data entry'!$BD$6:$BD$200,"&lt;&gt;*Negative*"))</f>
        <v>0</v>
      </c>
      <c r="BO92" s="15">
        <f>SUM(COUNTIFS('Data entry'!$R$6:$R$200,'Summary Data'!$A92,'Data entry'!$B$6:$B$200,{"Confirmed";"Probable"},'Data entry'!$AQ$6:$AQ$200,'Data Validation'!$V$9, 'Data entry'!$AP$6:$AP$200,'Data Validation'!$U$2, 'Data entry'!$BD$6:$BD$200,"&lt;&gt;*Negative*"))</f>
        <v>0</v>
      </c>
      <c r="BP92" s="15">
        <f>SUM(COUNTIFS('Data entry'!$R$6:$R$200,'Summary Data'!$A92,'Data entry'!$B$6:$B$200,{"Confirmed";"Probable"},'Data entry'!$AQ$6:$AQ$200,'Data Validation'!$V$9, 'Data entry'!$AP$6:$AP$200,'Data Validation'!$U$3, 'Data entry'!$BD$6:$BD$200,"&lt;&gt;*Negative*"))</f>
        <v>0</v>
      </c>
      <c r="BQ92" s="15">
        <f>SUM(COUNTIFS('Data entry'!$R$6:$R$200,'Summary Data'!$A92,'Data entry'!$B$6:$B$200,{"Confirmed";"Probable"},'Data entry'!$AQ$6:$AQ$200,'Data Validation'!$V$9, 'Data entry'!$AP$6:$AP$200,'Data Validation'!$U$4, 'Data entry'!$BD$6:$BD$200,"&lt;&gt;*Negative*"))</f>
        <v>0</v>
      </c>
      <c r="BR92" s="15">
        <f>SUM(COUNTIFS('Data entry'!$R$6:$R$200,'Summary Data'!$A92,'Data entry'!$B$6:$B$200,{"Confirmed";"Probable"},'Data entry'!$AQ$6:$AQ$200,'Data Validation'!$V$9, 'Data entry'!$AP$6:$AP$200,'Data Validation'!$U$5, 'Data entry'!$BD$6:$BD$200,"&lt;&gt;*Negative*"))</f>
        <v>0</v>
      </c>
      <c r="BS92" s="15">
        <f>SUM(COUNTIFS('Data entry'!$R$6:$R$200,'Summary Data'!$A92,'Data entry'!$B$6:$B$200,{"Confirmed";"Probable"},'Data entry'!$AQ$6:$AQ$200,'Data Validation'!$V$9, 'Data entry'!$AP$6:$AP$200,'Data Validation'!$U$6, 'Data entry'!$BD$6:$BD$200,"&lt;&gt;*Negative*"))</f>
        <v>0</v>
      </c>
      <c r="BT92" s="15">
        <f>SUM(COUNTIFS('Data entry'!$R$6:$R$200,'Summary Data'!$A92,'Data entry'!$B$6:$B$200,{"Confirmed";"Probable"},'Data entry'!$AQ$6:$AQ$200,'Data Validation'!$V$10, 'Data entry'!$AP$6:$AP$200,'Data Validation'!$U$2, 'Data entry'!$BD$6:$BD$200,"&lt;&gt;*Negative*"))</f>
        <v>0</v>
      </c>
      <c r="BU92" s="15">
        <f>SUM(COUNTIFS('Data entry'!$R$6:$R$200,'Summary Data'!$A92,'Data entry'!$B$6:$B$200,{"Confirmed";"Probable"},'Data entry'!$AQ$6:$AQ$200,'Data Validation'!$V$10, 'Data entry'!$AP$6:$AP$200,'Data Validation'!$U$3, 'Data entry'!$BD$6:$BD$200,"&lt;&gt;*Negative*"))</f>
        <v>0</v>
      </c>
      <c r="BV92" s="15">
        <f>SUM(COUNTIFS('Data entry'!$R$6:$R$200,'Summary Data'!$A92,'Data entry'!$B$6:$B$200,{"Confirmed";"Probable"},'Data entry'!$AQ$6:$AQ$200,'Data Validation'!$V$10, 'Data entry'!$AP$6:$AP$200,'Data Validation'!$U$4, 'Data entry'!$BD$6:$BD$200,"&lt;&gt;*Negative*"))</f>
        <v>0</v>
      </c>
      <c r="BW92" s="15">
        <f>SUM(COUNTIFS('Data entry'!$R$6:$R$200,'Summary Data'!$A92,'Data entry'!$B$6:$B$200,{"Confirmed";"Probable"},'Data entry'!$AQ$6:$AQ$200,'Data Validation'!$V$10, 'Data entry'!$AP$6:$AP$200,'Data Validation'!$U$5, 'Data entry'!$BD$6:$BD$200,"&lt;&gt;*Negative*"))</f>
        <v>0</v>
      </c>
      <c r="BX92" s="15">
        <f>SUM(COUNTIFS('Data entry'!$R$6:$R$200,'Summary Data'!$A92,'Data entry'!$B$6:$B$200,{"Confirmed";"Probable"},'Data entry'!$AQ$6:$AQ$200,'Data Validation'!$V$10, 'Data entry'!$AP$6:$AP$200,'Data Validation'!$U$6, 'Data entry'!$BD$6:$BD$200,"&lt;&gt;*Negative*"))</f>
        <v>0</v>
      </c>
      <c r="BY92" s="15">
        <f>SUM(COUNTIFS('Data entry'!$R$6:$R$200,'Summary Data'!$A92,'Data entry'!$B$6:$B$200,{"Confirmed";"Probable"},'Data entry'!$AQ$6:$AQ$200,'Data Validation'!$V$11, 'Data entry'!$AP$6:$AP$200,'Data Validation'!$U$2, 'Data entry'!$BD$6:$BD$200,"&lt;&gt;*Negative*"))</f>
        <v>0</v>
      </c>
      <c r="BZ92" s="15">
        <f>SUM(COUNTIFS('Data entry'!$R$6:$R$200,'Summary Data'!$A92,'Data entry'!$B$6:$B$200,{"Confirmed";"Probable"},'Data entry'!$AQ$6:$AQ$200,'Data Validation'!$V$11, 'Data entry'!$AP$6:$AP$200,'Data Validation'!$U$3, 'Data entry'!$BD$6:$BD$200,"&lt;&gt;*Negative*"))</f>
        <v>0</v>
      </c>
      <c r="CA92" s="15">
        <f>SUM(COUNTIFS('Data entry'!$R$6:$R$200,'Summary Data'!$A92,'Data entry'!$B$6:$B$200,{"Confirmed";"Probable"},'Data entry'!$AQ$6:$AQ$200,'Data Validation'!$V$11, 'Data entry'!$AP$6:$AP$200,'Data Validation'!$U$4, 'Data entry'!$BD$6:$BD$200,"&lt;&gt;*Negative*"))</f>
        <v>0</v>
      </c>
      <c r="CB92" s="15">
        <f>SUM(COUNTIFS('Data entry'!$R$6:$R$200,'Summary Data'!$A92,'Data entry'!$B$6:$B$200,{"Confirmed";"Probable"},'Data entry'!$AQ$6:$AQ$200,'Data Validation'!$V$11, 'Data entry'!$AP$6:$AP$200,'Data Validation'!$U$5, 'Data entry'!$BD$6:$BD$200,"&lt;&gt;*Negative*"))</f>
        <v>0</v>
      </c>
      <c r="CC92" s="15">
        <f>SUM(COUNTIFS('Data entry'!$R$6:$R$200,'Summary Data'!$A92,'Data entry'!$B$6:$B$200,{"Confirmed";"Probable"},'Data entry'!$AQ$6:$AQ$200,'Data Validation'!$V$11, 'Data entry'!$AP$6:$AP$200,'Data Validation'!$U$6, 'Data entry'!$BD$6:$BD$200,"&lt;&gt;*Negative*"))</f>
        <v>0</v>
      </c>
    </row>
    <row r="93" spans="1:81" x14ac:dyDescent="0.3">
      <c r="A93" s="12">
        <f t="shared" si="9"/>
        <v>81</v>
      </c>
      <c r="B93" s="13">
        <f t="shared" si="6"/>
        <v>0</v>
      </c>
      <c r="C93" s="13">
        <f>COUNTIFS('Data entry'!$R$6:$R$200,$A93,'Data entry'!$B$6:$B$200,"Confirmed",'Data entry'!$BD$6:$BD$200,"&lt;&gt;*Negative*")</f>
        <v>0</v>
      </c>
      <c r="D93" s="13">
        <f>COUNTIFS('Data entry'!$R$6:$R$200,$A93,'Data entry'!$B$6:$B$200,"Probable",'Data entry'!$BD$6:$BD$200,"&lt;&gt;*Negative*")</f>
        <v>0</v>
      </c>
      <c r="E93" s="13">
        <f>COUNTIFS('Data entry'!$R$6:$R$200,$A93,'Data entry'!$B$6:$B$200,"DNM")</f>
        <v>0</v>
      </c>
      <c r="F93" s="13">
        <f>SUM(COUNTIFS('Data entry'!$R$6:$R$200,'Summary Data'!$A93,'Data entry'!$B$6:$B$200,{"Confirmed";"Probable"},'Data entry'!$AO$6:$AO$200,$F$10, 'Data entry'!$BD$6:$BD$200,"&lt;&gt;*Negative*"))</f>
        <v>0</v>
      </c>
      <c r="G93" s="13">
        <f>SUM(COUNTIFS('Data entry'!$R$6:$R$200,'Summary Data'!$A93,'Data entry'!$B$6:$B$200,{"Confirmed";"Probable"},'Data entry'!$AO$6:$AO$200,$G$10, 'Data entry'!$BD$6:$BD$200,"&lt;&gt;*Negative*"))</f>
        <v>0</v>
      </c>
      <c r="H93" s="13">
        <f>SUM(COUNTIFS('Data entry'!$R$6:$R$200,'Summary Data'!$A93,'Data entry'!$B$6:$B$200,{"Confirmed";"Probable"},'Data entry'!$AO$6:$AO$200,$H$10, 'Data entry'!$BD$6:$BD$200,"&lt;&gt;*Negative*"))</f>
        <v>0</v>
      </c>
      <c r="I93" s="13">
        <f>SUM(COUNTIFS('Data entry'!$R$6:$R$200,'Summary Data'!$A93,'Data entry'!$B$6:$B$200,{"Confirmed";"Probable"},'Data entry'!$AO$6:$AO$200,$I$10, 'Data entry'!$BD$6:$BD$200,"&lt;&gt;*Negative*"))</f>
        <v>0</v>
      </c>
      <c r="J93" s="13">
        <f>SUM(COUNTIFS('Data entry'!$R$6:$R$200,'Summary Data'!$A93,'Data entry'!$B$6:$B$200,{"Confirmed";"Probable"},'Data entry'!$AO$6:$AO$200,$J$10, 'Data entry'!$BD$6:$BD$200,"&lt;&gt;*Negative*"))</f>
        <v>0</v>
      </c>
      <c r="K93" s="13">
        <f>SUM(COUNTIFS('Data entry'!$R$6:$R$200,'Summary Data'!$A93,'Data entry'!$B$6:$B$200,{"Confirmed";"Probable"},'Data entry'!$AO$6:$AO$200,$K$10, 'Data entry'!$BD$6:$BD$200,"&lt;&gt;*Negative*"))</f>
        <v>0</v>
      </c>
      <c r="L93" s="13">
        <f>SUM(COUNTIFS('Data entry'!$R$6:$R$200,'Summary Data'!$A93,'Data entry'!$B$6:$B$200,{"Confirmed";"Probable"},'Data entry'!$AO$6:$AO$200,$L$10, 'Data entry'!$BD$6:$BD$200,"&lt;&gt;*Negative*"))</f>
        <v>0</v>
      </c>
      <c r="M93" s="13">
        <f>SUM(COUNTIFS('Data entry'!$R$6:$R$200,'Summary Data'!$A93,'Data entry'!$B$6:$B$200,{"Confirmed";"Probable"},'Data entry'!$AO$6:$AO$200,$M$10, 'Data entry'!$BD$6:$BD$200,"&lt;&gt;*Negative*"))</f>
        <v>0</v>
      </c>
      <c r="N93" s="13">
        <f>SUM(COUNTIFS('Data entry'!$R$6:$R$200,'Summary Data'!$A93,'Data entry'!$B$6:$B$200,{"Confirmed";"Probable"},'Data entry'!$AO$6:$AO$200,$N$10, 'Data entry'!$BD$6:$BD$200,"&lt;&gt;*Negative*"))</f>
        <v>0</v>
      </c>
      <c r="O93" s="15">
        <f t="shared" si="7"/>
        <v>0</v>
      </c>
      <c r="P93" s="15">
        <f t="shared" si="8"/>
        <v>0</v>
      </c>
      <c r="Q93" s="15">
        <f>SUM(COUNTIFS('Data entry'!$R$6:$R$200,'Summary Data'!$A93,'Data entry'!$B$6:$B$200,{"Confirmed";"Probable"},'Data entry'!$AP$6:$AP$200,'Data Validation'!$U$2, 'Data entry'!$BD$6:$BD$200,"&lt;&gt;*Negative*"))</f>
        <v>0</v>
      </c>
      <c r="R93" s="15">
        <f>SUM(COUNTIFS('Data entry'!$R$6:$R$200,'Summary Data'!$A93,'Data entry'!$B$6:$B$200,{"Confirmed";"Probable"},'Data entry'!$AP$6:$AP$200,'Data Validation'!$U$3, 'Data entry'!$BD$6:$BD$200,"&lt;&gt;*Negative*"))</f>
        <v>0</v>
      </c>
      <c r="S93" s="15">
        <f>SUM(COUNTIFS('Data entry'!$R$6:$R$200,'Summary Data'!$A93,'Data entry'!$B$6:$B$200,{"Confirmed";"Probable"},'Data entry'!$AP$6:$AP$200,'Data Validation'!$U$4, 'Data entry'!$BD$6:$BD$200,"&lt;&gt;*Negative*"))</f>
        <v>0</v>
      </c>
      <c r="T93" s="15">
        <f>SUM(COUNTIFS('Data entry'!$R$6:$R$200,'Summary Data'!$A93,'Data entry'!$B$6:$B$200,{"Confirmed";"Probable"},'Data entry'!$AP$6:$AP$200,'Data Validation'!$U$5, 'Data entry'!$BD$6:$BD$200,"&lt;&gt;*Negative*"))</f>
        <v>0</v>
      </c>
      <c r="U93" s="15">
        <f>SUM(COUNTIFS('Data entry'!$R$6:$R$200,'Summary Data'!$A93,'Data entry'!$B$6:$B$200,{"Confirmed";"Probable"},'Data entry'!$AP$6:$AP$200,'Data Validation'!$U$6, 'Data entry'!$BD$6:$BD$200,"&lt;&gt;*Negative*"))</f>
        <v>0</v>
      </c>
      <c r="V93" s="15">
        <f>SUM(COUNTIFS('Data entry'!$R$6:$R$200,'Summary Data'!$A93,'Data entry'!$B$6:$B$200,{"Confirmed";"Probable"},'Data entry'!$AQ$6:$AQ$200,'Data Validation'!$V$2, 'Data entry'!$BD$6:$BD$200,"&lt;&gt;*Negative*"))</f>
        <v>0</v>
      </c>
      <c r="W93" s="15">
        <f>SUM(COUNTIFS('Data entry'!$R$6:$R$200,'Summary Data'!$A93,'Data entry'!$B$6:$B$200,{"Confirmed";"Probable"},'Data entry'!$AQ$6:$AQ$200,'Data Validation'!$V$3, 'Data entry'!$BD$6:$BD$200,"&lt;&gt;*Negative*"))</f>
        <v>0</v>
      </c>
      <c r="X93" s="15">
        <f>SUM(COUNTIFS('Data entry'!$R$6:$R$200,'Summary Data'!$A93,'Data entry'!$B$6:$B$200,{"Confirmed";"Probable"},'Data entry'!$AQ$6:$AQ$200,'Data Validation'!$V$4, 'Data entry'!$BD$6:$BD$200,"&lt;&gt;*Negative*"))</f>
        <v>0</v>
      </c>
      <c r="Y93" s="15">
        <f>SUM(COUNTIFS('Data entry'!$R$6:$R$200,'Summary Data'!$A93,'Data entry'!$B$6:$B$200,{"Confirmed";"Probable"},'Data entry'!$AQ$6:$AQ$200,'Data Validation'!$V$5, 'Data entry'!$BD$6:$BD$200,"&lt;&gt;*Negative*"))</f>
        <v>0</v>
      </c>
      <c r="Z93" s="15">
        <f>SUM(COUNTIFS('Data entry'!$R$6:$R$200,'Summary Data'!$A93,'Data entry'!$B$6:$B$200,{"Confirmed";"Probable"},'Data entry'!$AQ$6:$AQ$200,'Data Validation'!$V$6, 'Data entry'!$BD$6:$BD$200,"&lt;&gt;*Negative*"))</f>
        <v>0</v>
      </c>
      <c r="AA93" s="15">
        <f>SUM(COUNTIFS('Data entry'!$R$6:$R$200,'Summary Data'!$A93,'Data entry'!$B$6:$B$200,{"Confirmed";"Probable"},'Data entry'!$AQ$6:$AQ$200,'Data Validation'!$V$7, 'Data entry'!$BD$6:$BD$200,"&lt;&gt;*Negative*"))</f>
        <v>0</v>
      </c>
      <c r="AB93" s="15">
        <f>SUM(COUNTIFS('Data entry'!$R$6:$R$200,'Summary Data'!$A93,'Data entry'!$B$6:$B$200,{"Confirmed";"Probable"},'Data entry'!$AQ$6:$AQ$200,'Data Validation'!$V$8, 'Data entry'!$BD$6:$BD$200,"&lt;&gt;*Negative*"))</f>
        <v>0</v>
      </c>
      <c r="AC93" s="15">
        <f>SUM(COUNTIFS('Data entry'!$R$6:$R$200,'Summary Data'!$A93,'Data entry'!$B$6:$B$200,{"Confirmed";"Probable"},'Data entry'!$AQ$6:$AQ$200,'Data Validation'!$V$9, 'Data entry'!$BD$6:$BD$200,"&lt;&gt;*Negative*"))</f>
        <v>0</v>
      </c>
      <c r="AD93" s="15">
        <f>SUM(COUNTIFS('Data entry'!$R$6:$R$200,'Summary Data'!$A93,'Data entry'!$B$6:$B$200,{"Confirmed";"Probable"},'Data entry'!$AQ$6:$AQ$200,'Data Validation'!$V$10, 'Data entry'!$BD$6:$BD$200,"&lt;&gt;*Negative*"))</f>
        <v>0</v>
      </c>
      <c r="AE93" s="15">
        <f>SUM(COUNTIFS('Data entry'!$R$6:$R$200,'Summary Data'!$A93,'Data entry'!$B$6:$B$200,{"Confirmed";"Probable"},'Data entry'!$AQ$6:$AQ$200,'Data Validation'!$V$11, 'Data entry'!$BD$6:$BD$200,"&lt;&gt;*Negative*"))</f>
        <v>0</v>
      </c>
      <c r="AF93" s="15">
        <f>SUM(COUNTIFS('Data entry'!$R$6:$R$200,'Summary Data'!$A93,'Data entry'!$B$6:$B$200,{"Confirmed";"Probable"},'Data entry'!$AQ$6:$AQ$200,'Data Validation'!$V$2, 'Data entry'!$AP$6:$AP$200,'Data Validation'!$U$2, 'Data entry'!$BD$6:$BD$200,"&lt;&gt;*Negative*"))</f>
        <v>0</v>
      </c>
      <c r="AG93" s="15">
        <f>SUM(COUNTIFS('Data entry'!$R$6:$R$200,'Summary Data'!$A93,'Data entry'!$B$6:$B$200,{"Confirmed";"Probable"},'Data entry'!$AQ$6:$AQ$200,'Data Validation'!$V$2, 'Data entry'!$AP$6:$AP$200,'Data Validation'!$U$3, 'Data entry'!$BD$6:$BD$200,"&lt;&gt;*Negative*"))</f>
        <v>0</v>
      </c>
      <c r="AH93" s="15">
        <f>SUM(COUNTIFS('Data entry'!$R$6:$R$200,'Summary Data'!$A93,'Data entry'!$B$6:$B$200,{"Confirmed";"Probable"},'Data entry'!$AQ$6:$AQ$200,'Data Validation'!$V$2, 'Data entry'!$AP$6:$AP$200,'Data Validation'!$U$4, 'Data entry'!$BD$6:$BD$200,"&lt;&gt;*Negative*"))</f>
        <v>0</v>
      </c>
      <c r="AI93" s="15">
        <f>SUM(COUNTIFS('Data entry'!$R$6:$R$200,'Summary Data'!$A93,'Data entry'!$B$6:$B$200,{"Confirmed";"Probable"},'Data entry'!$AQ$6:$AQ$200,'Data Validation'!$V$2, 'Data entry'!$AP$6:$AP$200,'Data Validation'!$U$5, 'Data entry'!$BD$6:$BD$200,"&lt;&gt;*Negative*"))</f>
        <v>0</v>
      </c>
      <c r="AJ93" s="15">
        <f>SUM(COUNTIFS('Data entry'!$R$6:$R$200,'Summary Data'!$A93,'Data entry'!$B$6:$B$200,{"Confirmed";"Probable"},'Data entry'!$AQ$6:$AQ$200,'Data Validation'!$V$2, 'Data entry'!$AP$6:$AP$200,'Data Validation'!$U$6, 'Data entry'!$BD$6:$BD$200,"&lt;&gt;*Negative*"))</f>
        <v>0</v>
      </c>
      <c r="AK93" s="15">
        <f>SUM(COUNTIFS('Data entry'!$R$6:$R$200,'Summary Data'!$A93,'Data entry'!$B$6:$B$200,{"Confirmed";"Probable"},'Data entry'!$AQ$6:$AQ$200,'Data Validation'!$V$3, 'Data entry'!$AP$6:$AP$200,'Data Validation'!$U$2, 'Data entry'!$BD$6:$BD$200,"&lt;&gt;*Negative*"))</f>
        <v>0</v>
      </c>
      <c r="AL93" s="15">
        <f>SUM(COUNTIFS('Data entry'!$R$6:$R$200,'Summary Data'!$A93,'Data entry'!$B$6:$B$200,{"Confirmed";"Probable"},'Data entry'!$AQ$6:$AQ$200,'Data Validation'!$V$3, 'Data entry'!$AP$6:$AP$200,'Data Validation'!$U$3, 'Data entry'!$BD$6:$BD$200,"&lt;&gt;*Negative*"))</f>
        <v>0</v>
      </c>
      <c r="AM93" s="15">
        <f>SUM(COUNTIFS('Data entry'!$R$6:$R$200,'Summary Data'!$A93,'Data entry'!$B$6:$B$200,{"Confirmed";"Probable"},'Data entry'!$AQ$6:$AQ$200,'Data Validation'!$V$3, 'Data entry'!$AP$6:$AP$200,'Data Validation'!$U$4, 'Data entry'!$BD$6:$BD$200,"&lt;&gt;*Negative*"))</f>
        <v>0</v>
      </c>
      <c r="AN93" s="15">
        <f>SUM(COUNTIFS('Data entry'!$R$6:$R$200,'Summary Data'!$A93,'Data entry'!$B$6:$B$200,{"Confirmed";"Probable"},'Data entry'!$AQ$6:$AQ$200,'Data Validation'!$V$3, 'Data entry'!$AP$6:$AP$200,'Data Validation'!$U$5, 'Data entry'!$BD$6:$BD$200,"&lt;&gt;*Negative*"))</f>
        <v>0</v>
      </c>
      <c r="AO93" s="15">
        <f>SUM(COUNTIFS('Data entry'!$R$6:$R$200,'Summary Data'!$A93,'Data entry'!$B$6:$B$200,{"Confirmed";"Probable"},'Data entry'!$AQ$6:$AQ$200,'Data Validation'!$V$3, 'Data entry'!$AP$6:$AP$200,'Data Validation'!$U$6, 'Data entry'!$BD$6:$BD$200,"&lt;&gt;*Negative*"))</f>
        <v>0</v>
      </c>
      <c r="AP93" s="15">
        <f>SUM(COUNTIFS('Data entry'!$R$6:$R$200,'Summary Data'!$A93,'Data entry'!$B$6:$B$200,{"Confirmed";"Probable"},'Data entry'!$AQ$6:$AQ$200,'Data Validation'!$V$4, 'Data entry'!$AP$6:$AP$200,'Data Validation'!$U$2, 'Data entry'!$BD$6:$BD$200,"&lt;&gt;*Negative*"))</f>
        <v>0</v>
      </c>
      <c r="AQ93" s="15">
        <f>SUM(COUNTIFS('Data entry'!$R$6:$R$200,'Summary Data'!$A93,'Data entry'!$B$6:$B$200,{"Confirmed";"Probable"},'Data entry'!$AQ$6:$AQ$200,'Data Validation'!$V$4, 'Data entry'!$AP$6:$AP$200,'Data Validation'!$U$3, 'Data entry'!$BD$6:$BD$200,"&lt;&gt;*Negative*"))</f>
        <v>0</v>
      </c>
      <c r="AR93" s="15">
        <f>SUM(COUNTIFS('Data entry'!$R$6:$R$200,'Summary Data'!$A93,'Data entry'!$B$6:$B$200,{"Confirmed";"Probable"},'Data entry'!$AQ$6:$AQ$200,'Data Validation'!$V$4, 'Data entry'!$AP$6:$AP$200,'Data Validation'!$U$4, 'Data entry'!$BD$6:$BD$200,"&lt;&gt;*Negative*"))</f>
        <v>0</v>
      </c>
      <c r="AS93" s="15">
        <f>SUM(COUNTIFS('Data entry'!$R$6:$R$200,'Summary Data'!$A93,'Data entry'!$B$6:$B$200,{"Confirmed";"Probable"},'Data entry'!$AQ$6:$AQ$200,'Data Validation'!$V$4, 'Data entry'!$AP$6:$AP$200,'Data Validation'!$U$5, 'Data entry'!$BD$6:$BD$200,"&lt;&gt;*Negative*"))</f>
        <v>0</v>
      </c>
      <c r="AT93" s="15">
        <f>SUM(COUNTIFS('Data entry'!$R$6:$R$200,'Summary Data'!$A93,'Data entry'!$B$6:$B$200,{"Confirmed";"Probable"},'Data entry'!$AQ$6:$AQ$200,'Data Validation'!$V$4, 'Data entry'!$AP$6:$AP$200,'Data Validation'!$U$6, 'Data entry'!$BD$6:$BD$200,"&lt;&gt;*Negative*"))</f>
        <v>0</v>
      </c>
      <c r="AU93" s="15">
        <f>SUM(COUNTIFS('Data entry'!$R$6:$R$200,'Summary Data'!$A93,'Data entry'!$B$6:$B$200,{"Confirmed";"Probable"},'Data entry'!$AQ$6:$AQ$200,'Data Validation'!$V$5, 'Data entry'!$AP$6:$AP$200,'Data Validation'!$U$2, 'Data entry'!$BD$6:$BD$200,"&lt;&gt;*Negative*"))</f>
        <v>0</v>
      </c>
      <c r="AV93" s="15">
        <f>SUM(COUNTIFS('Data entry'!$R$6:$R$200,'Summary Data'!$A93,'Data entry'!$B$6:$B$200,{"Confirmed";"Probable"},'Data entry'!$AQ$6:$AQ$200,'Data Validation'!$V$5, 'Data entry'!$AP$6:$AP$200,'Data Validation'!$U$3, 'Data entry'!$BD$6:$BD$200,"&lt;&gt;*Negative*"))</f>
        <v>0</v>
      </c>
      <c r="AW93" s="15">
        <f>SUM(COUNTIFS('Data entry'!$R$6:$R$200,'Summary Data'!$A93,'Data entry'!$B$6:$B$200,{"Confirmed";"Probable"},'Data entry'!$AQ$6:$AQ$200,'Data Validation'!$V$5, 'Data entry'!$AP$6:$AP$200,'Data Validation'!$U$4, 'Data entry'!$BD$6:$BD$200,"&lt;&gt;*Negative*"))</f>
        <v>0</v>
      </c>
      <c r="AX93" s="15">
        <f>SUM(COUNTIFS('Data entry'!$R$6:$R$200,'Summary Data'!$A93,'Data entry'!$B$6:$B$200,{"Confirmed";"Probable"},'Data entry'!$AQ$6:$AQ$200,'Data Validation'!$V$5, 'Data entry'!$AP$6:$AP$200,'Data Validation'!$U$5, 'Data entry'!$BD$6:$BD$200,"&lt;&gt;*Negative*"))</f>
        <v>0</v>
      </c>
      <c r="AY93" s="15">
        <f>SUM(COUNTIFS('Data entry'!$R$6:$R$200,'Summary Data'!$A93,'Data entry'!$B$6:$B$200,{"Confirmed";"Probable"},'Data entry'!$AQ$6:$AQ$200,'Data Validation'!$V$5, 'Data entry'!$AP$6:$AP$200,'Data Validation'!$U$6, 'Data entry'!$BD$6:$BD$200,"&lt;&gt;*Negative*"))</f>
        <v>0</v>
      </c>
      <c r="AZ93" s="15">
        <f>SUM(COUNTIFS('Data entry'!$R$6:$R$200,'Summary Data'!$A93,'Data entry'!$B$6:$B$200,{"Confirmed";"Probable"},'Data entry'!$AQ$6:$AQ$200,'Data Validation'!$V$6, 'Data entry'!$AP$6:$AP$200,'Data Validation'!$U$2, 'Data entry'!$BD$6:$BD$200,"&lt;&gt;*Negative*"))</f>
        <v>0</v>
      </c>
      <c r="BA93" s="15">
        <f>SUM(COUNTIFS('Data entry'!$R$6:$R$200,'Summary Data'!$A93,'Data entry'!$B$6:$B$200,{"Confirmed";"Probable"},'Data entry'!$AQ$6:$AQ$200,'Data Validation'!$V$6, 'Data entry'!$AP$6:$AP$200,'Data Validation'!$U$3, 'Data entry'!$BD$6:$BD$200,"&lt;&gt;*Negative*"))</f>
        <v>0</v>
      </c>
      <c r="BB93" s="15">
        <f>SUM(COUNTIFS('Data entry'!$R$6:$R$200,'Summary Data'!$A93,'Data entry'!$B$6:$B$200,{"Confirmed";"Probable"},'Data entry'!$AQ$6:$AQ$200,'Data Validation'!$V$6, 'Data entry'!$AP$6:$AP$200,'Data Validation'!$U$4, 'Data entry'!$BD$6:$BD$200,"&lt;&gt;*Negative*"))</f>
        <v>0</v>
      </c>
      <c r="BC93" s="15">
        <f>SUM(COUNTIFS('Data entry'!$R$6:$R$200,'Summary Data'!$A93,'Data entry'!$B$6:$B$200,{"Confirmed";"Probable"},'Data entry'!$AQ$6:$AQ$200,'Data Validation'!$V$6, 'Data entry'!$AP$6:$AP$200,'Data Validation'!$U$5, 'Data entry'!$BD$6:$BD$200,"&lt;&gt;*Negative*"))</f>
        <v>0</v>
      </c>
      <c r="BD93" s="15">
        <f>SUM(COUNTIFS('Data entry'!$R$6:$R$200,'Summary Data'!$A93,'Data entry'!$B$6:$B$200,{"Confirmed";"Probable"},'Data entry'!$AQ$6:$AQ$200,'Data Validation'!$V$6, 'Data entry'!$AP$6:$AP$200,'Data Validation'!$U$6, 'Data entry'!$BD$6:$BD$200,"&lt;&gt;*Negative*"))</f>
        <v>0</v>
      </c>
      <c r="BE93" s="15">
        <f>SUM(COUNTIFS('Data entry'!$R$6:$R$200,'Summary Data'!$A93,'Data entry'!$B$6:$B$200,{"Confirmed";"Probable"},'Data entry'!$AQ$6:$AQ$200,'Data Validation'!$V$7, 'Data entry'!$AP$6:$AP$200,'Data Validation'!$U$2, 'Data entry'!$BD$6:$BD$200,"&lt;&gt;*Negative*"))</f>
        <v>0</v>
      </c>
      <c r="BF93" s="15">
        <f>SUM(COUNTIFS('Data entry'!$R$6:$R$200,'Summary Data'!$A93,'Data entry'!$B$6:$B$200,{"Confirmed";"Probable"},'Data entry'!$AQ$6:$AQ$200,'Data Validation'!$V$7, 'Data entry'!$AP$6:$AP$200,'Data Validation'!$U$3, 'Data entry'!$BD$6:$BD$200,"&lt;&gt;*Negative*"))</f>
        <v>0</v>
      </c>
      <c r="BG93" s="15">
        <f>SUM(COUNTIFS('Data entry'!$R$6:$R$200,'Summary Data'!$A93,'Data entry'!$B$6:$B$200,{"Confirmed";"Probable"},'Data entry'!$AQ$6:$AQ$200,'Data Validation'!$V$7, 'Data entry'!$AP$6:$AP$200,'Data Validation'!$U$4, 'Data entry'!$BD$6:$BD$200,"&lt;&gt;*Negative*"))</f>
        <v>0</v>
      </c>
      <c r="BH93" s="15">
        <f>SUM(COUNTIFS('Data entry'!$R$6:$R$200,'Summary Data'!$A93,'Data entry'!$B$6:$B$200,{"Confirmed";"Probable"},'Data entry'!$AQ$6:$AQ$200,'Data Validation'!$V$7, 'Data entry'!$AP$6:$AP$200,'Data Validation'!$U$5, 'Data entry'!$BD$6:$BD$200,"&lt;&gt;*Negative*"))</f>
        <v>0</v>
      </c>
      <c r="BI93" s="15">
        <f>SUM(COUNTIFS('Data entry'!$R$6:$R$200,'Summary Data'!$A93,'Data entry'!$B$6:$B$200,{"Confirmed";"Probable"},'Data entry'!$AQ$6:$AQ$200,'Data Validation'!$V$7, 'Data entry'!$AP$6:$AP$200,'Data Validation'!$U$6, 'Data entry'!$BD$6:$BD$200,"&lt;&gt;*Negative*"))</f>
        <v>0</v>
      </c>
      <c r="BJ93" s="15">
        <f>SUM(COUNTIFS('Data entry'!$R$6:$R$200,'Summary Data'!$A93,'Data entry'!$B$6:$B$200,{"Confirmed";"Probable"},'Data entry'!$AQ$6:$AQ$200,'Data Validation'!$V$8, 'Data entry'!$AP$6:$AP$200,'Data Validation'!$U$2, 'Data entry'!$BD$6:$BD$200,"&lt;&gt;*Negative*"))</f>
        <v>0</v>
      </c>
      <c r="BK93" s="15">
        <f>SUM(COUNTIFS('Data entry'!$R$6:$R$200,'Summary Data'!$A93,'Data entry'!$B$6:$B$200,{"Confirmed";"Probable"},'Data entry'!$AQ$6:$AQ$200,'Data Validation'!$V$8, 'Data entry'!$AP$6:$AP$200,'Data Validation'!$U$3, 'Data entry'!$BD$6:$BD$200,"&lt;&gt;*Negative*"))</f>
        <v>0</v>
      </c>
      <c r="BL93" s="15">
        <f>SUM(COUNTIFS('Data entry'!$R$6:$R$200,'Summary Data'!$A93,'Data entry'!$B$6:$B$200,{"Confirmed";"Probable"},'Data entry'!$AQ$6:$AQ$200,'Data Validation'!$V$8, 'Data entry'!$AP$6:$AP$200,'Data Validation'!$U$4, 'Data entry'!$BD$6:$BD$200,"&lt;&gt;*Negative*"))</f>
        <v>0</v>
      </c>
      <c r="BM93" s="15">
        <f>SUM(COUNTIFS('Data entry'!$R$6:$R$200,'Summary Data'!$A93,'Data entry'!$B$6:$B$200,{"Confirmed";"Probable"},'Data entry'!$AQ$6:$AQ$200,'Data Validation'!$V$8, 'Data entry'!$AP$6:$AP$200,'Data Validation'!$U$5, 'Data entry'!$BD$6:$BD$200,"&lt;&gt;*Negative*"))</f>
        <v>0</v>
      </c>
      <c r="BN93" s="15">
        <f>SUM(COUNTIFS('Data entry'!$R$6:$R$200,'Summary Data'!$A93,'Data entry'!$B$6:$B$200,{"Confirmed";"Probable"},'Data entry'!$AQ$6:$AQ$200,'Data Validation'!$V$8, 'Data entry'!$AP$6:$AP$200,'Data Validation'!$U$6, 'Data entry'!$BD$6:$BD$200,"&lt;&gt;*Negative*"))</f>
        <v>0</v>
      </c>
      <c r="BO93" s="15">
        <f>SUM(COUNTIFS('Data entry'!$R$6:$R$200,'Summary Data'!$A93,'Data entry'!$B$6:$B$200,{"Confirmed";"Probable"},'Data entry'!$AQ$6:$AQ$200,'Data Validation'!$V$9, 'Data entry'!$AP$6:$AP$200,'Data Validation'!$U$2, 'Data entry'!$BD$6:$BD$200,"&lt;&gt;*Negative*"))</f>
        <v>0</v>
      </c>
      <c r="BP93" s="15">
        <f>SUM(COUNTIFS('Data entry'!$R$6:$R$200,'Summary Data'!$A93,'Data entry'!$B$6:$B$200,{"Confirmed";"Probable"},'Data entry'!$AQ$6:$AQ$200,'Data Validation'!$V$9, 'Data entry'!$AP$6:$AP$200,'Data Validation'!$U$3, 'Data entry'!$BD$6:$BD$200,"&lt;&gt;*Negative*"))</f>
        <v>0</v>
      </c>
      <c r="BQ93" s="15">
        <f>SUM(COUNTIFS('Data entry'!$R$6:$R$200,'Summary Data'!$A93,'Data entry'!$B$6:$B$200,{"Confirmed";"Probable"},'Data entry'!$AQ$6:$AQ$200,'Data Validation'!$V$9, 'Data entry'!$AP$6:$AP$200,'Data Validation'!$U$4, 'Data entry'!$BD$6:$BD$200,"&lt;&gt;*Negative*"))</f>
        <v>0</v>
      </c>
      <c r="BR93" s="15">
        <f>SUM(COUNTIFS('Data entry'!$R$6:$R$200,'Summary Data'!$A93,'Data entry'!$B$6:$B$200,{"Confirmed";"Probable"},'Data entry'!$AQ$6:$AQ$200,'Data Validation'!$V$9, 'Data entry'!$AP$6:$AP$200,'Data Validation'!$U$5, 'Data entry'!$BD$6:$BD$200,"&lt;&gt;*Negative*"))</f>
        <v>0</v>
      </c>
      <c r="BS93" s="15">
        <f>SUM(COUNTIFS('Data entry'!$R$6:$R$200,'Summary Data'!$A93,'Data entry'!$B$6:$B$200,{"Confirmed";"Probable"},'Data entry'!$AQ$6:$AQ$200,'Data Validation'!$V$9, 'Data entry'!$AP$6:$AP$200,'Data Validation'!$U$6, 'Data entry'!$BD$6:$BD$200,"&lt;&gt;*Negative*"))</f>
        <v>0</v>
      </c>
      <c r="BT93" s="15">
        <f>SUM(COUNTIFS('Data entry'!$R$6:$R$200,'Summary Data'!$A93,'Data entry'!$B$6:$B$200,{"Confirmed";"Probable"},'Data entry'!$AQ$6:$AQ$200,'Data Validation'!$V$10, 'Data entry'!$AP$6:$AP$200,'Data Validation'!$U$2, 'Data entry'!$BD$6:$BD$200,"&lt;&gt;*Negative*"))</f>
        <v>0</v>
      </c>
      <c r="BU93" s="15">
        <f>SUM(COUNTIFS('Data entry'!$R$6:$R$200,'Summary Data'!$A93,'Data entry'!$B$6:$B$200,{"Confirmed";"Probable"},'Data entry'!$AQ$6:$AQ$200,'Data Validation'!$V$10, 'Data entry'!$AP$6:$AP$200,'Data Validation'!$U$3, 'Data entry'!$BD$6:$BD$200,"&lt;&gt;*Negative*"))</f>
        <v>0</v>
      </c>
      <c r="BV93" s="15">
        <f>SUM(COUNTIFS('Data entry'!$R$6:$R$200,'Summary Data'!$A93,'Data entry'!$B$6:$B$200,{"Confirmed";"Probable"},'Data entry'!$AQ$6:$AQ$200,'Data Validation'!$V$10, 'Data entry'!$AP$6:$AP$200,'Data Validation'!$U$4, 'Data entry'!$BD$6:$BD$200,"&lt;&gt;*Negative*"))</f>
        <v>0</v>
      </c>
      <c r="BW93" s="15">
        <f>SUM(COUNTIFS('Data entry'!$R$6:$R$200,'Summary Data'!$A93,'Data entry'!$B$6:$B$200,{"Confirmed";"Probable"},'Data entry'!$AQ$6:$AQ$200,'Data Validation'!$V$10, 'Data entry'!$AP$6:$AP$200,'Data Validation'!$U$5, 'Data entry'!$BD$6:$BD$200,"&lt;&gt;*Negative*"))</f>
        <v>0</v>
      </c>
      <c r="BX93" s="15">
        <f>SUM(COUNTIFS('Data entry'!$R$6:$R$200,'Summary Data'!$A93,'Data entry'!$B$6:$B$200,{"Confirmed";"Probable"},'Data entry'!$AQ$6:$AQ$200,'Data Validation'!$V$10, 'Data entry'!$AP$6:$AP$200,'Data Validation'!$U$6, 'Data entry'!$BD$6:$BD$200,"&lt;&gt;*Negative*"))</f>
        <v>0</v>
      </c>
      <c r="BY93" s="15">
        <f>SUM(COUNTIFS('Data entry'!$R$6:$R$200,'Summary Data'!$A93,'Data entry'!$B$6:$B$200,{"Confirmed";"Probable"},'Data entry'!$AQ$6:$AQ$200,'Data Validation'!$V$11, 'Data entry'!$AP$6:$AP$200,'Data Validation'!$U$2, 'Data entry'!$BD$6:$BD$200,"&lt;&gt;*Negative*"))</f>
        <v>0</v>
      </c>
      <c r="BZ93" s="15">
        <f>SUM(COUNTIFS('Data entry'!$R$6:$R$200,'Summary Data'!$A93,'Data entry'!$B$6:$B$200,{"Confirmed";"Probable"},'Data entry'!$AQ$6:$AQ$200,'Data Validation'!$V$11, 'Data entry'!$AP$6:$AP$200,'Data Validation'!$U$3, 'Data entry'!$BD$6:$BD$200,"&lt;&gt;*Negative*"))</f>
        <v>0</v>
      </c>
      <c r="CA93" s="15">
        <f>SUM(COUNTIFS('Data entry'!$R$6:$R$200,'Summary Data'!$A93,'Data entry'!$B$6:$B$200,{"Confirmed";"Probable"},'Data entry'!$AQ$6:$AQ$200,'Data Validation'!$V$11, 'Data entry'!$AP$6:$AP$200,'Data Validation'!$U$4, 'Data entry'!$BD$6:$BD$200,"&lt;&gt;*Negative*"))</f>
        <v>0</v>
      </c>
      <c r="CB93" s="15">
        <f>SUM(COUNTIFS('Data entry'!$R$6:$R$200,'Summary Data'!$A93,'Data entry'!$B$6:$B$200,{"Confirmed";"Probable"},'Data entry'!$AQ$6:$AQ$200,'Data Validation'!$V$11, 'Data entry'!$AP$6:$AP$200,'Data Validation'!$U$5, 'Data entry'!$BD$6:$BD$200,"&lt;&gt;*Negative*"))</f>
        <v>0</v>
      </c>
      <c r="CC93" s="15">
        <f>SUM(COUNTIFS('Data entry'!$R$6:$R$200,'Summary Data'!$A93,'Data entry'!$B$6:$B$200,{"Confirmed";"Probable"},'Data entry'!$AQ$6:$AQ$200,'Data Validation'!$V$11, 'Data entry'!$AP$6:$AP$200,'Data Validation'!$U$6, 'Data entry'!$BD$6:$BD$200,"&lt;&gt;*Negative*"))</f>
        <v>0</v>
      </c>
    </row>
    <row r="94" spans="1:81" x14ac:dyDescent="0.3">
      <c r="A94" s="12">
        <f t="shared" si="9"/>
        <v>82</v>
      </c>
      <c r="B94" s="13">
        <f t="shared" si="6"/>
        <v>0</v>
      </c>
      <c r="C94" s="13">
        <f>COUNTIFS('Data entry'!$R$6:$R$200,$A94,'Data entry'!$B$6:$B$200,"Confirmed",'Data entry'!$BD$6:$BD$200,"&lt;&gt;*Negative*")</f>
        <v>0</v>
      </c>
      <c r="D94" s="13">
        <f>COUNTIFS('Data entry'!$R$6:$R$200,$A94,'Data entry'!$B$6:$B$200,"Probable",'Data entry'!$BD$6:$BD$200,"&lt;&gt;*Negative*")</f>
        <v>0</v>
      </c>
      <c r="E94" s="13">
        <f>COUNTIFS('Data entry'!$R$6:$R$200,$A94,'Data entry'!$B$6:$B$200,"DNM")</f>
        <v>0</v>
      </c>
      <c r="F94" s="13">
        <f>SUM(COUNTIFS('Data entry'!$R$6:$R$200,'Summary Data'!$A94,'Data entry'!$B$6:$B$200,{"Confirmed";"Probable"},'Data entry'!$AO$6:$AO$200,$F$10, 'Data entry'!$BD$6:$BD$200,"&lt;&gt;*Negative*"))</f>
        <v>0</v>
      </c>
      <c r="G94" s="13">
        <f>SUM(COUNTIFS('Data entry'!$R$6:$R$200,'Summary Data'!$A94,'Data entry'!$B$6:$B$200,{"Confirmed";"Probable"},'Data entry'!$AO$6:$AO$200,$G$10, 'Data entry'!$BD$6:$BD$200,"&lt;&gt;*Negative*"))</f>
        <v>0</v>
      </c>
      <c r="H94" s="13">
        <f>SUM(COUNTIFS('Data entry'!$R$6:$R$200,'Summary Data'!$A94,'Data entry'!$B$6:$B$200,{"Confirmed";"Probable"},'Data entry'!$AO$6:$AO$200,$H$10, 'Data entry'!$BD$6:$BD$200,"&lt;&gt;*Negative*"))</f>
        <v>0</v>
      </c>
      <c r="I94" s="13">
        <f>SUM(COUNTIFS('Data entry'!$R$6:$R$200,'Summary Data'!$A94,'Data entry'!$B$6:$B$200,{"Confirmed";"Probable"},'Data entry'!$AO$6:$AO$200,$I$10, 'Data entry'!$BD$6:$BD$200,"&lt;&gt;*Negative*"))</f>
        <v>0</v>
      </c>
      <c r="J94" s="13">
        <f>SUM(COUNTIFS('Data entry'!$R$6:$R$200,'Summary Data'!$A94,'Data entry'!$B$6:$B$200,{"Confirmed";"Probable"},'Data entry'!$AO$6:$AO$200,$J$10, 'Data entry'!$BD$6:$BD$200,"&lt;&gt;*Negative*"))</f>
        <v>0</v>
      </c>
      <c r="K94" s="13">
        <f>SUM(COUNTIFS('Data entry'!$R$6:$R$200,'Summary Data'!$A94,'Data entry'!$B$6:$B$200,{"Confirmed";"Probable"},'Data entry'!$AO$6:$AO$200,$K$10, 'Data entry'!$BD$6:$BD$200,"&lt;&gt;*Negative*"))</f>
        <v>0</v>
      </c>
      <c r="L94" s="13">
        <f>SUM(COUNTIFS('Data entry'!$R$6:$R$200,'Summary Data'!$A94,'Data entry'!$B$6:$B$200,{"Confirmed";"Probable"},'Data entry'!$AO$6:$AO$200,$L$10, 'Data entry'!$BD$6:$BD$200,"&lt;&gt;*Negative*"))</f>
        <v>0</v>
      </c>
      <c r="M94" s="13">
        <f>SUM(COUNTIFS('Data entry'!$R$6:$R$200,'Summary Data'!$A94,'Data entry'!$B$6:$B$200,{"Confirmed";"Probable"},'Data entry'!$AO$6:$AO$200,$M$10, 'Data entry'!$BD$6:$BD$200,"&lt;&gt;*Negative*"))</f>
        <v>0</v>
      </c>
      <c r="N94" s="13">
        <f>SUM(COUNTIFS('Data entry'!$R$6:$R$200,'Summary Data'!$A94,'Data entry'!$B$6:$B$200,{"Confirmed";"Probable"},'Data entry'!$AO$6:$AO$200,$N$10, 'Data entry'!$BD$6:$BD$200,"&lt;&gt;*Negative*"))</f>
        <v>0</v>
      </c>
      <c r="O94" s="15">
        <f t="shared" si="7"/>
        <v>0</v>
      </c>
      <c r="P94" s="15">
        <f t="shared" si="8"/>
        <v>0</v>
      </c>
      <c r="Q94" s="15">
        <f>SUM(COUNTIFS('Data entry'!$R$6:$R$200,'Summary Data'!$A94,'Data entry'!$B$6:$B$200,{"Confirmed";"Probable"},'Data entry'!$AP$6:$AP$200,'Data Validation'!$U$2, 'Data entry'!$BD$6:$BD$200,"&lt;&gt;*Negative*"))</f>
        <v>0</v>
      </c>
      <c r="R94" s="15">
        <f>SUM(COUNTIFS('Data entry'!$R$6:$R$200,'Summary Data'!$A94,'Data entry'!$B$6:$B$200,{"Confirmed";"Probable"},'Data entry'!$AP$6:$AP$200,'Data Validation'!$U$3, 'Data entry'!$BD$6:$BD$200,"&lt;&gt;*Negative*"))</f>
        <v>0</v>
      </c>
      <c r="S94" s="15">
        <f>SUM(COUNTIFS('Data entry'!$R$6:$R$200,'Summary Data'!$A94,'Data entry'!$B$6:$B$200,{"Confirmed";"Probable"},'Data entry'!$AP$6:$AP$200,'Data Validation'!$U$4, 'Data entry'!$BD$6:$BD$200,"&lt;&gt;*Negative*"))</f>
        <v>0</v>
      </c>
      <c r="T94" s="15">
        <f>SUM(COUNTIFS('Data entry'!$R$6:$R$200,'Summary Data'!$A94,'Data entry'!$B$6:$B$200,{"Confirmed";"Probable"},'Data entry'!$AP$6:$AP$200,'Data Validation'!$U$5, 'Data entry'!$BD$6:$BD$200,"&lt;&gt;*Negative*"))</f>
        <v>0</v>
      </c>
      <c r="U94" s="15">
        <f>SUM(COUNTIFS('Data entry'!$R$6:$R$200,'Summary Data'!$A94,'Data entry'!$B$6:$B$200,{"Confirmed";"Probable"},'Data entry'!$AP$6:$AP$200,'Data Validation'!$U$6, 'Data entry'!$BD$6:$BD$200,"&lt;&gt;*Negative*"))</f>
        <v>0</v>
      </c>
      <c r="V94" s="15">
        <f>SUM(COUNTIFS('Data entry'!$R$6:$R$200,'Summary Data'!$A94,'Data entry'!$B$6:$B$200,{"Confirmed";"Probable"},'Data entry'!$AQ$6:$AQ$200,'Data Validation'!$V$2, 'Data entry'!$BD$6:$BD$200,"&lt;&gt;*Negative*"))</f>
        <v>0</v>
      </c>
      <c r="W94" s="15">
        <f>SUM(COUNTIFS('Data entry'!$R$6:$R$200,'Summary Data'!$A94,'Data entry'!$B$6:$B$200,{"Confirmed";"Probable"},'Data entry'!$AQ$6:$AQ$200,'Data Validation'!$V$3, 'Data entry'!$BD$6:$BD$200,"&lt;&gt;*Negative*"))</f>
        <v>0</v>
      </c>
      <c r="X94" s="15">
        <f>SUM(COUNTIFS('Data entry'!$R$6:$R$200,'Summary Data'!$A94,'Data entry'!$B$6:$B$200,{"Confirmed";"Probable"},'Data entry'!$AQ$6:$AQ$200,'Data Validation'!$V$4, 'Data entry'!$BD$6:$BD$200,"&lt;&gt;*Negative*"))</f>
        <v>0</v>
      </c>
      <c r="Y94" s="15">
        <f>SUM(COUNTIFS('Data entry'!$R$6:$R$200,'Summary Data'!$A94,'Data entry'!$B$6:$B$200,{"Confirmed";"Probable"},'Data entry'!$AQ$6:$AQ$200,'Data Validation'!$V$5, 'Data entry'!$BD$6:$BD$200,"&lt;&gt;*Negative*"))</f>
        <v>0</v>
      </c>
      <c r="Z94" s="15">
        <f>SUM(COUNTIFS('Data entry'!$R$6:$R$200,'Summary Data'!$A94,'Data entry'!$B$6:$B$200,{"Confirmed";"Probable"},'Data entry'!$AQ$6:$AQ$200,'Data Validation'!$V$6, 'Data entry'!$BD$6:$BD$200,"&lt;&gt;*Negative*"))</f>
        <v>0</v>
      </c>
      <c r="AA94" s="15">
        <f>SUM(COUNTIFS('Data entry'!$R$6:$R$200,'Summary Data'!$A94,'Data entry'!$B$6:$B$200,{"Confirmed";"Probable"},'Data entry'!$AQ$6:$AQ$200,'Data Validation'!$V$7, 'Data entry'!$BD$6:$BD$200,"&lt;&gt;*Negative*"))</f>
        <v>0</v>
      </c>
      <c r="AB94" s="15">
        <f>SUM(COUNTIFS('Data entry'!$R$6:$R$200,'Summary Data'!$A94,'Data entry'!$B$6:$B$200,{"Confirmed";"Probable"},'Data entry'!$AQ$6:$AQ$200,'Data Validation'!$V$8, 'Data entry'!$BD$6:$BD$200,"&lt;&gt;*Negative*"))</f>
        <v>0</v>
      </c>
      <c r="AC94" s="15">
        <f>SUM(COUNTIFS('Data entry'!$R$6:$R$200,'Summary Data'!$A94,'Data entry'!$B$6:$B$200,{"Confirmed";"Probable"},'Data entry'!$AQ$6:$AQ$200,'Data Validation'!$V$9, 'Data entry'!$BD$6:$BD$200,"&lt;&gt;*Negative*"))</f>
        <v>0</v>
      </c>
      <c r="AD94" s="15">
        <f>SUM(COUNTIFS('Data entry'!$R$6:$R$200,'Summary Data'!$A94,'Data entry'!$B$6:$B$200,{"Confirmed";"Probable"},'Data entry'!$AQ$6:$AQ$200,'Data Validation'!$V$10, 'Data entry'!$BD$6:$BD$200,"&lt;&gt;*Negative*"))</f>
        <v>0</v>
      </c>
      <c r="AE94" s="15">
        <f>SUM(COUNTIFS('Data entry'!$R$6:$R$200,'Summary Data'!$A94,'Data entry'!$B$6:$B$200,{"Confirmed";"Probable"},'Data entry'!$AQ$6:$AQ$200,'Data Validation'!$V$11, 'Data entry'!$BD$6:$BD$200,"&lt;&gt;*Negative*"))</f>
        <v>0</v>
      </c>
      <c r="AF94" s="15">
        <f>SUM(COUNTIFS('Data entry'!$R$6:$R$200,'Summary Data'!$A94,'Data entry'!$B$6:$B$200,{"Confirmed";"Probable"},'Data entry'!$AQ$6:$AQ$200,'Data Validation'!$V$2, 'Data entry'!$AP$6:$AP$200,'Data Validation'!$U$2, 'Data entry'!$BD$6:$BD$200,"&lt;&gt;*Negative*"))</f>
        <v>0</v>
      </c>
      <c r="AG94" s="15">
        <f>SUM(COUNTIFS('Data entry'!$R$6:$R$200,'Summary Data'!$A94,'Data entry'!$B$6:$B$200,{"Confirmed";"Probable"},'Data entry'!$AQ$6:$AQ$200,'Data Validation'!$V$2, 'Data entry'!$AP$6:$AP$200,'Data Validation'!$U$3, 'Data entry'!$BD$6:$BD$200,"&lt;&gt;*Negative*"))</f>
        <v>0</v>
      </c>
      <c r="AH94" s="15">
        <f>SUM(COUNTIFS('Data entry'!$R$6:$R$200,'Summary Data'!$A94,'Data entry'!$B$6:$B$200,{"Confirmed";"Probable"},'Data entry'!$AQ$6:$AQ$200,'Data Validation'!$V$2, 'Data entry'!$AP$6:$AP$200,'Data Validation'!$U$4, 'Data entry'!$BD$6:$BD$200,"&lt;&gt;*Negative*"))</f>
        <v>0</v>
      </c>
      <c r="AI94" s="15">
        <f>SUM(COUNTIFS('Data entry'!$R$6:$R$200,'Summary Data'!$A94,'Data entry'!$B$6:$B$200,{"Confirmed";"Probable"},'Data entry'!$AQ$6:$AQ$200,'Data Validation'!$V$2, 'Data entry'!$AP$6:$AP$200,'Data Validation'!$U$5, 'Data entry'!$BD$6:$BD$200,"&lt;&gt;*Negative*"))</f>
        <v>0</v>
      </c>
      <c r="AJ94" s="15">
        <f>SUM(COUNTIFS('Data entry'!$R$6:$R$200,'Summary Data'!$A94,'Data entry'!$B$6:$B$200,{"Confirmed";"Probable"},'Data entry'!$AQ$6:$AQ$200,'Data Validation'!$V$2, 'Data entry'!$AP$6:$AP$200,'Data Validation'!$U$6, 'Data entry'!$BD$6:$BD$200,"&lt;&gt;*Negative*"))</f>
        <v>0</v>
      </c>
      <c r="AK94" s="15">
        <f>SUM(COUNTIFS('Data entry'!$R$6:$R$200,'Summary Data'!$A94,'Data entry'!$B$6:$B$200,{"Confirmed";"Probable"},'Data entry'!$AQ$6:$AQ$200,'Data Validation'!$V$3, 'Data entry'!$AP$6:$AP$200,'Data Validation'!$U$2, 'Data entry'!$BD$6:$BD$200,"&lt;&gt;*Negative*"))</f>
        <v>0</v>
      </c>
      <c r="AL94" s="15">
        <f>SUM(COUNTIFS('Data entry'!$R$6:$R$200,'Summary Data'!$A94,'Data entry'!$B$6:$B$200,{"Confirmed";"Probable"},'Data entry'!$AQ$6:$AQ$200,'Data Validation'!$V$3, 'Data entry'!$AP$6:$AP$200,'Data Validation'!$U$3, 'Data entry'!$BD$6:$BD$200,"&lt;&gt;*Negative*"))</f>
        <v>0</v>
      </c>
      <c r="AM94" s="15">
        <f>SUM(COUNTIFS('Data entry'!$R$6:$R$200,'Summary Data'!$A94,'Data entry'!$B$6:$B$200,{"Confirmed";"Probable"},'Data entry'!$AQ$6:$AQ$200,'Data Validation'!$V$3, 'Data entry'!$AP$6:$AP$200,'Data Validation'!$U$4, 'Data entry'!$BD$6:$BD$200,"&lt;&gt;*Negative*"))</f>
        <v>0</v>
      </c>
      <c r="AN94" s="15">
        <f>SUM(COUNTIFS('Data entry'!$R$6:$R$200,'Summary Data'!$A94,'Data entry'!$B$6:$B$200,{"Confirmed";"Probable"},'Data entry'!$AQ$6:$AQ$200,'Data Validation'!$V$3, 'Data entry'!$AP$6:$AP$200,'Data Validation'!$U$5, 'Data entry'!$BD$6:$BD$200,"&lt;&gt;*Negative*"))</f>
        <v>0</v>
      </c>
      <c r="AO94" s="15">
        <f>SUM(COUNTIFS('Data entry'!$R$6:$R$200,'Summary Data'!$A94,'Data entry'!$B$6:$B$200,{"Confirmed";"Probable"},'Data entry'!$AQ$6:$AQ$200,'Data Validation'!$V$3, 'Data entry'!$AP$6:$AP$200,'Data Validation'!$U$6, 'Data entry'!$BD$6:$BD$200,"&lt;&gt;*Negative*"))</f>
        <v>0</v>
      </c>
      <c r="AP94" s="15">
        <f>SUM(COUNTIFS('Data entry'!$R$6:$R$200,'Summary Data'!$A94,'Data entry'!$B$6:$B$200,{"Confirmed";"Probable"},'Data entry'!$AQ$6:$AQ$200,'Data Validation'!$V$4, 'Data entry'!$AP$6:$AP$200,'Data Validation'!$U$2, 'Data entry'!$BD$6:$BD$200,"&lt;&gt;*Negative*"))</f>
        <v>0</v>
      </c>
      <c r="AQ94" s="15">
        <f>SUM(COUNTIFS('Data entry'!$R$6:$R$200,'Summary Data'!$A94,'Data entry'!$B$6:$B$200,{"Confirmed";"Probable"},'Data entry'!$AQ$6:$AQ$200,'Data Validation'!$V$4, 'Data entry'!$AP$6:$AP$200,'Data Validation'!$U$3, 'Data entry'!$BD$6:$BD$200,"&lt;&gt;*Negative*"))</f>
        <v>0</v>
      </c>
      <c r="AR94" s="15">
        <f>SUM(COUNTIFS('Data entry'!$R$6:$R$200,'Summary Data'!$A94,'Data entry'!$B$6:$B$200,{"Confirmed";"Probable"},'Data entry'!$AQ$6:$AQ$200,'Data Validation'!$V$4, 'Data entry'!$AP$6:$AP$200,'Data Validation'!$U$4, 'Data entry'!$BD$6:$BD$200,"&lt;&gt;*Negative*"))</f>
        <v>0</v>
      </c>
      <c r="AS94" s="15">
        <f>SUM(COUNTIFS('Data entry'!$R$6:$R$200,'Summary Data'!$A94,'Data entry'!$B$6:$B$200,{"Confirmed";"Probable"},'Data entry'!$AQ$6:$AQ$200,'Data Validation'!$V$4, 'Data entry'!$AP$6:$AP$200,'Data Validation'!$U$5, 'Data entry'!$BD$6:$BD$200,"&lt;&gt;*Negative*"))</f>
        <v>0</v>
      </c>
      <c r="AT94" s="15">
        <f>SUM(COUNTIFS('Data entry'!$R$6:$R$200,'Summary Data'!$A94,'Data entry'!$B$6:$B$200,{"Confirmed";"Probable"},'Data entry'!$AQ$6:$AQ$200,'Data Validation'!$V$4, 'Data entry'!$AP$6:$AP$200,'Data Validation'!$U$6, 'Data entry'!$BD$6:$BD$200,"&lt;&gt;*Negative*"))</f>
        <v>0</v>
      </c>
      <c r="AU94" s="15">
        <f>SUM(COUNTIFS('Data entry'!$R$6:$R$200,'Summary Data'!$A94,'Data entry'!$B$6:$B$200,{"Confirmed";"Probable"},'Data entry'!$AQ$6:$AQ$200,'Data Validation'!$V$5, 'Data entry'!$AP$6:$AP$200,'Data Validation'!$U$2, 'Data entry'!$BD$6:$BD$200,"&lt;&gt;*Negative*"))</f>
        <v>0</v>
      </c>
      <c r="AV94" s="15">
        <f>SUM(COUNTIFS('Data entry'!$R$6:$R$200,'Summary Data'!$A94,'Data entry'!$B$6:$B$200,{"Confirmed";"Probable"},'Data entry'!$AQ$6:$AQ$200,'Data Validation'!$V$5, 'Data entry'!$AP$6:$AP$200,'Data Validation'!$U$3, 'Data entry'!$BD$6:$BD$200,"&lt;&gt;*Negative*"))</f>
        <v>0</v>
      </c>
      <c r="AW94" s="15">
        <f>SUM(COUNTIFS('Data entry'!$R$6:$R$200,'Summary Data'!$A94,'Data entry'!$B$6:$B$200,{"Confirmed";"Probable"},'Data entry'!$AQ$6:$AQ$200,'Data Validation'!$V$5, 'Data entry'!$AP$6:$AP$200,'Data Validation'!$U$4, 'Data entry'!$BD$6:$BD$200,"&lt;&gt;*Negative*"))</f>
        <v>0</v>
      </c>
      <c r="AX94" s="15">
        <f>SUM(COUNTIFS('Data entry'!$R$6:$R$200,'Summary Data'!$A94,'Data entry'!$B$6:$B$200,{"Confirmed";"Probable"},'Data entry'!$AQ$6:$AQ$200,'Data Validation'!$V$5, 'Data entry'!$AP$6:$AP$200,'Data Validation'!$U$5, 'Data entry'!$BD$6:$BD$200,"&lt;&gt;*Negative*"))</f>
        <v>0</v>
      </c>
      <c r="AY94" s="15">
        <f>SUM(COUNTIFS('Data entry'!$R$6:$R$200,'Summary Data'!$A94,'Data entry'!$B$6:$B$200,{"Confirmed";"Probable"},'Data entry'!$AQ$6:$AQ$200,'Data Validation'!$V$5, 'Data entry'!$AP$6:$AP$200,'Data Validation'!$U$6, 'Data entry'!$BD$6:$BD$200,"&lt;&gt;*Negative*"))</f>
        <v>0</v>
      </c>
      <c r="AZ94" s="15">
        <f>SUM(COUNTIFS('Data entry'!$R$6:$R$200,'Summary Data'!$A94,'Data entry'!$B$6:$B$200,{"Confirmed";"Probable"},'Data entry'!$AQ$6:$AQ$200,'Data Validation'!$V$6, 'Data entry'!$AP$6:$AP$200,'Data Validation'!$U$2, 'Data entry'!$BD$6:$BD$200,"&lt;&gt;*Negative*"))</f>
        <v>0</v>
      </c>
      <c r="BA94" s="15">
        <f>SUM(COUNTIFS('Data entry'!$R$6:$R$200,'Summary Data'!$A94,'Data entry'!$B$6:$B$200,{"Confirmed";"Probable"},'Data entry'!$AQ$6:$AQ$200,'Data Validation'!$V$6, 'Data entry'!$AP$6:$AP$200,'Data Validation'!$U$3, 'Data entry'!$BD$6:$BD$200,"&lt;&gt;*Negative*"))</f>
        <v>0</v>
      </c>
      <c r="BB94" s="15">
        <f>SUM(COUNTIFS('Data entry'!$R$6:$R$200,'Summary Data'!$A94,'Data entry'!$B$6:$B$200,{"Confirmed";"Probable"},'Data entry'!$AQ$6:$AQ$200,'Data Validation'!$V$6, 'Data entry'!$AP$6:$AP$200,'Data Validation'!$U$4, 'Data entry'!$BD$6:$BD$200,"&lt;&gt;*Negative*"))</f>
        <v>0</v>
      </c>
      <c r="BC94" s="15">
        <f>SUM(COUNTIFS('Data entry'!$R$6:$R$200,'Summary Data'!$A94,'Data entry'!$B$6:$B$200,{"Confirmed";"Probable"},'Data entry'!$AQ$6:$AQ$200,'Data Validation'!$V$6, 'Data entry'!$AP$6:$AP$200,'Data Validation'!$U$5, 'Data entry'!$BD$6:$BD$200,"&lt;&gt;*Negative*"))</f>
        <v>0</v>
      </c>
      <c r="BD94" s="15">
        <f>SUM(COUNTIFS('Data entry'!$R$6:$R$200,'Summary Data'!$A94,'Data entry'!$B$6:$B$200,{"Confirmed";"Probable"},'Data entry'!$AQ$6:$AQ$200,'Data Validation'!$V$6, 'Data entry'!$AP$6:$AP$200,'Data Validation'!$U$6, 'Data entry'!$BD$6:$BD$200,"&lt;&gt;*Negative*"))</f>
        <v>0</v>
      </c>
      <c r="BE94" s="15">
        <f>SUM(COUNTIFS('Data entry'!$R$6:$R$200,'Summary Data'!$A94,'Data entry'!$B$6:$B$200,{"Confirmed";"Probable"},'Data entry'!$AQ$6:$AQ$200,'Data Validation'!$V$7, 'Data entry'!$AP$6:$AP$200,'Data Validation'!$U$2, 'Data entry'!$BD$6:$BD$200,"&lt;&gt;*Negative*"))</f>
        <v>0</v>
      </c>
      <c r="BF94" s="15">
        <f>SUM(COUNTIFS('Data entry'!$R$6:$R$200,'Summary Data'!$A94,'Data entry'!$B$6:$B$200,{"Confirmed";"Probable"},'Data entry'!$AQ$6:$AQ$200,'Data Validation'!$V$7, 'Data entry'!$AP$6:$AP$200,'Data Validation'!$U$3, 'Data entry'!$BD$6:$BD$200,"&lt;&gt;*Negative*"))</f>
        <v>0</v>
      </c>
      <c r="BG94" s="15">
        <f>SUM(COUNTIFS('Data entry'!$R$6:$R$200,'Summary Data'!$A94,'Data entry'!$B$6:$B$200,{"Confirmed";"Probable"},'Data entry'!$AQ$6:$AQ$200,'Data Validation'!$V$7, 'Data entry'!$AP$6:$AP$200,'Data Validation'!$U$4, 'Data entry'!$BD$6:$BD$200,"&lt;&gt;*Negative*"))</f>
        <v>0</v>
      </c>
      <c r="BH94" s="15">
        <f>SUM(COUNTIFS('Data entry'!$R$6:$R$200,'Summary Data'!$A94,'Data entry'!$B$6:$B$200,{"Confirmed";"Probable"},'Data entry'!$AQ$6:$AQ$200,'Data Validation'!$V$7, 'Data entry'!$AP$6:$AP$200,'Data Validation'!$U$5, 'Data entry'!$BD$6:$BD$200,"&lt;&gt;*Negative*"))</f>
        <v>0</v>
      </c>
      <c r="BI94" s="15">
        <f>SUM(COUNTIFS('Data entry'!$R$6:$R$200,'Summary Data'!$A94,'Data entry'!$B$6:$B$200,{"Confirmed";"Probable"},'Data entry'!$AQ$6:$AQ$200,'Data Validation'!$V$7, 'Data entry'!$AP$6:$AP$200,'Data Validation'!$U$6, 'Data entry'!$BD$6:$BD$200,"&lt;&gt;*Negative*"))</f>
        <v>0</v>
      </c>
      <c r="BJ94" s="15">
        <f>SUM(COUNTIFS('Data entry'!$R$6:$R$200,'Summary Data'!$A94,'Data entry'!$B$6:$B$200,{"Confirmed";"Probable"},'Data entry'!$AQ$6:$AQ$200,'Data Validation'!$V$8, 'Data entry'!$AP$6:$AP$200,'Data Validation'!$U$2, 'Data entry'!$BD$6:$BD$200,"&lt;&gt;*Negative*"))</f>
        <v>0</v>
      </c>
      <c r="BK94" s="15">
        <f>SUM(COUNTIFS('Data entry'!$R$6:$R$200,'Summary Data'!$A94,'Data entry'!$B$6:$B$200,{"Confirmed";"Probable"},'Data entry'!$AQ$6:$AQ$200,'Data Validation'!$V$8, 'Data entry'!$AP$6:$AP$200,'Data Validation'!$U$3, 'Data entry'!$BD$6:$BD$200,"&lt;&gt;*Negative*"))</f>
        <v>0</v>
      </c>
      <c r="BL94" s="15">
        <f>SUM(COUNTIFS('Data entry'!$R$6:$R$200,'Summary Data'!$A94,'Data entry'!$B$6:$B$200,{"Confirmed";"Probable"},'Data entry'!$AQ$6:$AQ$200,'Data Validation'!$V$8, 'Data entry'!$AP$6:$AP$200,'Data Validation'!$U$4, 'Data entry'!$BD$6:$BD$200,"&lt;&gt;*Negative*"))</f>
        <v>0</v>
      </c>
      <c r="BM94" s="15">
        <f>SUM(COUNTIFS('Data entry'!$R$6:$R$200,'Summary Data'!$A94,'Data entry'!$B$6:$B$200,{"Confirmed";"Probable"},'Data entry'!$AQ$6:$AQ$200,'Data Validation'!$V$8, 'Data entry'!$AP$6:$AP$200,'Data Validation'!$U$5, 'Data entry'!$BD$6:$BD$200,"&lt;&gt;*Negative*"))</f>
        <v>0</v>
      </c>
      <c r="BN94" s="15">
        <f>SUM(COUNTIFS('Data entry'!$R$6:$R$200,'Summary Data'!$A94,'Data entry'!$B$6:$B$200,{"Confirmed";"Probable"},'Data entry'!$AQ$6:$AQ$200,'Data Validation'!$V$8, 'Data entry'!$AP$6:$AP$200,'Data Validation'!$U$6, 'Data entry'!$BD$6:$BD$200,"&lt;&gt;*Negative*"))</f>
        <v>0</v>
      </c>
      <c r="BO94" s="15">
        <f>SUM(COUNTIFS('Data entry'!$R$6:$R$200,'Summary Data'!$A94,'Data entry'!$B$6:$B$200,{"Confirmed";"Probable"},'Data entry'!$AQ$6:$AQ$200,'Data Validation'!$V$9, 'Data entry'!$AP$6:$AP$200,'Data Validation'!$U$2, 'Data entry'!$BD$6:$BD$200,"&lt;&gt;*Negative*"))</f>
        <v>0</v>
      </c>
      <c r="BP94" s="15">
        <f>SUM(COUNTIFS('Data entry'!$R$6:$R$200,'Summary Data'!$A94,'Data entry'!$B$6:$B$200,{"Confirmed";"Probable"},'Data entry'!$AQ$6:$AQ$200,'Data Validation'!$V$9, 'Data entry'!$AP$6:$AP$200,'Data Validation'!$U$3, 'Data entry'!$BD$6:$BD$200,"&lt;&gt;*Negative*"))</f>
        <v>0</v>
      </c>
      <c r="BQ94" s="15">
        <f>SUM(COUNTIFS('Data entry'!$R$6:$R$200,'Summary Data'!$A94,'Data entry'!$B$6:$B$200,{"Confirmed";"Probable"},'Data entry'!$AQ$6:$AQ$200,'Data Validation'!$V$9, 'Data entry'!$AP$6:$AP$200,'Data Validation'!$U$4, 'Data entry'!$BD$6:$BD$200,"&lt;&gt;*Negative*"))</f>
        <v>0</v>
      </c>
      <c r="BR94" s="15">
        <f>SUM(COUNTIFS('Data entry'!$R$6:$R$200,'Summary Data'!$A94,'Data entry'!$B$6:$B$200,{"Confirmed";"Probable"},'Data entry'!$AQ$6:$AQ$200,'Data Validation'!$V$9, 'Data entry'!$AP$6:$AP$200,'Data Validation'!$U$5, 'Data entry'!$BD$6:$BD$200,"&lt;&gt;*Negative*"))</f>
        <v>0</v>
      </c>
      <c r="BS94" s="15">
        <f>SUM(COUNTIFS('Data entry'!$R$6:$R$200,'Summary Data'!$A94,'Data entry'!$B$6:$B$200,{"Confirmed";"Probable"},'Data entry'!$AQ$6:$AQ$200,'Data Validation'!$V$9, 'Data entry'!$AP$6:$AP$200,'Data Validation'!$U$6, 'Data entry'!$BD$6:$BD$200,"&lt;&gt;*Negative*"))</f>
        <v>0</v>
      </c>
      <c r="BT94" s="15">
        <f>SUM(COUNTIFS('Data entry'!$R$6:$R$200,'Summary Data'!$A94,'Data entry'!$B$6:$B$200,{"Confirmed";"Probable"},'Data entry'!$AQ$6:$AQ$200,'Data Validation'!$V$10, 'Data entry'!$AP$6:$AP$200,'Data Validation'!$U$2, 'Data entry'!$BD$6:$BD$200,"&lt;&gt;*Negative*"))</f>
        <v>0</v>
      </c>
      <c r="BU94" s="15">
        <f>SUM(COUNTIFS('Data entry'!$R$6:$R$200,'Summary Data'!$A94,'Data entry'!$B$6:$B$200,{"Confirmed";"Probable"},'Data entry'!$AQ$6:$AQ$200,'Data Validation'!$V$10, 'Data entry'!$AP$6:$AP$200,'Data Validation'!$U$3, 'Data entry'!$BD$6:$BD$200,"&lt;&gt;*Negative*"))</f>
        <v>0</v>
      </c>
      <c r="BV94" s="15">
        <f>SUM(COUNTIFS('Data entry'!$R$6:$R$200,'Summary Data'!$A94,'Data entry'!$B$6:$B$200,{"Confirmed";"Probable"},'Data entry'!$AQ$6:$AQ$200,'Data Validation'!$V$10, 'Data entry'!$AP$6:$AP$200,'Data Validation'!$U$4, 'Data entry'!$BD$6:$BD$200,"&lt;&gt;*Negative*"))</f>
        <v>0</v>
      </c>
      <c r="BW94" s="15">
        <f>SUM(COUNTIFS('Data entry'!$R$6:$R$200,'Summary Data'!$A94,'Data entry'!$B$6:$B$200,{"Confirmed";"Probable"},'Data entry'!$AQ$6:$AQ$200,'Data Validation'!$V$10, 'Data entry'!$AP$6:$AP$200,'Data Validation'!$U$5, 'Data entry'!$BD$6:$BD$200,"&lt;&gt;*Negative*"))</f>
        <v>0</v>
      </c>
      <c r="BX94" s="15">
        <f>SUM(COUNTIFS('Data entry'!$R$6:$R$200,'Summary Data'!$A94,'Data entry'!$B$6:$B$200,{"Confirmed";"Probable"},'Data entry'!$AQ$6:$AQ$200,'Data Validation'!$V$10, 'Data entry'!$AP$6:$AP$200,'Data Validation'!$U$6, 'Data entry'!$BD$6:$BD$200,"&lt;&gt;*Negative*"))</f>
        <v>0</v>
      </c>
      <c r="BY94" s="15">
        <f>SUM(COUNTIFS('Data entry'!$R$6:$R$200,'Summary Data'!$A94,'Data entry'!$B$6:$B$200,{"Confirmed";"Probable"},'Data entry'!$AQ$6:$AQ$200,'Data Validation'!$V$11, 'Data entry'!$AP$6:$AP$200,'Data Validation'!$U$2, 'Data entry'!$BD$6:$BD$200,"&lt;&gt;*Negative*"))</f>
        <v>0</v>
      </c>
      <c r="BZ94" s="15">
        <f>SUM(COUNTIFS('Data entry'!$R$6:$R$200,'Summary Data'!$A94,'Data entry'!$B$6:$B$200,{"Confirmed";"Probable"},'Data entry'!$AQ$6:$AQ$200,'Data Validation'!$V$11, 'Data entry'!$AP$6:$AP$200,'Data Validation'!$U$3, 'Data entry'!$BD$6:$BD$200,"&lt;&gt;*Negative*"))</f>
        <v>0</v>
      </c>
      <c r="CA94" s="15">
        <f>SUM(COUNTIFS('Data entry'!$R$6:$R$200,'Summary Data'!$A94,'Data entry'!$B$6:$B$200,{"Confirmed";"Probable"},'Data entry'!$AQ$6:$AQ$200,'Data Validation'!$V$11, 'Data entry'!$AP$6:$AP$200,'Data Validation'!$U$4, 'Data entry'!$BD$6:$BD$200,"&lt;&gt;*Negative*"))</f>
        <v>0</v>
      </c>
      <c r="CB94" s="15">
        <f>SUM(COUNTIFS('Data entry'!$R$6:$R$200,'Summary Data'!$A94,'Data entry'!$B$6:$B$200,{"Confirmed";"Probable"},'Data entry'!$AQ$6:$AQ$200,'Data Validation'!$V$11, 'Data entry'!$AP$6:$AP$200,'Data Validation'!$U$5, 'Data entry'!$BD$6:$BD$200,"&lt;&gt;*Negative*"))</f>
        <v>0</v>
      </c>
      <c r="CC94" s="15">
        <f>SUM(COUNTIFS('Data entry'!$R$6:$R$200,'Summary Data'!$A94,'Data entry'!$B$6:$B$200,{"Confirmed";"Probable"},'Data entry'!$AQ$6:$AQ$200,'Data Validation'!$V$11, 'Data entry'!$AP$6:$AP$200,'Data Validation'!$U$6, 'Data entry'!$BD$6:$BD$200,"&lt;&gt;*Negative*"))</f>
        <v>0</v>
      </c>
    </row>
    <row r="95" spans="1:81" x14ac:dyDescent="0.3">
      <c r="A95" s="12">
        <f t="shared" si="9"/>
        <v>83</v>
      </c>
      <c r="B95" s="13">
        <f t="shared" si="6"/>
        <v>0</v>
      </c>
      <c r="C95" s="13">
        <f>COUNTIFS('Data entry'!$R$6:$R$200,$A95,'Data entry'!$B$6:$B$200,"Confirmed",'Data entry'!$BD$6:$BD$200,"&lt;&gt;*Negative*")</f>
        <v>0</v>
      </c>
      <c r="D95" s="13">
        <f>COUNTIFS('Data entry'!$R$6:$R$200,$A95,'Data entry'!$B$6:$B$200,"Probable",'Data entry'!$BD$6:$BD$200,"&lt;&gt;*Negative*")</f>
        <v>0</v>
      </c>
      <c r="E95" s="13">
        <f>COUNTIFS('Data entry'!$R$6:$R$200,$A95,'Data entry'!$B$6:$B$200,"DNM")</f>
        <v>0</v>
      </c>
      <c r="F95" s="13">
        <f>SUM(COUNTIFS('Data entry'!$R$6:$R$200,'Summary Data'!$A95,'Data entry'!$B$6:$B$200,{"Confirmed";"Probable"},'Data entry'!$AO$6:$AO$200,$F$10, 'Data entry'!$BD$6:$BD$200,"&lt;&gt;*Negative*"))</f>
        <v>0</v>
      </c>
      <c r="G95" s="13">
        <f>SUM(COUNTIFS('Data entry'!$R$6:$R$200,'Summary Data'!$A95,'Data entry'!$B$6:$B$200,{"Confirmed";"Probable"},'Data entry'!$AO$6:$AO$200,$G$10, 'Data entry'!$BD$6:$BD$200,"&lt;&gt;*Negative*"))</f>
        <v>0</v>
      </c>
      <c r="H95" s="13">
        <f>SUM(COUNTIFS('Data entry'!$R$6:$R$200,'Summary Data'!$A95,'Data entry'!$B$6:$B$200,{"Confirmed";"Probable"},'Data entry'!$AO$6:$AO$200,$H$10, 'Data entry'!$BD$6:$BD$200,"&lt;&gt;*Negative*"))</f>
        <v>0</v>
      </c>
      <c r="I95" s="13">
        <f>SUM(COUNTIFS('Data entry'!$R$6:$R$200,'Summary Data'!$A95,'Data entry'!$B$6:$B$200,{"Confirmed";"Probable"},'Data entry'!$AO$6:$AO$200,$I$10, 'Data entry'!$BD$6:$BD$200,"&lt;&gt;*Negative*"))</f>
        <v>0</v>
      </c>
      <c r="J95" s="13">
        <f>SUM(COUNTIFS('Data entry'!$R$6:$R$200,'Summary Data'!$A95,'Data entry'!$B$6:$B$200,{"Confirmed";"Probable"},'Data entry'!$AO$6:$AO$200,$J$10, 'Data entry'!$BD$6:$BD$200,"&lt;&gt;*Negative*"))</f>
        <v>0</v>
      </c>
      <c r="K95" s="13">
        <f>SUM(COUNTIFS('Data entry'!$R$6:$R$200,'Summary Data'!$A95,'Data entry'!$B$6:$B$200,{"Confirmed";"Probable"},'Data entry'!$AO$6:$AO$200,$K$10, 'Data entry'!$BD$6:$BD$200,"&lt;&gt;*Negative*"))</f>
        <v>0</v>
      </c>
      <c r="L95" s="13">
        <f>SUM(COUNTIFS('Data entry'!$R$6:$R$200,'Summary Data'!$A95,'Data entry'!$B$6:$B$200,{"Confirmed";"Probable"},'Data entry'!$AO$6:$AO$200,$L$10, 'Data entry'!$BD$6:$BD$200,"&lt;&gt;*Negative*"))</f>
        <v>0</v>
      </c>
      <c r="M95" s="13">
        <f>SUM(COUNTIFS('Data entry'!$R$6:$R$200,'Summary Data'!$A95,'Data entry'!$B$6:$B$200,{"Confirmed";"Probable"},'Data entry'!$AO$6:$AO$200,$M$10, 'Data entry'!$BD$6:$BD$200,"&lt;&gt;*Negative*"))</f>
        <v>0</v>
      </c>
      <c r="N95" s="13">
        <f>SUM(COUNTIFS('Data entry'!$R$6:$R$200,'Summary Data'!$A95,'Data entry'!$B$6:$B$200,{"Confirmed";"Probable"},'Data entry'!$AO$6:$AO$200,$N$10, 'Data entry'!$BD$6:$BD$200,"&lt;&gt;*Negative*"))</f>
        <v>0</v>
      </c>
      <c r="O95" s="15">
        <f t="shared" si="7"/>
        <v>0</v>
      </c>
      <c r="P95" s="15">
        <f t="shared" si="8"/>
        <v>0</v>
      </c>
      <c r="Q95" s="15">
        <f>SUM(COUNTIFS('Data entry'!$R$6:$R$200,'Summary Data'!$A95,'Data entry'!$B$6:$B$200,{"Confirmed";"Probable"},'Data entry'!$AP$6:$AP$200,'Data Validation'!$U$2, 'Data entry'!$BD$6:$BD$200,"&lt;&gt;*Negative*"))</f>
        <v>0</v>
      </c>
      <c r="R95" s="15">
        <f>SUM(COUNTIFS('Data entry'!$R$6:$R$200,'Summary Data'!$A95,'Data entry'!$B$6:$B$200,{"Confirmed";"Probable"},'Data entry'!$AP$6:$AP$200,'Data Validation'!$U$3, 'Data entry'!$BD$6:$BD$200,"&lt;&gt;*Negative*"))</f>
        <v>0</v>
      </c>
      <c r="S95" s="15">
        <f>SUM(COUNTIFS('Data entry'!$R$6:$R$200,'Summary Data'!$A95,'Data entry'!$B$6:$B$200,{"Confirmed";"Probable"},'Data entry'!$AP$6:$AP$200,'Data Validation'!$U$4, 'Data entry'!$BD$6:$BD$200,"&lt;&gt;*Negative*"))</f>
        <v>0</v>
      </c>
      <c r="T95" s="15">
        <f>SUM(COUNTIFS('Data entry'!$R$6:$R$200,'Summary Data'!$A95,'Data entry'!$B$6:$B$200,{"Confirmed";"Probable"},'Data entry'!$AP$6:$AP$200,'Data Validation'!$U$5, 'Data entry'!$BD$6:$BD$200,"&lt;&gt;*Negative*"))</f>
        <v>0</v>
      </c>
      <c r="U95" s="15">
        <f>SUM(COUNTIFS('Data entry'!$R$6:$R$200,'Summary Data'!$A95,'Data entry'!$B$6:$B$200,{"Confirmed";"Probable"},'Data entry'!$AP$6:$AP$200,'Data Validation'!$U$6, 'Data entry'!$BD$6:$BD$200,"&lt;&gt;*Negative*"))</f>
        <v>0</v>
      </c>
      <c r="V95" s="15">
        <f>SUM(COUNTIFS('Data entry'!$R$6:$R$200,'Summary Data'!$A95,'Data entry'!$B$6:$B$200,{"Confirmed";"Probable"},'Data entry'!$AQ$6:$AQ$200,'Data Validation'!$V$2, 'Data entry'!$BD$6:$BD$200,"&lt;&gt;*Negative*"))</f>
        <v>0</v>
      </c>
      <c r="W95" s="15">
        <f>SUM(COUNTIFS('Data entry'!$R$6:$R$200,'Summary Data'!$A95,'Data entry'!$B$6:$B$200,{"Confirmed";"Probable"},'Data entry'!$AQ$6:$AQ$200,'Data Validation'!$V$3, 'Data entry'!$BD$6:$BD$200,"&lt;&gt;*Negative*"))</f>
        <v>0</v>
      </c>
      <c r="X95" s="15">
        <f>SUM(COUNTIFS('Data entry'!$R$6:$R$200,'Summary Data'!$A95,'Data entry'!$B$6:$B$200,{"Confirmed";"Probable"},'Data entry'!$AQ$6:$AQ$200,'Data Validation'!$V$4, 'Data entry'!$BD$6:$BD$200,"&lt;&gt;*Negative*"))</f>
        <v>0</v>
      </c>
      <c r="Y95" s="15">
        <f>SUM(COUNTIFS('Data entry'!$R$6:$R$200,'Summary Data'!$A95,'Data entry'!$B$6:$B$200,{"Confirmed";"Probable"},'Data entry'!$AQ$6:$AQ$200,'Data Validation'!$V$5, 'Data entry'!$BD$6:$BD$200,"&lt;&gt;*Negative*"))</f>
        <v>0</v>
      </c>
      <c r="Z95" s="15">
        <f>SUM(COUNTIFS('Data entry'!$R$6:$R$200,'Summary Data'!$A95,'Data entry'!$B$6:$B$200,{"Confirmed";"Probable"},'Data entry'!$AQ$6:$AQ$200,'Data Validation'!$V$6, 'Data entry'!$BD$6:$BD$200,"&lt;&gt;*Negative*"))</f>
        <v>0</v>
      </c>
      <c r="AA95" s="15">
        <f>SUM(COUNTIFS('Data entry'!$R$6:$R$200,'Summary Data'!$A95,'Data entry'!$B$6:$B$200,{"Confirmed";"Probable"},'Data entry'!$AQ$6:$AQ$200,'Data Validation'!$V$7, 'Data entry'!$BD$6:$BD$200,"&lt;&gt;*Negative*"))</f>
        <v>0</v>
      </c>
      <c r="AB95" s="15">
        <f>SUM(COUNTIFS('Data entry'!$R$6:$R$200,'Summary Data'!$A95,'Data entry'!$B$6:$B$200,{"Confirmed";"Probable"},'Data entry'!$AQ$6:$AQ$200,'Data Validation'!$V$8, 'Data entry'!$BD$6:$BD$200,"&lt;&gt;*Negative*"))</f>
        <v>0</v>
      </c>
      <c r="AC95" s="15">
        <f>SUM(COUNTIFS('Data entry'!$R$6:$R$200,'Summary Data'!$A95,'Data entry'!$B$6:$B$200,{"Confirmed";"Probable"},'Data entry'!$AQ$6:$AQ$200,'Data Validation'!$V$9, 'Data entry'!$BD$6:$BD$200,"&lt;&gt;*Negative*"))</f>
        <v>0</v>
      </c>
      <c r="AD95" s="15">
        <f>SUM(COUNTIFS('Data entry'!$R$6:$R$200,'Summary Data'!$A95,'Data entry'!$B$6:$B$200,{"Confirmed";"Probable"},'Data entry'!$AQ$6:$AQ$200,'Data Validation'!$V$10, 'Data entry'!$BD$6:$BD$200,"&lt;&gt;*Negative*"))</f>
        <v>0</v>
      </c>
      <c r="AE95" s="15">
        <f>SUM(COUNTIFS('Data entry'!$R$6:$R$200,'Summary Data'!$A95,'Data entry'!$B$6:$B$200,{"Confirmed";"Probable"},'Data entry'!$AQ$6:$AQ$200,'Data Validation'!$V$11, 'Data entry'!$BD$6:$BD$200,"&lt;&gt;*Negative*"))</f>
        <v>0</v>
      </c>
      <c r="AF95" s="15">
        <f>SUM(COUNTIFS('Data entry'!$R$6:$R$200,'Summary Data'!$A95,'Data entry'!$B$6:$B$200,{"Confirmed";"Probable"},'Data entry'!$AQ$6:$AQ$200,'Data Validation'!$V$2, 'Data entry'!$AP$6:$AP$200,'Data Validation'!$U$2, 'Data entry'!$BD$6:$BD$200,"&lt;&gt;*Negative*"))</f>
        <v>0</v>
      </c>
      <c r="AG95" s="15">
        <f>SUM(COUNTIFS('Data entry'!$R$6:$R$200,'Summary Data'!$A95,'Data entry'!$B$6:$B$200,{"Confirmed";"Probable"},'Data entry'!$AQ$6:$AQ$200,'Data Validation'!$V$2, 'Data entry'!$AP$6:$AP$200,'Data Validation'!$U$3, 'Data entry'!$BD$6:$BD$200,"&lt;&gt;*Negative*"))</f>
        <v>0</v>
      </c>
      <c r="AH95" s="15">
        <f>SUM(COUNTIFS('Data entry'!$R$6:$R$200,'Summary Data'!$A95,'Data entry'!$B$6:$B$200,{"Confirmed";"Probable"},'Data entry'!$AQ$6:$AQ$200,'Data Validation'!$V$2, 'Data entry'!$AP$6:$AP$200,'Data Validation'!$U$4, 'Data entry'!$BD$6:$BD$200,"&lt;&gt;*Negative*"))</f>
        <v>0</v>
      </c>
      <c r="AI95" s="15">
        <f>SUM(COUNTIFS('Data entry'!$R$6:$R$200,'Summary Data'!$A95,'Data entry'!$B$6:$B$200,{"Confirmed";"Probable"},'Data entry'!$AQ$6:$AQ$200,'Data Validation'!$V$2, 'Data entry'!$AP$6:$AP$200,'Data Validation'!$U$5, 'Data entry'!$BD$6:$BD$200,"&lt;&gt;*Negative*"))</f>
        <v>0</v>
      </c>
      <c r="AJ95" s="15">
        <f>SUM(COUNTIFS('Data entry'!$R$6:$R$200,'Summary Data'!$A95,'Data entry'!$B$6:$B$200,{"Confirmed";"Probable"},'Data entry'!$AQ$6:$AQ$200,'Data Validation'!$V$2, 'Data entry'!$AP$6:$AP$200,'Data Validation'!$U$6, 'Data entry'!$BD$6:$BD$200,"&lt;&gt;*Negative*"))</f>
        <v>0</v>
      </c>
      <c r="AK95" s="15">
        <f>SUM(COUNTIFS('Data entry'!$R$6:$R$200,'Summary Data'!$A95,'Data entry'!$B$6:$B$200,{"Confirmed";"Probable"},'Data entry'!$AQ$6:$AQ$200,'Data Validation'!$V$3, 'Data entry'!$AP$6:$AP$200,'Data Validation'!$U$2, 'Data entry'!$BD$6:$BD$200,"&lt;&gt;*Negative*"))</f>
        <v>0</v>
      </c>
      <c r="AL95" s="15">
        <f>SUM(COUNTIFS('Data entry'!$R$6:$R$200,'Summary Data'!$A95,'Data entry'!$B$6:$B$200,{"Confirmed";"Probable"},'Data entry'!$AQ$6:$AQ$200,'Data Validation'!$V$3, 'Data entry'!$AP$6:$AP$200,'Data Validation'!$U$3, 'Data entry'!$BD$6:$BD$200,"&lt;&gt;*Negative*"))</f>
        <v>0</v>
      </c>
      <c r="AM95" s="15">
        <f>SUM(COUNTIFS('Data entry'!$R$6:$R$200,'Summary Data'!$A95,'Data entry'!$B$6:$B$200,{"Confirmed";"Probable"},'Data entry'!$AQ$6:$AQ$200,'Data Validation'!$V$3, 'Data entry'!$AP$6:$AP$200,'Data Validation'!$U$4, 'Data entry'!$BD$6:$BD$200,"&lt;&gt;*Negative*"))</f>
        <v>0</v>
      </c>
      <c r="AN95" s="15">
        <f>SUM(COUNTIFS('Data entry'!$R$6:$R$200,'Summary Data'!$A95,'Data entry'!$B$6:$B$200,{"Confirmed";"Probable"},'Data entry'!$AQ$6:$AQ$200,'Data Validation'!$V$3, 'Data entry'!$AP$6:$AP$200,'Data Validation'!$U$5, 'Data entry'!$BD$6:$BD$200,"&lt;&gt;*Negative*"))</f>
        <v>0</v>
      </c>
      <c r="AO95" s="15">
        <f>SUM(COUNTIFS('Data entry'!$R$6:$R$200,'Summary Data'!$A95,'Data entry'!$B$6:$B$200,{"Confirmed";"Probable"},'Data entry'!$AQ$6:$AQ$200,'Data Validation'!$V$3, 'Data entry'!$AP$6:$AP$200,'Data Validation'!$U$6, 'Data entry'!$BD$6:$BD$200,"&lt;&gt;*Negative*"))</f>
        <v>0</v>
      </c>
      <c r="AP95" s="15">
        <f>SUM(COUNTIFS('Data entry'!$R$6:$R$200,'Summary Data'!$A95,'Data entry'!$B$6:$B$200,{"Confirmed";"Probable"},'Data entry'!$AQ$6:$AQ$200,'Data Validation'!$V$4, 'Data entry'!$AP$6:$AP$200,'Data Validation'!$U$2, 'Data entry'!$BD$6:$BD$200,"&lt;&gt;*Negative*"))</f>
        <v>0</v>
      </c>
      <c r="AQ95" s="15">
        <f>SUM(COUNTIFS('Data entry'!$R$6:$R$200,'Summary Data'!$A95,'Data entry'!$B$6:$B$200,{"Confirmed";"Probable"},'Data entry'!$AQ$6:$AQ$200,'Data Validation'!$V$4, 'Data entry'!$AP$6:$AP$200,'Data Validation'!$U$3, 'Data entry'!$BD$6:$BD$200,"&lt;&gt;*Negative*"))</f>
        <v>0</v>
      </c>
      <c r="AR95" s="15">
        <f>SUM(COUNTIFS('Data entry'!$R$6:$R$200,'Summary Data'!$A95,'Data entry'!$B$6:$B$200,{"Confirmed";"Probable"},'Data entry'!$AQ$6:$AQ$200,'Data Validation'!$V$4, 'Data entry'!$AP$6:$AP$200,'Data Validation'!$U$4, 'Data entry'!$BD$6:$BD$200,"&lt;&gt;*Negative*"))</f>
        <v>0</v>
      </c>
      <c r="AS95" s="15">
        <f>SUM(COUNTIFS('Data entry'!$R$6:$R$200,'Summary Data'!$A95,'Data entry'!$B$6:$B$200,{"Confirmed";"Probable"},'Data entry'!$AQ$6:$AQ$200,'Data Validation'!$V$4, 'Data entry'!$AP$6:$AP$200,'Data Validation'!$U$5, 'Data entry'!$BD$6:$BD$200,"&lt;&gt;*Negative*"))</f>
        <v>0</v>
      </c>
      <c r="AT95" s="15">
        <f>SUM(COUNTIFS('Data entry'!$R$6:$R$200,'Summary Data'!$A95,'Data entry'!$B$6:$B$200,{"Confirmed";"Probable"},'Data entry'!$AQ$6:$AQ$200,'Data Validation'!$V$4, 'Data entry'!$AP$6:$AP$200,'Data Validation'!$U$6, 'Data entry'!$BD$6:$BD$200,"&lt;&gt;*Negative*"))</f>
        <v>0</v>
      </c>
      <c r="AU95" s="15">
        <f>SUM(COUNTIFS('Data entry'!$R$6:$R$200,'Summary Data'!$A95,'Data entry'!$B$6:$B$200,{"Confirmed";"Probable"},'Data entry'!$AQ$6:$AQ$200,'Data Validation'!$V$5, 'Data entry'!$AP$6:$AP$200,'Data Validation'!$U$2, 'Data entry'!$BD$6:$BD$200,"&lt;&gt;*Negative*"))</f>
        <v>0</v>
      </c>
      <c r="AV95" s="15">
        <f>SUM(COUNTIFS('Data entry'!$R$6:$R$200,'Summary Data'!$A95,'Data entry'!$B$6:$B$200,{"Confirmed";"Probable"},'Data entry'!$AQ$6:$AQ$200,'Data Validation'!$V$5, 'Data entry'!$AP$6:$AP$200,'Data Validation'!$U$3, 'Data entry'!$BD$6:$BD$200,"&lt;&gt;*Negative*"))</f>
        <v>0</v>
      </c>
      <c r="AW95" s="15">
        <f>SUM(COUNTIFS('Data entry'!$R$6:$R$200,'Summary Data'!$A95,'Data entry'!$B$6:$B$200,{"Confirmed";"Probable"},'Data entry'!$AQ$6:$AQ$200,'Data Validation'!$V$5, 'Data entry'!$AP$6:$AP$200,'Data Validation'!$U$4, 'Data entry'!$BD$6:$BD$200,"&lt;&gt;*Negative*"))</f>
        <v>0</v>
      </c>
      <c r="AX95" s="15">
        <f>SUM(COUNTIFS('Data entry'!$R$6:$R$200,'Summary Data'!$A95,'Data entry'!$B$6:$B$200,{"Confirmed";"Probable"},'Data entry'!$AQ$6:$AQ$200,'Data Validation'!$V$5, 'Data entry'!$AP$6:$AP$200,'Data Validation'!$U$5, 'Data entry'!$BD$6:$BD$200,"&lt;&gt;*Negative*"))</f>
        <v>0</v>
      </c>
      <c r="AY95" s="15">
        <f>SUM(COUNTIFS('Data entry'!$R$6:$R$200,'Summary Data'!$A95,'Data entry'!$B$6:$B$200,{"Confirmed";"Probable"},'Data entry'!$AQ$6:$AQ$200,'Data Validation'!$V$5, 'Data entry'!$AP$6:$AP$200,'Data Validation'!$U$6, 'Data entry'!$BD$6:$BD$200,"&lt;&gt;*Negative*"))</f>
        <v>0</v>
      </c>
      <c r="AZ95" s="15">
        <f>SUM(COUNTIFS('Data entry'!$R$6:$R$200,'Summary Data'!$A95,'Data entry'!$B$6:$B$200,{"Confirmed";"Probable"},'Data entry'!$AQ$6:$AQ$200,'Data Validation'!$V$6, 'Data entry'!$AP$6:$AP$200,'Data Validation'!$U$2, 'Data entry'!$BD$6:$BD$200,"&lt;&gt;*Negative*"))</f>
        <v>0</v>
      </c>
      <c r="BA95" s="15">
        <f>SUM(COUNTIFS('Data entry'!$R$6:$R$200,'Summary Data'!$A95,'Data entry'!$B$6:$B$200,{"Confirmed";"Probable"},'Data entry'!$AQ$6:$AQ$200,'Data Validation'!$V$6, 'Data entry'!$AP$6:$AP$200,'Data Validation'!$U$3, 'Data entry'!$BD$6:$BD$200,"&lt;&gt;*Negative*"))</f>
        <v>0</v>
      </c>
      <c r="BB95" s="15">
        <f>SUM(COUNTIFS('Data entry'!$R$6:$R$200,'Summary Data'!$A95,'Data entry'!$B$6:$B$200,{"Confirmed";"Probable"},'Data entry'!$AQ$6:$AQ$200,'Data Validation'!$V$6, 'Data entry'!$AP$6:$AP$200,'Data Validation'!$U$4, 'Data entry'!$BD$6:$BD$200,"&lt;&gt;*Negative*"))</f>
        <v>0</v>
      </c>
      <c r="BC95" s="15">
        <f>SUM(COUNTIFS('Data entry'!$R$6:$R$200,'Summary Data'!$A95,'Data entry'!$B$6:$B$200,{"Confirmed";"Probable"},'Data entry'!$AQ$6:$AQ$200,'Data Validation'!$V$6, 'Data entry'!$AP$6:$AP$200,'Data Validation'!$U$5, 'Data entry'!$BD$6:$BD$200,"&lt;&gt;*Negative*"))</f>
        <v>0</v>
      </c>
      <c r="BD95" s="15">
        <f>SUM(COUNTIFS('Data entry'!$R$6:$R$200,'Summary Data'!$A95,'Data entry'!$B$6:$B$200,{"Confirmed";"Probable"},'Data entry'!$AQ$6:$AQ$200,'Data Validation'!$V$6, 'Data entry'!$AP$6:$AP$200,'Data Validation'!$U$6, 'Data entry'!$BD$6:$BD$200,"&lt;&gt;*Negative*"))</f>
        <v>0</v>
      </c>
      <c r="BE95" s="15">
        <f>SUM(COUNTIFS('Data entry'!$R$6:$R$200,'Summary Data'!$A95,'Data entry'!$B$6:$B$200,{"Confirmed";"Probable"},'Data entry'!$AQ$6:$AQ$200,'Data Validation'!$V$7, 'Data entry'!$AP$6:$AP$200,'Data Validation'!$U$2, 'Data entry'!$BD$6:$BD$200,"&lt;&gt;*Negative*"))</f>
        <v>0</v>
      </c>
      <c r="BF95" s="15">
        <f>SUM(COUNTIFS('Data entry'!$R$6:$R$200,'Summary Data'!$A95,'Data entry'!$B$6:$B$200,{"Confirmed";"Probable"},'Data entry'!$AQ$6:$AQ$200,'Data Validation'!$V$7, 'Data entry'!$AP$6:$AP$200,'Data Validation'!$U$3, 'Data entry'!$BD$6:$BD$200,"&lt;&gt;*Negative*"))</f>
        <v>0</v>
      </c>
      <c r="BG95" s="15">
        <f>SUM(COUNTIFS('Data entry'!$R$6:$R$200,'Summary Data'!$A95,'Data entry'!$B$6:$B$200,{"Confirmed";"Probable"},'Data entry'!$AQ$6:$AQ$200,'Data Validation'!$V$7, 'Data entry'!$AP$6:$AP$200,'Data Validation'!$U$4, 'Data entry'!$BD$6:$BD$200,"&lt;&gt;*Negative*"))</f>
        <v>0</v>
      </c>
      <c r="BH95" s="15">
        <f>SUM(COUNTIFS('Data entry'!$R$6:$R$200,'Summary Data'!$A95,'Data entry'!$B$6:$B$200,{"Confirmed";"Probable"},'Data entry'!$AQ$6:$AQ$200,'Data Validation'!$V$7, 'Data entry'!$AP$6:$AP$200,'Data Validation'!$U$5, 'Data entry'!$BD$6:$BD$200,"&lt;&gt;*Negative*"))</f>
        <v>0</v>
      </c>
      <c r="BI95" s="15">
        <f>SUM(COUNTIFS('Data entry'!$R$6:$R$200,'Summary Data'!$A95,'Data entry'!$B$6:$B$200,{"Confirmed";"Probable"},'Data entry'!$AQ$6:$AQ$200,'Data Validation'!$V$7, 'Data entry'!$AP$6:$AP$200,'Data Validation'!$U$6, 'Data entry'!$BD$6:$BD$200,"&lt;&gt;*Negative*"))</f>
        <v>0</v>
      </c>
      <c r="BJ95" s="15">
        <f>SUM(COUNTIFS('Data entry'!$R$6:$R$200,'Summary Data'!$A95,'Data entry'!$B$6:$B$200,{"Confirmed";"Probable"},'Data entry'!$AQ$6:$AQ$200,'Data Validation'!$V$8, 'Data entry'!$AP$6:$AP$200,'Data Validation'!$U$2, 'Data entry'!$BD$6:$BD$200,"&lt;&gt;*Negative*"))</f>
        <v>0</v>
      </c>
      <c r="BK95" s="15">
        <f>SUM(COUNTIFS('Data entry'!$R$6:$R$200,'Summary Data'!$A95,'Data entry'!$B$6:$B$200,{"Confirmed";"Probable"},'Data entry'!$AQ$6:$AQ$200,'Data Validation'!$V$8, 'Data entry'!$AP$6:$AP$200,'Data Validation'!$U$3, 'Data entry'!$BD$6:$BD$200,"&lt;&gt;*Negative*"))</f>
        <v>0</v>
      </c>
      <c r="BL95" s="15">
        <f>SUM(COUNTIFS('Data entry'!$R$6:$R$200,'Summary Data'!$A95,'Data entry'!$B$6:$B$200,{"Confirmed";"Probable"},'Data entry'!$AQ$6:$AQ$200,'Data Validation'!$V$8, 'Data entry'!$AP$6:$AP$200,'Data Validation'!$U$4, 'Data entry'!$BD$6:$BD$200,"&lt;&gt;*Negative*"))</f>
        <v>0</v>
      </c>
      <c r="BM95" s="15">
        <f>SUM(COUNTIFS('Data entry'!$R$6:$R$200,'Summary Data'!$A95,'Data entry'!$B$6:$B$200,{"Confirmed";"Probable"},'Data entry'!$AQ$6:$AQ$200,'Data Validation'!$V$8, 'Data entry'!$AP$6:$AP$200,'Data Validation'!$U$5, 'Data entry'!$BD$6:$BD$200,"&lt;&gt;*Negative*"))</f>
        <v>0</v>
      </c>
      <c r="BN95" s="15">
        <f>SUM(COUNTIFS('Data entry'!$R$6:$R$200,'Summary Data'!$A95,'Data entry'!$B$6:$B$200,{"Confirmed";"Probable"},'Data entry'!$AQ$6:$AQ$200,'Data Validation'!$V$8, 'Data entry'!$AP$6:$AP$200,'Data Validation'!$U$6, 'Data entry'!$BD$6:$BD$200,"&lt;&gt;*Negative*"))</f>
        <v>0</v>
      </c>
      <c r="BO95" s="15">
        <f>SUM(COUNTIFS('Data entry'!$R$6:$R$200,'Summary Data'!$A95,'Data entry'!$B$6:$B$200,{"Confirmed";"Probable"},'Data entry'!$AQ$6:$AQ$200,'Data Validation'!$V$9, 'Data entry'!$AP$6:$AP$200,'Data Validation'!$U$2, 'Data entry'!$BD$6:$BD$200,"&lt;&gt;*Negative*"))</f>
        <v>0</v>
      </c>
      <c r="BP95" s="15">
        <f>SUM(COUNTIFS('Data entry'!$R$6:$R$200,'Summary Data'!$A95,'Data entry'!$B$6:$B$200,{"Confirmed";"Probable"},'Data entry'!$AQ$6:$AQ$200,'Data Validation'!$V$9, 'Data entry'!$AP$6:$AP$200,'Data Validation'!$U$3, 'Data entry'!$BD$6:$BD$200,"&lt;&gt;*Negative*"))</f>
        <v>0</v>
      </c>
      <c r="BQ95" s="15">
        <f>SUM(COUNTIFS('Data entry'!$R$6:$R$200,'Summary Data'!$A95,'Data entry'!$B$6:$B$200,{"Confirmed";"Probable"},'Data entry'!$AQ$6:$AQ$200,'Data Validation'!$V$9, 'Data entry'!$AP$6:$AP$200,'Data Validation'!$U$4, 'Data entry'!$BD$6:$BD$200,"&lt;&gt;*Negative*"))</f>
        <v>0</v>
      </c>
      <c r="BR95" s="15">
        <f>SUM(COUNTIFS('Data entry'!$R$6:$R$200,'Summary Data'!$A95,'Data entry'!$B$6:$B$200,{"Confirmed";"Probable"},'Data entry'!$AQ$6:$AQ$200,'Data Validation'!$V$9, 'Data entry'!$AP$6:$AP$200,'Data Validation'!$U$5, 'Data entry'!$BD$6:$BD$200,"&lt;&gt;*Negative*"))</f>
        <v>0</v>
      </c>
      <c r="BS95" s="15">
        <f>SUM(COUNTIFS('Data entry'!$R$6:$R$200,'Summary Data'!$A95,'Data entry'!$B$6:$B$200,{"Confirmed";"Probable"},'Data entry'!$AQ$6:$AQ$200,'Data Validation'!$V$9, 'Data entry'!$AP$6:$AP$200,'Data Validation'!$U$6, 'Data entry'!$BD$6:$BD$200,"&lt;&gt;*Negative*"))</f>
        <v>0</v>
      </c>
      <c r="BT95" s="15">
        <f>SUM(COUNTIFS('Data entry'!$R$6:$R$200,'Summary Data'!$A95,'Data entry'!$B$6:$B$200,{"Confirmed";"Probable"},'Data entry'!$AQ$6:$AQ$200,'Data Validation'!$V$10, 'Data entry'!$AP$6:$AP$200,'Data Validation'!$U$2, 'Data entry'!$BD$6:$BD$200,"&lt;&gt;*Negative*"))</f>
        <v>0</v>
      </c>
      <c r="BU95" s="15">
        <f>SUM(COUNTIFS('Data entry'!$R$6:$R$200,'Summary Data'!$A95,'Data entry'!$B$6:$B$200,{"Confirmed";"Probable"},'Data entry'!$AQ$6:$AQ$200,'Data Validation'!$V$10, 'Data entry'!$AP$6:$AP$200,'Data Validation'!$U$3, 'Data entry'!$BD$6:$BD$200,"&lt;&gt;*Negative*"))</f>
        <v>0</v>
      </c>
      <c r="BV95" s="15">
        <f>SUM(COUNTIFS('Data entry'!$R$6:$R$200,'Summary Data'!$A95,'Data entry'!$B$6:$B$200,{"Confirmed";"Probable"},'Data entry'!$AQ$6:$AQ$200,'Data Validation'!$V$10, 'Data entry'!$AP$6:$AP$200,'Data Validation'!$U$4, 'Data entry'!$BD$6:$BD$200,"&lt;&gt;*Negative*"))</f>
        <v>0</v>
      </c>
      <c r="BW95" s="15">
        <f>SUM(COUNTIFS('Data entry'!$R$6:$R$200,'Summary Data'!$A95,'Data entry'!$B$6:$B$200,{"Confirmed";"Probable"},'Data entry'!$AQ$6:$AQ$200,'Data Validation'!$V$10, 'Data entry'!$AP$6:$AP$200,'Data Validation'!$U$5, 'Data entry'!$BD$6:$BD$200,"&lt;&gt;*Negative*"))</f>
        <v>0</v>
      </c>
      <c r="BX95" s="15">
        <f>SUM(COUNTIFS('Data entry'!$R$6:$R$200,'Summary Data'!$A95,'Data entry'!$B$6:$B$200,{"Confirmed";"Probable"},'Data entry'!$AQ$6:$AQ$200,'Data Validation'!$V$10, 'Data entry'!$AP$6:$AP$200,'Data Validation'!$U$6, 'Data entry'!$BD$6:$BD$200,"&lt;&gt;*Negative*"))</f>
        <v>0</v>
      </c>
      <c r="BY95" s="15">
        <f>SUM(COUNTIFS('Data entry'!$R$6:$R$200,'Summary Data'!$A95,'Data entry'!$B$6:$B$200,{"Confirmed";"Probable"},'Data entry'!$AQ$6:$AQ$200,'Data Validation'!$V$11, 'Data entry'!$AP$6:$AP$200,'Data Validation'!$U$2, 'Data entry'!$BD$6:$BD$200,"&lt;&gt;*Negative*"))</f>
        <v>0</v>
      </c>
      <c r="BZ95" s="15">
        <f>SUM(COUNTIFS('Data entry'!$R$6:$R$200,'Summary Data'!$A95,'Data entry'!$B$6:$B$200,{"Confirmed";"Probable"},'Data entry'!$AQ$6:$AQ$200,'Data Validation'!$V$11, 'Data entry'!$AP$6:$AP$200,'Data Validation'!$U$3, 'Data entry'!$BD$6:$BD$200,"&lt;&gt;*Negative*"))</f>
        <v>0</v>
      </c>
      <c r="CA95" s="15">
        <f>SUM(COUNTIFS('Data entry'!$R$6:$R$200,'Summary Data'!$A95,'Data entry'!$B$6:$B$200,{"Confirmed";"Probable"},'Data entry'!$AQ$6:$AQ$200,'Data Validation'!$V$11, 'Data entry'!$AP$6:$AP$200,'Data Validation'!$U$4, 'Data entry'!$BD$6:$BD$200,"&lt;&gt;*Negative*"))</f>
        <v>0</v>
      </c>
      <c r="CB95" s="15">
        <f>SUM(COUNTIFS('Data entry'!$R$6:$R$200,'Summary Data'!$A95,'Data entry'!$B$6:$B$200,{"Confirmed";"Probable"},'Data entry'!$AQ$6:$AQ$200,'Data Validation'!$V$11, 'Data entry'!$AP$6:$AP$200,'Data Validation'!$U$5, 'Data entry'!$BD$6:$BD$200,"&lt;&gt;*Negative*"))</f>
        <v>0</v>
      </c>
      <c r="CC95" s="15">
        <f>SUM(COUNTIFS('Data entry'!$R$6:$R$200,'Summary Data'!$A95,'Data entry'!$B$6:$B$200,{"Confirmed";"Probable"},'Data entry'!$AQ$6:$AQ$200,'Data Validation'!$V$11, 'Data entry'!$AP$6:$AP$200,'Data Validation'!$U$6, 'Data entry'!$BD$6:$BD$200,"&lt;&gt;*Negative*"))</f>
        <v>0</v>
      </c>
    </row>
    <row r="96" spans="1:81" x14ac:dyDescent="0.3">
      <c r="A96" s="12">
        <f t="shared" si="9"/>
        <v>84</v>
      </c>
      <c r="B96" s="13">
        <f t="shared" si="6"/>
        <v>0</v>
      </c>
      <c r="C96" s="13">
        <f>COUNTIFS('Data entry'!$R$6:$R$200,$A96,'Data entry'!$B$6:$B$200,"Confirmed",'Data entry'!$BD$6:$BD$200,"&lt;&gt;*Negative*")</f>
        <v>0</v>
      </c>
      <c r="D96" s="13">
        <f>COUNTIFS('Data entry'!$R$6:$R$200,$A96,'Data entry'!$B$6:$B$200,"Probable",'Data entry'!$BD$6:$BD$200,"&lt;&gt;*Negative*")</f>
        <v>0</v>
      </c>
      <c r="E96" s="13">
        <f>COUNTIFS('Data entry'!$R$6:$R$200,$A96,'Data entry'!$B$6:$B$200,"DNM")</f>
        <v>0</v>
      </c>
      <c r="F96" s="13">
        <f>SUM(COUNTIFS('Data entry'!$R$6:$R$200,'Summary Data'!$A96,'Data entry'!$B$6:$B$200,{"Confirmed";"Probable"},'Data entry'!$AO$6:$AO$200,$F$10, 'Data entry'!$BD$6:$BD$200,"&lt;&gt;*Negative*"))</f>
        <v>0</v>
      </c>
      <c r="G96" s="13">
        <f>SUM(COUNTIFS('Data entry'!$R$6:$R$200,'Summary Data'!$A96,'Data entry'!$B$6:$B$200,{"Confirmed";"Probable"},'Data entry'!$AO$6:$AO$200,$G$10, 'Data entry'!$BD$6:$BD$200,"&lt;&gt;*Negative*"))</f>
        <v>0</v>
      </c>
      <c r="H96" s="13">
        <f>SUM(COUNTIFS('Data entry'!$R$6:$R$200,'Summary Data'!$A96,'Data entry'!$B$6:$B$200,{"Confirmed";"Probable"},'Data entry'!$AO$6:$AO$200,$H$10, 'Data entry'!$BD$6:$BD$200,"&lt;&gt;*Negative*"))</f>
        <v>0</v>
      </c>
      <c r="I96" s="13">
        <f>SUM(COUNTIFS('Data entry'!$R$6:$R$200,'Summary Data'!$A96,'Data entry'!$B$6:$B$200,{"Confirmed";"Probable"},'Data entry'!$AO$6:$AO$200,$I$10, 'Data entry'!$BD$6:$BD$200,"&lt;&gt;*Negative*"))</f>
        <v>0</v>
      </c>
      <c r="J96" s="13">
        <f>SUM(COUNTIFS('Data entry'!$R$6:$R$200,'Summary Data'!$A96,'Data entry'!$B$6:$B$200,{"Confirmed";"Probable"},'Data entry'!$AO$6:$AO$200,$J$10, 'Data entry'!$BD$6:$BD$200,"&lt;&gt;*Negative*"))</f>
        <v>0</v>
      </c>
      <c r="K96" s="13">
        <f>SUM(COUNTIFS('Data entry'!$R$6:$R$200,'Summary Data'!$A96,'Data entry'!$B$6:$B$200,{"Confirmed";"Probable"},'Data entry'!$AO$6:$AO$200,$K$10, 'Data entry'!$BD$6:$BD$200,"&lt;&gt;*Negative*"))</f>
        <v>0</v>
      </c>
      <c r="L96" s="13">
        <f>SUM(COUNTIFS('Data entry'!$R$6:$R$200,'Summary Data'!$A96,'Data entry'!$B$6:$B$200,{"Confirmed";"Probable"},'Data entry'!$AO$6:$AO$200,$L$10, 'Data entry'!$BD$6:$BD$200,"&lt;&gt;*Negative*"))</f>
        <v>0</v>
      </c>
      <c r="M96" s="13">
        <f>SUM(COUNTIFS('Data entry'!$R$6:$R$200,'Summary Data'!$A96,'Data entry'!$B$6:$B$200,{"Confirmed";"Probable"},'Data entry'!$AO$6:$AO$200,$M$10, 'Data entry'!$BD$6:$BD$200,"&lt;&gt;*Negative*"))</f>
        <v>0</v>
      </c>
      <c r="N96" s="13">
        <f>SUM(COUNTIFS('Data entry'!$R$6:$R$200,'Summary Data'!$A96,'Data entry'!$B$6:$B$200,{"Confirmed";"Probable"},'Data entry'!$AO$6:$AO$200,$N$10, 'Data entry'!$BD$6:$BD$200,"&lt;&gt;*Negative*"))</f>
        <v>0</v>
      </c>
      <c r="O96" s="15">
        <f t="shared" si="7"/>
        <v>0</v>
      </c>
      <c r="P96" s="15">
        <f t="shared" si="8"/>
        <v>0</v>
      </c>
      <c r="Q96" s="15">
        <f>SUM(COUNTIFS('Data entry'!$R$6:$R$200,'Summary Data'!$A96,'Data entry'!$B$6:$B$200,{"Confirmed";"Probable"},'Data entry'!$AP$6:$AP$200,'Data Validation'!$U$2, 'Data entry'!$BD$6:$BD$200,"&lt;&gt;*Negative*"))</f>
        <v>0</v>
      </c>
      <c r="R96" s="15">
        <f>SUM(COUNTIFS('Data entry'!$R$6:$R$200,'Summary Data'!$A96,'Data entry'!$B$6:$B$200,{"Confirmed";"Probable"},'Data entry'!$AP$6:$AP$200,'Data Validation'!$U$3, 'Data entry'!$BD$6:$BD$200,"&lt;&gt;*Negative*"))</f>
        <v>0</v>
      </c>
      <c r="S96" s="15">
        <f>SUM(COUNTIFS('Data entry'!$R$6:$R$200,'Summary Data'!$A96,'Data entry'!$B$6:$B$200,{"Confirmed";"Probable"},'Data entry'!$AP$6:$AP$200,'Data Validation'!$U$4, 'Data entry'!$BD$6:$BD$200,"&lt;&gt;*Negative*"))</f>
        <v>0</v>
      </c>
      <c r="T96" s="15">
        <f>SUM(COUNTIFS('Data entry'!$R$6:$R$200,'Summary Data'!$A96,'Data entry'!$B$6:$B$200,{"Confirmed";"Probable"},'Data entry'!$AP$6:$AP$200,'Data Validation'!$U$5, 'Data entry'!$BD$6:$BD$200,"&lt;&gt;*Negative*"))</f>
        <v>0</v>
      </c>
      <c r="U96" s="15">
        <f>SUM(COUNTIFS('Data entry'!$R$6:$R$200,'Summary Data'!$A96,'Data entry'!$B$6:$B$200,{"Confirmed";"Probable"},'Data entry'!$AP$6:$AP$200,'Data Validation'!$U$6, 'Data entry'!$BD$6:$BD$200,"&lt;&gt;*Negative*"))</f>
        <v>0</v>
      </c>
      <c r="V96" s="15">
        <f>SUM(COUNTIFS('Data entry'!$R$6:$R$200,'Summary Data'!$A96,'Data entry'!$B$6:$B$200,{"Confirmed";"Probable"},'Data entry'!$AQ$6:$AQ$200,'Data Validation'!$V$2, 'Data entry'!$BD$6:$BD$200,"&lt;&gt;*Negative*"))</f>
        <v>0</v>
      </c>
      <c r="W96" s="15">
        <f>SUM(COUNTIFS('Data entry'!$R$6:$R$200,'Summary Data'!$A96,'Data entry'!$B$6:$B$200,{"Confirmed";"Probable"},'Data entry'!$AQ$6:$AQ$200,'Data Validation'!$V$3, 'Data entry'!$BD$6:$BD$200,"&lt;&gt;*Negative*"))</f>
        <v>0</v>
      </c>
      <c r="X96" s="15">
        <f>SUM(COUNTIFS('Data entry'!$R$6:$R$200,'Summary Data'!$A96,'Data entry'!$B$6:$B$200,{"Confirmed";"Probable"},'Data entry'!$AQ$6:$AQ$200,'Data Validation'!$V$4, 'Data entry'!$BD$6:$BD$200,"&lt;&gt;*Negative*"))</f>
        <v>0</v>
      </c>
      <c r="Y96" s="15">
        <f>SUM(COUNTIFS('Data entry'!$R$6:$R$200,'Summary Data'!$A96,'Data entry'!$B$6:$B$200,{"Confirmed";"Probable"},'Data entry'!$AQ$6:$AQ$200,'Data Validation'!$V$5, 'Data entry'!$BD$6:$BD$200,"&lt;&gt;*Negative*"))</f>
        <v>0</v>
      </c>
      <c r="Z96" s="15">
        <f>SUM(COUNTIFS('Data entry'!$R$6:$R$200,'Summary Data'!$A96,'Data entry'!$B$6:$B$200,{"Confirmed";"Probable"},'Data entry'!$AQ$6:$AQ$200,'Data Validation'!$V$6, 'Data entry'!$BD$6:$BD$200,"&lt;&gt;*Negative*"))</f>
        <v>0</v>
      </c>
      <c r="AA96" s="15">
        <f>SUM(COUNTIFS('Data entry'!$R$6:$R$200,'Summary Data'!$A96,'Data entry'!$B$6:$B$200,{"Confirmed";"Probable"},'Data entry'!$AQ$6:$AQ$200,'Data Validation'!$V$7, 'Data entry'!$BD$6:$BD$200,"&lt;&gt;*Negative*"))</f>
        <v>0</v>
      </c>
      <c r="AB96" s="15">
        <f>SUM(COUNTIFS('Data entry'!$R$6:$R$200,'Summary Data'!$A96,'Data entry'!$B$6:$B$200,{"Confirmed";"Probable"},'Data entry'!$AQ$6:$AQ$200,'Data Validation'!$V$8, 'Data entry'!$BD$6:$BD$200,"&lt;&gt;*Negative*"))</f>
        <v>0</v>
      </c>
      <c r="AC96" s="15">
        <f>SUM(COUNTIFS('Data entry'!$R$6:$R$200,'Summary Data'!$A96,'Data entry'!$B$6:$B$200,{"Confirmed";"Probable"},'Data entry'!$AQ$6:$AQ$200,'Data Validation'!$V$9, 'Data entry'!$BD$6:$BD$200,"&lt;&gt;*Negative*"))</f>
        <v>0</v>
      </c>
      <c r="AD96" s="15">
        <f>SUM(COUNTIFS('Data entry'!$R$6:$R$200,'Summary Data'!$A96,'Data entry'!$B$6:$B$200,{"Confirmed";"Probable"},'Data entry'!$AQ$6:$AQ$200,'Data Validation'!$V$10, 'Data entry'!$BD$6:$BD$200,"&lt;&gt;*Negative*"))</f>
        <v>0</v>
      </c>
      <c r="AE96" s="15">
        <f>SUM(COUNTIFS('Data entry'!$R$6:$R$200,'Summary Data'!$A96,'Data entry'!$B$6:$B$200,{"Confirmed";"Probable"},'Data entry'!$AQ$6:$AQ$200,'Data Validation'!$V$11, 'Data entry'!$BD$6:$BD$200,"&lt;&gt;*Negative*"))</f>
        <v>0</v>
      </c>
      <c r="AF96" s="15">
        <f>SUM(COUNTIFS('Data entry'!$R$6:$R$200,'Summary Data'!$A96,'Data entry'!$B$6:$B$200,{"Confirmed";"Probable"},'Data entry'!$AQ$6:$AQ$200,'Data Validation'!$V$2, 'Data entry'!$AP$6:$AP$200,'Data Validation'!$U$2, 'Data entry'!$BD$6:$BD$200,"&lt;&gt;*Negative*"))</f>
        <v>0</v>
      </c>
      <c r="AG96" s="15">
        <f>SUM(COUNTIFS('Data entry'!$R$6:$R$200,'Summary Data'!$A96,'Data entry'!$B$6:$B$200,{"Confirmed";"Probable"},'Data entry'!$AQ$6:$AQ$200,'Data Validation'!$V$2, 'Data entry'!$AP$6:$AP$200,'Data Validation'!$U$3, 'Data entry'!$BD$6:$BD$200,"&lt;&gt;*Negative*"))</f>
        <v>0</v>
      </c>
      <c r="AH96" s="15">
        <f>SUM(COUNTIFS('Data entry'!$R$6:$R$200,'Summary Data'!$A96,'Data entry'!$B$6:$B$200,{"Confirmed";"Probable"},'Data entry'!$AQ$6:$AQ$200,'Data Validation'!$V$2, 'Data entry'!$AP$6:$AP$200,'Data Validation'!$U$4, 'Data entry'!$BD$6:$BD$200,"&lt;&gt;*Negative*"))</f>
        <v>0</v>
      </c>
      <c r="AI96" s="15">
        <f>SUM(COUNTIFS('Data entry'!$R$6:$R$200,'Summary Data'!$A96,'Data entry'!$B$6:$B$200,{"Confirmed";"Probable"},'Data entry'!$AQ$6:$AQ$200,'Data Validation'!$V$2, 'Data entry'!$AP$6:$AP$200,'Data Validation'!$U$5, 'Data entry'!$BD$6:$BD$200,"&lt;&gt;*Negative*"))</f>
        <v>0</v>
      </c>
      <c r="AJ96" s="15">
        <f>SUM(COUNTIFS('Data entry'!$R$6:$R$200,'Summary Data'!$A96,'Data entry'!$B$6:$B$200,{"Confirmed";"Probable"},'Data entry'!$AQ$6:$AQ$200,'Data Validation'!$V$2, 'Data entry'!$AP$6:$AP$200,'Data Validation'!$U$6, 'Data entry'!$BD$6:$BD$200,"&lt;&gt;*Negative*"))</f>
        <v>0</v>
      </c>
      <c r="AK96" s="15">
        <f>SUM(COUNTIFS('Data entry'!$R$6:$R$200,'Summary Data'!$A96,'Data entry'!$B$6:$B$200,{"Confirmed";"Probable"},'Data entry'!$AQ$6:$AQ$200,'Data Validation'!$V$3, 'Data entry'!$AP$6:$AP$200,'Data Validation'!$U$2, 'Data entry'!$BD$6:$BD$200,"&lt;&gt;*Negative*"))</f>
        <v>0</v>
      </c>
      <c r="AL96" s="15">
        <f>SUM(COUNTIFS('Data entry'!$R$6:$R$200,'Summary Data'!$A96,'Data entry'!$B$6:$B$200,{"Confirmed";"Probable"},'Data entry'!$AQ$6:$AQ$200,'Data Validation'!$V$3, 'Data entry'!$AP$6:$AP$200,'Data Validation'!$U$3, 'Data entry'!$BD$6:$BD$200,"&lt;&gt;*Negative*"))</f>
        <v>0</v>
      </c>
      <c r="AM96" s="15">
        <f>SUM(COUNTIFS('Data entry'!$R$6:$R$200,'Summary Data'!$A96,'Data entry'!$B$6:$B$200,{"Confirmed";"Probable"},'Data entry'!$AQ$6:$AQ$200,'Data Validation'!$V$3, 'Data entry'!$AP$6:$AP$200,'Data Validation'!$U$4, 'Data entry'!$BD$6:$BD$200,"&lt;&gt;*Negative*"))</f>
        <v>0</v>
      </c>
      <c r="AN96" s="15">
        <f>SUM(COUNTIFS('Data entry'!$R$6:$R$200,'Summary Data'!$A96,'Data entry'!$B$6:$B$200,{"Confirmed";"Probable"},'Data entry'!$AQ$6:$AQ$200,'Data Validation'!$V$3, 'Data entry'!$AP$6:$AP$200,'Data Validation'!$U$5, 'Data entry'!$BD$6:$BD$200,"&lt;&gt;*Negative*"))</f>
        <v>0</v>
      </c>
      <c r="AO96" s="15">
        <f>SUM(COUNTIFS('Data entry'!$R$6:$R$200,'Summary Data'!$A96,'Data entry'!$B$6:$B$200,{"Confirmed";"Probable"},'Data entry'!$AQ$6:$AQ$200,'Data Validation'!$V$3, 'Data entry'!$AP$6:$AP$200,'Data Validation'!$U$6, 'Data entry'!$BD$6:$BD$200,"&lt;&gt;*Negative*"))</f>
        <v>0</v>
      </c>
      <c r="AP96" s="15">
        <f>SUM(COUNTIFS('Data entry'!$R$6:$R$200,'Summary Data'!$A96,'Data entry'!$B$6:$B$200,{"Confirmed";"Probable"},'Data entry'!$AQ$6:$AQ$200,'Data Validation'!$V$4, 'Data entry'!$AP$6:$AP$200,'Data Validation'!$U$2, 'Data entry'!$BD$6:$BD$200,"&lt;&gt;*Negative*"))</f>
        <v>0</v>
      </c>
      <c r="AQ96" s="15">
        <f>SUM(COUNTIFS('Data entry'!$R$6:$R$200,'Summary Data'!$A96,'Data entry'!$B$6:$B$200,{"Confirmed";"Probable"},'Data entry'!$AQ$6:$AQ$200,'Data Validation'!$V$4, 'Data entry'!$AP$6:$AP$200,'Data Validation'!$U$3, 'Data entry'!$BD$6:$BD$200,"&lt;&gt;*Negative*"))</f>
        <v>0</v>
      </c>
      <c r="AR96" s="15">
        <f>SUM(COUNTIFS('Data entry'!$R$6:$R$200,'Summary Data'!$A96,'Data entry'!$B$6:$B$200,{"Confirmed";"Probable"},'Data entry'!$AQ$6:$AQ$200,'Data Validation'!$V$4, 'Data entry'!$AP$6:$AP$200,'Data Validation'!$U$4, 'Data entry'!$BD$6:$BD$200,"&lt;&gt;*Negative*"))</f>
        <v>0</v>
      </c>
      <c r="AS96" s="15">
        <f>SUM(COUNTIFS('Data entry'!$R$6:$R$200,'Summary Data'!$A96,'Data entry'!$B$6:$B$200,{"Confirmed";"Probable"},'Data entry'!$AQ$6:$AQ$200,'Data Validation'!$V$4, 'Data entry'!$AP$6:$AP$200,'Data Validation'!$U$5, 'Data entry'!$BD$6:$BD$200,"&lt;&gt;*Negative*"))</f>
        <v>0</v>
      </c>
      <c r="AT96" s="15">
        <f>SUM(COUNTIFS('Data entry'!$R$6:$R$200,'Summary Data'!$A96,'Data entry'!$B$6:$B$200,{"Confirmed";"Probable"},'Data entry'!$AQ$6:$AQ$200,'Data Validation'!$V$4, 'Data entry'!$AP$6:$AP$200,'Data Validation'!$U$6, 'Data entry'!$BD$6:$BD$200,"&lt;&gt;*Negative*"))</f>
        <v>0</v>
      </c>
      <c r="AU96" s="15">
        <f>SUM(COUNTIFS('Data entry'!$R$6:$R$200,'Summary Data'!$A96,'Data entry'!$B$6:$B$200,{"Confirmed";"Probable"},'Data entry'!$AQ$6:$AQ$200,'Data Validation'!$V$5, 'Data entry'!$AP$6:$AP$200,'Data Validation'!$U$2, 'Data entry'!$BD$6:$BD$200,"&lt;&gt;*Negative*"))</f>
        <v>0</v>
      </c>
      <c r="AV96" s="15">
        <f>SUM(COUNTIFS('Data entry'!$R$6:$R$200,'Summary Data'!$A96,'Data entry'!$B$6:$B$200,{"Confirmed";"Probable"},'Data entry'!$AQ$6:$AQ$200,'Data Validation'!$V$5, 'Data entry'!$AP$6:$AP$200,'Data Validation'!$U$3, 'Data entry'!$BD$6:$BD$200,"&lt;&gt;*Negative*"))</f>
        <v>0</v>
      </c>
      <c r="AW96" s="15">
        <f>SUM(COUNTIFS('Data entry'!$R$6:$R$200,'Summary Data'!$A96,'Data entry'!$B$6:$B$200,{"Confirmed";"Probable"},'Data entry'!$AQ$6:$AQ$200,'Data Validation'!$V$5, 'Data entry'!$AP$6:$AP$200,'Data Validation'!$U$4, 'Data entry'!$BD$6:$BD$200,"&lt;&gt;*Negative*"))</f>
        <v>0</v>
      </c>
      <c r="AX96" s="15">
        <f>SUM(COUNTIFS('Data entry'!$R$6:$R$200,'Summary Data'!$A96,'Data entry'!$B$6:$B$200,{"Confirmed";"Probable"},'Data entry'!$AQ$6:$AQ$200,'Data Validation'!$V$5, 'Data entry'!$AP$6:$AP$200,'Data Validation'!$U$5, 'Data entry'!$BD$6:$BD$200,"&lt;&gt;*Negative*"))</f>
        <v>0</v>
      </c>
      <c r="AY96" s="15">
        <f>SUM(COUNTIFS('Data entry'!$R$6:$R$200,'Summary Data'!$A96,'Data entry'!$B$6:$B$200,{"Confirmed";"Probable"},'Data entry'!$AQ$6:$AQ$200,'Data Validation'!$V$5, 'Data entry'!$AP$6:$AP$200,'Data Validation'!$U$6, 'Data entry'!$BD$6:$BD$200,"&lt;&gt;*Negative*"))</f>
        <v>0</v>
      </c>
      <c r="AZ96" s="15">
        <f>SUM(COUNTIFS('Data entry'!$R$6:$R$200,'Summary Data'!$A96,'Data entry'!$B$6:$B$200,{"Confirmed";"Probable"},'Data entry'!$AQ$6:$AQ$200,'Data Validation'!$V$6, 'Data entry'!$AP$6:$AP$200,'Data Validation'!$U$2, 'Data entry'!$BD$6:$BD$200,"&lt;&gt;*Negative*"))</f>
        <v>0</v>
      </c>
      <c r="BA96" s="15">
        <f>SUM(COUNTIFS('Data entry'!$R$6:$R$200,'Summary Data'!$A96,'Data entry'!$B$6:$B$200,{"Confirmed";"Probable"},'Data entry'!$AQ$6:$AQ$200,'Data Validation'!$V$6, 'Data entry'!$AP$6:$AP$200,'Data Validation'!$U$3, 'Data entry'!$BD$6:$BD$200,"&lt;&gt;*Negative*"))</f>
        <v>0</v>
      </c>
      <c r="BB96" s="15">
        <f>SUM(COUNTIFS('Data entry'!$R$6:$R$200,'Summary Data'!$A96,'Data entry'!$B$6:$B$200,{"Confirmed";"Probable"},'Data entry'!$AQ$6:$AQ$200,'Data Validation'!$V$6, 'Data entry'!$AP$6:$AP$200,'Data Validation'!$U$4, 'Data entry'!$BD$6:$BD$200,"&lt;&gt;*Negative*"))</f>
        <v>0</v>
      </c>
      <c r="BC96" s="15">
        <f>SUM(COUNTIFS('Data entry'!$R$6:$R$200,'Summary Data'!$A96,'Data entry'!$B$6:$B$200,{"Confirmed";"Probable"},'Data entry'!$AQ$6:$AQ$200,'Data Validation'!$V$6, 'Data entry'!$AP$6:$AP$200,'Data Validation'!$U$5, 'Data entry'!$BD$6:$BD$200,"&lt;&gt;*Negative*"))</f>
        <v>0</v>
      </c>
      <c r="BD96" s="15">
        <f>SUM(COUNTIFS('Data entry'!$R$6:$R$200,'Summary Data'!$A96,'Data entry'!$B$6:$B$200,{"Confirmed";"Probable"},'Data entry'!$AQ$6:$AQ$200,'Data Validation'!$V$6, 'Data entry'!$AP$6:$AP$200,'Data Validation'!$U$6, 'Data entry'!$BD$6:$BD$200,"&lt;&gt;*Negative*"))</f>
        <v>0</v>
      </c>
      <c r="BE96" s="15">
        <f>SUM(COUNTIFS('Data entry'!$R$6:$R$200,'Summary Data'!$A96,'Data entry'!$B$6:$B$200,{"Confirmed";"Probable"},'Data entry'!$AQ$6:$AQ$200,'Data Validation'!$V$7, 'Data entry'!$AP$6:$AP$200,'Data Validation'!$U$2, 'Data entry'!$BD$6:$BD$200,"&lt;&gt;*Negative*"))</f>
        <v>0</v>
      </c>
      <c r="BF96" s="15">
        <f>SUM(COUNTIFS('Data entry'!$R$6:$R$200,'Summary Data'!$A96,'Data entry'!$B$6:$B$200,{"Confirmed";"Probable"},'Data entry'!$AQ$6:$AQ$200,'Data Validation'!$V$7, 'Data entry'!$AP$6:$AP$200,'Data Validation'!$U$3, 'Data entry'!$BD$6:$BD$200,"&lt;&gt;*Negative*"))</f>
        <v>0</v>
      </c>
      <c r="BG96" s="15">
        <f>SUM(COUNTIFS('Data entry'!$R$6:$R$200,'Summary Data'!$A96,'Data entry'!$B$6:$B$200,{"Confirmed";"Probable"},'Data entry'!$AQ$6:$AQ$200,'Data Validation'!$V$7, 'Data entry'!$AP$6:$AP$200,'Data Validation'!$U$4, 'Data entry'!$BD$6:$BD$200,"&lt;&gt;*Negative*"))</f>
        <v>0</v>
      </c>
      <c r="BH96" s="15">
        <f>SUM(COUNTIFS('Data entry'!$R$6:$R$200,'Summary Data'!$A96,'Data entry'!$B$6:$B$200,{"Confirmed";"Probable"},'Data entry'!$AQ$6:$AQ$200,'Data Validation'!$V$7, 'Data entry'!$AP$6:$AP$200,'Data Validation'!$U$5, 'Data entry'!$BD$6:$BD$200,"&lt;&gt;*Negative*"))</f>
        <v>0</v>
      </c>
      <c r="BI96" s="15">
        <f>SUM(COUNTIFS('Data entry'!$R$6:$R$200,'Summary Data'!$A96,'Data entry'!$B$6:$B$200,{"Confirmed";"Probable"},'Data entry'!$AQ$6:$AQ$200,'Data Validation'!$V$7, 'Data entry'!$AP$6:$AP$200,'Data Validation'!$U$6, 'Data entry'!$BD$6:$BD$200,"&lt;&gt;*Negative*"))</f>
        <v>0</v>
      </c>
      <c r="BJ96" s="15">
        <f>SUM(COUNTIFS('Data entry'!$R$6:$R$200,'Summary Data'!$A96,'Data entry'!$B$6:$B$200,{"Confirmed";"Probable"},'Data entry'!$AQ$6:$AQ$200,'Data Validation'!$V$8, 'Data entry'!$AP$6:$AP$200,'Data Validation'!$U$2, 'Data entry'!$BD$6:$BD$200,"&lt;&gt;*Negative*"))</f>
        <v>0</v>
      </c>
      <c r="BK96" s="15">
        <f>SUM(COUNTIFS('Data entry'!$R$6:$R$200,'Summary Data'!$A96,'Data entry'!$B$6:$B$200,{"Confirmed";"Probable"},'Data entry'!$AQ$6:$AQ$200,'Data Validation'!$V$8, 'Data entry'!$AP$6:$AP$200,'Data Validation'!$U$3, 'Data entry'!$BD$6:$BD$200,"&lt;&gt;*Negative*"))</f>
        <v>0</v>
      </c>
      <c r="BL96" s="15">
        <f>SUM(COUNTIFS('Data entry'!$R$6:$R$200,'Summary Data'!$A96,'Data entry'!$B$6:$B$200,{"Confirmed";"Probable"},'Data entry'!$AQ$6:$AQ$200,'Data Validation'!$V$8, 'Data entry'!$AP$6:$AP$200,'Data Validation'!$U$4, 'Data entry'!$BD$6:$BD$200,"&lt;&gt;*Negative*"))</f>
        <v>0</v>
      </c>
      <c r="BM96" s="15">
        <f>SUM(COUNTIFS('Data entry'!$R$6:$R$200,'Summary Data'!$A96,'Data entry'!$B$6:$B$200,{"Confirmed";"Probable"},'Data entry'!$AQ$6:$AQ$200,'Data Validation'!$V$8, 'Data entry'!$AP$6:$AP$200,'Data Validation'!$U$5, 'Data entry'!$BD$6:$BD$200,"&lt;&gt;*Negative*"))</f>
        <v>0</v>
      </c>
      <c r="BN96" s="15">
        <f>SUM(COUNTIFS('Data entry'!$R$6:$R$200,'Summary Data'!$A96,'Data entry'!$B$6:$B$200,{"Confirmed";"Probable"},'Data entry'!$AQ$6:$AQ$200,'Data Validation'!$V$8, 'Data entry'!$AP$6:$AP$200,'Data Validation'!$U$6, 'Data entry'!$BD$6:$BD$200,"&lt;&gt;*Negative*"))</f>
        <v>0</v>
      </c>
      <c r="BO96" s="15">
        <f>SUM(COUNTIFS('Data entry'!$R$6:$R$200,'Summary Data'!$A96,'Data entry'!$B$6:$B$200,{"Confirmed";"Probable"},'Data entry'!$AQ$6:$AQ$200,'Data Validation'!$V$9, 'Data entry'!$AP$6:$AP$200,'Data Validation'!$U$2, 'Data entry'!$BD$6:$BD$200,"&lt;&gt;*Negative*"))</f>
        <v>0</v>
      </c>
      <c r="BP96" s="15">
        <f>SUM(COUNTIFS('Data entry'!$R$6:$R$200,'Summary Data'!$A96,'Data entry'!$B$6:$B$200,{"Confirmed";"Probable"},'Data entry'!$AQ$6:$AQ$200,'Data Validation'!$V$9, 'Data entry'!$AP$6:$AP$200,'Data Validation'!$U$3, 'Data entry'!$BD$6:$BD$200,"&lt;&gt;*Negative*"))</f>
        <v>0</v>
      </c>
      <c r="BQ96" s="15">
        <f>SUM(COUNTIFS('Data entry'!$R$6:$R$200,'Summary Data'!$A96,'Data entry'!$B$6:$B$200,{"Confirmed";"Probable"},'Data entry'!$AQ$6:$AQ$200,'Data Validation'!$V$9, 'Data entry'!$AP$6:$AP$200,'Data Validation'!$U$4, 'Data entry'!$BD$6:$BD$200,"&lt;&gt;*Negative*"))</f>
        <v>0</v>
      </c>
      <c r="BR96" s="15">
        <f>SUM(COUNTIFS('Data entry'!$R$6:$R$200,'Summary Data'!$A96,'Data entry'!$B$6:$B$200,{"Confirmed";"Probable"},'Data entry'!$AQ$6:$AQ$200,'Data Validation'!$V$9, 'Data entry'!$AP$6:$AP$200,'Data Validation'!$U$5, 'Data entry'!$BD$6:$BD$200,"&lt;&gt;*Negative*"))</f>
        <v>0</v>
      </c>
      <c r="BS96" s="15">
        <f>SUM(COUNTIFS('Data entry'!$R$6:$R$200,'Summary Data'!$A96,'Data entry'!$B$6:$B$200,{"Confirmed";"Probable"},'Data entry'!$AQ$6:$AQ$200,'Data Validation'!$V$9, 'Data entry'!$AP$6:$AP$200,'Data Validation'!$U$6, 'Data entry'!$BD$6:$BD$200,"&lt;&gt;*Negative*"))</f>
        <v>0</v>
      </c>
      <c r="BT96" s="15">
        <f>SUM(COUNTIFS('Data entry'!$R$6:$R$200,'Summary Data'!$A96,'Data entry'!$B$6:$B$200,{"Confirmed";"Probable"},'Data entry'!$AQ$6:$AQ$200,'Data Validation'!$V$10, 'Data entry'!$AP$6:$AP$200,'Data Validation'!$U$2, 'Data entry'!$BD$6:$BD$200,"&lt;&gt;*Negative*"))</f>
        <v>0</v>
      </c>
      <c r="BU96" s="15">
        <f>SUM(COUNTIFS('Data entry'!$R$6:$R$200,'Summary Data'!$A96,'Data entry'!$B$6:$B$200,{"Confirmed";"Probable"},'Data entry'!$AQ$6:$AQ$200,'Data Validation'!$V$10, 'Data entry'!$AP$6:$AP$200,'Data Validation'!$U$3, 'Data entry'!$BD$6:$BD$200,"&lt;&gt;*Negative*"))</f>
        <v>0</v>
      </c>
      <c r="BV96" s="15">
        <f>SUM(COUNTIFS('Data entry'!$R$6:$R$200,'Summary Data'!$A96,'Data entry'!$B$6:$B$200,{"Confirmed";"Probable"},'Data entry'!$AQ$6:$AQ$200,'Data Validation'!$V$10, 'Data entry'!$AP$6:$AP$200,'Data Validation'!$U$4, 'Data entry'!$BD$6:$BD$200,"&lt;&gt;*Negative*"))</f>
        <v>0</v>
      </c>
      <c r="BW96" s="15">
        <f>SUM(COUNTIFS('Data entry'!$R$6:$R$200,'Summary Data'!$A96,'Data entry'!$B$6:$B$200,{"Confirmed";"Probable"},'Data entry'!$AQ$6:$AQ$200,'Data Validation'!$V$10, 'Data entry'!$AP$6:$AP$200,'Data Validation'!$U$5, 'Data entry'!$BD$6:$BD$200,"&lt;&gt;*Negative*"))</f>
        <v>0</v>
      </c>
      <c r="BX96" s="15">
        <f>SUM(COUNTIFS('Data entry'!$R$6:$R$200,'Summary Data'!$A96,'Data entry'!$B$6:$B$200,{"Confirmed";"Probable"},'Data entry'!$AQ$6:$AQ$200,'Data Validation'!$V$10, 'Data entry'!$AP$6:$AP$200,'Data Validation'!$U$6, 'Data entry'!$BD$6:$BD$200,"&lt;&gt;*Negative*"))</f>
        <v>0</v>
      </c>
      <c r="BY96" s="15">
        <f>SUM(COUNTIFS('Data entry'!$R$6:$R$200,'Summary Data'!$A96,'Data entry'!$B$6:$B$200,{"Confirmed";"Probable"},'Data entry'!$AQ$6:$AQ$200,'Data Validation'!$V$11, 'Data entry'!$AP$6:$AP$200,'Data Validation'!$U$2, 'Data entry'!$BD$6:$BD$200,"&lt;&gt;*Negative*"))</f>
        <v>0</v>
      </c>
      <c r="BZ96" s="15">
        <f>SUM(COUNTIFS('Data entry'!$R$6:$R$200,'Summary Data'!$A96,'Data entry'!$B$6:$B$200,{"Confirmed";"Probable"},'Data entry'!$AQ$6:$AQ$200,'Data Validation'!$V$11, 'Data entry'!$AP$6:$AP$200,'Data Validation'!$U$3, 'Data entry'!$BD$6:$BD$200,"&lt;&gt;*Negative*"))</f>
        <v>0</v>
      </c>
      <c r="CA96" s="15">
        <f>SUM(COUNTIFS('Data entry'!$R$6:$R$200,'Summary Data'!$A96,'Data entry'!$B$6:$B$200,{"Confirmed";"Probable"},'Data entry'!$AQ$6:$AQ$200,'Data Validation'!$V$11, 'Data entry'!$AP$6:$AP$200,'Data Validation'!$U$4, 'Data entry'!$BD$6:$BD$200,"&lt;&gt;*Negative*"))</f>
        <v>0</v>
      </c>
      <c r="CB96" s="15">
        <f>SUM(COUNTIFS('Data entry'!$R$6:$R$200,'Summary Data'!$A96,'Data entry'!$B$6:$B$200,{"Confirmed";"Probable"},'Data entry'!$AQ$6:$AQ$200,'Data Validation'!$V$11, 'Data entry'!$AP$6:$AP$200,'Data Validation'!$U$5, 'Data entry'!$BD$6:$BD$200,"&lt;&gt;*Negative*"))</f>
        <v>0</v>
      </c>
      <c r="CC96" s="15">
        <f>SUM(COUNTIFS('Data entry'!$R$6:$R$200,'Summary Data'!$A96,'Data entry'!$B$6:$B$200,{"Confirmed";"Probable"},'Data entry'!$AQ$6:$AQ$200,'Data Validation'!$V$11, 'Data entry'!$AP$6:$AP$200,'Data Validation'!$U$6, 'Data entry'!$BD$6:$BD$200,"&lt;&gt;*Negative*"))</f>
        <v>0</v>
      </c>
    </row>
    <row r="97" spans="1:81" x14ac:dyDescent="0.3">
      <c r="A97" s="12">
        <f t="shared" si="9"/>
        <v>85</v>
      </c>
      <c r="B97" s="13">
        <f t="shared" si="6"/>
        <v>0</v>
      </c>
      <c r="C97" s="13">
        <f>COUNTIFS('Data entry'!$R$6:$R$200,$A97,'Data entry'!$B$6:$B$200,"Confirmed",'Data entry'!$BD$6:$BD$200,"&lt;&gt;*Negative*")</f>
        <v>0</v>
      </c>
      <c r="D97" s="13">
        <f>COUNTIFS('Data entry'!$R$6:$R$200,$A97,'Data entry'!$B$6:$B$200,"Probable",'Data entry'!$BD$6:$BD$200,"&lt;&gt;*Negative*")</f>
        <v>0</v>
      </c>
      <c r="E97" s="13">
        <f>COUNTIFS('Data entry'!$R$6:$R$200,$A97,'Data entry'!$B$6:$B$200,"DNM")</f>
        <v>0</v>
      </c>
      <c r="F97" s="13">
        <f>SUM(COUNTIFS('Data entry'!$R$6:$R$200,'Summary Data'!$A97,'Data entry'!$B$6:$B$200,{"Confirmed";"Probable"},'Data entry'!$AO$6:$AO$200,$F$10, 'Data entry'!$BD$6:$BD$200,"&lt;&gt;*Negative*"))</f>
        <v>0</v>
      </c>
      <c r="G97" s="13">
        <f>SUM(COUNTIFS('Data entry'!$R$6:$R$200,'Summary Data'!$A97,'Data entry'!$B$6:$B$200,{"Confirmed";"Probable"},'Data entry'!$AO$6:$AO$200,$G$10, 'Data entry'!$BD$6:$BD$200,"&lt;&gt;*Negative*"))</f>
        <v>0</v>
      </c>
      <c r="H97" s="13">
        <f>SUM(COUNTIFS('Data entry'!$R$6:$R$200,'Summary Data'!$A97,'Data entry'!$B$6:$B$200,{"Confirmed";"Probable"},'Data entry'!$AO$6:$AO$200,$H$10, 'Data entry'!$BD$6:$BD$200,"&lt;&gt;*Negative*"))</f>
        <v>0</v>
      </c>
      <c r="I97" s="13">
        <f>SUM(COUNTIFS('Data entry'!$R$6:$R$200,'Summary Data'!$A97,'Data entry'!$B$6:$B$200,{"Confirmed";"Probable"},'Data entry'!$AO$6:$AO$200,$I$10, 'Data entry'!$BD$6:$BD$200,"&lt;&gt;*Negative*"))</f>
        <v>0</v>
      </c>
      <c r="J97" s="13">
        <f>SUM(COUNTIFS('Data entry'!$R$6:$R$200,'Summary Data'!$A97,'Data entry'!$B$6:$B$200,{"Confirmed";"Probable"},'Data entry'!$AO$6:$AO$200,$J$10, 'Data entry'!$BD$6:$BD$200,"&lt;&gt;*Negative*"))</f>
        <v>0</v>
      </c>
      <c r="K97" s="13">
        <f>SUM(COUNTIFS('Data entry'!$R$6:$R$200,'Summary Data'!$A97,'Data entry'!$B$6:$B$200,{"Confirmed";"Probable"},'Data entry'!$AO$6:$AO$200,$K$10, 'Data entry'!$BD$6:$BD$200,"&lt;&gt;*Negative*"))</f>
        <v>0</v>
      </c>
      <c r="L97" s="13">
        <f>SUM(COUNTIFS('Data entry'!$R$6:$R$200,'Summary Data'!$A97,'Data entry'!$B$6:$B$200,{"Confirmed";"Probable"},'Data entry'!$AO$6:$AO$200,$L$10, 'Data entry'!$BD$6:$BD$200,"&lt;&gt;*Negative*"))</f>
        <v>0</v>
      </c>
      <c r="M97" s="13">
        <f>SUM(COUNTIFS('Data entry'!$R$6:$R$200,'Summary Data'!$A97,'Data entry'!$B$6:$B$200,{"Confirmed";"Probable"},'Data entry'!$AO$6:$AO$200,$M$10, 'Data entry'!$BD$6:$BD$200,"&lt;&gt;*Negative*"))</f>
        <v>0</v>
      </c>
      <c r="N97" s="13">
        <f>SUM(COUNTIFS('Data entry'!$R$6:$R$200,'Summary Data'!$A97,'Data entry'!$B$6:$B$200,{"Confirmed";"Probable"},'Data entry'!$AO$6:$AO$200,$N$10, 'Data entry'!$BD$6:$BD$200,"&lt;&gt;*Negative*"))</f>
        <v>0</v>
      </c>
      <c r="O97" s="15">
        <f t="shared" si="7"/>
        <v>0</v>
      </c>
      <c r="P97" s="15">
        <f t="shared" si="8"/>
        <v>0</v>
      </c>
      <c r="Q97" s="15">
        <f>SUM(COUNTIFS('Data entry'!$R$6:$R$200,'Summary Data'!$A97,'Data entry'!$B$6:$B$200,{"Confirmed";"Probable"},'Data entry'!$AP$6:$AP$200,'Data Validation'!$U$2, 'Data entry'!$BD$6:$BD$200,"&lt;&gt;*Negative*"))</f>
        <v>0</v>
      </c>
      <c r="R97" s="15">
        <f>SUM(COUNTIFS('Data entry'!$R$6:$R$200,'Summary Data'!$A97,'Data entry'!$B$6:$B$200,{"Confirmed";"Probable"},'Data entry'!$AP$6:$AP$200,'Data Validation'!$U$3, 'Data entry'!$BD$6:$BD$200,"&lt;&gt;*Negative*"))</f>
        <v>0</v>
      </c>
      <c r="S97" s="15">
        <f>SUM(COUNTIFS('Data entry'!$R$6:$R$200,'Summary Data'!$A97,'Data entry'!$B$6:$B$200,{"Confirmed";"Probable"},'Data entry'!$AP$6:$AP$200,'Data Validation'!$U$4, 'Data entry'!$BD$6:$BD$200,"&lt;&gt;*Negative*"))</f>
        <v>0</v>
      </c>
      <c r="T97" s="15">
        <f>SUM(COUNTIFS('Data entry'!$R$6:$R$200,'Summary Data'!$A97,'Data entry'!$B$6:$B$200,{"Confirmed";"Probable"},'Data entry'!$AP$6:$AP$200,'Data Validation'!$U$5, 'Data entry'!$BD$6:$BD$200,"&lt;&gt;*Negative*"))</f>
        <v>0</v>
      </c>
      <c r="U97" s="15">
        <f>SUM(COUNTIFS('Data entry'!$R$6:$R$200,'Summary Data'!$A97,'Data entry'!$B$6:$B$200,{"Confirmed";"Probable"},'Data entry'!$AP$6:$AP$200,'Data Validation'!$U$6, 'Data entry'!$BD$6:$BD$200,"&lt;&gt;*Negative*"))</f>
        <v>0</v>
      </c>
      <c r="V97" s="15">
        <f>SUM(COUNTIFS('Data entry'!$R$6:$R$200,'Summary Data'!$A97,'Data entry'!$B$6:$B$200,{"Confirmed";"Probable"},'Data entry'!$AQ$6:$AQ$200,'Data Validation'!$V$2, 'Data entry'!$BD$6:$BD$200,"&lt;&gt;*Negative*"))</f>
        <v>0</v>
      </c>
      <c r="W97" s="15">
        <f>SUM(COUNTIFS('Data entry'!$R$6:$R$200,'Summary Data'!$A97,'Data entry'!$B$6:$B$200,{"Confirmed";"Probable"},'Data entry'!$AQ$6:$AQ$200,'Data Validation'!$V$3, 'Data entry'!$BD$6:$BD$200,"&lt;&gt;*Negative*"))</f>
        <v>0</v>
      </c>
      <c r="X97" s="15">
        <f>SUM(COUNTIFS('Data entry'!$R$6:$R$200,'Summary Data'!$A97,'Data entry'!$B$6:$B$200,{"Confirmed";"Probable"},'Data entry'!$AQ$6:$AQ$200,'Data Validation'!$V$4, 'Data entry'!$BD$6:$BD$200,"&lt;&gt;*Negative*"))</f>
        <v>0</v>
      </c>
      <c r="Y97" s="15">
        <f>SUM(COUNTIFS('Data entry'!$R$6:$R$200,'Summary Data'!$A97,'Data entry'!$B$6:$B$200,{"Confirmed";"Probable"},'Data entry'!$AQ$6:$AQ$200,'Data Validation'!$V$5, 'Data entry'!$BD$6:$BD$200,"&lt;&gt;*Negative*"))</f>
        <v>0</v>
      </c>
      <c r="Z97" s="15">
        <f>SUM(COUNTIFS('Data entry'!$R$6:$R$200,'Summary Data'!$A97,'Data entry'!$B$6:$B$200,{"Confirmed";"Probable"},'Data entry'!$AQ$6:$AQ$200,'Data Validation'!$V$6, 'Data entry'!$BD$6:$BD$200,"&lt;&gt;*Negative*"))</f>
        <v>0</v>
      </c>
      <c r="AA97" s="15">
        <f>SUM(COUNTIFS('Data entry'!$R$6:$R$200,'Summary Data'!$A97,'Data entry'!$B$6:$B$200,{"Confirmed";"Probable"},'Data entry'!$AQ$6:$AQ$200,'Data Validation'!$V$7, 'Data entry'!$BD$6:$BD$200,"&lt;&gt;*Negative*"))</f>
        <v>0</v>
      </c>
      <c r="AB97" s="15">
        <f>SUM(COUNTIFS('Data entry'!$R$6:$R$200,'Summary Data'!$A97,'Data entry'!$B$6:$B$200,{"Confirmed";"Probable"},'Data entry'!$AQ$6:$AQ$200,'Data Validation'!$V$8, 'Data entry'!$BD$6:$BD$200,"&lt;&gt;*Negative*"))</f>
        <v>0</v>
      </c>
      <c r="AC97" s="15">
        <f>SUM(COUNTIFS('Data entry'!$R$6:$R$200,'Summary Data'!$A97,'Data entry'!$B$6:$B$200,{"Confirmed";"Probable"},'Data entry'!$AQ$6:$AQ$200,'Data Validation'!$V$9, 'Data entry'!$BD$6:$BD$200,"&lt;&gt;*Negative*"))</f>
        <v>0</v>
      </c>
      <c r="AD97" s="15">
        <f>SUM(COUNTIFS('Data entry'!$R$6:$R$200,'Summary Data'!$A97,'Data entry'!$B$6:$B$200,{"Confirmed";"Probable"},'Data entry'!$AQ$6:$AQ$200,'Data Validation'!$V$10, 'Data entry'!$BD$6:$BD$200,"&lt;&gt;*Negative*"))</f>
        <v>0</v>
      </c>
      <c r="AE97" s="15">
        <f>SUM(COUNTIFS('Data entry'!$R$6:$R$200,'Summary Data'!$A97,'Data entry'!$B$6:$B$200,{"Confirmed";"Probable"},'Data entry'!$AQ$6:$AQ$200,'Data Validation'!$V$11, 'Data entry'!$BD$6:$BD$200,"&lt;&gt;*Negative*"))</f>
        <v>0</v>
      </c>
      <c r="AF97" s="15">
        <f>SUM(COUNTIFS('Data entry'!$R$6:$R$200,'Summary Data'!$A97,'Data entry'!$B$6:$B$200,{"Confirmed";"Probable"},'Data entry'!$AQ$6:$AQ$200,'Data Validation'!$V$2, 'Data entry'!$AP$6:$AP$200,'Data Validation'!$U$2, 'Data entry'!$BD$6:$BD$200,"&lt;&gt;*Negative*"))</f>
        <v>0</v>
      </c>
      <c r="AG97" s="15">
        <f>SUM(COUNTIFS('Data entry'!$R$6:$R$200,'Summary Data'!$A97,'Data entry'!$B$6:$B$200,{"Confirmed";"Probable"},'Data entry'!$AQ$6:$AQ$200,'Data Validation'!$V$2, 'Data entry'!$AP$6:$AP$200,'Data Validation'!$U$3, 'Data entry'!$BD$6:$BD$200,"&lt;&gt;*Negative*"))</f>
        <v>0</v>
      </c>
      <c r="AH97" s="15">
        <f>SUM(COUNTIFS('Data entry'!$R$6:$R$200,'Summary Data'!$A97,'Data entry'!$B$6:$B$200,{"Confirmed";"Probable"},'Data entry'!$AQ$6:$AQ$200,'Data Validation'!$V$2, 'Data entry'!$AP$6:$AP$200,'Data Validation'!$U$4, 'Data entry'!$BD$6:$BD$200,"&lt;&gt;*Negative*"))</f>
        <v>0</v>
      </c>
      <c r="AI97" s="15">
        <f>SUM(COUNTIFS('Data entry'!$R$6:$R$200,'Summary Data'!$A97,'Data entry'!$B$6:$B$200,{"Confirmed";"Probable"},'Data entry'!$AQ$6:$AQ$200,'Data Validation'!$V$2, 'Data entry'!$AP$6:$AP$200,'Data Validation'!$U$5, 'Data entry'!$BD$6:$BD$200,"&lt;&gt;*Negative*"))</f>
        <v>0</v>
      </c>
      <c r="AJ97" s="15">
        <f>SUM(COUNTIFS('Data entry'!$R$6:$R$200,'Summary Data'!$A97,'Data entry'!$B$6:$B$200,{"Confirmed";"Probable"},'Data entry'!$AQ$6:$AQ$200,'Data Validation'!$V$2, 'Data entry'!$AP$6:$AP$200,'Data Validation'!$U$6, 'Data entry'!$BD$6:$BD$200,"&lt;&gt;*Negative*"))</f>
        <v>0</v>
      </c>
      <c r="AK97" s="15">
        <f>SUM(COUNTIFS('Data entry'!$R$6:$R$200,'Summary Data'!$A97,'Data entry'!$B$6:$B$200,{"Confirmed";"Probable"},'Data entry'!$AQ$6:$AQ$200,'Data Validation'!$V$3, 'Data entry'!$AP$6:$AP$200,'Data Validation'!$U$2, 'Data entry'!$BD$6:$BD$200,"&lt;&gt;*Negative*"))</f>
        <v>0</v>
      </c>
      <c r="AL97" s="15">
        <f>SUM(COUNTIFS('Data entry'!$R$6:$R$200,'Summary Data'!$A97,'Data entry'!$B$6:$B$200,{"Confirmed";"Probable"},'Data entry'!$AQ$6:$AQ$200,'Data Validation'!$V$3, 'Data entry'!$AP$6:$AP$200,'Data Validation'!$U$3, 'Data entry'!$BD$6:$BD$200,"&lt;&gt;*Negative*"))</f>
        <v>0</v>
      </c>
      <c r="AM97" s="15">
        <f>SUM(COUNTIFS('Data entry'!$R$6:$R$200,'Summary Data'!$A97,'Data entry'!$B$6:$B$200,{"Confirmed";"Probable"},'Data entry'!$AQ$6:$AQ$200,'Data Validation'!$V$3, 'Data entry'!$AP$6:$AP$200,'Data Validation'!$U$4, 'Data entry'!$BD$6:$BD$200,"&lt;&gt;*Negative*"))</f>
        <v>0</v>
      </c>
      <c r="AN97" s="15">
        <f>SUM(COUNTIFS('Data entry'!$R$6:$R$200,'Summary Data'!$A97,'Data entry'!$B$6:$B$200,{"Confirmed";"Probable"},'Data entry'!$AQ$6:$AQ$200,'Data Validation'!$V$3, 'Data entry'!$AP$6:$AP$200,'Data Validation'!$U$5, 'Data entry'!$BD$6:$BD$200,"&lt;&gt;*Negative*"))</f>
        <v>0</v>
      </c>
      <c r="AO97" s="15">
        <f>SUM(COUNTIFS('Data entry'!$R$6:$R$200,'Summary Data'!$A97,'Data entry'!$B$6:$B$200,{"Confirmed";"Probable"},'Data entry'!$AQ$6:$AQ$200,'Data Validation'!$V$3, 'Data entry'!$AP$6:$AP$200,'Data Validation'!$U$6, 'Data entry'!$BD$6:$BD$200,"&lt;&gt;*Negative*"))</f>
        <v>0</v>
      </c>
      <c r="AP97" s="15">
        <f>SUM(COUNTIFS('Data entry'!$R$6:$R$200,'Summary Data'!$A97,'Data entry'!$B$6:$B$200,{"Confirmed";"Probable"},'Data entry'!$AQ$6:$AQ$200,'Data Validation'!$V$4, 'Data entry'!$AP$6:$AP$200,'Data Validation'!$U$2, 'Data entry'!$BD$6:$BD$200,"&lt;&gt;*Negative*"))</f>
        <v>0</v>
      </c>
      <c r="AQ97" s="15">
        <f>SUM(COUNTIFS('Data entry'!$R$6:$R$200,'Summary Data'!$A97,'Data entry'!$B$6:$B$200,{"Confirmed";"Probable"},'Data entry'!$AQ$6:$AQ$200,'Data Validation'!$V$4, 'Data entry'!$AP$6:$AP$200,'Data Validation'!$U$3, 'Data entry'!$BD$6:$BD$200,"&lt;&gt;*Negative*"))</f>
        <v>0</v>
      </c>
      <c r="AR97" s="15">
        <f>SUM(COUNTIFS('Data entry'!$R$6:$R$200,'Summary Data'!$A97,'Data entry'!$B$6:$B$200,{"Confirmed";"Probable"},'Data entry'!$AQ$6:$AQ$200,'Data Validation'!$V$4, 'Data entry'!$AP$6:$AP$200,'Data Validation'!$U$4, 'Data entry'!$BD$6:$BD$200,"&lt;&gt;*Negative*"))</f>
        <v>0</v>
      </c>
      <c r="AS97" s="15">
        <f>SUM(COUNTIFS('Data entry'!$R$6:$R$200,'Summary Data'!$A97,'Data entry'!$B$6:$B$200,{"Confirmed";"Probable"},'Data entry'!$AQ$6:$AQ$200,'Data Validation'!$V$4, 'Data entry'!$AP$6:$AP$200,'Data Validation'!$U$5, 'Data entry'!$BD$6:$BD$200,"&lt;&gt;*Negative*"))</f>
        <v>0</v>
      </c>
      <c r="AT97" s="15">
        <f>SUM(COUNTIFS('Data entry'!$R$6:$R$200,'Summary Data'!$A97,'Data entry'!$B$6:$B$200,{"Confirmed";"Probable"},'Data entry'!$AQ$6:$AQ$200,'Data Validation'!$V$4, 'Data entry'!$AP$6:$AP$200,'Data Validation'!$U$6, 'Data entry'!$BD$6:$BD$200,"&lt;&gt;*Negative*"))</f>
        <v>0</v>
      </c>
      <c r="AU97" s="15">
        <f>SUM(COUNTIFS('Data entry'!$R$6:$R$200,'Summary Data'!$A97,'Data entry'!$B$6:$B$200,{"Confirmed";"Probable"},'Data entry'!$AQ$6:$AQ$200,'Data Validation'!$V$5, 'Data entry'!$AP$6:$AP$200,'Data Validation'!$U$2, 'Data entry'!$BD$6:$BD$200,"&lt;&gt;*Negative*"))</f>
        <v>0</v>
      </c>
      <c r="AV97" s="15">
        <f>SUM(COUNTIFS('Data entry'!$R$6:$R$200,'Summary Data'!$A97,'Data entry'!$B$6:$B$200,{"Confirmed";"Probable"},'Data entry'!$AQ$6:$AQ$200,'Data Validation'!$V$5, 'Data entry'!$AP$6:$AP$200,'Data Validation'!$U$3, 'Data entry'!$BD$6:$BD$200,"&lt;&gt;*Negative*"))</f>
        <v>0</v>
      </c>
      <c r="AW97" s="15">
        <f>SUM(COUNTIFS('Data entry'!$R$6:$R$200,'Summary Data'!$A97,'Data entry'!$B$6:$B$200,{"Confirmed";"Probable"},'Data entry'!$AQ$6:$AQ$200,'Data Validation'!$V$5, 'Data entry'!$AP$6:$AP$200,'Data Validation'!$U$4, 'Data entry'!$BD$6:$BD$200,"&lt;&gt;*Negative*"))</f>
        <v>0</v>
      </c>
      <c r="AX97" s="15">
        <f>SUM(COUNTIFS('Data entry'!$R$6:$R$200,'Summary Data'!$A97,'Data entry'!$B$6:$B$200,{"Confirmed";"Probable"},'Data entry'!$AQ$6:$AQ$200,'Data Validation'!$V$5, 'Data entry'!$AP$6:$AP$200,'Data Validation'!$U$5, 'Data entry'!$BD$6:$BD$200,"&lt;&gt;*Negative*"))</f>
        <v>0</v>
      </c>
      <c r="AY97" s="15">
        <f>SUM(COUNTIFS('Data entry'!$R$6:$R$200,'Summary Data'!$A97,'Data entry'!$B$6:$B$200,{"Confirmed";"Probable"},'Data entry'!$AQ$6:$AQ$200,'Data Validation'!$V$5, 'Data entry'!$AP$6:$AP$200,'Data Validation'!$U$6, 'Data entry'!$BD$6:$BD$200,"&lt;&gt;*Negative*"))</f>
        <v>0</v>
      </c>
      <c r="AZ97" s="15">
        <f>SUM(COUNTIFS('Data entry'!$R$6:$R$200,'Summary Data'!$A97,'Data entry'!$B$6:$B$200,{"Confirmed";"Probable"},'Data entry'!$AQ$6:$AQ$200,'Data Validation'!$V$6, 'Data entry'!$AP$6:$AP$200,'Data Validation'!$U$2, 'Data entry'!$BD$6:$BD$200,"&lt;&gt;*Negative*"))</f>
        <v>0</v>
      </c>
      <c r="BA97" s="15">
        <f>SUM(COUNTIFS('Data entry'!$R$6:$R$200,'Summary Data'!$A97,'Data entry'!$B$6:$B$200,{"Confirmed";"Probable"},'Data entry'!$AQ$6:$AQ$200,'Data Validation'!$V$6, 'Data entry'!$AP$6:$AP$200,'Data Validation'!$U$3, 'Data entry'!$BD$6:$BD$200,"&lt;&gt;*Negative*"))</f>
        <v>0</v>
      </c>
      <c r="BB97" s="15">
        <f>SUM(COUNTIFS('Data entry'!$R$6:$R$200,'Summary Data'!$A97,'Data entry'!$B$6:$B$200,{"Confirmed";"Probable"},'Data entry'!$AQ$6:$AQ$200,'Data Validation'!$V$6, 'Data entry'!$AP$6:$AP$200,'Data Validation'!$U$4, 'Data entry'!$BD$6:$BD$200,"&lt;&gt;*Negative*"))</f>
        <v>0</v>
      </c>
      <c r="BC97" s="15">
        <f>SUM(COUNTIFS('Data entry'!$R$6:$R$200,'Summary Data'!$A97,'Data entry'!$B$6:$B$200,{"Confirmed";"Probable"},'Data entry'!$AQ$6:$AQ$200,'Data Validation'!$V$6, 'Data entry'!$AP$6:$AP$200,'Data Validation'!$U$5, 'Data entry'!$BD$6:$BD$200,"&lt;&gt;*Negative*"))</f>
        <v>0</v>
      </c>
      <c r="BD97" s="15">
        <f>SUM(COUNTIFS('Data entry'!$R$6:$R$200,'Summary Data'!$A97,'Data entry'!$B$6:$B$200,{"Confirmed";"Probable"},'Data entry'!$AQ$6:$AQ$200,'Data Validation'!$V$6, 'Data entry'!$AP$6:$AP$200,'Data Validation'!$U$6, 'Data entry'!$BD$6:$BD$200,"&lt;&gt;*Negative*"))</f>
        <v>0</v>
      </c>
      <c r="BE97" s="15">
        <f>SUM(COUNTIFS('Data entry'!$R$6:$R$200,'Summary Data'!$A97,'Data entry'!$B$6:$B$200,{"Confirmed";"Probable"},'Data entry'!$AQ$6:$AQ$200,'Data Validation'!$V$7, 'Data entry'!$AP$6:$AP$200,'Data Validation'!$U$2, 'Data entry'!$BD$6:$BD$200,"&lt;&gt;*Negative*"))</f>
        <v>0</v>
      </c>
      <c r="BF97" s="15">
        <f>SUM(COUNTIFS('Data entry'!$R$6:$R$200,'Summary Data'!$A97,'Data entry'!$B$6:$B$200,{"Confirmed";"Probable"},'Data entry'!$AQ$6:$AQ$200,'Data Validation'!$V$7, 'Data entry'!$AP$6:$AP$200,'Data Validation'!$U$3, 'Data entry'!$BD$6:$BD$200,"&lt;&gt;*Negative*"))</f>
        <v>0</v>
      </c>
      <c r="BG97" s="15">
        <f>SUM(COUNTIFS('Data entry'!$R$6:$R$200,'Summary Data'!$A97,'Data entry'!$B$6:$B$200,{"Confirmed";"Probable"},'Data entry'!$AQ$6:$AQ$200,'Data Validation'!$V$7, 'Data entry'!$AP$6:$AP$200,'Data Validation'!$U$4, 'Data entry'!$BD$6:$BD$200,"&lt;&gt;*Negative*"))</f>
        <v>0</v>
      </c>
      <c r="BH97" s="15">
        <f>SUM(COUNTIFS('Data entry'!$R$6:$R$200,'Summary Data'!$A97,'Data entry'!$B$6:$B$200,{"Confirmed";"Probable"},'Data entry'!$AQ$6:$AQ$200,'Data Validation'!$V$7, 'Data entry'!$AP$6:$AP$200,'Data Validation'!$U$5, 'Data entry'!$BD$6:$BD$200,"&lt;&gt;*Negative*"))</f>
        <v>0</v>
      </c>
      <c r="BI97" s="15">
        <f>SUM(COUNTIFS('Data entry'!$R$6:$R$200,'Summary Data'!$A97,'Data entry'!$B$6:$B$200,{"Confirmed";"Probable"},'Data entry'!$AQ$6:$AQ$200,'Data Validation'!$V$7, 'Data entry'!$AP$6:$AP$200,'Data Validation'!$U$6, 'Data entry'!$BD$6:$BD$200,"&lt;&gt;*Negative*"))</f>
        <v>0</v>
      </c>
      <c r="BJ97" s="15">
        <f>SUM(COUNTIFS('Data entry'!$R$6:$R$200,'Summary Data'!$A97,'Data entry'!$B$6:$B$200,{"Confirmed";"Probable"},'Data entry'!$AQ$6:$AQ$200,'Data Validation'!$V$8, 'Data entry'!$AP$6:$AP$200,'Data Validation'!$U$2, 'Data entry'!$BD$6:$BD$200,"&lt;&gt;*Negative*"))</f>
        <v>0</v>
      </c>
      <c r="BK97" s="15">
        <f>SUM(COUNTIFS('Data entry'!$R$6:$R$200,'Summary Data'!$A97,'Data entry'!$B$6:$B$200,{"Confirmed";"Probable"},'Data entry'!$AQ$6:$AQ$200,'Data Validation'!$V$8, 'Data entry'!$AP$6:$AP$200,'Data Validation'!$U$3, 'Data entry'!$BD$6:$BD$200,"&lt;&gt;*Negative*"))</f>
        <v>0</v>
      </c>
      <c r="BL97" s="15">
        <f>SUM(COUNTIFS('Data entry'!$R$6:$R$200,'Summary Data'!$A97,'Data entry'!$B$6:$B$200,{"Confirmed";"Probable"},'Data entry'!$AQ$6:$AQ$200,'Data Validation'!$V$8, 'Data entry'!$AP$6:$AP$200,'Data Validation'!$U$4, 'Data entry'!$BD$6:$BD$200,"&lt;&gt;*Negative*"))</f>
        <v>0</v>
      </c>
      <c r="BM97" s="15">
        <f>SUM(COUNTIFS('Data entry'!$R$6:$R$200,'Summary Data'!$A97,'Data entry'!$B$6:$B$200,{"Confirmed";"Probable"},'Data entry'!$AQ$6:$AQ$200,'Data Validation'!$V$8, 'Data entry'!$AP$6:$AP$200,'Data Validation'!$U$5, 'Data entry'!$BD$6:$BD$200,"&lt;&gt;*Negative*"))</f>
        <v>0</v>
      </c>
      <c r="BN97" s="15">
        <f>SUM(COUNTIFS('Data entry'!$R$6:$R$200,'Summary Data'!$A97,'Data entry'!$B$6:$B$200,{"Confirmed";"Probable"},'Data entry'!$AQ$6:$AQ$200,'Data Validation'!$V$8, 'Data entry'!$AP$6:$AP$200,'Data Validation'!$U$6, 'Data entry'!$BD$6:$BD$200,"&lt;&gt;*Negative*"))</f>
        <v>0</v>
      </c>
      <c r="BO97" s="15">
        <f>SUM(COUNTIFS('Data entry'!$R$6:$R$200,'Summary Data'!$A97,'Data entry'!$B$6:$B$200,{"Confirmed";"Probable"},'Data entry'!$AQ$6:$AQ$200,'Data Validation'!$V$9, 'Data entry'!$AP$6:$AP$200,'Data Validation'!$U$2, 'Data entry'!$BD$6:$BD$200,"&lt;&gt;*Negative*"))</f>
        <v>0</v>
      </c>
      <c r="BP97" s="15">
        <f>SUM(COUNTIFS('Data entry'!$R$6:$R$200,'Summary Data'!$A97,'Data entry'!$B$6:$B$200,{"Confirmed";"Probable"},'Data entry'!$AQ$6:$AQ$200,'Data Validation'!$V$9, 'Data entry'!$AP$6:$AP$200,'Data Validation'!$U$3, 'Data entry'!$BD$6:$BD$200,"&lt;&gt;*Negative*"))</f>
        <v>0</v>
      </c>
      <c r="BQ97" s="15">
        <f>SUM(COUNTIFS('Data entry'!$R$6:$R$200,'Summary Data'!$A97,'Data entry'!$B$6:$B$200,{"Confirmed";"Probable"},'Data entry'!$AQ$6:$AQ$200,'Data Validation'!$V$9, 'Data entry'!$AP$6:$AP$200,'Data Validation'!$U$4, 'Data entry'!$BD$6:$BD$200,"&lt;&gt;*Negative*"))</f>
        <v>0</v>
      </c>
      <c r="BR97" s="15">
        <f>SUM(COUNTIFS('Data entry'!$R$6:$R$200,'Summary Data'!$A97,'Data entry'!$B$6:$B$200,{"Confirmed";"Probable"},'Data entry'!$AQ$6:$AQ$200,'Data Validation'!$V$9, 'Data entry'!$AP$6:$AP$200,'Data Validation'!$U$5, 'Data entry'!$BD$6:$BD$200,"&lt;&gt;*Negative*"))</f>
        <v>0</v>
      </c>
      <c r="BS97" s="15">
        <f>SUM(COUNTIFS('Data entry'!$R$6:$R$200,'Summary Data'!$A97,'Data entry'!$B$6:$B$200,{"Confirmed";"Probable"},'Data entry'!$AQ$6:$AQ$200,'Data Validation'!$V$9, 'Data entry'!$AP$6:$AP$200,'Data Validation'!$U$6, 'Data entry'!$BD$6:$BD$200,"&lt;&gt;*Negative*"))</f>
        <v>0</v>
      </c>
      <c r="BT97" s="15">
        <f>SUM(COUNTIFS('Data entry'!$R$6:$R$200,'Summary Data'!$A97,'Data entry'!$B$6:$B$200,{"Confirmed";"Probable"},'Data entry'!$AQ$6:$AQ$200,'Data Validation'!$V$10, 'Data entry'!$AP$6:$AP$200,'Data Validation'!$U$2, 'Data entry'!$BD$6:$BD$200,"&lt;&gt;*Negative*"))</f>
        <v>0</v>
      </c>
      <c r="BU97" s="15">
        <f>SUM(COUNTIFS('Data entry'!$R$6:$R$200,'Summary Data'!$A97,'Data entry'!$B$6:$B$200,{"Confirmed";"Probable"},'Data entry'!$AQ$6:$AQ$200,'Data Validation'!$V$10, 'Data entry'!$AP$6:$AP$200,'Data Validation'!$U$3, 'Data entry'!$BD$6:$BD$200,"&lt;&gt;*Negative*"))</f>
        <v>0</v>
      </c>
      <c r="BV97" s="15">
        <f>SUM(COUNTIFS('Data entry'!$R$6:$R$200,'Summary Data'!$A97,'Data entry'!$B$6:$B$200,{"Confirmed";"Probable"},'Data entry'!$AQ$6:$AQ$200,'Data Validation'!$V$10, 'Data entry'!$AP$6:$AP$200,'Data Validation'!$U$4, 'Data entry'!$BD$6:$BD$200,"&lt;&gt;*Negative*"))</f>
        <v>0</v>
      </c>
      <c r="BW97" s="15">
        <f>SUM(COUNTIFS('Data entry'!$R$6:$R$200,'Summary Data'!$A97,'Data entry'!$B$6:$B$200,{"Confirmed";"Probable"},'Data entry'!$AQ$6:$AQ$200,'Data Validation'!$V$10, 'Data entry'!$AP$6:$AP$200,'Data Validation'!$U$5, 'Data entry'!$BD$6:$BD$200,"&lt;&gt;*Negative*"))</f>
        <v>0</v>
      </c>
      <c r="BX97" s="15">
        <f>SUM(COUNTIFS('Data entry'!$R$6:$R$200,'Summary Data'!$A97,'Data entry'!$B$6:$B$200,{"Confirmed";"Probable"},'Data entry'!$AQ$6:$AQ$200,'Data Validation'!$V$10, 'Data entry'!$AP$6:$AP$200,'Data Validation'!$U$6, 'Data entry'!$BD$6:$BD$200,"&lt;&gt;*Negative*"))</f>
        <v>0</v>
      </c>
      <c r="BY97" s="15">
        <f>SUM(COUNTIFS('Data entry'!$R$6:$R$200,'Summary Data'!$A97,'Data entry'!$B$6:$B$200,{"Confirmed";"Probable"},'Data entry'!$AQ$6:$AQ$200,'Data Validation'!$V$11, 'Data entry'!$AP$6:$AP$200,'Data Validation'!$U$2, 'Data entry'!$BD$6:$BD$200,"&lt;&gt;*Negative*"))</f>
        <v>0</v>
      </c>
      <c r="BZ97" s="15">
        <f>SUM(COUNTIFS('Data entry'!$R$6:$R$200,'Summary Data'!$A97,'Data entry'!$B$6:$B$200,{"Confirmed";"Probable"},'Data entry'!$AQ$6:$AQ$200,'Data Validation'!$V$11, 'Data entry'!$AP$6:$AP$200,'Data Validation'!$U$3, 'Data entry'!$BD$6:$BD$200,"&lt;&gt;*Negative*"))</f>
        <v>0</v>
      </c>
      <c r="CA97" s="15">
        <f>SUM(COUNTIFS('Data entry'!$R$6:$R$200,'Summary Data'!$A97,'Data entry'!$B$6:$B$200,{"Confirmed";"Probable"},'Data entry'!$AQ$6:$AQ$200,'Data Validation'!$V$11, 'Data entry'!$AP$6:$AP$200,'Data Validation'!$U$4, 'Data entry'!$BD$6:$BD$200,"&lt;&gt;*Negative*"))</f>
        <v>0</v>
      </c>
      <c r="CB97" s="15">
        <f>SUM(COUNTIFS('Data entry'!$R$6:$R$200,'Summary Data'!$A97,'Data entry'!$B$6:$B$200,{"Confirmed";"Probable"},'Data entry'!$AQ$6:$AQ$200,'Data Validation'!$V$11, 'Data entry'!$AP$6:$AP$200,'Data Validation'!$U$5, 'Data entry'!$BD$6:$BD$200,"&lt;&gt;*Negative*"))</f>
        <v>0</v>
      </c>
      <c r="CC97" s="15">
        <f>SUM(COUNTIFS('Data entry'!$R$6:$R$200,'Summary Data'!$A97,'Data entry'!$B$6:$B$200,{"Confirmed";"Probable"},'Data entry'!$AQ$6:$AQ$200,'Data Validation'!$V$11, 'Data entry'!$AP$6:$AP$200,'Data Validation'!$U$6, 'Data entry'!$BD$6:$BD$200,"&lt;&gt;*Negative*"))</f>
        <v>0</v>
      </c>
    </row>
    <row r="98" spans="1:81" x14ac:dyDescent="0.3">
      <c r="A98" s="12">
        <f t="shared" si="9"/>
        <v>86</v>
      </c>
      <c r="B98" s="13">
        <f t="shared" si="6"/>
        <v>0</v>
      </c>
      <c r="C98" s="13">
        <f>COUNTIFS('Data entry'!$R$6:$R$200,$A98,'Data entry'!$B$6:$B$200,"Confirmed",'Data entry'!$BD$6:$BD$200,"&lt;&gt;*Negative*")</f>
        <v>0</v>
      </c>
      <c r="D98" s="13">
        <f>COUNTIFS('Data entry'!$R$6:$R$200,$A98,'Data entry'!$B$6:$B$200,"Probable",'Data entry'!$BD$6:$BD$200,"&lt;&gt;*Negative*")</f>
        <v>0</v>
      </c>
      <c r="E98" s="13">
        <f>COUNTIFS('Data entry'!$R$6:$R$200,$A98,'Data entry'!$B$6:$B$200,"DNM")</f>
        <v>0</v>
      </c>
      <c r="F98" s="13">
        <f>SUM(COUNTIFS('Data entry'!$R$6:$R$200,'Summary Data'!$A98,'Data entry'!$B$6:$B$200,{"Confirmed";"Probable"},'Data entry'!$AO$6:$AO$200,$F$10, 'Data entry'!$BD$6:$BD$200,"&lt;&gt;*Negative*"))</f>
        <v>0</v>
      </c>
      <c r="G98" s="13">
        <f>SUM(COUNTIFS('Data entry'!$R$6:$R$200,'Summary Data'!$A98,'Data entry'!$B$6:$B$200,{"Confirmed";"Probable"},'Data entry'!$AO$6:$AO$200,$G$10, 'Data entry'!$BD$6:$BD$200,"&lt;&gt;*Negative*"))</f>
        <v>0</v>
      </c>
      <c r="H98" s="13">
        <f>SUM(COUNTIFS('Data entry'!$R$6:$R$200,'Summary Data'!$A98,'Data entry'!$B$6:$B$200,{"Confirmed";"Probable"},'Data entry'!$AO$6:$AO$200,$H$10, 'Data entry'!$BD$6:$BD$200,"&lt;&gt;*Negative*"))</f>
        <v>0</v>
      </c>
      <c r="I98" s="13">
        <f>SUM(COUNTIFS('Data entry'!$R$6:$R$200,'Summary Data'!$A98,'Data entry'!$B$6:$B$200,{"Confirmed";"Probable"},'Data entry'!$AO$6:$AO$200,$I$10, 'Data entry'!$BD$6:$BD$200,"&lt;&gt;*Negative*"))</f>
        <v>0</v>
      </c>
      <c r="J98" s="13">
        <f>SUM(COUNTIFS('Data entry'!$R$6:$R$200,'Summary Data'!$A98,'Data entry'!$B$6:$B$200,{"Confirmed";"Probable"},'Data entry'!$AO$6:$AO$200,$J$10, 'Data entry'!$BD$6:$BD$200,"&lt;&gt;*Negative*"))</f>
        <v>0</v>
      </c>
      <c r="K98" s="13">
        <f>SUM(COUNTIFS('Data entry'!$R$6:$R$200,'Summary Data'!$A98,'Data entry'!$B$6:$B$200,{"Confirmed";"Probable"},'Data entry'!$AO$6:$AO$200,$K$10, 'Data entry'!$BD$6:$BD$200,"&lt;&gt;*Negative*"))</f>
        <v>0</v>
      </c>
      <c r="L98" s="13">
        <f>SUM(COUNTIFS('Data entry'!$R$6:$R$200,'Summary Data'!$A98,'Data entry'!$B$6:$B$200,{"Confirmed";"Probable"},'Data entry'!$AO$6:$AO$200,$L$10, 'Data entry'!$BD$6:$BD$200,"&lt;&gt;*Negative*"))</f>
        <v>0</v>
      </c>
      <c r="M98" s="13">
        <f>SUM(COUNTIFS('Data entry'!$R$6:$R$200,'Summary Data'!$A98,'Data entry'!$B$6:$B$200,{"Confirmed";"Probable"},'Data entry'!$AO$6:$AO$200,$M$10, 'Data entry'!$BD$6:$BD$200,"&lt;&gt;*Negative*"))</f>
        <v>0</v>
      </c>
      <c r="N98" s="13">
        <f>SUM(COUNTIFS('Data entry'!$R$6:$R$200,'Summary Data'!$A98,'Data entry'!$B$6:$B$200,{"Confirmed";"Probable"},'Data entry'!$AO$6:$AO$200,$N$10, 'Data entry'!$BD$6:$BD$200,"&lt;&gt;*Negative*"))</f>
        <v>0</v>
      </c>
      <c r="O98" s="15">
        <f t="shared" si="7"/>
        <v>0</v>
      </c>
      <c r="P98" s="15">
        <f t="shared" si="8"/>
        <v>0</v>
      </c>
      <c r="Q98" s="15">
        <f>SUM(COUNTIFS('Data entry'!$R$6:$R$200,'Summary Data'!$A98,'Data entry'!$B$6:$B$200,{"Confirmed";"Probable"},'Data entry'!$AP$6:$AP$200,'Data Validation'!$U$2, 'Data entry'!$BD$6:$BD$200,"&lt;&gt;*Negative*"))</f>
        <v>0</v>
      </c>
      <c r="R98" s="15">
        <f>SUM(COUNTIFS('Data entry'!$R$6:$R$200,'Summary Data'!$A98,'Data entry'!$B$6:$B$200,{"Confirmed";"Probable"},'Data entry'!$AP$6:$AP$200,'Data Validation'!$U$3, 'Data entry'!$BD$6:$BD$200,"&lt;&gt;*Negative*"))</f>
        <v>0</v>
      </c>
      <c r="S98" s="15">
        <f>SUM(COUNTIFS('Data entry'!$R$6:$R$200,'Summary Data'!$A98,'Data entry'!$B$6:$B$200,{"Confirmed";"Probable"},'Data entry'!$AP$6:$AP$200,'Data Validation'!$U$4, 'Data entry'!$BD$6:$BD$200,"&lt;&gt;*Negative*"))</f>
        <v>0</v>
      </c>
      <c r="T98" s="15">
        <f>SUM(COUNTIFS('Data entry'!$R$6:$R$200,'Summary Data'!$A98,'Data entry'!$B$6:$B$200,{"Confirmed";"Probable"},'Data entry'!$AP$6:$AP$200,'Data Validation'!$U$5, 'Data entry'!$BD$6:$BD$200,"&lt;&gt;*Negative*"))</f>
        <v>0</v>
      </c>
      <c r="U98" s="15">
        <f>SUM(COUNTIFS('Data entry'!$R$6:$R$200,'Summary Data'!$A98,'Data entry'!$B$6:$B$200,{"Confirmed";"Probable"},'Data entry'!$AP$6:$AP$200,'Data Validation'!$U$6, 'Data entry'!$BD$6:$BD$200,"&lt;&gt;*Negative*"))</f>
        <v>0</v>
      </c>
      <c r="V98" s="15">
        <f>SUM(COUNTIFS('Data entry'!$R$6:$R$200,'Summary Data'!$A98,'Data entry'!$B$6:$B$200,{"Confirmed";"Probable"},'Data entry'!$AQ$6:$AQ$200,'Data Validation'!$V$2, 'Data entry'!$BD$6:$BD$200,"&lt;&gt;*Negative*"))</f>
        <v>0</v>
      </c>
      <c r="W98" s="15">
        <f>SUM(COUNTIFS('Data entry'!$R$6:$R$200,'Summary Data'!$A98,'Data entry'!$B$6:$B$200,{"Confirmed";"Probable"},'Data entry'!$AQ$6:$AQ$200,'Data Validation'!$V$3, 'Data entry'!$BD$6:$BD$200,"&lt;&gt;*Negative*"))</f>
        <v>0</v>
      </c>
      <c r="X98" s="15">
        <f>SUM(COUNTIFS('Data entry'!$R$6:$R$200,'Summary Data'!$A98,'Data entry'!$B$6:$B$200,{"Confirmed";"Probable"},'Data entry'!$AQ$6:$AQ$200,'Data Validation'!$V$4, 'Data entry'!$BD$6:$BD$200,"&lt;&gt;*Negative*"))</f>
        <v>0</v>
      </c>
      <c r="Y98" s="15">
        <f>SUM(COUNTIFS('Data entry'!$R$6:$R$200,'Summary Data'!$A98,'Data entry'!$B$6:$B$200,{"Confirmed";"Probable"},'Data entry'!$AQ$6:$AQ$200,'Data Validation'!$V$5, 'Data entry'!$BD$6:$BD$200,"&lt;&gt;*Negative*"))</f>
        <v>0</v>
      </c>
      <c r="Z98" s="15">
        <f>SUM(COUNTIFS('Data entry'!$R$6:$R$200,'Summary Data'!$A98,'Data entry'!$B$6:$B$200,{"Confirmed";"Probable"},'Data entry'!$AQ$6:$AQ$200,'Data Validation'!$V$6, 'Data entry'!$BD$6:$BD$200,"&lt;&gt;*Negative*"))</f>
        <v>0</v>
      </c>
      <c r="AA98" s="15">
        <f>SUM(COUNTIFS('Data entry'!$R$6:$R$200,'Summary Data'!$A98,'Data entry'!$B$6:$B$200,{"Confirmed";"Probable"},'Data entry'!$AQ$6:$AQ$200,'Data Validation'!$V$7, 'Data entry'!$BD$6:$BD$200,"&lt;&gt;*Negative*"))</f>
        <v>0</v>
      </c>
      <c r="AB98" s="15">
        <f>SUM(COUNTIFS('Data entry'!$R$6:$R$200,'Summary Data'!$A98,'Data entry'!$B$6:$B$200,{"Confirmed";"Probable"},'Data entry'!$AQ$6:$AQ$200,'Data Validation'!$V$8, 'Data entry'!$BD$6:$BD$200,"&lt;&gt;*Negative*"))</f>
        <v>0</v>
      </c>
      <c r="AC98" s="15">
        <f>SUM(COUNTIFS('Data entry'!$R$6:$R$200,'Summary Data'!$A98,'Data entry'!$B$6:$B$200,{"Confirmed";"Probable"},'Data entry'!$AQ$6:$AQ$200,'Data Validation'!$V$9, 'Data entry'!$BD$6:$BD$200,"&lt;&gt;*Negative*"))</f>
        <v>0</v>
      </c>
      <c r="AD98" s="15">
        <f>SUM(COUNTIFS('Data entry'!$R$6:$R$200,'Summary Data'!$A98,'Data entry'!$B$6:$B$200,{"Confirmed";"Probable"},'Data entry'!$AQ$6:$AQ$200,'Data Validation'!$V$10, 'Data entry'!$BD$6:$BD$200,"&lt;&gt;*Negative*"))</f>
        <v>0</v>
      </c>
      <c r="AE98" s="15">
        <f>SUM(COUNTIFS('Data entry'!$R$6:$R$200,'Summary Data'!$A98,'Data entry'!$B$6:$B$200,{"Confirmed";"Probable"},'Data entry'!$AQ$6:$AQ$200,'Data Validation'!$V$11, 'Data entry'!$BD$6:$BD$200,"&lt;&gt;*Negative*"))</f>
        <v>0</v>
      </c>
      <c r="AF98" s="15">
        <f>SUM(COUNTIFS('Data entry'!$R$6:$R$200,'Summary Data'!$A98,'Data entry'!$B$6:$B$200,{"Confirmed";"Probable"},'Data entry'!$AQ$6:$AQ$200,'Data Validation'!$V$2, 'Data entry'!$AP$6:$AP$200,'Data Validation'!$U$2, 'Data entry'!$BD$6:$BD$200,"&lt;&gt;*Negative*"))</f>
        <v>0</v>
      </c>
      <c r="AG98" s="15">
        <f>SUM(COUNTIFS('Data entry'!$R$6:$R$200,'Summary Data'!$A98,'Data entry'!$B$6:$B$200,{"Confirmed";"Probable"},'Data entry'!$AQ$6:$AQ$200,'Data Validation'!$V$2, 'Data entry'!$AP$6:$AP$200,'Data Validation'!$U$3, 'Data entry'!$BD$6:$BD$200,"&lt;&gt;*Negative*"))</f>
        <v>0</v>
      </c>
      <c r="AH98" s="15">
        <f>SUM(COUNTIFS('Data entry'!$R$6:$R$200,'Summary Data'!$A98,'Data entry'!$B$6:$B$200,{"Confirmed";"Probable"},'Data entry'!$AQ$6:$AQ$200,'Data Validation'!$V$2, 'Data entry'!$AP$6:$AP$200,'Data Validation'!$U$4, 'Data entry'!$BD$6:$BD$200,"&lt;&gt;*Negative*"))</f>
        <v>0</v>
      </c>
      <c r="AI98" s="15">
        <f>SUM(COUNTIFS('Data entry'!$R$6:$R$200,'Summary Data'!$A98,'Data entry'!$B$6:$B$200,{"Confirmed";"Probable"},'Data entry'!$AQ$6:$AQ$200,'Data Validation'!$V$2, 'Data entry'!$AP$6:$AP$200,'Data Validation'!$U$5, 'Data entry'!$BD$6:$BD$200,"&lt;&gt;*Negative*"))</f>
        <v>0</v>
      </c>
      <c r="AJ98" s="15">
        <f>SUM(COUNTIFS('Data entry'!$R$6:$R$200,'Summary Data'!$A98,'Data entry'!$B$6:$B$200,{"Confirmed";"Probable"},'Data entry'!$AQ$6:$AQ$200,'Data Validation'!$V$2, 'Data entry'!$AP$6:$AP$200,'Data Validation'!$U$6, 'Data entry'!$BD$6:$BD$200,"&lt;&gt;*Negative*"))</f>
        <v>0</v>
      </c>
      <c r="AK98" s="15">
        <f>SUM(COUNTIFS('Data entry'!$R$6:$R$200,'Summary Data'!$A98,'Data entry'!$B$6:$B$200,{"Confirmed";"Probable"},'Data entry'!$AQ$6:$AQ$200,'Data Validation'!$V$3, 'Data entry'!$AP$6:$AP$200,'Data Validation'!$U$2, 'Data entry'!$BD$6:$BD$200,"&lt;&gt;*Negative*"))</f>
        <v>0</v>
      </c>
      <c r="AL98" s="15">
        <f>SUM(COUNTIFS('Data entry'!$R$6:$R$200,'Summary Data'!$A98,'Data entry'!$B$6:$B$200,{"Confirmed";"Probable"},'Data entry'!$AQ$6:$AQ$200,'Data Validation'!$V$3, 'Data entry'!$AP$6:$AP$200,'Data Validation'!$U$3, 'Data entry'!$BD$6:$BD$200,"&lt;&gt;*Negative*"))</f>
        <v>0</v>
      </c>
      <c r="AM98" s="15">
        <f>SUM(COUNTIFS('Data entry'!$R$6:$R$200,'Summary Data'!$A98,'Data entry'!$B$6:$B$200,{"Confirmed";"Probable"},'Data entry'!$AQ$6:$AQ$200,'Data Validation'!$V$3, 'Data entry'!$AP$6:$AP$200,'Data Validation'!$U$4, 'Data entry'!$BD$6:$BD$200,"&lt;&gt;*Negative*"))</f>
        <v>0</v>
      </c>
      <c r="AN98" s="15">
        <f>SUM(COUNTIFS('Data entry'!$R$6:$R$200,'Summary Data'!$A98,'Data entry'!$B$6:$B$200,{"Confirmed";"Probable"},'Data entry'!$AQ$6:$AQ$200,'Data Validation'!$V$3, 'Data entry'!$AP$6:$AP$200,'Data Validation'!$U$5, 'Data entry'!$BD$6:$BD$200,"&lt;&gt;*Negative*"))</f>
        <v>0</v>
      </c>
      <c r="AO98" s="15">
        <f>SUM(COUNTIFS('Data entry'!$R$6:$R$200,'Summary Data'!$A98,'Data entry'!$B$6:$B$200,{"Confirmed";"Probable"},'Data entry'!$AQ$6:$AQ$200,'Data Validation'!$V$3, 'Data entry'!$AP$6:$AP$200,'Data Validation'!$U$6, 'Data entry'!$BD$6:$BD$200,"&lt;&gt;*Negative*"))</f>
        <v>0</v>
      </c>
      <c r="AP98" s="15">
        <f>SUM(COUNTIFS('Data entry'!$R$6:$R$200,'Summary Data'!$A98,'Data entry'!$B$6:$B$200,{"Confirmed";"Probable"},'Data entry'!$AQ$6:$AQ$200,'Data Validation'!$V$4, 'Data entry'!$AP$6:$AP$200,'Data Validation'!$U$2, 'Data entry'!$BD$6:$BD$200,"&lt;&gt;*Negative*"))</f>
        <v>0</v>
      </c>
      <c r="AQ98" s="15">
        <f>SUM(COUNTIFS('Data entry'!$R$6:$R$200,'Summary Data'!$A98,'Data entry'!$B$6:$B$200,{"Confirmed";"Probable"},'Data entry'!$AQ$6:$AQ$200,'Data Validation'!$V$4, 'Data entry'!$AP$6:$AP$200,'Data Validation'!$U$3, 'Data entry'!$BD$6:$BD$200,"&lt;&gt;*Negative*"))</f>
        <v>0</v>
      </c>
      <c r="AR98" s="15">
        <f>SUM(COUNTIFS('Data entry'!$R$6:$R$200,'Summary Data'!$A98,'Data entry'!$B$6:$B$200,{"Confirmed";"Probable"},'Data entry'!$AQ$6:$AQ$200,'Data Validation'!$V$4, 'Data entry'!$AP$6:$AP$200,'Data Validation'!$U$4, 'Data entry'!$BD$6:$BD$200,"&lt;&gt;*Negative*"))</f>
        <v>0</v>
      </c>
      <c r="AS98" s="15">
        <f>SUM(COUNTIFS('Data entry'!$R$6:$R$200,'Summary Data'!$A98,'Data entry'!$B$6:$B$200,{"Confirmed";"Probable"},'Data entry'!$AQ$6:$AQ$200,'Data Validation'!$V$4, 'Data entry'!$AP$6:$AP$200,'Data Validation'!$U$5, 'Data entry'!$BD$6:$BD$200,"&lt;&gt;*Negative*"))</f>
        <v>0</v>
      </c>
      <c r="AT98" s="15">
        <f>SUM(COUNTIFS('Data entry'!$R$6:$R$200,'Summary Data'!$A98,'Data entry'!$B$6:$B$200,{"Confirmed";"Probable"},'Data entry'!$AQ$6:$AQ$200,'Data Validation'!$V$4, 'Data entry'!$AP$6:$AP$200,'Data Validation'!$U$6, 'Data entry'!$BD$6:$BD$200,"&lt;&gt;*Negative*"))</f>
        <v>0</v>
      </c>
      <c r="AU98" s="15">
        <f>SUM(COUNTIFS('Data entry'!$R$6:$R$200,'Summary Data'!$A98,'Data entry'!$B$6:$B$200,{"Confirmed";"Probable"},'Data entry'!$AQ$6:$AQ$200,'Data Validation'!$V$5, 'Data entry'!$AP$6:$AP$200,'Data Validation'!$U$2, 'Data entry'!$BD$6:$BD$200,"&lt;&gt;*Negative*"))</f>
        <v>0</v>
      </c>
      <c r="AV98" s="15">
        <f>SUM(COUNTIFS('Data entry'!$R$6:$R$200,'Summary Data'!$A98,'Data entry'!$B$6:$B$200,{"Confirmed";"Probable"},'Data entry'!$AQ$6:$AQ$200,'Data Validation'!$V$5, 'Data entry'!$AP$6:$AP$200,'Data Validation'!$U$3, 'Data entry'!$BD$6:$BD$200,"&lt;&gt;*Negative*"))</f>
        <v>0</v>
      </c>
      <c r="AW98" s="15">
        <f>SUM(COUNTIFS('Data entry'!$R$6:$R$200,'Summary Data'!$A98,'Data entry'!$B$6:$B$200,{"Confirmed";"Probable"},'Data entry'!$AQ$6:$AQ$200,'Data Validation'!$V$5, 'Data entry'!$AP$6:$AP$200,'Data Validation'!$U$4, 'Data entry'!$BD$6:$BD$200,"&lt;&gt;*Negative*"))</f>
        <v>0</v>
      </c>
      <c r="AX98" s="15">
        <f>SUM(COUNTIFS('Data entry'!$R$6:$R$200,'Summary Data'!$A98,'Data entry'!$B$6:$B$200,{"Confirmed";"Probable"},'Data entry'!$AQ$6:$AQ$200,'Data Validation'!$V$5, 'Data entry'!$AP$6:$AP$200,'Data Validation'!$U$5, 'Data entry'!$BD$6:$BD$200,"&lt;&gt;*Negative*"))</f>
        <v>0</v>
      </c>
      <c r="AY98" s="15">
        <f>SUM(COUNTIFS('Data entry'!$R$6:$R$200,'Summary Data'!$A98,'Data entry'!$B$6:$B$200,{"Confirmed";"Probable"},'Data entry'!$AQ$6:$AQ$200,'Data Validation'!$V$5, 'Data entry'!$AP$6:$AP$200,'Data Validation'!$U$6, 'Data entry'!$BD$6:$BD$200,"&lt;&gt;*Negative*"))</f>
        <v>0</v>
      </c>
      <c r="AZ98" s="15">
        <f>SUM(COUNTIFS('Data entry'!$R$6:$R$200,'Summary Data'!$A98,'Data entry'!$B$6:$B$200,{"Confirmed";"Probable"},'Data entry'!$AQ$6:$AQ$200,'Data Validation'!$V$6, 'Data entry'!$AP$6:$AP$200,'Data Validation'!$U$2, 'Data entry'!$BD$6:$BD$200,"&lt;&gt;*Negative*"))</f>
        <v>0</v>
      </c>
      <c r="BA98" s="15">
        <f>SUM(COUNTIFS('Data entry'!$R$6:$R$200,'Summary Data'!$A98,'Data entry'!$B$6:$B$200,{"Confirmed";"Probable"},'Data entry'!$AQ$6:$AQ$200,'Data Validation'!$V$6, 'Data entry'!$AP$6:$AP$200,'Data Validation'!$U$3, 'Data entry'!$BD$6:$BD$200,"&lt;&gt;*Negative*"))</f>
        <v>0</v>
      </c>
      <c r="BB98" s="15">
        <f>SUM(COUNTIFS('Data entry'!$R$6:$R$200,'Summary Data'!$A98,'Data entry'!$B$6:$B$200,{"Confirmed";"Probable"},'Data entry'!$AQ$6:$AQ$200,'Data Validation'!$V$6, 'Data entry'!$AP$6:$AP$200,'Data Validation'!$U$4, 'Data entry'!$BD$6:$BD$200,"&lt;&gt;*Negative*"))</f>
        <v>0</v>
      </c>
      <c r="BC98" s="15">
        <f>SUM(COUNTIFS('Data entry'!$R$6:$R$200,'Summary Data'!$A98,'Data entry'!$B$6:$B$200,{"Confirmed";"Probable"},'Data entry'!$AQ$6:$AQ$200,'Data Validation'!$V$6, 'Data entry'!$AP$6:$AP$200,'Data Validation'!$U$5, 'Data entry'!$BD$6:$BD$200,"&lt;&gt;*Negative*"))</f>
        <v>0</v>
      </c>
      <c r="BD98" s="15">
        <f>SUM(COUNTIFS('Data entry'!$R$6:$R$200,'Summary Data'!$A98,'Data entry'!$B$6:$B$200,{"Confirmed";"Probable"},'Data entry'!$AQ$6:$AQ$200,'Data Validation'!$V$6, 'Data entry'!$AP$6:$AP$200,'Data Validation'!$U$6, 'Data entry'!$BD$6:$BD$200,"&lt;&gt;*Negative*"))</f>
        <v>0</v>
      </c>
      <c r="BE98" s="15">
        <f>SUM(COUNTIFS('Data entry'!$R$6:$R$200,'Summary Data'!$A98,'Data entry'!$B$6:$B$200,{"Confirmed";"Probable"},'Data entry'!$AQ$6:$AQ$200,'Data Validation'!$V$7, 'Data entry'!$AP$6:$AP$200,'Data Validation'!$U$2, 'Data entry'!$BD$6:$BD$200,"&lt;&gt;*Negative*"))</f>
        <v>0</v>
      </c>
      <c r="BF98" s="15">
        <f>SUM(COUNTIFS('Data entry'!$R$6:$R$200,'Summary Data'!$A98,'Data entry'!$B$6:$B$200,{"Confirmed";"Probable"},'Data entry'!$AQ$6:$AQ$200,'Data Validation'!$V$7, 'Data entry'!$AP$6:$AP$200,'Data Validation'!$U$3, 'Data entry'!$BD$6:$BD$200,"&lt;&gt;*Negative*"))</f>
        <v>0</v>
      </c>
      <c r="BG98" s="15">
        <f>SUM(COUNTIFS('Data entry'!$R$6:$R$200,'Summary Data'!$A98,'Data entry'!$B$6:$B$200,{"Confirmed";"Probable"},'Data entry'!$AQ$6:$AQ$200,'Data Validation'!$V$7, 'Data entry'!$AP$6:$AP$200,'Data Validation'!$U$4, 'Data entry'!$BD$6:$BD$200,"&lt;&gt;*Negative*"))</f>
        <v>0</v>
      </c>
      <c r="BH98" s="15">
        <f>SUM(COUNTIFS('Data entry'!$R$6:$R$200,'Summary Data'!$A98,'Data entry'!$B$6:$B$200,{"Confirmed";"Probable"},'Data entry'!$AQ$6:$AQ$200,'Data Validation'!$V$7, 'Data entry'!$AP$6:$AP$200,'Data Validation'!$U$5, 'Data entry'!$BD$6:$BD$200,"&lt;&gt;*Negative*"))</f>
        <v>0</v>
      </c>
      <c r="BI98" s="15">
        <f>SUM(COUNTIFS('Data entry'!$R$6:$R$200,'Summary Data'!$A98,'Data entry'!$B$6:$B$200,{"Confirmed";"Probable"},'Data entry'!$AQ$6:$AQ$200,'Data Validation'!$V$7, 'Data entry'!$AP$6:$AP$200,'Data Validation'!$U$6, 'Data entry'!$BD$6:$BD$200,"&lt;&gt;*Negative*"))</f>
        <v>0</v>
      </c>
      <c r="BJ98" s="15">
        <f>SUM(COUNTIFS('Data entry'!$R$6:$R$200,'Summary Data'!$A98,'Data entry'!$B$6:$B$200,{"Confirmed";"Probable"},'Data entry'!$AQ$6:$AQ$200,'Data Validation'!$V$8, 'Data entry'!$AP$6:$AP$200,'Data Validation'!$U$2, 'Data entry'!$BD$6:$BD$200,"&lt;&gt;*Negative*"))</f>
        <v>0</v>
      </c>
      <c r="BK98" s="15">
        <f>SUM(COUNTIFS('Data entry'!$R$6:$R$200,'Summary Data'!$A98,'Data entry'!$B$6:$B$200,{"Confirmed";"Probable"},'Data entry'!$AQ$6:$AQ$200,'Data Validation'!$V$8, 'Data entry'!$AP$6:$AP$200,'Data Validation'!$U$3, 'Data entry'!$BD$6:$BD$200,"&lt;&gt;*Negative*"))</f>
        <v>0</v>
      </c>
      <c r="BL98" s="15">
        <f>SUM(COUNTIFS('Data entry'!$R$6:$R$200,'Summary Data'!$A98,'Data entry'!$B$6:$B$200,{"Confirmed";"Probable"},'Data entry'!$AQ$6:$AQ$200,'Data Validation'!$V$8, 'Data entry'!$AP$6:$AP$200,'Data Validation'!$U$4, 'Data entry'!$BD$6:$BD$200,"&lt;&gt;*Negative*"))</f>
        <v>0</v>
      </c>
      <c r="BM98" s="15">
        <f>SUM(COUNTIFS('Data entry'!$R$6:$R$200,'Summary Data'!$A98,'Data entry'!$B$6:$B$200,{"Confirmed";"Probable"},'Data entry'!$AQ$6:$AQ$200,'Data Validation'!$V$8, 'Data entry'!$AP$6:$AP$200,'Data Validation'!$U$5, 'Data entry'!$BD$6:$BD$200,"&lt;&gt;*Negative*"))</f>
        <v>0</v>
      </c>
      <c r="BN98" s="15">
        <f>SUM(COUNTIFS('Data entry'!$R$6:$R$200,'Summary Data'!$A98,'Data entry'!$B$6:$B$200,{"Confirmed";"Probable"},'Data entry'!$AQ$6:$AQ$200,'Data Validation'!$V$8, 'Data entry'!$AP$6:$AP$200,'Data Validation'!$U$6, 'Data entry'!$BD$6:$BD$200,"&lt;&gt;*Negative*"))</f>
        <v>0</v>
      </c>
      <c r="BO98" s="15">
        <f>SUM(COUNTIFS('Data entry'!$R$6:$R$200,'Summary Data'!$A98,'Data entry'!$B$6:$B$200,{"Confirmed";"Probable"},'Data entry'!$AQ$6:$AQ$200,'Data Validation'!$V$9, 'Data entry'!$AP$6:$AP$200,'Data Validation'!$U$2, 'Data entry'!$BD$6:$BD$200,"&lt;&gt;*Negative*"))</f>
        <v>0</v>
      </c>
      <c r="BP98" s="15">
        <f>SUM(COUNTIFS('Data entry'!$R$6:$R$200,'Summary Data'!$A98,'Data entry'!$B$6:$B$200,{"Confirmed";"Probable"},'Data entry'!$AQ$6:$AQ$200,'Data Validation'!$V$9, 'Data entry'!$AP$6:$AP$200,'Data Validation'!$U$3, 'Data entry'!$BD$6:$BD$200,"&lt;&gt;*Negative*"))</f>
        <v>0</v>
      </c>
      <c r="BQ98" s="15">
        <f>SUM(COUNTIFS('Data entry'!$R$6:$R$200,'Summary Data'!$A98,'Data entry'!$B$6:$B$200,{"Confirmed";"Probable"},'Data entry'!$AQ$6:$AQ$200,'Data Validation'!$V$9, 'Data entry'!$AP$6:$AP$200,'Data Validation'!$U$4, 'Data entry'!$BD$6:$BD$200,"&lt;&gt;*Negative*"))</f>
        <v>0</v>
      </c>
      <c r="BR98" s="15">
        <f>SUM(COUNTIFS('Data entry'!$R$6:$R$200,'Summary Data'!$A98,'Data entry'!$B$6:$B$200,{"Confirmed";"Probable"},'Data entry'!$AQ$6:$AQ$200,'Data Validation'!$V$9, 'Data entry'!$AP$6:$AP$200,'Data Validation'!$U$5, 'Data entry'!$BD$6:$BD$200,"&lt;&gt;*Negative*"))</f>
        <v>0</v>
      </c>
      <c r="BS98" s="15">
        <f>SUM(COUNTIFS('Data entry'!$R$6:$R$200,'Summary Data'!$A98,'Data entry'!$B$6:$B$200,{"Confirmed";"Probable"},'Data entry'!$AQ$6:$AQ$200,'Data Validation'!$V$9, 'Data entry'!$AP$6:$AP$200,'Data Validation'!$U$6, 'Data entry'!$BD$6:$BD$200,"&lt;&gt;*Negative*"))</f>
        <v>0</v>
      </c>
      <c r="BT98" s="15">
        <f>SUM(COUNTIFS('Data entry'!$R$6:$R$200,'Summary Data'!$A98,'Data entry'!$B$6:$B$200,{"Confirmed";"Probable"},'Data entry'!$AQ$6:$AQ$200,'Data Validation'!$V$10, 'Data entry'!$AP$6:$AP$200,'Data Validation'!$U$2, 'Data entry'!$BD$6:$BD$200,"&lt;&gt;*Negative*"))</f>
        <v>0</v>
      </c>
      <c r="BU98" s="15">
        <f>SUM(COUNTIFS('Data entry'!$R$6:$R$200,'Summary Data'!$A98,'Data entry'!$B$6:$B$200,{"Confirmed";"Probable"},'Data entry'!$AQ$6:$AQ$200,'Data Validation'!$V$10, 'Data entry'!$AP$6:$AP$200,'Data Validation'!$U$3, 'Data entry'!$BD$6:$BD$200,"&lt;&gt;*Negative*"))</f>
        <v>0</v>
      </c>
      <c r="BV98" s="15">
        <f>SUM(COUNTIFS('Data entry'!$R$6:$R$200,'Summary Data'!$A98,'Data entry'!$B$6:$B$200,{"Confirmed";"Probable"},'Data entry'!$AQ$6:$AQ$200,'Data Validation'!$V$10, 'Data entry'!$AP$6:$AP$200,'Data Validation'!$U$4, 'Data entry'!$BD$6:$BD$200,"&lt;&gt;*Negative*"))</f>
        <v>0</v>
      </c>
      <c r="BW98" s="15">
        <f>SUM(COUNTIFS('Data entry'!$R$6:$R$200,'Summary Data'!$A98,'Data entry'!$B$6:$B$200,{"Confirmed";"Probable"},'Data entry'!$AQ$6:$AQ$200,'Data Validation'!$V$10, 'Data entry'!$AP$6:$AP$200,'Data Validation'!$U$5, 'Data entry'!$BD$6:$BD$200,"&lt;&gt;*Negative*"))</f>
        <v>0</v>
      </c>
      <c r="BX98" s="15">
        <f>SUM(COUNTIFS('Data entry'!$R$6:$R$200,'Summary Data'!$A98,'Data entry'!$B$6:$B$200,{"Confirmed";"Probable"},'Data entry'!$AQ$6:$AQ$200,'Data Validation'!$V$10, 'Data entry'!$AP$6:$AP$200,'Data Validation'!$U$6, 'Data entry'!$BD$6:$BD$200,"&lt;&gt;*Negative*"))</f>
        <v>0</v>
      </c>
      <c r="BY98" s="15">
        <f>SUM(COUNTIFS('Data entry'!$R$6:$R$200,'Summary Data'!$A98,'Data entry'!$B$6:$B$200,{"Confirmed";"Probable"},'Data entry'!$AQ$6:$AQ$200,'Data Validation'!$V$11, 'Data entry'!$AP$6:$AP$200,'Data Validation'!$U$2, 'Data entry'!$BD$6:$BD$200,"&lt;&gt;*Negative*"))</f>
        <v>0</v>
      </c>
      <c r="BZ98" s="15">
        <f>SUM(COUNTIFS('Data entry'!$R$6:$R$200,'Summary Data'!$A98,'Data entry'!$B$6:$B$200,{"Confirmed";"Probable"},'Data entry'!$AQ$6:$AQ$200,'Data Validation'!$V$11, 'Data entry'!$AP$6:$AP$200,'Data Validation'!$U$3, 'Data entry'!$BD$6:$BD$200,"&lt;&gt;*Negative*"))</f>
        <v>0</v>
      </c>
      <c r="CA98" s="15">
        <f>SUM(COUNTIFS('Data entry'!$R$6:$R$200,'Summary Data'!$A98,'Data entry'!$B$6:$B$200,{"Confirmed";"Probable"},'Data entry'!$AQ$6:$AQ$200,'Data Validation'!$V$11, 'Data entry'!$AP$6:$AP$200,'Data Validation'!$U$4, 'Data entry'!$BD$6:$BD$200,"&lt;&gt;*Negative*"))</f>
        <v>0</v>
      </c>
      <c r="CB98" s="15">
        <f>SUM(COUNTIFS('Data entry'!$R$6:$R$200,'Summary Data'!$A98,'Data entry'!$B$6:$B$200,{"Confirmed";"Probable"},'Data entry'!$AQ$6:$AQ$200,'Data Validation'!$V$11, 'Data entry'!$AP$6:$AP$200,'Data Validation'!$U$5, 'Data entry'!$BD$6:$BD$200,"&lt;&gt;*Negative*"))</f>
        <v>0</v>
      </c>
      <c r="CC98" s="15">
        <f>SUM(COUNTIFS('Data entry'!$R$6:$R$200,'Summary Data'!$A98,'Data entry'!$B$6:$B$200,{"Confirmed";"Probable"},'Data entry'!$AQ$6:$AQ$200,'Data Validation'!$V$11, 'Data entry'!$AP$6:$AP$200,'Data Validation'!$U$6, 'Data entry'!$BD$6:$BD$200,"&lt;&gt;*Negative*"))</f>
        <v>0</v>
      </c>
    </row>
    <row r="99" spans="1:81" x14ac:dyDescent="0.3">
      <c r="A99" s="12">
        <f t="shared" si="9"/>
        <v>87</v>
      </c>
      <c r="B99" s="13">
        <f t="shared" si="6"/>
        <v>0</v>
      </c>
      <c r="C99" s="13">
        <f>COUNTIFS('Data entry'!$R$6:$R$200,$A99,'Data entry'!$B$6:$B$200,"Confirmed",'Data entry'!$BD$6:$BD$200,"&lt;&gt;*Negative*")</f>
        <v>0</v>
      </c>
      <c r="D99" s="13">
        <f>COUNTIFS('Data entry'!$R$6:$R$200,$A99,'Data entry'!$B$6:$B$200,"Probable",'Data entry'!$BD$6:$BD$200,"&lt;&gt;*Negative*")</f>
        <v>0</v>
      </c>
      <c r="E99" s="13">
        <f>COUNTIFS('Data entry'!$R$6:$R$200,$A99,'Data entry'!$B$6:$B$200,"DNM")</f>
        <v>0</v>
      </c>
      <c r="F99" s="13">
        <f>SUM(COUNTIFS('Data entry'!$R$6:$R$200,'Summary Data'!$A99,'Data entry'!$B$6:$B$200,{"Confirmed";"Probable"},'Data entry'!$AO$6:$AO$200,$F$10, 'Data entry'!$BD$6:$BD$200,"&lt;&gt;*Negative*"))</f>
        <v>0</v>
      </c>
      <c r="G99" s="13">
        <f>SUM(COUNTIFS('Data entry'!$R$6:$R$200,'Summary Data'!$A99,'Data entry'!$B$6:$B$200,{"Confirmed";"Probable"},'Data entry'!$AO$6:$AO$200,$G$10, 'Data entry'!$BD$6:$BD$200,"&lt;&gt;*Negative*"))</f>
        <v>0</v>
      </c>
      <c r="H99" s="13">
        <f>SUM(COUNTIFS('Data entry'!$R$6:$R$200,'Summary Data'!$A99,'Data entry'!$B$6:$B$200,{"Confirmed";"Probable"},'Data entry'!$AO$6:$AO$200,$H$10, 'Data entry'!$BD$6:$BD$200,"&lt;&gt;*Negative*"))</f>
        <v>0</v>
      </c>
      <c r="I99" s="13">
        <f>SUM(COUNTIFS('Data entry'!$R$6:$R$200,'Summary Data'!$A99,'Data entry'!$B$6:$B$200,{"Confirmed";"Probable"},'Data entry'!$AO$6:$AO$200,$I$10, 'Data entry'!$BD$6:$BD$200,"&lt;&gt;*Negative*"))</f>
        <v>0</v>
      </c>
      <c r="J99" s="13">
        <f>SUM(COUNTIFS('Data entry'!$R$6:$R$200,'Summary Data'!$A99,'Data entry'!$B$6:$B$200,{"Confirmed";"Probable"},'Data entry'!$AO$6:$AO$200,$J$10, 'Data entry'!$BD$6:$BD$200,"&lt;&gt;*Negative*"))</f>
        <v>0</v>
      </c>
      <c r="K99" s="13">
        <f>SUM(COUNTIFS('Data entry'!$R$6:$R$200,'Summary Data'!$A99,'Data entry'!$B$6:$B$200,{"Confirmed";"Probable"},'Data entry'!$AO$6:$AO$200,$K$10, 'Data entry'!$BD$6:$BD$200,"&lt;&gt;*Negative*"))</f>
        <v>0</v>
      </c>
      <c r="L99" s="13">
        <f>SUM(COUNTIFS('Data entry'!$R$6:$R$200,'Summary Data'!$A99,'Data entry'!$B$6:$B$200,{"Confirmed";"Probable"},'Data entry'!$AO$6:$AO$200,$L$10, 'Data entry'!$BD$6:$BD$200,"&lt;&gt;*Negative*"))</f>
        <v>0</v>
      </c>
      <c r="M99" s="13">
        <f>SUM(COUNTIFS('Data entry'!$R$6:$R$200,'Summary Data'!$A99,'Data entry'!$B$6:$B$200,{"Confirmed";"Probable"},'Data entry'!$AO$6:$AO$200,$M$10, 'Data entry'!$BD$6:$BD$200,"&lt;&gt;*Negative*"))</f>
        <v>0</v>
      </c>
      <c r="N99" s="13">
        <f>SUM(COUNTIFS('Data entry'!$R$6:$R$200,'Summary Data'!$A99,'Data entry'!$B$6:$B$200,{"Confirmed";"Probable"},'Data entry'!$AO$6:$AO$200,$N$10, 'Data entry'!$BD$6:$BD$200,"&lt;&gt;*Negative*"))</f>
        <v>0</v>
      </c>
      <c r="O99" s="15">
        <f t="shared" si="7"/>
        <v>0</v>
      </c>
      <c r="P99" s="15">
        <f t="shared" si="8"/>
        <v>0</v>
      </c>
      <c r="Q99" s="15">
        <f>SUM(COUNTIFS('Data entry'!$R$6:$R$200,'Summary Data'!$A99,'Data entry'!$B$6:$B$200,{"Confirmed";"Probable"},'Data entry'!$AP$6:$AP$200,'Data Validation'!$U$2, 'Data entry'!$BD$6:$BD$200,"&lt;&gt;*Negative*"))</f>
        <v>0</v>
      </c>
      <c r="R99" s="15">
        <f>SUM(COUNTIFS('Data entry'!$R$6:$R$200,'Summary Data'!$A99,'Data entry'!$B$6:$B$200,{"Confirmed";"Probable"},'Data entry'!$AP$6:$AP$200,'Data Validation'!$U$3, 'Data entry'!$BD$6:$BD$200,"&lt;&gt;*Negative*"))</f>
        <v>0</v>
      </c>
      <c r="S99" s="15">
        <f>SUM(COUNTIFS('Data entry'!$R$6:$R$200,'Summary Data'!$A99,'Data entry'!$B$6:$B$200,{"Confirmed";"Probable"},'Data entry'!$AP$6:$AP$200,'Data Validation'!$U$4, 'Data entry'!$BD$6:$BD$200,"&lt;&gt;*Negative*"))</f>
        <v>0</v>
      </c>
      <c r="T99" s="15">
        <f>SUM(COUNTIFS('Data entry'!$R$6:$R$200,'Summary Data'!$A99,'Data entry'!$B$6:$B$200,{"Confirmed";"Probable"},'Data entry'!$AP$6:$AP$200,'Data Validation'!$U$5, 'Data entry'!$BD$6:$BD$200,"&lt;&gt;*Negative*"))</f>
        <v>0</v>
      </c>
      <c r="U99" s="15">
        <f>SUM(COUNTIFS('Data entry'!$R$6:$R$200,'Summary Data'!$A99,'Data entry'!$B$6:$B$200,{"Confirmed";"Probable"},'Data entry'!$AP$6:$AP$200,'Data Validation'!$U$6, 'Data entry'!$BD$6:$BD$200,"&lt;&gt;*Negative*"))</f>
        <v>0</v>
      </c>
      <c r="V99" s="15">
        <f>SUM(COUNTIFS('Data entry'!$R$6:$R$200,'Summary Data'!$A99,'Data entry'!$B$6:$B$200,{"Confirmed";"Probable"},'Data entry'!$AQ$6:$AQ$200,'Data Validation'!$V$2, 'Data entry'!$BD$6:$BD$200,"&lt;&gt;*Negative*"))</f>
        <v>0</v>
      </c>
      <c r="W99" s="15">
        <f>SUM(COUNTIFS('Data entry'!$R$6:$R$200,'Summary Data'!$A99,'Data entry'!$B$6:$B$200,{"Confirmed";"Probable"},'Data entry'!$AQ$6:$AQ$200,'Data Validation'!$V$3, 'Data entry'!$BD$6:$BD$200,"&lt;&gt;*Negative*"))</f>
        <v>0</v>
      </c>
      <c r="X99" s="15">
        <f>SUM(COUNTIFS('Data entry'!$R$6:$R$200,'Summary Data'!$A99,'Data entry'!$B$6:$B$200,{"Confirmed";"Probable"},'Data entry'!$AQ$6:$AQ$200,'Data Validation'!$V$4, 'Data entry'!$BD$6:$BD$200,"&lt;&gt;*Negative*"))</f>
        <v>0</v>
      </c>
      <c r="Y99" s="15">
        <f>SUM(COUNTIFS('Data entry'!$R$6:$R$200,'Summary Data'!$A99,'Data entry'!$B$6:$B$200,{"Confirmed";"Probable"},'Data entry'!$AQ$6:$AQ$200,'Data Validation'!$V$5, 'Data entry'!$BD$6:$BD$200,"&lt;&gt;*Negative*"))</f>
        <v>0</v>
      </c>
      <c r="Z99" s="15">
        <f>SUM(COUNTIFS('Data entry'!$R$6:$R$200,'Summary Data'!$A99,'Data entry'!$B$6:$B$200,{"Confirmed";"Probable"},'Data entry'!$AQ$6:$AQ$200,'Data Validation'!$V$6, 'Data entry'!$BD$6:$BD$200,"&lt;&gt;*Negative*"))</f>
        <v>0</v>
      </c>
      <c r="AA99" s="15">
        <f>SUM(COUNTIFS('Data entry'!$R$6:$R$200,'Summary Data'!$A99,'Data entry'!$B$6:$B$200,{"Confirmed";"Probable"},'Data entry'!$AQ$6:$AQ$200,'Data Validation'!$V$7, 'Data entry'!$BD$6:$BD$200,"&lt;&gt;*Negative*"))</f>
        <v>0</v>
      </c>
      <c r="AB99" s="15">
        <f>SUM(COUNTIFS('Data entry'!$R$6:$R$200,'Summary Data'!$A99,'Data entry'!$B$6:$B$200,{"Confirmed";"Probable"},'Data entry'!$AQ$6:$AQ$200,'Data Validation'!$V$8, 'Data entry'!$BD$6:$BD$200,"&lt;&gt;*Negative*"))</f>
        <v>0</v>
      </c>
      <c r="AC99" s="15">
        <f>SUM(COUNTIFS('Data entry'!$R$6:$R$200,'Summary Data'!$A99,'Data entry'!$B$6:$B$200,{"Confirmed";"Probable"},'Data entry'!$AQ$6:$AQ$200,'Data Validation'!$V$9, 'Data entry'!$BD$6:$BD$200,"&lt;&gt;*Negative*"))</f>
        <v>0</v>
      </c>
      <c r="AD99" s="15">
        <f>SUM(COUNTIFS('Data entry'!$R$6:$R$200,'Summary Data'!$A99,'Data entry'!$B$6:$B$200,{"Confirmed";"Probable"},'Data entry'!$AQ$6:$AQ$200,'Data Validation'!$V$10, 'Data entry'!$BD$6:$BD$200,"&lt;&gt;*Negative*"))</f>
        <v>0</v>
      </c>
      <c r="AE99" s="15">
        <f>SUM(COUNTIFS('Data entry'!$R$6:$R$200,'Summary Data'!$A99,'Data entry'!$B$6:$B$200,{"Confirmed";"Probable"},'Data entry'!$AQ$6:$AQ$200,'Data Validation'!$V$11, 'Data entry'!$BD$6:$BD$200,"&lt;&gt;*Negative*"))</f>
        <v>0</v>
      </c>
      <c r="AF99" s="15">
        <f>SUM(COUNTIFS('Data entry'!$R$6:$R$200,'Summary Data'!$A99,'Data entry'!$B$6:$B$200,{"Confirmed";"Probable"},'Data entry'!$AQ$6:$AQ$200,'Data Validation'!$V$2, 'Data entry'!$AP$6:$AP$200,'Data Validation'!$U$2, 'Data entry'!$BD$6:$BD$200,"&lt;&gt;*Negative*"))</f>
        <v>0</v>
      </c>
      <c r="AG99" s="15">
        <f>SUM(COUNTIFS('Data entry'!$R$6:$R$200,'Summary Data'!$A99,'Data entry'!$B$6:$B$200,{"Confirmed";"Probable"},'Data entry'!$AQ$6:$AQ$200,'Data Validation'!$V$2, 'Data entry'!$AP$6:$AP$200,'Data Validation'!$U$3, 'Data entry'!$BD$6:$BD$200,"&lt;&gt;*Negative*"))</f>
        <v>0</v>
      </c>
      <c r="AH99" s="15">
        <f>SUM(COUNTIFS('Data entry'!$R$6:$R$200,'Summary Data'!$A99,'Data entry'!$B$6:$B$200,{"Confirmed";"Probable"},'Data entry'!$AQ$6:$AQ$200,'Data Validation'!$V$2, 'Data entry'!$AP$6:$AP$200,'Data Validation'!$U$4, 'Data entry'!$BD$6:$BD$200,"&lt;&gt;*Negative*"))</f>
        <v>0</v>
      </c>
      <c r="AI99" s="15">
        <f>SUM(COUNTIFS('Data entry'!$R$6:$R$200,'Summary Data'!$A99,'Data entry'!$B$6:$B$200,{"Confirmed";"Probable"},'Data entry'!$AQ$6:$AQ$200,'Data Validation'!$V$2, 'Data entry'!$AP$6:$AP$200,'Data Validation'!$U$5, 'Data entry'!$BD$6:$BD$200,"&lt;&gt;*Negative*"))</f>
        <v>0</v>
      </c>
      <c r="AJ99" s="15">
        <f>SUM(COUNTIFS('Data entry'!$R$6:$R$200,'Summary Data'!$A99,'Data entry'!$B$6:$B$200,{"Confirmed";"Probable"},'Data entry'!$AQ$6:$AQ$200,'Data Validation'!$V$2, 'Data entry'!$AP$6:$AP$200,'Data Validation'!$U$6, 'Data entry'!$BD$6:$BD$200,"&lt;&gt;*Negative*"))</f>
        <v>0</v>
      </c>
      <c r="AK99" s="15">
        <f>SUM(COUNTIFS('Data entry'!$R$6:$R$200,'Summary Data'!$A99,'Data entry'!$B$6:$B$200,{"Confirmed";"Probable"},'Data entry'!$AQ$6:$AQ$200,'Data Validation'!$V$3, 'Data entry'!$AP$6:$AP$200,'Data Validation'!$U$2, 'Data entry'!$BD$6:$BD$200,"&lt;&gt;*Negative*"))</f>
        <v>0</v>
      </c>
      <c r="AL99" s="15">
        <f>SUM(COUNTIFS('Data entry'!$R$6:$R$200,'Summary Data'!$A99,'Data entry'!$B$6:$B$200,{"Confirmed";"Probable"},'Data entry'!$AQ$6:$AQ$200,'Data Validation'!$V$3, 'Data entry'!$AP$6:$AP$200,'Data Validation'!$U$3, 'Data entry'!$BD$6:$BD$200,"&lt;&gt;*Negative*"))</f>
        <v>0</v>
      </c>
      <c r="AM99" s="15">
        <f>SUM(COUNTIFS('Data entry'!$R$6:$R$200,'Summary Data'!$A99,'Data entry'!$B$6:$B$200,{"Confirmed";"Probable"},'Data entry'!$AQ$6:$AQ$200,'Data Validation'!$V$3, 'Data entry'!$AP$6:$AP$200,'Data Validation'!$U$4, 'Data entry'!$BD$6:$BD$200,"&lt;&gt;*Negative*"))</f>
        <v>0</v>
      </c>
      <c r="AN99" s="15">
        <f>SUM(COUNTIFS('Data entry'!$R$6:$R$200,'Summary Data'!$A99,'Data entry'!$B$6:$B$200,{"Confirmed";"Probable"},'Data entry'!$AQ$6:$AQ$200,'Data Validation'!$V$3, 'Data entry'!$AP$6:$AP$200,'Data Validation'!$U$5, 'Data entry'!$BD$6:$BD$200,"&lt;&gt;*Negative*"))</f>
        <v>0</v>
      </c>
      <c r="AO99" s="15">
        <f>SUM(COUNTIFS('Data entry'!$R$6:$R$200,'Summary Data'!$A99,'Data entry'!$B$6:$B$200,{"Confirmed";"Probable"},'Data entry'!$AQ$6:$AQ$200,'Data Validation'!$V$3, 'Data entry'!$AP$6:$AP$200,'Data Validation'!$U$6, 'Data entry'!$BD$6:$BD$200,"&lt;&gt;*Negative*"))</f>
        <v>0</v>
      </c>
      <c r="AP99" s="15">
        <f>SUM(COUNTIFS('Data entry'!$R$6:$R$200,'Summary Data'!$A99,'Data entry'!$B$6:$B$200,{"Confirmed";"Probable"},'Data entry'!$AQ$6:$AQ$200,'Data Validation'!$V$4, 'Data entry'!$AP$6:$AP$200,'Data Validation'!$U$2, 'Data entry'!$BD$6:$BD$200,"&lt;&gt;*Negative*"))</f>
        <v>0</v>
      </c>
      <c r="AQ99" s="15">
        <f>SUM(COUNTIFS('Data entry'!$R$6:$R$200,'Summary Data'!$A99,'Data entry'!$B$6:$B$200,{"Confirmed";"Probable"},'Data entry'!$AQ$6:$AQ$200,'Data Validation'!$V$4, 'Data entry'!$AP$6:$AP$200,'Data Validation'!$U$3, 'Data entry'!$BD$6:$BD$200,"&lt;&gt;*Negative*"))</f>
        <v>0</v>
      </c>
      <c r="AR99" s="15">
        <f>SUM(COUNTIFS('Data entry'!$R$6:$R$200,'Summary Data'!$A99,'Data entry'!$B$6:$B$200,{"Confirmed";"Probable"},'Data entry'!$AQ$6:$AQ$200,'Data Validation'!$V$4, 'Data entry'!$AP$6:$AP$200,'Data Validation'!$U$4, 'Data entry'!$BD$6:$BD$200,"&lt;&gt;*Negative*"))</f>
        <v>0</v>
      </c>
      <c r="AS99" s="15">
        <f>SUM(COUNTIFS('Data entry'!$R$6:$R$200,'Summary Data'!$A99,'Data entry'!$B$6:$B$200,{"Confirmed";"Probable"},'Data entry'!$AQ$6:$AQ$200,'Data Validation'!$V$4, 'Data entry'!$AP$6:$AP$200,'Data Validation'!$U$5, 'Data entry'!$BD$6:$BD$200,"&lt;&gt;*Negative*"))</f>
        <v>0</v>
      </c>
      <c r="AT99" s="15">
        <f>SUM(COUNTIFS('Data entry'!$R$6:$R$200,'Summary Data'!$A99,'Data entry'!$B$6:$B$200,{"Confirmed";"Probable"},'Data entry'!$AQ$6:$AQ$200,'Data Validation'!$V$4, 'Data entry'!$AP$6:$AP$200,'Data Validation'!$U$6, 'Data entry'!$BD$6:$BD$200,"&lt;&gt;*Negative*"))</f>
        <v>0</v>
      </c>
      <c r="AU99" s="15">
        <f>SUM(COUNTIFS('Data entry'!$R$6:$R$200,'Summary Data'!$A99,'Data entry'!$B$6:$B$200,{"Confirmed";"Probable"},'Data entry'!$AQ$6:$AQ$200,'Data Validation'!$V$5, 'Data entry'!$AP$6:$AP$200,'Data Validation'!$U$2, 'Data entry'!$BD$6:$BD$200,"&lt;&gt;*Negative*"))</f>
        <v>0</v>
      </c>
      <c r="AV99" s="15">
        <f>SUM(COUNTIFS('Data entry'!$R$6:$R$200,'Summary Data'!$A99,'Data entry'!$B$6:$B$200,{"Confirmed";"Probable"},'Data entry'!$AQ$6:$AQ$200,'Data Validation'!$V$5, 'Data entry'!$AP$6:$AP$200,'Data Validation'!$U$3, 'Data entry'!$BD$6:$BD$200,"&lt;&gt;*Negative*"))</f>
        <v>0</v>
      </c>
      <c r="AW99" s="15">
        <f>SUM(COUNTIFS('Data entry'!$R$6:$R$200,'Summary Data'!$A99,'Data entry'!$B$6:$B$200,{"Confirmed";"Probable"},'Data entry'!$AQ$6:$AQ$200,'Data Validation'!$V$5, 'Data entry'!$AP$6:$AP$200,'Data Validation'!$U$4, 'Data entry'!$BD$6:$BD$200,"&lt;&gt;*Negative*"))</f>
        <v>0</v>
      </c>
      <c r="AX99" s="15">
        <f>SUM(COUNTIFS('Data entry'!$R$6:$R$200,'Summary Data'!$A99,'Data entry'!$B$6:$B$200,{"Confirmed";"Probable"},'Data entry'!$AQ$6:$AQ$200,'Data Validation'!$V$5, 'Data entry'!$AP$6:$AP$200,'Data Validation'!$U$5, 'Data entry'!$BD$6:$BD$200,"&lt;&gt;*Negative*"))</f>
        <v>0</v>
      </c>
      <c r="AY99" s="15">
        <f>SUM(COUNTIFS('Data entry'!$R$6:$R$200,'Summary Data'!$A99,'Data entry'!$B$6:$B$200,{"Confirmed";"Probable"},'Data entry'!$AQ$6:$AQ$200,'Data Validation'!$V$5, 'Data entry'!$AP$6:$AP$200,'Data Validation'!$U$6, 'Data entry'!$BD$6:$BD$200,"&lt;&gt;*Negative*"))</f>
        <v>0</v>
      </c>
      <c r="AZ99" s="15">
        <f>SUM(COUNTIFS('Data entry'!$R$6:$R$200,'Summary Data'!$A99,'Data entry'!$B$6:$B$200,{"Confirmed";"Probable"},'Data entry'!$AQ$6:$AQ$200,'Data Validation'!$V$6, 'Data entry'!$AP$6:$AP$200,'Data Validation'!$U$2, 'Data entry'!$BD$6:$BD$200,"&lt;&gt;*Negative*"))</f>
        <v>0</v>
      </c>
      <c r="BA99" s="15">
        <f>SUM(COUNTIFS('Data entry'!$R$6:$R$200,'Summary Data'!$A99,'Data entry'!$B$6:$B$200,{"Confirmed";"Probable"},'Data entry'!$AQ$6:$AQ$200,'Data Validation'!$V$6, 'Data entry'!$AP$6:$AP$200,'Data Validation'!$U$3, 'Data entry'!$BD$6:$BD$200,"&lt;&gt;*Negative*"))</f>
        <v>0</v>
      </c>
      <c r="BB99" s="15">
        <f>SUM(COUNTIFS('Data entry'!$R$6:$R$200,'Summary Data'!$A99,'Data entry'!$B$6:$B$200,{"Confirmed";"Probable"},'Data entry'!$AQ$6:$AQ$200,'Data Validation'!$V$6, 'Data entry'!$AP$6:$AP$200,'Data Validation'!$U$4, 'Data entry'!$BD$6:$BD$200,"&lt;&gt;*Negative*"))</f>
        <v>0</v>
      </c>
      <c r="BC99" s="15">
        <f>SUM(COUNTIFS('Data entry'!$R$6:$R$200,'Summary Data'!$A99,'Data entry'!$B$6:$B$200,{"Confirmed";"Probable"},'Data entry'!$AQ$6:$AQ$200,'Data Validation'!$V$6, 'Data entry'!$AP$6:$AP$200,'Data Validation'!$U$5, 'Data entry'!$BD$6:$BD$200,"&lt;&gt;*Negative*"))</f>
        <v>0</v>
      </c>
      <c r="BD99" s="15">
        <f>SUM(COUNTIFS('Data entry'!$R$6:$R$200,'Summary Data'!$A99,'Data entry'!$B$6:$B$200,{"Confirmed";"Probable"},'Data entry'!$AQ$6:$AQ$200,'Data Validation'!$V$6, 'Data entry'!$AP$6:$AP$200,'Data Validation'!$U$6, 'Data entry'!$BD$6:$BD$200,"&lt;&gt;*Negative*"))</f>
        <v>0</v>
      </c>
      <c r="BE99" s="15">
        <f>SUM(COUNTIFS('Data entry'!$R$6:$R$200,'Summary Data'!$A99,'Data entry'!$B$6:$B$200,{"Confirmed";"Probable"},'Data entry'!$AQ$6:$AQ$200,'Data Validation'!$V$7, 'Data entry'!$AP$6:$AP$200,'Data Validation'!$U$2, 'Data entry'!$BD$6:$BD$200,"&lt;&gt;*Negative*"))</f>
        <v>0</v>
      </c>
      <c r="BF99" s="15">
        <f>SUM(COUNTIFS('Data entry'!$R$6:$R$200,'Summary Data'!$A99,'Data entry'!$B$6:$B$200,{"Confirmed";"Probable"},'Data entry'!$AQ$6:$AQ$200,'Data Validation'!$V$7, 'Data entry'!$AP$6:$AP$200,'Data Validation'!$U$3, 'Data entry'!$BD$6:$BD$200,"&lt;&gt;*Negative*"))</f>
        <v>0</v>
      </c>
      <c r="BG99" s="15">
        <f>SUM(COUNTIFS('Data entry'!$R$6:$R$200,'Summary Data'!$A99,'Data entry'!$B$6:$B$200,{"Confirmed";"Probable"},'Data entry'!$AQ$6:$AQ$200,'Data Validation'!$V$7, 'Data entry'!$AP$6:$AP$200,'Data Validation'!$U$4, 'Data entry'!$BD$6:$BD$200,"&lt;&gt;*Negative*"))</f>
        <v>0</v>
      </c>
      <c r="BH99" s="15">
        <f>SUM(COUNTIFS('Data entry'!$R$6:$R$200,'Summary Data'!$A99,'Data entry'!$B$6:$B$200,{"Confirmed";"Probable"},'Data entry'!$AQ$6:$AQ$200,'Data Validation'!$V$7, 'Data entry'!$AP$6:$AP$200,'Data Validation'!$U$5, 'Data entry'!$BD$6:$BD$200,"&lt;&gt;*Negative*"))</f>
        <v>0</v>
      </c>
      <c r="BI99" s="15">
        <f>SUM(COUNTIFS('Data entry'!$R$6:$R$200,'Summary Data'!$A99,'Data entry'!$B$6:$B$200,{"Confirmed";"Probable"},'Data entry'!$AQ$6:$AQ$200,'Data Validation'!$V$7, 'Data entry'!$AP$6:$AP$200,'Data Validation'!$U$6, 'Data entry'!$BD$6:$BD$200,"&lt;&gt;*Negative*"))</f>
        <v>0</v>
      </c>
      <c r="BJ99" s="15">
        <f>SUM(COUNTIFS('Data entry'!$R$6:$R$200,'Summary Data'!$A99,'Data entry'!$B$6:$B$200,{"Confirmed";"Probable"},'Data entry'!$AQ$6:$AQ$200,'Data Validation'!$V$8, 'Data entry'!$AP$6:$AP$200,'Data Validation'!$U$2, 'Data entry'!$BD$6:$BD$200,"&lt;&gt;*Negative*"))</f>
        <v>0</v>
      </c>
      <c r="BK99" s="15">
        <f>SUM(COUNTIFS('Data entry'!$R$6:$R$200,'Summary Data'!$A99,'Data entry'!$B$6:$B$200,{"Confirmed";"Probable"},'Data entry'!$AQ$6:$AQ$200,'Data Validation'!$V$8, 'Data entry'!$AP$6:$AP$200,'Data Validation'!$U$3, 'Data entry'!$BD$6:$BD$200,"&lt;&gt;*Negative*"))</f>
        <v>0</v>
      </c>
      <c r="BL99" s="15">
        <f>SUM(COUNTIFS('Data entry'!$R$6:$R$200,'Summary Data'!$A99,'Data entry'!$B$6:$B$200,{"Confirmed";"Probable"},'Data entry'!$AQ$6:$AQ$200,'Data Validation'!$V$8, 'Data entry'!$AP$6:$AP$200,'Data Validation'!$U$4, 'Data entry'!$BD$6:$BD$200,"&lt;&gt;*Negative*"))</f>
        <v>0</v>
      </c>
      <c r="BM99" s="15">
        <f>SUM(COUNTIFS('Data entry'!$R$6:$R$200,'Summary Data'!$A99,'Data entry'!$B$6:$B$200,{"Confirmed";"Probable"},'Data entry'!$AQ$6:$AQ$200,'Data Validation'!$V$8, 'Data entry'!$AP$6:$AP$200,'Data Validation'!$U$5, 'Data entry'!$BD$6:$BD$200,"&lt;&gt;*Negative*"))</f>
        <v>0</v>
      </c>
      <c r="BN99" s="15">
        <f>SUM(COUNTIFS('Data entry'!$R$6:$R$200,'Summary Data'!$A99,'Data entry'!$B$6:$B$200,{"Confirmed";"Probable"},'Data entry'!$AQ$6:$AQ$200,'Data Validation'!$V$8, 'Data entry'!$AP$6:$AP$200,'Data Validation'!$U$6, 'Data entry'!$BD$6:$BD$200,"&lt;&gt;*Negative*"))</f>
        <v>0</v>
      </c>
      <c r="BO99" s="15">
        <f>SUM(COUNTIFS('Data entry'!$R$6:$R$200,'Summary Data'!$A99,'Data entry'!$B$6:$B$200,{"Confirmed";"Probable"},'Data entry'!$AQ$6:$AQ$200,'Data Validation'!$V$9, 'Data entry'!$AP$6:$AP$200,'Data Validation'!$U$2, 'Data entry'!$BD$6:$BD$200,"&lt;&gt;*Negative*"))</f>
        <v>0</v>
      </c>
      <c r="BP99" s="15">
        <f>SUM(COUNTIFS('Data entry'!$R$6:$R$200,'Summary Data'!$A99,'Data entry'!$B$6:$B$200,{"Confirmed";"Probable"},'Data entry'!$AQ$6:$AQ$200,'Data Validation'!$V$9, 'Data entry'!$AP$6:$AP$200,'Data Validation'!$U$3, 'Data entry'!$BD$6:$BD$200,"&lt;&gt;*Negative*"))</f>
        <v>0</v>
      </c>
      <c r="BQ99" s="15">
        <f>SUM(COUNTIFS('Data entry'!$R$6:$R$200,'Summary Data'!$A99,'Data entry'!$B$6:$B$200,{"Confirmed";"Probable"},'Data entry'!$AQ$6:$AQ$200,'Data Validation'!$V$9, 'Data entry'!$AP$6:$AP$200,'Data Validation'!$U$4, 'Data entry'!$BD$6:$BD$200,"&lt;&gt;*Negative*"))</f>
        <v>0</v>
      </c>
      <c r="BR99" s="15">
        <f>SUM(COUNTIFS('Data entry'!$R$6:$R$200,'Summary Data'!$A99,'Data entry'!$B$6:$B$200,{"Confirmed";"Probable"},'Data entry'!$AQ$6:$AQ$200,'Data Validation'!$V$9, 'Data entry'!$AP$6:$AP$200,'Data Validation'!$U$5, 'Data entry'!$BD$6:$BD$200,"&lt;&gt;*Negative*"))</f>
        <v>0</v>
      </c>
      <c r="BS99" s="15">
        <f>SUM(COUNTIFS('Data entry'!$R$6:$R$200,'Summary Data'!$A99,'Data entry'!$B$6:$B$200,{"Confirmed";"Probable"},'Data entry'!$AQ$6:$AQ$200,'Data Validation'!$V$9, 'Data entry'!$AP$6:$AP$200,'Data Validation'!$U$6, 'Data entry'!$BD$6:$BD$200,"&lt;&gt;*Negative*"))</f>
        <v>0</v>
      </c>
      <c r="BT99" s="15">
        <f>SUM(COUNTIFS('Data entry'!$R$6:$R$200,'Summary Data'!$A99,'Data entry'!$B$6:$B$200,{"Confirmed";"Probable"},'Data entry'!$AQ$6:$AQ$200,'Data Validation'!$V$10, 'Data entry'!$AP$6:$AP$200,'Data Validation'!$U$2, 'Data entry'!$BD$6:$BD$200,"&lt;&gt;*Negative*"))</f>
        <v>0</v>
      </c>
      <c r="BU99" s="15">
        <f>SUM(COUNTIFS('Data entry'!$R$6:$R$200,'Summary Data'!$A99,'Data entry'!$B$6:$B$200,{"Confirmed";"Probable"},'Data entry'!$AQ$6:$AQ$200,'Data Validation'!$V$10, 'Data entry'!$AP$6:$AP$200,'Data Validation'!$U$3, 'Data entry'!$BD$6:$BD$200,"&lt;&gt;*Negative*"))</f>
        <v>0</v>
      </c>
      <c r="BV99" s="15">
        <f>SUM(COUNTIFS('Data entry'!$R$6:$R$200,'Summary Data'!$A99,'Data entry'!$B$6:$B$200,{"Confirmed";"Probable"},'Data entry'!$AQ$6:$AQ$200,'Data Validation'!$V$10, 'Data entry'!$AP$6:$AP$200,'Data Validation'!$U$4, 'Data entry'!$BD$6:$BD$200,"&lt;&gt;*Negative*"))</f>
        <v>0</v>
      </c>
      <c r="BW99" s="15">
        <f>SUM(COUNTIFS('Data entry'!$R$6:$R$200,'Summary Data'!$A99,'Data entry'!$B$6:$B$200,{"Confirmed";"Probable"},'Data entry'!$AQ$6:$AQ$200,'Data Validation'!$V$10, 'Data entry'!$AP$6:$AP$200,'Data Validation'!$U$5, 'Data entry'!$BD$6:$BD$200,"&lt;&gt;*Negative*"))</f>
        <v>0</v>
      </c>
      <c r="BX99" s="15">
        <f>SUM(COUNTIFS('Data entry'!$R$6:$R$200,'Summary Data'!$A99,'Data entry'!$B$6:$B$200,{"Confirmed";"Probable"},'Data entry'!$AQ$6:$AQ$200,'Data Validation'!$V$10, 'Data entry'!$AP$6:$AP$200,'Data Validation'!$U$6, 'Data entry'!$BD$6:$BD$200,"&lt;&gt;*Negative*"))</f>
        <v>0</v>
      </c>
      <c r="BY99" s="15">
        <f>SUM(COUNTIFS('Data entry'!$R$6:$R$200,'Summary Data'!$A99,'Data entry'!$B$6:$B$200,{"Confirmed";"Probable"},'Data entry'!$AQ$6:$AQ$200,'Data Validation'!$V$11, 'Data entry'!$AP$6:$AP$200,'Data Validation'!$U$2, 'Data entry'!$BD$6:$BD$200,"&lt;&gt;*Negative*"))</f>
        <v>0</v>
      </c>
      <c r="BZ99" s="15">
        <f>SUM(COUNTIFS('Data entry'!$R$6:$R$200,'Summary Data'!$A99,'Data entry'!$B$6:$B$200,{"Confirmed";"Probable"},'Data entry'!$AQ$6:$AQ$200,'Data Validation'!$V$11, 'Data entry'!$AP$6:$AP$200,'Data Validation'!$U$3, 'Data entry'!$BD$6:$BD$200,"&lt;&gt;*Negative*"))</f>
        <v>0</v>
      </c>
      <c r="CA99" s="15">
        <f>SUM(COUNTIFS('Data entry'!$R$6:$R$200,'Summary Data'!$A99,'Data entry'!$B$6:$B$200,{"Confirmed";"Probable"},'Data entry'!$AQ$6:$AQ$200,'Data Validation'!$V$11, 'Data entry'!$AP$6:$AP$200,'Data Validation'!$U$4, 'Data entry'!$BD$6:$BD$200,"&lt;&gt;*Negative*"))</f>
        <v>0</v>
      </c>
      <c r="CB99" s="15">
        <f>SUM(COUNTIFS('Data entry'!$R$6:$R$200,'Summary Data'!$A99,'Data entry'!$B$6:$B$200,{"Confirmed";"Probable"},'Data entry'!$AQ$6:$AQ$200,'Data Validation'!$V$11, 'Data entry'!$AP$6:$AP$200,'Data Validation'!$U$5, 'Data entry'!$BD$6:$BD$200,"&lt;&gt;*Negative*"))</f>
        <v>0</v>
      </c>
      <c r="CC99" s="15">
        <f>SUM(COUNTIFS('Data entry'!$R$6:$R$200,'Summary Data'!$A99,'Data entry'!$B$6:$B$200,{"Confirmed";"Probable"},'Data entry'!$AQ$6:$AQ$200,'Data Validation'!$V$11, 'Data entry'!$AP$6:$AP$200,'Data Validation'!$U$6, 'Data entry'!$BD$6:$BD$200,"&lt;&gt;*Negative*"))</f>
        <v>0</v>
      </c>
    </row>
    <row r="100" spans="1:81" x14ac:dyDescent="0.3">
      <c r="A100" s="12">
        <f t="shared" si="9"/>
        <v>88</v>
      </c>
      <c r="B100" s="13">
        <f t="shared" si="6"/>
        <v>0</v>
      </c>
      <c r="C100" s="13">
        <f>COUNTIFS('Data entry'!$R$6:$R$200,$A100,'Data entry'!$B$6:$B$200,"Confirmed",'Data entry'!$BD$6:$BD$200,"&lt;&gt;*Negative*")</f>
        <v>0</v>
      </c>
      <c r="D100" s="13">
        <f>COUNTIFS('Data entry'!$R$6:$R$200,$A100,'Data entry'!$B$6:$B$200,"Probable",'Data entry'!$BD$6:$BD$200,"&lt;&gt;*Negative*")</f>
        <v>0</v>
      </c>
      <c r="E100" s="13">
        <f>COUNTIFS('Data entry'!$R$6:$R$200,$A100,'Data entry'!$B$6:$B$200,"DNM")</f>
        <v>0</v>
      </c>
      <c r="F100" s="13">
        <f>SUM(COUNTIFS('Data entry'!$R$6:$R$200,'Summary Data'!$A100,'Data entry'!$B$6:$B$200,{"Confirmed";"Probable"},'Data entry'!$AO$6:$AO$200,$F$10, 'Data entry'!$BD$6:$BD$200,"&lt;&gt;*Negative*"))</f>
        <v>0</v>
      </c>
      <c r="G100" s="13">
        <f>SUM(COUNTIFS('Data entry'!$R$6:$R$200,'Summary Data'!$A100,'Data entry'!$B$6:$B$200,{"Confirmed";"Probable"},'Data entry'!$AO$6:$AO$200,$G$10, 'Data entry'!$BD$6:$BD$200,"&lt;&gt;*Negative*"))</f>
        <v>0</v>
      </c>
      <c r="H100" s="13">
        <f>SUM(COUNTIFS('Data entry'!$R$6:$R$200,'Summary Data'!$A100,'Data entry'!$B$6:$B$200,{"Confirmed";"Probable"},'Data entry'!$AO$6:$AO$200,$H$10, 'Data entry'!$BD$6:$BD$200,"&lt;&gt;*Negative*"))</f>
        <v>0</v>
      </c>
      <c r="I100" s="13">
        <f>SUM(COUNTIFS('Data entry'!$R$6:$R$200,'Summary Data'!$A100,'Data entry'!$B$6:$B$200,{"Confirmed";"Probable"},'Data entry'!$AO$6:$AO$200,$I$10, 'Data entry'!$BD$6:$BD$200,"&lt;&gt;*Negative*"))</f>
        <v>0</v>
      </c>
      <c r="J100" s="13">
        <f>SUM(COUNTIFS('Data entry'!$R$6:$R$200,'Summary Data'!$A100,'Data entry'!$B$6:$B$200,{"Confirmed";"Probable"},'Data entry'!$AO$6:$AO$200,$J$10, 'Data entry'!$BD$6:$BD$200,"&lt;&gt;*Negative*"))</f>
        <v>0</v>
      </c>
      <c r="K100" s="13">
        <f>SUM(COUNTIFS('Data entry'!$R$6:$R$200,'Summary Data'!$A100,'Data entry'!$B$6:$B$200,{"Confirmed";"Probable"},'Data entry'!$AO$6:$AO$200,$K$10, 'Data entry'!$BD$6:$BD$200,"&lt;&gt;*Negative*"))</f>
        <v>0</v>
      </c>
      <c r="L100" s="13">
        <f>SUM(COUNTIFS('Data entry'!$R$6:$R$200,'Summary Data'!$A100,'Data entry'!$B$6:$B$200,{"Confirmed";"Probable"},'Data entry'!$AO$6:$AO$200,$L$10, 'Data entry'!$BD$6:$BD$200,"&lt;&gt;*Negative*"))</f>
        <v>0</v>
      </c>
      <c r="M100" s="13">
        <f>SUM(COUNTIFS('Data entry'!$R$6:$R$200,'Summary Data'!$A100,'Data entry'!$B$6:$B$200,{"Confirmed";"Probable"},'Data entry'!$AO$6:$AO$200,$M$10, 'Data entry'!$BD$6:$BD$200,"&lt;&gt;*Negative*"))</f>
        <v>0</v>
      </c>
      <c r="N100" s="13">
        <f>SUM(COUNTIFS('Data entry'!$R$6:$R$200,'Summary Data'!$A100,'Data entry'!$B$6:$B$200,{"Confirmed";"Probable"},'Data entry'!$AO$6:$AO$200,$N$10, 'Data entry'!$BD$6:$BD$200,"&lt;&gt;*Negative*"))</f>
        <v>0</v>
      </c>
      <c r="O100" s="15">
        <f t="shared" si="7"/>
        <v>0</v>
      </c>
      <c r="P100" s="15">
        <f t="shared" si="8"/>
        <v>0</v>
      </c>
      <c r="Q100" s="15">
        <f>SUM(COUNTIFS('Data entry'!$R$6:$R$200,'Summary Data'!$A100,'Data entry'!$B$6:$B$200,{"Confirmed";"Probable"},'Data entry'!$AP$6:$AP$200,'Data Validation'!$U$2, 'Data entry'!$BD$6:$BD$200,"&lt;&gt;*Negative*"))</f>
        <v>0</v>
      </c>
      <c r="R100" s="15">
        <f>SUM(COUNTIFS('Data entry'!$R$6:$R$200,'Summary Data'!$A100,'Data entry'!$B$6:$B$200,{"Confirmed";"Probable"},'Data entry'!$AP$6:$AP$200,'Data Validation'!$U$3, 'Data entry'!$BD$6:$BD$200,"&lt;&gt;*Negative*"))</f>
        <v>0</v>
      </c>
      <c r="S100" s="15">
        <f>SUM(COUNTIFS('Data entry'!$R$6:$R$200,'Summary Data'!$A100,'Data entry'!$B$6:$B$200,{"Confirmed";"Probable"},'Data entry'!$AP$6:$AP$200,'Data Validation'!$U$4, 'Data entry'!$BD$6:$BD$200,"&lt;&gt;*Negative*"))</f>
        <v>0</v>
      </c>
      <c r="T100" s="15">
        <f>SUM(COUNTIFS('Data entry'!$R$6:$R$200,'Summary Data'!$A100,'Data entry'!$B$6:$B$200,{"Confirmed";"Probable"},'Data entry'!$AP$6:$AP$200,'Data Validation'!$U$5, 'Data entry'!$BD$6:$BD$200,"&lt;&gt;*Negative*"))</f>
        <v>0</v>
      </c>
      <c r="U100" s="15">
        <f>SUM(COUNTIFS('Data entry'!$R$6:$R$200,'Summary Data'!$A100,'Data entry'!$B$6:$B$200,{"Confirmed";"Probable"},'Data entry'!$AP$6:$AP$200,'Data Validation'!$U$6, 'Data entry'!$BD$6:$BD$200,"&lt;&gt;*Negative*"))</f>
        <v>0</v>
      </c>
      <c r="V100" s="15">
        <f>SUM(COUNTIFS('Data entry'!$R$6:$R$200,'Summary Data'!$A100,'Data entry'!$B$6:$B$200,{"Confirmed";"Probable"},'Data entry'!$AQ$6:$AQ$200,'Data Validation'!$V$2, 'Data entry'!$BD$6:$BD$200,"&lt;&gt;*Negative*"))</f>
        <v>0</v>
      </c>
      <c r="W100" s="15">
        <f>SUM(COUNTIFS('Data entry'!$R$6:$R$200,'Summary Data'!$A100,'Data entry'!$B$6:$B$200,{"Confirmed";"Probable"},'Data entry'!$AQ$6:$AQ$200,'Data Validation'!$V$3, 'Data entry'!$BD$6:$BD$200,"&lt;&gt;*Negative*"))</f>
        <v>0</v>
      </c>
      <c r="X100" s="15">
        <f>SUM(COUNTIFS('Data entry'!$R$6:$R$200,'Summary Data'!$A100,'Data entry'!$B$6:$B$200,{"Confirmed";"Probable"},'Data entry'!$AQ$6:$AQ$200,'Data Validation'!$V$4, 'Data entry'!$BD$6:$BD$200,"&lt;&gt;*Negative*"))</f>
        <v>0</v>
      </c>
      <c r="Y100" s="15">
        <f>SUM(COUNTIFS('Data entry'!$R$6:$R$200,'Summary Data'!$A100,'Data entry'!$B$6:$B$200,{"Confirmed";"Probable"},'Data entry'!$AQ$6:$AQ$200,'Data Validation'!$V$5, 'Data entry'!$BD$6:$BD$200,"&lt;&gt;*Negative*"))</f>
        <v>0</v>
      </c>
      <c r="Z100" s="15">
        <f>SUM(COUNTIFS('Data entry'!$R$6:$R$200,'Summary Data'!$A100,'Data entry'!$B$6:$B$200,{"Confirmed";"Probable"},'Data entry'!$AQ$6:$AQ$200,'Data Validation'!$V$6, 'Data entry'!$BD$6:$BD$200,"&lt;&gt;*Negative*"))</f>
        <v>0</v>
      </c>
      <c r="AA100" s="15">
        <f>SUM(COUNTIFS('Data entry'!$R$6:$R$200,'Summary Data'!$A100,'Data entry'!$B$6:$B$200,{"Confirmed";"Probable"},'Data entry'!$AQ$6:$AQ$200,'Data Validation'!$V$7, 'Data entry'!$BD$6:$BD$200,"&lt;&gt;*Negative*"))</f>
        <v>0</v>
      </c>
      <c r="AB100" s="15">
        <f>SUM(COUNTIFS('Data entry'!$R$6:$R$200,'Summary Data'!$A100,'Data entry'!$B$6:$B$200,{"Confirmed";"Probable"},'Data entry'!$AQ$6:$AQ$200,'Data Validation'!$V$8, 'Data entry'!$BD$6:$BD$200,"&lt;&gt;*Negative*"))</f>
        <v>0</v>
      </c>
      <c r="AC100" s="15">
        <f>SUM(COUNTIFS('Data entry'!$R$6:$R$200,'Summary Data'!$A100,'Data entry'!$B$6:$B$200,{"Confirmed";"Probable"},'Data entry'!$AQ$6:$AQ$200,'Data Validation'!$V$9, 'Data entry'!$BD$6:$BD$200,"&lt;&gt;*Negative*"))</f>
        <v>0</v>
      </c>
      <c r="AD100" s="15">
        <f>SUM(COUNTIFS('Data entry'!$R$6:$R$200,'Summary Data'!$A100,'Data entry'!$B$6:$B$200,{"Confirmed";"Probable"},'Data entry'!$AQ$6:$AQ$200,'Data Validation'!$V$10, 'Data entry'!$BD$6:$BD$200,"&lt;&gt;*Negative*"))</f>
        <v>0</v>
      </c>
      <c r="AE100" s="15">
        <f>SUM(COUNTIFS('Data entry'!$R$6:$R$200,'Summary Data'!$A100,'Data entry'!$B$6:$B$200,{"Confirmed";"Probable"},'Data entry'!$AQ$6:$AQ$200,'Data Validation'!$V$11, 'Data entry'!$BD$6:$BD$200,"&lt;&gt;*Negative*"))</f>
        <v>0</v>
      </c>
      <c r="AF100" s="15">
        <f>SUM(COUNTIFS('Data entry'!$R$6:$R$200,'Summary Data'!$A100,'Data entry'!$B$6:$B$200,{"Confirmed";"Probable"},'Data entry'!$AQ$6:$AQ$200,'Data Validation'!$V$2, 'Data entry'!$AP$6:$AP$200,'Data Validation'!$U$2, 'Data entry'!$BD$6:$BD$200,"&lt;&gt;*Negative*"))</f>
        <v>0</v>
      </c>
      <c r="AG100" s="15">
        <f>SUM(COUNTIFS('Data entry'!$R$6:$R$200,'Summary Data'!$A100,'Data entry'!$B$6:$B$200,{"Confirmed";"Probable"},'Data entry'!$AQ$6:$AQ$200,'Data Validation'!$V$2, 'Data entry'!$AP$6:$AP$200,'Data Validation'!$U$3, 'Data entry'!$BD$6:$BD$200,"&lt;&gt;*Negative*"))</f>
        <v>0</v>
      </c>
      <c r="AH100" s="15">
        <f>SUM(COUNTIFS('Data entry'!$R$6:$R$200,'Summary Data'!$A100,'Data entry'!$B$6:$B$200,{"Confirmed";"Probable"},'Data entry'!$AQ$6:$AQ$200,'Data Validation'!$V$2, 'Data entry'!$AP$6:$AP$200,'Data Validation'!$U$4, 'Data entry'!$BD$6:$BD$200,"&lt;&gt;*Negative*"))</f>
        <v>0</v>
      </c>
      <c r="AI100" s="15">
        <f>SUM(COUNTIFS('Data entry'!$R$6:$R$200,'Summary Data'!$A100,'Data entry'!$B$6:$B$200,{"Confirmed";"Probable"},'Data entry'!$AQ$6:$AQ$200,'Data Validation'!$V$2, 'Data entry'!$AP$6:$AP$200,'Data Validation'!$U$5, 'Data entry'!$BD$6:$BD$200,"&lt;&gt;*Negative*"))</f>
        <v>0</v>
      </c>
      <c r="AJ100" s="15">
        <f>SUM(COUNTIFS('Data entry'!$R$6:$R$200,'Summary Data'!$A100,'Data entry'!$B$6:$B$200,{"Confirmed";"Probable"},'Data entry'!$AQ$6:$AQ$200,'Data Validation'!$V$2, 'Data entry'!$AP$6:$AP$200,'Data Validation'!$U$6, 'Data entry'!$BD$6:$BD$200,"&lt;&gt;*Negative*"))</f>
        <v>0</v>
      </c>
      <c r="AK100" s="15">
        <f>SUM(COUNTIFS('Data entry'!$R$6:$R$200,'Summary Data'!$A100,'Data entry'!$B$6:$B$200,{"Confirmed";"Probable"},'Data entry'!$AQ$6:$AQ$200,'Data Validation'!$V$3, 'Data entry'!$AP$6:$AP$200,'Data Validation'!$U$2, 'Data entry'!$BD$6:$BD$200,"&lt;&gt;*Negative*"))</f>
        <v>0</v>
      </c>
      <c r="AL100" s="15">
        <f>SUM(COUNTIFS('Data entry'!$R$6:$R$200,'Summary Data'!$A100,'Data entry'!$B$6:$B$200,{"Confirmed";"Probable"},'Data entry'!$AQ$6:$AQ$200,'Data Validation'!$V$3, 'Data entry'!$AP$6:$AP$200,'Data Validation'!$U$3, 'Data entry'!$BD$6:$BD$200,"&lt;&gt;*Negative*"))</f>
        <v>0</v>
      </c>
      <c r="AM100" s="15">
        <f>SUM(COUNTIFS('Data entry'!$R$6:$R$200,'Summary Data'!$A100,'Data entry'!$B$6:$B$200,{"Confirmed";"Probable"},'Data entry'!$AQ$6:$AQ$200,'Data Validation'!$V$3, 'Data entry'!$AP$6:$AP$200,'Data Validation'!$U$4, 'Data entry'!$BD$6:$BD$200,"&lt;&gt;*Negative*"))</f>
        <v>0</v>
      </c>
      <c r="AN100" s="15">
        <f>SUM(COUNTIFS('Data entry'!$R$6:$R$200,'Summary Data'!$A100,'Data entry'!$B$6:$B$200,{"Confirmed";"Probable"},'Data entry'!$AQ$6:$AQ$200,'Data Validation'!$V$3, 'Data entry'!$AP$6:$AP$200,'Data Validation'!$U$5, 'Data entry'!$BD$6:$BD$200,"&lt;&gt;*Negative*"))</f>
        <v>0</v>
      </c>
      <c r="AO100" s="15">
        <f>SUM(COUNTIFS('Data entry'!$R$6:$R$200,'Summary Data'!$A100,'Data entry'!$B$6:$B$200,{"Confirmed";"Probable"},'Data entry'!$AQ$6:$AQ$200,'Data Validation'!$V$3, 'Data entry'!$AP$6:$AP$200,'Data Validation'!$U$6, 'Data entry'!$BD$6:$BD$200,"&lt;&gt;*Negative*"))</f>
        <v>0</v>
      </c>
      <c r="AP100" s="15">
        <f>SUM(COUNTIFS('Data entry'!$R$6:$R$200,'Summary Data'!$A100,'Data entry'!$B$6:$B$200,{"Confirmed";"Probable"},'Data entry'!$AQ$6:$AQ$200,'Data Validation'!$V$4, 'Data entry'!$AP$6:$AP$200,'Data Validation'!$U$2, 'Data entry'!$BD$6:$BD$200,"&lt;&gt;*Negative*"))</f>
        <v>0</v>
      </c>
      <c r="AQ100" s="15">
        <f>SUM(COUNTIFS('Data entry'!$R$6:$R$200,'Summary Data'!$A100,'Data entry'!$B$6:$B$200,{"Confirmed";"Probable"},'Data entry'!$AQ$6:$AQ$200,'Data Validation'!$V$4, 'Data entry'!$AP$6:$AP$200,'Data Validation'!$U$3, 'Data entry'!$BD$6:$BD$200,"&lt;&gt;*Negative*"))</f>
        <v>0</v>
      </c>
      <c r="AR100" s="15">
        <f>SUM(COUNTIFS('Data entry'!$R$6:$R$200,'Summary Data'!$A100,'Data entry'!$B$6:$B$200,{"Confirmed";"Probable"},'Data entry'!$AQ$6:$AQ$200,'Data Validation'!$V$4, 'Data entry'!$AP$6:$AP$200,'Data Validation'!$U$4, 'Data entry'!$BD$6:$BD$200,"&lt;&gt;*Negative*"))</f>
        <v>0</v>
      </c>
      <c r="AS100" s="15">
        <f>SUM(COUNTIFS('Data entry'!$R$6:$R$200,'Summary Data'!$A100,'Data entry'!$B$6:$B$200,{"Confirmed";"Probable"},'Data entry'!$AQ$6:$AQ$200,'Data Validation'!$V$4, 'Data entry'!$AP$6:$AP$200,'Data Validation'!$U$5, 'Data entry'!$BD$6:$BD$200,"&lt;&gt;*Negative*"))</f>
        <v>0</v>
      </c>
      <c r="AT100" s="15">
        <f>SUM(COUNTIFS('Data entry'!$R$6:$R$200,'Summary Data'!$A100,'Data entry'!$B$6:$B$200,{"Confirmed";"Probable"},'Data entry'!$AQ$6:$AQ$200,'Data Validation'!$V$4, 'Data entry'!$AP$6:$AP$200,'Data Validation'!$U$6, 'Data entry'!$BD$6:$BD$200,"&lt;&gt;*Negative*"))</f>
        <v>0</v>
      </c>
      <c r="AU100" s="15">
        <f>SUM(COUNTIFS('Data entry'!$R$6:$R$200,'Summary Data'!$A100,'Data entry'!$B$6:$B$200,{"Confirmed";"Probable"},'Data entry'!$AQ$6:$AQ$200,'Data Validation'!$V$5, 'Data entry'!$AP$6:$AP$200,'Data Validation'!$U$2, 'Data entry'!$BD$6:$BD$200,"&lt;&gt;*Negative*"))</f>
        <v>0</v>
      </c>
      <c r="AV100" s="15">
        <f>SUM(COUNTIFS('Data entry'!$R$6:$R$200,'Summary Data'!$A100,'Data entry'!$B$6:$B$200,{"Confirmed";"Probable"},'Data entry'!$AQ$6:$AQ$200,'Data Validation'!$V$5, 'Data entry'!$AP$6:$AP$200,'Data Validation'!$U$3, 'Data entry'!$BD$6:$BD$200,"&lt;&gt;*Negative*"))</f>
        <v>0</v>
      </c>
      <c r="AW100" s="15">
        <f>SUM(COUNTIFS('Data entry'!$R$6:$R$200,'Summary Data'!$A100,'Data entry'!$B$6:$B$200,{"Confirmed";"Probable"},'Data entry'!$AQ$6:$AQ$200,'Data Validation'!$V$5, 'Data entry'!$AP$6:$AP$200,'Data Validation'!$U$4, 'Data entry'!$BD$6:$BD$200,"&lt;&gt;*Negative*"))</f>
        <v>0</v>
      </c>
      <c r="AX100" s="15">
        <f>SUM(COUNTIFS('Data entry'!$R$6:$R$200,'Summary Data'!$A100,'Data entry'!$B$6:$B$200,{"Confirmed";"Probable"},'Data entry'!$AQ$6:$AQ$200,'Data Validation'!$V$5, 'Data entry'!$AP$6:$AP$200,'Data Validation'!$U$5, 'Data entry'!$BD$6:$BD$200,"&lt;&gt;*Negative*"))</f>
        <v>0</v>
      </c>
      <c r="AY100" s="15">
        <f>SUM(COUNTIFS('Data entry'!$R$6:$R$200,'Summary Data'!$A100,'Data entry'!$B$6:$B$200,{"Confirmed";"Probable"},'Data entry'!$AQ$6:$AQ$200,'Data Validation'!$V$5, 'Data entry'!$AP$6:$AP$200,'Data Validation'!$U$6, 'Data entry'!$BD$6:$BD$200,"&lt;&gt;*Negative*"))</f>
        <v>0</v>
      </c>
      <c r="AZ100" s="15">
        <f>SUM(COUNTIFS('Data entry'!$R$6:$R$200,'Summary Data'!$A100,'Data entry'!$B$6:$B$200,{"Confirmed";"Probable"},'Data entry'!$AQ$6:$AQ$200,'Data Validation'!$V$6, 'Data entry'!$AP$6:$AP$200,'Data Validation'!$U$2, 'Data entry'!$BD$6:$BD$200,"&lt;&gt;*Negative*"))</f>
        <v>0</v>
      </c>
      <c r="BA100" s="15">
        <f>SUM(COUNTIFS('Data entry'!$R$6:$R$200,'Summary Data'!$A100,'Data entry'!$B$6:$B$200,{"Confirmed";"Probable"},'Data entry'!$AQ$6:$AQ$200,'Data Validation'!$V$6, 'Data entry'!$AP$6:$AP$200,'Data Validation'!$U$3, 'Data entry'!$BD$6:$BD$200,"&lt;&gt;*Negative*"))</f>
        <v>0</v>
      </c>
      <c r="BB100" s="15">
        <f>SUM(COUNTIFS('Data entry'!$R$6:$R$200,'Summary Data'!$A100,'Data entry'!$B$6:$B$200,{"Confirmed";"Probable"},'Data entry'!$AQ$6:$AQ$200,'Data Validation'!$V$6, 'Data entry'!$AP$6:$AP$200,'Data Validation'!$U$4, 'Data entry'!$BD$6:$BD$200,"&lt;&gt;*Negative*"))</f>
        <v>0</v>
      </c>
      <c r="BC100" s="15">
        <f>SUM(COUNTIFS('Data entry'!$R$6:$R$200,'Summary Data'!$A100,'Data entry'!$B$6:$B$200,{"Confirmed";"Probable"},'Data entry'!$AQ$6:$AQ$200,'Data Validation'!$V$6, 'Data entry'!$AP$6:$AP$200,'Data Validation'!$U$5, 'Data entry'!$BD$6:$BD$200,"&lt;&gt;*Negative*"))</f>
        <v>0</v>
      </c>
      <c r="BD100" s="15">
        <f>SUM(COUNTIFS('Data entry'!$R$6:$R$200,'Summary Data'!$A100,'Data entry'!$B$6:$B$200,{"Confirmed";"Probable"},'Data entry'!$AQ$6:$AQ$200,'Data Validation'!$V$6, 'Data entry'!$AP$6:$AP$200,'Data Validation'!$U$6, 'Data entry'!$BD$6:$BD$200,"&lt;&gt;*Negative*"))</f>
        <v>0</v>
      </c>
      <c r="BE100" s="15">
        <f>SUM(COUNTIFS('Data entry'!$R$6:$R$200,'Summary Data'!$A100,'Data entry'!$B$6:$B$200,{"Confirmed";"Probable"},'Data entry'!$AQ$6:$AQ$200,'Data Validation'!$V$7, 'Data entry'!$AP$6:$AP$200,'Data Validation'!$U$2, 'Data entry'!$BD$6:$BD$200,"&lt;&gt;*Negative*"))</f>
        <v>0</v>
      </c>
      <c r="BF100" s="15">
        <f>SUM(COUNTIFS('Data entry'!$R$6:$R$200,'Summary Data'!$A100,'Data entry'!$B$6:$B$200,{"Confirmed";"Probable"},'Data entry'!$AQ$6:$AQ$200,'Data Validation'!$V$7, 'Data entry'!$AP$6:$AP$200,'Data Validation'!$U$3, 'Data entry'!$BD$6:$BD$200,"&lt;&gt;*Negative*"))</f>
        <v>0</v>
      </c>
      <c r="BG100" s="15">
        <f>SUM(COUNTIFS('Data entry'!$R$6:$R$200,'Summary Data'!$A100,'Data entry'!$B$6:$B$200,{"Confirmed";"Probable"},'Data entry'!$AQ$6:$AQ$200,'Data Validation'!$V$7, 'Data entry'!$AP$6:$AP$200,'Data Validation'!$U$4, 'Data entry'!$BD$6:$BD$200,"&lt;&gt;*Negative*"))</f>
        <v>0</v>
      </c>
      <c r="BH100" s="15">
        <f>SUM(COUNTIFS('Data entry'!$R$6:$R$200,'Summary Data'!$A100,'Data entry'!$B$6:$B$200,{"Confirmed";"Probable"},'Data entry'!$AQ$6:$AQ$200,'Data Validation'!$V$7, 'Data entry'!$AP$6:$AP$200,'Data Validation'!$U$5, 'Data entry'!$BD$6:$BD$200,"&lt;&gt;*Negative*"))</f>
        <v>0</v>
      </c>
      <c r="BI100" s="15">
        <f>SUM(COUNTIFS('Data entry'!$R$6:$R$200,'Summary Data'!$A100,'Data entry'!$B$6:$B$200,{"Confirmed";"Probable"},'Data entry'!$AQ$6:$AQ$200,'Data Validation'!$V$7, 'Data entry'!$AP$6:$AP$200,'Data Validation'!$U$6, 'Data entry'!$BD$6:$BD$200,"&lt;&gt;*Negative*"))</f>
        <v>0</v>
      </c>
      <c r="BJ100" s="15">
        <f>SUM(COUNTIFS('Data entry'!$R$6:$R$200,'Summary Data'!$A100,'Data entry'!$B$6:$B$200,{"Confirmed";"Probable"},'Data entry'!$AQ$6:$AQ$200,'Data Validation'!$V$8, 'Data entry'!$AP$6:$AP$200,'Data Validation'!$U$2, 'Data entry'!$BD$6:$BD$200,"&lt;&gt;*Negative*"))</f>
        <v>0</v>
      </c>
      <c r="BK100" s="15">
        <f>SUM(COUNTIFS('Data entry'!$R$6:$R$200,'Summary Data'!$A100,'Data entry'!$B$6:$B$200,{"Confirmed";"Probable"},'Data entry'!$AQ$6:$AQ$200,'Data Validation'!$V$8, 'Data entry'!$AP$6:$AP$200,'Data Validation'!$U$3, 'Data entry'!$BD$6:$BD$200,"&lt;&gt;*Negative*"))</f>
        <v>0</v>
      </c>
      <c r="BL100" s="15">
        <f>SUM(COUNTIFS('Data entry'!$R$6:$R$200,'Summary Data'!$A100,'Data entry'!$B$6:$B$200,{"Confirmed";"Probable"},'Data entry'!$AQ$6:$AQ$200,'Data Validation'!$V$8, 'Data entry'!$AP$6:$AP$200,'Data Validation'!$U$4, 'Data entry'!$BD$6:$BD$200,"&lt;&gt;*Negative*"))</f>
        <v>0</v>
      </c>
      <c r="BM100" s="15">
        <f>SUM(COUNTIFS('Data entry'!$R$6:$R$200,'Summary Data'!$A100,'Data entry'!$B$6:$B$200,{"Confirmed";"Probable"},'Data entry'!$AQ$6:$AQ$200,'Data Validation'!$V$8, 'Data entry'!$AP$6:$AP$200,'Data Validation'!$U$5, 'Data entry'!$BD$6:$BD$200,"&lt;&gt;*Negative*"))</f>
        <v>0</v>
      </c>
      <c r="BN100" s="15">
        <f>SUM(COUNTIFS('Data entry'!$R$6:$R$200,'Summary Data'!$A100,'Data entry'!$B$6:$B$200,{"Confirmed";"Probable"},'Data entry'!$AQ$6:$AQ$200,'Data Validation'!$V$8, 'Data entry'!$AP$6:$AP$200,'Data Validation'!$U$6, 'Data entry'!$BD$6:$BD$200,"&lt;&gt;*Negative*"))</f>
        <v>0</v>
      </c>
      <c r="BO100" s="15">
        <f>SUM(COUNTIFS('Data entry'!$R$6:$R$200,'Summary Data'!$A100,'Data entry'!$B$6:$B$200,{"Confirmed";"Probable"},'Data entry'!$AQ$6:$AQ$200,'Data Validation'!$V$9, 'Data entry'!$AP$6:$AP$200,'Data Validation'!$U$2, 'Data entry'!$BD$6:$BD$200,"&lt;&gt;*Negative*"))</f>
        <v>0</v>
      </c>
      <c r="BP100" s="15">
        <f>SUM(COUNTIFS('Data entry'!$R$6:$R$200,'Summary Data'!$A100,'Data entry'!$B$6:$B$200,{"Confirmed";"Probable"},'Data entry'!$AQ$6:$AQ$200,'Data Validation'!$V$9, 'Data entry'!$AP$6:$AP$200,'Data Validation'!$U$3, 'Data entry'!$BD$6:$BD$200,"&lt;&gt;*Negative*"))</f>
        <v>0</v>
      </c>
      <c r="BQ100" s="15">
        <f>SUM(COUNTIFS('Data entry'!$R$6:$R$200,'Summary Data'!$A100,'Data entry'!$B$6:$B$200,{"Confirmed";"Probable"},'Data entry'!$AQ$6:$AQ$200,'Data Validation'!$V$9, 'Data entry'!$AP$6:$AP$200,'Data Validation'!$U$4, 'Data entry'!$BD$6:$BD$200,"&lt;&gt;*Negative*"))</f>
        <v>0</v>
      </c>
      <c r="BR100" s="15">
        <f>SUM(COUNTIFS('Data entry'!$R$6:$R$200,'Summary Data'!$A100,'Data entry'!$B$6:$B$200,{"Confirmed";"Probable"},'Data entry'!$AQ$6:$AQ$200,'Data Validation'!$V$9, 'Data entry'!$AP$6:$AP$200,'Data Validation'!$U$5, 'Data entry'!$BD$6:$BD$200,"&lt;&gt;*Negative*"))</f>
        <v>0</v>
      </c>
      <c r="BS100" s="15">
        <f>SUM(COUNTIFS('Data entry'!$R$6:$R$200,'Summary Data'!$A100,'Data entry'!$B$6:$B$200,{"Confirmed";"Probable"},'Data entry'!$AQ$6:$AQ$200,'Data Validation'!$V$9, 'Data entry'!$AP$6:$AP$200,'Data Validation'!$U$6, 'Data entry'!$BD$6:$BD$200,"&lt;&gt;*Negative*"))</f>
        <v>0</v>
      </c>
      <c r="BT100" s="15">
        <f>SUM(COUNTIFS('Data entry'!$R$6:$R$200,'Summary Data'!$A100,'Data entry'!$B$6:$B$200,{"Confirmed";"Probable"},'Data entry'!$AQ$6:$AQ$200,'Data Validation'!$V$10, 'Data entry'!$AP$6:$AP$200,'Data Validation'!$U$2, 'Data entry'!$BD$6:$BD$200,"&lt;&gt;*Negative*"))</f>
        <v>0</v>
      </c>
      <c r="BU100" s="15">
        <f>SUM(COUNTIFS('Data entry'!$R$6:$R$200,'Summary Data'!$A100,'Data entry'!$B$6:$B$200,{"Confirmed";"Probable"},'Data entry'!$AQ$6:$AQ$200,'Data Validation'!$V$10, 'Data entry'!$AP$6:$AP$200,'Data Validation'!$U$3, 'Data entry'!$BD$6:$BD$200,"&lt;&gt;*Negative*"))</f>
        <v>0</v>
      </c>
      <c r="BV100" s="15">
        <f>SUM(COUNTIFS('Data entry'!$R$6:$R$200,'Summary Data'!$A100,'Data entry'!$B$6:$B$200,{"Confirmed";"Probable"},'Data entry'!$AQ$6:$AQ$200,'Data Validation'!$V$10, 'Data entry'!$AP$6:$AP$200,'Data Validation'!$U$4, 'Data entry'!$BD$6:$BD$200,"&lt;&gt;*Negative*"))</f>
        <v>0</v>
      </c>
      <c r="BW100" s="15">
        <f>SUM(COUNTIFS('Data entry'!$R$6:$R$200,'Summary Data'!$A100,'Data entry'!$B$6:$B$200,{"Confirmed";"Probable"},'Data entry'!$AQ$6:$AQ$200,'Data Validation'!$V$10, 'Data entry'!$AP$6:$AP$200,'Data Validation'!$U$5, 'Data entry'!$BD$6:$BD$200,"&lt;&gt;*Negative*"))</f>
        <v>0</v>
      </c>
      <c r="BX100" s="15">
        <f>SUM(COUNTIFS('Data entry'!$R$6:$R$200,'Summary Data'!$A100,'Data entry'!$B$6:$B$200,{"Confirmed";"Probable"},'Data entry'!$AQ$6:$AQ$200,'Data Validation'!$V$10, 'Data entry'!$AP$6:$AP$200,'Data Validation'!$U$6, 'Data entry'!$BD$6:$BD$200,"&lt;&gt;*Negative*"))</f>
        <v>0</v>
      </c>
      <c r="BY100" s="15">
        <f>SUM(COUNTIFS('Data entry'!$R$6:$R$200,'Summary Data'!$A100,'Data entry'!$B$6:$B$200,{"Confirmed";"Probable"},'Data entry'!$AQ$6:$AQ$200,'Data Validation'!$V$11, 'Data entry'!$AP$6:$AP$200,'Data Validation'!$U$2, 'Data entry'!$BD$6:$BD$200,"&lt;&gt;*Negative*"))</f>
        <v>0</v>
      </c>
      <c r="BZ100" s="15">
        <f>SUM(COUNTIFS('Data entry'!$R$6:$R$200,'Summary Data'!$A100,'Data entry'!$B$6:$B$200,{"Confirmed";"Probable"},'Data entry'!$AQ$6:$AQ$200,'Data Validation'!$V$11, 'Data entry'!$AP$6:$AP$200,'Data Validation'!$U$3, 'Data entry'!$BD$6:$BD$200,"&lt;&gt;*Negative*"))</f>
        <v>0</v>
      </c>
      <c r="CA100" s="15">
        <f>SUM(COUNTIFS('Data entry'!$R$6:$R$200,'Summary Data'!$A100,'Data entry'!$B$6:$B$200,{"Confirmed";"Probable"},'Data entry'!$AQ$6:$AQ$200,'Data Validation'!$V$11, 'Data entry'!$AP$6:$AP$200,'Data Validation'!$U$4, 'Data entry'!$BD$6:$BD$200,"&lt;&gt;*Negative*"))</f>
        <v>0</v>
      </c>
      <c r="CB100" s="15">
        <f>SUM(COUNTIFS('Data entry'!$R$6:$R$200,'Summary Data'!$A100,'Data entry'!$B$6:$B$200,{"Confirmed";"Probable"},'Data entry'!$AQ$6:$AQ$200,'Data Validation'!$V$11, 'Data entry'!$AP$6:$AP$200,'Data Validation'!$U$5, 'Data entry'!$BD$6:$BD$200,"&lt;&gt;*Negative*"))</f>
        <v>0</v>
      </c>
      <c r="CC100" s="15">
        <f>SUM(COUNTIFS('Data entry'!$R$6:$R$200,'Summary Data'!$A100,'Data entry'!$B$6:$B$200,{"Confirmed";"Probable"},'Data entry'!$AQ$6:$AQ$200,'Data Validation'!$V$11, 'Data entry'!$AP$6:$AP$200,'Data Validation'!$U$6, 'Data entry'!$BD$6:$BD$200,"&lt;&gt;*Negative*"))</f>
        <v>0</v>
      </c>
    </row>
    <row r="101" spans="1:81" x14ac:dyDescent="0.3">
      <c r="A101" s="12">
        <f t="shared" si="9"/>
        <v>89</v>
      </c>
      <c r="B101" s="13">
        <f t="shared" si="6"/>
        <v>0</v>
      </c>
      <c r="C101" s="13">
        <f>COUNTIFS('Data entry'!$R$6:$R$200,$A101,'Data entry'!$B$6:$B$200,"Confirmed",'Data entry'!$BD$6:$BD$200,"&lt;&gt;*Negative*")</f>
        <v>0</v>
      </c>
      <c r="D101" s="13">
        <f>COUNTIFS('Data entry'!$R$6:$R$200,$A101,'Data entry'!$B$6:$B$200,"Probable",'Data entry'!$BD$6:$BD$200,"&lt;&gt;*Negative*")</f>
        <v>0</v>
      </c>
      <c r="E101" s="13">
        <f>COUNTIFS('Data entry'!$R$6:$R$200,$A101,'Data entry'!$B$6:$B$200,"DNM")</f>
        <v>0</v>
      </c>
      <c r="F101" s="13">
        <f>SUM(COUNTIFS('Data entry'!$R$6:$R$200,'Summary Data'!$A101,'Data entry'!$B$6:$B$200,{"Confirmed";"Probable"},'Data entry'!$AO$6:$AO$200,$F$10, 'Data entry'!$BD$6:$BD$200,"&lt;&gt;*Negative*"))</f>
        <v>0</v>
      </c>
      <c r="G101" s="13">
        <f>SUM(COUNTIFS('Data entry'!$R$6:$R$200,'Summary Data'!$A101,'Data entry'!$B$6:$B$200,{"Confirmed";"Probable"},'Data entry'!$AO$6:$AO$200,$G$10, 'Data entry'!$BD$6:$BD$200,"&lt;&gt;*Negative*"))</f>
        <v>0</v>
      </c>
      <c r="H101" s="13">
        <f>SUM(COUNTIFS('Data entry'!$R$6:$R$200,'Summary Data'!$A101,'Data entry'!$B$6:$B$200,{"Confirmed";"Probable"},'Data entry'!$AO$6:$AO$200,$H$10, 'Data entry'!$BD$6:$BD$200,"&lt;&gt;*Negative*"))</f>
        <v>0</v>
      </c>
      <c r="I101" s="13">
        <f>SUM(COUNTIFS('Data entry'!$R$6:$R$200,'Summary Data'!$A101,'Data entry'!$B$6:$B$200,{"Confirmed";"Probable"},'Data entry'!$AO$6:$AO$200,$I$10, 'Data entry'!$BD$6:$BD$200,"&lt;&gt;*Negative*"))</f>
        <v>0</v>
      </c>
      <c r="J101" s="13">
        <f>SUM(COUNTIFS('Data entry'!$R$6:$R$200,'Summary Data'!$A101,'Data entry'!$B$6:$B$200,{"Confirmed";"Probable"},'Data entry'!$AO$6:$AO$200,$J$10, 'Data entry'!$BD$6:$BD$200,"&lt;&gt;*Negative*"))</f>
        <v>0</v>
      </c>
      <c r="K101" s="13">
        <f>SUM(COUNTIFS('Data entry'!$R$6:$R$200,'Summary Data'!$A101,'Data entry'!$B$6:$B$200,{"Confirmed";"Probable"},'Data entry'!$AO$6:$AO$200,$K$10, 'Data entry'!$BD$6:$BD$200,"&lt;&gt;*Negative*"))</f>
        <v>0</v>
      </c>
      <c r="L101" s="13">
        <f>SUM(COUNTIFS('Data entry'!$R$6:$R$200,'Summary Data'!$A101,'Data entry'!$B$6:$B$200,{"Confirmed";"Probable"},'Data entry'!$AO$6:$AO$200,$L$10, 'Data entry'!$BD$6:$BD$200,"&lt;&gt;*Negative*"))</f>
        <v>0</v>
      </c>
      <c r="M101" s="13">
        <f>SUM(COUNTIFS('Data entry'!$R$6:$R$200,'Summary Data'!$A101,'Data entry'!$B$6:$B$200,{"Confirmed";"Probable"},'Data entry'!$AO$6:$AO$200,$M$10, 'Data entry'!$BD$6:$BD$200,"&lt;&gt;*Negative*"))</f>
        <v>0</v>
      </c>
      <c r="N101" s="13">
        <f>SUM(COUNTIFS('Data entry'!$R$6:$R$200,'Summary Data'!$A101,'Data entry'!$B$6:$B$200,{"Confirmed";"Probable"},'Data entry'!$AO$6:$AO$200,$N$10, 'Data entry'!$BD$6:$BD$200,"&lt;&gt;*Negative*"))</f>
        <v>0</v>
      </c>
      <c r="O101" s="15">
        <f t="shared" si="7"/>
        <v>0</v>
      </c>
      <c r="P101" s="15">
        <f t="shared" si="8"/>
        <v>0</v>
      </c>
      <c r="Q101" s="15">
        <f>SUM(COUNTIFS('Data entry'!$R$6:$R$200,'Summary Data'!$A101,'Data entry'!$B$6:$B$200,{"Confirmed";"Probable"},'Data entry'!$AP$6:$AP$200,'Data Validation'!$U$2, 'Data entry'!$BD$6:$BD$200,"&lt;&gt;*Negative*"))</f>
        <v>0</v>
      </c>
      <c r="R101" s="15">
        <f>SUM(COUNTIFS('Data entry'!$R$6:$R$200,'Summary Data'!$A101,'Data entry'!$B$6:$B$200,{"Confirmed";"Probable"},'Data entry'!$AP$6:$AP$200,'Data Validation'!$U$3, 'Data entry'!$BD$6:$BD$200,"&lt;&gt;*Negative*"))</f>
        <v>0</v>
      </c>
      <c r="S101" s="15">
        <f>SUM(COUNTIFS('Data entry'!$R$6:$R$200,'Summary Data'!$A101,'Data entry'!$B$6:$B$200,{"Confirmed";"Probable"},'Data entry'!$AP$6:$AP$200,'Data Validation'!$U$4, 'Data entry'!$BD$6:$BD$200,"&lt;&gt;*Negative*"))</f>
        <v>0</v>
      </c>
      <c r="T101" s="15">
        <f>SUM(COUNTIFS('Data entry'!$R$6:$R$200,'Summary Data'!$A101,'Data entry'!$B$6:$B$200,{"Confirmed";"Probable"},'Data entry'!$AP$6:$AP$200,'Data Validation'!$U$5, 'Data entry'!$BD$6:$BD$200,"&lt;&gt;*Negative*"))</f>
        <v>0</v>
      </c>
      <c r="U101" s="15">
        <f>SUM(COUNTIFS('Data entry'!$R$6:$R$200,'Summary Data'!$A101,'Data entry'!$B$6:$B$200,{"Confirmed";"Probable"},'Data entry'!$AP$6:$AP$200,'Data Validation'!$U$6, 'Data entry'!$BD$6:$BD$200,"&lt;&gt;*Negative*"))</f>
        <v>0</v>
      </c>
      <c r="V101" s="15">
        <f>SUM(COUNTIFS('Data entry'!$R$6:$R$200,'Summary Data'!$A101,'Data entry'!$B$6:$B$200,{"Confirmed";"Probable"},'Data entry'!$AQ$6:$AQ$200,'Data Validation'!$V$2, 'Data entry'!$BD$6:$BD$200,"&lt;&gt;*Negative*"))</f>
        <v>0</v>
      </c>
      <c r="W101" s="15">
        <f>SUM(COUNTIFS('Data entry'!$R$6:$R$200,'Summary Data'!$A101,'Data entry'!$B$6:$B$200,{"Confirmed";"Probable"},'Data entry'!$AQ$6:$AQ$200,'Data Validation'!$V$3, 'Data entry'!$BD$6:$BD$200,"&lt;&gt;*Negative*"))</f>
        <v>0</v>
      </c>
      <c r="X101" s="15">
        <f>SUM(COUNTIFS('Data entry'!$R$6:$R$200,'Summary Data'!$A101,'Data entry'!$B$6:$B$200,{"Confirmed";"Probable"},'Data entry'!$AQ$6:$AQ$200,'Data Validation'!$V$4, 'Data entry'!$BD$6:$BD$200,"&lt;&gt;*Negative*"))</f>
        <v>0</v>
      </c>
      <c r="Y101" s="15">
        <f>SUM(COUNTIFS('Data entry'!$R$6:$R$200,'Summary Data'!$A101,'Data entry'!$B$6:$B$200,{"Confirmed";"Probable"},'Data entry'!$AQ$6:$AQ$200,'Data Validation'!$V$5, 'Data entry'!$BD$6:$BD$200,"&lt;&gt;*Negative*"))</f>
        <v>0</v>
      </c>
      <c r="Z101" s="15">
        <f>SUM(COUNTIFS('Data entry'!$R$6:$R$200,'Summary Data'!$A101,'Data entry'!$B$6:$B$200,{"Confirmed";"Probable"},'Data entry'!$AQ$6:$AQ$200,'Data Validation'!$V$6, 'Data entry'!$BD$6:$BD$200,"&lt;&gt;*Negative*"))</f>
        <v>0</v>
      </c>
      <c r="AA101" s="15">
        <f>SUM(COUNTIFS('Data entry'!$R$6:$R$200,'Summary Data'!$A101,'Data entry'!$B$6:$B$200,{"Confirmed";"Probable"},'Data entry'!$AQ$6:$AQ$200,'Data Validation'!$V$7, 'Data entry'!$BD$6:$BD$200,"&lt;&gt;*Negative*"))</f>
        <v>0</v>
      </c>
      <c r="AB101" s="15">
        <f>SUM(COUNTIFS('Data entry'!$R$6:$R$200,'Summary Data'!$A101,'Data entry'!$B$6:$B$200,{"Confirmed";"Probable"},'Data entry'!$AQ$6:$AQ$200,'Data Validation'!$V$8, 'Data entry'!$BD$6:$BD$200,"&lt;&gt;*Negative*"))</f>
        <v>0</v>
      </c>
      <c r="AC101" s="15">
        <f>SUM(COUNTIFS('Data entry'!$R$6:$R$200,'Summary Data'!$A101,'Data entry'!$B$6:$B$200,{"Confirmed";"Probable"},'Data entry'!$AQ$6:$AQ$200,'Data Validation'!$V$9, 'Data entry'!$BD$6:$BD$200,"&lt;&gt;*Negative*"))</f>
        <v>0</v>
      </c>
      <c r="AD101" s="15">
        <f>SUM(COUNTIFS('Data entry'!$R$6:$R$200,'Summary Data'!$A101,'Data entry'!$B$6:$B$200,{"Confirmed";"Probable"},'Data entry'!$AQ$6:$AQ$200,'Data Validation'!$V$10, 'Data entry'!$BD$6:$BD$200,"&lt;&gt;*Negative*"))</f>
        <v>0</v>
      </c>
      <c r="AE101" s="15">
        <f>SUM(COUNTIFS('Data entry'!$R$6:$R$200,'Summary Data'!$A101,'Data entry'!$B$6:$B$200,{"Confirmed";"Probable"},'Data entry'!$AQ$6:$AQ$200,'Data Validation'!$V$11, 'Data entry'!$BD$6:$BD$200,"&lt;&gt;*Negative*"))</f>
        <v>0</v>
      </c>
      <c r="AF101" s="15">
        <f>SUM(COUNTIFS('Data entry'!$R$6:$R$200,'Summary Data'!$A101,'Data entry'!$B$6:$B$200,{"Confirmed";"Probable"},'Data entry'!$AQ$6:$AQ$200,'Data Validation'!$V$2, 'Data entry'!$AP$6:$AP$200,'Data Validation'!$U$2, 'Data entry'!$BD$6:$BD$200,"&lt;&gt;*Negative*"))</f>
        <v>0</v>
      </c>
      <c r="AG101" s="15">
        <f>SUM(COUNTIFS('Data entry'!$R$6:$R$200,'Summary Data'!$A101,'Data entry'!$B$6:$B$200,{"Confirmed";"Probable"},'Data entry'!$AQ$6:$AQ$200,'Data Validation'!$V$2, 'Data entry'!$AP$6:$AP$200,'Data Validation'!$U$3, 'Data entry'!$BD$6:$BD$200,"&lt;&gt;*Negative*"))</f>
        <v>0</v>
      </c>
      <c r="AH101" s="15">
        <f>SUM(COUNTIFS('Data entry'!$R$6:$R$200,'Summary Data'!$A101,'Data entry'!$B$6:$B$200,{"Confirmed";"Probable"},'Data entry'!$AQ$6:$AQ$200,'Data Validation'!$V$2, 'Data entry'!$AP$6:$AP$200,'Data Validation'!$U$4, 'Data entry'!$BD$6:$BD$200,"&lt;&gt;*Negative*"))</f>
        <v>0</v>
      </c>
      <c r="AI101" s="15">
        <f>SUM(COUNTIFS('Data entry'!$R$6:$R$200,'Summary Data'!$A101,'Data entry'!$B$6:$B$200,{"Confirmed";"Probable"},'Data entry'!$AQ$6:$AQ$200,'Data Validation'!$V$2, 'Data entry'!$AP$6:$AP$200,'Data Validation'!$U$5, 'Data entry'!$BD$6:$BD$200,"&lt;&gt;*Negative*"))</f>
        <v>0</v>
      </c>
      <c r="AJ101" s="15">
        <f>SUM(COUNTIFS('Data entry'!$R$6:$R$200,'Summary Data'!$A101,'Data entry'!$B$6:$B$200,{"Confirmed";"Probable"},'Data entry'!$AQ$6:$AQ$200,'Data Validation'!$V$2, 'Data entry'!$AP$6:$AP$200,'Data Validation'!$U$6, 'Data entry'!$BD$6:$BD$200,"&lt;&gt;*Negative*"))</f>
        <v>0</v>
      </c>
      <c r="AK101" s="15">
        <f>SUM(COUNTIFS('Data entry'!$R$6:$R$200,'Summary Data'!$A101,'Data entry'!$B$6:$B$200,{"Confirmed";"Probable"},'Data entry'!$AQ$6:$AQ$200,'Data Validation'!$V$3, 'Data entry'!$AP$6:$AP$200,'Data Validation'!$U$2, 'Data entry'!$BD$6:$BD$200,"&lt;&gt;*Negative*"))</f>
        <v>0</v>
      </c>
      <c r="AL101" s="15">
        <f>SUM(COUNTIFS('Data entry'!$R$6:$R$200,'Summary Data'!$A101,'Data entry'!$B$6:$B$200,{"Confirmed";"Probable"},'Data entry'!$AQ$6:$AQ$200,'Data Validation'!$V$3, 'Data entry'!$AP$6:$AP$200,'Data Validation'!$U$3, 'Data entry'!$BD$6:$BD$200,"&lt;&gt;*Negative*"))</f>
        <v>0</v>
      </c>
      <c r="AM101" s="15">
        <f>SUM(COUNTIFS('Data entry'!$R$6:$R$200,'Summary Data'!$A101,'Data entry'!$B$6:$B$200,{"Confirmed";"Probable"},'Data entry'!$AQ$6:$AQ$200,'Data Validation'!$V$3, 'Data entry'!$AP$6:$AP$200,'Data Validation'!$U$4, 'Data entry'!$BD$6:$BD$200,"&lt;&gt;*Negative*"))</f>
        <v>0</v>
      </c>
      <c r="AN101" s="15">
        <f>SUM(COUNTIFS('Data entry'!$R$6:$R$200,'Summary Data'!$A101,'Data entry'!$B$6:$B$200,{"Confirmed";"Probable"},'Data entry'!$AQ$6:$AQ$200,'Data Validation'!$V$3, 'Data entry'!$AP$6:$AP$200,'Data Validation'!$U$5, 'Data entry'!$BD$6:$BD$200,"&lt;&gt;*Negative*"))</f>
        <v>0</v>
      </c>
      <c r="AO101" s="15">
        <f>SUM(COUNTIFS('Data entry'!$R$6:$R$200,'Summary Data'!$A101,'Data entry'!$B$6:$B$200,{"Confirmed";"Probable"},'Data entry'!$AQ$6:$AQ$200,'Data Validation'!$V$3, 'Data entry'!$AP$6:$AP$200,'Data Validation'!$U$6, 'Data entry'!$BD$6:$BD$200,"&lt;&gt;*Negative*"))</f>
        <v>0</v>
      </c>
      <c r="AP101" s="15">
        <f>SUM(COUNTIFS('Data entry'!$R$6:$R$200,'Summary Data'!$A101,'Data entry'!$B$6:$B$200,{"Confirmed";"Probable"},'Data entry'!$AQ$6:$AQ$200,'Data Validation'!$V$4, 'Data entry'!$AP$6:$AP$200,'Data Validation'!$U$2, 'Data entry'!$BD$6:$BD$200,"&lt;&gt;*Negative*"))</f>
        <v>0</v>
      </c>
      <c r="AQ101" s="15">
        <f>SUM(COUNTIFS('Data entry'!$R$6:$R$200,'Summary Data'!$A101,'Data entry'!$B$6:$B$200,{"Confirmed";"Probable"},'Data entry'!$AQ$6:$AQ$200,'Data Validation'!$V$4, 'Data entry'!$AP$6:$AP$200,'Data Validation'!$U$3, 'Data entry'!$BD$6:$BD$200,"&lt;&gt;*Negative*"))</f>
        <v>0</v>
      </c>
      <c r="AR101" s="15">
        <f>SUM(COUNTIFS('Data entry'!$R$6:$R$200,'Summary Data'!$A101,'Data entry'!$B$6:$B$200,{"Confirmed";"Probable"},'Data entry'!$AQ$6:$AQ$200,'Data Validation'!$V$4, 'Data entry'!$AP$6:$AP$200,'Data Validation'!$U$4, 'Data entry'!$BD$6:$BD$200,"&lt;&gt;*Negative*"))</f>
        <v>0</v>
      </c>
      <c r="AS101" s="15">
        <f>SUM(COUNTIFS('Data entry'!$R$6:$R$200,'Summary Data'!$A101,'Data entry'!$B$6:$B$200,{"Confirmed";"Probable"},'Data entry'!$AQ$6:$AQ$200,'Data Validation'!$V$4, 'Data entry'!$AP$6:$AP$200,'Data Validation'!$U$5, 'Data entry'!$BD$6:$BD$200,"&lt;&gt;*Negative*"))</f>
        <v>0</v>
      </c>
      <c r="AT101" s="15">
        <f>SUM(COUNTIFS('Data entry'!$R$6:$R$200,'Summary Data'!$A101,'Data entry'!$B$6:$B$200,{"Confirmed";"Probable"},'Data entry'!$AQ$6:$AQ$200,'Data Validation'!$V$4, 'Data entry'!$AP$6:$AP$200,'Data Validation'!$U$6, 'Data entry'!$BD$6:$BD$200,"&lt;&gt;*Negative*"))</f>
        <v>0</v>
      </c>
      <c r="AU101" s="15">
        <f>SUM(COUNTIFS('Data entry'!$R$6:$R$200,'Summary Data'!$A101,'Data entry'!$B$6:$B$200,{"Confirmed";"Probable"},'Data entry'!$AQ$6:$AQ$200,'Data Validation'!$V$5, 'Data entry'!$AP$6:$AP$200,'Data Validation'!$U$2, 'Data entry'!$BD$6:$BD$200,"&lt;&gt;*Negative*"))</f>
        <v>0</v>
      </c>
      <c r="AV101" s="15">
        <f>SUM(COUNTIFS('Data entry'!$R$6:$R$200,'Summary Data'!$A101,'Data entry'!$B$6:$B$200,{"Confirmed";"Probable"},'Data entry'!$AQ$6:$AQ$200,'Data Validation'!$V$5, 'Data entry'!$AP$6:$AP$200,'Data Validation'!$U$3, 'Data entry'!$BD$6:$BD$200,"&lt;&gt;*Negative*"))</f>
        <v>0</v>
      </c>
      <c r="AW101" s="15">
        <f>SUM(COUNTIFS('Data entry'!$R$6:$R$200,'Summary Data'!$A101,'Data entry'!$B$6:$B$200,{"Confirmed";"Probable"},'Data entry'!$AQ$6:$AQ$200,'Data Validation'!$V$5, 'Data entry'!$AP$6:$AP$200,'Data Validation'!$U$4, 'Data entry'!$BD$6:$BD$200,"&lt;&gt;*Negative*"))</f>
        <v>0</v>
      </c>
      <c r="AX101" s="15">
        <f>SUM(COUNTIFS('Data entry'!$R$6:$R$200,'Summary Data'!$A101,'Data entry'!$B$6:$B$200,{"Confirmed";"Probable"},'Data entry'!$AQ$6:$AQ$200,'Data Validation'!$V$5, 'Data entry'!$AP$6:$AP$200,'Data Validation'!$U$5, 'Data entry'!$BD$6:$BD$200,"&lt;&gt;*Negative*"))</f>
        <v>0</v>
      </c>
      <c r="AY101" s="15">
        <f>SUM(COUNTIFS('Data entry'!$R$6:$R$200,'Summary Data'!$A101,'Data entry'!$B$6:$B$200,{"Confirmed";"Probable"},'Data entry'!$AQ$6:$AQ$200,'Data Validation'!$V$5, 'Data entry'!$AP$6:$AP$200,'Data Validation'!$U$6, 'Data entry'!$BD$6:$BD$200,"&lt;&gt;*Negative*"))</f>
        <v>0</v>
      </c>
      <c r="AZ101" s="15">
        <f>SUM(COUNTIFS('Data entry'!$R$6:$R$200,'Summary Data'!$A101,'Data entry'!$B$6:$B$200,{"Confirmed";"Probable"},'Data entry'!$AQ$6:$AQ$200,'Data Validation'!$V$6, 'Data entry'!$AP$6:$AP$200,'Data Validation'!$U$2, 'Data entry'!$BD$6:$BD$200,"&lt;&gt;*Negative*"))</f>
        <v>0</v>
      </c>
      <c r="BA101" s="15">
        <f>SUM(COUNTIFS('Data entry'!$R$6:$R$200,'Summary Data'!$A101,'Data entry'!$B$6:$B$200,{"Confirmed";"Probable"},'Data entry'!$AQ$6:$AQ$200,'Data Validation'!$V$6, 'Data entry'!$AP$6:$AP$200,'Data Validation'!$U$3, 'Data entry'!$BD$6:$BD$200,"&lt;&gt;*Negative*"))</f>
        <v>0</v>
      </c>
      <c r="BB101" s="15">
        <f>SUM(COUNTIFS('Data entry'!$R$6:$R$200,'Summary Data'!$A101,'Data entry'!$B$6:$B$200,{"Confirmed";"Probable"},'Data entry'!$AQ$6:$AQ$200,'Data Validation'!$V$6, 'Data entry'!$AP$6:$AP$200,'Data Validation'!$U$4, 'Data entry'!$BD$6:$BD$200,"&lt;&gt;*Negative*"))</f>
        <v>0</v>
      </c>
      <c r="BC101" s="15">
        <f>SUM(COUNTIFS('Data entry'!$R$6:$R$200,'Summary Data'!$A101,'Data entry'!$B$6:$B$200,{"Confirmed";"Probable"},'Data entry'!$AQ$6:$AQ$200,'Data Validation'!$V$6, 'Data entry'!$AP$6:$AP$200,'Data Validation'!$U$5, 'Data entry'!$BD$6:$BD$200,"&lt;&gt;*Negative*"))</f>
        <v>0</v>
      </c>
      <c r="BD101" s="15">
        <f>SUM(COUNTIFS('Data entry'!$R$6:$R$200,'Summary Data'!$A101,'Data entry'!$B$6:$B$200,{"Confirmed";"Probable"},'Data entry'!$AQ$6:$AQ$200,'Data Validation'!$V$6, 'Data entry'!$AP$6:$AP$200,'Data Validation'!$U$6, 'Data entry'!$BD$6:$BD$200,"&lt;&gt;*Negative*"))</f>
        <v>0</v>
      </c>
      <c r="BE101" s="15">
        <f>SUM(COUNTIFS('Data entry'!$R$6:$R$200,'Summary Data'!$A101,'Data entry'!$B$6:$B$200,{"Confirmed";"Probable"},'Data entry'!$AQ$6:$AQ$200,'Data Validation'!$V$7, 'Data entry'!$AP$6:$AP$200,'Data Validation'!$U$2, 'Data entry'!$BD$6:$BD$200,"&lt;&gt;*Negative*"))</f>
        <v>0</v>
      </c>
      <c r="BF101" s="15">
        <f>SUM(COUNTIFS('Data entry'!$R$6:$R$200,'Summary Data'!$A101,'Data entry'!$B$6:$B$200,{"Confirmed";"Probable"},'Data entry'!$AQ$6:$AQ$200,'Data Validation'!$V$7, 'Data entry'!$AP$6:$AP$200,'Data Validation'!$U$3, 'Data entry'!$BD$6:$BD$200,"&lt;&gt;*Negative*"))</f>
        <v>0</v>
      </c>
      <c r="BG101" s="15">
        <f>SUM(COUNTIFS('Data entry'!$R$6:$R$200,'Summary Data'!$A101,'Data entry'!$B$6:$B$200,{"Confirmed";"Probable"},'Data entry'!$AQ$6:$AQ$200,'Data Validation'!$V$7, 'Data entry'!$AP$6:$AP$200,'Data Validation'!$U$4, 'Data entry'!$BD$6:$BD$200,"&lt;&gt;*Negative*"))</f>
        <v>0</v>
      </c>
      <c r="BH101" s="15">
        <f>SUM(COUNTIFS('Data entry'!$R$6:$R$200,'Summary Data'!$A101,'Data entry'!$B$6:$B$200,{"Confirmed";"Probable"},'Data entry'!$AQ$6:$AQ$200,'Data Validation'!$V$7, 'Data entry'!$AP$6:$AP$200,'Data Validation'!$U$5, 'Data entry'!$BD$6:$BD$200,"&lt;&gt;*Negative*"))</f>
        <v>0</v>
      </c>
      <c r="BI101" s="15">
        <f>SUM(COUNTIFS('Data entry'!$R$6:$R$200,'Summary Data'!$A101,'Data entry'!$B$6:$B$200,{"Confirmed";"Probable"},'Data entry'!$AQ$6:$AQ$200,'Data Validation'!$V$7, 'Data entry'!$AP$6:$AP$200,'Data Validation'!$U$6, 'Data entry'!$BD$6:$BD$200,"&lt;&gt;*Negative*"))</f>
        <v>0</v>
      </c>
      <c r="BJ101" s="15">
        <f>SUM(COUNTIFS('Data entry'!$R$6:$R$200,'Summary Data'!$A101,'Data entry'!$B$6:$B$200,{"Confirmed";"Probable"},'Data entry'!$AQ$6:$AQ$200,'Data Validation'!$V$8, 'Data entry'!$AP$6:$AP$200,'Data Validation'!$U$2, 'Data entry'!$BD$6:$BD$200,"&lt;&gt;*Negative*"))</f>
        <v>0</v>
      </c>
      <c r="BK101" s="15">
        <f>SUM(COUNTIFS('Data entry'!$R$6:$R$200,'Summary Data'!$A101,'Data entry'!$B$6:$B$200,{"Confirmed";"Probable"},'Data entry'!$AQ$6:$AQ$200,'Data Validation'!$V$8, 'Data entry'!$AP$6:$AP$200,'Data Validation'!$U$3, 'Data entry'!$BD$6:$BD$200,"&lt;&gt;*Negative*"))</f>
        <v>0</v>
      </c>
      <c r="BL101" s="15">
        <f>SUM(COUNTIFS('Data entry'!$R$6:$R$200,'Summary Data'!$A101,'Data entry'!$B$6:$B$200,{"Confirmed";"Probable"},'Data entry'!$AQ$6:$AQ$200,'Data Validation'!$V$8, 'Data entry'!$AP$6:$AP$200,'Data Validation'!$U$4, 'Data entry'!$BD$6:$BD$200,"&lt;&gt;*Negative*"))</f>
        <v>0</v>
      </c>
      <c r="BM101" s="15">
        <f>SUM(COUNTIFS('Data entry'!$R$6:$R$200,'Summary Data'!$A101,'Data entry'!$B$6:$B$200,{"Confirmed";"Probable"},'Data entry'!$AQ$6:$AQ$200,'Data Validation'!$V$8, 'Data entry'!$AP$6:$AP$200,'Data Validation'!$U$5, 'Data entry'!$BD$6:$BD$200,"&lt;&gt;*Negative*"))</f>
        <v>0</v>
      </c>
      <c r="BN101" s="15">
        <f>SUM(COUNTIFS('Data entry'!$R$6:$R$200,'Summary Data'!$A101,'Data entry'!$B$6:$B$200,{"Confirmed";"Probable"},'Data entry'!$AQ$6:$AQ$200,'Data Validation'!$V$8, 'Data entry'!$AP$6:$AP$200,'Data Validation'!$U$6, 'Data entry'!$BD$6:$BD$200,"&lt;&gt;*Negative*"))</f>
        <v>0</v>
      </c>
      <c r="BO101" s="15">
        <f>SUM(COUNTIFS('Data entry'!$R$6:$R$200,'Summary Data'!$A101,'Data entry'!$B$6:$B$200,{"Confirmed";"Probable"},'Data entry'!$AQ$6:$AQ$200,'Data Validation'!$V$9, 'Data entry'!$AP$6:$AP$200,'Data Validation'!$U$2, 'Data entry'!$BD$6:$BD$200,"&lt;&gt;*Negative*"))</f>
        <v>0</v>
      </c>
      <c r="BP101" s="15">
        <f>SUM(COUNTIFS('Data entry'!$R$6:$R$200,'Summary Data'!$A101,'Data entry'!$B$6:$B$200,{"Confirmed";"Probable"},'Data entry'!$AQ$6:$AQ$200,'Data Validation'!$V$9, 'Data entry'!$AP$6:$AP$200,'Data Validation'!$U$3, 'Data entry'!$BD$6:$BD$200,"&lt;&gt;*Negative*"))</f>
        <v>0</v>
      </c>
      <c r="BQ101" s="15">
        <f>SUM(COUNTIFS('Data entry'!$R$6:$R$200,'Summary Data'!$A101,'Data entry'!$B$6:$B$200,{"Confirmed";"Probable"},'Data entry'!$AQ$6:$AQ$200,'Data Validation'!$V$9, 'Data entry'!$AP$6:$AP$200,'Data Validation'!$U$4, 'Data entry'!$BD$6:$BD$200,"&lt;&gt;*Negative*"))</f>
        <v>0</v>
      </c>
      <c r="BR101" s="15">
        <f>SUM(COUNTIFS('Data entry'!$R$6:$R$200,'Summary Data'!$A101,'Data entry'!$B$6:$B$200,{"Confirmed";"Probable"},'Data entry'!$AQ$6:$AQ$200,'Data Validation'!$V$9, 'Data entry'!$AP$6:$AP$200,'Data Validation'!$U$5, 'Data entry'!$BD$6:$BD$200,"&lt;&gt;*Negative*"))</f>
        <v>0</v>
      </c>
      <c r="BS101" s="15">
        <f>SUM(COUNTIFS('Data entry'!$R$6:$R$200,'Summary Data'!$A101,'Data entry'!$B$6:$B$200,{"Confirmed";"Probable"},'Data entry'!$AQ$6:$AQ$200,'Data Validation'!$V$9, 'Data entry'!$AP$6:$AP$200,'Data Validation'!$U$6, 'Data entry'!$BD$6:$BD$200,"&lt;&gt;*Negative*"))</f>
        <v>0</v>
      </c>
      <c r="BT101" s="15">
        <f>SUM(COUNTIFS('Data entry'!$R$6:$R$200,'Summary Data'!$A101,'Data entry'!$B$6:$B$200,{"Confirmed";"Probable"},'Data entry'!$AQ$6:$AQ$200,'Data Validation'!$V$10, 'Data entry'!$AP$6:$AP$200,'Data Validation'!$U$2, 'Data entry'!$BD$6:$BD$200,"&lt;&gt;*Negative*"))</f>
        <v>0</v>
      </c>
      <c r="BU101" s="15">
        <f>SUM(COUNTIFS('Data entry'!$R$6:$R$200,'Summary Data'!$A101,'Data entry'!$B$6:$B$200,{"Confirmed";"Probable"},'Data entry'!$AQ$6:$AQ$200,'Data Validation'!$V$10, 'Data entry'!$AP$6:$AP$200,'Data Validation'!$U$3, 'Data entry'!$BD$6:$BD$200,"&lt;&gt;*Negative*"))</f>
        <v>0</v>
      </c>
      <c r="BV101" s="15">
        <f>SUM(COUNTIFS('Data entry'!$R$6:$R$200,'Summary Data'!$A101,'Data entry'!$B$6:$B$200,{"Confirmed";"Probable"},'Data entry'!$AQ$6:$AQ$200,'Data Validation'!$V$10, 'Data entry'!$AP$6:$AP$200,'Data Validation'!$U$4, 'Data entry'!$BD$6:$BD$200,"&lt;&gt;*Negative*"))</f>
        <v>0</v>
      </c>
      <c r="BW101" s="15">
        <f>SUM(COUNTIFS('Data entry'!$R$6:$R$200,'Summary Data'!$A101,'Data entry'!$B$6:$B$200,{"Confirmed";"Probable"},'Data entry'!$AQ$6:$AQ$200,'Data Validation'!$V$10, 'Data entry'!$AP$6:$AP$200,'Data Validation'!$U$5, 'Data entry'!$BD$6:$BD$200,"&lt;&gt;*Negative*"))</f>
        <v>0</v>
      </c>
      <c r="BX101" s="15">
        <f>SUM(COUNTIFS('Data entry'!$R$6:$R$200,'Summary Data'!$A101,'Data entry'!$B$6:$B$200,{"Confirmed";"Probable"},'Data entry'!$AQ$6:$AQ$200,'Data Validation'!$V$10, 'Data entry'!$AP$6:$AP$200,'Data Validation'!$U$6, 'Data entry'!$BD$6:$BD$200,"&lt;&gt;*Negative*"))</f>
        <v>0</v>
      </c>
      <c r="BY101" s="15">
        <f>SUM(COUNTIFS('Data entry'!$R$6:$R$200,'Summary Data'!$A101,'Data entry'!$B$6:$B$200,{"Confirmed";"Probable"},'Data entry'!$AQ$6:$AQ$200,'Data Validation'!$V$11, 'Data entry'!$AP$6:$AP$200,'Data Validation'!$U$2, 'Data entry'!$BD$6:$BD$200,"&lt;&gt;*Negative*"))</f>
        <v>0</v>
      </c>
      <c r="BZ101" s="15">
        <f>SUM(COUNTIFS('Data entry'!$R$6:$R$200,'Summary Data'!$A101,'Data entry'!$B$6:$B$200,{"Confirmed";"Probable"},'Data entry'!$AQ$6:$AQ$200,'Data Validation'!$V$11, 'Data entry'!$AP$6:$AP$200,'Data Validation'!$U$3, 'Data entry'!$BD$6:$BD$200,"&lt;&gt;*Negative*"))</f>
        <v>0</v>
      </c>
      <c r="CA101" s="15">
        <f>SUM(COUNTIFS('Data entry'!$R$6:$R$200,'Summary Data'!$A101,'Data entry'!$B$6:$B$200,{"Confirmed";"Probable"},'Data entry'!$AQ$6:$AQ$200,'Data Validation'!$V$11, 'Data entry'!$AP$6:$AP$200,'Data Validation'!$U$4, 'Data entry'!$BD$6:$BD$200,"&lt;&gt;*Negative*"))</f>
        <v>0</v>
      </c>
      <c r="CB101" s="15">
        <f>SUM(COUNTIFS('Data entry'!$R$6:$R$200,'Summary Data'!$A101,'Data entry'!$B$6:$B$200,{"Confirmed";"Probable"},'Data entry'!$AQ$6:$AQ$200,'Data Validation'!$V$11, 'Data entry'!$AP$6:$AP$200,'Data Validation'!$U$5, 'Data entry'!$BD$6:$BD$200,"&lt;&gt;*Negative*"))</f>
        <v>0</v>
      </c>
      <c r="CC101" s="15">
        <f>SUM(COUNTIFS('Data entry'!$R$6:$R$200,'Summary Data'!$A101,'Data entry'!$B$6:$B$200,{"Confirmed";"Probable"},'Data entry'!$AQ$6:$AQ$200,'Data Validation'!$V$11, 'Data entry'!$AP$6:$AP$200,'Data Validation'!$U$6, 'Data entry'!$BD$6:$BD$200,"&lt;&gt;*Negative*"))</f>
        <v>0</v>
      </c>
    </row>
    <row r="102" spans="1:81" x14ac:dyDescent="0.3">
      <c r="A102" s="12">
        <f t="shared" si="9"/>
        <v>90</v>
      </c>
      <c r="B102" s="13">
        <f t="shared" si="6"/>
        <v>0</v>
      </c>
      <c r="C102" s="13">
        <f>COUNTIFS('Data entry'!$R$6:$R$200,$A102,'Data entry'!$B$6:$B$200,"Confirmed",'Data entry'!$BD$6:$BD$200,"&lt;&gt;*Negative*")</f>
        <v>0</v>
      </c>
      <c r="D102" s="13">
        <f>COUNTIFS('Data entry'!$R$6:$R$200,$A102,'Data entry'!$B$6:$B$200,"Probable",'Data entry'!$BD$6:$BD$200,"&lt;&gt;*Negative*")</f>
        <v>0</v>
      </c>
      <c r="E102" s="13">
        <f>COUNTIFS('Data entry'!$R$6:$R$200,$A102,'Data entry'!$B$6:$B$200,"DNM")</f>
        <v>0</v>
      </c>
      <c r="F102" s="13">
        <f>SUM(COUNTIFS('Data entry'!$R$6:$R$200,'Summary Data'!$A102,'Data entry'!$B$6:$B$200,{"Confirmed";"Probable"},'Data entry'!$AO$6:$AO$200,$F$10, 'Data entry'!$BD$6:$BD$200,"&lt;&gt;*Negative*"))</f>
        <v>0</v>
      </c>
      <c r="G102" s="13">
        <f>SUM(COUNTIFS('Data entry'!$R$6:$R$200,'Summary Data'!$A102,'Data entry'!$B$6:$B$200,{"Confirmed";"Probable"},'Data entry'!$AO$6:$AO$200,$G$10, 'Data entry'!$BD$6:$BD$200,"&lt;&gt;*Negative*"))</f>
        <v>0</v>
      </c>
      <c r="H102" s="13">
        <f>SUM(COUNTIFS('Data entry'!$R$6:$R$200,'Summary Data'!$A102,'Data entry'!$B$6:$B$200,{"Confirmed";"Probable"},'Data entry'!$AO$6:$AO$200,$H$10, 'Data entry'!$BD$6:$BD$200,"&lt;&gt;*Negative*"))</f>
        <v>0</v>
      </c>
      <c r="I102" s="13">
        <f>SUM(COUNTIFS('Data entry'!$R$6:$R$200,'Summary Data'!$A102,'Data entry'!$B$6:$B$200,{"Confirmed";"Probable"},'Data entry'!$AO$6:$AO$200,$I$10, 'Data entry'!$BD$6:$BD$200,"&lt;&gt;*Negative*"))</f>
        <v>0</v>
      </c>
      <c r="J102" s="13">
        <f>SUM(COUNTIFS('Data entry'!$R$6:$R$200,'Summary Data'!$A102,'Data entry'!$B$6:$B$200,{"Confirmed";"Probable"},'Data entry'!$AO$6:$AO$200,$J$10, 'Data entry'!$BD$6:$BD$200,"&lt;&gt;*Negative*"))</f>
        <v>0</v>
      </c>
      <c r="K102" s="13">
        <f>SUM(COUNTIFS('Data entry'!$R$6:$R$200,'Summary Data'!$A102,'Data entry'!$B$6:$B$200,{"Confirmed";"Probable"},'Data entry'!$AO$6:$AO$200,$K$10, 'Data entry'!$BD$6:$BD$200,"&lt;&gt;*Negative*"))</f>
        <v>0</v>
      </c>
      <c r="L102" s="13">
        <f>SUM(COUNTIFS('Data entry'!$R$6:$R$200,'Summary Data'!$A102,'Data entry'!$B$6:$B$200,{"Confirmed";"Probable"},'Data entry'!$AO$6:$AO$200,$L$10, 'Data entry'!$BD$6:$BD$200,"&lt;&gt;*Negative*"))</f>
        <v>0</v>
      </c>
      <c r="M102" s="13">
        <f>SUM(COUNTIFS('Data entry'!$R$6:$R$200,'Summary Data'!$A102,'Data entry'!$B$6:$B$200,{"Confirmed";"Probable"},'Data entry'!$AO$6:$AO$200,$M$10, 'Data entry'!$BD$6:$BD$200,"&lt;&gt;*Negative*"))</f>
        <v>0</v>
      </c>
      <c r="N102" s="13">
        <f>SUM(COUNTIFS('Data entry'!$R$6:$R$200,'Summary Data'!$A102,'Data entry'!$B$6:$B$200,{"Confirmed";"Probable"},'Data entry'!$AO$6:$AO$200,$N$10, 'Data entry'!$BD$6:$BD$200,"&lt;&gt;*Negative*"))</f>
        <v>0</v>
      </c>
      <c r="O102" s="15">
        <f t="shared" si="7"/>
        <v>0</v>
      </c>
      <c r="P102" s="15">
        <f t="shared" si="8"/>
        <v>0</v>
      </c>
      <c r="Q102" s="15">
        <f>SUM(COUNTIFS('Data entry'!$R$6:$R$200,'Summary Data'!$A102,'Data entry'!$B$6:$B$200,{"Confirmed";"Probable"},'Data entry'!$AP$6:$AP$200,'Data Validation'!$U$2, 'Data entry'!$BD$6:$BD$200,"&lt;&gt;*Negative*"))</f>
        <v>0</v>
      </c>
      <c r="R102" s="15">
        <f>SUM(COUNTIFS('Data entry'!$R$6:$R$200,'Summary Data'!$A102,'Data entry'!$B$6:$B$200,{"Confirmed";"Probable"},'Data entry'!$AP$6:$AP$200,'Data Validation'!$U$3, 'Data entry'!$BD$6:$BD$200,"&lt;&gt;*Negative*"))</f>
        <v>0</v>
      </c>
      <c r="S102" s="15">
        <f>SUM(COUNTIFS('Data entry'!$R$6:$R$200,'Summary Data'!$A102,'Data entry'!$B$6:$B$200,{"Confirmed";"Probable"},'Data entry'!$AP$6:$AP$200,'Data Validation'!$U$4, 'Data entry'!$BD$6:$BD$200,"&lt;&gt;*Negative*"))</f>
        <v>0</v>
      </c>
      <c r="T102" s="15">
        <f>SUM(COUNTIFS('Data entry'!$R$6:$R$200,'Summary Data'!$A102,'Data entry'!$B$6:$B$200,{"Confirmed";"Probable"},'Data entry'!$AP$6:$AP$200,'Data Validation'!$U$5, 'Data entry'!$BD$6:$BD$200,"&lt;&gt;*Negative*"))</f>
        <v>0</v>
      </c>
      <c r="U102" s="15">
        <f>SUM(COUNTIFS('Data entry'!$R$6:$R$200,'Summary Data'!$A102,'Data entry'!$B$6:$B$200,{"Confirmed";"Probable"},'Data entry'!$AP$6:$AP$200,'Data Validation'!$U$6, 'Data entry'!$BD$6:$BD$200,"&lt;&gt;*Negative*"))</f>
        <v>0</v>
      </c>
      <c r="V102" s="15">
        <f>SUM(COUNTIFS('Data entry'!$R$6:$R$200,'Summary Data'!$A102,'Data entry'!$B$6:$B$200,{"Confirmed";"Probable"},'Data entry'!$AQ$6:$AQ$200,'Data Validation'!$V$2, 'Data entry'!$BD$6:$BD$200,"&lt;&gt;*Negative*"))</f>
        <v>0</v>
      </c>
      <c r="W102" s="15">
        <f>SUM(COUNTIFS('Data entry'!$R$6:$R$200,'Summary Data'!$A102,'Data entry'!$B$6:$B$200,{"Confirmed";"Probable"},'Data entry'!$AQ$6:$AQ$200,'Data Validation'!$V$3, 'Data entry'!$BD$6:$BD$200,"&lt;&gt;*Negative*"))</f>
        <v>0</v>
      </c>
      <c r="X102" s="15">
        <f>SUM(COUNTIFS('Data entry'!$R$6:$R$200,'Summary Data'!$A102,'Data entry'!$B$6:$B$200,{"Confirmed";"Probable"},'Data entry'!$AQ$6:$AQ$200,'Data Validation'!$V$4, 'Data entry'!$BD$6:$BD$200,"&lt;&gt;*Negative*"))</f>
        <v>0</v>
      </c>
      <c r="Y102" s="15">
        <f>SUM(COUNTIFS('Data entry'!$R$6:$R$200,'Summary Data'!$A102,'Data entry'!$B$6:$B$200,{"Confirmed";"Probable"},'Data entry'!$AQ$6:$AQ$200,'Data Validation'!$V$5, 'Data entry'!$BD$6:$BD$200,"&lt;&gt;*Negative*"))</f>
        <v>0</v>
      </c>
      <c r="Z102" s="15">
        <f>SUM(COUNTIFS('Data entry'!$R$6:$R$200,'Summary Data'!$A102,'Data entry'!$B$6:$B$200,{"Confirmed";"Probable"},'Data entry'!$AQ$6:$AQ$200,'Data Validation'!$V$6, 'Data entry'!$BD$6:$BD$200,"&lt;&gt;*Negative*"))</f>
        <v>0</v>
      </c>
      <c r="AA102" s="15">
        <f>SUM(COUNTIFS('Data entry'!$R$6:$R$200,'Summary Data'!$A102,'Data entry'!$B$6:$B$200,{"Confirmed";"Probable"},'Data entry'!$AQ$6:$AQ$200,'Data Validation'!$V$7, 'Data entry'!$BD$6:$BD$200,"&lt;&gt;*Negative*"))</f>
        <v>0</v>
      </c>
      <c r="AB102" s="15">
        <f>SUM(COUNTIFS('Data entry'!$R$6:$R$200,'Summary Data'!$A102,'Data entry'!$B$6:$B$200,{"Confirmed";"Probable"},'Data entry'!$AQ$6:$AQ$200,'Data Validation'!$V$8, 'Data entry'!$BD$6:$BD$200,"&lt;&gt;*Negative*"))</f>
        <v>0</v>
      </c>
      <c r="AC102" s="15">
        <f>SUM(COUNTIFS('Data entry'!$R$6:$R$200,'Summary Data'!$A102,'Data entry'!$B$6:$B$200,{"Confirmed";"Probable"},'Data entry'!$AQ$6:$AQ$200,'Data Validation'!$V$9, 'Data entry'!$BD$6:$BD$200,"&lt;&gt;*Negative*"))</f>
        <v>0</v>
      </c>
      <c r="AD102" s="15">
        <f>SUM(COUNTIFS('Data entry'!$R$6:$R$200,'Summary Data'!$A102,'Data entry'!$B$6:$B$200,{"Confirmed";"Probable"},'Data entry'!$AQ$6:$AQ$200,'Data Validation'!$V$10, 'Data entry'!$BD$6:$BD$200,"&lt;&gt;*Negative*"))</f>
        <v>0</v>
      </c>
      <c r="AE102" s="15">
        <f>SUM(COUNTIFS('Data entry'!$R$6:$R$200,'Summary Data'!$A102,'Data entry'!$B$6:$B$200,{"Confirmed";"Probable"},'Data entry'!$AQ$6:$AQ$200,'Data Validation'!$V$11, 'Data entry'!$BD$6:$BD$200,"&lt;&gt;*Negative*"))</f>
        <v>0</v>
      </c>
      <c r="AF102" s="15">
        <f>SUM(COUNTIFS('Data entry'!$R$6:$R$200,'Summary Data'!$A102,'Data entry'!$B$6:$B$200,{"Confirmed";"Probable"},'Data entry'!$AQ$6:$AQ$200,'Data Validation'!$V$2, 'Data entry'!$AP$6:$AP$200,'Data Validation'!$U$2, 'Data entry'!$BD$6:$BD$200,"&lt;&gt;*Negative*"))</f>
        <v>0</v>
      </c>
      <c r="AG102" s="15">
        <f>SUM(COUNTIFS('Data entry'!$R$6:$R$200,'Summary Data'!$A102,'Data entry'!$B$6:$B$200,{"Confirmed";"Probable"},'Data entry'!$AQ$6:$AQ$200,'Data Validation'!$V$2, 'Data entry'!$AP$6:$AP$200,'Data Validation'!$U$3, 'Data entry'!$BD$6:$BD$200,"&lt;&gt;*Negative*"))</f>
        <v>0</v>
      </c>
      <c r="AH102" s="15">
        <f>SUM(COUNTIFS('Data entry'!$R$6:$R$200,'Summary Data'!$A102,'Data entry'!$B$6:$B$200,{"Confirmed";"Probable"},'Data entry'!$AQ$6:$AQ$200,'Data Validation'!$V$2, 'Data entry'!$AP$6:$AP$200,'Data Validation'!$U$4, 'Data entry'!$BD$6:$BD$200,"&lt;&gt;*Negative*"))</f>
        <v>0</v>
      </c>
      <c r="AI102" s="15">
        <f>SUM(COUNTIFS('Data entry'!$R$6:$R$200,'Summary Data'!$A102,'Data entry'!$B$6:$B$200,{"Confirmed";"Probable"},'Data entry'!$AQ$6:$AQ$200,'Data Validation'!$V$2, 'Data entry'!$AP$6:$AP$200,'Data Validation'!$U$5, 'Data entry'!$BD$6:$BD$200,"&lt;&gt;*Negative*"))</f>
        <v>0</v>
      </c>
      <c r="AJ102" s="15">
        <f>SUM(COUNTIFS('Data entry'!$R$6:$R$200,'Summary Data'!$A102,'Data entry'!$B$6:$B$200,{"Confirmed";"Probable"},'Data entry'!$AQ$6:$AQ$200,'Data Validation'!$V$2, 'Data entry'!$AP$6:$AP$200,'Data Validation'!$U$6, 'Data entry'!$BD$6:$BD$200,"&lt;&gt;*Negative*"))</f>
        <v>0</v>
      </c>
      <c r="AK102" s="15">
        <f>SUM(COUNTIFS('Data entry'!$R$6:$R$200,'Summary Data'!$A102,'Data entry'!$B$6:$B$200,{"Confirmed";"Probable"},'Data entry'!$AQ$6:$AQ$200,'Data Validation'!$V$3, 'Data entry'!$AP$6:$AP$200,'Data Validation'!$U$2, 'Data entry'!$BD$6:$BD$200,"&lt;&gt;*Negative*"))</f>
        <v>0</v>
      </c>
      <c r="AL102" s="15">
        <f>SUM(COUNTIFS('Data entry'!$R$6:$R$200,'Summary Data'!$A102,'Data entry'!$B$6:$B$200,{"Confirmed";"Probable"},'Data entry'!$AQ$6:$AQ$200,'Data Validation'!$V$3, 'Data entry'!$AP$6:$AP$200,'Data Validation'!$U$3, 'Data entry'!$BD$6:$BD$200,"&lt;&gt;*Negative*"))</f>
        <v>0</v>
      </c>
      <c r="AM102" s="15">
        <f>SUM(COUNTIFS('Data entry'!$R$6:$R$200,'Summary Data'!$A102,'Data entry'!$B$6:$B$200,{"Confirmed";"Probable"},'Data entry'!$AQ$6:$AQ$200,'Data Validation'!$V$3, 'Data entry'!$AP$6:$AP$200,'Data Validation'!$U$4, 'Data entry'!$BD$6:$BD$200,"&lt;&gt;*Negative*"))</f>
        <v>0</v>
      </c>
      <c r="AN102" s="15">
        <f>SUM(COUNTIFS('Data entry'!$R$6:$R$200,'Summary Data'!$A102,'Data entry'!$B$6:$B$200,{"Confirmed";"Probable"},'Data entry'!$AQ$6:$AQ$200,'Data Validation'!$V$3, 'Data entry'!$AP$6:$AP$200,'Data Validation'!$U$5, 'Data entry'!$BD$6:$BD$200,"&lt;&gt;*Negative*"))</f>
        <v>0</v>
      </c>
      <c r="AO102" s="15">
        <f>SUM(COUNTIFS('Data entry'!$R$6:$R$200,'Summary Data'!$A102,'Data entry'!$B$6:$B$200,{"Confirmed";"Probable"},'Data entry'!$AQ$6:$AQ$200,'Data Validation'!$V$3, 'Data entry'!$AP$6:$AP$200,'Data Validation'!$U$6, 'Data entry'!$BD$6:$BD$200,"&lt;&gt;*Negative*"))</f>
        <v>0</v>
      </c>
      <c r="AP102" s="15">
        <f>SUM(COUNTIFS('Data entry'!$R$6:$R$200,'Summary Data'!$A102,'Data entry'!$B$6:$B$200,{"Confirmed";"Probable"},'Data entry'!$AQ$6:$AQ$200,'Data Validation'!$V$4, 'Data entry'!$AP$6:$AP$200,'Data Validation'!$U$2, 'Data entry'!$BD$6:$BD$200,"&lt;&gt;*Negative*"))</f>
        <v>0</v>
      </c>
      <c r="AQ102" s="15">
        <f>SUM(COUNTIFS('Data entry'!$R$6:$R$200,'Summary Data'!$A102,'Data entry'!$B$6:$B$200,{"Confirmed";"Probable"},'Data entry'!$AQ$6:$AQ$200,'Data Validation'!$V$4, 'Data entry'!$AP$6:$AP$200,'Data Validation'!$U$3, 'Data entry'!$BD$6:$BD$200,"&lt;&gt;*Negative*"))</f>
        <v>0</v>
      </c>
      <c r="AR102" s="15">
        <f>SUM(COUNTIFS('Data entry'!$R$6:$R$200,'Summary Data'!$A102,'Data entry'!$B$6:$B$200,{"Confirmed";"Probable"},'Data entry'!$AQ$6:$AQ$200,'Data Validation'!$V$4, 'Data entry'!$AP$6:$AP$200,'Data Validation'!$U$4, 'Data entry'!$BD$6:$BD$200,"&lt;&gt;*Negative*"))</f>
        <v>0</v>
      </c>
      <c r="AS102" s="15">
        <f>SUM(COUNTIFS('Data entry'!$R$6:$R$200,'Summary Data'!$A102,'Data entry'!$B$6:$B$200,{"Confirmed";"Probable"},'Data entry'!$AQ$6:$AQ$200,'Data Validation'!$V$4, 'Data entry'!$AP$6:$AP$200,'Data Validation'!$U$5, 'Data entry'!$BD$6:$BD$200,"&lt;&gt;*Negative*"))</f>
        <v>0</v>
      </c>
      <c r="AT102" s="15">
        <f>SUM(COUNTIFS('Data entry'!$R$6:$R$200,'Summary Data'!$A102,'Data entry'!$B$6:$B$200,{"Confirmed";"Probable"},'Data entry'!$AQ$6:$AQ$200,'Data Validation'!$V$4, 'Data entry'!$AP$6:$AP$200,'Data Validation'!$U$6, 'Data entry'!$BD$6:$BD$200,"&lt;&gt;*Negative*"))</f>
        <v>0</v>
      </c>
      <c r="AU102" s="15">
        <f>SUM(COUNTIFS('Data entry'!$R$6:$R$200,'Summary Data'!$A102,'Data entry'!$B$6:$B$200,{"Confirmed";"Probable"},'Data entry'!$AQ$6:$AQ$200,'Data Validation'!$V$5, 'Data entry'!$AP$6:$AP$200,'Data Validation'!$U$2, 'Data entry'!$BD$6:$BD$200,"&lt;&gt;*Negative*"))</f>
        <v>0</v>
      </c>
      <c r="AV102" s="15">
        <f>SUM(COUNTIFS('Data entry'!$R$6:$R$200,'Summary Data'!$A102,'Data entry'!$B$6:$B$200,{"Confirmed";"Probable"},'Data entry'!$AQ$6:$AQ$200,'Data Validation'!$V$5, 'Data entry'!$AP$6:$AP$200,'Data Validation'!$U$3, 'Data entry'!$BD$6:$BD$200,"&lt;&gt;*Negative*"))</f>
        <v>0</v>
      </c>
      <c r="AW102" s="15">
        <f>SUM(COUNTIFS('Data entry'!$R$6:$R$200,'Summary Data'!$A102,'Data entry'!$B$6:$B$200,{"Confirmed";"Probable"},'Data entry'!$AQ$6:$AQ$200,'Data Validation'!$V$5, 'Data entry'!$AP$6:$AP$200,'Data Validation'!$U$4, 'Data entry'!$BD$6:$BD$200,"&lt;&gt;*Negative*"))</f>
        <v>0</v>
      </c>
      <c r="AX102" s="15">
        <f>SUM(COUNTIFS('Data entry'!$R$6:$R$200,'Summary Data'!$A102,'Data entry'!$B$6:$B$200,{"Confirmed";"Probable"},'Data entry'!$AQ$6:$AQ$200,'Data Validation'!$V$5, 'Data entry'!$AP$6:$AP$200,'Data Validation'!$U$5, 'Data entry'!$BD$6:$BD$200,"&lt;&gt;*Negative*"))</f>
        <v>0</v>
      </c>
      <c r="AY102" s="15">
        <f>SUM(COUNTIFS('Data entry'!$R$6:$R$200,'Summary Data'!$A102,'Data entry'!$B$6:$B$200,{"Confirmed";"Probable"},'Data entry'!$AQ$6:$AQ$200,'Data Validation'!$V$5, 'Data entry'!$AP$6:$AP$200,'Data Validation'!$U$6, 'Data entry'!$BD$6:$BD$200,"&lt;&gt;*Negative*"))</f>
        <v>0</v>
      </c>
      <c r="AZ102" s="15">
        <f>SUM(COUNTIFS('Data entry'!$R$6:$R$200,'Summary Data'!$A102,'Data entry'!$B$6:$B$200,{"Confirmed";"Probable"},'Data entry'!$AQ$6:$AQ$200,'Data Validation'!$V$6, 'Data entry'!$AP$6:$AP$200,'Data Validation'!$U$2, 'Data entry'!$BD$6:$BD$200,"&lt;&gt;*Negative*"))</f>
        <v>0</v>
      </c>
      <c r="BA102" s="15">
        <f>SUM(COUNTIFS('Data entry'!$R$6:$R$200,'Summary Data'!$A102,'Data entry'!$B$6:$B$200,{"Confirmed";"Probable"},'Data entry'!$AQ$6:$AQ$200,'Data Validation'!$V$6, 'Data entry'!$AP$6:$AP$200,'Data Validation'!$U$3, 'Data entry'!$BD$6:$BD$200,"&lt;&gt;*Negative*"))</f>
        <v>0</v>
      </c>
      <c r="BB102" s="15">
        <f>SUM(COUNTIFS('Data entry'!$R$6:$R$200,'Summary Data'!$A102,'Data entry'!$B$6:$B$200,{"Confirmed";"Probable"},'Data entry'!$AQ$6:$AQ$200,'Data Validation'!$V$6, 'Data entry'!$AP$6:$AP$200,'Data Validation'!$U$4, 'Data entry'!$BD$6:$BD$200,"&lt;&gt;*Negative*"))</f>
        <v>0</v>
      </c>
      <c r="BC102" s="15">
        <f>SUM(COUNTIFS('Data entry'!$R$6:$R$200,'Summary Data'!$A102,'Data entry'!$B$6:$B$200,{"Confirmed";"Probable"},'Data entry'!$AQ$6:$AQ$200,'Data Validation'!$V$6, 'Data entry'!$AP$6:$AP$200,'Data Validation'!$U$5, 'Data entry'!$BD$6:$BD$200,"&lt;&gt;*Negative*"))</f>
        <v>0</v>
      </c>
      <c r="BD102" s="15">
        <f>SUM(COUNTIFS('Data entry'!$R$6:$R$200,'Summary Data'!$A102,'Data entry'!$B$6:$B$200,{"Confirmed";"Probable"},'Data entry'!$AQ$6:$AQ$200,'Data Validation'!$V$6, 'Data entry'!$AP$6:$AP$200,'Data Validation'!$U$6, 'Data entry'!$BD$6:$BD$200,"&lt;&gt;*Negative*"))</f>
        <v>0</v>
      </c>
      <c r="BE102" s="15">
        <f>SUM(COUNTIFS('Data entry'!$R$6:$R$200,'Summary Data'!$A102,'Data entry'!$B$6:$B$200,{"Confirmed";"Probable"},'Data entry'!$AQ$6:$AQ$200,'Data Validation'!$V$7, 'Data entry'!$AP$6:$AP$200,'Data Validation'!$U$2, 'Data entry'!$BD$6:$BD$200,"&lt;&gt;*Negative*"))</f>
        <v>0</v>
      </c>
      <c r="BF102" s="15">
        <f>SUM(COUNTIFS('Data entry'!$R$6:$R$200,'Summary Data'!$A102,'Data entry'!$B$6:$B$200,{"Confirmed";"Probable"},'Data entry'!$AQ$6:$AQ$200,'Data Validation'!$V$7, 'Data entry'!$AP$6:$AP$200,'Data Validation'!$U$3, 'Data entry'!$BD$6:$BD$200,"&lt;&gt;*Negative*"))</f>
        <v>0</v>
      </c>
      <c r="BG102" s="15">
        <f>SUM(COUNTIFS('Data entry'!$R$6:$R$200,'Summary Data'!$A102,'Data entry'!$B$6:$B$200,{"Confirmed";"Probable"},'Data entry'!$AQ$6:$AQ$200,'Data Validation'!$V$7, 'Data entry'!$AP$6:$AP$200,'Data Validation'!$U$4, 'Data entry'!$BD$6:$BD$200,"&lt;&gt;*Negative*"))</f>
        <v>0</v>
      </c>
      <c r="BH102" s="15">
        <f>SUM(COUNTIFS('Data entry'!$R$6:$R$200,'Summary Data'!$A102,'Data entry'!$B$6:$B$200,{"Confirmed";"Probable"},'Data entry'!$AQ$6:$AQ$200,'Data Validation'!$V$7, 'Data entry'!$AP$6:$AP$200,'Data Validation'!$U$5, 'Data entry'!$BD$6:$BD$200,"&lt;&gt;*Negative*"))</f>
        <v>0</v>
      </c>
      <c r="BI102" s="15">
        <f>SUM(COUNTIFS('Data entry'!$R$6:$R$200,'Summary Data'!$A102,'Data entry'!$B$6:$B$200,{"Confirmed";"Probable"},'Data entry'!$AQ$6:$AQ$200,'Data Validation'!$V$7, 'Data entry'!$AP$6:$AP$200,'Data Validation'!$U$6, 'Data entry'!$BD$6:$BD$200,"&lt;&gt;*Negative*"))</f>
        <v>0</v>
      </c>
      <c r="BJ102" s="15">
        <f>SUM(COUNTIFS('Data entry'!$R$6:$R$200,'Summary Data'!$A102,'Data entry'!$B$6:$B$200,{"Confirmed";"Probable"},'Data entry'!$AQ$6:$AQ$200,'Data Validation'!$V$8, 'Data entry'!$AP$6:$AP$200,'Data Validation'!$U$2, 'Data entry'!$BD$6:$BD$200,"&lt;&gt;*Negative*"))</f>
        <v>0</v>
      </c>
      <c r="BK102" s="15">
        <f>SUM(COUNTIFS('Data entry'!$R$6:$R$200,'Summary Data'!$A102,'Data entry'!$B$6:$B$200,{"Confirmed";"Probable"},'Data entry'!$AQ$6:$AQ$200,'Data Validation'!$V$8, 'Data entry'!$AP$6:$AP$200,'Data Validation'!$U$3, 'Data entry'!$BD$6:$BD$200,"&lt;&gt;*Negative*"))</f>
        <v>0</v>
      </c>
      <c r="BL102" s="15">
        <f>SUM(COUNTIFS('Data entry'!$R$6:$R$200,'Summary Data'!$A102,'Data entry'!$B$6:$B$200,{"Confirmed";"Probable"},'Data entry'!$AQ$6:$AQ$200,'Data Validation'!$V$8, 'Data entry'!$AP$6:$AP$200,'Data Validation'!$U$4, 'Data entry'!$BD$6:$BD$200,"&lt;&gt;*Negative*"))</f>
        <v>0</v>
      </c>
      <c r="BM102" s="15">
        <f>SUM(COUNTIFS('Data entry'!$R$6:$R$200,'Summary Data'!$A102,'Data entry'!$B$6:$B$200,{"Confirmed";"Probable"},'Data entry'!$AQ$6:$AQ$200,'Data Validation'!$V$8, 'Data entry'!$AP$6:$AP$200,'Data Validation'!$U$5, 'Data entry'!$BD$6:$BD$200,"&lt;&gt;*Negative*"))</f>
        <v>0</v>
      </c>
      <c r="BN102" s="15">
        <f>SUM(COUNTIFS('Data entry'!$R$6:$R$200,'Summary Data'!$A102,'Data entry'!$B$6:$B$200,{"Confirmed";"Probable"},'Data entry'!$AQ$6:$AQ$200,'Data Validation'!$V$8, 'Data entry'!$AP$6:$AP$200,'Data Validation'!$U$6, 'Data entry'!$BD$6:$BD$200,"&lt;&gt;*Negative*"))</f>
        <v>0</v>
      </c>
      <c r="BO102" s="15">
        <f>SUM(COUNTIFS('Data entry'!$R$6:$R$200,'Summary Data'!$A102,'Data entry'!$B$6:$B$200,{"Confirmed";"Probable"},'Data entry'!$AQ$6:$AQ$200,'Data Validation'!$V$9, 'Data entry'!$AP$6:$AP$200,'Data Validation'!$U$2, 'Data entry'!$BD$6:$BD$200,"&lt;&gt;*Negative*"))</f>
        <v>0</v>
      </c>
      <c r="BP102" s="15">
        <f>SUM(COUNTIFS('Data entry'!$R$6:$R$200,'Summary Data'!$A102,'Data entry'!$B$6:$B$200,{"Confirmed";"Probable"},'Data entry'!$AQ$6:$AQ$200,'Data Validation'!$V$9, 'Data entry'!$AP$6:$AP$200,'Data Validation'!$U$3, 'Data entry'!$BD$6:$BD$200,"&lt;&gt;*Negative*"))</f>
        <v>0</v>
      </c>
      <c r="BQ102" s="15">
        <f>SUM(COUNTIFS('Data entry'!$R$6:$R$200,'Summary Data'!$A102,'Data entry'!$B$6:$B$200,{"Confirmed";"Probable"},'Data entry'!$AQ$6:$AQ$200,'Data Validation'!$V$9, 'Data entry'!$AP$6:$AP$200,'Data Validation'!$U$4, 'Data entry'!$BD$6:$BD$200,"&lt;&gt;*Negative*"))</f>
        <v>0</v>
      </c>
      <c r="BR102" s="15">
        <f>SUM(COUNTIFS('Data entry'!$R$6:$R$200,'Summary Data'!$A102,'Data entry'!$B$6:$B$200,{"Confirmed";"Probable"},'Data entry'!$AQ$6:$AQ$200,'Data Validation'!$V$9, 'Data entry'!$AP$6:$AP$200,'Data Validation'!$U$5, 'Data entry'!$BD$6:$BD$200,"&lt;&gt;*Negative*"))</f>
        <v>0</v>
      </c>
      <c r="BS102" s="15">
        <f>SUM(COUNTIFS('Data entry'!$R$6:$R$200,'Summary Data'!$A102,'Data entry'!$B$6:$B$200,{"Confirmed";"Probable"},'Data entry'!$AQ$6:$AQ$200,'Data Validation'!$V$9, 'Data entry'!$AP$6:$AP$200,'Data Validation'!$U$6, 'Data entry'!$BD$6:$BD$200,"&lt;&gt;*Negative*"))</f>
        <v>0</v>
      </c>
      <c r="BT102" s="15">
        <f>SUM(COUNTIFS('Data entry'!$R$6:$R$200,'Summary Data'!$A102,'Data entry'!$B$6:$B$200,{"Confirmed";"Probable"},'Data entry'!$AQ$6:$AQ$200,'Data Validation'!$V$10, 'Data entry'!$AP$6:$AP$200,'Data Validation'!$U$2, 'Data entry'!$BD$6:$BD$200,"&lt;&gt;*Negative*"))</f>
        <v>0</v>
      </c>
      <c r="BU102" s="15">
        <f>SUM(COUNTIFS('Data entry'!$R$6:$R$200,'Summary Data'!$A102,'Data entry'!$B$6:$B$200,{"Confirmed";"Probable"},'Data entry'!$AQ$6:$AQ$200,'Data Validation'!$V$10, 'Data entry'!$AP$6:$AP$200,'Data Validation'!$U$3, 'Data entry'!$BD$6:$BD$200,"&lt;&gt;*Negative*"))</f>
        <v>0</v>
      </c>
      <c r="BV102" s="15">
        <f>SUM(COUNTIFS('Data entry'!$R$6:$R$200,'Summary Data'!$A102,'Data entry'!$B$6:$B$200,{"Confirmed";"Probable"},'Data entry'!$AQ$6:$AQ$200,'Data Validation'!$V$10, 'Data entry'!$AP$6:$AP$200,'Data Validation'!$U$4, 'Data entry'!$BD$6:$BD$200,"&lt;&gt;*Negative*"))</f>
        <v>0</v>
      </c>
      <c r="BW102" s="15">
        <f>SUM(COUNTIFS('Data entry'!$R$6:$R$200,'Summary Data'!$A102,'Data entry'!$B$6:$B$200,{"Confirmed";"Probable"},'Data entry'!$AQ$6:$AQ$200,'Data Validation'!$V$10, 'Data entry'!$AP$6:$AP$200,'Data Validation'!$U$5, 'Data entry'!$BD$6:$BD$200,"&lt;&gt;*Negative*"))</f>
        <v>0</v>
      </c>
      <c r="BX102" s="15">
        <f>SUM(COUNTIFS('Data entry'!$R$6:$R$200,'Summary Data'!$A102,'Data entry'!$B$6:$B$200,{"Confirmed";"Probable"},'Data entry'!$AQ$6:$AQ$200,'Data Validation'!$V$10, 'Data entry'!$AP$6:$AP$200,'Data Validation'!$U$6, 'Data entry'!$BD$6:$BD$200,"&lt;&gt;*Negative*"))</f>
        <v>0</v>
      </c>
      <c r="BY102" s="15">
        <f>SUM(COUNTIFS('Data entry'!$R$6:$R$200,'Summary Data'!$A102,'Data entry'!$B$6:$B$200,{"Confirmed";"Probable"},'Data entry'!$AQ$6:$AQ$200,'Data Validation'!$V$11, 'Data entry'!$AP$6:$AP$200,'Data Validation'!$U$2, 'Data entry'!$BD$6:$BD$200,"&lt;&gt;*Negative*"))</f>
        <v>0</v>
      </c>
      <c r="BZ102" s="15">
        <f>SUM(COUNTIFS('Data entry'!$R$6:$R$200,'Summary Data'!$A102,'Data entry'!$B$6:$B$200,{"Confirmed";"Probable"},'Data entry'!$AQ$6:$AQ$200,'Data Validation'!$V$11, 'Data entry'!$AP$6:$AP$200,'Data Validation'!$U$3, 'Data entry'!$BD$6:$BD$200,"&lt;&gt;*Negative*"))</f>
        <v>0</v>
      </c>
      <c r="CA102" s="15">
        <f>SUM(COUNTIFS('Data entry'!$R$6:$R$200,'Summary Data'!$A102,'Data entry'!$B$6:$B$200,{"Confirmed";"Probable"},'Data entry'!$AQ$6:$AQ$200,'Data Validation'!$V$11, 'Data entry'!$AP$6:$AP$200,'Data Validation'!$U$4, 'Data entry'!$BD$6:$BD$200,"&lt;&gt;*Negative*"))</f>
        <v>0</v>
      </c>
      <c r="CB102" s="15">
        <f>SUM(COUNTIFS('Data entry'!$R$6:$R$200,'Summary Data'!$A102,'Data entry'!$B$6:$B$200,{"Confirmed";"Probable"},'Data entry'!$AQ$6:$AQ$200,'Data Validation'!$V$11, 'Data entry'!$AP$6:$AP$200,'Data Validation'!$U$5, 'Data entry'!$BD$6:$BD$200,"&lt;&gt;*Negative*"))</f>
        <v>0</v>
      </c>
      <c r="CC102" s="15">
        <f>SUM(COUNTIFS('Data entry'!$R$6:$R$200,'Summary Data'!$A102,'Data entry'!$B$6:$B$200,{"Confirmed";"Probable"},'Data entry'!$AQ$6:$AQ$200,'Data Validation'!$V$11, 'Data entry'!$AP$6:$AP$200,'Data Validation'!$U$6, 'Data entry'!$BD$6:$BD$200,"&lt;&gt;*Negative*"))</f>
        <v>0</v>
      </c>
    </row>
    <row r="103" spans="1:81" x14ac:dyDescent="0.3">
      <c r="A103" s="12">
        <f t="shared" si="9"/>
        <v>91</v>
      </c>
      <c r="B103" s="13">
        <f t="shared" si="6"/>
        <v>0</v>
      </c>
      <c r="C103" s="13">
        <f>COUNTIFS('Data entry'!$R$6:$R$200,$A103,'Data entry'!$B$6:$B$200,"Confirmed",'Data entry'!$BD$6:$BD$200,"&lt;&gt;*Negative*")</f>
        <v>0</v>
      </c>
      <c r="D103" s="13">
        <f>COUNTIFS('Data entry'!$R$6:$R$200,$A103,'Data entry'!$B$6:$B$200,"Probable",'Data entry'!$BD$6:$BD$200,"&lt;&gt;*Negative*")</f>
        <v>0</v>
      </c>
      <c r="E103" s="13">
        <f>COUNTIFS('Data entry'!$R$6:$R$200,$A103,'Data entry'!$B$6:$B$200,"DNM")</f>
        <v>0</v>
      </c>
      <c r="F103" s="13">
        <f>SUM(COUNTIFS('Data entry'!$R$6:$R$200,'Summary Data'!$A103,'Data entry'!$B$6:$B$200,{"Confirmed";"Probable"},'Data entry'!$AO$6:$AO$200,$F$10, 'Data entry'!$BD$6:$BD$200,"&lt;&gt;*Negative*"))</f>
        <v>0</v>
      </c>
      <c r="G103" s="13">
        <f>SUM(COUNTIFS('Data entry'!$R$6:$R$200,'Summary Data'!$A103,'Data entry'!$B$6:$B$200,{"Confirmed";"Probable"},'Data entry'!$AO$6:$AO$200,$G$10, 'Data entry'!$BD$6:$BD$200,"&lt;&gt;*Negative*"))</f>
        <v>0</v>
      </c>
      <c r="H103" s="13">
        <f>SUM(COUNTIFS('Data entry'!$R$6:$R$200,'Summary Data'!$A103,'Data entry'!$B$6:$B$200,{"Confirmed";"Probable"},'Data entry'!$AO$6:$AO$200,$H$10, 'Data entry'!$BD$6:$BD$200,"&lt;&gt;*Negative*"))</f>
        <v>0</v>
      </c>
      <c r="I103" s="13">
        <f>SUM(COUNTIFS('Data entry'!$R$6:$R$200,'Summary Data'!$A103,'Data entry'!$B$6:$B$200,{"Confirmed";"Probable"},'Data entry'!$AO$6:$AO$200,$I$10, 'Data entry'!$BD$6:$BD$200,"&lt;&gt;*Negative*"))</f>
        <v>0</v>
      </c>
      <c r="J103" s="13">
        <f>SUM(COUNTIFS('Data entry'!$R$6:$R$200,'Summary Data'!$A103,'Data entry'!$B$6:$B$200,{"Confirmed";"Probable"},'Data entry'!$AO$6:$AO$200,$J$10, 'Data entry'!$BD$6:$BD$200,"&lt;&gt;*Negative*"))</f>
        <v>0</v>
      </c>
      <c r="K103" s="13">
        <f>SUM(COUNTIFS('Data entry'!$R$6:$R$200,'Summary Data'!$A103,'Data entry'!$B$6:$B$200,{"Confirmed";"Probable"},'Data entry'!$AO$6:$AO$200,$K$10, 'Data entry'!$BD$6:$BD$200,"&lt;&gt;*Negative*"))</f>
        <v>0</v>
      </c>
      <c r="L103" s="13">
        <f>SUM(COUNTIFS('Data entry'!$R$6:$R$200,'Summary Data'!$A103,'Data entry'!$B$6:$B$200,{"Confirmed";"Probable"},'Data entry'!$AO$6:$AO$200,$L$10, 'Data entry'!$BD$6:$BD$200,"&lt;&gt;*Negative*"))</f>
        <v>0</v>
      </c>
      <c r="M103" s="13">
        <f>SUM(COUNTIFS('Data entry'!$R$6:$R$200,'Summary Data'!$A103,'Data entry'!$B$6:$B$200,{"Confirmed";"Probable"},'Data entry'!$AO$6:$AO$200,$M$10, 'Data entry'!$BD$6:$BD$200,"&lt;&gt;*Negative*"))</f>
        <v>0</v>
      </c>
      <c r="N103" s="13">
        <f>SUM(COUNTIFS('Data entry'!$R$6:$R$200,'Summary Data'!$A103,'Data entry'!$B$6:$B$200,{"Confirmed";"Probable"},'Data entry'!$AO$6:$AO$200,$N$10, 'Data entry'!$BD$6:$BD$200,"&lt;&gt;*Negative*"))</f>
        <v>0</v>
      </c>
      <c r="O103" s="15">
        <f t="shared" si="7"/>
        <v>0</v>
      </c>
      <c r="P103" s="15">
        <f t="shared" si="8"/>
        <v>0</v>
      </c>
      <c r="Q103" s="15">
        <f>SUM(COUNTIFS('Data entry'!$R$6:$R$200,'Summary Data'!$A103,'Data entry'!$B$6:$B$200,{"Confirmed";"Probable"},'Data entry'!$AP$6:$AP$200,'Data Validation'!$U$2, 'Data entry'!$BD$6:$BD$200,"&lt;&gt;*Negative*"))</f>
        <v>0</v>
      </c>
      <c r="R103" s="15">
        <f>SUM(COUNTIFS('Data entry'!$R$6:$R$200,'Summary Data'!$A103,'Data entry'!$B$6:$B$200,{"Confirmed";"Probable"},'Data entry'!$AP$6:$AP$200,'Data Validation'!$U$3, 'Data entry'!$BD$6:$BD$200,"&lt;&gt;*Negative*"))</f>
        <v>0</v>
      </c>
      <c r="S103" s="15">
        <f>SUM(COUNTIFS('Data entry'!$R$6:$R$200,'Summary Data'!$A103,'Data entry'!$B$6:$B$200,{"Confirmed";"Probable"},'Data entry'!$AP$6:$AP$200,'Data Validation'!$U$4, 'Data entry'!$BD$6:$BD$200,"&lt;&gt;*Negative*"))</f>
        <v>0</v>
      </c>
      <c r="T103" s="15">
        <f>SUM(COUNTIFS('Data entry'!$R$6:$R$200,'Summary Data'!$A103,'Data entry'!$B$6:$B$200,{"Confirmed";"Probable"},'Data entry'!$AP$6:$AP$200,'Data Validation'!$U$5, 'Data entry'!$BD$6:$BD$200,"&lt;&gt;*Negative*"))</f>
        <v>0</v>
      </c>
      <c r="U103" s="15">
        <f>SUM(COUNTIFS('Data entry'!$R$6:$R$200,'Summary Data'!$A103,'Data entry'!$B$6:$B$200,{"Confirmed";"Probable"},'Data entry'!$AP$6:$AP$200,'Data Validation'!$U$6, 'Data entry'!$BD$6:$BD$200,"&lt;&gt;*Negative*"))</f>
        <v>0</v>
      </c>
      <c r="V103" s="15">
        <f>SUM(COUNTIFS('Data entry'!$R$6:$R$200,'Summary Data'!$A103,'Data entry'!$B$6:$B$200,{"Confirmed";"Probable"},'Data entry'!$AQ$6:$AQ$200,'Data Validation'!$V$2, 'Data entry'!$BD$6:$BD$200,"&lt;&gt;*Negative*"))</f>
        <v>0</v>
      </c>
      <c r="W103" s="15">
        <f>SUM(COUNTIFS('Data entry'!$R$6:$R$200,'Summary Data'!$A103,'Data entry'!$B$6:$B$200,{"Confirmed";"Probable"},'Data entry'!$AQ$6:$AQ$200,'Data Validation'!$V$3, 'Data entry'!$BD$6:$BD$200,"&lt;&gt;*Negative*"))</f>
        <v>0</v>
      </c>
      <c r="X103" s="15">
        <f>SUM(COUNTIFS('Data entry'!$R$6:$R$200,'Summary Data'!$A103,'Data entry'!$B$6:$B$200,{"Confirmed";"Probable"},'Data entry'!$AQ$6:$AQ$200,'Data Validation'!$V$4, 'Data entry'!$BD$6:$BD$200,"&lt;&gt;*Negative*"))</f>
        <v>0</v>
      </c>
      <c r="Y103" s="15">
        <f>SUM(COUNTIFS('Data entry'!$R$6:$R$200,'Summary Data'!$A103,'Data entry'!$B$6:$B$200,{"Confirmed";"Probable"},'Data entry'!$AQ$6:$AQ$200,'Data Validation'!$V$5, 'Data entry'!$BD$6:$BD$200,"&lt;&gt;*Negative*"))</f>
        <v>0</v>
      </c>
      <c r="Z103" s="15">
        <f>SUM(COUNTIFS('Data entry'!$R$6:$R$200,'Summary Data'!$A103,'Data entry'!$B$6:$B$200,{"Confirmed";"Probable"},'Data entry'!$AQ$6:$AQ$200,'Data Validation'!$V$6, 'Data entry'!$BD$6:$BD$200,"&lt;&gt;*Negative*"))</f>
        <v>0</v>
      </c>
      <c r="AA103" s="15">
        <f>SUM(COUNTIFS('Data entry'!$R$6:$R$200,'Summary Data'!$A103,'Data entry'!$B$6:$B$200,{"Confirmed";"Probable"},'Data entry'!$AQ$6:$AQ$200,'Data Validation'!$V$7, 'Data entry'!$BD$6:$BD$200,"&lt;&gt;*Negative*"))</f>
        <v>0</v>
      </c>
      <c r="AB103" s="15">
        <f>SUM(COUNTIFS('Data entry'!$R$6:$R$200,'Summary Data'!$A103,'Data entry'!$B$6:$B$200,{"Confirmed";"Probable"},'Data entry'!$AQ$6:$AQ$200,'Data Validation'!$V$8, 'Data entry'!$BD$6:$BD$200,"&lt;&gt;*Negative*"))</f>
        <v>0</v>
      </c>
      <c r="AC103" s="15">
        <f>SUM(COUNTIFS('Data entry'!$R$6:$R$200,'Summary Data'!$A103,'Data entry'!$B$6:$B$200,{"Confirmed";"Probable"},'Data entry'!$AQ$6:$AQ$200,'Data Validation'!$V$9, 'Data entry'!$BD$6:$BD$200,"&lt;&gt;*Negative*"))</f>
        <v>0</v>
      </c>
      <c r="AD103" s="15">
        <f>SUM(COUNTIFS('Data entry'!$R$6:$R$200,'Summary Data'!$A103,'Data entry'!$B$6:$B$200,{"Confirmed";"Probable"},'Data entry'!$AQ$6:$AQ$200,'Data Validation'!$V$10, 'Data entry'!$BD$6:$BD$200,"&lt;&gt;*Negative*"))</f>
        <v>0</v>
      </c>
      <c r="AE103" s="15">
        <f>SUM(COUNTIFS('Data entry'!$R$6:$R$200,'Summary Data'!$A103,'Data entry'!$B$6:$B$200,{"Confirmed";"Probable"},'Data entry'!$AQ$6:$AQ$200,'Data Validation'!$V$11, 'Data entry'!$BD$6:$BD$200,"&lt;&gt;*Negative*"))</f>
        <v>0</v>
      </c>
      <c r="AF103" s="15">
        <f>SUM(COUNTIFS('Data entry'!$R$6:$R$200,'Summary Data'!$A103,'Data entry'!$B$6:$B$200,{"Confirmed";"Probable"},'Data entry'!$AQ$6:$AQ$200,'Data Validation'!$V$2, 'Data entry'!$AP$6:$AP$200,'Data Validation'!$U$2, 'Data entry'!$BD$6:$BD$200,"&lt;&gt;*Negative*"))</f>
        <v>0</v>
      </c>
      <c r="AG103" s="15">
        <f>SUM(COUNTIFS('Data entry'!$R$6:$R$200,'Summary Data'!$A103,'Data entry'!$B$6:$B$200,{"Confirmed";"Probable"},'Data entry'!$AQ$6:$AQ$200,'Data Validation'!$V$2, 'Data entry'!$AP$6:$AP$200,'Data Validation'!$U$3, 'Data entry'!$BD$6:$BD$200,"&lt;&gt;*Negative*"))</f>
        <v>0</v>
      </c>
      <c r="AH103" s="15">
        <f>SUM(COUNTIFS('Data entry'!$R$6:$R$200,'Summary Data'!$A103,'Data entry'!$B$6:$B$200,{"Confirmed";"Probable"},'Data entry'!$AQ$6:$AQ$200,'Data Validation'!$V$2, 'Data entry'!$AP$6:$AP$200,'Data Validation'!$U$4, 'Data entry'!$BD$6:$BD$200,"&lt;&gt;*Negative*"))</f>
        <v>0</v>
      </c>
      <c r="AI103" s="15">
        <f>SUM(COUNTIFS('Data entry'!$R$6:$R$200,'Summary Data'!$A103,'Data entry'!$B$6:$B$200,{"Confirmed";"Probable"},'Data entry'!$AQ$6:$AQ$200,'Data Validation'!$V$2, 'Data entry'!$AP$6:$AP$200,'Data Validation'!$U$5, 'Data entry'!$BD$6:$BD$200,"&lt;&gt;*Negative*"))</f>
        <v>0</v>
      </c>
      <c r="AJ103" s="15">
        <f>SUM(COUNTIFS('Data entry'!$R$6:$R$200,'Summary Data'!$A103,'Data entry'!$B$6:$B$200,{"Confirmed";"Probable"},'Data entry'!$AQ$6:$AQ$200,'Data Validation'!$V$2, 'Data entry'!$AP$6:$AP$200,'Data Validation'!$U$6, 'Data entry'!$BD$6:$BD$200,"&lt;&gt;*Negative*"))</f>
        <v>0</v>
      </c>
      <c r="AK103" s="15">
        <f>SUM(COUNTIFS('Data entry'!$R$6:$R$200,'Summary Data'!$A103,'Data entry'!$B$6:$B$200,{"Confirmed";"Probable"},'Data entry'!$AQ$6:$AQ$200,'Data Validation'!$V$3, 'Data entry'!$AP$6:$AP$200,'Data Validation'!$U$2, 'Data entry'!$BD$6:$BD$200,"&lt;&gt;*Negative*"))</f>
        <v>0</v>
      </c>
      <c r="AL103" s="15">
        <f>SUM(COUNTIFS('Data entry'!$R$6:$R$200,'Summary Data'!$A103,'Data entry'!$B$6:$B$200,{"Confirmed";"Probable"},'Data entry'!$AQ$6:$AQ$200,'Data Validation'!$V$3, 'Data entry'!$AP$6:$AP$200,'Data Validation'!$U$3, 'Data entry'!$BD$6:$BD$200,"&lt;&gt;*Negative*"))</f>
        <v>0</v>
      </c>
      <c r="AM103" s="15">
        <f>SUM(COUNTIFS('Data entry'!$R$6:$R$200,'Summary Data'!$A103,'Data entry'!$B$6:$B$200,{"Confirmed";"Probable"},'Data entry'!$AQ$6:$AQ$200,'Data Validation'!$V$3, 'Data entry'!$AP$6:$AP$200,'Data Validation'!$U$4, 'Data entry'!$BD$6:$BD$200,"&lt;&gt;*Negative*"))</f>
        <v>0</v>
      </c>
      <c r="AN103" s="15">
        <f>SUM(COUNTIFS('Data entry'!$R$6:$R$200,'Summary Data'!$A103,'Data entry'!$B$6:$B$200,{"Confirmed";"Probable"},'Data entry'!$AQ$6:$AQ$200,'Data Validation'!$V$3, 'Data entry'!$AP$6:$AP$200,'Data Validation'!$U$5, 'Data entry'!$BD$6:$BD$200,"&lt;&gt;*Negative*"))</f>
        <v>0</v>
      </c>
      <c r="AO103" s="15">
        <f>SUM(COUNTIFS('Data entry'!$R$6:$R$200,'Summary Data'!$A103,'Data entry'!$B$6:$B$200,{"Confirmed";"Probable"},'Data entry'!$AQ$6:$AQ$200,'Data Validation'!$V$3, 'Data entry'!$AP$6:$AP$200,'Data Validation'!$U$6, 'Data entry'!$BD$6:$BD$200,"&lt;&gt;*Negative*"))</f>
        <v>0</v>
      </c>
      <c r="AP103" s="15">
        <f>SUM(COUNTIFS('Data entry'!$R$6:$R$200,'Summary Data'!$A103,'Data entry'!$B$6:$B$200,{"Confirmed";"Probable"},'Data entry'!$AQ$6:$AQ$200,'Data Validation'!$V$4, 'Data entry'!$AP$6:$AP$200,'Data Validation'!$U$2, 'Data entry'!$BD$6:$BD$200,"&lt;&gt;*Negative*"))</f>
        <v>0</v>
      </c>
      <c r="AQ103" s="15">
        <f>SUM(COUNTIFS('Data entry'!$R$6:$R$200,'Summary Data'!$A103,'Data entry'!$B$6:$B$200,{"Confirmed";"Probable"},'Data entry'!$AQ$6:$AQ$200,'Data Validation'!$V$4, 'Data entry'!$AP$6:$AP$200,'Data Validation'!$U$3, 'Data entry'!$BD$6:$BD$200,"&lt;&gt;*Negative*"))</f>
        <v>0</v>
      </c>
      <c r="AR103" s="15">
        <f>SUM(COUNTIFS('Data entry'!$R$6:$R$200,'Summary Data'!$A103,'Data entry'!$B$6:$B$200,{"Confirmed";"Probable"},'Data entry'!$AQ$6:$AQ$200,'Data Validation'!$V$4, 'Data entry'!$AP$6:$AP$200,'Data Validation'!$U$4, 'Data entry'!$BD$6:$BD$200,"&lt;&gt;*Negative*"))</f>
        <v>0</v>
      </c>
      <c r="AS103" s="15">
        <f>SUM(COUNTIFS('Data entry'!$R$6:$R$200,'Summary Data'!$A103,'Data entry'!$B$6:$B$200,{"Confirmed";"Probable"},'Data entry'!$AQ$6:$AQ$200,'Data Validation'!$V$4, 'Data entry'!$AP$6:$AP$200,'Data Validation'!$U$5, 'Data entry'!$BD$6:$BD$200,"&lt;&gt;*Negative*"))</f>
        <v>0</v>
      </c>
      <c r="AT103" s="15">
        <f>SUM(COUNTIFS('Data entry'!$R$6:$R$200,'Summary Data'!$A103,'Data entry'!$B$6:$B$200,{"Confirmed";"Probable"},'Data entry'!$AQ$6:$AQ$200,'Data Validation'!$V$4, 'Data entry'!$AP$6:$AP$200,'Data Validation'!$U$6, 'Data entry'!$BD$6:$BD$200,"&lt;&gt;*Negative*"))</f>
        <v>0</v>
      </c>
      <c r="AU103" s="15">
        <f>SUM(COUNTIFS('Data entry'!$R$6:$R$200,'Summary Data'!$A103,'Data entry'!$B$6:$B$200,{"Confirmed";"Probable"},'Data entry'!$AQ$6:$AQ$200,'Data Validation'!$V$5, 'Data entry'!$AP$6:$AP$200,'Data Validation'!$U$2, 'Data entry'!$BD$6:$BD$200,"&lt;&gt;*Negative*"))</f>
        <v>0</v>
      </c>
      <c r="AV103" s="15">
        <f>SUM(COUNTIFS('Data entry'!$R$6:$R$200,'Summary Data'!$A103,'Data entry'!$B$6:$B$200,{"Confirmed";"Probable"},'Data entry'!$AQ$6:$AQ$200,'Data Validation'!$V$5, 'Data entry'!$AP$6:$AP$200,'Data Validation'!$U$3, 'Data entry'!$BD$6:$BD$200,"&lt;&gt;*Negative*"))</f>
        <v>0</v>
      </c>
      <c r="AW103" s="15">
        <f>SUM(COUNTIFS('Data entry'!$R$6:$R$200,'Summary Data'!$A103,'Data entry'!$B$6:$B$200,{"Confirmed";"Probable"},'Data entry'!$AQ$6:$AQ$200,'Data Validation'!$V$5, 'Data entry'!$AP$6:$AP$200,'Data Validation'!$U$4, 'Data entry'!$BD$6:$BD$200,"&lt;&gt;*Negative*"))</f>
        <v>0</v>
      </c>
      <c r="AX103" s="15">
        <f>SUM(COUNTIFS('Data entry'!$R$6:$R$200,'Summary Data'!$A103,'Data entry'!$B$6:$B$200,{"Confirmed";"Probable"},'Data entry'!$AQ$6:$AQ$200,'Data Validation'!$V$5, 'Data entry'!$AP$6:$AP$200,'Data Validation'!$U$5, 'Data entry'!$BD$6:$BD$200,"&lt;&gt;*Negative*"))</f>
        <v>0</v>
      </c>
      <c r="AY103" s="15">
        <f>SUM(COUNTIFS('Data entry'!$R$6:$R$200,'Summary Data'!$A103,'Data entry'!$B$6:$B$200,{"Confirmed";"Probable"},'Data entry'!$AQ$6:$AQ$200,'Data Validation'!$V$5, 'Data entry'!$AP$6:$AP$200,'Data Validation'!$U$6, 'Data entry'!$BD$6:$BD$200,"&lt;&gt;*Negative*"))</f>
        <v>0</v>
      </c>
      <c r="AZ103" s="15">
        <f>SUM(COUNTIFS('Data entry'!$R$6:$R$200,'Summary Data'!$A103,'Data entry'!$B$6:$B$200,{"Confirmed";"Probable"},'Data entry'!$AQ$6:$AQ$200,'Data Validation'!$V$6, 'Data entry'!$AP$6:$AP$200,'Data Validation'!$U$2, 'Data entry'!$BD$6:$BD$200,"&lt;&gt;*Negative*"))</f>
        <v>0</v>
      </c>
      <c r="BA103" s="15">
        <f>SUM(COUNTIFS('Data entry'!$R$6:$R$200,'Summary Data'!$A103,'Data entry'!$B$6:$B$200,{"Confirmed";"Probable"},'Data entry'!$AQ$6:$AQ$200,'Data Validation'!$V$6, 'Data entry'!$AP$6:$AP$200,'Data Validation'!$U$3, 'Data entry'!$BD$6:$BD$200,"&lt;&gt;*Negative*"))</f>
        <v>0</v>
      </c>
      <c r="BB103" s="15">
        <f>SUM(COUNTIFS('Data entry'!$R$6:$R$200,'Summary Data'!$A103,'Data entry'!$B$6:$B$200,{"Confirmed";"Probable"},'Data entry'!$AQ$6:$AQ$200,'Data Validation'!$V$6, 'Data entry'!$AP$6:$AP$200,'Data Validation'!$U$4, 'Data entry'!$BD$6:$BD$200,"&lt;&gt;*Negative*"))</f>
        <v>0</v>
      </c>
      <c r="BC103" s="15">
        <f>SUM(COUNTIFS('Data entry'!$R$6:$R$200,'Summary Data'!$A103,'Data entry'!$B$6:$B$200,{"Confirmed";"Probable"},'Data entry'!$AQ$6:$AQ$200,'Data Validation'!$V$6, 'Data entry'!$AP$6:$AP$200,'Data Validation'!$U$5, 'Data entry'!$BD$6:$BD$200,"&lt;&gt;*Negative*"))</f>
        <v>0</v>
      </c>
      <c r="BD103" s="15">
        <f>SUM(COUNTIFS('Data entry'!$R$6:$R$200,'Summary Data'!$A103,'Data entry'!$B$6:$B$200,{"Confirmed";"Probable"},'Data entry'!$AQ$6:$AQ$200,'Data Validation'!$V$6, 'Data entry'!$AP$6:$AP$200,'Data Validation'!$U$6, 'Data entry'!$BD$6:$BD$200,"&lt;&gt;*Negative*"))</f>
        <v>0</v>
      </c>
      <c r="BE103" s="15">
        <f>SUM(COUNTIFS('Data entry'!$R$6:$R$200,'Summary Data'!$A103,'Data entry'!$B$6:$B$200,{"Confirmed";"Probable"},'Data entry'!$AQ$6:$AQ$200,'Data Validation'!$V$7, 'Data entry'!$AP$6:$AP$200,'Data Validation'!$U$2, 'Data entry'!$BD$6:$BD$200,"&lt;&gt;*Negative*"))</f>
        <v>0</v>
      </c>
      <c r="BF103" s="15">
        <f>SUM(COUNTIFS('Data entry'!$R$6:$R$200,'Summary Data'!$A103,'Data entry'!$B$6:$B$200,{"Confirmed";"Probable"},'Data entry'!$AQ$6:$AQ$200,'Data Validation'!$V$7, 'Data entry'!$AP$6:$AP$200,'Data Validation'!$U$3, 'Data entry'!$BD$6:$BD$200,"&lt;&gt;*Negative*"))</f>
        <v>0</v>
      </c>
      <c r="BG103" s="15">
        <f>SUM(COUNTIFS('Data entry'!$R$6:$R$200,'Summary Data'!$A103,'Data entry'!$B$6:$B$200,{"Confirmed";"Probable"},'Data entry'!$AQ$6:$AQ$200,'Data Validation'!$V$7, 'Data entry'!$AP$6:$AP$200,'Data Validation'!$U$4, 'Data entry'!$BD$6:$BD$200,"&lt;&gt;*Negative*"))</f>
        <v>0</v>
      </c>
      <c r="BH103" s="15">
        <f>SUM(COUNTIFS('Data entry'!$R$6:$R$200,'Summary Data'!$A103,'Data entry'!$B$6:$B$200,{"Confirmed";"Probable"},'Data entry'!$AQ$6:$AQ$200,'Data Validation'!$V$7, 'Data entry'!$AP$6:$AP$200,'Data Validation'!$U$5, 'Data entry'!$BD$6:$BD$200,"&lt;&gt;*Negative*"))</f>
        <v>0</v>
      </c>
      <c r="BI103" s="15">
        <f>SUM(COUNTIFS('Data entry'!$R$6:$R$200,'Summary Data'!$A103,'Data entry'!$B$6:$B$200,{"Confirmed";"Probable"},'Data entry'!$AQ$6:$AQ$200,'Data Validation'!$V$7, 'Data entry'!$AP$6:$AP$200,'Data Validation'!$U$6, 'Data entry'!$BD$6:$BD$200,"&lt;&gt;*Negative*"))</f>
        <v>0</v>
      </c>
      <c r="BJ103" s="15">
        <f>SUM(COUNTIFS('Data entry'!$R$6:$R$200,'Summary Data'!$A103,'Data entry'!$B$6:$B$200,{"Confirmed";"Probable"},'Data entry'!$AQ$6:$AQ$200,'Data Validation'!$V$8, 'Data entry'!$AP$6:$AP$200,'Data Validation'!$U$2, 'Data entry'!$BD$6:$BD$200,"&lt;&gt;*Negative*"))</f>
        <v>0</v>
      </c>
      <c r="BK103" s="15">
        <f>SUM(COUNTIFS('Data entry'!$R$6:$R$200,'Summary Data'!$A103,'Data entry'!$B$6:$B$200,{"Confirmed";"Probable"},'Data entry'!$AQ$6:$AQ$200,'Data Validation'!$V$8, 'Data entry'!$AP$6:$AP$200,'Data Validation'!$U$3, 'Data entry'!$BD$6:$BD$200,"&lt;&gt;*Negative*"))</f>
        <v>0</v>
      </c>
      <c r="BL103" s="15">
        <f>SUM(COUNTIFS('Data entry'!$R$6:$R$200,'Summary Data'!$A103,'Data entry'!$B$6:$B$200,{"Confirmed";"Probable"},'Data entry'!$AQ$6:$AQ$200,'Data Validation'!$V$8, 'Data entry'!$AP$6:$AP$200,'Data Validation'!$U$4, 'Data entry'!$BD$6:$BD$200,"&lt;&gt;*Negative*"))</f>
        <v>0</v>
      </c>
      <c r="BM103" s="15">
        <f>SUM(COUNTIFS('Data entry'!$R$6:$R$200,'Summary Data'!$A103,'Data entry'!$B$6:$B$200,{"Confirmed";"Probable"},'Data entry'!$AQ$6:$AQ$200,'Data Validation'!$V$8, 'Data entry'!$AP$6:$AP$200,'Data Validation'!$U$5, 'Data entry'!$BD$6:$BD$200,"&lt;&gt;*Negative*"))</f>
        <v>0</v>
      </c>
      <c r="BN103" s="15">
        <f>SUM(COUNTIFS('Data entry'!$R$6:$R$200,'Summary Data'!$A103,'Data entry'!$B$6:$B$200,{"Confirmed";"Probable"},'Data entry'!$AQ$6:$AQ$200,'Data Validation'!$V$8, 'Data entry'!$AP$6:$AP$200,'Data Validation'!$U$6, 'Data entry'!$BD$6:$BD$200,"&lt;&gt;*Negative*"))</f>
        <v>0</v>
      </c>
      <c r="BO103" s="15">
        <f>SUM(COUNTIFS('Data entry'!$R$6:$R$200,'Summary Data'!$A103,'Data entry'!$B$6:$B$200,{"Confirmed";"Probable"},'Data entry'!$AQ$6:$AQ$200,'Data Validation'!$V$9, 'Data entry'!$AP$6:$AP$200,'Data Validation'!$U$2, 'Data entry'!$BD$6:$BD$200,"&lt;&gt;*Negative*"))</f>
        <v>0</v>
      </c>
      <c r="BP103" s="15">
        <f>SUM(COUNTIFS('Data entry'!$R$6:$R$200,'Summary Data'!$A103,'Data entry'!$B$6:$B$200,{"Confirmed";"Probable"},'Data entry'!$AQ$6:$AQ$200,'Data Validation'!$V$9, 'Data entry'!$AP$6:$AP$200,'Data Validation'!$U$3, 'Data entry'!$BD$6:$BD$200,"&lt;&gt;*Negative*"))</f>
        <v>0</v>
      </c>
      <c r="BQ103" s="15">
        <f>SUM(COUNTIFS('Data entry'!$R$6:$R$200,'Summary Data'!$A103,'Data entry'!$B$6:$B$200,{"Confirmed";"Probable"},'Data entry'!$AQ$6:$AQ$200,'Data Validation'!$V$9, 'Data entry'!$AP$6:$AP$200,'Data Validation'!$U$4, 'Data entry'!$BD$6:$BD$200,"&lt;&gt;*Negative*"))</f>
        <v>0</v>
      </c>
      <c r="BR103" s="15">
        <f>SUM(COUNTIFS('Data entry'!$R$6:$R$200,'Summary Data'!$A103,'Data entry'!$B$6:$B$200,{"Confirmed";"Probable"},'Data entry'!$AQ$6:$AQ$200,'Data Validation'!$V$9, 'Data entry'!$AP$6:$AP$200,'Data Validation'!$U$5, 'Data entry'!$BD$6:$BD$200,"&lt;&gt;*Negative*"))</f>
        <v>0</v>
      </c>
      <c r="BS103" s="15">
        <f>SUM(COUNTIFS('Data entry'!$R$6:$R$200,'Summary Data'!$A103,'Data entry'!$B$6:$B$200,{"Confirmed";"Probable"},'Data entry'!$AQ$6:$AQ$200,'Data Validation'!$V$9, 'Data entry'!$AP$6:$AP$200,'Data Validation'!$U$6, 'Data entry'!$BD$6:$BD$200,"&lt;&gt;*Negative*"))</f>
        <v>0</v>
      </c>
      <c r="BT103" s="15">
        <f>SUM(COUNTIFS('Data entry'!$R$6:$R$200,'Summary Data'!$A103,'Data entry'!$B$6:$B$200,{"Confirmed";"Probable"},'Data entry'!$AQ$6:$AQ$200,'Data Validation'!$V$10, 'Data entry'!$AP$6:$AP$200,'Data Validation'!$U$2, 'Data entry'!$BD$6:$BD$200,"&lt;&gt;*Negative*"))</f>
        <v>0</v>
      </c>
      <c r="BU103" s="15">
        <f>SUM(COUNTIFS('Data entry'!$R$6:$R$200,'Summary Data'!$A103,'Data entry'!$B$6:$B$200,{"Confirmed";"Probable"},'Data entry'!$AQ$6:$AQ$200,'Data Validation'!$V$10, 'Data entry'!$AP$6:$AP$200,'Data Validation'!$U$3, 'Data entry'!$BD$6:$BD$200,"&lt;&gt;*Negative*"))</f>
        <v>0</v>
      </c>
      <c r="BV103" s="15">
        <f>SUM(COUNTIFS('Data entry'!$R$6:$R$200,'Summary Data'!$A103,'Data entry'!$B$6:$B$200,{"Confirmed";"Probable"},'Data entry'!$AQ$6:$AQ$200,'Data Validation'!$V$10, 'Data entry'!$AP$6:$AP$200,'Data Validation'!$U$4, 'Data entry'!$BD$6:$BD$200,"&lt;&gt;*Negative*"))</f>
        <v>0</v>
      </c>
      <c r="BW103" s="15">
        <f>SUM(COUNTIFS('Data entry'!$R$6:$R$200,'Summary Data'!$A103,'Data entry'!$B$6:$B$200,{"Confirmed";"Probable"},'Data entry'!$AQ$6:$AQ$200,'Data Validation'!$V$10, 'Data entry'!$AP$6:$AP$200,'Data Validation'!$U$5, 'Data entry'!$BD$6:$BD$200,"&lt;&gt;*Negative*"))</f>
        <v>0</v>
      </c>
      <c r="BX103" s="15">
        <f>SUM(COUNTIFS('Data entry'!$R$6:$R$200,'Summary Data'!$A103,'Data entry'!$B$6:$B$200,{"Confirmed";"Probable"},'Data entry'!$AQ$6:$AQ$200,'Data Validation'!$V$10, 'Data entry'!$AP$6:$AP$200,'Data Validation'!$U$6, 'Data entry'!$BD$6:$BD$200,"&lt;&gt;*Negative*"))</f>
        <v>0</v>
      </c>
      <c r="BY103" s="15">
        <f>SUM(COUNTIFS('Data entry'!$R$6:$R$200,'Summary Data'!$A103,'Data entry'!$B$6:$B$200,{"Confirmed";"Probable"},'Data entry'!$AQ$6:$AQ$200,'Data Validation'!$V$11, 'Data entry'!$AP$6:$AP$200,'Data Validation'!$U$2, 'Data entry'!$BD$6:$BD$200,"&lt;&gt;*Negative*"))</f>
        <v>0</v>
      </c>
      <c r="BZ103" s="15">
        <f>SUM(COUNTIFS('Data entry'!$R$6:$R$200,'Summary Data'!$A103,'Data entry'!$B$6:$B$200,{"Confirmed";"Probable"},'Data entry'!$AQ$6:$AQ$200,'Data Validation'!$V$11, 'Data entry'!$AP$6:$AP$200,'Data Validation'!$U$3, 'Data entry'!$BD$6:$BD$200,"&lt;&gt;*Negative*"))</f>
        <v>0</v>
      </c>
      <c r="CA103" s="15">
        <f>SUM(COUNTIFS('Data entry'!$R$6:$R$200,'Summary Data'!$A103,'Data entry'!$B$6:$B$200,{"Confirmed";"Probable"},'Data entry'!$AQ$6:$AQ$200,'Data Validation'!$V$11, 'Data entry'!$AP$6:$AP$200,'Data Validation'!$U$4, 'Data entry'!$BD$6:$BD$200,"&lt;&gt;*Negative*"))</f>
        <v>0</v>
      </c>
      <c r="CB103" s="15">
        <f>SUM(COUNTIFS('Data entry'!$R$6:$R$200,'Summary Data'!$A103,'Data entry'!$B$6:$B$200,{"Confirmed";"Probable"},'Data entry'!$AQ$6:$AQ$200,'Data Validation'!$V$11, 'Data entry'!$AP$6:$AP$200,'Data Validation'!$U$5, 'Data entry'!$BD$6:$BD$200,"&lt;&gt;*Negative*"))</f>
        <v>0</v>
      </c>
      <c r="CC103" s="15">
        <f>SUM(COUNTIFS('Data entry'!$R$6:$R$200,'Summary Data'!$A103,'Data entry'!$B$6:$B$200,{"Confirmed";"Probable"},'Data entry'!$AQ$6:$AQ$200,'Data Validation'!$V$11, 'Data entry'!$AP$6:$AP$200,'Data Validation'!$U$6, 'Data entry'!$BD$6:$BD$200,"&lt;&gt;*Negative*"))</f>
        <v>0</v>
      </c>
    </row>
    <row r="104" spans="1:81" x14ac:dyDescent="0.3">
      <c r="A104" s="12">
        <f t="shared" si="9"/>
        <v>92</v>
      </c>
      <c r="B104" s="13">
        <f t="shared" si="6"/>
        <v>0</v>
      </c>
      <c r="C104" s="13">
        <f>COUNTIFS('Data entry'!$R$6:$R$200,$A104,'Data entry'!$B$6:$B$200,"Confirmed",'Data entry'!$BD$6:$BD$200,"&lt;&gt;*Negative*")</f>
        <v>0</v>
      </c>
      <c r="D104" s="13">
        <f>COUNTIFS('Data entry'!$R$6:$R$200,$A104,'Data entry'!$B$6:$B$200,"Probable",'Data entry'!$BD$6:$BD$200,"&lt;&gt;*Negative*")</f>
        <v>0</v>
      </c>
      <c r="E104" s="13">
        <f>COUNTIFS('Data entry'!$R$6:$R$200,$A104,'Data entry'!$B$6:$B$200,"DNM")</f>
        <v>0</v>
      </c>
      <c r="F104" s="13">
        <f>SUM(COUNTIFS('Data entry'!$R$6:$R$200,'Summary Data'!$A104,'Data entry'!$B$6:$B$200,{"Confirmed";"Probable"},'Data entry'!$AO$6:$AO$200,$F$10, 'Data entry'!$BD$6:$BD$200,"&lt;&gt;*Negative*"))</f>
        <v>0</v>
      </c>
      <c r="G104" s="13">
        <f>SUM(COUNTIFS('Data entry'!$R$6:$R$200,'Summary Data'!$A104,'Data entry'!$B$6:$B$200,{"Confirmed";"Probable"},'Data entry'!$AO$6:$AO$200,$G$10, 'Data entry'!$BD$6:$BD$200,"&lt;&gt;*Negative*"))</f>
        <v>0</v>
      </c>
      <c r="H104" s="13">
        <f>SUM(COUNTIFS('Data entry'!$R$6:$R$200,'Summary Data'!$A104,'Data entry'!$B$6:$B$200,{"Confirmed";"Probable"},'Data entry'!$AO$6:$AO$200,$H$10, 'Data entry'!$BD$6:$BD$200,"&lt;&gt;*Negative*"))</f>
        <v>0</v>
      </c>
      <c r="I104" s="13">
        <f>SUM(COUNTIFS('Data entry'!$R$6:$R$200,'Summary Data'!$A104,'Data entry'!$B$6:$B$200,{"Confirmed";"Probable"},'Data entry'!$AO$6:$AO$200,$I$10, 'Data entry'!$BD$6:$BD$200,"&lt;&gt;*Negative*"))</f>
        <v>0</v>
      </c>
      <c r="J104" s="13">
        <f>SUM(COUNTIFS('Data entry'!$R$6:$R$200,'Summary Data'!$A104,'Data entry'!$B$6:$B$200,{"Confirmed";"Probable"},'Data entry'!$AO$6:$AO$200,$J$10, 'Data entry'!$BD$6:$BD$200,"&lt;&gt;*Negative*"))</f>
        <v>0</v>
      </c>
      <c r="K104" s="13">
        <f>SUM(COUNTIFS('Data entry'!$R$6:$R$200,'Summary Data'!$A104,'Data entry'!$B$6:$B$200,{"Confirmed";"Probable"},'Data entry'!$AO$6:$AO$200,$K$10, 'Data entry'!$BD$6:$BD$200,"&lt;&gt;*Negative*"))</f>
        <v>0</v>
      </c>
      <c r="L104" s="13">
        <f>SUM(COUNTIFS('Data entry'!$R$6:$R$200,'Summary Data'!$A104,'Data entry'!$B$6:$B$200,{"Confirmed";"Probable"},'Data entry'!$AO$6:$AO$200,$L$10, 'Data entry'!$BD$6:$BD$200,"&lt;&gt;*Negative*"))</f>
        <v>0</v>
      </c>
      <c r="M104" s="13">
        <f>SUM(COUNTIFS('Data entry'!$R$6:$R$200,'Summary Data'!$A104,'Data entry'!$B$6:$B$200,{"Confirmed";"Probable"},'Data entry'!$AO$6:$AO$200,$M$10, 'Data entry'!$BD$6:$BD$200,"&lt;&gt;*Negative*"))</f>
        <v>0</v>
      </c>
      <c r="N104" s="13">
        <f>SUM(COUNTIFS('Data entry'!$R$6:$R$200,'Summary Data'!$A104,'Data entry'!$B$6:$B$200,{"Confirmed";"Probable"},'Data entry'!$AO$6:$AO$200,$N$10, 'Data entry'!$BD$6:$BD$200,"&lt;&gt;*Negative*"))</f>
        <v>0</v>
      </c>
      <c r="O104" s="15">
        <f t="shared" si="7"/>
        <v>0</v>
      </c>
      <c r="P104" s="15">
        <f t="shared" si="8"/>
        <v>0</v>
      </c>
      <c r="Q104" s="15">
        <f>SUM(COUNTIFS('Data entry'!$R$6:$R$200,'Summary Data'!$A104,'Data entry'!$B$6:$B$200,{"Confirmed";"Probable"},'Data entry'!$AP$6:$AP$200,'Data Validation'!$U$2, 'Data entry'!$BD$6:$BD$200,"&lt;&gt;*Negative*"))</f>
        <v>0</v>
      </c>
      <c r="R104" s="15">
        <f>SUM(COUNTIFS('Data entry'!$R$6:$R$200,'Summary Data'!$A104,'Data entry'!$B$6:$B$200,{"Confirmed";"Probable"},'Data entry'!$AP$6:$AP$200,'Data Validation'!$U$3, 'Data entry'!$BD$6:$BD$200,"&lt;&gt;*Negative*"))</f>
        <v>0</v>
      </c>
      <c r="S104" s="15">
        <f>SUM(COUNTIFS('Data entry'!$R$6:$R$200,'Summary Data'!$A104,'Data entry'!$B$6:$B$200,{"Confirmed";"Probable"},'Data entry'!$AP$6:$AP$200,'Data Validation'!$U$4, 'Data entry'!$BD$6:$BD$200,"&lt;&gt;*Negative*"))</f>
        <v>0</v>
      </c>
      <c r="T104" s="15">
        <f>SUM(COUNTIFS('Data entry'!$R$6:$R$200,'Summary Data'!$A104,'Data entry'!$B$6:$B$200,{"Confirmed";"Probable"},'Data entry'!$AP$6:$AP$200,'Data Validation'!$U$5, 'Data entry'!$BD$6:$BD$200,"&lt;&gt;*Negative*"))</f>
        <v>0</v>
      </c>
      <c r="U104" s="15">
        <f>SUM(COUNTIFS('Data entry'!$R$6:$R$200,'Summary Data'!$A104,'Data entry'!$B$6:$B$200,{"Confirmed";"Probable"},'Data entry'!$AP$6:$AP$200,'Data Validation'!$U$6, 'Data entry'!$BD$6:$BD$200,"&lt;&gt;*Negative*"))</f>
        <v>0</v>
      </c>
      <c r="V104" s="15">
        <f>SUM(COUNTIFS('Data entry'!$R$6:$R$200,'Summary Data'!$A104,'Data entry'!$B$6:$B$200,{"Confirmed";"Probable"},'Data entry'!$AQ$6:$AQ$200,'Data Validation'!$V$2, 'Data entry'!$BD$6:$BD$200,"&lt;&gt;*Negative*"))</f>
        <v>0</v>
      </c>
      <c r="W104" s="15">
        <f>SUM(COUNTIFS('Data entry'!$R$6:$R$200,'Summary Data'!$A104,'Data entry'!$B$6:$B$200,{"Confirmed";"Probable"},'Data entry'!$AQ$6:$AQ$200,'Data Validation'!$V$3, 'Data entry'!$BD$6:$BD$200,"&lt;&gt;*Negative*"))</f>
        <v>0</v>
      </c>
      <c r="X104" s="15">
        <f>SUM(COUNTIFS('Data entry'!$R$6:$R$200,'Summary Data'!$A104,'Data entry'!$B$6:$B$200,{"Confirmed";"Probable"},'Data entry'!$AQ$6:$AQ$200,'Data Validation'!$V$4, 'Data entry'!$BD$6:$BD$200,"&lt;&gt;*Negative*"))</f>
        <v>0</v>
      </c>
      <c r="Y104" s="15">
        <f>SUM(COUNTIFS('Data entry'!$R$6:$R$200,'Summary Data'!$A104,'Data entry'!$B$6:$B$200,{"Confirmed";"Probable"},'Data entry'!$AQ$6:$AQ$200,'Data Validation'!$V$5, 'Data entry'!$BD$6:$BD$200,"&lt;&gt;*Negative*"))</f>
        <v>0</v>
      </c>
      <c r="Z104" s="15">
        <f>SUM(COUNTIFS('Data entry'!$R$6:$R$200,'Summary Data'!$A104,'Data entry'!$B$6:$B$200,{"Confirmed";"Probable"},'Data entry'!$AQ$6:$AQ$200,'Data Validation'!$V$6, 'Data entry'!$BD$6:$BD$200,"&lt;&gt;*Negative*"))</f>
        <v>0</v>
      </c>
      <c r="AA104" s="15">
        <f>SUM(COUNTIFS('Data entry'!$R$6:$R$200,'Summary Data'!$A104,'Data entry'!$B$6:$B$200,{"Confirmed";"Probable"},'Data entry'!$AQ$6:$AQ$200,'Data Validation'!$V$7, 'Data entry'!$BD$6:$BD$200,"&lt;&gt;*Negative*"))</f>
        <v>0</v>
      </c>
      <c r="AB104" s="15">
        <f>SUM(COUNTIFS('Data entry'!$R$6:$R$200,'Summary Data'!$A104,'Data entry'!$B$6:$B$200,{"Confirmed";"Probable"},'Data entry'!$AQ$6:$AQ$200,'Data Validation'!$V$8, 'Data entry'!$BD$6:$BD$200,"&lt;&gt;*Negative*"))</f>
        <v>0</v>
      </c>
      <c r="AC104" s="15">
        <f>SUM(COUNTIFS('Data entry'!$R$6:$R$200,'Summary Data'!$A104,'Data entry'!$B$6:$B$200,{"Confirmed";"Probable"},'Data entry'!$AQ$6:$AQ$200,'Data Validation'!$V$9, 'Data entry'!$BD$6:$BD$200,"&lt;&gt;*Negative*"))</f>
        <v>0</v>
      </c>
      <c r="AD104" s="15">
        <f>SUM(COUNTIFS('Data entry'!$R$6:$R$200,'Summary Data'!$A104,'Data entry'!$B$6:$B$200,{"Confirmed";"Probable"},'Data entry'!$AQ$6:$AQ$200,'Data Validation'!$V$10, 'Data entry'!$BD$6:$BD$200,"&lt;&gt;*Negative*"))</f>
        <v>0</v>
      </c>
      <c r="AE104" s="15">
        <f>SUM(COUNTIFS('Data entry'!$R$6:$R$200,'Summary Data'!$A104,'Data entry'!$B$6:$B$200,{"Confirmed";"Probable"},'Data entry'!$AQ$6:$AQ$200,'Data Validation'!$V$11, 'Data entry'!$BD$6:$BD$200,"&lt;&gt;*Negative*"))</f>
        <v>0</v>
      </c>
      <c r="AF104" s="15">
        <f>SUM(COUNTIFS('Data entry'!$R$6:$R$200,'Summary Data'!$A104,'Data entry'!$B$6:$B$200,{"Confirmed";"Probable"},'Data entry'!$AQ$6:$AQ$200,'Data Validation'!$V$2, 'Data entry'!$AP$6:$AP$200,'Data Validation'!$U$2, 'Data entry'!$BD$6:$BD$200,"&lt;&gt;*Negative*"))</f>
        <v>0</v>
      </c>
      <c r="AG104" s="15">
        <f>SUM(COUNTIFS('Data entry'!$R$6:$R$200,'Summary Data'!$A104,'Data entry'!$B$6:$B$200,{"Confirmed";"Probable"},'Data entry'!$AQ$6:$AQ$200,'Data Validation'!$V$2, 'Data entry'!$AP$6:$AP$200,'Data Validation'!$U$3, 'Data entry'!$BD$6:$BD$200,"&lt;&gt;*Negative*"))</f>
        <v>0</v>
      </c>
      <c r="AH104" s="15">
        <f>SUM(COUNTIFS('Data entry'!$R$6:$R$200,'Summary Data'!$A104,'Data entry'!$B$6:$B$200,{"Confirmed";"Probable"},'Data entry'!$AQ$6:$AQ$200,'Data Validation'!$V$2, 'Data entry'!$AP$6:$AP$200,'Data Validation'!$U$4, 'Data entry'!$BD$6:$BD$200,"&lt;&gt;*Negative*"))</f>
        <v>0</v>
      </c>
      <c r="AI104" s="15">
        <f>SUM(COUNTIFS('Data entry'!$R$6:$R$200,'Summary Data'!$A104,'Data entry'!$B$6:$B$200,{"Confirmed";"Probable"},'Data entry'!$AQ$6:$AQ$200,'Data Validation'!$V$2, 'Data entry'!$AP$6:$AP$200,'Data Validation'!$U$5, 'Data entry'!$BD$6:$BD$200,"&lt;&gt;*Negative*"))</f>
        <v>0</v>
      </c>
      <c r="AJ104" s="15">
        <f>SUM(COUNTIFS('Data entry'!$R$6:$R$200,'Summary Data'!$A104,'Data entry'!$B$6:$B$200,{"Confirmed";"Probable"},'Data entry'!$AQ$6:$AQ$200,'Data Validation'!$V$2, 'Data entry'!$AP$6:$AP$200,'Data Validation'!$U$6, 'Data entry'!$BD$6:$BD$200,"&lt;&gt;*Negative*"))</f>
        <v>0</v>
      </c>
      <c r="AK104" s="15">
        <f>SUM(COUNTIFS('Data entry'!$R$6:$R$200,'Summary Data'!$A104,'Data entry'!$B$6:$B$200,{"Confirmed";"Probable"},'Data entry'!$AQ$6:$AQ$200,'Data Validation'!$V$3, 'Data entry'!$AP$6:$AP$200,'Data Validation'!$U$2, 'Data entry'!$BD$6:$BD$200,"&lt;&gt;*Negative*"))</f>
        <v>0</v>
      </c>
      <c r="AL104" s="15">
        <f>SUM(COUNTIFS('Data entry'!$R$6:$R$200,'Summary Data'!$A104,'Data entry'!$B$6:$B$200,{"Confirmed";"Probable"},'Data entry'!$AQ$6:$AQ$200,'Data Validation'!$V$3, 'Data entry'!$AP$6:$AP$200,'Data Validation'!$U$3, 'Data entry'!$BD$6:$BD$200,"&lt;&gt;*Negative*"))</f>
        <v>0</v>
      </c>
      <c r="AM104" s="15">
        <f>SUM(COUNTIFS('Data entry'!$R$6:$R$200,'Summary Data'!$A104,'Data entry'!$B$6:$B$200,{"Confirmed";"Probable"},'Data entry'!$AQ$6:$AQ$200,'Data Validation'!$V$3, 'Data entry'!$AP$6:$AP$200,'Data Validation'!$U$4, 'Data entry'!$BD$6:$BD$200,"&lt;&gt;*Negative*"))</f>
        <v>0</v>
      </c>
      <c r="AN104" s="15">
        <f>SUM(COUNTIFS('Data entry'!$R$6:$R$200,'Summary Data'!$A104,'Data entry'!$B$6:$B$200,{"Confirmed";"Probable"},'Data entry'!$AQ$6:$AQ$200,'Data Validation'!$V$3, 'Data entry'!$AP$6:$AP$200,'Data Validation'!$U$5, 'Data entry'!$BD$6:$BD$200,"&lt;&gt;*Negative*"))</f>
        <v>0</v>
      </c>
      <c r="AO104" s="15">
        <f>SUM(COUNTIFS('Data entry'!$R$6:$R$200,'Summary Data'!$A104,'Data entry'!$B$6:$B$200,{"Confirmed";"Probable"},'Data entry'!$AQ$6:$AQ$200,'Data Validation'!$V$3, 'Data entry'!$AP$6:$AP$200,'Data Validation'!$U$6, 'Data entry'!$BD$6:$BD$200,"&lt;&gt;*Negative*"))</f>
        <v>0</v>
      </c>
      <c r="AP104" s="15">
        <f>SUM(COUNTIFS('Data entry'!$R$6:$R$200,'Summary Data'!$A104,'Data entry'!$B$6:$B$200,{"Confirmed";"Probable"},'Data entry'!$AQ$6:$AQ$200,'Data Validation'!$V$4, 'Data entry'!$AP$6:$AP$200,'Data Validation'!$U$2, 'Data entry'!$BD$6:$BD$200,"&lt;&gt;*Negative*"))</f>
        <v>0</v>
      </c>
      <c r="AQ104" s="15">
        <f>SUM(COUNTIFS('Data entry'!$R$6:$R$200,'Summary Data'!$A104,'Data entry'!$B$6:$B$200,{"Confirmed";"Probable"},'Data entry'!$AQ$6:$AQ$200,'Data Validation'!$V$4, 'Data entry'!$AP$6:$AP$200,'Data Validation'!$U$3, 'Data entry'!$BD$6:$BD$200,"&lt;&gt;*Negative*"))</f>
        <v>0</v>
      </c>
      <c r="AR104" s="15">
        <f>SUM(COUNTIFS('Data entry'!$R$6:$R$200,'Summary Data'!$A104,'Data entry'!$B$6:$B$200,{"Confirmed";"Probable"},'Data entry'!$AQ$6:$AQ$200,'Data Validation'!$V$4, 'Data entry'!$AP$6:$AP$200,'Data Validation'!$U$4, 'Data entry'!$BD$6:$BD$200,"&lt;&gt;*Negative*"))</f>
        <v>0</v>
      </c>
      <c r="AS104" s="15">
        <f>SUM(COUNTIFS('Data entry'!$R$6:$R$200,'Summary Data'!$A104,'Data entry'!$B$6:$B$200,{"Confirmed";"Probable"},'Data entry'!$AQ$6:$AQ$200,'Data Validation'!$V$4, 'Data entry'!$AP$6:$AP$200,'Data Validation'!$U$5, 'Data entry'!$BD$6:$BD$200,"&lt;&gt;*Negative*"))</f>
        <v>0</v>
      </c>
      <c r="AT104" s="15">
        <f>SUM(COUNTIFS('Data entry'!$R$6:$R$200,'Summary Data'!$A104,'Data entry'!$B$6:$B$200,{"Confirmed";"Probable"},'Data entry'!$AQ$6:$AQ$200,'Data Validation'!$V$4, 'Data entry'!$AP$6:$AP$200,'Data Validation'!$U$6, 'Data entry'!$BD$6:$BD$200,"&lt;&gt;*Negative*"))</f>
        <v>0</v>
      </c>
      <c r="AU104" s="15">
        <f>SUM(COUNTIFS('Data entry'!$R$6:$R$200,'Summary Data'!$A104,'Data entry'!$B$6:$B$200,{"Confirmed";"Probable"},'Data entry'!$AQ$6:$AQ$200,'Data Validation'!$V$5, 'Data entry'!$AP$6:$AP$200,'Data Validation'!$U$2, 'Data entry'!$BD$6:$BD$200,"&lt;&gt;*Negative*"))</f>
        <v>0</v>
      </c>
      <c r="AV104" s="15">
        <f>SUM(COUNTIFS('Data entry'!$R$6:$R$200,'Summary Data'!$A104,'Data entry'!$B$6:$B$200,{"Confirmed";"Probable"},'Data entry'!$AQ$6:$AQ$200,'Data Validation'!$V$5, 'Data entry'!$AP$6:$AP$200,'Data Validation'!$U$3, 'Data entry'!$BD$6:$BD$200,"&lt;&gt;*Negative*"))</f>
        <v>0</v>
      </c>
      <c r="AW104" s="15">
        <f>SUM(COUNTIFS('Data entry'!$R$6:$R$200,'Summary Data'!$A104,'Data entry'!$B$6:$B$200,{"Confirmed";"Probable"},'Data entry'!$AQ$6:$AQ$200,'Data Validation'!$V$5, 'Data entry'!$AP$6:$AP$200,'Data Validation'!$U$4, 'Data entry'!$BD$6:$BD$200,"&lt;&gt;*Negative*"))</f>
        <v>0</v>
      </c>
      <c r="AX104" s="15">
        <f>SUM(COUNTIFS('Data entry'!$R$6:$R$200,'Summary Data'!$A104,'Data entry'!$B$6:$B$200,{"Confirmed";"Probable"},'Data entry'!$AQ$6:$AQ$200,'Data Validation'!$V$5, 'Data entry'!$AP$6:$AP$200,'Data Validation'!$U$5, 'Data entry'!$BD$6:$BD$200,"&lt;&gt;*Negative*"))</f>
        <v>0</v>
      </c>
      <c r="AY104" s="15">
        <f>SUM(COUNTIFS('Data entry'!$R$6:$R$200,'Summary Data'!$A104,'Data entry'!$B$6:$B$200,{"Confirmed";"Probable"},'Data entry'!$AQ$6:$AQ$200,'Data Validation'!$V$5, 'Data entry'!$AP$6:$AP$200,'Data Validation'!$U$6, 'Data entry'!$BD$6:$BD$200,"&lt;&gt;*Negative*"))</f>
        <v>0</v>
      </c>
      <c r="AZ104" s="15">
        <f>SUM(COUNTIFS('Data entry'!$R$6:$R$200,'Summary Data'!$A104,'Data entry'!$B$6:$B$200,{"Confirmed";"Probable"},'Data entry'!$AQ$6:$AQ$200,'Data Validation'!$V$6, 'Data entry'!$AP$6:$AP$200,'Data Validation'!$U$2, 'Data entry'!$BD$6:$BD$200,"&lt;&gt;*Negative*"))</f>
        <v>0</v>
      </c>
      <c r="BA104" s="15">
        <f>SUM(COUNTIFS('Data entry'!$R$6:$R$200,'Summary Data'!$A104,'Data entry'!$B$6:$B$200,{"Confirmed";"Probable"},'Data entry'!$AQ$6:$AQ$200,'Data Validation'!$V$6, 'Data entry'!$AP$6:$AP$200,'Data Validation'!$U$3, 'Data entry'!$BD$6:$BD$200,"&lt;&gt;*Negative*"))</f>
        <v>0</v>
      </c>
      <c r="BB104" s="15">
        <f>SUM(COUNTIFS('Data entry'!$R$6:$R$200,'Summary Data'!$A104,'Data entry'!$B$6:$B$200,{"Confirmed";"Probable"},'Data entry'!$AQ$6:$AQ$200,'Data Validation'!$V$6, 'Data entry'!$AP$6:$AP$200,'Data Validation'!$U$4, 'Data entry'!$BD$6:$BD$200,"&lt;&gt;*Negative*"))</f>
        <v>0</v>
      </c>
      <c r="BC104" s="15">
        <f>SUM(COUNTIFS('Data entry'!$R$6:$R$200,'Summary Data'!$A104,'Data entry'!$B$6:$B$200,{"Confirmed";"Probable"},'Data entry'!$AQ$6:$AQ$200,'Data Validation'!$V$6, 'Data entry'!$AP$6:$AP$200,'Data Validation'!$U$5, 'Data entry'!$BD$6:$BD$200,"&lt;&gt;*Negative*"))</f>
        <v>0</v>
      </c>
      <c r="BD104" s="15">
        <f>SUM(COUNTIFS('Data entry'!$R$6:$R$200,'Summary Data'!$A104,'Data entry'!$B$6:$B$200,{"Confirmed";"Probable"},'Data entry'!$AQ$6:$AQ$200,'Data Validation'!$V$6, 'Data entry'!$AP$6:$AP$200,'Data Validation'!$U$6, 'Data entry'!$BD$6:$BD$200,"&lt;&gt;*Negative*"))</f>
        <v>0</v>
      </c>
      <c r="BE104" s="15">
        <f>SUM(COUNTIFS('Data entry'!$R$6:$R$200,'Summary Data'!$A104,'Data entry'!$B$6:$B$200,{"Confirmed";"Probable"},'Data entry'!$AQ$6:$AQ$200,'Data Validation'!$V$7, 'Data entry'!$AP$6:$AP$200,'Data Validation'!$U$2, 'Data entry'!$BD$6:$BD$200,"&lt;&gt;*Negative*"))</f>
        <v>0</v>
      </c>
      <c r="BF104" s="15">
        <f>SUM(COUNTIFS('Data entry'!$R$6:$R$200,'Summary Data'!$A104,'Data entry'!$B$6:$B$200,{"Confirmed";"Probable"},'Data entry'!$AQ$6:$AQ$200,'Data Validation'!$V$7, 'Data entry'!$AP$6:$AP$200,'Data Validation'!$U$3, 'Data entry'!$BD$6:$BD$200,"&lt;&gt;*Negative*"))</f>
        <v>0</v>
      </c>
      <c r="BG104" s="15">
        <f>SUM(COUNTIFS('Data entry'!$R$6:$R$200,'Summary Data'!$A104,'Data entry'!$B$6:$B$200,{"Confirmed";"Probable"},'Data entry'!$AQ$6:$AQ$200,'Data Validation'!$V$7, 'Data entry'!$AP$6:$AP$200,'Data Validation'!$U$4, 'Data entry'!$BD$6:$BD$200,"&lt;&gt;*Negative*"))</f>
        <v>0</v>
      </c>
      <c r="BH104" s="15">
        <f>SUM(COUNTIFS('Data entry'!$R$6:$R$200,'Summary Data'!$A104,'Data entry'!$B$6:$B$200,{"Confirmed";"Probable"},'Data entry'!$AQ$6:$AQ$200,'Data Validation'!$V$7, 'Data entry'!$AP$6:$AP$200,'Data Validation'!$U$5, 'Data entry'!$BD$6:$BD$200,"&lt;&gt;*Negative*"))</f>
        <v>0</v>
      </c>
      <c r="BI104" s="15">
        <f>SUM(COUNTIFS('Data entry'!$R$6:$R$200,'Summary Data'!$A104,'Data entry'!$B$6:$B$200,{"Confirmed";"Probable"},'Data entry'!$AQ$6:$AQ$200,'Data Validation'!$V$7, 'Data entry'!$AP$6:$AP$200,'Data Validation'!$U$6, 'Data entry'!$BD$6:$BD$200,"&lt;&gt;*Negative*"))</f>
        <v>0</v>
      </c>
      <c r="BJ104" s="15">
        <f>SUM(COUNTIFS('Data entry'!$R$6:$R$200,'Summary Data'!$A104,'Data entry'!$B$6:$B$200,{"Confirmed";"Probable"},'Data entry'!$AQ$6:$AQ$200,'Data Validation'!$V$8, 'Data entry'!$AP$6:$AP$200,'Data Validation'!$U$2, 'Data entry'!$BD$6:$BD$200,"&lt;&gt;*Negative*"))</f>
        <v>0</v>
      </c>
      <c r="BK104" s="15">
        <f>SUM(COUNTIFS('Data entry'!$R$6:$R$200,'Summary Data'!$A104,'Data entry'!$B$6:$B$200,{"Confirmed";"Probable"},'Data entry'!$AQ$6:$AQ$200,'Data Validation'!$V$8, 'Data entry'!$AP$6:$AP$200,'Data Validation'!$U$3, 'Data entry'!$BD$6:$BD$200,"&lt;&gt;*Negative*"))</f>
        <v>0</v>
      </c>
      <c r="BL104" s="15">
        <f>SUM(COUNTIFS('Data entry'!$R$6:$R$200,'Summary Data'!$A104,'Data entry'!$B$6:$B$200,{"Confirmed";"Probable"},'Data entry'!$AQ$6:$AQ$200,'Data Validation'!$V$8, 'Data entry'!$AP$6:$AP$200,'Data Validation'!$U$4, 'Data entry'!$BD$6:$BD$200,"&lt;&gt;*Negative*"))</f>
        <v>0</v>
      </c>
      <c r="BM104" s="15">
        <f>SUM(COUNTIFS('Data entry'!$R$6:$R$200,'Summary Data'!$A104,'Data entry'!$B$6:$B$200,{"Confirmed";"Probable"},'Data entry'!$AQ$6:$AQ$200,'Data Validation'!$V$8, 'Data entry'!$AP$6:$AP$200,'Data Validation'!$U$5, 'Data entry'!$BD$6:$BD$200,"&lt;&gt;*Negative*"))</f>
        <v>0</v>
      </c>
      <c r="BN104" s="15">
        <f>SUM(COUNTIFS('Data entry'!$R$6:$R$200,'Summary Data'!$A104,'Data entry'!$B$6:$B$200,{"Confirmed";"Probable"},'Data entry'!$AQ$6:$AQ$200,'Data Validation'!$V$8, 'Data entry'!$AP$6:$AP$200,'Data Validation'!$U$6, 'Data entry'!$BD$6:$BD$200,"&lt;&gt;*Negative*"))</f>
        <v>0</v>
      </c>
      <c r="BO104" s="15">
        <f>SUM(COUNTIFS('Data entry'!$R$6:$R$200,'Summary Data'!$A104,'Data entry'!$B$6:$B$200,{"Confirmed";"Probable"},'Data entry'!$AQ$6:$AQ$200,'Data Validation'!$V$9, 'Data entry'!$AP$6:$AP$200,'Data Validation'!$U$2, 'Data entry'!$BD$6:$BD$200,"&lt;&gt;*Negative*"))</f>
        <v>0</v>
      </c>
      <c r="BP104" s="15">
        <f>SUM(COUNTIFS('Data entry'!$R$6:$R$200,'Summary Data'!$A104,'Data entry'!$B$6:$B$200,{"Confirmed";"Probable"},'Data entry'!$AQ$6:$AQ$200,'Data Validation'!$V$9, 'Data entry'!$AP$6:$AP$200,'Data Validation'!$U$3, 'Data entry'!$BD$6:$BD$200,"&lt;&gt;*Negative*"))</f>
        <v>0</v>
      </c>
      <c r="BQ104" s="15">
        <f>SUM(COUNTIFS('Data entry'!$R$6:$R$200,'Summary Data'!$A104,'Data entry'!$B$6:$B$200,{"Confirmed";"Probable"},'Data entry'!$AQ$6:$AQ$200,'Data Validation'!$V$9, 'Data entry'!$AP$6:$AP$200,'Data Validation'!$U$4, 'Data entry'!$BD$6:$BD$200,"&lt;&gt;*Negative*"))</f>
        <v>0</v>
      </c>
      <c r="BR104" s="15">
        <f>SUM(COUNTIFS('Data entry'!$R$6:$R$200,'Summary Data'!$A104,'Data entry'!$B$6:$B$200,{"Confirmed";"Probable"},'Data entry'!$AQ$6:$AQ$200,'Data Validation'!$V$9, 'Data entry'!$AP$6:$AP$200,'Data Validation'!$U$5, 'Data entry'!$BD$6:$BD$200,"&lt;&gt;*Negative*"))</f>
        <v>0</v>
      </c>
      <c r="BS104" s="15">
        <f>SUM(COUNTIFS('Data entry'!$R$6:$R$200,'Summary Data'!$A104,'Data entry'!$B$6:$B$200,{"Confirmed";"Probable"},'Data entry'!$AQ$6:$AQ$200,'Data Validation'!$V$9, 'Data entry'!$AP$6:$AP$200,'Data Validation'!$U$6, 'Data entry'!$BD$6:$BD$200,"&lt;&gt;*Negative*"))</f>
        <v>0</v>
      </c>
      <c r="BT104" s="15">
        <f>SUM(COUNTIFS('Data entry'!$R$6:$R$200,'Summary Data'!$A104,'Data entry'!$B$6:$B$200,{"Confirmed";"Probable"},'Data entry'!$AQ$6:$AQ$200,'Data Validation'!$V$10, 'Data entry'!$AP$6:$AP$200,'Data Validation'!$U$2, 'Data entry'!$BD$6:$BD$200,"&lt;&gt;*Negative*"))</f>
        <v>0</v>
      </c>
      <c r="BU104" s="15">
        <f>SUM(COUNTIFS('Data entry'!$R$6:$R$200,'Summary Data'!$A104,'Data entry'!$B$6:$B$200,{"Confirmed";"Probable"},'Data entry'!$AQ$6:$AQ$200,'Data Validation'!$V$10, 'Data entry'!$AP$6:$AP$200,'Data Validation'!$U$3, 'Data entry'!$BD$6:$BD$200,"&lt;&gt;*Negative*"))</f>
        <v>0</v>
      </c>
      <c r="BV104" s="15">
        <f>SUM(COUNTIFS('Data entry'!$R$6:$R$200,'Summary Data'!$A104,'Data entry'!$B$6:$B$200,{"Confirmed";"Probable"},'Data entry'!$AQ$6:$AQ$200,'Data Validation'!$V$10, 'Data entry'!$AP$6:$AP$200,'Data Validation'!$U$4, 'Data entry'!$BD$6:$BD$200,"&lt;&gt;*Negative*"))</f>
        <v>0</v>
      </c>
      <c r="BW104" s="15">
        <f>SUM(COUNTIFS('Data entry'!$R$6:$R$200,'Summary Data'!$A104,'Data entry'!$B$6:$B$200,{"Confirmed";"Probable"},'Data entry'!$AQ$6:$AQ$200,'Data Validation'!$V$10, 'Data entry'!$AP$6:$AP$200,'Data Validation'!$U$5, 'Data entry'!$BD$6:$BD$200,"&lt;&gt;*Negative*"))</f>
        <v>0</v>
      </c>
      <c r="BX104" s="15">
        <f>SUM(COUNTIFS('Data entry'!$R$6:$R$200,'Summary Data'!$A104,'Data entry'!$B$6:$B$200,{"Confirmed";"Probable"},'Data entry'!$AQ$6:$AQ$200,'Data Validation'!$V$10, 'Data entry'!$AP$6:$AP$200,'Data Validation'!$U$6, 'Data entry'!$BD$6:$BD$200,"&lt;&gt;*Negative*"))</f>
        <v>0</v>
      </c>
      <c r="BY104" s="15">
        <f>SUM(COUNTIFS('Data entry'!$R$6:$R$200,'Summary Data'!$A104,'Data entry'!$B$6:$B$200,{"Confirmed";"Probable"},'Data entry'!$AQ$6:$AQ$200,'Data Validation'!$V$11, 'Data entry'!$AP$6:$AP$200,'Data Validation'!$U$2, 'Data entry'!$BD$6:$BD$200,"&lt;&gt;*Negative*"))</f>
        <v>0</v>
      </c>
      <c r="BZ104" s="15">
        <f>SUM(COUNTIFS('Data entry'!$R$6:$R$200,'Summary Data'!$A104,'Data entry'!$B$6:$B$200,{"Confirmed";"Probable"},'Data entry'!$AQ$6:$AQ$200,'Data Validation'!$V$11, 'Data entry'!$AP$6:$AP$200,'Data Validation'!$U$3, 'Data entry'!$BD$6:$BD$200,"&lt;&gt;*Negative*"))</f>
        <v>0</v>
      </c>
      <c r="CA104" s="15">
        <f>SUM(COUNTIFS('Data entry'!$R$6:$R$200,'Summary Data'!$A104,'Data entry'!$B$6:$B$200,{"Confirmed";"Probable"},'Data entry'!$AQ$6:$AQ$200,'Data Validation'!$V$11, 'Data entry'!$AP$6:$AP$200,'Data Validation'!$U$4, 'Data entry'!$BD$6:$BD$200,"&lt;&gt;*Negative*"))</f>
        <v>0</v>
      </c>
      <c r="CB104" s="15">
        <f>SUM(COUNTIFS('Data entry'!$R$6:$R$200,'Summary Data'!$A104,'Data entry'!$B$6:$B$200,{"Confirmed";"Probable"},'Data entry'!$AQ$6:$AQ$200,'Data Validation'!$V$11, 'Data entry'!$AP$6:$AP$200,'Data Validation'!$U$5, 'Data entry'!$BD$6:$BD$200,"&lt;&gt;*Negative*"))</f>
        <v>0</v>
      </c>
      <c r="CC104" s="15">
        <f>SUM(COUNTIFS('Data entry'!$R$6:$R$200,'Summary Data'!$A104,'Data entry'!$B$6:$B$200,{"Confirmed";"Probable"},'Data entry'!$AQ$6:$AQ$200,'Data Validation'!$V$11, 'Data entry'!$AP$6:$AP$200,'Data Validation'!$U$6, 'Data entry'!$BD$6:$BD$200,"&lt;&gt;*Negative*"))</f>
        <v>0</v>
      </c>
    </row>
    <row r="105" spans="1:81" x14ac:dyDescent="0.3">
      <c r="A105" s="12">
        <f t="shared" si="9"/>
        <v>93</v>
      </c>
      <c r="B105" s="13">
        <f t="shared" si="6"/>
        <v>0</v>
      </c>
      <c r="C105" s="13">
        <f>COUNTIFS('Data entry'!$R$6:$R$200,$A105,'Data entry'!$B$6:$B$200,"Confirmed",'Data entry'!$BD$6:$BD$200,"&lt;&gt;*Negative*")</f>
        <v>0</v>
      </c>
      <c r="D105" s="13">
        <f>COUNTIFS('Data entry'!$R$6:$R$200,$A105,'Data entry'!$B$6:$B$200,"Probable",'Data entry'!$BD$6:$BD$200,"&lt;&gt;*Negative*")</f>
        <v>0</v>
      </c>
      <c r="E105" s="13">
        <f>COUNTIFS('Data entry'!$R$6:$R$200,$A105,'Data entry'!$B$6:$B$200,"DNM")</f>
        <v>0</v>
      </c>
      <c r="F105" s="13">
        <f>SUM(COUNTIFS('Data entry'!$R$6:$R$200,'Summary Data'!$A105,'Data entry'!$B$6:$B$200,{"Confirmed";"Probable"},'Data entry'!$AO$6:$AO$200,$F$10, 'Data entry'!$BD$6:$BD$200,"&lt;&gt;*Negative*"))</f>
        <v>0</v>
      </c>
      <c r="G105" s="13">
        <f>SUM(COUNTIFS('Data entry'!$R$6:$R$200,'Summary Data'!$A105,'Data entry'!$B$6:$B$200,{"Confirmed";"Probable"},'Data entry'!$AO$6:$AO$200,$G$10, 'Data entry'!$BD$6:$BD$200,"&lt;&gt;*Negative*"))</f>
        <v>0</v>
      </c>
      <c r="H105" s="13">
        <f>SUM(COUNTIFS('Data entry'!$R$6:$R$200,'Summary Data'!$A105,'Data entry'!$B$6:$B$200,{"Confirmed";"Probable"},'Data entry'!$AO$6:$AO$200,$H$10, 'Data entry'!$BD$6:$BD$200,"&lt;&gt;*Negative*"))</f>
        <v>0</v>
      </c>
      <c r="I105" s="13">
        <f>SUM(COUNTIFS('Data entry'!$R$6:$R$200,'Summary Data'!$A105,'Data entry'!$B$6:$B$200,{"Confirmed";"Probable"},'Data entry'!$AO$6:$AO$200,$I$10, 'Data entry'!$BD$6:$BD$200,"&lt;&gt;*Negative*"))</f>
        <v>0</v>
      </c>
      <c r="J105" s="13">
        <f>SUM(COUNTIFS('Data entry'!$R$6:$R$200,'Summary Data'!$A105,'Data entry'!$B$6:$B$200,{"Confirmed";"Probable"},'Data entry'!$AO$6:$AO$200,$J$10, 'Data entry'!$BD$6:$BD$200,"&lt;&gt;*Negative*"))</f>
        <v>0</v>
      </c>
      <c r="K105" s="13">
        <f>SUM(COUNTIFS('Data entry'!$R$6:$R$200,'Summary Data'!$A105,'Data entry'!$B$6:$B$200,{"Confirmed";"Probable"},'Data entry'!$AO$6:$AO$200,$K$10, 'Data entry'!$BD$6:$BD$200,"&lt;&gt;*Negative*"))</f>
        <v>0</v>
      </c>
      <c r="L105" s="13">
        <f>SUM(COUNTIFS('Data entry'!$R$6:$R$200,'Summary Data'!$A105,'Data entry'!$B$6:$B$200,{"Confirmed";"Probable"},'Data entry'!$AO$6:$AO$200,$L$10, 'Data entry'!$BD$6:$BD$200,"&lt;&gt;*Negative*"))</f>
        <v>0</v>
      </c>
      <c r="M105" s="13">
        <f>SUM(COUNTIFS('Data entry'!$R$6:$R$200,'Summary Data'!$A105,'Data entry'!$B$6:$B$200,{"Confirmed";"Probable"},'Data entry'!$AO$6:$AO$200,$M$10, 'Data entry'!$BD$6:$BD$200,"&lt;&gt;*Negative*"))</f>
        <v>0</v>
      </c>
      <c r="N105" s="13">
        <f>SUM(COUNTIFS('Data entry'!$R$6:$R$200,'Summary Data'!$A105,'Data entry'!$B$6:$B$200,{"Confirmed";"Probable"},'Data entry'!$AO$6:$AO$200,$N$10, 'Data entry'!$BD$6:$BD$200,"&lt;&gt;*Negative*"))</f>
        <v>0</v>
      </c>
      <c r="O105" s="15">
        <f t="shared" si="7"/>
        <v>0</v>
      </c>
      <c r="P105" s="15">
        <f t="shared" si="8"/>
        <v>0</v>
      </c>
      <c r="Q105" s="15">
        <f>SUM(COUNTIFS('Data entry'!$R$6:$R$200,'Summary Data'!$A105,'Data entry'!$B$6:$B$200,{"Confirmed";"Probable"},'Data entry'!$AP$6:$AP$200,'Data Validation'!$U$2, 'Data entry'!$BD$6:$BD$200,"&lt;&gt;*Negative*"))</f>
        <v>0</v>
      </c>
      <c r="R105" s="15">
        <f>SUM(COUNTIFS('Data entry'!$R$6:$R$200,'Summary Data'!$A105,'Data entry'!$B$6:$B$200,{"Confirmed";"Probable"},'Data entry'!$AP$6:$AP$200,'Data Validation'!$U$3, 'Data entry'!$BD$6:$BD$200,"&lt;&gt;*Negative*"))</f>
        <v>0</v>
      </c>
      <c r="S105" s="15">
        <f>SUM(COUNTIFS('Data entry'!$R$6:$R$200,'Summary Data'!$A105,'Data entry'!$B$6:$B$200,{"Confirmed";"Probable"},'Data entry'!$AP$6:$AP$200,'Data Validation'!$U$4, 'Data entry'!$BD$6:$BD$200,"&lt;&gt;*Negative*"))</f>
        <v>0</v>
      </c>
      <c r="T105" s="15">
        <f>SUM(COUNTIFS('Data entry'!$R$6:$R$200,'Summary Data'!$A105,'Data entry'!$B$6:$B$200,{"Confirmed";"Probable"},'Data entry'!$AP$6:$AP$200,'Data Validation'!$U$5, 'Data entry'!$BD$6:$BD$200,"&lt;&gt;*Negative*"))</f>
        <v>0</v>
      </c>
      <c r="U105" s="15">
        <f>SUM(COUNTIFS('Data entry'!$R$6:$R$200,'Summary Data'!$A105,'Data entry'!$B$6:$B$200,{"Confirmed";"Probable"},'Data entry'!$AP$6:$AP$200,'Data Validation'!$U$6, 'Data entry'!$BD$6:$BD$200,"&lt;&gt;*Negative*"))</f>
        <v>0</v>
      </c>
      <c r="V105" s="15">
        <f>SUM(COUNTIFS('Data entry'!$R$6:$R$200,'Summary Data'!$A105,'Data entry'!$B$6:$B$200,{"Confirmed";"Probable"},'Data entry'!$AQ$6:$AQ$200,'Data Validation'!$V$2, 'Data entry'!$BD$6:$BD$200,"&lt;&gt;*Negative*"))</f>
        <v>0</v>
      </c>
      <c r="W105" s="15">
        <f>SUM(COUNTIFS('Data entry'!$R$6:$R$200,'Summary Data'!$A105,'Data entry'!$B$6:$B$200,{"Confirmed";"Probable"},'Data entry'!$AQ$6:$AQ$200,'Data Validation'!$V$3, 'Data entry'!$BD$6:$BD$200,"&lt;&gt;*Negative*"))</f>
        <v>0</v>
      </c>
      <c r="X105" s="15">
        <f>SUM(COUNTIFS('Data entry'!$R$6:$R$200,'Summary Data'!$A105,'Data entry'!$B$6:$B$200,{"Confirmed";"Probable"},'Data entry'!$AQ$6:$AQ$200,'Data Validation'!$V$4, 'Data entry'!$BD$6:$BD$200,"&lt;&gt;*Negative*"))</f>
        <v>0</v>
      </c>
      <c r="Y105" s="15">
        <f>SUM(COUNTIFS('Data entry'!$R$6:$R$200,'Summary Data'!$A105,'Data entry'!$B$6:$B$200,{"Confirmed";"Probable"},'Data entry'!$AQ$6:$AQ$200,'Data Validation'!$V$5, 'Data entry'!$BD$6:$BD$200,"&lt;&gt;*Negative*"))</f>
        <v>0</v>
      </c>
      <c r="Z105" s="15">
        <f>SUM(COUNTIFS('Data entry'!$R$6:$R$200,'Summary Data'!$A105,'Data entry'!$B$6:$B$200,{"Confirmed";"Probable"},'Data entry'!$AQ$6:$AQ$200,'Data Validation'!$V$6, 'Data entry'!$BD$6:$BD$200,"&lt;&gt;*Negative*"))</f>
        <v>0</v>
      </c>
      <c r="AA105" s="15">
        <f>SUM(COUNTIFS('Data entry'!$R$6:$R$200,'Summary Data'!$A105,'Data entry'!$B$6:$B$200,{"Confirmed";"Probable"},'Data entry'!$AQ$6:$AQ$200,'Data Validation'!$V$7, 'Data entry'!$BD$6:$BD$200,"&lt;&gt;*Negative*"))</f>
        <v>0</v>
      </c>
      <c r="AB105" s="15">
        <f>SUM(COUNTIFS('Data entry'!$R$6:$R$200,'Summary Data'!$A105,'Data entry'!$B$6:$B$200,{"Confirmed";"Probable"},'Data entry'!$AQ$6:$AQ$200,'Data Validation'!$V$8, 'Data entry'!$BD$6:$BD$200,"&lt;&gt;*Negative*"))</f>
        <v>0</v>
      </c>
      <c r="AC105" s="15">
        <f>SUM(COUNTIFS('Data entry'!$R$6:$R$200,'Summary Data'!$A105,'Data entry'!$B$6:$B$200,{"Confirmed";"Probable"},'Data entry'!$AQ$6:$AQ$200,'Data Validation'!$V$9, 'Data entry'!$BD$6:$BD$200,"&lt;&gt;*Negative*"))</f>
        <v>0</v>
      </c>
      <c r="AD105" s="15">
        <f>SUM(COUNTIFS('Data entry'!$R$6:$R$200,'Summary Data'!$A105,'Data entry'!$B$6:$B$200,{"Confirmed";"Probable"},'Data entry'!$AQ$6:$AQ$200,'Data Validation'!$V$10, 'Data entry'!$BD$6:$BD$200,"&lt;&gt;*Negative*"))</f>
        <v>0</v>
      </c>
      <c r="AE105" s="15">
        <f>SUM(COUNTIFS('Data entry'!$R$6:$R$200,'Summary Data'!$A105,'Data entry'!$B$6:$B$200,{"Confirmed";"Probable"},'Data entry'!$AQ$6:$AQ$200,'Data Validation'!$V$11, 'Data entry'!$BD$6:$BD$200,"&lt;&gt;*Negative*"))</f>
        <v>0</v>
      </c>
      <c r="AF105" s="15">
        <f>SUM(COUNTIFS('Data entry'!$R$6:$R$200,'Summary Data'!$A105,'Data entry'!$B$6:$B$200,{"Confirmed";"Probable"},'Data entry'!$AQ$6:$AQ$200,'Data Validation'!$V$2, 'Data entry'!$AP$6:$AP$200,'Data Validation'!$U$2, 'Data entry'!$BD$6:$BD$200,"&lt;&gt;*Negative*"))</f>
        <v>0</v>
      </c>
      <c r="AG105" s="15">
        <f>SUM(COUNTIFS('Data entry'!$R$6:$R$200,'Summary Data'!$A105,'Data entry'!$B$6:$B$200,{"Confirmed";"Probable"},'Data entry'!$AQ$6:$AQ$200,'Data Validation'!$V$2, 'Data entry'!$AP$6:$AP$200,'Data Validation'!$U$3, 'Data entry'!$BD$6:$BD$200,"&lt;&gt;*Negative*"))</f>
        <v>0</v>
      </c>
      <c r="AH105" s="15">
        <f>SUM(COUNTIFS('Data entry'!$R$6:$R$200,'Summary Data'!$A105,'Data entry'!$B$6:$B$200,{"Confirmed";"Probable"},'Data entry'!$AQ$6:$AQ$200,'Data Validation'!$V$2, 'Data entry'!$AP$6:$AP$200,'Data Validation'!$U$4, 'Data entry'!$BD$6:$BD$200,"&lt;&gt;*Negative*"))</f>
        <v>0</v>
      </c>
      <c r="AI105" s="15">
        <f>SUM(COUNTIFS('Data entry'!$R$6:$R$200,'Summary Data'!$A105,'Data entry'!$B$6:$B$200,{"Confirmed";"Probable"},'Data entry'!$AQ$6:$AQ$200,'Data Validation'!$V$2, 'Data entry'!$AP$6:$AP$200,'Data Validation'!$U$5, 'Data entry'!$BD$6:$BD$200,"&lt;&gt;*Negative*"))</f>
        <v>0</v>
      </c>
      <c r="AJ105" s="15">
        <f>SUM(COUNTIFS('Data entry'!$R$6:$R$200,'Summary Data'!$A105,'Data entry'!$B$6:$B$200,{"Confirmed";"Probable"},'Data entry'!$AQ$6:$AQ$200,'Data Validation'!$V$2, 'Data entry'!$AP$6:$AP$200,'Data Validation'!$U$6, 'Data entry'!$BD$6:$BD$200,"&lt;&gt;*Negative*"))</f>
        <v>0</v>
      </c>
      <c r="AK105" s="15">
        <f>SUM(COUNTIFS('Data entry'!$R$6:$R$200,'Summary Data'!$A105,'Data entry'!$B$6:$B$200,{"Confirmed";"Probable"},'Data entry'!$AQ$6:$AQ$200,'Data Validation'!$V$3, 'Data entry'!$AP$6:$AP$200,'Data Validation'!$U$2, 'Data entry'!$BD$6:$BD$200,"&lt;&gt;*Negative*"))</f>
        <v>0</v>
      </c>
      <c r="AL105" s="15">
        <f>SUM(COUNTIFS('Data entry'!$R$6:$R$200,'Summary Data'!$A105,'Data entry'!$B$6:$B$200,{"Confirmed";"Probable"},'Data entry'!$AQ$6:$AQ$200,'Data Validation'!$V$3, 'Data entry'!$AP$6:$AP$200,'Data Validation'!$U$3, 'Data entry'!$BD$6:$BD$200,"&lt;&gt;*Negative*"))</f>
        <v>0</v>
      </c>
      <c r="AM105" s="15">
        <f>SUM(COUNTIFS('Data entry'!$R$6:$R$200,'Summary Data'!$A105,'Data entry'!$B$6:$B$200,{"Confirmed";"Probable"},'Data entry'!$AQ$6:$AQ$200,'Data Validation'!$V$3, 'Data entry'!$AP$6:$AP$200,'Data Validation'!$U$4, 'Data entry'!$BD$6:$BD$200,"&lt;&gt;*Negative*"))</f>
        <v>0</v>
      </c>
      <c r="AN105" s="15">
        <f>SUM(COUNTIFS('Data entry'!$R$6:$R$200,'Summary Data'!$A105,'Data entry'!$B$6:$B$200,{"Confirmed";"Probable"},'Data entry'!$AQ$6:$AQ$200,'Data Validation'!$V$3, 'Data entry'!$AP$6:$AP$200,'Data Validation'!$U$5, 'Data entry'!$BD$6:$BD$200,"&lt;&gt;*Negative*"))</f>
        <v>0</v>
      </c>
      <c r="AO105" s="15">
        <f>SUM(COUNTIFS('Data entry'!$R$6:$R$200,'Summary Data'!$A105,'Data entry'!$B$6:$B$200,{"Confirmed";"Probable"},'Data entry'!$AQ$6:$AQ$200,'Data Validation'!$V$3, 'Data entry'!$AP$6:$AP$200,'Data Validation'!$U$6, 'Data entry'!$BD$6:$BD$200,"&lt;&gt;*Negative*"))</f>
        <v>0</v>
      </c>
      <c r="AP105" s="15">
        <f>SUM(COUNTIFS('Data entry'!$R$6:$R$200,'Summary Data'!$A105,'Data entry'!$B$6:$B$200,{"Confirmed";"Probable"},'Data entry'!$AQ$6:$AQ$200,'Data Validation'!$V$4, 'Data entry'!$AP$6:$AP$200,'Data Validation'!$U$2, 'Data entry'!$BD$6:$BD$200,"&lt;&gt;*Negative*"))</f>
        <v>0</v>
      </c>
      <c r="AQ105" s="15">
        <f>SUM(COUNTIFS('Data entry'!$R$6:$R$200,'Summary Data'!$A105,'Data entry'!$B$6:$B$200,{"Confirmed";"Probable"},'Data entry'!$AQ$6:$AQ$200,'Data Validation'!$V$4, 'Data entry'!$AP$6:$AP$200,'Data Validation'!$U$3, 'Data entry'!$BD$6:$BD$200,"&lt;&gt;*Negative*"))</f>
        <v>0</v>
      </c>
      <c r="AR105" s="15">
        <f>SUM(COUNTIFS('Data entry'!$R$6:$R$200,'Summary Data'!$A105,'Data entry'!$B$6:$B$200,{"Confirmed";"Probable"},'Data entry'!$AQ$6:$AQ$200,'Data Validation'!$V$4, 'Data entry'!$AP$6:$AP$200,'Data Validation'!$U$4, 'Data entry'!$BD$6:$BD$200,"&lt;&gt;*Negative*"))</f>
        <v>0</v>
      </c>
      <c r="AS105" s="15">
        <f>SUM(COUNTIFS('Data entry'!$R$6:$R$200,'Summary Data'!$A105,'Data entry'!$B$6:$B$200,{"Confirmed";"Probable"},'Data entry'!$AQ$6:$AQ$200,'Data Validation'!$V$4, 'Data entry'!$AP$6:$AP$200,'Data Validation'!$U$5, 'Data entry'!$BD$6:$BD$200,"&lt;&gt;*Negative*"))</f>
        <v>0</v>
      </c>
      <c r="AT105" s="15">
        <f>SUM(COUNTIFS('Data entry'!$R$6:$R$200,'Summary Data'!$A105,'Data entry'!$B$6:$B$200,{"Confirmed";"Probable"},'Data entry'!$AQ$6:$AQ$200,'Data Validation'!$V$4, 'Data entry'!$AP$6:$AP$200,'Data Validation'!$U$6, 'Data entry'!$BD$6:$BD$200,"&lt;&gt;*Negative*"))</f>
        <v>0</v>
      </c>
      <c r="AU105" s="15">
        <f>SUM(COUNTIFS('Data entry'!$R$6:$R$200,'Summary Data'!$A105,'Data entry'!$B$6:$B$200,{"Confirmed";"Probable"},'Data entry'!$AQ$6:$AQ$200,'Data Validation'!$V$5, 'Data entry'!$AP$6:$AP$200,'Data Validation'!$U$2, 'Data entry'!$BD$6:$BD$200,"&lt;&gt;*Negative*"))</f>
        <v>0</v>
      </c>
      <c r="AV105" s="15">
        <f>SUM(COUNTIFS('Data entry'!$R$6:$R$200,'Summary Data'!$A105,'Data entry'!$B$6:$B$200,{"Confirmed";"Probable"},'Data entry'!$AQ$6:$AQ$200,'Data Validation'!$V$5, 'Data entry'!$AP$6:$AP$200,'Data Validation'!$U$3, 'Data entry'!$BD$6:$BD$200,"&lt;&gt;*Negative*"))</f>
        <v>0</v>
      </c>
      <c r="AW105" s="15">
        <f>SUM(COUNTIFS('Data entry'!$R$6:$R$200,'Summary Data'!$A105,'Data entry'!$B$6:$B$200,{"Confirmed";"Probable"},'Data entry'!$AQ$6:$AQ$200,'Data Validation'!$V$5, 'Data entry'!$AP$6:$AP$200,'Data Validation'!$U$4, 'Data entry'!$BD$6:$BD$200,"&lt;&gt;*Negative*"))</f>
        <v>0</v>
      </c>
      <c r="AX105" s="15">
        <f>SUM(COUNTIFS('Data entry'!$R$6:$R$200,'Summary Data'!$A105,'Data entry'!$B$6:$B$200,{"Confirmed";"Probable"},'Data entry'!$AQ$6:$AQ$200,'Data Validation'!$V$5, 'Data entry'!$AP$6:$AP$200,'Data Validation'!$U$5, 'Data entry'!$BD$6:$BD$200,"&lt;&gt;*Negative*"))</f>
        <v>0</v>
      </c>
      <c r="AY105" s="15">
        <f>SUM(COUNTIFS('Data entry'!$R$6:$R$200,'Summary Data'!$A105,'Data entry'!$B$6:$B$200,{"Confirmed";"Probable"},'Data entry'!$AQ$6:$AQ$200,'Data Validation'!$V$5, 'Data entry'!$AP$6:$AP$200,'Data Validation'!$U$6, 'Data entry'!$BD$6:$BD$200,"&lt;&gt;*Negative*"))</f>
        <v>0</v>
      </c>
      <c r="AZ105" s="15">
        <f>SUM(COUNTIFS('Data entry'!$R$6:$R$200,'Summary Data'!$A105,'Data entry'!$B$6:$B$200,{"Confirmed";"Probable"},'Data entry'!$AQ$6:$AQ$200,'Data Validation'!$V$6, 'Data entry'!$AP$6:$AP$200,'Data Validation'!$U$2, 'Data entry'!$BD$6:$BD$200,"&lt;&gt;*Negative*"))</f>
        <v>0</v>
      </c>
      <c r="BA105" s="15">
        <f>SUM(COUNTIFS('Data entry'!$R$6:$R$200,'Summary Data'!$A105,'Data entry'!$B$6:$B$200,{"Confirmed";"Probable"},'Data entry'!$AQ$6:$AQ$200,'Data Validation'!$V$6, 'Data entry'!$AP$6:$AP$200,'Data Validation'!$U$3, 'Data entry'!$BD$6:$BD$200,"&lt;&gt;*Negative*"))</f>
        <v>0</v>
      </c>
      <c r="BB105" s="15">
        <f>SUM(COUNTIFS('Data entry'!$R$6:$R$200,'Summary Data'!$A105,'Data entry'!$B$6:$B$200,{"Confirmed";"Probable"},'Data entry'!$AQ$6:$AQ$200,'Data Validation'!$V$6, 'Data entry'!$AP$6:$AP$200,'Data Validation'!$U$4, 'Data entry'!$BD$6:$BD$200,"&lt;&gt;*Negative*"))</f>
        <v>0</v>
      </c>
      <c r="BC105" s="15">
        <f>SUM(COUNTIFS('Data entry'!$R$6:$R$200,'Summary Data'!$A105,'Data entry'!$B$6:$B$200,{"Confirmed";"Probable"},'Data entry'!$AQ$6:$AQ$200,'Data Validation'!$V$6, 'Data entry'!$AP$6:$AP$200,'Data Validation'!$U$5, 'Data entry'!$BD$6:$BD$200,"&lt;&gt;*Negative*"))</f>
        <v>0</v>
      </c>
      <c r="BD105" s="15">
        <f>SUM(COUNTIFS('Data entry'!$R$6:$R$200,'Summary Data'!$A105,'Data entry'!$B$6:$B$200,{"Confirmed";"Probable"},'Data entry'!$AQ$6:$AQ$200,'Data Validation'!$V$6, 'Data entry'!$AP$6:$AP$200,'Data Validation'!$U$6, 'Data entry'!$BD$6:$BD$200,"&lt;&gt;*Negative*"))</f>
        <v>0</v>
      </c>
      <c r="BE105" s="15">
        <f>SUM(COUNTIFS('Data entry'!$R$6:$R$200,'Summary Data'!$A105,'Data entry'!$B$6:$B$200,{"Confirmed";"Probable"},'Data entry'!$AQ$6:$AQ$200,'Data Validation'!$V$7, 'Data entry'!$AP$6:$AP$200,'Data Validation'!$U$2, 'Data entry'!$BD$6:$BD$200,"&lt;&gt;*Negative*"))</f>
        <v>0</v>
      </c>
      <c r="BF105" s="15">
        <f>SUM(COUNTIFS('Data entry'!$R$6:$R$200,'Summary Data'!$A105,'Data entry'!$B$6:$B$200,{"Confirmed";"Probable"},'Data entry'!$AQ$6:$AQ$200,'Data Validation'!$V$7, 'Data entry'!$AP$6:$AP$200,'Data Validation'!$U$3, 'Data entry'!$BD$6:$BD$200,"&lt;&gt;*Negative*"))</f>
        <v>0</v>
      </c>
      <c r="BG105" s="15">
        <f>SUM(COUNTIFS('Data entry'!$R$6:$R$200,'Summary Data'!$A105,'Data entry'!$B$6:$B$200,{"Confirmed";"Probable"},'Data entry'!$AQ$6:$AQ$200,'Data Validation'!$V$7, 'Data entry'!$AP$6:$AP$200,'Data Validation'!$U$4, 'Data entry'!$BD$6:$BD$200,"&lt;&gt;*Negative*"))</f>
        <v>0</v>
      </c>
      <c r="BH105" s="15">
        <f>SUM(COUNTIFS('Data entry'!$R$6:$R$200,'Summary Data'!$A105,'Data entry'!$B$6:$B$200,{"Confirmed";"Probable"},'Data entry'!$AQ$6:$AQ$200,'Data Validation'!$V$7, 'Data entry'!$AP$6:$AP$200,'Data Validation'!$U$5, 'Data entry'!$BD$6:$BD$200,"&lt;&gt;*Negative*"))</f>
        <v>0</v>
      </c>
      <c r="BI105" s="15">
        <f>SUM(COUNTIFS('Data entry'!$R$6:$R$200,'Summary Data'!$A105,'Data entry'!$B$6:$B$200,{"Confirmed";"Probable"},'Data entry'!$AQ$6:$AQ$200,'Data Validation'!$V$7, 'Data entry'!$AP$6:$AP$200,'Data Validation'!$U$6, 'Data entry'!$BD$6:$BD$200,"&lt;&gt;*Negative*"))</f>
        <v>0</v>
      </c>
      <c r="BJ105" s="15">
        <f>SUM(COUNTIFS('Data entry'!$R$6:$R$200,'Summary Data'!$A105,'Data entry'!$B$6:$B$200,{"Confirmed";"Probable"},'Data entry'!$AQ$6:$AQ$200,'Data Validation'!$V$8, 'Data entry'!$AP$6:$AP$200,'Data Validation'!$U$2, 'Data entry'!$BD$6:$BD$200,"&lt;&gt;*Negative*"))</f>
        <v>0</v>
      </c>
      <c r="BK105" s="15">
        <f>SUM(COUNTIFS('Data entry'!$R$6:$R$200,'Summary Data'!$A105,'Data entry'!$B$6:$B$200,{"Confirmed";"Probable"},'Data entry'!$AQ$6:$AQ$200,'Data Validation'!$V$8, 'Data entry'!$AP$6:$AP$200,'Data Validation'!$U$3, 'Data entry'!$BD$6:$BD$200,"&lt;&gt;*Negative*"))</f>
        <v>0</v>
      </c>
      <c r="BL105" s="15">
        <f>SUM(COUNTIFS('Data entry'!$R$6:$R$200,'Summary Data'!$A105,'Data entry'!$B$6:$B$200,{"Confirmed";"Probable"},'Data entry'!$AQ$6:$AQ$200,'Data Validation'!$V$8, 'Data entry'!$AP$6:$AP$200,'Data Validation'!$U$4, 'Data entry'!$BD$6:$BD$200,"&lt;&gt;*Negative*"))</f>
        <v>0</v>
      </c>
      <c r="BM105" s="15">
        <f>SUM(COUNTIFS('Data entry'!$R$6:$R$200,'Summary Data'!$A105,'Data entry'!$B$6:$B$200,{"Confirmed";"Probable"},'Data entry'!$AQ$6:$AQ$200,'Data Validation'!$V$8, 'Data entry'!$AP$6:$AP$200,'Data Validation'!$U$5, 'Data entry'!$BD$6:$BD$200,"&lt;&gt;*Negative*"))</f>
        <v>0</v>
      </c>
      <c r="BN105" s="15">
        <f>SUM(COUNTIFS('Data entry'!$R$6:$R$200,'Summary Data'!$A105,'Data entry'!$B$6:$B$200,{"Confirmed";"Probable"},'Data entry'!$AQ$6:$AQ$200,'Data Validation'!$V$8, 'Data entry'!$AP$6:$AP$200,'Data Validation'!$U$6, 'Data entry'!$BD$6:$BD$200,"&lt;&gt;*Negative*"))</f>
        <v>0</v>
      </c>
      <c r="BO105" s="15">
        <f>SUM(COUNTIFS('Data entry'!$R$6:$R$200,'Summary Data'!$A105,'Data entry'!$B$6:$B$200,{"Confirmed";"Probable"},'Data entry'!$AQ$6:$AQ$200,'Data Validation'!$V$9, 'Data entry'!$AP$6:$AP$200,'Data Validation'!$U$2, 'Data entry'!$BD$6:$BD$200,"&lt;&gt;*Negative*"))</f>
        <v>0</v>
      </c>
      <c r="BP105" s="15">
        <f>SUM(COUNTIFS('Data entry'!$R$6:$R$200,'Summary Data'!$A105,'Data entry'!$B$6:$B$200,{"Confirmed";"Probable"},'Data entry'!$AQ$6:$AQ$200,'Data Validation'!$V$9, 'Data entry'!$AP$6:$AP$200,'Data Validation'!$U$3, 'Data entry'!$BD$6:$BD$200,"&lt;&gt;*Negative*"))</f>
        <v>0</v>
      </c>
      <c r="BQ105" s="15">
        <f>SUM(COUNTIFS('Data entry'!$R$6:$R$200,'Summary Data'!$A105,'Data entry'!$B$6:$B$200,{"Confirmed";"Probable"},'Data entry'!$AQ$6:$AQ$200,'Data Validation'!$V$9, 'Data entry'!$AP$6:$AP$200,'Data Validation'!$U$4, 'Data entry'!$BD$6:$BD$200,"&lt;&gt;*Negative*"))</f>
        <v>0</v>
      </c>
      <c r="BR105" s="15">
        <f>SUM(COUNTIFS('Data entry'!$R$6:$R$200,'Summary Data'!$A105,'Data entry'!$B$6:$B$200,{"Confirmed";"Probable"},'Data entry'!$AQ$6:$AQ$200,'Data Validation'!$V$9, 'Data entry'!$AP$6:$AP$200,'Data Validation'!$U$5, 'Data entry'!$BD$6:$BD$200,"&lt;&gt;*Negative*"))</f>
        <v>0</v>
      </c>
      <c r="BS105" s="15">
        <f>SUM(COUNTIFS('Data entry'!$R$6:$R$200,'Summary Data'!$A105,'Data entry'!$B$6:$B$200,{"Confirmed";"Probable"},'Data entry'!$AQ$6:$AQ$200,'Data Validation'!$V$9, 'Data entry'!$AP$6:$AP$200,'Data Validation'!$U$6, 'Data entry'!$BD$6:$BD$200,"&lt;&gt;*Negative*"))</f>
        <v>0</v>
      </c>
      <c r="BT105" s="15">
        <f>SUM(COUNTIFS('Data entry'!$R$6:$R$200,'Summary Data'!$A105,'Data entry'!$B$6:$B$200,{"Confirmed";"Probable"},'Data entry'!$AQ$6:$AQ$200,'Data Validation'!$V$10, 'Data entry'!$AP$6:$AP$200,'Data Validation'!$U$2, 'Data entry'!$BD$6:$BD$200,"&lt;&gt;*Negative*"))</f>
        <v>0</v>
      </c>
      <c r="BU105" s="15">
        <f>SUM(COUNTIFS('Data entry'!$R$6:$R$200,'Summary Data'!$A105,'Data entry'!$B$6:$B$200,{"Confirmed";"Probable"},'Data entry'!$AQ$6:$AQ$200,'Data Validation'!$V$10, 'Data entry'!$AP$6:$AP$200,'Data Validation'!$U$3, 'Data entry'!$BD$6:$BD$200,"&lt;&gt;*Negative*"))</f>
        <v>0</v>
      </c>
      <c r="BV105" s="15">
        <f>SUM(COUNTIFS('Data entry'!$R$6:$R$200,'Summary Data'!$A105,'Data entry'!$B$6:$B$200,{"Confirmed";"Probable"},'Data entry'!$AQ$6:$AQ$200,'Data Validation'!$V$10, 'Data entry'!$AP$6:$AP$200,'Data Validation'!$U$4, 'Data entry'!$BD$6:$BD$200,"&lt;&gt;*Negative*"))</f>
        <v>0</v>
      </c>
      <c r="BW105" s="15">
        <f>SUM(COUNTIFS('Data entry'!$R$6:$R$200,'Summary Data'!$A105,'Data entry'!$B$6:$B$200,{"Confirmed";"Probable"},'Data entry'!$AQ$6:$AQ$200,'Data Validation'!$V$10, 'Data entry'!$AP$6:$AP$200,'Data Validation'!$U$5, 'Data entry'!$BD$6:$BD$200,"&lt;&gt;*Negative*"))</f>
        <v>0</v>
      </c>
      <c r="BX105" s="15">
        <f>SUM(COUNTIFS('Data entry'!$R$6:$R$200,'Summary Data'!$A105,'Data entry'!$B$6:$B$200,{"Confirmed";"Probable"},'Data entry'!$AQ$6:$AQ$200,'Data Validation'!$V$10, 'Data entry'!$AP$6:$AP$200,'Data Validation'!$U$6, 'Data entry'!$BD$6:$BD$200,"&lt;&gt;*Negative*"))</f>
        <v>0</v>
      </c>
      <c r="BY105" s="15">
        <f>SUM(COUNTIFS('Data entry'!$R$6:$R$200,'Summary Data'!$A105,'Data entry'!$B$6:$B$200,{"Confirmed";"Probable"},'Data entry'!$AQ$6:$AQ$200,'Data Validation'!$V$11, 'Data entry'!$AP$6:$AP$200,'Data Validation'!$U$2, 'Data entry'!$BD$6:$BD$200,"&lt;&gt;*Negative*"))</f>
        <v>0</v>
      </c>
      <c r="BZ105" s="15">
        <f>SUM(COUNTIFS('Data entry'!$R$6:$R$200,'Summary Data'!$A105,'Data entry'!$B$6:$B$200,{"Confirmed";"Probable"},'Data entry'!$AQ$6:$AQ$200,'Data Validation'!$V$11, 'Data entry'!$AP$6:$AP$200,'Data Validation'!$U$3, 'Data entry'!$BD$6:$BD$200,"&lt;&gt;*Negative*"))</f>
        <v>0</v>
      </c>
      <c r="CA105" s="15">
        <f>SUM(COUNTIFS('Data entry'!$R$6:$R$200,'Summary Data'!$A105,'Data entry'!$B$6:$B$200,{"Confirmed";"Probable"},'Data entry'!$AQ$6:$AQ$200,'Data Validation'!$V$11, 'Data entry'!$AP$6:$AP$200,'Data Validation'!$U$4, 'Data entry'!$BD$6:$BD$200,"&lt;&gt;*Negative*"))</f>
        <v>0</v>
      </c>
      <c r="CB105" s="15">
        <f>SUM(COUNTIFS('Data entry'!$R$6:$R$200,'Summary Data'!$A105,'Data entry'!$B$6:$B$200,{"Confirmed";"Probable"},'Data entry'!$AQ$6:$AQ$200,'Data Validation'!$V$11, 'Data entry'!$AP$6:$AP$200,'Data Validation'!$U$5, 'Data entry'!$BD$6:$BD$200,"&lt;&gt;*Negative*"))</f>
        <v>0</v>
      </c>
      <c r="CC105" s="15">
        <f>SUM(COUNTIFS('Data entry'!$R$6:$R$200,'Summary Data'!$A105,'Data entry'!$B$6:$B$200,{"Confirmed";"Probable"},'Data entry'!$AQ$6:$AQ$200,'Data Validation'!$V$11, 'Data entry'!$AP$6:$AP$200,'Data Validation'!$U$6, 'Data entry'!$BD$6:$BD$200,"&lt;&gt;*Negative*"))</f>
        <v>0</v>
      </c>
    </row>
    <row r="106" spans="1:81" x14ac:dyDescent="0.3">
      <c r="A106" s="12">
        <f t="shared" si="9"/>
        <v>94</v>
      </c>
      <c r="B106" s="13">
        <f t="shared" si="6"/>
        <v>0</v>
      </c>
      <c r="C106" s="13">
        <f>COUNTIFS('Data entry'!$R$6:$R$200,$A106,'Data entry'!$B$6:$B$200,"Confirmed",'Data entry'!$BD$6:$BD$200,"&lt;&gt;*Negative*")</f>
        <v>0</v>
      </c>
      <c r="D106" s="13">
        <f>COUNTIFS('Data entry'!$R$6:$R$200,$A106,'Data entry'!$B$6:$B$200,"Probable",'Data entry'!$BD$6:$BD$200,"&lt;&gt;*Negative*")</f>
        <v>0</v>
      </c>
      <c r="E106" s="13">
        <f>COUNTIFS('Data entry'!$R$6:$R$200,$A106,'Data entry'!$B$6:$B$200,"DNM")</f>
        <v>0</v>
      </c>
      <c r="F106" s="13">
        <f>SUM(COUNTIFS('Data entry'!$R$6:$R$200,'Summary Data'!$A106,'Data entry'!$B$6:$B$200,{"Confirmed";"Probable"},'Data entry'!$AO$6:$AO$200,$F$10, 'Data entry'!$BD$6:$BD$200,"&lt;&gt;*Negative*"))</f>
        <v>0</v>
      </c>
      <c r="G106" s="13">
        <f>SUM(COUNTIFS('Data entry'!$R$6:$R$200,'Summary Data'!$A106,'Data entry'!$B$6:$B$200,{"Confirmed";"Probable"},'Data entry'!$AO$6:$AO$200,$G$10, 'Data entry'!$BD$6:$BD$200,"&lt;&gt;*Negative*"))</f>
        <v>0</v>
      </c>
      <c r="H106" s="13">
        <f>SUM(COUNTIFS('Data entry'!$R$6:$R$200,'Summary Data'!$A106,'Data entry'!$B$6:$B$200,{"Confirmed";"Probable"},'Data entry'!$AO$6:$AO$200,$H$10, 'Data entry'!$BD$6:$BD$200,"&lt;&gt;*Negative*"))</f>
        <v>0</v>
      </c>
      <c r="I106" s="13">
        <f>SUM(COUNTIFS('Data entry'!$R$6:$R$200,'Summary Data'!$A106,'Data entry'!$B$6:$B$200,{"Confirmed";"Probable"},'Data entry'!$AO$6:$AO$200,$I$10, 'Data entry'!$BD$6:$BD$200,"&lt;&gt;*Negative*"))</f>
        <v>0</v>
      </c>
      <c r="J106" s="13">
        <f>SUM(COUNTIFS('Data entry'!$R$6:$R$200,'Summary Data'!$A106,'Data entry'!$B$6:$B$200,{"Confirmed";"Probable"},'Data entry'!$AO$6:$AO$200,$J$10, 'Data entry'!$BD$6:$BD$200,"&lt;&gt;*Negative*"))</f>
        <v>0</v>
      </c>
      <c r="K106" s="13">
        <f>SUM(COUNTIFS('Data entry'!$R$6:$R$200,'Summary Data'!$A106,'Data entry'!$B$6:$B$200,{"Confirmed";"Probable"},'Data entry'!$AO$6:$AO$200,$K$10, 'Data entry'!$BD$6:$BD$200,"&lt;&gt;*Negative*"))</f>
        <v>0</v>
      </c>
      <c r="L106" s="13">
        <f>SUM(COUNTIFS('Data entry'!$R$6:$R$200,'Summary Data'!$A106,'Data entry'!$B$6:$B$200,{"Confirmed";"Probable"},'Data entry'!$AO$6:$AO$200,$L$10, 'Data entry'!$BD$6:$BD$200,"&lt;&gt;*Negative*"))</f>
        <v>0</v>
      </c>
      <c r="M106" s="13">
        <f>SUM(COUNTIFS('Data entry'!$R$6:$R$200,'Summary Data'!$A106,'Data entry'!$B$6:$B$200,{"Confirmed";"Probable"},'Data entry'!$AO$6:$AO$200,$M$10, 'Data entry'!$BD$6:$BD$200,"&lt;&gt;*Negative*"))</f>
        <v>0</v>
      </c>
      <c r="N106" s="13">
        <f>SUM(COUNTIFS('Data entry'!$R$6:$R$200,'Summary Data'!$A106,'Data entry'!$B$6:$B$200,{"Confirmed";"Probable"},'Data entry'!$AO$6:$AO$200,$N$10, 'Data entry'!$BD$6:$BD$200,"&lt;&gt;*Negative*"))</f>
        <v>0</v>
      </c>
      <c r="O106" s="15">
        <f t="shared" si="7"/>
        <v>0</v>
      </c>
      <c r="P106" s="15">
        <f t="shared" si="8"/>
        <v>0</v>
      </c>
      <c r="Q106" s="15">
        <f>SUM(COUNTIFS('Data entry'!$R$6:$R$200,'Summary Data'!$A106,'Data entry'!$B$6:$B$200,{"Confirmed";"Probable"},'Data entry'!$AP$6:$AP$200,'Data Validation'!$U$2, 'Data entry'!$BD$6:$BD$200,"&lt;&gt;*Negative*"))</f>
        <v>0</v>
      </c>
      <c r="R106" s="15">
        <f>SUM(COUNTIFS('Data entry'!$R$6:$R$200,'Summary Data'!$A106,'Data entry'!$B$6:$B$200,{"Confirmed";"Probable"},'Data entry'!$AP$6:$AP$200,'Data Validation'!$U$3, 'Data entry'!$BD$6:$BD$200,"&lt;&gt;*Negative*"))</f>
        <v>0</v>
      </c>
      <c r="S106" s="15">
        <f>SUM(COUNTIFS('Data entry'!$R$6:$R$200,'Summary Data'!$A106,'Data entry'!$B$6:$B$200,{"Confirmed";"Probable"},'Data entry'!$AP$6:$AP$200,'Data Validation'!$U$4, 'Data entry'!$BD$6:$BD$200,"&lt;&gt;*Negative*"))</f>
        <v>0</v>
      </c>
      <c r="T106" s="15">
        <f>SUM(COUNTIFS('Data entry'!$R$6:$R$200,'Summary Data'!$A106,'Data entry'!$B$6:$B$200,{"Confirmed";"Probable"},'Data entry'!$AP$6:$AP$200,'Data Validation'!$U$5, 'Data entry'!$BD$6:$BD$200,"&lt;&gt;*Negative*"))</f>
        <v>0</v>
      </c>
      <c r="U106" s="15">
        <f>SUM(COUNTIFS('Data entry'!$R$6:$R$200,'Summary Data'!$A106,'Data entry'!$B$6:$B$200,{"Confirmed";"Probable"},'Data entry'!$AP$6:$AP$200,'Data Validation'!$U$6, 'Data entry'!$BD$6:$BD$200,"&lt;&gt;*Negative*"))</f>
        <v>0</v>
      </c>
      <c r="V106" s="15">
        <f>SUM(COUNTIFS('Data entry'!$R$6:$R$200,'Summary Data'!$A106,'Data entry'!$B$6:$B$200,{"Confirmed";"Probable"},'Data entry'!$AQ$6:$AQ$200,'Data Validation'!$V$2, 'Data entry'!$BD$6:$BD$200,"&lt;&gt;*Negative*"))</f>
        <v>0</v>
      </c>
      <c r="W106" s="15">
        <f>SUM(COUNTIFS('Data entry'!$R$6:$R$200,'Summary Data'!$A106,'Data entry'!$B$6:$B$200,{"Confirmed";"Probable"},'Data entry'!$AQ$6:$AQ$200,'Data Validation'!$V$3, 'Data entry'!$BD$6:$BD$200,"&lt;&gt;*Negative*"))</f>
        <v>0</v>
      </c>
      <c r="X106" s="15">
        <f>SUM(COUNTIFS('Data entry'!$R$6:$R$200,'Summary Data'!$A106,'Data entry'!$B$6:$B$200,{"Confirmed";"Probable"},'Data entry'!$AQ$6:$AQ$200,'Data Validation'!$V$4, 'Data entry'!$BD$6:$BD$200,"&lt;&gt;*Negative*"))</f>
        <v>0</v>
      </c>
      <c r="Y106" s="15">
        <f>SUM(COUNTIFS('Data entry'!$R$6:$R$200,'Summary Data'!$A106,'Data entry'!$B$6:$B$200,{"Confirmed";"Probable"},'Data entry'!$AQ$6:$AQ$200,'Data Validation'!$V$5, 'Data entry'!$BD$6:$BD$200,"&lt;&gt;*Negative*"))</f>
        <v>0</v>
      </c>
      <c r="Z106" s="15">
        <f>SUM(COUNTIFS('Data entry'!$R$6:$R$200,'Summary Data'!$A106,'Data entry'!$B$6:$B$200,{"Confirmed";"Probable"},'Data entry'!$AQ$6:$AQ$200,'Data Validation'!$V$6, 'Data entry'!$BD$6:$BD$200,"&lt;&gt;*Negative*"))</f>
        <v>0</v>
      </c>
      <c r="AA106" s="15">
        <f>SUM(COUNTIFS('Data entry'!$R$6:$R$200,'Summary Data'!$A106,'Data entry'!$B$6:$B$200,{"Confirmed";"Probable"},'Data entry'!$AQ$6:$AQ$200,'Data Validation'!$V$7, 'Data entry'!$BD$6:$BD$200,"&lt;&gt;*Negative*"))</f>
        <v>0</v>
      </c>
      <c r="AB106" s="15">
        <f>SUM(COUNTIFS('Data entry'!$R$6:$R$200,'Summary Data'!$A106,'Data entry'!$B$6:$B$200,{"Confirmed";"Probable"},'Data entry'!$AQ$6:$AQ$200,'Data Validation'!$V$8, 'Data entry'!$BD$6:$BD$200,"&lt;&gt;*Negative*"))</f>
        <v>0</v>
      </c>
      <c r="AC106" s="15">
        <f>SUM(COUNTIFS('Data entry'!$R$6:$R$200,'Summary Data'!$A106,'Data entry'!$B$6:$B$200,{"Confirmed";"Probable"},'Data entry'!$AQ$6:$AQ$200,'Data Validation'!$V$9, 'Data entry'!$BD$6:$BD$200,"&lt;&gt;*Negative*"))</f>
        <v>0</v>
      </c>
      <c r="AD106" s="15">
        <f>SUM(COUNTIFS('Data entry'!$R$6:$R$200,'Summary Data'!$A106,'Data entry'!$B$6:$B$200,{"Confirmed";"Probable"},'Data entry'!$AQ$6:$AQ$200,'Data Validation'!$V$10, 'Data entry'!$BD$6:$BD$200,"&lt;&gt;*Negative*"))</f>
        <v>0</v>
      </c>
      <c r="AE106" s="15">
        <f>SUM(COUNTIFS('Data entry'!$R$6:$R$200,'Summary Data'!$A106,'Data entry'!$B$6:$B$200,{"Confirmed";"Probable"},'Data entry'!$AQ$6:$AQ$200,'Data Validation'!$V$11, 'Data entry'!$BD$6:$BD$200,"&lt;&gt;*Negative*"))</f>
        <v>0</v>
      </c>
      <c r="AF106" s="15">
        <f>SUM(COUNTIFS('Data entry'!$R$6:$R$200,'Summary Data'!$A106,'Data entry'!$B$6:$B$200,{"Confirmed";"Probable"},'Data entry'!$AQ$6:$AQ$200,'Data Validation'!$V$2, 'Data entry'!$AP$6:$AP$200,'Data Validation'!$U$2, 'Data entry'!$BD$6:$BD$200,"&lt;&gt;*Negative*"))</f>
        <v>0</v>
      </c>
      <c r="AG106" s="15">
        <f>SUM(COUNTIFS('Data entry'!$R$6:$R$200,'Summary Data'!$A106,'Data entry'!$B$6:$B$200,{"Confirmed";"Probable"},'Data entry'!$AQ$6:$AQ$200,'Data Validation'!$V$2, 'Data entry'!$AP$6:$AP$200,'Data Validation'!$U$3, 'Data entry'!$BD$6:$BD$200,"&lt;&gt;*Negative*"))</f>
        <v>0</v>
      </c>
      <c r="AH106" s="15">
        <f>SUM(COUNTIFS('Data entry'!$R$6:$R$200,'Summary Data'!$A106,'Data entry'!$B$6:$B$200,{"Confirmed";"Probable"},'Data entry'!$AQ$6:$AQ$200,'Data Validation'!$V$2, 'Data entry'!$AP$6:$AP$200,'Data Validation'!$U$4, 'Data entry'!$BD$6:$BD$200,"&lt;&gt;*Negative*"))</f>
        <v>0</v>
      </c>
      <c r="AI106" s="15">
        <f>SUM(COUNTIFS('Data entry'!$R$6:$R$200,'Summary Data'!$A106,'Data entry'!$B$6:$B$200,{"Confirmed";"Probable"},'Data entry'!$AQ$6:$AQ$200,'Data Validation'!$V$2, 'Data entry'!$AP$6:$AP$200,'Data Validation'!$U$5, 'Data entry'!$BD$6:$BD$200,"&lt;&gt;*Negative*"))</f>
        <v>0</v>
      </c>
      <c r="AJ106" s="15">
        <f>SUM(COUNTIFS('Data entry'!$R$6:$R$200,'Summary Data'!$A106,'Data entry'!$B$6:$B$200,{"Confirmed";"Probable"},'Data entry'!$AQ$6:$AQ$200,'Data Validation'!$V$2, 'Data entry'!$AP$6:$AP$200,'Data Validation'!$U$6, 'Data entry'!$BD$6:$BD$200,"&lt;&gt;*Negative*"))</f>
        <v>0</v>
      </c>
      <c r="AK106" s="15">
        <f>SUM(COUNTIFS('Data entry'!$R$6:$R$200,'Summary Data'!$A106,'Data entry'!$B$6:$B$200,{"Confirmed";"Probable"},'Data entry'!$AQ$6:$AQ$200,'Data Validation'!$V$3, 'Data entry'!$AP$6:$AP$200,'Data Validation'!$U$2, 'Data entry'!$BD$6:$BD$200,"&lt;&gt;*Negative*"))</f>
        <v>0</v>
      </c>
      <c r="AL106" s="15">
        <f>SUM(COUNTIFS('Data entry'!$R$6:$R$200,'Summary Data'!$A106,'Data entry'!$B$6:$B$200,{"Confirmed";"Probable"},'Data entry'!$AQ$6:$AQ$200,'Data Validation'!$V$3, 'Data entry'!$AP$6:$AP$200,'Data Validation'!$U$3, 'Data entry'!$BD$6:$BD$200,"&lt;&gt;*Negative*"))</f>
        <v>0</v>
      </c>
      <c r="AM106" s="15">
        <f>SUM(COUNTIFS('Data entry'!$R$6:$R$200,'Summary Data'!$A106,'Data entry'!$B$6:$B$200,{"Confirmed";"Probable"},'Data entry'!$AQ$6:$AQ$200,'Data Validation'!$V$3, 'Data entry'!$AP$6:$AP$200,'Data Validation'!$U$4, 'Data entry'!$BD$6:$BD$200,"&lt;&gt;*Negative*"))</f>
        <v>0</v>
      </c>
      <c r="AN106" s="15">
        <f>SUM(COUNTIFS('Data entry'!$R$6:$R$200,'Summary Data'!$A106,'Data entry'!$B$6:$B$200,{"Confirmed";"Probable"},'Data entry'!$AQ$6:$AQ$200,'Data Validation'!$V$3, 'Data entry'!$AP$6:$AP$200,'Data Validation'!$U$5, 'Data entry'!$BD$6:$BD$200,"&lt;&gt;*Negative*"))</f>
        <v>0</v>
      </c>
      <c r="AO106" s="15">
        <f>SUM(COUNTIFS('Data entry'!$R$6:$R$200,'Summary Data'!$A106,'Data entry'!$B$6:$B$200,{"Confirmed";"Probable"},'Data entry'!$AQ$6:$AQ$200,'Data Validation'!$V$3, 'Data entry'!$AP$6:$AP$200,'Data Validation'!$U$6, 'Data entry'!$BD$6:$BD$200,"&lt;&gt;*Negative*"))</f>
        <v>0</v>
      </c>
      <c r="AP106" s="15">
        <f>SUM(COUNTIFS('Data entry'!$R$6:$R$200,'Summary Data'!$A106,'Data entry'!$B$6:$B$200,{"Confirmed";"Probable"},'Data entry'!$AQ$6:$AQ$200,'Data Validation'!$V$4, 'Data entry'!$AP$6:$AP$200,'Data Validation'!$U$2, 'Data entry'!$BD$6:$BD$200,"&lt;&gt;*Negative*"))</f>
        <v>0</v>
      </c>
      <c r="AQ106" s="15">
        <f>SUM(COUNTIFS('Data entry'!$R$6:$R$200,'Summary Data'!$A106,'Data entry'!$B$6:$B$200,{"Confirmed";"Probable"},'Data entry'!$AQ$6:$AQ$200,'Data Validation'!$V$4, 'Data entry'!$AP$6:$AP$200,'Data Validation'!$U$3, 'Data entry'!$BD$6:$BD$200,"&lt;&gt;*Negative*"))</f>
        <v>0</v>
      </c>
      <c r="AR106" s="15">
        <f>SUM(COUNTIFS('Data entry'!$R$6:$R$200,'Summary Data'!$A106,'Data entry'!$B$6:$B$200,{"Confirmed";"Probable"},'Data entry'!$AQ$6:$AQ$200,'Data Validation'!$V$4, 'Data entry'!$AP$6:$AP$200,'Data Validation'!$U$4, 'Data entry'!$BD$6:$BD$200,"&lt;&gt;*Negative*"))</f>
        <v>0</v>
      </c>
      <c r="AS106" s="15">
        <f>SUM(COUNTIFS('Data entry'!$R$6:$R$200,'Summary Data'!$A106,'Data entry'!$B$6:$B$200,{"Confirmed";"Probable"},'Data entry'!$AQ$6:$AQ$200,'Data Validation'!$V$4, 'Data entry'!$AP$6:$AP$200,'Data Validation'!$U$5, 'Data entry'!$BD$6:$BD$200,"&lt;&gt;*Negative*"))</f>
        <v>0</v>
      </c>
      <c r="AT106" s="15">
        <f>SUM(COUNTIFS('Data entry'!$R$6:$R$200,'Summary Data'!$A106,'Data entry'!$B$6:$B$200,{"Confirmed";"Probable"},'Data entry'!$AQ$6:$AQ$200,'Data Validation'!$V$4, 'Data entry'!$AP$6:$AP$200,'Data Validation'!$U$6, 'Data entry'!$BD$6:$BD$200,"&lt;&gt;*Negative*"))</f>
        <v>0</v>
      </c>
      <c r="AU106" s="15">
        <f>SUM(COUNTIFS('Data entry'!$R$6:$R$200,'Summary Data'!$A106,'Data entry'!$B$6:$B$200,{"Confirmed";"Probable"},'Data entry'!$AQ$6:$AQ$200,'Data Validation'!$V$5, 'Data entry'!$AP$6:$AP$200,'Data Validation'!$U$2, 'Data entry'!$BD$6:$BD$200,"&lt;&gt;*Negative*"))</f>
        <v>0</v>
      </c>
      <c r="AV106" s="15">
        <f>SUM(COUNTIFS('Data entry'!$R$6:$R$200,'Summary Data'!$A106,'Data entry'!$B$6:$B$200,{"Confirmed";"Probable"},'Data entry'!$AQ$6:$AQ$200,'Data Validation'!$V$5, 'Data entry'!$AP$6:$AP$200,'Data Validation'!$U$3, 'Data entry'!$BD$6:$BD$200,"&lt;&gt;*Negative*"))</f>
        <v>0</v>
      </c>
      <c r="AW106" s="15">
        <f>SUM(COUNTIFS('Data entry'!$R$6:$R$200,'Summary Data'!$A106,'Data entry'!$B$6:$B$200,{"Confirmed";"Probable"},'Data entry'!$AQ$6:$AQ$200,'Data Validation'!$V$5, 'Data entry'!$AP$6:$AP$200,'Data Validation'!$U$4, 'Data entry'!$BD$6:$BD$200,"&lt;&gt;*Negative*"))</f>
        <v>0</v>
      </c>
      <c r="AX106" s="15">
        <f>SUM(COUNTIFS('Data entry'!$R$6:$R$200,'Summary Data'!$A106,'Data entry'!$B$6:$B$200,{"Confirmed";"Probable"},'Data entry'!$AQ$6:$AQ$200,'Data Validation'!$V$5, 'Data entry'!$AP$6:$AP$200,'Data Validation'!$U$5, 'Data entry'!$BD$6:$BD$200,"&lt;&gt;*Negative*"))</f>
        <v>0</v>
      </c>
      <c r="AY106" s="15">
        <f>SUM(COUNTIFS('Data entry'!$R$6:$R$200,'Summary Data'!$A106,'Data entry'!$B$6:$B$200,{"Confirmed";"Probable"},'Data entry'!$AQ$6:$AQ$200,'Data Validation'!$V$5, 'Data entry'!$AP$6:$AP$200,'Data Validation'!$U$6, 'Data entry'!$BD$6:$BD$200,"&lt;&gt;*Negative*"))</f>
        <v>0</v>
      </c>
      <c r="AZ106" s="15">
        <f>SUM(COUNTIFS('Data entry'!$R$6:$R$200,'Summary Data'!$A106,'Data entry'!$B$6:$B$200,{"Confirmed";"Probable"},'Data entry'!$AQ$6:$AQ$200,'Data Validation'!$V$6, 'Data entry'!$AP$6:$AP$200,'Data Validation'!$U$2, 'Data entry'!$BD$6:$BD$200,"&lt;&gt;*Negative*"))</f>
        <v>0</v>
      </c>
      <c r="BA106" s="15">
        <f>SUM(COUNTIFS('Data entry'!$R$6:$R$200,'Summary Data'!$A106,'Data entry'!$B$6:$B$200,{"Confirmed";"Probable"},'Data entry'!$AQ$6:$AQ$200,'Data Validation'!$V$6, 'Data entry'!$AP$6:$AP$200,'Data Validation'!$U$3, 'Data entry'!$BD$6:$BD$200,"&lt;&gt;*Negative*"))</f>
        <v>0</v>
      </c>
      <c r="BB106" s="15">
        <f>SUM(COUNTIFS('Data entry'!$R$6:$R$200,'Summary Data'!$A106,'Data entry'!$B$6:$B$200,{"Confirmed";"Probable"},'Data entry'!$AQ$6:$AQ$200,'Data Validation'!$V$6, 'Data entry'!$AP$6:$AP$200,'Data Validation'!$U$4, 'Data entry'!$BD$6:$BD$200,"&lt;&gt;*Negative*"))</f>
        <v>0</v>
      </c>
      <c r="BC106" s="15">
        <f>SUM(COUNTIFS('Data entry'!$R$6:$R$200,'Summary Data'!$A106,'Data entry'!$B$6:$B$200,{"Confirmed";"Probable"},'Data entry'!$AQ$6:$AQ$200,'Data Validation'!$V$6, 'Data entry'!$AP$6:$AP$200,'Data Validation'!$U$5, 'Data entry'!$BD$6:$BD$200,"&lt;&gt;*Negative*"))</f>
        <v>0</v>
      </c>
      <c r="BD106" s="15">
        <f>SUM(COUNTIFS('Data entry'!$R$6:$R$200,'Summary Data'!$A106,'Data entry'!$B$6:$B$200,{"Confirmed";"Probable"},'Data entry'!$AQ$6:$AQ$200,'Data Validation'!$V$6, 'Data entry'!$AP$6:$AP$200,'Data Validation'!$U$6, 'Data entry'!$BD$6:$BD$200,"&lt;&gt;*Negative*"))</f>
        <v>0</v>
      </c>
      <c r="BE106" s="15">
        <f>SUM(COUNTIFS('Data entry'!$R$6:$R$200,'Summary Data'!$A106,'Data entry'!$B$6:$B$200,{"Confirmed";"Probable"},'Data entry'!$AQ$6:$AQ$200,'Data Validation'!$V$7, 'Data entry'!$AP$6:$AP$200,'Data Validation'!$U$2, 'Data entry'!$BD$6:$BD$200,"&lt;&gt;*Negative*"))</f>
        <v>0</v>
      </c>
      <c r="BF106" s="15">
        <f>SUM(COUNTIFS('Data entry'!$R$6:$R$200,'Summary Data'!$A106,'Data entry'!$B$6:$B$200,{"Confirmed";"Probable"},'Data entry'!$AQ$6:$AQ$200,'Data Validation'!$V$7, 'Data entry'!$AP$6:$AP$200,'Data Validation'!$U$3, 'Data entry'!$BD$6:$BD$200,"&lt;&gt;*Negative*"))</f>
        <v>0</v>
      </c>
      <c r="BG106" s="15">
        <f>SUM(COUNTIFS('Data entry'!$R$6:$R$200,'Summary Data'!$A106,'Data entry'!$B$6:$B$200,{"Confirmed";"Probable"},'Data entry'!$AQ$6:$AQ$200,'Data Validation'!$V$7, 'Data entry'!$AP$6:$AP$200,'Data Validation'!$U$4, 'Data entry'!$BD$6:$BD$200,"&lt;&gt;*Negative*"))</f>
        <v>0</v>
      </c>
      <c r="BH106" s="15">
        <f>SUM(COUNTIFS('Data entry'!$R$6:$R$200,'Summary Data'!$A106,'Data entry'!$B$6:$B$200,{"Confirmed";"Probable"},'Data entry'!$AQ$6:$AQ$200,'Data Validation'!$V$7, 'Data entry'!$AP$6:$AP$200,'Data Validation'!$U$5, 'Data entry'!$BD$6:$BD$200,"&lt;&gt;*Negative*"))</f>
        <v>0</v>
      </c>
      <c r="BI106" s="15">
        <f>SUM(COUNTIFS('Data entry'!$R$6:$R$200,'Summary Data'!$A106,'Data entry'!$B$6:$B$200,{"Confirmed";"Probable"},'Data entry'!$AQ$6:$AQ$200,'Data Validation'!$V$7, 'Data entry'!$AP$6:$AP$200,'Data Validation'!$U$6, 'Data entry'!$BD$6:$BD$200,"&lt;&gt;*Negative*"))</f>
        <v>0</v>
      </c>
      <c r="BJ106" s="15">
        <f>SUM(COUNTIFS('Data entry'!$R$6:$R$200,'Summary Data'!$A106,'Data entry'!$B$6:$B$200,{"Confirmed";"Probable"},'Data entry'!$AQ$6:$AQ$200,'Data Validation'!$V$8, 'Data entry'!$AP$6:$AP$200,'Data Validation'!$U$2, 'Data entry'!$BD$6:$BD$200,"&lt;&gt;*Negative*"))</f>
        <v>0</v>
      </c>
      <c r="BK106" s="15">
        <f>SUM(COUNTIFS('Data entry'!$R$6:$R$200,'Summary Data'!$A106,'Data entry'!$B$6:$B$200,{"Confirmed";"Probable"},'Data entry'!$AQ$6:$AQ$200,'Data Validation'!$V$8, 'Data entry'!$AP$6:$AP$200,'Data Validation'!$U$3, 'Data entry'!$BD$6:$BD$200,"&lt;&gt;*Negative*"))</f>
        <v>0</v>
      </c>
      <c r="BL106" s="15">
        <f>SUM(COUNTIFS('Data entry'!$R$6:$R$200,'Summary Data'!$A106,'Data entry'!$B$6:$B$200,{"Confirmed";"Probable"},'Data entry'!$AQ$6:$AQ$200,'Data Validation'!$V$8, 'Data entry'!$AP$6:$AP$200,'Data Validation'!$U$4, 'Data entry'!$BD$6:$BD$200,"&lt;&gt;*Negative*"))</f>
        <v>0</v>
      </c>
      <c r="BM106" s="15">
        <f>SUM(COUNTIFS('Data entry'!$R$6:$R$200,'Summary Data'!$A106,'Data entry'!$B$6:$B$200,{"Confirmed";"Probable"},'Data entry'!$AQ$6:$AQ$200,'Data Validation'!$V$8, 'Data entry'!$AP$6:$AP$200,'Data Validation'!$U$5, 'Data entry'!$BD$6:$BD$200,"&lt;&gt;*Negative*"))</f>
        <v>0</v>
      </c>
      <c r="BN106" s="15">
        <f>SUM(COUNTIFS('Data entry'!$R$6:$R$200,'Summary Data'!$A106,'Data entry'!$B$6:$B$200,{"Confirmed";"Probable"},'Data entry'!$AQ$6:$AQ$200,'Data Validation'!$V$8, 'Data entry'!$AP$6:$AP$200,'Data Validation'!$U$6, 'Data entry'!$BD$6:$BD$200,"&lt;&gt;*Negative*"))</f>
        <v>0</v>
      </c>
      <c r="BO106" s="15">
        <f>SUM(COUNTIFS('Data entry'!$R$6:$R$200,'Summary Data'!$A106,'Data entry'!$B$6:$B$200,{"Confirmed";"Probable"},'Data entry'!$AQ$6:$AQ$200,'Data Validation'!$V$9, 'Data entry'!$AP$6:$AP$200,'Data Validation'!$U$2, 'Data entry'!$BD$6:$BD$200,"&lt;&gt;*Negative*"))</f>
        <v>0</v>
      </c>
      <c r="BP106" s="15">
        <f>SUM(COUNTIFS('Data entry'!$R$6:$R$200,'Summary Data'!$A106,'Data entry'!$B$6:$B$200,{"Confirmed";"Probable"},'Data entry'!$AQ$6:$AQ$200,'Data Validation'!$V$9, 'Data entry'!$AP$6:$AP$200,'Data Validation'!$U$3, 'Data entry'!$BD$6:$BD$200,"&lt;&gt;*Negative*"))</f>
        <v>0</v>
      </c>
      <c r="BQ106" s="15">
        <f>SUM(COUNTIFS('Data entry'!$R$6:$R$200,'Summary Data'!$A106,'Data entry'!$B$6:$B$200,{"Confirmed";"Probable"},'Data entry'!$AQ$6:$AQ$200,'Data Validation'!$V$9, 'Data entry'!$AP$6:$AP$200,'Data Validation'!$U$4, 'Data entry'!$BD$6:$BD$200,"&lt;&gt;*Negative*"))</f>
        <v>0</v>
      </c>
      <c r="BR106" s="15">
        <f>SUM(COUNTIFS('Data entry'!$R$6:$R$200,'Summary Data'!$A106,'Data entry'!$B$6:$B$200,{"Confirmed";"Probable"},'Data entry'!$AQ$6:$AQ$200,'Data Validation'!$V$9, 'Data entry'!$AP$6:$AP$200,'Data Validation'!$U$5, 'Data entry'!$BD$6:$BD$200,"&lt;&gt;*Negative*"))</f>
        <v>0</v>
      </c>
      <c r="BS106" s="15">
        <f>SUM(COUNTIFS('Data entry'!$R$6:$R$200,'Summary Data'!$A106,'Data entry'!$B$6:$B$200,{"Confirmed";"Probable"},'Data entry'!$AQ$6:$AQ$200,'Data Validation'!$V$9, 'Data entry'!$AP$6:$AP$200,'Data Validation'!$U$6, 'Data entry'!$BD$6:$BD$200,"&lt;&gt;*Negative*"))</f>
        <v>0</v>
      </c>
      <c r="BT106" s="15">
        <f>SUM(COUNTIFS('Data entry'!$R$6:$R$200,'Summary Data'!$A106,'Data entry'!$B$6:$B$200,{"Confirmed";"Probable"},'Data entry'!$AQ$6:$AQ$200,'Data Validation'!$V$10, 'Data entry'!$AP$6:$AP$200,'Data Validation'!$U$2, 'Data entry'!$BD$6:$BD$200,"&lt;&gt;*Negative*"))</f>
        <v>0</v>
      </c>
      <c r="BU106" s="15">
        <f>SUM(COUNTIFS('Data entry'!$R$6:$R$200,'Summary Data'!$A106,'Data entry'!$B$6:$B$200,{"Confirmed";"Probable"},'Data entry'!$AQ$6:$AQ$200,'Data Validation'!$V$10, 'Data entry'!$AP$6:$AP$200,'Data Validation'!$U$3, 'Data entry'!$BD$6:$BD$200,"&lt;&gt;*Negative*"))</f>
        <v>0</v>
      </c>
      <c r="BV106" s="15">
        <f>SUM(COUNTIFS('Data entry'!$R$6:$R$200,'Summary Data'!$A106,'Data entry'!$B$6:$B$200,{"Confirmed";"Probable"},'Data entry'!$AQ$6:$AQ$200,'Data Validation'!$V$10, 'Data entry'!$AP$6:$AP$200,'Data Validation'!$U$4, 'Data entry'!$BD$6:$BD$200,"&lt;&gt;*Negative*"))</f>
        <v>0</v>
      </c>
      <c r="BW106" s="15">
        <f>SUM(COUNTIFS('Data entry'!$R$6:$R$200,'Summary Data'!$A106,'Data entry'!$B$6:$B$200,{"Confirmed";"Probable"},'Data entry'!$AQ$6:$AQ$200,'Data Validation'!$V$10, 'Data entry'!$AP$6:$AP$200,'Data Validation'!$U$5, 'Data entry'!$BD$6:$BD$200,"&lt;&gt;*Negative*"))</f>
        <v>0</v>
      </c>
      <c r="BX106" s="15">
        <f>SUM(COUNTIFS('Data entry'!$R$6:$R$200,'Summary Data'!$A106,'Data entry'!$B$6:$B$200,{"Confirmed";"Probable"},'Data entry'!$AQ$6:$AQ$200,'Data Validation'!$V$10, 'Data entry'!$AP$6:$AP$200,'Data Validation'!$U$6, 'Data entry'!$BD$6:$BD$200,"&lt;&gt;*Negative*"))</f>
        <v>0</v>
      </c>
      <c r="BY106" s="15">
        <f>SUM(COUNTIFS('Data entry'!$R$6:$R$200,'Summary Data'!$A106,'Data entry'!$B$6:$B$200,{"Confirmed";"Probable"},'Data entry'!$AQ$6:$AQ$200,'Data Validation'!$V$11, 'Data entry'!$AP$6:$AP$200,'Data Validation'!$U$2, 'Data entry'!$BD$6:$BD$200,"&lt;&gt;*Negative*"))</f>
        <v>0</v>
      </c>
      <c r="BZ106" s="15">
        <f>SUM(COUNTIFS('Data entry'!$R$6:$R$200,'Summary Data'!$A106,'Data entry'!$B$6:$B$200,{"Confirmed";"Probable"},'Data entry'!$AQ$6:$AQ$200,'Data Validation'!$V$11, 'Data entry'!$AP$6:$AP$200,'Data Validation'!$U$3, 'Data entry'!$BD$6:$BD$200,"&lt;&gt;*Negative*"))</f>
        <v>0</v>
      </c>
      <c r="CA106" s="15">
        <f>SUM(COUNTIFS('Data entry'!$R$6:$R$200,'Summary Data'!$A106,'Data entry'!$B$6:$B$200,{"Confirmed";"Probable"},'Data entry'!$AQ$6:$AQ$200,'Data Validation'!$V$11, 'Data entry'!$AP$6:$AP$200,'Data Validation'!$U$4, 'Data entry'!$BD$6:$BD$200,"&lt;&gt;*Negative*"))</f>
        <v>0</v>
      </c>
      <c r="CB106" s="15">
        <f>SUM(COUNTIFS('Data entry'!$R$6:$R$200,'Summary Data'!$A106,'Data entry'!$B$6:$B$200,{"Confirmed";"Probable"},'Data entry'!$AQ$6:$AQ$200,'Data Validation'!$V$11, 'Data entry'!$AP$6:$AP$200,'Data Validation'!$U$5, 'Data entry'!$BD$6:$BD$200,"&lt;&gt;*Negative*"))</f>
        <v>0</v>
      </c>
      <c r="CC106" s="15">
        <f>SUM(COUNTIFS('Data entry'!$R$6:$R$200,'Summary Data'!$A106,'Data entry'!$B$6:$B$200,{"Confirmed";"Probable"},'Data entry'!$AQ$6:$AQ$200,'Data Validation'!$V$11, 'Data entry'!$AP$6:$AP$200,'Data Validation'!$U$6, 'Data entry'!$BD$6:$BD$200,"&lt;&gt;*Negative*"))</f>
        <v>0</v>
      </c>
    </row>
    <row r="107" spans="1:81" x14ac:dyDescent="0.3">
      <c r="A107" s="12">
        <f t="shared" si="9"/>
        <v>95</v>
      </c>
      <c r="B107" s="13">
        <f t="shared" si="6"/>
        <v>0</v>
      </c>
      <c r="C107" s="13">
        <f>COUNTIFS('Data entry'!$R$6:$R$200,$A107,'Data entry'!$B$6:$B$200,"Confirmed",'Data entry'!$BD$6:$BD$200,"&lt;&gt;*Negative*")</f>
        <v>0</v>
      </c>
      <c r="D107" s="13">
        <f>COUNTIFS('Data entry'!$R$6:$R$200,$A107,'Data entry'!$B$6:$B$200,"Probable",'Data entry'!$BD$6:$BD$200,"&lt;&gt;*Negative*")</f>
        <v>0</v>
      </c>
      <c r="E107" s="13">
        <f>COUNTIFS('Data entry'!$R$6:$R$200,$A107,'Data entry'!$B$6:$B$200,"DNM")</f>
        <v>0</v>
      </c>
      <c r="F107" s="13">
        <f>SUM(COUNTIFS('Data entry'!$R$6:$R$200,'Summary Data'!$A107,'Data entry'!$B$6:$B$200,{"Confirmed";"Probable"},'Data entry'!$AO$6:$AO$200,$F$10, 'Data entry'!$BD$6:$BD$200,"&lt;&gt;*Negative*"))</f>
        <v>0</v>
      </c>
      <c r="G107" s="13">
        <f>SUM(COUNTIFS('Data entry'!$R$6:$R$200,'Summary Data'!$A107,'Data entry'!$B$6:$B$200,{"Confirmed";"Probable"},'Data entry'!$AO$6:$AO$200,$G$10, 'Data entry'!$BD$6:$BD$200,"&lt;&gt;*Negative*"))</f>
        <v>0</v>
      </c>
      <c r="H107" s="13">
        <f>SUM(COUNTIFS('Data entry'!$R$6:$R$200,'Summary Data'!$A107,'Data entry'!$B$6:$B$200,{"Confirmed";"Probable"},'Data entry'!$AO$6:$AO$200,$H$10, 'Data entry'!$BD$6:$BD$200,"&lt;&gt;*Negative*"))</f>
        <v>0</v>
      </c>
      <c r="I107" s="13">
        <f>SUM(COUNTIFS('Data entry'!$R$6:$R$200,'Summary Data'!$A107,'Data entry'!$B$6:$B$200,{"Confirmed";"Probable"},'Data entry'!$AO$6:$AO$200,$I$10, 'Data entry'!$BD$6:$BD$200,"&lt;&gt;*Negative*"))</f>
        <v>0</v>
      </c>
      <c r="J107" s="13">
        <f>SUM(COUNTIFS('Data entry'!$R$6:$R$200,'Summary Data'!$A107,'Data entry'!$B$6:$B$200,{"Confirmed";"Probable"},'Data entry'!$AO$6:$AO$200,$J$10, 'Data entry'!$BD$6:$BD$200,"&lt;&gt;*Negative*"))</f>
        <v>0</v>
      </c>
      <c r="K107" s="13">
        <f>SUM(COUNTIFS('Data entry'!$R$6:$R$200,'Summary Data'!$A107,'Data entry'!$B$6:$B$200,{"Confirmed";"Probable"},'Data entry'!$AO$6:$AO$200,$K$10, 'Data entry'!$BD$6:$BD$200,"&lt;&gt;*Negative*"))</f>
        <v>0</v>
      </c>
      <c r="L107" s="13">
        <f>SUM(COUNTIFS('Data entry'!$R$6:$R$200,'Summary Data'!$A107,'Data entry'!$B$6:$B$200,{"Confirmed";"Probable"},'Data entry'!$AO$6:$AO$200,$L$10, 'Data entry'!$BD$6:$BD$200,"&lt;&gt;*Negative*"))</f>
        <v>0</v>
      </c>
      <c r="M107" s="13">
        <f>SUM(COUNTIFS('Data entry'!$R$6:$R$200,'Summary Data'!$A107,'Data entry'!$B$6:$B$200,{"Confirmed";"Probable"},'Data entry'!$AO$6:$AO$200,$M$10, 'Data entry'!$BD$6:$BD$200,"&lt;&gt;*Negative*"))</f>
        <v>0</v>
      </c>
      <c r="N107" s="13">
        <f>SUM(COUNTIFS('Data entry'!$R$6:$R$200,'Summary Data'!$A107,'Data entry'!$B$6:$B$200,{"Confirmed";"Probable"},'Data entry'!$AO$6:$AO$200,$N$10, 'Data entry'!$BD$6:$BD$200,"&lt;&gt;*Negative*"))</f>
        <v>0</v>
      </c>
      <c r="O107" s="15">
        <f t="shared" si="7"/>
        <v>0</v>
      </c>
      <c r="P107" s="15">
        <f t="shared" si="8"/>
        <v>0</v>
      </c>
      <c r="Q107" s="15">
        <f>SUM(COUNTIFS('Data entry'!$R$6:$R$200,'Summary Data'!$A107,'Data entry'!$B$6:$B$200,{"Confirmed";"Probable"},'Data entry'!$AP$6:$AP$200,'Data Validation'!$U$2, 'Data entry'!$BD$6:$BD$200,"&lt;&gt;*Negative*"))</f>
        <v>0</v>
      </c>
      <c r="R107" s="15">
        <f>SUM(COUNTIFS('Data entry'!$R$6:$R$200,'Summary Data'!$A107,'Data entry'!$B$6:$B$200,{"Confirmed";"Probable"},'Data entry'!$AP$6:$AP$200,'Data Validation'!$U$3, 'Data entry'!$BD$6:$BD$200,"&lt;&gt;*Negative*"))</f>
        <v>0</v>
      </c>
      <c r="S107" s="15">
        <f>SUM(COUNTIFS('Data entry'!$R$6:$R$200,'Summary Data'!$A107,'Data entry'!$B$6:$B$200,{"Confirmed";"Probable"},'Data entry'!$AP$6:$AP$200,'Data Validation'!$U$4, 'Data entry'!$BD$6:$BD$200,"&lt;&gt;*Negative*"))</f>
        <v>0</v>
      </c>
      <c r="T107" s="15">
        <f>SUM(COUNTIFS('Data entry'!$R$6:$R$200,'Summary Data'!$A107,'Data entry'!$B$6:$B$200,{"Confirmed";"Probable"},'Data entry'!$AP$6:$AP$200,'Data Validation'!$U$5, 'Data entry'!$BD$6:$BD$200,"&lt;&gt;*Negative*"))</f>
        <v>0</v>
      </c>
      <c r="U107" s="15">
        <f>SUM(COUNTIFS('Data entry'!$R$6:$R$200,'Summary Data'!$A107,'Data entry'!$B$6:$B$200,{"Confirmed";"Probable"},'Data entry'!$AP$6:$AP$200,'Data Validation'!$U$6, 'Data entry'!$BD$6:$BD$200,"&lt;&gt;*Negative*"))</f>
        <v>0</v>
      </c>
      <c r="V107" s="15">
        <f>SUM(COUNTIFS('Data entry'!$R$6:$R$200,'Summary Data'!$A107,'Data entry'!$B$6:$B$200,{"Confirmed";"Probable"},'Data entry'!$AQ$6:$AQ$200,'Data Validation'!$V$2, 'Data entry'!$BD$6:$BD$200,"&lt;&gt;*Negative*"))</f>
        <v>0</v>
      </c>
      <c r="W107" s="15">
        <f>SUM(COUNTIFS('Data entry'!$R$6:$R$200,'Summary Data'!$A107,'Data entry'!$B$6:$B$200,{"Confirmed";"Probable"},'Data entry'!$AQ$6:$AQ$200,'Data Validation'!$V$3, 'Data entry'!$BD$6:$BD$200,"&lt;&gt;*Negative*"))</f>
        <v>0</v>
      </c>
      <c r="X107" s="15">
        <f>SUM(COUNTIFS('Data entry'!$R$6:$R$200,'Summary Data'!$A107,'Data entry'!$B$6:$B$200,{"Confirmed";"Probable"},'Data entry'!$AQ$6:$AQ$200,'Data Validation'!$V$4, 'Data entry'!$BD$6:$BD$200,"&lt;&gt;*Negative*"))</f>
        <v>0</v>
      </c>
      <c r="Y107" s="15">
        <f>SUM(COUNTIFS('Data entry'!$R$6:$R$200,'Summary Data'!$A107,'Data entry'!$B$6:$B$200,{"Confirmed";"Probable"},'Data entry'!$AQ$6:$AQ$200,'Data Validation'!$V$5, 'Data entry'!$BD$6:$BD$200,"&lt;&gt;*Negative*"))</f>
        <v>0</v>
      </c>
      <c r="Z107" s="15">
        <f>SUM(COUNTIFS('Data entry'!$R$6:$R$200,'Summary Data'!$A107,'Data entry'!$B$6:$B$200,{"Confirmed";"Probable"},'Data entry'!$AQ$6:$AQ$200,'Data Validation'!$V$6, 'Data entry'!$BD$6:$BD$200,"&lt;&gt;*Negative*"))</f>
        <v>0</v>
      </c>
      <c r="AA107" s="15">
        <f>SUM(COUNTIFS('Data entry'!$R$6:$R$200,'Summary Data'!$A107,'Data entry'!$B$6:$B$200,{"Confirmed";"Probable"},'Data entry'!$AQ$6:$AQ$200,'Data Validation'!$V$7, 'Data entry'!$BD$6:$BD$200,"&lt;&gt;*Negative*"))</f>
        <v>0</v>
      </c>
      <c r="AB107" s="15">
        <f>SUM(COUNTIFS('Data entry'!$R$6:$R$200,'Summary Data'!$A107,'Data entry'!$B$6:$B$200,{"Confirmed";"Probable"},'Data entry'!$AQ$6:$AQ$200,'Data Validation'!$V$8, 'Data entry'!$BD$6:$BD$200,"&lt;&gt;*Negative*"))</f>
        <v>0</v>
      </c>
      <c r="AC107" s="15">
        <f>SUM(COUNTIFS('Data entry'!$R$6:$R$200,'Summary Data'!$A107,'Data entry'!$B$6:$B$200,{"Confirmed";"Probable"},'Data entry'!$AQ$6:$AQ$200,'Data Validation'!$V$9, 'Data entry'!$BD$6:$BD$200,"&lt;&gt;*Negative*"))</f>
        <v>0</v>
      </c>
      <c r="AD107" s="15">
        <f>SUM(COUNTIFS('Data entry'!$R$6:$R$200,'Summary Data'!$A107,'Data entry'!$B$6:$B$200,{"Confirmed";"Probable"},'Data entry'!$AQ$6:$AQ$200,'Data Validation'!$V$10, 'Data entry'!$BD$6:$BD$200,"&lt;&gt;*Negative*"))</f>
        <v>0</v>
      </c>
      <c r="AE107" s="15">
        <f>SUM(COUNTIFS('Data entry'!$R$6:$R$200,'Summary Data'!$A107,'Data entry'!$B$6:$B$200,{"Confirmed";"Probable"},'Data entry'!$AQ$6:$AQ$200,'Data Validation'!$V$11, 'Data entry'!$BD$6:$BD$200,"&lt;&gt;*Negative*"))</f>
        <v>0</v>
      </c>
      <c r="AF107" s="15">
        <f>SUM(COUNTIFS('Data entry'!$R$6:$R$200,'Summary Data'!$A107,'Data entry'!$B$6:$B$200,{"Confirmed";"Probable"},'Data entry'!$AQ$6:$AQ$200,'Data Validation'!$V$2, 'Data entry'!$AP$6:$AP$200,'Data Validation'!$U$2, 'Data entry'!$BD$6:$BD$200,"&lt;&gt;*Negative*"))</f>
        <v>0</v>
      </c>
      <c r="AG107" s="15">
        <f>SUM(COUNTIFS('Data entry'!$R$6:$R$200,'Summary Data'!$A107,'Data entry'!$B$6:$B$200,{"Confirmed";"Probable"},'Data entry'!$AQ$6:$AQ$200,'Data Validation'!$V$2, 'Data entry'!$AP$6:$AP$200,'Data Validation'!$U$3, 'Data entry'!$BD$6:$BD$200,"&lt;&gt;*Negative*"))</f>
        <v>0</v>
      </c>
      <c r="AH107" s="15">
        <f>SUM(COUNTIFS('Data entry'!$R$6:$R$200,'Summary Data'!$A107,'Data entry'!$B$6:$B$200,{"Confirmed";"Probable"},'Data entry'!$AQ$6:$AQ$200,'Data Validation'!$V$2, 'Data entry'!$AP$6:$AP$200,'Data Validation'!$U$4, 'Data entry'!$BD$6:$BD$200,"&lt;&gt;*Negative*"))</f>
        <v>0</v>
      </c>
      <c r="AI107" s="15">
        <f>SUM(COUNTIFS('Data entry'!$R$6:$R$200,'Summary Data'!$A107,'Data entry'!$B$6:$B$200,{"Confirmed";"Probable"},'Data entry'!$AQ$6:$AQ$200,'Data Validation'!$V$2, 'Data entry'!$AP$6:$AP$200,'Data Validation'!$U$5, 'Data entry'!$BD$6:$BD$200,"&lt;&gt;*Negative*"))</f>
        <v>0</v>
      </c>
      <c r="AJ107" s="15">
        <f>SUM(COUNTIFS('Data entry'!$R$6:$R$200,'Summary Data'!$A107,'Data entry'!$B$6:$B$200,{"Confirmed";"Probable"},'Data entry'!$AQ$6:$AQ$200,'Data Validation'!$V$2, 'Data entry'!$AP$6:$AP$200,'Data Validation'!$U$6, 'Data entry'!$BD$6:$BD$200,"&lt;&gt;*Negative*"))</f>
        <v>0</v>
      </c>
      <c r="AK107" s="15">
        <f>SUM(COUNTIFS('Data entry'!$R$6:$R$200,'Summary Data'!$A107,'Data entry'!$B$6:$B$200,{"Confirmed";"Probable"},'Data entry'!$AQ$6:$AQ$200,'Data Validation'!$V$3, 'Data entry'!$AP$6:$AP$200,'Data Validation'!$U$2, 'Data entry'!$BD$6:$BD$200,"&lt;&gt;*Negative*"))</f>
        <v>0</v>
      </c>
      <c r="AL107" s="15">
        <f>SUM(COUNTIFS('Data entry'!$R$6:$R$200,'Summary Data'!$A107,'Data entry'!$B$6:$B$200,{"Confirmed";"Probable"},'Data entry'!$AQ$6:$AQ$200,'Data Validation'!$V$3, 'Data entry'!$AP$6:$AP$200,'Data Validation'!$U$3, 'Data entry'!$BD$6:$BD$200,"&lt;&gt;*Negative*"))</f>
        <v>0</v>
      </c>
      <c r="AM107" s="15">
        <f>SUM(COUNTIFS('Data entry'!$R$6:$R$200,'Summary Data'!$A107,'Data entry'!$B$6:$B$200,{"Confirmed";"Probable"},'Data entry'!$AQ$6:$AQ$200,'Data Validation'!$V$3, 'Data entry'!$AP$6:$AP$200,'Data Validation'!$U$4, 'Data entry'!$BD$6:$BD$200,"&lt;&gt;*Negative*"))</f>
        <v>0</v>
      </c>
      <c r="AN107" s="15">
        <f>SUM(COUNTIFS('Data entry'!$R$6:$R$200,'Summary Data'!$A107,'Data entry'!$B$6:$B$200,{"Confirmed";"Probable"},'Data entry'!$AQ$6:$AQ$200,'Data Validation'!$V$3, 'Data entry'!$AP$6:$AP$200,'Data Validation'!$U$5, 'Data entry'!$BD$6:$BD$200,"&lt;&gt;*Negative*"))</f>
        <v>0</v>
      </c>
      <c r="AO107" s="15">
        <f>SUM(COUNTIFS('Data entry'!$R$6:$R$200,'Summary Data'!$A107,'Data entry'!$B$6:$B$200,{"Confirmed";"Probable"},'Data entry'!$AQ$6:$AQ$200,'Data Validation'!$V$3, 'Data entry'!$AP$6:$AP$200,'Data Validation'!$U$6, 'Data entry'!$BD$6:$BD$200,"&lt;&gt;*Negative*"))</f>
        <v>0</v>
      </c>
      <c r="AP107" s="15">
        <f>SUM(COUNTIFS('Data entry'!$R$6:$R$200,'Summary Data'!$A107,'Data entry'!$B$6:$B$200,{"Confirmed";"Probable"},'Data entry'!$AQ$6:$AQ$200,'Data Validation'!$V$4, 'Data entry'!$AP$6:$AP$200,'Data Validation'!$U$2, 'Data entry'!$BD$6:$BD$200,"&lt;&gt;*Negative*"))</f>
        <v>0</v>
      </c>
      <c r="AQ107" s="15">
        <f>SUM(COUNTIFS('Data entry'!$R$6:$R$200,'Summary Data'!$A107,'Data entry'!$B$6:$B$200,{"Confirmed";"Probable"},'Data entry'!$AQ$6:$AQ$200,'Data Validation'!$V$4, 'Data entry'!$AP$6:$AP$200,'Data Validation'!$U$3, 'Data entry'!$BD$6:$BD$200,"&lt;&gt;*Negative*"))</f>
        <v>0</v>
      </c>
      <c r="AR107" s="15">
        <f>SUM(COUNTIFS('Data entry'!$R$6:$R$200,'Summary Data'!$A107,'Data entry'!$B$6:$B$200,{"Confirmed";"Probable"},'Data entry'!$AQ$6:$AQ$200,'Data Validation'!$V$4, 'Data entry'!$AP$6:$AP$200,'Data Validation'!$U$4, 'Data entry'!$BD$6:$BD$200,"&lt;&gt;*Negative*"))</f>
        <v>0</v>
      </c>
      <c r="AS107" s="15">
        <f>SUM(COUNTIFS('Data entry'!$R$6:$R$200,'Summary Data'!$A107,'Data entry'!$B$6:$B$200,{"Confirmed";"Probable"},'Data entry'!$AQ$6:$AQ$200,'Data Validation'!$V$4, 'Data entry'!$AP$6:$AP$200,'Data Validation'!$U$5, 'Data entry'!$BD$6:$BD$200,"&lt;&gt;*Negative*"))</f>
        <v>0</v>
      </c>
      <c r="AT107" s="15">
        <f>SUM(COUNTIFS('Data entry'!$R$6:$R$200,'Summary Data'!$A107,'Data entry'!$B$6:$B$200,{"Confirmed";"Probable"},'Data entry'!$AQ$6:$AQ$200,'Data Validation'!$V$4, 'Data entry'!$AP$6:$AP$200,'Data Validation'!$U$6, 'Data entry'!$BD$6:$BD$200,"&lt;&gt;*Negative*"))</f>
        <v>0</v>
      </c>
      <c r="AU107" s="15">
        <f>SUM(COUNTIFS('Data entry'!$R$6:$R$200,'Summary Data'!$A107,'Data entry'!$B$6:$B$200,{"Confirmed";"Probable"},'Data entry'!$AQ$6:$AQ$200,'Data Validation'!$V$5, 'Data entry'!$AP$6:$AP$200,'Data Validation'!$U$2, 'Data entry'!$BD$6:$BD$200,"&lt;&gt;*Negative*"))</f>
        <v>0</v>
      </c>
      <c r="AV107" s="15">
        <f>SUM(COUNTIFS('Data entry'!$R$6:$R$200,'Summary Data'!$A107,'Data entry'!$B$6:$B$200,{"Confirmed";"Probable"},'Data entry'!$AQ$6:$AQ$200,'Data Validation'!$V$5, 'Data entry'!$AP$6:$AP$200,'Data Validation'!$U$3, 'Data entry'!$BD$6:$BD$200,"&lt;&gt;*Negative*"))</f>
        <v>0</v>
      </c>
      <c r="AW107" s="15">
        <f>SUM(COUNTIFS('Data entry'!$R$6:$R$200,'Summary Data'!$A107,'Data entry'!$B$6:$B$200,{"Confirmed";"Probable"},'Data entry'!$AQ$6:$AQ$200,'Data Validation'!$V$5, 'Data entry'!$AP$6:$AP$200,'Data Validation'!$U$4, 'Data entry'!$BD$6:$BD$200,"&lt;&gt;*Negative*"))</f>
        <v>0</v>
      </c>
      <c r="AX107" s="15">
        <f>SUM(COUNTIFS('Data entry'!$R$6:$R$200,'Summary Data'!$A107,'Data entry'!$B$6:$B$200,{"Confirmed";"Probable"},'Data entry'!$AQ$6:$AQ$200,'Data Validation'!$V$5, 'Data entry'!$AP$6:$AP$200,'Data Validation'!$U$5, 'Data entry'!$BD$6:$BD$200,"&lt;&gt;*Negative*"))</f>
        <v>0</v>
      </c>
      <c r="AY107" s="15">
        <f>SUM(COUNTIFS('Data entry'!$R$6:$R$200,'Summary Data'!$A107,'Data entry'!$B$6:$B$200,{"Confirmed";"Probable"},'Data entry'!$AQ$6:$AQ$200,'Data Validation'!$V$5, 'Data entry'!$AP$6:$AP$200,'Data Validation'!$U$6, 'Data entry'!$BD$6:$BD$200,"&lt;&gt;*Negative*"))</f>
        <v>0</v>
      </c>
      <c r="AZ107" s="15">
        <f>SUM(COUNTIFS('Data entry'!$R$6:$R$200,'Summary Data'!$A107,'Data entry'!$B$6:$B$200,{"Confirmed";"Probable"},'Data entry'!$AQ$6:$AQ$200,'Data Validation'!$V$6, 'Data entry'!$AP$6:$AP$200,'Data Validation'!$U$2, 'Data entry'!$BD$6:$BD$200,"&lt;&gt;*Negative*"))</f>
        <v>0</v>
      </c>
      <c r="BA107" s="15">
        <f>SUM(COUNTIFS('Data entry'!$R$6:$R$200,'Summary Data'!$A107,'Data entry'!$B$6:$B$200,{"Confirmed";"Probable"},'Data entry'!$AQ$6:$AQ$200,'Data Validation'!$V$6, 'Data entry'!$AP$6:$AP$200,'Data Validation'!$U$3, 'Data entry'!$BD$6:$BD$200,"&lt;&gt;*Negative*"))</f>
        <v>0</v>
      </c>
      <c r="BB107" s="15">
        <f>SUM(COUNTIFS('Data entry'!$R$6:$R$200,'Summary Data'!$A107,'Data entry'!$B$6:$B$200,{"Confirmed";"Probable"},'Data entry'!$AQ$6:$AQ$200,'Data Validation'!$V$6, 'Data entry'!$AP$6:$AP$200,'Data Validation'!$U$4, 'Data entry'!$BD$6:$BD$200,"&lt;&gt;*Negative*"))</f>
        <v>0</v>
      </c>
      <c r="BC107" s="15">
        <f>SUM(COUNTIFS('Data entry'!$R$6:$R$200,'Summary Data'!$A107,'Data entry'!$B$6:$B$200,{"Confirmed";"Probable"},'Data entry'!$AQ$6:$AQ$200,'Data Validation'!$V$6, 'Data entry'!$AP$6:$AP$200,'Data Validation'!$U$5, 'Data entry'!$BD$6:$BD$200,"&lt;&gt;*Negative*"))</f>
        <v>0</v>
      </c>
      <c r="BD107" s="15">
        <f>SUM(COUNTIFS('Data entry'!$R$6:$R$200,'Summary Data'!$A107,'Data entry'!$B$6:$B$200,{"Confirmed";"Probable"},'Data entry'!$AQ$6:$AQ$200,'Data Validation'!$V$6, 'Data entry'!$AP$6:$AP$200,'Data Validation'!$U$6, 'Data entry'!$BD$6:$BD$200,"&lt;&gt;*Negative*"))</f>
        <v>0</v>
      </c>
      <c r="BE107" s="15">
        <f>SUM(COUNTIFS('Data entry'!$R$6:$R$200,'Summary Data'!$A107,'Data entry'!$B$6:$B$200,{"Confirmed";"Probable"},'Data entry'!$AQ$6:$AQ$200,'Data Validation'!$V$7, 'Data entry'!$AP$6:$AP$200,'Data Validation'!$U$2, 'Data entry'!$BD$6:$BD$200,"&lt;&gt;*Negative*"))</f>
        <v>0</v>
      </c>
      <c r="BF107" s="15">
        <f>SUM(COUNTIFS('Data entry'!$R$6:$R$200,'Summary Data'!$A107,'Data entry'!$B$6:$B$200,{"Confirmed";"Probable"},'Data entry'!$AQ$6:$AQ$200,'Data Validation'!$V$7, 'Data entry'!$AP$6:$AP$200,'Data Validation'!$U$3, 'Data entry'!$BD$6:$BD$200,"&lt;&gt;*Negative*"))</f>
        <v>0</v>
      </c>
      <c r="BG107" s="15">
        <f>SUM(COUNTIFS('Data entry'!$R$6:$R$200,'Summary Data'!$A107,'Data entry'!$B$6:$B$200,{"Confirmed";"Probable"},'Data entry'!$AQ$6:$AQ$200,'Data Validation'!$V$7, 'Data entry'!$AP$6:$AP$200,'Data Validation'!$U$4, 'Data entry'!$BD$6:$BD$200,"&lt;&gt;*Negative*"))</f>
        <v>0</v>
      </c>
      <c r="BH107" s="15">
        <f>SUM(COUNTIFS('Data entry'!$R$6:$R$200,'Summary Data'!$A107,'Data entry'!$B$6:$B$200,{"Confirmed";"Probable"},'Data entry'!$AQ$6:$AQ$200,'Data Validation'!$V$7, 'Data entry'!$AP$6:$AP$200,'Data Validation'!$U$5, 'Data entry'!$BD$6:$BD$200,"&lt;&gt;*Negative*"))</f>
        <v>0</v>
      </c>
      <c r="BI107" s="15">
        <f>SUM(COUNTIFS('Data entry'!$R$6:$R$200,'Summary Data'!$A107,'Data entry'!$B$6:$B$200,{"Confirmed";"Probable"},'Data entry'!$AQ$6:$AQ$200,'Data Validation'!$V$7, 'Data entry'!$AP$6:$AP$200,'Data Validation'!$U$6, 'Data entry'!$BD$6:$BD$200,"&lt;&gt;*Negative*"))</f>
        <v>0</v>
      </c>
      <c r="BJ107" s="15">
        <f>SUM(COUNTIFS('Data entry'!$R$6:$R$200,'Summary Data'!$A107,'Data entry'!$B$6:$B$200,{"Confirmed";"Probable"},'Data entry'!$AQ$6:$AQ$200,'Data Validation'!$V$8, 'Data entry'!$AP$6:$AP$200,'Data Validation'!$U$2, 'Data entry'!$BD$6:$BD$200,"&lt;&gt;*Negative*"))</f>
        <v>0</v>
      </c>
      <c r="BK107" s="15">
        <f>SUM(COUNTIFS('Data entry'!$R$6:$R$200,'Summary Data'!$A107,'Data entry'!$B$6:$B$200,{"Confirmed";"Probable"},'Data entry'!$AQ$6:$AQ$200,'Data Validation'!$V$8, 'Data entry'!$AP$6:$AP$200,'Data Validation'!$U$3, 'Data entry'!$BD$6:$BD$200,"&lt;&gt;*Negative*"))</f>
        <v>0</v>
      </c>
      <c r="BL107" s="15">
        <f>SUM(COUNTIFS('Data entry'!$R$6:$R$200,'Summary Data'!$A107,'Data entry'!$B$6:$B$200,{"Confirmed";"Probable"},'Data entry'!$AQ$6:$AQ$200,'Data Validation'!$V$8, 'Data entry'!$AP$6:$AP$200,'Data Validation'!$U$4, 'Data entry'!$BD$6:$BD$200,"&lt;&gt;*Negative*"))</f>
        <v>0</v>
      </c>
      <c r="BM107" s="15">
        <f>SUM(COUNTIFS('Data entry'!$R$6:$R$200,'Summary Data'!$A107,'Data entry'!$B$6:$B$200,{"Confirmed";"Probable"},'Data entry'!$AQ$6:$AQ$200,'Data Validation'!$V$8, 'Data entry'!$AP$6:$AP$200,'Data Validation'!$U$5, 'Data entry'!$BD$6:$BD$200,"&lt;&gt;*Negative*"))</f>
        <v>0</v>
      </c>
      <c r="BN107" s="15">
        <f>SUM(COUNTIFS('Data entry'!$R$6:$R$200,'Summary Data'!$A107,'Data entry'!$B$6:$B$200,{"Confirmed";"Probable"},'Data entry'!$AQ$6:$AQ$200,'Data Validation'!$V$8, 'Data entry'!$AP$6:$AP$200,'Data Validation'!$U$6, 'Data entry'!$BD$6:$BD$200,"&lt;&gt;*Negative*"))</f>
        <v>0</v>
      </c>
      <c r="BO107" s="15">
        <f>SUM(COUNTIFS('Data entry'!$R$6:$R$200,'Summary Data'!$A107,'Data entry'!$B$6:$B$200,{"Confirmed";"Probable"},'Data entry'!$AQ$6:$AQ$200,'Data Validation'!$V$9, 'Data entry'!$AP$6:$AP$200,'Data Validation'!$U$2, 'Data entry'!$BD$6:$BD$200,"&lt;&gt;*Negative*"))</f>
        <v>0</v>
      </c>
      <c r="BP107" s="15">
        <f>SUM(COUNTIFS('Data entry'!$R$6:$R$200,'Summary Data'!$A107,'Data entry'!$B$6:$B$200,{"Confirmed";"Probable"},'Data entry'!$AQ$6:$AQ$200,'Data Validation'!$V$9, 'Data entry'!$AP$6:$AP$200,'Data Validation'!$U$3, 'Data entry'!$BD$6:$BD$200,"&lt;&gt;*Negative*"))</f>
        <v>0</v>
      </c>
      <c r="BQ107" s="15">
        <f>SUM(COUNTIFS('Data entry'!$R$6:$R$200,'Summary Data'!$A107,'Data entry'!$B$6:$B$200,{"Confirmed";"Probable"},'Data entry'!$AQ$6:$AQ$200,'Data Validation'!$V$9, 'Data entry'!$AP$6:$AP$200,'Data Validation'!$U$4, 'Data entry'!$BD$6:$BD$200,"&lt;&gt;*Negative*"))</f>
        <v>0</v>
      </c>
      <c r="BR107" s="15">
        <f>SUM(COUNTIFS('Data entry'!$R$6:$R$200,'Summary Data'!$A107,'Data entry'!$B$6:$B$200,{"Confirmed";"Probable"},'Data entry'!$AQ$6:$AQ$200,'Data Validation'!$V$9, 'Data entry'!$AP$6:$AP$200,'Data Validation'!$U$5, 'Data entry'!$BD$6:$BD$200,"&lt;&gt;*Negative*"))</f>
        <v>0</v>
      </c>
      <c r="BS107" s="15">
        <f>SUM(COUNTIFS('Data entry'!$R$6:$R$200,'Summary Data'!$A107,'Data entry'!$B$6:$B$200,{"Confirmed";"Probable"},'Data entry'!$AQ$6:$AQ$200,'Data Validation'!$V$9, 'Data entry'!$AP$6:$AP$200,'Data Validation'!$U$6, 'Data entry'!$BD$6:$BD$200,"&lt;&gt;*Negative*"))</f>
        <v>0</v>
      </c>
      <c r="BT107" s="15">
        <f>SUM(COUNTIFS('Data entry'!$R$6:$R$200,'Summary Data'!$A107,'Data entry'!$B$6:$B$200,{"Confirmed";"Probable"},'Data entry'!$AQ$6:$AQ$200,'Data Validation'!$V$10, 'Data entry'!$AP$6:$AP$200,'Data Validation'!$U$2, 'Data entry'!$BD$6:$BD$200,"&lt;&gt;*Negative*"))</f>
        <v>0</v>
      </c>
      <c r="BU107" s="15">
        <f>SUM(COUNTIFS('Data entry'!$R$6:$R$200,'Summary Data'!$A107,'Data entry'!$B$6:$B$200,{"Confirmed";"Probable"},'Data entry'!$AQ$6:$AQ$200,'Data Validation'!$V$10, 'Data entry'!$AP$6:$AP$200,'Data Validation'!$U$3, 'Data entry'!$BD$6:$BD$200,"&lt;&gt;*Negative*"))</f>
        <v>0</v>
      </c>
      <c r="BV107" s="15">
        <f>SUM(COUNTIFS('Data entry'!$R$6:$R$200,'Summary Data'!$A107,'Data entry'!$B$6:$B$200,{"Confirmed";"Probable"},'Data entry'!$AQ$6:$AQ$200,'Data Validation'!$V$10, 'Data entry'!$AP$6:$AP$200,'Data Validation'!$U$4, 'Data entry'!$BD$6:$BD$200,"&lt;&gt;*Negative*"))</f>
        <v>0</v>
      </c>
      <c r="BW107" s="15">
        <f>SUM(COUNTIFS('Data entry'!$R$6:$R$200,'Summary Data'!$A107,'Data entry'!$B$6:$B$200,{"Confirmed";"Probable"},'Data entry'!$AQ$6:$AQ$200,'Data Validation'!$V$10, 'Data entry'!$AP$6:$AP$200,'Data Validation'!$U$5, 'Data entry'!$BD$6:$BD$200,"&lt;&gt;*Negative*"))</f>
        <v>0</v>
      </c>
      <c r="BX107" s="15">
        <f>SUM(COUNTIFS('Data entry'!$R$6:$R$200,'Summary Data'!$A107,'Data entry'!$B$6:$B$200,{"Confirmed";"Probable"},'Data entry'!$AQ$6:$AQ$200,'Data Validation'!$V$10, 'Data entry'!$AP$6:$AP$200,'Data Validation'!$U$6, 'Data entry'!$BD$6:$BD$200,"&lt;&gt;*Negative*"))</f>
        <v>0</v>
      </c>
      <c r="BY107" s="15">
        <f>SUM(COUNTIFS('Data entry'!$R$6:$R$200,'Summary Data'!$A107,'Data entry'!$B$6:$B$200,{"Confirmed";"Probable"},'Data entry'!$AQ$6:$AQ$200,'Data Validation'!$V$11, 'Data entry'!$AP$6:$AP$200,'Data Validation'!$U$2, 'Data entry'!$BD$6:$BD$200,"&lt;&gt;*Negative*"))</f>
        <v>0</v>
      </c>
      <c r="BZ107" s="15">
        <f>SUM(COUNTIFS('Data entry'!$R$6:$R$200,'Summary Data'!$A107,'Data entry'!$B$6:$B$200,{"Confirmed";"Probable"},'Data entry'!$AQ$6:$AQ$200,'Data Validation'!$V$11, 'Data entry'!$AP$6:$AP$200,'Data Validation'!$U$3, 'Data entry'!$BD$6:$BD$200,"&lt;&gt;*Negative*"))</f>
        <v>0</v>
      </c>
      <c r="CA107" s="15">
        <f>SUM(COUNTIFS('Data entry'!$R$6:$R$200,'Summary Data'!$A107,'Data entry'!$B$6:$B$200,{"Confirmed";"Probable"},'Data entry'!$AQ$6:$AQ$200,'Data Validation'!$V$11, 'Data entry'!$AP$6:$AP$200,'Data Validation'!$U$4, 'Data entry'!$BD$6:$BD$200,"&lt;&gt;*Negative*"))</f>
        <v>0</v>
      </c>
      <c r="CB107" s="15">
        <f>SUM(COUNTIFS('Data entry'!$R$6:$R$200,'Summary Data'!$A107,'Data entry'!$B$6:$B$200,{"Confirmed";"Probable"},'Data entry'!$AQ$6:$AQ$200,'Data Validation'!$V$11, 'Data entry'!$AP$6:$AP$200,'Data Validation'!$U$5, 'Data entry'!$BD$6:$BD$200,"&lt;&gt;*Negative*"))</f>
        <v>0</v>
      </c>
      <c r="CC107" s="15">
        <f>SUM(COUNTIFS('Data entry'!$R$6:$R$200,'Summary Data'!$A107,'Data entry'!$B$6:$B$200,{"Confirmed";"Probable"},'Data entry'!$AQ$6:$AQ$200,'Data Validation'!$V$11, 'Data entry'!$AP$6:$AP$200,'Data Validation'!$U$6, 'Data entry'!$BD$6:$BD$200,"&lt;&gt;*Negative*"))</f>
        <v>0</v>
      </c>
    </row>
    <row r="108" spans="1:81" x14ac:dyDescent="0.3">
      <c r="A108" s="12">
        <f t="shared" si="9"/>
        <v>96</v>
      </c>
      <c r="B108" s="13">
        <f t="shared" si="6"/>
        <v>0</v>
      </c>
      <c r="C108" s="13">
        <f>COUNTIFS('Data entry'!$R$6:$R$200,$A108,'Data entry'!$B$6:$B$200,"Confirmed",'Data entry'!$BD$6:$BD$200,"&lt;&gt;*Negative*")</f>
        <v>0</v>
      </c>
      <c r="D108" s="13">
        <f>COUNTIFS('Data entry'!$R$6:$R$200,$A108,'Data entry'!$B$6:$B$200,"Probable",'Data entry'!$BD$6:$BD$200,"&lt;&gt;*Negative*")</f>
        <v>0</v>
      </c>
      <c r="E108" s="13">
        <f>COUNTIFS('Data entry'!$R$6:$R$200,$A108,'Data entry'!$B$6:$B$200,"DNM")</f>
        <v>0</v>
      </c>
      <c r="F108" s="13">
        <f>SUM(COUNTIFS('Data entry'!$R$6:$R$200,'Summary Data'!$A108,'Data entry'!$B$6:$B$200,{"Confirmed";"Probable"},'Data entry'!$AO$6:$AO$200,$F$10, 'Data entry'!$BD$6:$BD$200,"&lt;&gt;*Negative*"))</f>
        <v>0</v>
      </c>
      <c r="G108" s="13">
        <f>SUM(COUNTIFS('Data entry'!$R$6:$R$200,'Summary Data'!$A108,'Data entry'!$B$6:$B$200,{"Confirmed";"Probable"},'Data entry'!$AO$6:$AO$200,$G$10, 'Data entry'!$BD$6:$BD$200,"&lt;&gt;*Negative*"))</f>
        <v>0</v>
      </c>
      <c r="H108" s="13">
        <f>SUM(COUNTIFS('Data entry'!$R$6:$R$200,'Summary Data'!$A108,'Data entry'!$B$6:$B$200,{"Confirmed";"Probable"},'Data entry'!$AO$6:$AO$200,$H$10, 'Data entry'!$BD$6:$BD$200,"&lt;&gt;*Negative*"))</f>
        <v>0</v>
      </c>
      <c r="I108" s="13">
        <f>SUM(COUNTIFS('Data entry'!$R$6:$R$200,'Summary Data'!$A108,'Data entry'!$B$6:$B$200,{"Confirmed";"Probable"},'Data entry'!$AO$6:$AO$200,$I$10, 'Data entry'!$BD$6:$BD$200,"&lt;&gt;*Negative*"))</f>
        <v>0</v>
      </c>
      <c r="J108" s="13">
        <f>SUM(COUNTIFS('Data entry'!$R$6:$R$200,'Summary Data'!$A108,'Data entry'!$B$6:$B$200,{"Confirmed";"Probable"},'Data entry'!$AO$6:$AO$200,$J$10, 'Data entry'!$BD$6:$BD$200,"&lt;&gt;*Negative*"))</f>
        <v>0</v>
      </c>
      <c r="K108" s="13">
        <f>SUM(COUNTIFS('Data entry'!$R$6:$R$200,'Summary Data'!$A108,'Data entry'!$B$6:$B$200,{"Confirmed";"Probable"},'Data entry'!$AO$6:$AO$200,$K$10, 'Data entry'!$BD$6:$BD$200,"&lt;&gt;*Negative*"))</f>
        <v>0</v>
      </c>
      <c r="L108" s="13">
        <f>SUM(COUNTIFS('Data entry'!$R$6:$R$200,'Summary Data'!$A108,'Data entry'!$B$6:$B$200,{"Confirmed";"Probable"},'Data entry'!$AO$6:$AO$200,$L$10, 'Data entry'!$BD$6:$BD$200,"&lt;&gt;*Negative*"))</f>
        <v>0</v>
      </c>
      <c r="M108" s="13">
        <f>SUM(COUNTIFS('Data entry'!$R$6:$R$200,'Summary Data'!$A108,'Data entry'!$B$6:$B$200,{"Confirmed";"Probable"},'Data entry'!$AO$6:$AO$200,$M$10, 'Data entry'!$BD$6:$BD$200,"&lt;&gt;*Negative*"))</f>
        <v>0</v>
      </c>
      <c r="N108" s="13">
        <f>SUM(COUNTIFS('Data entry'!$R$6:$R$200,'Summary Data'!$A108,'Data entry'!$B$6:$B$200,{"Confirmed";"Probable"},'Data entry'!$AO$6:$AO$200,$N$10, 'Data entry'!$BD$6:$BD$200,"&lt;&gt;*Negative*"))</f>
        <v>0</v>
      </c>
      <c r="O108" s="15">
        <f t="shared" si="7"/>
        <v>0</v>
      </c>
      <c r="P108" s="15">
        <f t="shared" si="8"/>
        <v>0</v>
      </c>
      <c r="Q108" s="15">
        <f>SUM(COUNTIFS('Data entry'!$R$6:$R$200,'Summary Data'!$A108,'Data entry'!$B$6:$B$200,{"Confirmed";"Probable"},'Data entry'!$AP$6:$AP$200,'Data Validation'!$U$2, 'Data entry'!$BD$6:$BD$200,"&lt;&gt;*Negative*"))</f>
        <v>0</v>
      </c>
      <c r="R108" s="15">
        <f>SUM(COUNTIFS('Data entry'!$R$6:$R$200,'Summary Data'!$A108,'Data entry'!$B$6:$B$200,{"Confirmed";"Probable"},'Data entry'!$AP$6:$AP$200,'Data Validation'!$U$3, 'Data entry'!$BD$6:$BD$200,"&lt;&gt;*Negative*"))</f>
        <v>0</v>
      </c>
      <c r="S108" s="15">
        <f>SUM(COUNTIFS('Data entry'!$R$6:$R$200,'Summary Data'!$A108,'Data entry'!$B$6:$B$200,{"Confirmed";"Probable"},'Data entry'!$AP$6:$AP$200,'Data Validation'!$U$4, 'Data entry'!$BD$6:$BD$200,"&lt;&gt;*Negative*"))</f>
        <v>0</v>
      </c>
      <c r="T108" s="15">
        <f>SUM(COUNTIFS('Data entry'!$R$6:$R$200,'Summary Data'!$A108,'Data entry'!$B$6:$B$200,{"Confirmed";"Probable"},'Data entry'!$AP$6:$AP$200,'Data Validation'!$U$5, 'Data entry'!$BD$6:$BD$200,"&lt;&gt;*Negative*"))</f>
        <v>0</v>
      </c>
      <c r="U108" s="15">
        <f>SUM(COUNTIFS('Data entry'!$R$6:$R$200,'Summary Data'!$A108,'Data entry'!$B$6:$B$200,{"Confirmed";"Probable"},'Data entry'!$AP$6:$AP$200,'Data Validation'!$U$6, 'Data entry'!$BD$6:$BD$200,"&lt;&gt;*Negative*"))</f>
        <v>0</v>
      </c>
      <c r="V108" s="15">
        <f>SUM(COUNTIFS('Data entry'!$R$6:$R$200,'Summary Data'!$A108,'Data entry'!$B$6:$B$200,{"Confirmed";"Probable"},'Data entry'!$AQ$6:$AQ$200,'Data Validation'!$V$2, 'Data entry'!$BD$6:$BD$200,"&lt;&gt;*Negative*"))</f>
        <v>0</v>
      </c>
      <c r="W108" s="15">
        <f>SUM(COUNTIFS('Data entry'!$R$6:$R$200,'Summary Data'!$A108,'Data entry'!$B$6:$B$200,{"Confirmed";"Probable"},'Data entry'!$AQ$6:$AQ$200,'Data Validation'!$V$3, 'Data entry'!$BD$6:$BD$200,"&lt;&gt;*Negative*"))</f>
        <v>0</v>
      </c>
      <c r="X108" s="15">
        <f>SUM(COUNTIFS('Data entry'!$R$6:$R$200,'Summary Data'!$A108,'Data entry'!$B$6:$B$200,{"Confirmed";"Probable"},'Data entry'!$AQ$6:$AQ$200,'Data Validation'!$V$4, 'Data entry'!$BD$6:$BD$200,"&lt;&gt;*Negative*"))</f>
        <v>0</v>
      </c>
      <c r="Y108" s="15">
        <f>SUM(COUNTIFS('Data entry'!$R$6:$R$200,'Summary Data'!$A108,'Data entry'!$B$6:$B$200,{"Confirmed";"Probable"},'Data entry'!$AQ$6:$AQ$200,'Data Validation'!$V$5, 'Data entry'!$BD$6:$BD$200,"&lt;&gt;*Negative*"))</f>
        <v>0</v>
      </c>
      <c r="Z108" s="15">
        <f>SUM(COUNTIFS('Data entry'!$R$6:$R$200,'Summary Data'!$A108,'Data entry'!$B$6:$B$200,{"Confirmed";"Probable"},'Data entry'!$AQ$6:$AQ$200,'Data Validation'!$V$6, 'Data entry'!$BD$6:$BD$200,"&lt;&gt;*Negative*"))</f>
        <v>0</v>
      </c>
      <c r="AA108" s="15">
        <f>SUM(COUNTIFS('Data entry'!$R$6:$R$200,'Summary Data'!$A108,'Data entry'!$B$6:$B$200,{"Confirmed";"Probable"},'Data entry'!$AQ$6:$AQ$200,'Data Validation'!$V$7, 'Data entry'!$BD$6:$BD$200,"&lt;&gt;*Negative*"))</f>
        <v>0</v>
      </c>
      <c r="AB108" s="15">
        <f>SUM(COUNTIFS('Data entry'!$R$6:$R$200,'Summary Data'!$A108,'Data entry'!$B$6:$B$200,{"Confirmed";"Probable"},'Data entry'!$AQ$6:$AQ$200,'Data Validation'!$V$8, 'Data entry'!$BD$6:$BD$200,"&lt;&gt;*Negative*"))</f>
        <v>0</v>
      </c>
      <c r="AC108" s="15">
        <f>SUM(COUNTIFS('Data entry'!$R$6:$R$200,'Summary Data'!$A108,'Data entry'!$B$6:$B$200,{"Confirmed";"Probable"},'Data entry'!$AQ$6:$AQ$200,'Data Validation'!$V$9, 'Data entry'!$BD$6:$BD$200,"&lt;&gt;*Negative*"))</f>
        <v>0</v>
      </c>
      <c r="AD108" s="15">
        <f>SUM(COUNTIFS('Data entry'!$R$6:$R$200,'Summary Data'!$A108,'Data entry'!$B$6:$B$200,{"Confirmed";"Probable"},'Data entry'!$AQ$6:$AQ$200,'Data Validation'!$V$10, 'Data entry'!$BD$6:$BD$200,"&lt;&gt;*Negative*"))</f>
        <v>0</v>
      </c>
      <c r="AE108" s="15">
        <f>SUM(COUNTIFS('Data entry'!$R$6:$R$200,'Summary Data'!$A108,'Data entry'!$B$6:$B$200,{"Confirmed";"Probable"},'Data entry'!$AQ$6:$AQ$200,'Data Validation'!$V$11, 'Data entry'!$BD$6:$BD$200,"&lt;&gt;*Negative*"))</f>
        <v>0</v>
      </c>
      <c r="AF108" s="15">
        <f>SUM(COUNTIFS('Data entry'!$R$6:$R$200,'Summary Data'!$A108,'Data entry'!$B$6:$B$200,{"Confirmed";"Probable"},'Data entry'!$AQ$6:$AQ$200,'Data Validation'!$V$2, 'Data entry'!$AP$6:$AP$200,'Data Validation'!$U$2, 'Data entry'!$BD$6:$BD$200,"&lt;&gt;*Negative*"))</f>
        <v>0</v>
      </c>
      <c r="AG108" s="15">
        <f>SUM(COUNTIFS('Data entry'!$R$6:$R$200,'Summary Data'!$A108,'Data entry'!$B$6:$B$200,{"Confirmed";"Probable"},'Data entry'!$AQ$6:$AQ$200,'Data Validation'!$V$2, 'Data entry'!$AP$6:$AP$200,'Data Validation'!$U$3, 'Data entry'!$BD$6:$BD$200,"&lt;&gt;*Negative*"))</f>
        <v>0</v>
      </c>
      <c r="AH108" s="15">
        <f>SUM(COUNTIFS('Data entry'!$R$6:$R$200,'Summary Data'!$A108,'Data entry'!$B$6:$B$200,{"Confirmed";"Probable"},'Data entry'!$AQ$6:$AQ$200,'Data Validation'!$V$2, 'Data entry'!$AP$6:$AP$200,'Data Validation'!$U$4, 'Data entry'!$BD$6:$BD$200,"&lt;&gt;*Negative*"))</f>
        <v>0</v>
      </c>
      <c r="AI108" s="15">
        <f>SUM(COUNTIFS('Data entry'!$R$6:$R$200,'Summary Data'!$A108,'Data entry'!$B$6:$B$200,{"Confirmed";"Probable"},'Data entry'!$AQ$6:$AQ$200,'Data Validation'!$V$2, 'Data entry'!$AP$6:$AP$200,'Data Validation'!$U$5, 'Data entry'!$BD$6:$BD$200,"&lt;&gt;*Negative*"))</f>
        <v>0</v>
      </c>
      <c r="AJ108" s="15">
        <f>SUM(COUNTIFS('Data entry'!$R$6:$R$200,'Summary Data'!$A108,'Data entry'!$B$6:$B$200,{"Confirmed";"Probable"},'Data entry'!$AQ$6:$AQ$200,'Data Validation'!$V$2, 'Data entry'!$AP$6:$AP$200,'Data Validation'!$U$6, 'Data entry'!$BD$6:$BD$200,"&lt;&gt;*Negative*"))</f>
        <v>0</v>
      </c>
      <c r="AK108" s="15">
        <f>SUM(COUNTIFS('Data entry'!$R$6:$R$200,'Summary Data'!$A108,'Data entry'!$B$6:$B$200,{"Confirmed";"Probable"},'Data entry'!$AQ$6:$AQ$200,'Data Validation'!$V$3, 'Data entry'!$AP$6:$AP$200,'Data Validation'!$U$2, 'Data entry'!$BD$6:$BD$200,"&lt;&gt;*Negative*"))</f>
        <v>0</v>
      </c>
      <c r="AL108" s="15">
        <f>SUM(COUNTIFS('Data entry'!$R$6:$R$200,'Summary Data'!$A108,'Data entry'!$B$6:$B$200,{"Confirmed";"Probable"},'Data entry'!$AQ$6:$AQ$200,'Data Validation'!$V$3, 'Data entry'!$AP$6:$AP$200,'Data Validation'!$U$3, 'Data entry'!$BD$6:$BD$200,"&lt;&gt;*Negative*"))</f>
        <v>0</v>
      </c>
      <c r="AM108" s="15">
        <f>SUM(COUNTIFS('Data entry'!$R$6:$R$200,'Summary Data'!$A108,'Data entry'!$B$6:$B$200,{"Confirmed";"Probable"},'Data entry'!$AQ$6:$AQ$200,'Data Validation'!$V$3, 'Data entry'!$AP$6:$AP$200,'Data Validation'!$U$4, 'Data entry'!$BD$6:$BD$200,"&lt;&gt;*Negative*"))</f>
        <v>0</v>
      </c>
      <c r="AN108" s="15">
        <f>SUM(COUNTIFS('Data entry'!$R$6:$R$200,'Summary Data'!$A108,'Data entry'!$B$6:$B$200,{"Confirmed";"Probable"},'Data entry'!$AQ$6:$AQ$200,'Data Validation'!$V$3, 'Data entry'!$AP$6:$AP$200,'Data Validation'!$U$5, 'Data entry'!$BD$6:$BD$200,"&lt;&gt;*Negative*"))</f>
        <v>0</v>
      </c>
      <c r="AO108" s="15">
        <f>SUM(COUNTIFS('Data entry'!$R$6:$R$200,'Summary Data'!$A108,'Data entry'!$B$6:$B$200,{"Confirmed";"Probable"},'Data entry'!$AQ$6:$AQ$200,'Data Validation'!$V$3, 'Data entry'!$AP$6:$AP$200,'Data Validation'!$U$6, 'Data entry'!$BD$6:$BD$200,"&lt;&gt;*Negative*"))</f>
        <v>0</v>
      </c>
      <c r="AP108" s="15">
        <f>SUM(COUNTIFS('Data entry'!$R$6:$R$200,'Summary Data'!$A108,'Data entry'!$B$6:$B$200,{"Confirmed";"Probable"},'Data entry'!$AQ$6:$AQ$200,'Data Validation'!$V$4, 'Data entry'!$AP$6:$AP$200,'Data Validation'!$U$2, 'Data entry'!$BD$6:$BD$200,"&lt;&gt;*Negative*"))</f>
        <v>0</v>
      </c>
      <c r="AQ108" s="15">
        <f>SUM(COUNTIFS('Data entry'!$R$6:$R$200,'Summary Data'!$A108,'Data entry'!$B$6:$B$200,{"Confirmed";"Probable"},'Data entry'!$AQ$6:$AQ$200,'Data Validation'!$V$4, 'Data entry'!$AP$6:$AP$200,'Data Validation'!$U$3, 'Data entry'!$BD$6:$BD$200,"&lt;&gt;*Negative*"))</f>
        <v>0</v>
      </c>
      <c r="AR108" s="15">
        <f>SUM(COUNTIFS('Data entry'!$R$6:$R$200,'Summary Data'!$A108,'Data entry'!$B$6:$B$200,{"Confirmed";"Probable"},'Data entry'!$AQ$6:$AQ$200,'Data Validation'!$V$4, 'Data entry'!$AP$6:$AP$200,'Data Validation'!$U$4, 'Data entry'!$BD$6:$BD$200,"&lt;&gt;*Negative*"))</f>
        <v>0</v>
      </c>
      <c r="AS108" s="15">
        <f>SUM(COUNTIFS('Data entry'!$R$6:$R$200,'Summary Data'!$A108,'Data entry'!$B$6:$B$200,{"Confirmed";"Probable"},'Data entry'!$AQ$6:$AQ$200,'Data Validation'!$V$4, 'Data entry'!$AP$6:$AP$200,'Data Validation'!$U$5, 'Data entry'!$BD$6:$BD$200,"&lt;&gt;*Negative*"))</f>
        <v>0</v>
      </c>
      <c r="AT108" s="15">
        <f>SUM(COUNTIFS('Data entry'!$R$6:$R$200,'Summary Data'!$A108,'Data entry'!$B$6:$B$200,{"Confirmed";"Probable"},'Data entry'!$AQ$6:$AQ$200,'Data Validation'!$V$4, 'Data entry'!$AP$6:$AP$200,'Data Validation'!$U$6, 'Data entry'!$BD$6:$BD$200,"&lt;&gt;*Negative*"))</f>
        <v>0</v>
      </c>
      <c r="AU108" s="15">
        <f>SUM(COUNTIFS('Data entry'!$R$6:$R$200,'Summary Data'!$A108,'Data entry'!$B$6:$B$200,{"Confirmed";"Probable"},'Data entry'!$AQ$6:$AQ$200,'Data Validation'!$V$5, 'Data entry'!$AP$6:$AP$200,'Data Validation'!$U$2, 'Data entry'!$BD$6:$BD$200,"&lt;&gt;*Negative*"))</f>
        <v>0</v>
      </c>
      <c r="AV108" s="15">
        <f>SUM(COUNTIFS('Data entry'!$R$6:$R$200,'Summary Data'!$A108,'Data entry'!$B$6:$B$200,{"Confirmed";"Probable"},'Data entry'!$AQ$6:$AQ$200,'Data Validation'!$V$5, 'Data entry'!$AP$6:$AP$200,'Data Validation'!$U$3, 'Data entry'!$BD$6:$BD$200,"&lt;&gt;*Negative*"))</f>
        <v>0</v>
      </c>
      <c r="AW108" s="15">
        <f>SUM(COUNTIFS('Data entry'!$R$6:$R$200,'Summary Data'!$A108,'Data entry'!$B$6:$B$200,{"Confirmed";"Probable"},'Data entry'!$AQ$6:$AQ$200,'Data Validation'!$V$5, 'Data entry'!$AP$6:$AP$200,'Data Validation'!$U$4, 'Data entry'!$BD$6:$BD$200,"&lt;&gt;*Negative*"))</f>
        <v>0</v>
      </c>
      <c r="AX108" s="15">
        <f>SUM(COUNTIFS('Data entry'!$R$6:$R$200,'Summary Data'!$A108,'Data entry'!$B$6:$B$200,{"Confirmed";"Probable"},'Data entry'!$AQ$6:$AQ$200,'Data Validation'!$V$5, 'Data entry'!$AP$6:$AP$200,'Data Validation'!$U$5, 'Data entry'!$BD$6:$BD$200,"&lt;&gt;*Negative*"))</f>
        <v>0</v>
      </c>
      <c r="AY108" s="15">
        <f>SUM(COUNTIFS('Data entry'!$R$6:$R$200,'Summary Data'!$A108,'Data entry'!$B$6:$B$200,{"Confirmed";"Probable"},'Data entry'!$AQ$6:$AQ$200,'Data Validation'!$V$5, 'Data entry'!$AP$6:$AP$200,'Data Validation'!$U$6, 'Data entry'!$BD$6:$BD$200,"&lt;&gt;*Negative*"))</f>
        <v>0</v>
      </c>
      <c r="AZ108" s="15">
        <f>SUM(COUNTIFS('Data entry'!$R$6:$R$200,'Summary Data'!$A108,'Data entry'!$B$6:$B$200,{"Confirmed";"Probable"},'Data entry'!$AQ$6:$AQ$200,'Data Validation'!$V$6, 'Data entry'!$AP$6:$AP$200,'Data Validation'!$U$2, 'Data entry'!$BD$6:$BD$200,"&lt;&gt;*Negative*"))</f>
        <v>0</v>
      </c>
      <c r="BA108" s="15">
        <f>SUM(COUNTIFS('Data entry'!$R$6:$R$200,'Summary Data'!$A108,'Data entry'!$B$6:$B$200,{"Confirmed";"Probable"},'Data entry'!$AQ$6:$AQ$200,'Data Validation'!$V$6, 'Data entry'!$AP$6:$AP$200,'Data Validation'!$U$3, 'Data entry'!$BD$6:$BD$200,"&lt;&gt;*Negative*"))</f>
        <v>0</v>
      </c>
      <c r="BB108" s="15">
        <f>SUM(COUNTIFS('Data entry'!$R$6:$R$200,'Summary Data'!$A108,'Data entry'!$B$6:$B$200,{"Confirmed";"Probable"},'Data entry'!$AQ$6:$AQ$200,'Data Validation'!$V$6, 'Data entry'!$AP$6:$AP$200,'Data Validation'!$U$4, 'Data entry'!$BD$6:$BD$200,"&lt;&gt;*Negative*"))</f>
        <v>0</v>
      </c>
      <c r="BC108" s="15">
        <f>SUM(COUNTIFS('Data entry'!$R$6:$R$200,'Summary Data'!$A108,'Data entry'!$B$6:$B$200,{"Confirmed";"Probable"},'Data entry'!$AQ$6:$AQ$200,'Data Validation'!$V$6, 'Data entry'!$AP$6:$AP$200,'Data Validation'!$U$5, 'Data entry'!$BD$6:$BD$200,"&lt;&gt;*Negative*"))</f>
        <v>0</v>
      </c>
      <c r="BD108" s="15">
        <f>SUM(COUNTIFS('Data entry'!$R$6:$R$200,'Summary Data'!$A108,'Data entry'!$B$6:$B$200,{"Confirmed";"Probable"},'Data entry'!$AQ$6:$AQ$200,'Data Validation'!$V$6, 'Data entry'!$AP$6:$AP$200,'Data Validation'!$U$6, 'Data entry'!$BD$6:$BD$200,"&lt;&gt;*Negative*"))</f>
        <v>0</v>
      </c>
      <c r="BE108" s="15">
        <f>SUM(COUNTIFS('Data entry'!$R$6:$R$200,'Summary Data'!$A108,'Data entry'!$B$6:$B$200,{"Confirmed";"Probable"},'Data entry'!$AQ$6:$AQ$200,'Data Validation'!$V$7, 'Data entry'!$AP$6:$AP$200,'Data Validation'!$U$2, 'Data entry'!$BD$6:$BD$200,"&lt;&gt;*Negative*"))</f>
        <v>0</v>
      </c>
      <c r="BF108" s="15">
        <f>SUM(COUNTIFS('Data entry'!$R$6:$R$200,'Summary Data'!$A108,'Data entry'!$B$6:$B$200,{"Confirmed";"Probable"},'Data entry'!$AQ$6:$AQ$200,'Data Validation'!$V$7, 'Data entry'!$AP$6:$AP$200,'Data Validation'!$U$3, 'Data entry'!$BD$6:$BD$200,"&lt;&gt;*Negative*"))</f>
        <v>0</v>
      </c>
      <c r="BG108" s="15">
        <f>SUM(COUNTIFS('Data entry'!$R$6:$R$200,'Summary Data'!$A108,'Data entry'!$B$6:$B$200,{"Confirmed";"Probable"},'Data entry'!$AQ$6:$AQ$200,'Data Validation'!$V$7, 'Data entry'!$AP$6:$AP$200,'Data Validation'!$U$4, 'Data entry'!$BD$6:$BD$200,"&lt;&gt;*Negative*"))</f>
        <v>0</v>
      </c>
      <c r="BH108" s="15">
        <f>SUM(COUNTIFS('Data entry'!$R$6:$R$200,'Summary Data'!$A108,'Data entry'!$B$6:$B$200,{"Confirmed";"Probable"},'Data entry'!$AQ$6:$AQ$200,'Data Validation'!$V$7, 'Data entry'!$AP$6:$AP$200,'Data Validation'!$U$5, 'Data entry'!$BD$6:$BD$200,"&lt;&gt;*Negative*"))</f>
        <v>0</v>
      </c>
      <c r="BI108" s="15">
        <f>SUM(COUNTIFS('Data entry'!$R$6:$R$200,'Summary Data'!$A108,'Data entry'!$B$6:$B$200,{"Confirmed";"Probable"},'Data entry'!$AQ$6:$AQ$200,'Data Validation'!$V$7, 'Data entry'!$AP$6:$AP$200,'Data Validation'!$U$6, 'Data entry'!$BD$6:$BD$200,"&lt;&gt;*Negative*"))</f>
        <v>0</v>
      </c>
      <c r="BJ108" s="15">
        <f>SUM(COUNTIFS('Data entry'!$R$6:$R$200,'Summary Data'!$A108,'Data entry'!$B$6:$B$200,{"Confirmed";"Probable"},'Data entry'!$AQ$6:$AQ$200,'Data Validation'!$V$8, 'Data entry'!$AP$6:$AP$200,'Data Validation'!$U$2, 'Data entry'!$BD$6:$BD$200,"&lt;&gt;*Negative*"))</f>
        <v>0</v>
      </c>
      <c r="BK108" s="15">
        <f>SUM(COUNTIFS('Data entry'!$R$6:$R$200,'Summary Data'!$A108,'Data entry'!$B$6:$B$200,{"Confirmed";"Probable"},'Data entry'!$AQ$6:$AQ$200,'Data Validation'!$V$8, 'Data entry'!$AP$6:$AP$200,'Data Validation'!$U$3, 'Data entry'!$BD$6:$BD$200,"&lt;&gt;*Negative*"))</f>
        <v>0</v>
      </c>
      <c r="BL108" s="15">
        <f>SUM(COUNTIFS('Data entry'!$R$6:$R$200,'Summary Data'!$A108,'Data entry'!$B$6:$B$200,{"Confirmed";"Probable"},'Data entry'!$AQ$6:$AQ$200,'Data Validation'!$V$8, 'Data entry'!$AP$6:$AP$200,'Data Validation'!$U$4, 'Data entry'!$BD$6:$BD$200,"&lt;&gt;*Negative*"))</f>
        <v>0</v>
      </c>
      <c r="BM108" s="15">
        <f>SUM(COUNTIFS('Data entry'!$R$6:$R$200,'Summary Data'!$A108,'Data entry'!$B$6:$B$200,{"Confirmed";"Probable"},'Data entry'!$AQ$6:$AQ$200,'Data Validation'!$V$8, 'Data entry'!$AP$6:$AP$200,'Data Validation'!$U$5, 'Data entry'!$BD$6:$BD$200,"&lt;&gt;*Negative*"))</f>
        <v>0</v>
      </c>
      <c r="BN108" s="15">
        <f>SUM(COUNTIFS('Data entry'!$R$6:$R$200,'Summary Data'!$A108,'Data entry'!$B$6:$B$200,{"Confirmed";"Probable"},'Data entry'!$AQ$6:$AQ$200,'Data Validation'!$V$8, 'Data entry'!$AP$6:$AP$200,'Data Validation'!$U$6, 'Data entry'!$BD$6:$BD$200,"&lt;&gt;*Negative*"))</f>
        <v>0</v>
      </c>
      <c r="BO108" s="15">
        <f>SUM(COUNTIFS('Data entry'!$R$6:$R$200,'Summary Data'!$A108,'Data entry'!$B$6:$B$200,{"Confirmed";"Probable"},'Data entry'!$AQ$6:$AQ$200,'Data Validation'!$V$9, 'Data entry'!$AP$6:$AP$200,'Data Validation'!$U$2, 'Data entry'!$BD$6:$BD$200,"&lt;&gt;*Negative*"))</f>
        <v>0</v>
      </c>
      <c r="BP108" s="15">
        <f>SUM(COUNTIFS('Data entry'!$R$6:$R$200,'Summary Data'!$A108,'Data entry'!$B$6:$B$200,{"Confirmed";"Probable"},'Data entry'!$AQ$6:$AQ$200,'Data Validation'!$V$9, 'Data entry'!$AP$6:$AP$200,'Data Validation'!$U$3, 'Data entry'!$BD$6:$BD$200,"&lt;&gt;*Negative*"))</f>
        <v>0</v>
      </c>
      <c r="BQ108" s="15">
        <f>SUM(COUNTIFS('Data entry'!$R$6:$R$200,'Summary Data'!$A108,'Data entry'!$B$6:$B$200,{"Confirmed";"Probable"},'Data entry'!$AQ$6:$AQ$200,'Data Validation'!$V$9, 'Data entry'!$AP$6:$AP$200,'Data Validation'!$U$4, 'Data entry'!$BD$6:$BD$200,"&lt;&gt;*Negative*"))</f>
        <v>0</v>
      </c>
      <c r="BR108" s="15">
        <f>SUM(COUNTIFS('Data entry'!$R$6:$R$200,'Summary Data'!$A108,'Data entry'!$B$6:$B$200,{"Confirmed";"Probable"},'Data entry'!$AQ$6:$AQ$200,'Data Validation'!$V$9, 'Data entry'!$AP$6:$AP$200,'Data Validation'!$U$5, 'Data entry'!$BD$6:$BD$200,"&lt;&gt;*Negative*"))</f>
        <v>0</v>
      </c>
      <c r="BS108" s="15">
        <f>SUM(COUNTIFS('Data entry'!$R$6:$R$200,'Summary Data'!$A108,'Data entry'!$B$6:$B$200,{"Confirmed";"Probable"},'Data entry'!$AQ$6:$AQ$200,'Data Validation'!$V$9, 'Data entry'!$AP$6:$AP$200,'Data Validation'!$U$6, 'Data entry'!$BD$6:$BD$200,"&lt;&gt;*Negative*"))</f>
        <v>0</v>
      </c>
      <c r="BT108" s="15">
        <f>SUM(COUNTIFS('Data entry'!$R$6:$R$200,'Summary Data'!$A108,'Data entry'!$B$6:$B$200,{"Confirmed";"Probable"},'Data entry'!$AQ$6:$AQ$200,'Data Validation'!$V$10, 'Data entry'!$AP$6:$AP$200,'Data Validation'!$U$2, 'Data entry'!$BD$6:$BD$200,"&lt;&gt;*Negative*"))</f>
        <v>0</v>
      </c>
      <c r="BU108" s="15">
        <f>SUM(COUNTIFS('Data entry'!$R$6:$R$200,'Summary Data'!$A108,'Data entry'!$B$6:$B$200,{"Confirmed";"Probable"},'Data entry'!$AQ$6:$AQ$200,'Data Validation'!$V$10, 'Data entry'!$AP$6:$AP$200,'Data Validation'!$U$3, 'Data entry'!$BD$6:$BD$200,"&lt;&gt;*Negative*"))</f>
        <v>0</v>
      </c>
      <c r="BV108" s="15">
        <f>SUM(COUNTIFS('Data entry'!$R$6:$R$200,'Summary Data'!$A108,'Data entry'!$B$6:$B$200,{"Confirmed";"Probable"},'Data entry'!$AQ$6:$AQ$200,'Data Validation'!$V$10, 'Data entry'!$AP$6:$AP$200,'Data Validation'!$U$4, 'Data entry'!$BD$6:$BD$200,"&lt;&gt;*Negative*"))</f>
        <v>0</v>
      </c>
      <c r="BW108" s="15">
        <f>SUM(COUNTIFS('Data entry'!$R$6:$R$200,'Summary Data'!$A108,'Data entry'!$B$6:$B$200,{"Confirmed";"Probable"},'Data entry'!$AQ$6:$AQ$200,'Data Validation'!$V$10, 'Data entry'!$AP$6:$AP$200,'Data Validation'!$U$5, 'Data entry'!$BD$6:$BD$200,"&lt;&gt;*Negative*"))</f>
        <v>0</v>
      </c>
      <c r="BX108" s="15">
        <f>SUM(COUNTIFS('Data entry'!$R$6:$R$200,'Summary Data'!$A108,'Data entry'!$B$6:$B$200,{"Confirmed";"Probable"},'Data entry'!$AQ$6:$AQ$200,'Data Validation'!$V$10, 'Data entry'!$AP$6:$AP$200,'Data Validation'!$U$6, 'Data entry'!$BD$6:$BD$200,"&lt;&gt;*Negative*"))</f>
        <v>0</v>
      </c>
      <c r="BY108" s="15">
        <f>SUM(COUNTIFS('Data entry'!$R$6:$R$200,'Summary Data'!$A108,'Data entry'!$B$6:$B$200,{"Confirmed";"Probable"},'Data entry'!$AQ$6:$AQ$200,'Data Validation'!$V$11, 'Data entry'!$AP$6:$AP$200,'Data Validation'!$U$2, 'Data entry'!$BD$6:$BD$200,"&lt;&gt;*Negative*"))</f>
        <v>0</v>
      </c>
      <c r="BZ108" s="15">
        <f>SUM(COUNTIFS('Data entry'!$R$6:$R$200,'Summary Data'!$A108,'Data entry'!$B$6:$B$200,{"Confirmed";"Probable"},'Data entry'!$AQ$6:$AQ$200,'Data Validation'!$V$11, 'Data entry'!$AP$6:$AP$200,'Data Validation'!$U$3, 'Data entry'!$BD$6:$BD$200,"&lt;&gt;*Negative*"))</f>
        <v>0</v>
      </c>
      <c r="CA108" s="15">
        <f>SUM(COUNTIFS('Data entry'!$R$6:$R$200,'Summary Data'!$A108,'Data entry'!$B$6:$B$200,{"Confirmed";"Probable"},'Data entry'!$AQ$6:$AQ$200,'Data Validation'!$V$11, 'Data entry'!$AP$6:$AP$200,'Data Validation'!$U$4, 'Data entry'!$BD$6:$BD$200,"&lt;&gt;*Negative*"))</f>
        <v>0</v>
      </c>
      <c r="CB108" s="15">
        <f>SUM(COUNTIFS('Data entry'!$R$6:$R$200,'Summary Data'!$A108,'Data entry'!$B$6:$B$200,{"Confirmed";"Probable"},'Data entry'!$AQ$6:$AQ$200,'Data Validation'!$V$11, 'Data entry'!$AP$6:$AP$200,'Data Validation'!$U$5, 'Data entry'!$BD$6:$BD$200,"&lt;&gt;*Negative*"))</f>
        <v>0</v>
      </c>
      <c r="CC108" s="15">
        <f>SUM(COUNTIFS('Data entry'!$R$6:$R$200,'Summary Data'!$A108,'Data entry'!$B$6:$B$200,{"Confirmed";"Probable"},'Data entry'!$AQ$6:$AQ$200,'Data Validation'!$V$11, 'Data entry'!$AP$6:$AP$200,'Data Validation'!$U$6, 'Data entry'!$BD$6:$BD$200,"&lt;&gt;*Negative*"))</f>
        <v>0</v>
      </c>
    </row>
    <row r="109" spans="1:81" x14ac:dyDescent="0.3">
      <c r="A109" s="12">
        <f t="shared" si="9"/>
        <v>97</v>
      </c>
      <c r="B109" s="13">
        <f t="shared" si="6"/>
        <v>0</v>
      </c>
      <c r="C109" s="13">
        <f>COUNTIFS('Data entry'!$R$6:$R$200,$A109,'Data entry'!$B$6:$B$200,"Confirmed",'Data entry'!$BD$6:$BD$200,"&lt;&gt;*Negative*")</f>
        <v>0</v>
      </c>
      <c r="D109" s="13">
        <f>COUNTIFS('Data entry'!$R$6:$R$200,$A109,'Data entry'!$B$6:$B$200,"Probable",'Data entry'!$BD$6:$BD$200,"&lt;&gt;*Negative*")</f>
        <v>0</v>
      </c>
      <c r="E109" s="13">
        <f>COUNTIFS('Data entry'!$R$6:$R$200,$A109,'Data entry'!$B$6:$B$200,"DNM")</f>
        <v>0</v>
      </c>
      <c r="F109" s="13">
        <f>SUM(COUNTIFS('Data entry'!$R$6:$R$200,'Summary Data'!$A109,'Data entry'!$B$6:$B$200,{"Confirmed";"Probable"},'Data entry'!$AO$6:$AO$200,$F$10, 'Data entry'!$BD$6:$BD$200,"&lt;&gt;*Negative*"))</f>
        <v>0</v>
      </c>
      <c r="G109" s="13">
        <f>SUM(COUNTIFS('Data entry'!$R$6:$R$200,'Summary Data'!$A109,'Data entry'!$B$6:$B$200,{"Confirmed";"Probable"},'Data entry'!$AO$6:$AO$200,$G$10, 'Data entry'!$BD$6:$BD$200,"&lt;&gt;*Negative*"))</f>
        <v>0</v>
      </c>
      <c r="H109" s="13">
        <f>SUM(COUNTIFS('Data entry'!$R$6:$R$200,'Summary Data'!$A109,'Data entry'!$B$6:$B$200,{"Confirmed";"Probable"},'Data entry'!$AO$6:$AO$200,$H$10, 'Data entry'!$BD$6:$BD$200,"&lt;&gt;*Negative*"))</f>
        <v>0</v>
      </c>
      <c r="I109" s="13">
        <f>SUM(COUNTIFS('Data entry'!$R$6:$R$200,'Summary Data'!$A109,'Data entry'!$B$6:$B$200,{"Confirmed";"Probable"},'Data entry'!$AO$6:$AO$200,$I$10, 'Data entry'!$BD$6:$BD$200,"&lt;&gt;*Negative*"))</f>
        <v>0</v>
      </c>
      <c r="J109" s="13">
        <f>SUM(COUNTIFS('Data entry'!$R$6:$R$200,'Summary Data'!$A109,'Data entry'!$B$6:$B$200,{"Confirmed";"Probable"},'Data entry'!$AO$6:$AO$200,$J$10, 'Data entry'!$BD$6:$BD$200,"&lt;&gt;*Negative*"))</f>
        <v>0</v>
      </c>
      <c r="K109" s="13">
        <f>SUM(COUNTIFS('Data entry'!$R$6:$R$200,'Summary Data'!$A109,'Data entry'!$B$6:$B$200,{"Confirmed";"Probable"},'Data entry'!$AO$6:$AO$200,$K$10, 'Data entry'!$BD$6:$BD$200,"&lt;&gt;*Negative*"))</f>
        <v>0</v>
      </c>
      <c r="L109" s="13">
        <f>SUM(COUNTIFS('Data entry'!$R$6:$R$200,'Summary Data'!$A109,'Data entry'!$B$6:$B$200,{"Confirmed";"Probable"},'Data entry'!$AO$6:$AO$200,$L$10, 'Data entry'!$BD$6:$BD$200,"&lt;&gt;*Negative*"))</f>
        <v>0</v>
      </c>
      <c r="M109" s="13">
        <f>SUM(COUNTIFS('Data entry'!$R$6:$R$200,'Summary Data'!$A109,'Data entry'!$B$6:$B$200,{"Confirmed";"Probable"},'Data entry'!$AO$6:$AO$200,$M$10, 'Data entry'!$BD$6:$BD$200,"&lt;&gt;*Negative*"))</f>
        <v>0</v>
      </c>
      <c r="N109" s="13">
        <f>SUM(COUNTIFS('Data entry'!$R$6:$R$200,'Summary Data'!$A109,'Data entry'!$B$6:$B$200,{"Confirmed";"Probable"},'Data entry'!$AO$6:$AO$200,$N$10, 'Data entry'!$BD$6:$BD$200,"&lt;&gt;*Negative*"))</f>
        <v>0</v>
      </c>
      <c r="O109" s="15">
        <f t="shared" si="7"/>
        <v>0</v>
      </c>
      <c r="P109" s="15">
        <f t="shared" si="8"/>
        <v>0</v>
      </c>
      <c r="Q109" s="15">
        <f>SUM(COUNTIFS('Data entry'!$R$6:$R$200,'Summary Data'!$A109,'Data entry'!$B$6:$B$200,{"Confirmed";"Probable"},'Data entry'!$AP$6:$AP$200,'Data Validation'!$U$2, 'Data entry'!$BD$6:$BD$200,"&lt;&gt;*Negative*"))</f>
        <v>0</v>
      </c>
      <c r="R109" s="15">
        <f>SUM(COUNTIFS('Data entry'!$R$6:$R$200,'Summary Data'!$A109,'Data entry'!$B$6:$B$200,{"Confirmed";"Probable"},'Data entry'!$AP$6:$AP$200,'Data Validation'!$U$3, 'Data entry'!$BD$6:$BD$200,"&lt;&gt;*Negative*"))</f>
        <v>0</v>
      </c>
      <c r="S109" s="15">
        <f>SUM(COUNTIFS('Data entry'!$R$6:$R$200,'Summary Data'!$A109,'Data entry'!$B$6:$B$200,{"Confirmed";"Probable"},'Data entry'!$AP$6:$AP$200,'Data Validation'!$U$4, 'Data entry'!$BD$6:$BD$200,"&lt;&gt;*Negative*"))</f>
        <v>0</v>
      </c>
      <c r="T109" s="15">
        <f>SUM(COUNTIFS('Data entry'!$R$6:$R$200,'Summary Data'!$A109,'Data entry'!$B$6:$B$200,{"Confirmed";"Probable"},'Data entry'!$AP$6:$AP$200,'Data Validation'!$U$5, 'Data entry'!$BD$6:$BD$200,"&lt;&gt;*Negative*"))</f>
        <v>0</v>
      </c>
      <c r="U109" s="15">
        <f>SUM(COUNTIFS('Data entry'!$R$6:$R$200,'Summary Data'!$A109,'Data entry'!$B$6:$B$200,{"Confirmed";"Probable"},'Data entry'!$AP$6:$AP$200,'Data Validation'!$U$6, 'Data entry'!$BD$6:$BD$200,"&lt;&gt;*Negative*"))</f>
        <v>0</v>
      </c>
      <c r="V109" s="15">
        <f>SUM(COUNTIFS('Data entry'!$R$6:$R$200,'Summary Data'!$A109,'Data entry'!$B$6:$B$200,{"Confirmed";"Probable"},'Data entry'!$AQ$6:$AQ$200,'Data Validation'!$V$2, 'Data entry'!$BD$6:$BD$200,"&lt;&gt;*Negative*"))</f>
        <v>0</v>
      </c>
      <c r="W109" s="15">
        <f>SUM(COUNTIFS('Data entry'!$R$6:$R$200,'Summary Data'!$A109,'Data entry'!$B$6:$B$200,{"Confirmed";"Probable"},'Data entry'!$AQ$6:$AQ$200,'Data Validation'!$V$3, 'Data entry'!$BD$6:$BD$200,"&lt;&gt;*Negative*"))</f>
        <v>0</v>
      </c>
      <c r="X109" s="15">
        <f>SUM(COUNTIFS('Data entry'!$R$6:$R$200,'Summary Data'!$A109,'Data entry'!$B$6:$B$200,{"Confirmed";"Probable"},'Data entry'!$AQ$6:$AQ$200,'Data Validation'!$V$4, 'Data entry'!$BD$6:$BD$200,"&lt;&gt;*Negative*"))</f>
        <v>0</v>
      </c>
      <c r="Y109" s="15">
        <f>SUM(COUNTIFS('Data entry'!$R$6:$R$200,'Summary Data'!$A109,'Data entry'!$B$6:$B$200,{"Confirmed";"Probable"},'Data entry'!$AQ$6:$AQ$200,'Data Validation'!$V$5, 'Data entry'!$BD$6:$BD$200,"&lt;&gt;*Negative*"))</f>
        <v>0</v>
      </c>
      <c r="Z109" s="15">
        <f>SUM(COUNTIFS('Data entry'!$R$6:$R$200,'Summary Data'!$A109,'Data entry'!$B$6:$B$200,{"Confirmed";"Probable"},'Data entry'!$AQ$6:$AQ$200,'Data Validation'!$V$6, 'Data entry'!$BD$6:$BD$200,"&lt;&gt;*Negative*"))</f>
        <v>0</v>
      </c>
      <c r="AA109" s="15">
        <f>SUM(COUNTIFS('Data entry'!$R$6:$R$200,'Summary Data'!$A109,'Data entry'!$B$6:$B$200,{"Confirmed";"Probable"},'Data entry'!$AQ$6:$AQ$200,'Data Validation'!$V$7, 'Data entry'!$BD$6:$BD$200,"&lt;&gt;*Negative*"))</f>
        <v>0</v>
      </c>
      <c r="AB109" s="15">
        <f>SUM(COUNTIFS('Data entry'!$R$6:$R$200,'Summary Data'!$A109,'Data entry'!$B$6:$B$200,{"Confirmed";"Probable"},'Data entry'!$AQ$6:$AQ$200,'Data Validation'!$V$8, 'Data entry'!$BD$6:$BD$200,"&lt;&gt;*Negative*"))</f>
        <v>0</v>
      </c>
      <c r="AC109" s="15">
        <f>SUM(COUNTIFS('Data entry'!$R$6:$R$200,'Summary Data'!$A109,'Data entry'!$B$6:$B$200,{"Confirmed";"Probable"},'Data entry'!$AQ$6:$AQ$200,'Data Validation'!$V$9, 'Data entry'!$BD$6:$BD$200,"&lt;&gt;*Negative*"))</f>
        <v>0</v>
      </c>
      <c r="AD109" s="15">
        <f>SUM(COUNTIFS('Data entry'!$R$6:$R$200,'Summary Data'!$A109,'Data entry'!$B$6:$B$200,{"Confirmed";"Probable"},'Data entry'!$AQ$6:$AQ$200,'Data Validation'!$V$10, 'Data entry'!$BD$6:$BD$200,"&lt;&gt;*Negative*"))</f>
        <v>0</v>
      </c>
      <c r="AE109" s="15">
        <f>SUM(COUNTIFS('Data entry'!$R$6:$R$200,'Summary Data'!$A109,'Data entry'!$B$6:$B$200,{"Confirmed";"Probable"},'Data entry'!$AQ$6:$AQ$200,'Data Validation'!$V$11, 'Data entry'!$BD$6:$BD$200,"&lt;&gt;*Negative*"))</f>
        <v>0</v>
      </c>
      <c r="AF109" s="15">
        <f>SUM(COUNTIFS('Data entry'!$R$6:$R$200,'Summary Data'!$A109,'Data entry'!$B$6:$B$200,{"Confirmed";"Probable"},'Data entry'!$AQ$6:$AQ$200,'Data Validation'!$V$2, 'Data entry'!$AP$6:$AP$200,'Data Validation'!$U$2, 'Data entry'!$BD$6:$BD$200,"&lt;&gt;*Negative*"))</f>
        <v>0</v>
      </c>
      <c r="AG109" s="15">
        <f>SUM(COUNTIFS('Data entry'!$R$6:$R$200,'Summary Data'!$A109,'Data entry'!$B$6:$B$200,{"Confirmed";"Probable"},'Data entry'!$AQ$6:$AQ$200,'Data Validation'!$V$2, 'Data entry'!$AP$6:$AP$200,'Data Validation'!$U$3, 'Data entry'!$BD$6:$BD$200,"&lt;&gt;*Negative*"))</f>
        <v>0</v>
      </c>
      <c r="AH109" s="15">
        <f>SUM(COUNTIFS('Data entry'!$R$6:$R$200,'Summary Data'!$A109,'Data entry'!$B$6:$B$200,{"Confirmed";"Probable"},'Data entry'!$AQ$6:$AQ$200,'Data Validation'!$V$2, 'Data entry'!$AP$6:$AP$200,'Data Validation'!$U$4, 'Data entry'!$BD$6:$BD$200,"&lt;&gt;*Negative*"))</f>
        <v>0</v>
      </c>
      <c r="AI109" s="15">
        <f>SUM(COUNTIFS('Data entry'!$R$6:$R$200,'Summary Data'!$A109,'Data entry'!$B$6:$B$200,{"Confirmed";"Probable"},'Data entry'!$AQ$6:$AQ$200,'Data Validation'!$V$2, 'Data entry'!$AP$6:$AP$200,'Data Validation'!$U$5, 'Data entry'!$BD$6:$BD$200,"&lt;&gt;*Negative*"))</f>
        <v>0</v>
      </c>
      <c r="AJ109" s="15">
        <f>SUM(COUNTIFS('Data entry'!$R$6:$R$200,'Summary Data'!$A109,'Data entry'!$B$6:$B$200,{"Confirmed";"Probable"},'Data entry'!$AQ$6:$AQ$200,'Data Validation'!$V$2, 'Data entry'!$AP$6:$AP$200,'Data Validation'!$U$6, 'Data entry'!$BD$6:$BD$200,"&lt;&gt;*Negative*"))</f>
        <v>0</v>
      </c>
      <c r="AK109" s="15">
        <f>SUM(COUNTIFS('Data entry'!$R$6:$R$200,'Summary Data'!$A109,'Data entry'!$B$6:$B$200,{"Confirmed";"Probable"},'Data entry'!$AQ$6:$AQ$200,'Data Validation'!$V$3, 'Data entry'!$AP$6:$AP$200,'Data Validation'!$U$2, 'Data entry'!$BD$6:$BD$200,"&lt;&gt;*Negative*"))</f>
        <v>0</v>
      </c>
      <c r="AL109" s="15">
        <f>SUM(COUNTIFS('Data entry'!$R$6:$R$200,'Summary Data'!$A109,'Data entry'!$B$6:$B$200,{"Confirmed";"Probable"},'Data entry'!$AQ$6:$AQ$200,'Data Validation'!$V$3, 'Data entry'!$AP$6:$AP$200,'Data Validation'!$U$3, 'Data entry'!$BD$6:$BD$200,"&lt;&gt;*Negative*"))</f>
        <v>0</v>
      </c>
      <c r="AM109" s="15">
        <f>SUM(COUNTIFS('Data entry'!$R$6:$R$200,'Summary Data'!$A109,'Data entry'!$B$6:$B$200,{"Confirmed";"Probable"},'Data entry'!$AQ$6:$AQ$200,'Data Validation'!$V$3, 'Data entry'!$AP$6:$AP$200,'Data Validation'!$U$4, 'Data entry'!$BD$6:$BD$200,"&lt;&gt;*Negative*"))</f>
        <v>0</v>
      </c>
      <c r="AN109" s="15">
        <f>SUM(COUNTIFS('Data entry'!$R$6:$R$200,'Summary Data'!$A109,'Data entry'!$B$6:$B$200,{"Confirmed";"Probable"},'Data entry'!$AQ$6:$AQ$200,'Data Validation'!$V$3, 'Data entry'!$AP$6:$AP$200,'Data Validation'!$U$5, 'Data entry'!$BD$6:$BD$200,"&lt;&gt;*Negative*"))</f>
        <v>0</v>
      </c>
      <c r="AO109" s="15">
        <f>SUM(COUNTIFS('Data entry'!$R$6:$R$200,'Summary Data'!$A109,'Data entry'!$B$6:$B$200,{"Confirmed";"Probable"},'Data entry'!$AQ$6:$AQ$200,'Data Validation'!$V$3, 'Data entry'!$AP$6:$AP$200,'Data Validation'!$U$6, 'Data entry'!$BD$6:$BD$200,"&lt;&gt;*Negative*"))</f>
        <v>0</v>
      </c>
      <c r="AP109" s="15">
        <f>SUM(COUNTIFS('Data entry'!$R$6:$R$200,'Summary Data'!$A109,'Data entry'!$B$6:$B$200,{"Confirmed";"Probable"},'Data entry'!$AQ$6:$AQ$200,'Data Validation'!$V$4, 'Data entry'!$AP$6:$AP$200,'Data Validation'!$U$2, 'Data entry'!$BD$6:$BD$200,"&lt;&gt;*Negative*"))</f>
        <v>0</v>
      </c>
      <c r="AQ109" s="15">
        <f>SUM(COUNTIFS('Data entry'!$R$6:$R$200,'Summary Data'!$A109,'Data entry'!$B$6:$B$200,{"Confirmed";"Probable"},'Data entry'!$AQ$6:$AQ$200,'Data Validation'!$V$4, 'Data entry'!$AP$6:$AP$200,'Data Validation'!$U$3, 'Data entry'!$BD$6:$BD$200,"&lt;&gt;*Negative*"))</f>
        <v>0</v>
      </c>
      <c r="AR109" s="15">
        <f>SUM(COUNTIFS('Data entry'!$R$6:$R$200,'Summary Data'!$A109,'Data entry'!$B$6:$B$200,{"Confirmed";"Probable"},'Data entry'!$AQ$6:$AQ$200,'Data Validation'!$V$4, 'Data entry'!$AP$6:$AP$200,'Data Validation'!$U$4, 'Data entry'!$BD$6:$BD$200,"&lt;&gt;*Negative*"))</f>
        <v>0</v>
      </c>
      <c r="AS109" s="15">
        <f>SUM(COUNTIFS('Data entry'!$R$6:$R$200,'Summary Data'!$A109,'Data entry'!$B$6:$B$200,{"Confirmed";"Probable"},'Data entry'!$AQ$6:$AQ$200,'Data Validation'!$V$4, 'Data entry'!$AP$6:$AP$200,'Data Validation'!$U$5, 'Data entry'!$BD$6:$BD$200,"&lt;&gt;*Negative*"))</f>
        <v>0</v>
      </c>
      <c r="AT109" s="15">
        <f>SUM(COUNTIFS('Data entry'!$R$6:$R$200,'Summary Data'!$A109,'Data entry'!$B$6:$B$200,{"Confirmed";"Probable"},'Data entry'!$AQ$6:$AQ$200,'Data Validation'!$V$4, 'Data entry'!$AP$6:$AP$200,'Data Validation'!$U$6, 'Data entry'!$BD$6:$BD$200,"&lt;&gt;*Negative*"))</f>
        <v>0</v>
      </c>
      <c r="AU109" s="15">
        <f>SUM(COUNTIFS('Data entry'!$R$6:$R$200,'Summary Data'!$A109,'Data entry'!$B$6:$B$200,{"Confirmed";"Probable"},'Data entry'!$AQ$6:$AQ$200,'Data Validation'!$V$5, 'Data entry'!$AP$6:$AP$200,'Data Validation'!$U$2, 'Data entry'!$BD$6:$BD$200,"&lt;&gt;*Negative*"))</f>
        <v>0</v>
      </c>
      <c r="AV109" s="15">
        <f>SUM(COUNTIFS('Data entry'!$R$6:$R$200,'Summary Data'!$A109,'Data entry'!$B$6:$B$200,{"Confirmed";"Probable"},'Data entry'!$AQ$6:$AQ$200,'Data Validation'!$V$5, 'Data entry'!$AP$6:$AP$200,'Data Validation'!$U$3, 'Data entry'!$BD$6:$BD$200,"&lt;&gt;*Negative*"))</f>
        <v>0</v>
      </c>
      <c r="AW109" s="15">
        <f>SUM(COUNTIFS('Data entry'!$R$6:$R$200,'Summary Data'!$A109,'Data entry'!$B$6:$B$200,{"Confirmed";"Probable"},'Data entry'!$AQ$6:$AQ$200,'Data Validation'!$V$5, 'Data entry'!$AP$6:$AP$200,'Data Validation'!$U$4, 'Data entry'!$BD$6:$BD$200,"&lt;&gt;*Negative*"))</f>
        <v>0</v>
      </c>
      <c r="AX109" s="15">
        <f>SUM(COUNTIFS('Data entry'!$R$6:$R$200,'Summary Data'!$A109,'Data entry'!$B$6:$B$200,{"Confirmed";"Probable"},'Data entry'!$AQ$6:$AQ$200,'Data Validation'!$V$5, 'Data entry'!$AP$6:$AP$200,'Data Validation'!$U$5, 'Data entry'!$BD$6:$BD$200,"&lt;&gt;*Negative*"))</f>
        <v>0</v>
      </c>
      <c r="AY109" s="15">
        <f>SUM(COUNTIFS('Data entry'!$R$6:$R$200,'Summary Data'!$A109,'Data entry'!$B$6:$B$200,{"Confirmed";"Probable"},'Data entry'!$AQ$6:$AQ$200,'Data Validation'!$V$5, 'Data entry'!$AP$6:$AP$200,'Data Validation'!$U$6, 'Data entry'!$BD$6:$BD$200,"&lt;&gt;*Negative*"))</f>
        <v>0</v>
      </c>
      <c r="AZ109" s="15">
        <f>SUM(COUNTIFS('Data entry'!$R$6:$R$200,'Summary Data'!$A109,'Data entry'!$B$6:$B$200,{"Confirmed";"Probable"},'Data entry'!$AQ$6:$AQ$200,'Data Validation'!$V$6, 'Data entry'!$AP$6:$AP$200,'Data Validation'!$U$2, 'Data entry'!$BD$6:$BD$200,"&lt;&gt;*Negative*"))</f>
        <v>0</v>
      </c>
      <c r="BA109" s="15">
        <f>SUM(COUNTIFS('Data entry'!$R$6:$R$200,'Summary Data'!$A109,'Data entry'!$B$6:$B$200,{"Confirmed";"Probable"},'Data entry'!$AQ$6:$AQ$200,'Data Validation'!$V$6, 'Data entry'!$AP$6:$AP$200,'Data Validation'!$U$3, 'Data entry'!$BD$6:$BD$200,"&lt;&gt;*Negative*"))</f>
        <v>0</v>
      </c>
      <c r="BB109" s="15">
        <f>SUM(COUNTIFS('Data entry'!$R$6:$R$200,'Summary Data'!$A109,'Data entry'!$B$6:$B$200,{"Confirmed";"Probable"},'Data entry'!$AQ$6:$AQ$200,'Data Validation'!$V$6, 'Data entry'!$AP$6:$AP$200,'Data Validation'!$U$4, 'Data entry'!$BD$6:$BD$200,"&lt;&gt;*Negative*"))</f>
        <v>0</v>
      </c>
      <c r="BC109" s="15">
        <f>SUM(COUNTIFS('Data entry'!$R$6:$R$200,'Summary Data'!$A109,'Data entry'!$B$6:$B$200,{"Confirmed";"Probable"},'Data entry'!$AQ$6:$AQ$200,'Data Validation'!$V$6, 'Data entry'!$AP$6:$AP$200,'Data Validation'!$U$5, 'Data entry'!$BD$6:$BD$200,"&lt;&gt;*Negative*"))</f>
        <v>0</v>
      </c>
      <c r="BD109" s="15">
        <f>SUM(COUNTIFS('Data entry'!$R$6:$R$200,'Summary Data'!$A109,'Data entry'!$B$6:$B$200,{"Confirmed";"Probable"},'Data entry'!$AQ$6:$AQ$200,'Data Validation'!$V$6, 'Data entry'!$AP$6:$AP$200,'Data Validation'!$U$6, 'Data entry'!$BD$6:$BD$200,"&lt;&gt;*Negative*"))</f>
        <v>0</v>
      </c>
      <c r="BE109" s="15">
        <f>SUM(COUNTIFS('Data entry'!$R$6:$R$200,'Summary Data'!$A109,'Data entry'!$B$6:$B$200,{"Confirmed";"Probable"},'Data entry'!$AQ$6:$AQ$200,'Data Validation'!$V$7, 'Data entry'!$AP$6:$AP$200,'Data Validation'!$U$2, 'Data entry'!$BD$6:$BD$200,"&lt;&gt;*Negative*"))</f>
        <v>0</v>
      </c>
      <c r="BF109" s="15">
        <f>SUM(COUNTIFS('Data entry'!$R$6:$R$200,'Summary Data'!$A109,'Data entry'!$B$6:$B$200,{"Confirmed";"Probable"},'Data entry'!$AQ$6:$AQ$200,'Data Validation'!$V$7, 'Data entry'!$AP$6:$AP$200,'Data Validation'!$U$3, 'Data entry'!$BD$6:$BD$200,"&lt;&gt;*Negative*"))</f>
        <v>0</v>
      </c>
      <c r="BG109" s="15">
        <f>SUM(COUNTIFS('Data entry'!$R$6:$R$200,'Summary Data'!$A109,'Data entry'!$B$6:$B$200,{"Confirmed";"Probable"},'Data entry'!$AQ$6:$AQ$200,'Data Validation'!$V$7, 'Data entry'!$AP$6:$AP$200,'Data Validation'!$U$4, 'Data entry'!$BD$6:$BD$200,"&lt;&gt;*Negative*"))</f>
        <v>0</v>
      </c>
      <c r="BH109" s="15">
        <f>SUM(COUNTIFS('Data entry'!$R$6:$R$200,'Summary Data'!$A109,'Data entry'!$B$6:$B$200,{"Confirmed";"Probable"},'Data entry'!$AQ$6:$AQ$200,'Data Validation'!$V$7, 'Data entry'!$AP$6:$AP$200,'Data Validation'!$U$5, 'Data entry'!$BD$6:$BD$200,"&lt;&gt;*Negative*"))</f>
        <v>0</v>
      </c>
      <c r="BI109" s="15">
        <f>SUM(COUNTIFS('Data entry'!$R$6:$R$200,'Summary Data'!$A109,'Data entry'!$B$6:$B$200,{"Confirmed";"Probable"},'Data entry'!$AQ$6:$AQ$200,'Data Validation'!$V$7, 'Data entry'!$AP$6:$AP$200,'Data Validation'!$U$6, 'Data entry'!$BD$6:$BD$200,"&lt;&gt;*Negative*"))</f>
        <v>0</v>
      </c>
      <c r="BJ109" s="15">
        <f>SUM(COUNTIFS('Data entry'!$R$6:$R$200,'Summary Data'!$A109,'Data entry'!$B$6:$B$200,{"Confirmed";"Probable"},'Data entry'!$AQ$6:$AQ$200,'Data Validation'!$V$8, 'Data entry'!$AP$6:$AP$200,'Data Validation'!$U$2, 'Data entry'!$BD$6:$BD$200,"&lt;&gt;*Negative*"))</f>
        <v>0</v>
      </c>
      <c r="BK109" s="15">
        <f>SUM(COUNTIFS('Data entry'!$R$6:$R$200,'Summary Data'!$A109,'Data entry'!$B$6:$B$200,{"Confirmed";"Probable"},'Data entry'!$AQ$6:$AQ$200,'Data Validation'!$V$8, 'Data entry'!$AP$6:$AP$200,'Data Validation'!$U$3, 'Data entry'!$BD$6:$BD$200,"&lt;&gt;*Negative*"))</f>
        <v>0</v>
      </c>
      <c r="BL109" s="15">
        <f>SUM(COUNTIFS('Data entry'!$R$6:$R$200,'Summary Data'!$A109,'Data entry'!$B$6:$B$200,{"Confirmed";"Probable"},'Data entry'!$AQ$6:$AQ$200,'Data Validation'!$V$8, 'Data entry'!$AP$6:$AP$200,'Data Validation'!$U$4, 'Data entry'!$BD$6:$BD$200,"&lt;&gt;*Negative*"))</f>
        <v>0</v>
      </c>
      <c r="BM109" s="15">
        <f>SUM(COUNTIFS('Data entry'!$R$6:$R$200,'Summary Data'!$A109,'Data entry'!$B$6:$B$200,{"Confirmed";"Probable"},'Data entry'!$AQ$6:$AQ$200,'Data Validation'!$V$8, 'Data entry'!$AP$6:$AP$200,'Data Validation'!$U$5, 'Data entry'!$BD$6:$BD$200,"&lt;&gt;*Negative*"))</f>
        <v>0</v>
      </c>
      <c r="BN109" s="15">
        <f>SUM(COUNTIFS('Data entry'!$R$6:$R$200,'Summary Data'!$A109,'Data entry'!$B$6:$B$200,{"Confirmed";"Probable"},'Data entry'!$AQ$6:$AQ$200,'Data Validation'!$V$8, 'Data entry'!$AP$6:$AP$200,'Data Validation'!$U$6, 'Data entry'!$BD$6:$BD$200,"&lt;&gt;*Negative*"))</f>
        <v>0</v>
      </c>
      <c r="BO109" s="15">
        <f>SUM(COUNTIFS('Data entry'!$R$6:$R$200,'Summary Data'!$A109,'Data entry'!$B$6:$B$200,{"Confirmed";"Probable"},'Data entry'!$AQ$6:$AQ$200,'Data Validation'!$V$9, 'Data entry'!$AP$6:$AP$200,'Data Validation'!$U$2, 'Data entry'!$BD$6:$BD$200,"&lt;&gt;*Negative*"))</f>
        <v>0</v>
      </c>
      <c r="BP109" s="15">
        <f>SUM(COUNTIFS('Data entry'!$R$6:$R$200,'Summary Data'!$A109,'Data entry'!$B$6:$B$200,{"Confirmed";"Probable"},'Data entry'!$AQ$6:$AQ$200,'Data Validation'!$V$9, 'Data entry'!$AP$6:$AP$200,'Data Validation'!$U$3, 'Data entry'!$BD$6:$BD$200,"&lt;&gt;*Negative*"))</f>
        <v>0</v>
      </c>
      <c r="BQ109" s="15">
        <f>SUM(COUNTIFS('Data entry'!$R$6:$R$200,'Summary Data'!$A109,'Data entry'!$B$6:$B$200,{"Confirmed";"Probable"},'Data entry'!$AQ$6:$AQ$200,'Data Validation'!$V$9, 'Data entry'!$AP$6:$AP$200,'Data Validation'!$U$4, 'Data entry'!$BD$6:$BD$200,"&lt;&gt;*Negative*"))</f>
        <v>0</v>
      </c>
      <c r="BR109" s="15">
        <f>SUM(COUNTIFS('Data entry'!$R$6:$R$200,'Summary Data'!$A109,'Data entry'!$B$6:$B$200,{"Confirmed";"Probable"},'Data entry'!$AQ$6:$AQ$200,'Data Validation'!$V$9, 'Data entry'!$AP$6:$AP$200,'Data Validation'!$U$5, 'Data entry'!$BD$6:$BD$200,"&lt;&gt;*Negative*"))</f>
        <v>0</v>
      </c>
      <c r="BS109" s="15">
        <f>SUM(COUNTIFS('Data entry'!$R$6:$R$200,'Summary Data'!$A109,'Data entry'!$B$6:$B$200,{"Confirmed";"Probable"},'Data entry'!$AQ$6:$AQ$200,'Data Validation'!$V$9, 'Data entry'!$AP$6:$AP$200,'Data Validation'!$U$6, 'Data entry'!$BD$6:$BD$200,"&lt;&gt;*Negative*"))</f>
        <v>0</v>
      </c>
      <c r="BT109" s="15">
        <f>SUM(COUNTIFS('Data entry'!$R$6:$R$200,'Summary Data'!$A109,'Data entry'!$B$6:$B$200,{"Confirmed";"Probable"},'Data entry'!$AQ$6:$AQ$200,'Data Validation'!$V$10, 'Data entry'!$AP$6:$AP$200,'Data Validation'!$U$2, 'Data entry'!$BD$6:$BD$200,"&lt;&gt;*Negative*"))</f>
        <v>0</v>
      </c>
      <c r="BU109" s="15">
        <f>SUM(COUNTIFS('Data entry'!$R$6:$R$200,'Summary Data'!$A109,'Data entry'!$B$6:$B$200,{"Confirmed";"Probable"},'Data entry'!$AQ$6:$AQ$200,'Data Validation'!$V$10, 'Data entry'!$AP$6:$AP$200,'Data Validation'!$U$3, 'Data entry'!$BD$6:$BD$200,"&lt;&gt;*Negative*"))</f>
        <v>0</v>
      </c>
      <c r="BV109" s="15">
        <f>SUM(COUNTIFS('Data entry'!$R$6:$R$200,'Summary Data'!$A109,'Data entry'!$B$6:$B$200,{"Confirmed";"Probable"},'Data entry'!$AQ$6:$AQ$200,'Data Validation'!$V$10, 'Data entry'!$AP$6:$AP$200,'Data Validation'!$U$4, 'Data entry'!$BD$6:$BD$200,"&lt;&gt;*Negative*"))</f>
        <v>0</v>
      </c>
      <c r="BW109" s="15">
        <f>SUM(COUNTIFS('Data entry'!$R$6:$R$200,'Summary Data'!$A109,'Data entry'!$B$6:$B$200,{"Confirmed";"Probable"},'Data entry'!$AQ$6:$AQ$200,'Data Validation'!$V$10, 'Data entry'!$AP$6:$AP$200,'Data Validation'!$U$5, 'Data entry'!$BD$6:$BD$200,"&lt;&gt;*Negative*"))</f>
        <v>0</v>
      </c>
      <c r="BX109" s="15">
        <f>SUM(COUNTIFS('Data entry'!$R$6:$R$200,'Summary Data'!$A109,'Data entry'!$B$6:$B$200,{"Confirmed";"Probable"},'Data entry'!$AQ$6:$AQ$200,'Data Validation'!$V$10, 'Data entry'!$AP$6:$AP$200,'Data Validation'!$U$6, 'Data entry'!$BD$6:$BD$200,"&lt;&gt;*Negative*"))</f>
        <v>0</v>
      </c>
      <c r="BY109" s="15">
        <f>SUM(COUNTIFS('Data entry'!$R$6:$R$200,'Summary Data'!$A109,'Data entry'!$B$6:$B$200,{"Confirmed";"Probable"},'Data entry'!$AQ$6:$AQ$200,'Data Validation'!$V$11, 'Data entry'!$AP$6:$AP$200,'Data Validation'!$U$2, 'Data entry'!$BD$6:$BD$200,"&lt;&gt;*Negative*"))</f>
        <v>0</v>
      </c>
      <c r="BZ109" s="15">
        <f>SUM(COUNTIFS('Data entry'!$R$6:$R$200,'Summary Data'!$A109,'Data entry'!$B$6:$B$200,{"Confirmed";"Probable"},'Data entry'!$AQ$6:$AQ$200,'Data Validation'!$V$11, 'Data entry'!$AP$6:$AP$200,'Data Validation'!$U$3, 'Data entry'!$BD$6:$BD$200,"&lt;&gt;*Negative*"))</f>
        <v>0</v>
      </c>
      <c r="CA109" s="15">
        <f>SUM(COUNTIFS('Data entry'!$R$6:$R$200,'Summary Data'!$A109,'Data entry'!$B$6:$B$200,{"Confirmed";"Probable"},'Data entry'!$AQ$6:$AQ$200,'Data Validation'!$V$11, 'Data entry'!$AP$6:$AP$200,'Data Validation'!$U$4, 'Data entry'!$BD$6:$BD$200,"&lt;&gt;*Negative*"))</f>
        <v>0</v>
      </c>
      <c r="CB109" s="15">
        <f>SUM(COUNTIFS('Data entry'!$R$6:$R$200,'Summary Data'!$A109,'Data entry'!$B$6:$B$200,{"Confirmed";"Probable"},'Data entry'!$AQ$6:$AQ$200,'Data Validation'!$V$11, 'Data entry'!$AP$6:$AP$200,'Data Validation'!$U$5, 'Data entry'!$BD$6:$BD$200,"&lt;&gt;*Negative*"))</f>
        <v>0</v>
      </c>
      <c r="CC109" s="15">
        <f>SUM(COUNTIFS('Data entry'!$R$6:$R$200,'Summary Data'!$A109,'Data entry'!$B$6:$B$200,{"Confirmed";"Probable"},'Data entry'!$AQ$6:$AQ$200,'Data Validation'!$V$11, 'Data entry'!$AP$6:$AP$200,'Data Validation'!$U$6, 'Data entry'!$BD$6:$BD$200,"&lt;&gt;*Negative*"))</f>
        <v>0</v>
      </c>
    </row>
    <row r="110" spans="1:81" x14ac:dyDescent="0.3">
      <c r="A110" s="12">
        <f t="shared" si="9"/>
        <v>98</v>
      </c>
      <c r="B110" s="13">
        <f t="shared" si="6"/>
        <v>0</v>
      </c>
      <c r="C110" s="13">
        <f>COUNTIFS('Data entry'!$R$6:$R$200,$A110,'Data entry'!$B$6:$B$200,"Confirmed",'Data entry'!$BD$6:$BD$200,"&lt;&gt;*Negative*")</f>
        <v>0</v>
      </c>
      <c r="D110" s="13">
        <f>COUNTIFS('Data entry'!$R$6:$R$200,$A110,'Data entry'!$B$6:$B$200,"Probable",'Data entry'!$BD$6:$BD$200,"&lt;&gt;*Negative*")</f>
        <v>0</v>
      </c>
      <c r="E110" s="13">
        <f>COUNTIFS('Data entry'!$R$6:$R$200,$A110,'Data entry'!$B$6:$B$200,"DNM")</f>
        <v>0</v>
      </c>
      <c r="F110" s="13">
        <f>SUM(COUNTIFS('Data entry'!$R$6:$R$200,'Summary Data'!$A110,'Data entry'!$B$6:$B$200,{"Confirmed";"Probable"},'Data entry'!$AO$6:$AO$200,$F$10, 'Data entry'!$BD$6:$BD$200,"&lt;&gt;*Negative*"))</f>
        <v>0</v>
      </c>
      <c r="G110" s="13">
        <f>SUM(COUNTIFS('Data entry'!$R$6:$R$200,'Summary Data'!$A110,'Data entry'!$B$6:$B$200,{"Confirmed";"Probable"},'Data entry'!$AO$6:$AO$200,$G$10, 'Data entry'!$BD$6:$BD$200,"&lt;&gt;*Negative*"))</f>
        <v>0</v>
      </c>
      <c r="H110" s="13">
        <f>SUM(COUNTIFS('Data entry'!$R$6:$R$200,'Summary Data'!$A110,'Data entry'!$B$6:$B$200,{"Confirmed";"Probable"},'Data entry'!$AO$6:$AO$200,$H$10, 'Data entry'!$BD$6:$BD$200,"&lt;&gt;*Negative*"))</f>
        <v>0</v>
      </c>
      <c r="I110" s="13">
        <f>SUM(COUNTIFS('Data entry'!$R$6:$R$200,'Summary Data'!$A110,'Data entry'!$B$6:$B$200,{"Confirmed";"Probable"},'Data entry'!$AO$6:$AO$200,$I$10, 'Data entry'!$BD$6:$BD$200,"&lt;&gt;*Negative*"))</f>
        <v>0</v>
      </c>
      <c r="J110" s="13">
        <f>SUM(COUNTIFS('Data entry'!$R$6:$R$200,'Summary Data'!$A110,'Data entry'!$B$6:$B$200,{"Confirmed";"Probable"},'Data entry'!$AO$6:$AO$200,$J$10, 'Data entry'!$BD$6:$BD$200,"&lt;&gt;*Negative*"))</f>
        <v>0</v>
      </c>
      <c r="K110" s="13">
        <f>SUM(COUNTIFS('Data entry'!$R$6:$R$200,'Summary Data'!$A110,'Data entry'!$B$6:$B$200,{"Confirmed";"Probable"},'Data entry'!$AO$6:$AO$200,$K$10, 'Data entry'!$BD$6:$BD$200,"&lt;&gt;*Negative*"))</f>
        <v>0</v>
      </c>
      <c r="L110" s="13">
        <f>SUM(COUNTIFS('Data entry'!$R$6:$R$200,'Summary Data'!$A110,'Data entry'!$B$6:$B$200,{"Confirmed";"Probable"},'Data entry'!$AO$6:$AO$200,$L$10, 'Data entry'!$BD$6:$BD$200,"&lt;&gt;*Negative*"))</f>
        <v>0</v>
      </c>
      <c r="M110" s="13">
        <f>SUM(COUNTIFS('Data entry'!$R$6:$R$200,'Summary Data'!$A110,'Data entry'!$B$6:$B$200,{"Confirmed";"Probable"},'Data entry'!$AO$6:$AO$200,$M$10, 'Data entry'!$BD$6:$BD$200,"&lt;&gt;*Negative*"))</f>
        <v>0</v>
      </c>
      <c r="N110" s="13">
        <f>SUM(COUNTIFS('Data entry'!$R$6:$R$200,'Summary Data'!$A110,'Data entry'!$B$6:$B$200,{"Confirmed";"Probable"},'Data entry'!$AO$6:$AO$200,$N$10, 'Data entry'!$BD$6:$BD$200,"&lt;&gt;*Negative*"))</f>
        <v>0</v>
      </c>
      <c r="O110" s="15">
        <f t="shared" si="7"/>
        <v>0</v>
      </c>
      <c r="P110" s="15">
        <f t="shared" si="8"/>
        <v>0</v>
      </c>
      <c r="Q110" s="15">
        <f>SUM(COUNTIFS('Data entry'!$R$6:$R$200,'Summary Data'!$A110,'Data entry'!$B$6:$B$200,{"Confirmed";"Probable"},'Data entry'!$AP$6:$AP$200,'Data Validation'!$U$2, 'Data entry'!$BD$6:$BD$200,"&lt;&gt;*Negative*"))</f>
        <v>0</v>
      </c>
      <c r="R110" s="15">
        <f>SUM(COUNTIFS('Data entry'!$R$6:$R$200,'Summary Data'!$A110,'Data entry'!$B$6:$B$200,{"Confirmed";"Probable"},'Data entry'!$AP$6:$AP$200,'Data Validation'!$U$3, 'Data entry'!$BD$6:$BD$200,"&lt;&gt;*Negative*"))</f>
        <v>0</v>
      </c>
      <c r="S110" s="15">
        <f>SUM(COUNTIFS('Data entry'!$R$6:$R$200,'Summary Data'!$A110,'Data entry'!$B$6:$B$200,{"Confirmed";"Probable"},'Data entry'!$AP$6:$AP$200,'Data Validation'!$U$4, 'Data entry'!$BD$6:$BD$200,"&lt;&gt;*Negative*"))</f>
        <v>0</v>
      </c>
      <c r="T110" s="15">
        <f>SUM(COUNTIFS('Data entry'!$R$6:$R$200,'Summary Data'!$A110,'Data entry'!$B$6:$B$200,{"Confirmed";"Probable"},'Data entry'!$AP$6:$AP$200,'Data Validation'!$U$5, 'Data entry'!$BD$6:$BD$200,"&lt;&gt;*Negative*"))</f>
        <v>0</v>
      </c>
      <c r="U110" s="15">
        <f>SUM(COUNTIFS('Data entry'!$R$6:$R$200,'Summary Data'!$A110,'Data entry'!$B$6:$B$200,{"Confirmed";"Probable"},'Data entry'!$AP$6:$AP$200,'Data Validation'!$U$6, 'Data entry'!$BD$6:$BD$200,"&lt;&gt;*Negative*"))</f>
        <v>0</v>
      </c>
      <c r="V110" s="15">
        <f>SUM(COUNTIFS('Data entry'!$R$6:$R$200,'Summary Data'!$A110,'Data entry'!$B$6:$B$200,{"Confirmed";"Probable"},'Data entry'!$AQ$6:$AQ$200,'Data Validation'!$V$2, 'Data entry'!$BD$6:$BD$200,"&lt;&gt;*Negative*"))</f>
        <v>0</v>
      </c>
      <c r="W110" s="15">
        <f>SUM(COUNTIFS('Data entry'!$R$6:$R$200,'Summary Data'!$A110,'Data entry'!$B$6:$B$200,{"Confirmed";"Probable"},'Data entry'!$AQ$6:$AQ$200,'Data Validation'!$V$3, 'Data entry'!$BD$6:$BD$200,"&lt;&gt;*Negative*"))</f>
        <v>0</v>
      </c>
      <c r="X110" s="15">
        <f>SUM(COUNTIFS('Data entry'!$R$6:$R$200,'Summary Data'!$A110,'Data entry'!$B$6:$B$200,{"Confirmed";"Probable"},'Data entry'!$AQ$6:$AQ$200,'Data Validation'!$V$4, 'Data entry'!$BD$6:$BD$200,"&lt;&gt;*Negative*"))</f>
        <v>0</v>
      </c>
      <c r="Y110" s="15">
        <f>SUM(COUNTIFS('Data entry'!$R$6:$R$200,'Summary Data'!$A110,'Data entry'!$B$6:$B$200,{"Confirmed";"Probable"},'Data entry'!$AQ$6:$AQ$200,'Data Validation'!$V$5, 'Data entry'!$BD$6:$BD$200,"&lt;&gt;*Negative*"))</f>
        <v>0</v>
      </c>
      <c r="Z110" s="15">
        <f>SUM(COUNTIFS('Data entry'!$R$6:$R$200,'Summary Data'!$A110,'Data entry'!$B$6:$B$200,{"Confirmed";"Probable"},'Data entry'!$AQ$6:$AQ$200,'Data Validation'!$V$6, 'Data entry'!$BD$6:$BD$200,"&lt;&gt;*Negative*"))</f>
        <v>0</v>
      </c>
      <c r="AA110" s="15">
        <f>SUM(COUNTIFS('Data entry'!$R$6:$R$200,'Summary Data'!$A110,'Data entry'!$B$6:$B$200,{"Confirmed";"Probable"},'Data entry'!$AQ$6:$AQ$200,'Data Validation'!$V$7, 'Data entry'!$BD$6:$BD$200,"&lt;&gt;*Negative*"))</f>
        <v>0</v>
      </c>
      <c r="AB110" s="15">
        <f>SUM(COUNTIFS('Data entry'!$R$6:$R$200,'Summary Data'!$A110,'Data entry'!$B$6:$B$200,{"Confirmed";"Probable"},'Data entry'!$AQ$6:$AQ$200,'Data Validation'!$V$8, 'Data entry'!$BD$6:$BD$200,"&lt;&gt;*Negative*"))</f>
        <v>0</v>
      </c>
      <c r="AC110" s="15">
        <f>SUM(COUNTIFS('Data entry'!$R$6:$R$200,'Summary Data'!$A110,'Data entry'!$B$6:$B$200,{"Confirmed";"Probable"},'Data entry'!$AQ$6:$AQ$200,'Data Validation'!$V$9, 'Data entry'!$BD$6:$BD$200,"&lt;&gt;*Negative*"))</f>
        <v>0</v>
      </c>
      <c r="AD110" s="15">
        <f>SUM(COUNTIFS('Data entry'!$R$6:$R$200,'Summary Data'!$A110,'Data entry'!$B$6:$B$200,{"Confirmed";"Probable"},'Data entry'!$AQ$6:$AQ$200,'Data Validation'!$V$10, 'Data entry'!$BD$6:$BD$200,"&lt;&gt;*Negative*"))</f>
        <v>0</v>
      </c>
      <c r="AE110" s="15">
        <f>SUM(COUNTIFS('Data entry'!$R$6:$R$200,'Summary Data'!$A110,'Data entry'!$B$6:$B$200,{"Confirmed";"Probable"},'Data entry'!$AQ$6:$AQ$200,'Data Validation'!$V$11, 'Data entry'!$BD$6:$BD$200,"&lt;&gt;*Negative*"))</f>
        <v>0</v>
      </c>
      <c r="AF110" s="15">
        <f>SUM(COUNTIFS('Data entry'!$R$6:$R$200,'Summary Data'!$A110,'Data entry'!$B$6:$B$200,{"Confirmed";"Probable"},'Data entry'!$AQ$6:$AQ$200,'Data Validation'!$V$2, 'Data entry'!$AP$6:$AP$200,'Data Validation'!$U$2, 'Data entry'!$BD$6:$BD$200,"&lt;&gt;*Negative*"))</f>
        <v>0</v>
      </c>
      <c r="AG110" s="15">
        <f>SUM(COUNTIFS('Data entry'!$R$6:$R$200,'Summary Data'!$A110,'Data entry'!$B$6:$B$200,{"Confirmed";"Probable"},'Data entry'!$AQ$6:$AQ$200,'Data Validation'!$V$2, 'Data entry'!$AP$6:$AP$200,'Data Validation'!$U$3, 'Data entry'!$BD$6:$BD$200,"&lt;&gt;*Negative*"))</f>
        <v>0</v>
      </c>
      <c r="AH110" s="15">
        <f>SUM(COUNTIFS('Data entry'!$R$6:$R$200,'Summary Data'!$A110,'Data entry'!$B$6:$B$200,{"Confirmed";"Probable"},'Data entry'!$AQ$6:$AQ$200,'Data Validation'!$V$2, 'Data entry'!$AP$6:$AP$200,'Data Validation'!$U$4, 'Data entry'!$BD$6:$BD$200,"&lt;&gt;*Negative*"))</f>
        <v>0</v>
      </c>
      <c r="AI110" s="15">
        <f>SUM(COUNTIFS('Data entry'!$R$6:$R$200,'Summary Data'!$A110,'Data entry'!$B$6:$B$200,{"Confirmed";"Probable"},'Data entry'!$AQ$6:$AQ$200,'Data Validation'!$V$2, 'Data entry'!$AP$6:$AP$200,'Data Validation'!$U$5, 'Data entry'!$BD$6:$BD$200,"&lt;&gt;*Negative*"))</f>
        <v>0</v>
      </c>
      <c r="AJ110" s="15">
        <f>SUM(COUNTIFS('Data entry'!$R$6:$R$200,'Summary Data'!$A110,'Data entry'!$B$6:$B$200,{"Confirmed";"Probable"},'Data entry'!$AQ$6:$AQ$200,'Data Validation'!$V$2, 'Data entry'!$AP$6:$AP$200,'Data Validation'!$U$6, 'Data entry'!$BD$6:$BD$200,"&lt;&gt;*Negative*"))</f>
        <v>0</v>
      </c>
      <c r="AK110" s="15">
        <f>SUM(COUNTIFS('Data entry'!$R$6:$R$200,'Summary Data'!$A110,'Data entry'!$B$6:$B$200,{"Confirmed";"Probable"},'Data entry'!$AQ$6:$AQ$200,'Data Validation'!$V$3, 'Data entry'!$AP$6:$AP$200,'Data Validation'!$U$2, 'Data entry'!$BD$6:$BD$200,"&lt;&gt;*Negative*"))</f>
        <v>0</v>
      </c>
      <c r="AL110" s="15">
        <f>SUM(COUNTIFS('Data entry'!$R$6:$R$200,'Summary Data'!$A110,'Data entry'!$B$6:$B$200,{"Confirmed";"Probable"},'Data entry'!$AQ$6:$AQ$200,'Data Validation'!$V$3, 'Data entry'!$AP$6:$AP$200,'Data Validation'!$U$3, 'Data entry'!$BD$6:$BD$200,"&lt;&gt;*Negative*"))</f>
        <v>0</v>
      </c>
      <c r="AM110" s="15">
        <f>SUM(COUNTIFS('Data entry'!$R$6:$R$200,'Summary Data'!$A110,'Data entry'!$B$6:$B$200,{"Confirmed";"Probable"},'Data entry'!$AQ$6:$AQ$200,'Data Validation'!$V$3, 'Data entry'!$AP$6:$AP$200,'Data Validation'!$U$4, 'Data entry'!$BD$6:$BD$200,"&lt;&gt;*Negative*"))</f>
        <v>0</v>
      </c>
      <c r="AN110" s="15">
        <f>SUM(COUNTIFS('Data entry'!$R$6:$R$200,'Summary Data'!$A110,'Data entry'!$B$6:$B$200,{"Confirmed";"Probable"},'Data entry'!$AQ$6:$AQ$200,'Data Validation'!$V$3, 'Data entry'!$AP$6:$AP$200,'Data Validation'!$U$5, 'Data entry'!$BD$6:$BD$200,"&lt;&gt;*Negative*"))</f>
        <v>0</v>
      </c>
      <c r="AO110" s="15">
        <f>SUM(COUNTIFS('Data entry'!$R$6:$R$200,'Summary Data'!$A110,'Data entry'!$B$6:$B$200,{"Confirmed";"Probable"},'Data entry'!$AQ$6:$AQ$200,'Data Validation'!$V$3, 'Data entry'!$AP$6:$AP$200,'Data Validation'!$U$6, 'Data entry'!$BD$6:$BD$200,"&lt;&gt;*Negative*"))</f>
        <v>0</v>
      </c>
      <c r="AP110" s="15">
        <f>SUM(COUNTIFS('Data entry'!$R$6:$R$200,'Summary Data'!$A110,'Data entry'!$B$6:$B$200,{"Confirmed";"Probable"},'Data entry'!$AQ$6:$AQ$200,'Data Validation'!$V$4, 'Data entry'!$AP$6:$AP$200,'Data Validation'!$U$2, 'Data entry'!$BD$6:$BD$200,"&lt;&gt;*Negative*"))</f>
        <v>0</v>
      </c>
      <c r="AQ110" s="15">
        <f>SUM(COUNTIFS('Data entry'!$R$6:$R$200,'Summary Data'!$A110,'Data entry'!$B$6:$B$200,{"Confirmed";"Probable"},'Data entry'!$AQ$6:$AQ$200,'Data Validation'!$V$4, 'Data entry'!$AP$6:$AP$200,'Data Validation'!$U$3, 'Data entry'!$BD$6:$BD$200,"&lt;&gt;*Negative*"))</f>
        <v>0</v>
      </c>
      <c r="AR110" s="15">
        <f>SUM(COUNTIFS('Data entry'!$R$6:$R$200,'Summary Data'!$A110,'Data entry'!$B$6:$B$200,{"Confirmed";"Probable"},'Data entry'!$AQ$6:$AQ$200,'Data Validation'!$V$4, 'Data entry'!$AP$6:$AP$200,'Data Validation'!$U$4, 'Data entry'!$BD$6:$BD$200,"&lt;&gt;*Negative*"))</f>
        <v>0</v>
      </c>
      <c r="AS110" s="15">
        <f>SUM(COUNTIFS('Data entry'!$R$6:$R$200,'Summary Data'!$A110,'Data entry'!$B$6:$B$200,{"Confirmed";"Probable"},'Data entry'!$AQ$6:$AQ$200,'Data Validation'!$V$4, 'Data entry'!$AP$6:$AP$200,'Data Validation'!$U$5, 'Data entry'!$BD$6:$BD$200,"&lt;&gt;*Negative*"))</f>
        <v>0</v>
      </c>
      <c r="AT110" s="15">
        <f>SUM(COUNTIFS('Data entry'!$R$6:$R$200,'Summary Data'!$A110,'Data entry'!$B$6:$B$200,{"Confirmed";"Probable"},'Data entry'!$AQ$6:$AQ$200,'Data Validation'!$V$4, 'Data entry'!$AP$6:$AP$200,'Data Validation'!$U$6, 'Data entry'!$BD$6:$BD$200,"&lt;&gt;*Negative*"))</f>
        <v>0</v>
      </c>
      <c r="AU110" s="15">
        <f>SUM(COUNTIFS('Data entry'!$R$6:$R$200,'Summary Data'!$A110,'Data entry'!$B$6:$B$200,{"Confirmed";"Probable"},'Data entry'!$AQ$6:$AQ$200,'Data Validation'!$V$5, 'Data entry'!$AP$6:$AP$200,'Data Validation'!$U$2, 'Data entry'!$BD$6:$BD$200,"&lt;&gt;*Negative*"))</f>
        <v>0</v>
      </c>
      <c r="AV110" s="15">
        <f>SUM(COUNTIFS('Data entry'!$R$6:$R$200,'Summary Data'!$A110,'Data entry'!$B$6:$B$200,{"Confirmed";"Probable"},'Data entry'!$AQ$6:$AQ$200,'Data Validation'!$V$5, 'Data entry'!$AP$6:$AP$200,'Data Validation'!$U$3, 'Data entry'!$BD$6:$BD$200,"&lt;&gt;*Negative*"))</f>
        <v>0</v>
      </c>
      <c r="AW110" s="15">
        <f>SUM(COUNTIFS('Data entry'!$R$6:$R$200,'Summary Data'!$A110,'Data entry'!$B$6:$B$200,{"Confirmed";"Probable"},'Data entry'!$AQ$6:$AQ$200,'Data Validation'!$V$5, 'Data entry'!$AP$6:$AP$200,'Data Validation'!$U$4, 'Data entry'!$BD$6:$BD$200,"&lt;&gt;*Negative*"))</f>
        <v>0</v>
      </c>
      <c r="AX110" s="15">
        <f>SUM(COUNTIFS('Data entry'!$R$6:$R$200,'Summary Data'!$A110,'Data entry'!$B$6:$B$200,{"Confirmed";"Probable"},'Data entry'!$AQ$6:$AQ$200,'Data Validation'!$V$5, 'Data entry'!$AP$6:$AP$200,'Data Validation'!$U$5, 'Data entry'!$BD$6:$BD$200,"&lt;&gt;*Negative*"))</f>
        <v>0</v>
      </c>
      <c r="AY110" s="15">
        <f>SUM(COUNTIFS('Data entry'!$R$6:$R$200,'Summary Data'!$A110,'Data entry'!$B$6:$B$200,{"Confirmed";"Probable"},'Data entry'!$AQ$6:$AQ$200,'Data Validation'!$V$5, 'Data entry'!$AP$6:$AP$200,'Data Validation'!$U$6, 'Data entry'!$BD$6:$BD$200,"&lt;&gt;*Negative*"))</f>
        <v>0</v>
      </c>
      <c r="AZ110" s="15">
        <f>SUM(COUNTIFS('Data entry'!$R$6:$R$200,'Summary Data'!$A110,'Data entry'!$B$6:$B$200,{"Confirmed";"Probable"},'Data entry'!$AQ$6:$AQ$200,'Data Validation'!$V$6, 'Data entry'!$AP$6:$AP$200,'Data Validation'!$U$2, 'Data entry'!$BD$6:$BD$200,"&lt;&gt;*Negative*"))</f>
        <v>0</v>
      </c>
      <c r="BA110" s="15">
        <f>SUM(COUNTIFS('Data entry'!$R$6:$R$200,'Summary Data'!$A110,'Data entry'!$B$6:$B$200,{"Confirmed";"Probable"},'Data entry'!$AQ$6:$AQ$200,'Data Validation'!$V$6, 'Data entry'!$AP$6:$AP$200,'Data Validation'!$U$3, 'Data entry'!$BD$6:$BD$200,"&lt;&gt;*Negative*"))</f>
        <v>0</v>
      </c>
      <c r="BB110" s="15">
        <f>SUM(COUNTIFS('Data entry'!$R$6:$R$200,'Summary Data'!$A110,'Data entry'!$B$6:$B$200,{"Confirmed";"Probable"},'Data entry'!$AQ$6:$AQ$200,'Data Validation'!$V$6, 'Data entry'!$AP$6:$AP$200,'Data Validation'!$U$4, 'Data entry'!$BD$6:$BD$200,"&lt;&gt;*Negative*"))</f>
        <v>0</v>
      </c>
      <c r="BC110" s="15">
        <f>SUM(COUNTIFS('Data entry'!$R$6:$R$200,'Summary Data'!$A110,'Data entry'!$B$6:$B$200,{"Confirmed";"Probable"},'Data entry'!$AQ$6:$AQ$200,'Data Validation'!$V$6, 'Data entry'!$AP$6:$AP$200,'Data Validation'!$U$5, 'Data entry'!$BD$6:$BD$200,"&lt;&gt;*Negative*"))</f>
        <v>0</v>
      </c>
      <c r="BD110" s="15">
        <f>SUM(COUNTIFS('Data entry'!$R$6:$R$200,'Summary Data'!$A110,'Data entry'!$B$6:$B$200,{"Confirmed";"Probable"},'Data entry'!$AQ$6:$AQ$200,'Data Validation'!$V$6, 'Data entry'!$AP$6:$AP$200,'Data Validation'!$U$6, 'Data entry'!$BD$6:$BD$200,"&lt;&gt;*Negative*"))</f>
        <v>0</v>
      </c>
      <c r="BE110" s="15">
        <f>SUM(COUNTIFS('Data entry'!$R$6:$R$200,'Summary Data'!$A110,'Data entry'!$B$6:$B$200,{"Confirmed";"Probable"},'Data entry'!$AQ$6:$AQ$200,'Data Validation'!$V$7, 'Data entry'!$AP$6:$AP$200,'Data Validation'!$U$2, 'Data entry'!$BD$6:$BD$200,"&lt;&gt;*Negative*"))</f>
        <v>0</v>
      </c>
      <c r="BF110" s="15">
        <f>SUM(COUNTIFS('Data entry'!$R$6:$R$200,'Summary Data'!$A110,'Data entry'!$B$6:$B$200,{"Confirmed";"Probable"},'Data entry'!$AQ$6:$AQ$200,'Data Validation'!$V$7, 'Data entry'!$AP$6:$AP$200,'Data Validation'!$U$3, 'Data entry'!$BD$6:$BD$200,"&lt;&gt;*Negative*"))</f>
        <v>0</v>
      </c>
      <c r="BG110" s="15">
        <f>SUM(COUNTIFS('Data entry'!$R$6:$R$200,'Summary Data'!$A110,'Data entry'!$B$6:$B$200,{"Confirmed";"Probable"},'Data entry'!$AQ$6:$AQ$200,'Data Validation'!$V$7, 'Data entry'!$AP$6:$AP$200,'Data Validation'!$U$4, 'Data entry'!$BD$6:$BD$200,"&lt;&gt;*Negative*"))</f>
        <v>0</v>
      </c>
      <c r="BH110" s="15">
        <f>SUM(COUNTIFS('Data entry'!$R$6:$R$200,'Summary Data'!$A110,'Data entry'!$B$6:$B$200,{"Confirmed";"Probable"},'Data entry'!$AQ$6:$AQ$200,'Data Validation'!$V$7, 'Data entry'!$AP$6:$AP$200,'Data Validation'!$U$5, 'Data entry'!$BD$6:$BD$200,"&lt;&gt;*Negative*"))</f>
        <v>0</v>
      </c>
      <c r="BI110" s="15">
        <f>SUM(COUNTIFS('Data entry'!$R$6:$R$200,'Summary Data'!$A110,'Data entry'!$B$6:$B$200,{"Confirmed";"Probable"},'Data entry'!$AQ$6:$AQ$200,'Data Validation'!$V$7, 'Data entry'!$AP$6:$AP$200,'Data Validation'!$U$6, 'Data entry'!$BD$6:$BD$200,"&lt;&gt;*Negative*"))</f>
        <v>0</v>
      </c>
      <c r="BJ110" s="15">
        <f>SUM(COUNTIFS('Data entry'!$R$6:$R$200,'Summary Data'!$A110,'Data entry'!$B$6:$B$200,{"Confirmed";"Probable"},'Data entry'!$AQ$6:$AQ$200,'Data Validation'!$V$8, 'Data entry'!$AP$6:$AP$200,'Data Validation'!$U$2, 'Data entry'!$BD$6:$BD$200,"&lt;&gt;*Negative*"))</f>
        <v>0</v>
      </c>
      <c r="BK110" s="15">
        <f>SUM(COUNTIFS('Data entry'!$R$6:$R$200,'Summary Data'!$A110,'Data entry'!$B$6:$B$200,{"Confirmed";"Probable"},'Data entry'!$AQ$6:$AQ$200,'Data Validation'!$V$8, 'Data entry'!$AP$6:$AP$200,'Data Validation'!$U$3, 'Data entry'!$BD$6:$BD$200,"&lt;&gt;*Negative*"))</f>
        <v>0</v>
      </c>
      <c r="BL110" s="15">
        <f>SUM(COUNTIFS('Data entry'!$R$6:$R$200,'Summary Data'!$A110,'Data entry'!$B$6:$B$200,{"Confirmed";"Probable"},'Data entry'!$AQ$6:$AQ$200,'Data Validation'!$V$8, 'Data entry'!$AP$6:$AP$200,'Data Validation'!$U$4, 'Data entry'!$BD$6:$BD$200,"&lt;&gt;*Negative*"))</f>
        <v>0</v>
      </c>
      <c r="BM110" s="15">
        <f>SUM(COUNTIFS('Data entry'!$R$6:$R$200,'Summary Data'!$A110,'Data entry'!$B$6:$B$200,{"Confirmed";"Probable"},'Data entry'!$AQ$6:$AQ$200,'Data Validation'!$V$8, 'Data entry'!$AP$6:$AP$200,'Data Validation'!$U$5, 'Data entry'!$BD$6:$BD$200,"&lt;&gt;*Negative*"))</f>
        <v>0</v>
      </c>
      <c r="BN110" s="15">
        <f>SUM(COUNTIFS('Data entry'!$R$6:$R$200,'Summary Data'!$A110,'Data entry'!$B$6:$B$200,{"Confirmed";"Probable"},'Data entry'!$AQ$6:$AQ$200,'Data Validation'!$V$8, 'Data entry'!$AP$6:$AP$200,'Data Validation'!$U$6, 'Data entry'!$BD$6:$BD$200,"&lt;&gt;*Negative*"))</f>
        <v>0</v>
      </c>
      <c r="BO110" s="15">
        <f>SUM(COUNTIFS('Data entry'!$R$6:$R$200,'Summary Data'!$A110,'Data entry'!$B$6:$B$200,{"Confirmed";"Probable"},'Data entry'!$AQ$6:$AQ$200,'Data Validation'!$V$9, 'Data entry'!$AP$6:$AP$200,'Data Validation'!$U$2, 'Data entry'!$BD$6:$BD$200,"&lt;&gt;*Negative*"))</f>
        <v>0</v>
      </c>
      <c r="BP110" s="15">
        <f>SUM(COUNTIFS('Data entry'!$R$6:$R$200,'Summary Data'!$A110,'Data entry'!$B$6:$B$200,{"Confirmed";"Probable"},'Data entry'!$AQ$6:$AQ$200,'Data Validation'!$V$9, 'Data entry'!$AP$6:$AP$200,'Data Validation'!$U$3, 'Data entry'!$BD$6:$BD$200,"&lt;&gt;*Negative*"))</f>
        <v>0</v>
      </c>
      <c r="BQ110" s="15">
        <f>SUM(COUNTIFS('Data entry'!$R$6:$R$200,'Summary Data'!$A110,'Data entry'!$B$6:$B$200,{"Confirmed";"Probable"},'Data entry'!$AQ$6:$AQ$200,'Data Validation'!$V$9, 'Data entry'!$AP$6:$AP$200,'Data Validation'!$U$4, 'Data entry'!$BD$6:$BD$200,"&lt;&gt;*Negative*"))</f>
        <v>0</v>
      </c>
      <c r="BR110" s="15">
        <f>SUM(COUNTIFS('Data entry'!$R$6:$R$200,'Summary Data'!$A110,'Data entry'!$B$6:$B$200,{"Confirmed";"Probable"},'Data entry'!$AQ$6:$AQ$200,'Data Validation'!$V$9, 'Data entry'!$AP$6:$AP$200,'Data Validation'!$U$5, 'Data entry'!$BD$6:$BD$200,"&lt;&gt;*Negative*"))</f>
        <v>0</v>
      </c>
      <c r="BS110" s="15">
        <f>SUM(COUNTIFS('Data entry'!$R$6:$R$200,'Summary Data'!$A110,'Data entry'!$B$6:$B$200,{"Confirmed";"Probable"},'Data entry'!$AQ$6:$AQ$200,'Data Validation'!$V$9, 'Data entry'!$AP$6:$AP$200,'Data Validation'!$U$6, 'Data entry'!$BD$6:$BD$200,"&lt;&gt;*Negative*"))</f>
        <v>0</v>
      </c>
      <c r="BT110" s="15">
        <f>SUM(COUNTIFS('Data entry'!$R$6:$R$200,'Summary Data'!$A110,'Data entry'!$B$6:$B$200,{"Confirmed";"Probable"},'Data entry'!$AQ$6:$AQ$200,'Data Validation'!$V$10, 'Data entry'!$AP$6:$AP$200,'Data Validation'!$U$2, 'Data entry'!$BD$6:$BD$200,"&lt;&gt;*Negative*"))</f>
        <v>0</v>
      </c>
      <c r="BU110" s="15">
        <f>SUM(COUNTIFS('Data entry'!$R$6:$R$200,'Summary Data'!$A110,'Data entry'!$B$6:$B$200,{"Confirmed";"Probable"},'Data entry'!$AQ$6:$AQ$200,'Data Validation'!$V$10, 'Data entry'!$AP$6:$AP$200,'Data Validation'!$U$3, 'Data entry'!$BD$6:$BD$200,"&lt;&gt;*Negative*"))</f>
        <v>0</v>
      </c>
      <c r="BV110" s="15">
        <f>SUM(COUNTIFS('Data entry'!$R$6:$R$200,'Summary Data'!$A110,'Data entry'!$B$6:$B$200,{"Confirmed";"Probable"},'Data entry'!$AQ$6:$AQ$200,'Data Validation'!$V$10, 'Data entry'!$AP$6:$AP$200,'Data Validation'!$U$4, 'Data entry'!$BD$6:$BD$200,"&lt;&gt;*Negative*"))</f>
        <v>0</v>
      </c>
      <c r="BW110" s="15">
        <f>SUM(COUNTIFS('Data entry'!$R$6:$R$200,'Summary Data'!$A110,'Data entry'!$B$6:$B$200,{"Confirmed";"Probable"},'Data entry'!$AQ$6:$AQ$200,'Data Validation'!$V$10, 'Data entry'!$AP$6:$AP$200,'Data Validation'!$U$5, 'Data entry'!$BD$6:$BD$200,"&lt;&gt;*Negative*"))</f>
        <v>0</v>
      </c>
      <c r="BX110" s="15">
        <f>SUM(COUNTIFS('Data entry'!$R$6:$R$200,'Summary Data'!$A110,'Data entry'!$B$6:$B$200,{"Confirmed";"Probable"},'Data entry'!$AQ$6:$AQ$200,'Data Validation'!$V$10, 'Data entry'!$AP$6:$AP$200,'Data Validation'!$U$6, 'Data entry'!$BD$6:$BD$200,"&lt;&gt;*Negative*"))</f>
        <v>0</v>
      </c>
      <c r="BY110" s="15">
        <f>SUM(COUNTIFS('Data entry'!$R$6:$R$200,'Summary Data'!$A110,'Data entry'!$B$6:$B$200,{"Confirmed";"Probable"},'Data entry'!$AQ$6:$AQ$200,'Data Validation'!$V$11, 'Data entry'!$AP$6:$AP$200,'Data Validation'!$U$2, 'Data entry'!$BD$6:$BD$200,"&lt;&gt;*Negative*"))</f>
        <v>0</v>
      </c>
      <c r="BZ110" s="15">
        <f>SUM(COUNTIFS('Data entry'!$R$6:$R$200,'Summary Data'!$A110,'Data entry'!$B$6:$B$200,{"Confirmed";"Probable"},'Data entry'!$AQ$6:$AQ$200,'Data Validation'!$V$11, 'Data entry'!$AP$6:$AP$200,'Data Validation'!$U$3, 'Data entry'!$BD$6:$BD$200,"&lt;&gt;*Negative*"))</f>
        <v>0</v>
      </c>
      <c r="CA110" s="15">
        <f>SUM(COUNTIFS('Data entry'!$R$6:$R$200,'Summary Data'!$A110,'Data entry'!$B$6:$B$200,{"Confirmed";"Probable"},'Data entry'!$AQ$6:$AQ$200,'Data Validation'!$V$11, 'Data entry'!$AP$6:$AP$200,'Data Validation'!$U$4, 'Data entry'!$BD$6:$BD$200,"&lt;&gt;*Negative*"))</f>
        <v>0</v>
      </c>
      <c r="CB110" s="15">
        <f>SUM(COUNTIFS('Data entry'!$R$6:$R$200,'Summary Data'!$A110,'Data entry'!$B$6:$B$200,{"Confirmed";"Probable"},'Data entry'!$AQ$6:$AQ$200,'Data Validation'!$V$11, 'Data entry'!$AP$6:$AP$200,'Data Validation'!$U$5, 'Data entry'!$BD$6:$BD$200,"&lt;&gt;*Negative*"))</f>
        <v>0</v>
      </c>
      <c r="CC110" s="15">
        <f>SUM(COUNTIFS('Data entry'!$R$6:$R$200,'Summary Data'!$A110,'Data entry'!$B$6:$B$200,{"Confirmed";"Probable"},'Data entry'!$AQ$6:$AQ$200,'Data Validation'!$V$11, 'Data entry'!$AP$6:$AP$200,'Data Validation'!$U$6, 'Data entry'!$BD$6:$BD$200,"&lt;&gt;*Negative*"))</f>
        <v>0</v>
      </c>
    </row>
    <row r="111" spans="1:81" x14ac:dyDescent="0.3">
      <c r="A111" s="12">
        <f t="shared" si="9"/>
        <v>99</v>
      </c>
      <c r="B111" s="13">
        <f t="shared" si="6"/>
        <v>0</v>
      </c>
      <c r="C111" s="13">
        <f>COUNTIFS('Data entry'!$R$6:$R$200,$A111,'Data entry'!$B$6:$B$200,"Confirmed",'Data entry'!$BD$6:$BD$200,"&lt;&gt;*Negative*")</f>
        <v>0</v>
      </c>
      <c r="D111" s="13">
        <f>COUNTIFS('Data entry'!$R$6:$R$200,$A111,'Data entry'!$B$6:$B$200,"Probable",'Data entry'!$BD$6:$BD$200,"&lt;&gt;*Negative*")</f>
        <v>0</v>
      </c>
      <c r="E111" s="13">
        <f>COUNTIFS('Data entry'!$R$6:$R$200,$A111,'Data entry'!$B$6:$B$200,"DNM")</f>
        <v>0</v>
      </c>
      <c r="F111" s="13">
        <f>SUM(COUNTIFS('Data entry'!$R$6:$R$200,'Summary Data'!$A111,'Data entry'!$B$6:$B$200,{"Confirmed";"Probable"},'Data entry'!$AO$6:$AO$200,$F$10, 'Data entry'!$BD$6:$BD$200,"&lt;&gt;*Negative*"))</f>
        <v>0</v>
      </c>
      <c r="G111" s="13">
        <f>SUM(COUNTIFS('Data entry'!$R$6:$R$200,'Summary Data'!$A111,'Data entry'!$B$6:$B$200,{"Confirmed";"Probable"},'Data entry'!$AO$6:$AO$200,$G$10, 'Data entry'!$BD$6:$BD$200,"&lt;&gt;*Negative*"))</f>
        <v>0</v>
      </c>
      <c r="H111" s="13">
        <f>SUM(COUNTIFS('Data entry'!$R$6:$R$200,'Summary Data'!$A111,'Data entry'!$B$6:$B$200,{"Confirmed";"Probable"},'Data entry'!$AO$6:$AO$200,$H$10, 'Data entry'!$BD$6:$BD$200,"&lt;&gt;*Negative*"))</f>
        <v>0</v>
      </c>
      <c r="I111" s="13">
        <f>SUM(COUNTIFS('Data entry'!$R$6:$R$200,'Summary Data'!$A111,'Data entry'!$B$6:$B$200,{"Confirmed";"Probable"},'Data entry'!$AO$6:$AO$200,$I$10, 'Data entry'!$BD$6:$BD$200,"&lt;&gt;*Negative*"))</f>
        <v>0</v>
      </c>
      <c r="J111" s="13">
        <f>SUM(COUNTIFS('Data entry'!$R$6:$R$200,'Summary Data'!$A111,'Data entry'!$B$6:$B$200,{"Confirmed";"Probable"},'Data entry'!$AO$6:$AO$200,$J$10, 'Data entry'!$BD$6:$BD$200,"&lt;&gt;*Negative*"))</f>
        <v>0</v>
      </c>
      <c r="K111" s="13">
        <f>SUM(COUNTIFS('Data entry'!$R$6:$R$200,'Summary Data'!$A111,'Data entry'!$B$6:$B$200,{"Confirmed";"Probable"},'Data entry'!$AO$6:$AO$200,$K$10, 'Data entry'!$BD$6:$BD$200,"&lt;&gt;*Negative*"))</f>
        <v>0</v>
      </c>
      <c r="L111" s="13">
        <f>SUM(COUNTIFS('Data entry'!$R$6:$R$200,'Summary Data'!$A111,'Data entry'!$B$6:$B$200,{"Confirmed";"Probable"},'Data entry'!$AO$6:$AO$200,$L$10, 'Data entry'!$BD$6:$BD$200,"&lt;&gt;*Negative*"))</f>
        <v>0</v>
      </c>
      <c r="M111" s="13">
        <f>SUM(COUNTIFS('Data entry'!$R$6:$R$200,'Summary Data'!$A111,'Data entry'!$B$6:$B$200,{"Confirmed";"Probable"},'Data entry'!$AO$6:$AO$200,$M$10, 'Data entry'!$BD$6:$BD$200,"&lt;&gt;*Negative*"))</f>
        <v>0</v>
      </c>
      <c r="N111" s="13">
        <f>SUM(COUNTIFS('Data entry'!$R$6:$R$200,'Summary Data'!$A111,'Data entry'!$B$6:$B$200,{"Confirmed";"Probable"},'Data entry'!$AO$6:$AO$200,$N$10, 'Data entry'!$BD$6:$BD$200,"&lt;&gt;*Negative*"))</f>
        <v>0</v>
      </c>
      <c r="O111" s="15">
        <f t="shared" si="7"/>
        <v>0</v>
      </c>
      <c r="P111" s="15">
        <f t="shared" si="8"/>
        <v>0</v>
      </c>
      <c r="Q111" s="15">
        <f>SUM(COUNTIFS('Data entry'!$R$6:$R$200,'Summary Data'!$A111,'Data entry'!$B$6:$B$200,{"Confirmed";"Probable"},'Data entry'!$AP$6:$AP$200,'Data Validation'!$U$2, 'Data entry'!$BD$6:$BD$200,"&lt;&gt;*Negative*"))</f>
        <v>0</v>
      </c>
      <c r="R111" s="15">
        <f>SUM(COUNTIFS('Data entry'!$R$6:$R$200,'Summary Data'!$A111,'Data entry'!$B$6:$B$200,{"Confirmed";"Probable"},'Data entry'!$AP$6:$AP$200,'Data Validation'!$U$3, 'Data entry'!$BD$6:$BD$200,"&lt;&gt;*Negative*"))</f>
        <v>0</v>
      </c>
      <c r="S111" s="15">
        <f>SUM(COUNTIFS('Data entry'!$R$6:$R$200,'Summary Data'!$A111,'Data entry'!$B$6:$B$200,{"Confirmed";"Probable"},'Data entry'!$AP$6:$AP$200,'Data Validation'!$U$4, 'Data entry'!$BD$6:$BD$200,"&lt;&gt;*Negative*"))</f>
        <v>0</v>
      </c>
      <c r="T111" s="15">
        <f>SUM(COUNTIFS('Data entry'!$R$6:$R$200,'Summary Data'!$A111,'Data entry'!$B$6:$B$200,{"Confirmed";"Probable"},'Data entry'!$AP$6:$AP$200,'Data Validation'!$U$5, 'Data entry'!$BD$6:$BD$200,"&lt;&gt;*Negative*"))</f>
        <v>0</v>
      </c>
      <c r="U111" s="15">
        <f>SUM(COUNTIFS('Data entry'!$R$6:$R$200,'Summary Data'!$A111,'Data entry'!$B$6:$B$200,{"Confirmed";"Probable"},'Data entry'!$AP$6:$AP$200,'Data Validation'!$U$6, 'Data entry'!$BD$6:$BD$200,"&lt;&gt;*Negative*"))</f>
        <v>0</v>
      </c>
      <c r="V111" s="15">
        <f>SUM(COUNTIFS('Data entry'!$R$6:$R$200,'Summary Data'!$A111,'Data entry'!$B$6:$B$200,{"Confirmed";"Probable"},'Data entry'!$AQ$6:$AQ$200,'Data Validation'!$V$2, 'Data entry'!$BD$6:$BD$200,"&lt;&gt;*Negative*"))</f>
        <v>0</v>
      </c>
      <c r="W111" s="15">
        <f>SUM(COUNTIFS('Data entry'!$R$6:$R$200,'Summary Data'!$A111,'Data entry'!$B$6:$B$200,{"Confirmed";"Probable"},'Data entry'!$AQ$6:$AQ$200,'Data Validation'!$V$3, 'Data entry'!$BD$6:$BD$200,"&lt;&gt;*Negative*"))</f>
        <v>0</v>
      </c>
      <c r="X111" s="15">
        <f>SUM(COUNTIFS('Data entry'!$R$6:$R$200,'Summary Data'!$A111,'Data entry'!$B$6:$B$200,{"Confirmed";"Probable"},'Data entry'!$AQ$6:$AQ$200,'Data Validation'!$V$4, 'Data entry'!$BD$6:$BD$200,"&lt;&gt;*Negative*"))</f>
        <v>0</v>
      </c>
      <c r="Y111" s="15">
        <f>SUM(COUNTIFS('Data entry'!$R$6:$R$200,'Summary Data'!$A111,'Data entry'!$B$6:$B$200,{"Confirmed";"Probable"},'Data entry'!$AQ$6:$AQ$200,'Data Validation'!$V$5, 'Data entry'!$BD$6:$BD$200,"&lt;&gt;*Negative*"))</f>
        <v>0</v>
      </c>
      <c r="Z111" s="15">
        <f>SUM(COUNTIFS('Data entry'!$R$6:$R$200,'Summary Data'!$A111,'Data entry'!$B$6:$B$200,{"Confirmed";"Probable"},'Data entry'!$AQ$6:$AQ$200,'Data Validation'!$V$6, 'Data entry'!$BD$6:$BD$200,"&lt;&gt;*Negative*"))</f>
        <v>0</v>
      </c>
      <c r="AA111" s="15">
        <f>SUM(COUNTIFS('Data entry'!$R$6:$R$200,'Summary Data'!$A111,'Data entry'!$B$6:$B$200,{"Confirmed";"Probable"},'Data entry'!$AQ$6:$AQ$200,'Data Validation'!$V$7, 'Data entry'!$BD$6:$BD$200,"&lt;&gt;*Negative*"))</f>
        <v>0</v>
      </c>
      <c r="AB111" s="15">
        <f>SUM(COUNTIFS('Data entry'!$R$6:$R$200,'Summary Data'!$A111,'Data entry'!$B$6:$B$200,{"Confirmed";"Probable"},'Data entry'!$AQ$6:$AQ$200,'Data Validation'!$V$8, 'Data entry'!$BD$6:$BD$200,"&lt;&gt;*Negative*"))</f>
        <v>0</v>
      </c>
      <c r="AC111" s="15">
        <f>SUM(COUNTIFS('Data entry'!$R$6:$R$200,'Summary Data'!$A111,'Data entry'!$B$6:$B$200,{"Confirmed";"Probable"},'Data entry'!$AQ$6:$AQ$200,'Data Validation'!$V$9, 'Data entry'!$BD$6:$BD$200,"&lt;&gt;*Negative*"))</f>
        <v>0</v>
      </c>
      <c r="AD111" s="15">
        <f>SUM(COUNTIFS('Data entry'!$R$6:$R$200,'Summary Data'!$A111,'Data entry'!$B$6:$B$200,{"Confirmed";"Probable"},'Data entry'!$AQ$6:$AQ$200,'Data Validation'!$V$10, 'Data entry'!$BD$6:$BD$200,"&lt;&gt;*Negative*"))</f>
        <v>0</v>
      </c>
      <c r="AE111" s="15">
        <f>SUM(COUNTIFS('Data entry'!$R$6:$R$200,'Summary Data'!$A111,'Data entry'!$B$6:$B$200,{"Confirmed";"Probable"},'Data entry'!$AQ$6:$AQ$200,'Data Validation'!$V$11, 'Data entry'!$BD$6:$BD$200,"&lt;&gt;*Negative*"))</f>
        <v>0</v>
      </c>
      <c r="AF111" s="15">
        <f>SUM(COUNTIFS('Data entry'!$R$6:$R$200,'Summary Data'!$A111,'Data entry'!$B$6:$B$200,{"Confirmed";"Probable"},'Data entry'!$AQ$6:$AQ$200,'Data Validation'!$V$2, 'Data entry'!$AP$6:$AP$200,'Data Validation'!$U$2, 'Data entry'!$BD$6:$BD$200,"&lt;&gt;*Negative*"))</f>
        <v>0</v>
      </c>
      <c r="AG111" s="15">
        <f>SUM(COUNTIFS('Data entry'!$R$6:$R$200,'Summary Data'!$A111,'Data entry'!$B$6:$B$200,{"Confirmed";"Probable"},'Data entry'!$AQ$6:$AQ$200,'Data Validation'!$V$2, 'Data entry'!$AP$6:$AP$200,'Data Validation'!$U$3, 'Data entry'!$BD$6:$BD$200,"&lt;&gt;*Negative*"))</f>
        <v>0</v>
      </c>
      <c r="AH111" s="15">
        <f>SUM(COUNTIFS('Data entry'!$R$6:$R$200,'Summary Data'!$A111,'Data entry'!$B$6:$B$200,{"Confirmed";"Probable"},'Data entry'!$AQ$6:$AQ$200,'Data Validation'!$V$2, 'Data entry'!$AP$6:$AP$200,'Data Validation'!$U$4, 'Data entry'!$BD$6:$BD$200,"&lt;&gt;*Negative*"))</f>
        <v>0</v>
      </c>
      <c r="AI111" s="15">
        <f>SUM(COUNTIFS('Data entry'!$R$6:$R$200,'Summary Data'!$A111,'Data entry'!$B$6:$B$200,{"Confirmed";"Probable"},'Data entry'!$AQ$6:$AQ$200,'Data Validation'!$V$2, 'Data entry'!$AP$6:$AP$200,'Data Validation'!$U$5, 'Data entry'!$BD$6:$BD$200,"&lt;&gt;*Negative*"))</f>
        <v>0</v>
      </c>
      <c r="AJ111" s="15">
        <f>SUM(COUNTIFS('Data entry'!$R$6:$R$200,'Summary Data'!$A111,'Data entry'!$B$6:$B$200,{"Confirmed";"Probable"},'Data entry'!$AQ$6:$AQ$200,'Data Validation'!$V$2, 'Data entry'!$AP$6:$AP$200,'Data Validation'!$U$6, 'Data entry'!$BD$6:$BD$200,"&lt;&gt;*Negative*"))</f>
        <v>0</v>
      </c>
      <c r="AK111" s="15">
        <f>SUM(COUNTIFS('Data entry'!$R$6:$R$200,'Summary Data'!$A111,'Data entry'!$B$6:$B$200,{"Confirmed";"Probable"},'Data entry'!$AQ$6:$AQ$200,'Data Validation'!$V$3, 'Data entry'!$AP$6:$AP$200,'Data Validation'!$U$2, 'Data entry'!$BD$6:$BD$200,"&lt;&gt;*Negative*"))</f>
        <v>0</v>
      </c>
      <c r="AL111" s="15">
        <f>SUM(COUNTIFS('Data entry'!$R$6:$R$200,'Summary Data'!$A111,'Data entry'!$B$6:$B$200,{"Confirmed";"Probable"},'Data entry'!$AQ$6:$AQ$200,'Data Validation'!$V$3, 'Data entry'!$AP$6:$AP$200,'Data Validation'!$U$3, 'Data entry'!$BD$6:$BD$200,"&lt;&gt;*Negative*"))</f>
        <v>0</v>
      </c>
      <c r="AM111" s="15">
        <f>SUM(COUNTIFS('Data entry'!$R$6:$R$200,'Summary Data'!$A111,'Data entry'!$B$6:$B$200,{"Confirmed";"Probable"},'Data entry'!$AQ$6:$AQ$200,'Data Validation'!$V$3, 'Data entry'!$AP$6:$AP$200,'Data Validation'!$U$4, 'Data entry'!$BD$6:$BD$200,"&lt;&gt;*Negative*"))</f>
        <v>0</v>
      </c>
      <c r="AN111" s="15">
        <f>SUM(COUNTIFS('Data entry'!$R$6:$R$200,'Summary Data'!$A111,'Data entry'!$B$6:$B$200,{"Confirmed";"Probable"},'Data entry'!$AQ$6:$AQ$200,'Data Validation'!$V$3, 'Data entry'!$AP$6:$AP$200,'Data Validation'!$U$5, 'Data entry'!$BD$6:$BD$200,"&lt;&gt;*Negative*"))</f>
        <v>0</v>
      </c>
      <c r="AO111" s="15">
        <f>SUM(COUNTIFS('Data entry'!$R$6:$R$200,'Summary Data'!$A111,'Data entry'!$B$6:$B$200,{"Confirmed";"Probable"},'Data entry'!$AQ$6:$AQ$200,'Data Validation'!$V$3, 'Data entry'!$AP$6:$AP$200,'Data Validation'!$U$6, 'Data entry'!$BD$6:$BD$200,"&lt;&gt;*Negative*"))</f>
        <v>0</v>
      </c>
      <c r="AP111" s="15">
        <f>SUM(COUNTIFS('Data entry'!$R$6:$R$200,'Summary Data'!$A111,'Data entry'!$B$6:$B$200,{"Confirmed";"Probable"},'Data entry'!$AQ$6:$AQ$200,'Data Validation'!$V$4, 'Data entry'!$AP$6:$AP$200,'Data Validation'!$U$2, 'Data entry'!$BD$6:$BD$200,"&lt;&gt;*Negative*"))</f>
        <v>0</v>
      </c>
      <c r="AQ111" s="15">
        <f>SUM(COUNTIFS('Data entry'!$R$6:$R$200,'Summary Data'!$A111,'Data entry'!$B$6:$B$200,{"Confirmed";"Probable"},'Data entry'!$AQ$6:$AQ$200,'Data Validation'!$V$4, 'Data entry'!$AP$6:$AP$200,'Data Validation'!$U$3, 'Data entry'!$BD$6:$BD$200,"&lt;&gt;*Negative*"))</f>
        <v>0</v>
      </c>
      <c r="AR111" s="15">
        <f>SUM(COUNTIFS('Data entry'!$R$6:$R$200,'Summary Data'!$A111,'Data entry'!$B$6:$B$200,{"Confirmed";"Probable"},'Data entry'!$AQ$6:$AQ$200,'Data Validation'!$V$4, 'Data entry'!$AP$6:$AP$200,'Data Validation'!$U$4, 'Data entry'!$BD$6:$BD$200,"&lt;&gt;*Negative*"))</f>
        <v>0</v>
      </c>
      <c r="AS111" s="15">
        <f>SUM(COUNTIFS('Data entry'!$R$6:$R$200,'Summary Data'!$A111,'Data entry'!$B$6:$B$200,{"Confirmed";"Probable"},'Data entry'!$AQ$6:$AQ$200,'Data Validation'!$V$4, 'Data entry'!$AP$6:$AP$200,'Data Validation'!$U$5, 'Data entry'!$BD$6:$BD$200,"&lt;&gt;*Negative*"))</f>
        <v>0</v>
      </c>
      <c r="AT111" s="15">
        <f>SUM(COUNTIFS('Data entry'!$R$6:$R$200,'Summary Data'!$A111,'Data entry'!$B$6:$B$200,{"Confirmed";"Probable"},'Data entry'!$AQ$6:$AQ$200,'Data Validation'!$V$4, 'Data entry'!$AP$6:$AP$200,'Data Validation'!$U$6, 'Data entry'!$BD$6:$BD$200,"&lt;&gt;*Negative*"))</f>
        <v>0</v>
      </c>
      <c r="AU111" s="15">
        <f>SUM(COUNTIFS('Data entry'!$R$6:$R$200,'Summary Data'!$A111,'Data entry'!$B$6:$B$200,{"Confirmed";"Probable"},'Data entry'!$AQ$6:$AQ$200,'Data Validation'!$V$5, 'Data entry'!$AP$6:$AP$200,'Data Validation'!$U$2, 'Data entry'!$BD$6:$BD$200,"&lt;&gt;*Negative*"))</f>
        <v>0</v>
      </c>
      <c r="AV111" s="15">
        <f>SUM(COUNTIFS('Data entry'!$R$6:$R$200,'Summary Data'!$A111,'Data entry'!$B$6:$B$200,{"Confirmed";"Probable"},'Data entry'!$AQ$6:$AQ$200,'Data Validation'!$V$5, 'Data entry'!$AP$6:$AP$200,'Data Validation'!$U$3, 'Data entry'!$BD$6:$BD$200,"&lt;&gt;*Negative*"))</f>
        <v>0</v>
      </c>
      <c r="AW111" s="15">
        <f>SUM(COUNTIFS('Data entry'!$R$6:$R$200,'Summary Data'!$A111,'Data entry'!$B$6:$B$200,{"Confirmed";"Probable"},'Data entry'!$AQ$6:$AQ$200,'Data Validation'!$V$5, 'Data entry'!$AP$6:$AP$200,'Data Validation'!$U$4, 'Data entry'!$BD$6:$BD$200,"&lt;&gt;*Negative*"))</f>
        <v>0</v>
      </c>
      <c r="AX111" s="15">
        <f>SUM(COUNTIFS('Data entry'!$R$6:$R$200,'Summary Data'!$A111,'Data entry'!$B$6:$B$200,{"Confirmed";"Probable"},'Data entry'!$AQ$6:$AQ$200,'Data Validation'!$V$5, 'Data entry'!$AP$6:$AP$200,'Data Validation'!$U$5, 'Data entry'!$BD$6:$BD$200,"&lt;&gt;*Negative*"))</f>
        <v>0</v>
      </c>
      <c r="AY111" s="15">
        <f>SUM(COUNTIFS('Data entry'!$R$6:$R$200,'Summary Data'!$A111,'Data entry'!$B$6:$B$200,{"Confirmed";"Probable"},'Data entry'!$AQ$6:$AQ$200,'Data Validation'!$V$5, 'Data entry'!$AP$6:$AP$200,'Data Validation'!$U$6, 'Data entry'!$BD$6:$BD$200,"&lt;&gt;*Negative*"))</f>
        <v>0</v>
      </c>
      <c r="AZ111" s="15">
        <f>SUM(COUNTIFS('Data entry'!$R$6:$R$200,'Summary Data'!$A111,'Data entry'!$B$6:$B$200,{"Confirmed";"Probable"},'Data entry'!$AQ$6:$AQ$200,'Data Validation'!$V$6, 'Data entry'!$AP$6:$AP$200,'Data Validation'!$U$2, 'Data entry'!$BD$6:$BD$200,"&lt;&gt;*Negative*"))</f>
        <v>0</v>
      </c>
      <c r="BA111" s="15">
        <f>SUM(COUNTIFS('Data entry'!$R$6:$R$200,'Summary Data'!$A111,'Data entry'!$B$6:$B$200,{"Confirmed";"Probable"},'Data entry'!$AQ$6:$AQ$200,'Data Validation'!$V$6, 'Data entry'!$AP$6:$AP$200,'Data Validation'!$U$3, 'Data entry'!$BD$6:$BD$200,"&lt;&gt;*Negative*"))</f>
        <v>0</v>
      </c>
      <c r="BB111" s="15">
        <f>SUM(COUNTIFS('Data entry'!$R$6:$R$200,'Summary Data'!$A111,'Data entry'!$B$6:$B$200,{"Confirmed";"Probable"},'Data entry'!$AQ$6:$AQ$200,'Data Validation'!$V$6, 'Data entry'!$AP$6:$AP$200,'Data Validation'!$U$4, 'Data entry'!$BD$6:$BD$200,"&lt;&gt;*Negative*"))</f>
        <v>0</v>
      </c>
      <c r="BC111" s="15">
        <f>SUM(COUNTIFS('Data entry'!$R$6:$R$200,'Summary Data'!$A111,'Data entry'!$B$6:$B$200,{"Confirmed";"Probable"},'Data entry'!$AQ$6:$AQ$200,'Data Validation'!$V$6, 'Data entry'!$AP$6:$AP$200,'Data Validation'!$U$5, 'Data entry'!$BD$6:$BD$200,"&lt;&gt;*Negative*"))</f>
        <v>0</v>
      </c>
      <c r="BD111" s="15">
        <f>SUM(COUNTIFS('Data entry'!$R$6:$R$200,'Summary Data'!$A111,'Data entry'!$B$6:$B$200,{"Confirmed";"Probable"},'Data entry'!$AQ$6:$AQ$200,'Data Validation'!$V$6, 'Data entry'!$AP$6:$AP$200,'Data Validation'!$U$6, 'Data entry'!$BD$6:$BD$200,"&lt;&gt;*Negative*"))</f>
        <v>0</v>
      </c>
      <c r="BE111" s="15">
        <f>SUM(COUNTIFS('Data entry'!$R$6:$R$200,'Summary Data'!$A111,'Data entry'!$B$6:$B$200,{"Confirmed";"Probable"},'Data entry'!$AQ$6:$AQ$200,'Data Validation'!$V$7, 'Data entry'!$AP$6:$AP$200,'Data Validation'!$U$2, 'Data entry'!$BD$6:$BD$200,"&lt;&gt;*Negative*"))</f>
        <v>0</v>
      </c>
      <c r="BF111" s="15">
        <f>SUM(COUNTIFS('Data entry'!$R$6:$R$200,'Summary Data'!$A111,'Data entry'!$B$6:$B$200,{"Confirmed";"Probable"},'Data entry'!$AQ$6:$AQ$200,'Data Validation'!$V$7, 'Data entry'!$AP$6:$AP$200,'Data Validation'!$U$3, 'Data entry'!$BD$6:$BD$200,"&lt;&gt;*Negative*"))</f>
        <v>0</v>
      </c>
      <c r="BG111" s="15">
        <f>SUM(COUNTIFS('Data entry'!$R$6:$R$200,'Summary Data'!$A111,'Data entry'!$B$6:$B$200,{"Confirmed";"Probable"},'Data entry'!$AQ$6:$AQ$200,'Data Validation'!$V$7, 'Data entry'!$AP$6:$AP$200,'Data Validation'!$U$4, 'Data entry'!$BD$6:$BD$200,"&lt;&gt;*Negative*"))</f>
        <v>0</v>
      </c>
      <c r="BH111" s="15">
        <f>SUM(COUNTIFS('Data entry'!$R$6:$R$200,'Summary Data'!$A111,'Data entry'!$B$6:$B$200,{"Confirmed";"Probable"},'Data entry'!$AQ$6:$AQ$200,'Data Validation'!$V$7, 'Data entry'!$AP$6:$AP$200,'Data Validation'!$U$5, 'Data entry'!$BD$6:$BD$200,"&lt;&gt;*Negative*"))</f>
        <v>0</v>
      </c>
      <c r="BI111" s="15">
        <f>SUM(COUNTIFS('Data entry'!$R$6:$R$200,'Summary Data'!$A111,'Data entry'!$B$6:$B$200,{"Confirmed";"Probable"},'Data entry'!$AQ$6:$AQ$200,'Data Validation'!$V$7, 'Data entry'!$AP$6:$AP$200,'Data Validation'!$U$6, 'Data entry'!$BD$6:$BD$200,"&lt;&gt;*Negative*"))</f>
        <v>0</v>
      </c>
      <c r="BJ111" s="15">
        <f>SUM(COUNTIFS('Data entry'!$R$6:$R$200,'Summary Data'!$A111,'Data entry'!$B$6:$B$200,{"Confirmed";"Probable"},'Data entry'!$AQ$6:$AQ$200,'Data Validation'!$V$8, 'Data entry'!$AP$6:$AP$200,'Data Validation'!$U$2, 'Data entry'!$BD$6:$BD$200,"&lt;&gt;*Negative*"))</f>
        <v>0</v>
      </c>
      <c r="BK111" s="15">
        <f>SUM(COUNTIFS('Data entry'!$R$6:$R$200,'Summary Data'!$A111,'Data entry'!$B$6:$B$200,{"Confirmed";"Probable"},'Data entry'!$AQ$6:$AQ$200,'Data Validation'!$V$8, 'Data entry'!$AP$6:$AP$200,'Data Validation'!$U$3, 'Data entry'!$BD$6:$BD$200,"&lt;&gt;*Negative*"))</f>
        <v>0</v>
      </c>
      <c r="BL111" s="15">
        <f>SUM(COUNTIFS('Data entry'!$R$6:$R$200,'Summary Data'!$A111,'Data entry'!$B$6:$B$200,{"Confirmed";"Probable"},'Data entry'!$AQ$6:$AQ$200,'Data Validation'!$V$8, 'Data entry'!$AP$6:$AP$200,'Data Validation'!$U$4, 'Data entry'!$BD$6:$BD$200,"&lt;&gt;*Negative*"))</f>
        <v>0</v>
      </c>
      <c r="BM111" s="15">
        <f>SUM(COUNTIFS('Data entry'!$R$6:$R$200,'Summary Data'!$A111,'Data entry'!$B$6:$B$200,{"Confirmed";"Probable"},'Data entry'!$AQ$6:$AQ$200,'Data Validation'!$V$8, 'Data entry'!$AP$6:$AP$200,'Data Validation'!$U$5, 'Data entry'!$BD$6:$BD$200,"&lt;&gt;*Negative*"))</f>
        <v>0</v>
      </c>
      <c r="BN111" s="15">
        <f>SUM(COUNTIFS('Data entry'!$R$6:$R$200,'Summary Data'!$A111,'Data entry'!$B$6:$B$200,{"Confirmed";"Probable"},'Data entry'!$AQ$6:$AQ$200,'Data Validation'!$V$8, 'Data entry'!$AP$6:$AP$200,'Data Validation'!$U$6, 'Data entry'!$BD$6:$BD$200,"&lt;&gt;*Negative*"))</f>
        <v>0</v>
      </c>
      <c r="BO111" s="15">
        <f>SUM(COUNTIFS('Data entry'!$R$6:$R$200,'Summary Data'!$A111,'Data entry'!$B$6:$B$200,{"Confirmed";"Probable"},'Data entry'!$AQ$6:$AQ$200,'Data Validation'!$V$9, 'Data entry'!$AP$6:$AP$200,'Data Validation'!$U$2, 'Data entry'!$BD$6:$BD$200,"&lt;&gt;*Negative*"))</f>
        <v>0</v>
      </c>
      <c r="BP111" s="15">
        <f>SUM(COUNTIFS('Data entry'!$R$6:$R$200,'Summary Data'!$A111,'Data entry'!$B$6:$B$200,{"Confirmed";"Probable"},'Data entry'!$AQ$6:$AQ$200,'Data Validation'!$V$9, 'Data entry'!$AP$6:$AP$200,'Data Validation'!$U$3, 'Data entry'!$BD$6:$BD$200,"&lt;&gt;*Negative*"))</f>
        <v>0</v>
      </c>
      <c r="BQ111" s="15">
        <f>SUM(COUNTIFS('Data entry'!$R$6:$R$200,'Summary Data'!$A111,'Data entry'!$B$6:$B$200,{"Confirmed";"Probable"},'Data entry'!$AQ$6:$AQ$200,'Data Validation'!$V$9, 'Data entry'!$AP$6:$AP$200,'Data Validation'!$U$4, 'Data entry'!$BD$6:$BD$200,"&lt;&gt;*Negative*"))</f>
        <v>0</v>
      </c>
      <c r="BR111" s="15">
        <f>SUM(COUNTIFS('Data entry'!$R$6:$R$200,'Summary Data'!$A111,'Data entry'!$B$6:$B$200,{"Confirmed";"Probable"},'Data entry'!$AQ$6:$AQ$200,'Data Validation'!$V$9, 'Data entry'!$AP$6:$AP$200,'Data Validation'!$U$5, 'Data entry'!$BD$6:$BD$200,"&lt;&gt;*Negative*"))</f>
        <v>0</v>
      </c>
      <c r="BS111" s="15">
        <f>SUM(COUNTIFS('Data entry'!$R$6:$R$200,'Summary Data'!$A111,'Data entry'!$B$6:$B$200,{"Confirmed";"Probable"},'Data entry'!$AQ$6:$AQ$200,'Data Validation'!$V$9, 'Data entry'!$AP$6:$AP$200,'Data Validation'!$U$6, 'Data entry'!$BD$6:$BD$200,"&lt;&gt;*Negative*"))</f>
        <v>0</v>
      </c>
      <c r="BT111" s="15">
        <f>SUM(COUNTIFS('Data entry'!$R$6:$R$200,'Summary Data'!$A111,'Data entry'!$B$6:$B$200,{"Confirmed";"Probable"},'Data entry'!$AQ$6:$AQ$200,'Data Validation'!$V$10, 'Data entry'!$AP$6:$AP$200,'Data Validation'!$U$2, 'Data entry'!$BD$6:$BD$200,"&lt;&gt;*Negative*"))</f>
        <v>0</v>
      </c>
      <c r="BU111" s="15">
        <f>SUM(COUNTIFS('Data entry'!$R$6:$R$200,'Summary Data'!$A111,'Data entry'!$B$6:$B$200,{"Confirmed";"Probable"},'Data entry'!$AQ$6:$AQ$200,'Data Validation'!$V$10, 'Data entry'!$AP$6:$AP$200,'Data Validation'!$U$3, 'Data entry'!$BD$6:$BD$200,"&lt;&gt;*Negative*"))</f>
        <v>0</v>
      </c>
      <c r="BV111" s="15">
        <f>SUM(COUNTIFS('Data entry'!$R$6:$R$200,'Summary Data'!$A111,'Data entry'!$B$6:$B$200,{"Confirmed";"Probable"},'Data entry'!$AQ$6:$AQ$200,'Data Validation'!$V$10, 'Data entry'!$AP$6:$AP$200,'Data Validation'!$U$4, 'Data entry'!$BD$6:$BD$200,"&lt;&gt;*Negative*"))</f>
        <v>0</v>
      </c>
      <c r="BW111" s="15">
        <f>SUM(COUNTIFS('Data entry'!$R$6:$R$200,'Summary Data'!$A111,'Data entry'!$B$6:$B$200,{"Confirmed";"Probable"},'Data entry'!$AQ$6:$AQ$200,'Data Validation'!$V$10, 'Data entry'!$AP$6:$AP$200,'Data Validation'!$U$5, 'Data entry'!$BD$6:$BD$200,"&lt;&gt;*Negative*"))</f>
        <v>0</v>
      </c>
      <c r="BX111" s="15">
        <f>SUM(COUNTIFS('Data entry'!$R$6:$R$200,'Summary Data'!$A111,'Data entry'!$B$6:$B$200,{"Confirmed";"Probable"},'Data entry'!$AQ$6:$AQ$200,'Data Validation'!$V$10, 'Data entry'!$AP$6:$AP$200,'Data Validation'!$U$6, 'Data entry'!$BD$6:$BD$200,"&lt;&gt;*Negative*"))</f>
        <v>0</v>
      </c>
      <c r="BY111" s="15">
        <f>SUM(COUNTIFS('Data entry'!$R$6:$R$200,'Summary Data'!$A111,'Data entry'!$B$6:$B$200,{"Confirmed";"Probable"},'Data entry'!$AQ$6:$AQ$200,'Data Validation'!$V$11, 'Data entry'!$AP$6:$AP$200,'Data Validation'!$U$2, 'Data entry'!$BD$6:$BD$200,"&lt;&gt;*Negative*"))</f>
        <v>0</v>
      </c>
      <c r="BZ111" s="15">
        <f>SUM(COUNTIFS('Data entry'!$R$6:$R$200,'Summary Data'!$A111,'Data entry'!$B$6:$B$200,{"Confirmed";"Probable"},'Data entry'!$AQ$6:$AQ$200,'Data Validation'!$V$11, 'Data entry'!$AP$6:$AP$200,'Data Validation'!$U$3, 'Data entry'!$BD$6:$BD$200,"&lt;&gt;*Negative*"))</f>
        <v>0</v>
      </c>
      <c r="CA111" s="15">
        <f>SUM(COUNTIFS('Data entry'!$R$6:$R$200,'Summary Data'!$A111,'Data entry'!$B$6:$B$200,{"Confirmed";"Probable"},'Data entry'!$AQ$6:$AQ$200,'Data Validation'!$V$11, 'Data entry'!$AP$6:$AP$200,'Data Validation'!$U$4, 'Data entry'!$BD$6:$BD$200,"&lt;&gt;*Negative*"))</f>
        <v>0</v>
      </c>
      <c r="CB111" s="15">
        <f>SUM(COUNTIFS('Data entry'!$R$6:$R$200,'Summary Data'!$A111,'Data entry'!$B$6:$B$200,{"Confirmed";"Probable"},'Data entry'!$AQ$6:$AQ$200,'Data Validation'!$V$11, 'Data entry'!$AP$6:$AP$200,'Data Validation'!$U$5, 'Data entry'!$BD$6:$BD$200,"&lt;&gt;*Negative*"))</f>
        <v>0</v>
      </c>
      <c r="CC111" s="15">
        <f>SUM(COUNTIFS('Data entry'!$R$6:$R$200,'Summary Data'!$A111,'Data entry'!$B$6:$B$200,{"Confirmed";"Probable"},'Data entry'!$AQ$6:$AQ$200,'Data Validation'!$V$11, 'Data entry'!$AP$6:$AP$200,'Data Validation'!$U$6, 'Data entry'!$BD$6:$BD$200,"&lt;&gt;*Negative*"))</f>
        <v>0</v>
      </c>
    </row>
    <row r="112" spans="1:81" x14ac:dyDescent="0.3">
      <c r="A112" s="12">
        <f t="shared" si="9"/>
        <v>100</v>
      </c>
      <c r="B112" s="13">
        <f t="shared" si="6"/>
        <v>0</v>
      </c>
      <c r="C112" s="13">
        <f>COUNTIFS('Data entry'!$R$6:$R$200,$A112,'Data entry'!$B$6:$B$200,"Confirmed",'Data entry'!$BD$6:$BD$200,"&lt;&gt;*Negative*")</f>
        <v>0</v>
      </c>
      <c r="D112" s="13">
        <f>COUNTIFS('Data entry'!$R$6:$R$200,$A112,'Data entry'!$B$6:$B$200,"Probable",'Data entry'!$BD$6:$BD$200,"&lt;&gt;*Negative*")</f>
        <v>0</v>
      </c>
      <c r="E112" s="13">
        <f>COUNTIFS('Data entry'!$R$6:$R$200,$A112,'Data entry'!$B$6:$B$200,"DNM")</f>
        <v>0</v>
      </c>
      <c r="F112" s="13">
        <f>SUM(COUNTIFS('Data entry'!$R$6:$R$200,'Summary Data'!$A112,'Data entry'!$B$6:$B$200,{"Confirmed";"Probable"},'Data entry'!$AO$6:$AO$200,$F$10, 'Data entry'!$BD$6:$BD$200,"&lt;&gt;*Negative*"))</f>
        <v>0</v>
      </c>
      <c r="G112" s="13">
        <f>SUM(COUNTIFS('Data entry'!$R$6:$R$200,'Summary Data'!$A112,'Data entry'!$B$6:$B$200,{"Confirmed";"Probable"},'Data entry'!$AO$6:$AO$200,$G$10, 'Data entry'!$BD$6:$BD$200,"&lt;&gt;*Negative*"))</f>
        <v>0</v>
      </c>
      <c r="H112" s="13">
        <f>SUM(COUNTIFS('Data entry'!$R$6:$R$200,'Summary Data'!$A112,'Data entry'!$B$6:$B$200,{"Confirmed";"Probable"},'Data entry'!$AO$6:$AO$200,$H$10, 'Data entry'!$BD$6:$BD$200,"&lt;&gt;*Negative*"))</f>
        <v>0</v>
      </c>
      <c r="I112" s="13">
        <f>SUM(COUNTIFS('Data entry'!$R$6:$R$200,'Summary Data'!$A112,'Data entry'!$B$6:$B$200,{"Confirmed";"Probable"},'Data entry'!$AO$6:$AO$200,$I$10, 'Data entry'!$BD$6:$BD$200,"&lt;&gt;*Negative*"))</f>
        <v>0</v>
      </c>
      <c r="J112" s="13">
        <f>SUM(COUNTIFS('Data entry'!$R$6:$R$200,'Summary Data'!$A112,'Data entry'!$B$6:$B$200,{"Confirmed";"Probable"},'Data entry'!$AO$6:$AO$200,$J$10, 'Data entry'!$BD$6:$BD$200,"&lt;&gt;*Negative*"))</f>
        <v>0</v>
      </c>
      <c r="K112" s="13">
        <f>SUM(COUNTIFS('Data entry'!$R$6:$R$200,'Summary Data'!$A112,'Data entry'!$B$6:$B$200,{"Confirmed";"Probable"},'Data entry'!$AO$6:$AO$200,$K$10, 'Data entry'!$BD$6:$BD$200,"&lt;&gt;*Negative*"))</f>
        <v>0</v>
      </c>
      <c r="L112" s="13">
        <f>SUM(COUNTIFS('Data entry'!$R$6:$R$200,'Summary Data'!$A112,'Data entry'!$B$6:$B$200,{"Confirmed";"Probable"},'Data entry'!$AO$6:$AO$200,$L$10, 'Data entry'!$BD$6:$BD$200,"&lt;&gt;*Negative*"))</f>
        <v>0</v>
      </c>
      <c r="M112" s="13">
        <f>SUM(COUNTIFS('Data entry'!$R$6:$R$200,'Summary Data'!$A112,'Data entry'!$B$6:$B$200,{"Confirmed";"Probable"},'Data entry'!$AO$6:$AO$200,$M$10, 'Data entry'!$BD$6:$BD$200,"&lt;&gt;*Negative*"))</f>
        <v>0</v>
      </c>
      <c r="N112" s="13">
        <f>SUM(COUNTIFS('Data entry'!$R$6:$R$200,'Summary Data'!$A112,'Data entry'!$B$6:$B$200,{"Confirmed";"Probable"},'Data entry'!$AO$6:$AO$200,$N$10, 'Data entry'!$BD$6:$BD$200,"&lt;&gt;*Negative*"))</f>
        <v>0</v>
      </c>
      <c r="O112" s="15">
        <f t="shared" si="7"/>
        <v>0</v>
      </c>
      <c r="P112" s="15">
        <f t="shared" si="8"/>
        <v>0</v>
      </c>
      <c r="Q112" s="15">
        <f>SUM(COUNTIFS('Data entry'!$R$6:$R$200,'Summary Data'!$A112,'Data entry'!$B$6:$B$200,{"Confirmed";"Probable"},'Data entry'!$AP$6:$AP$200,'Data Validation'!$U$2, 'Data entry'!$BD$6:$BD$200,"&lt;&gt;*Negative*"))</f>
        <v>0</v>
      </c>
      <c r="R112" s="15">
        <f>SUM(COUNTIFS('Data entry'!$R$6:$R$200,'Summary Data'!$A112,'Data entry'!$B$6:$B$200,{"Confirmed";"Probable"},'Data entry'!$AP$6:$AP$200,'Data Validation'!$U$3, 'Data entry'!$BD$6:$BD$200,"&lt;&gt;*Negative*"))</f>
        <v>0</v>
      </c>
      <c r="S112" s="15">
        <f>SUM(COUNTIFS('Data entry'!$R$6:$R$200,'Summary Data'!$A112,'Data entry'!$B$6:$B$200,{"Confirmed";"Probable"},'Data entry'!$AP$6:$AP$200,'Data Validation'!$U$4, 'Data entry'!$BD$6:$BD$200,"&lt;&gt;*Negative*"))</f>
        <v>0</v>
      </c>
      <c r="T112" s="15">
        <f>SUM(COUNTIFS('Data entry'!$R$6:$R$200,'Summary Data'!$A112,'Data entry'!$B$6:$B$200,{"Confirmed";"Probable"},'Data entry'!$AP$6:$AP$200,'Data Validation'!$U$5, 'Data entry'!$BD$6:$BD$200,"&lt;&gt;*Negative*"))</f>
        <v>0</v>
      </c>
      <c r="U112" s="15">
        <f>SUM(COUNTIFS('Data entry'!$R$6:$R$200,'Summary Data'!$A112,'Data entry'!$B$6:$B$200,{"Confirmed";"Probable"},'Data entry'!$AP$6:$AP$200,'Data Validation'!$U$6, 'Data entry'!$BD$6:$BD$200,"&lt;&gt;*Negative*"))</f>
        <v>0</v>
      </c>
      <c r="V112" s="15">
        <f>SUM(COUNTIFS('Data entry'!$R$6:$R$200,'Summary Data'!$A112,'Data entry'!$B$6:$B$200,{"Confirmed";"Probable"},'Data entry'!$AQ$6:$AQ$200,'Data Validation'!$V$2, 'Data entry'!$BD$6:$BD$200,"&lt;&gt;*Negative*"))</f>
        <v>0</v>
      </c>
      <c r="W112" s="15">
        <f>SUM(COUNTIFS('Data entry'!$R$6:$R$200,'Summary Data'!$A112,'Data entry'!$B$6:$B$200,{"Confirmed";"Probable"},'Data entry'!$AQ$6:$AQ$200,'Data Validation'!$V$3, 'Data entry'!$BD$6:$BD$200,"&lt;&gt;*Negative*"))</f>
        <v>0</v>
      </c>
      <c r="X112" s="15">
        <f>SUM(COUNTIFS('Data entry'!$R$6:$R$200,'Summary Data'!$A112,'Data entry'!$B$6:$B$200,{"Confirmed";"Probable"},'Data entry'!$AQ$6:$AQ$200,'Data Validation'!$V$4, 'Data entry'!$BD$6:$BD$200,"&lt;&gt;*Negative*"))</f>
        <v>0</v>
      </c>
      <c r="Y112" s="15">
        <f>SUM(COUNTIFS('Data entry'!$R$6:$R$200,'Summary Data'!$A112,'Data entry'!$B$6:$B$200,{"Confirmed";"Probable"},'Data entry'!$AQ$6:$AQ$200,'Data Validation'!$V$5, 'Data entry'!$BD$6:$BD$200,"&lt;&gt;*Negative*"))</f>
        <v>0</v>
      </c>
      <c r="Z112" s="15">
        <f>SUM(COUNTIFS('Data entry'!$R$6:$R$200,'Summary Data'!$A112,'Data entry'!$B$6:$B$200,{"Confirmed";"Probable"},'Data entry'!$AQ$6:$AQ$200,'Data Validation'!$V$6, 'Data entry'!$BD$6:$BD$200,"&lt;&gt;*Negative*"))</f>
        <v>0</v>
      </c>
      <c r="AA112" s="15">
        <f>SUM(COUNTIFS('Data entry'!$R$6:$R$200,'Summary Data'!$A112,'Data entry'!$B$6:$B$200,{"Confirmed";"Probable"},'Data entry'!$AQ$6:$AQ$200,'Data Validation'!$V$7, 'Data entry'!$BD$6:$BD$200,"&lt;&gt;*Negative*"))</f>
        <v>0</v>
      </c>
      <c r="AB112" s="15">
        <f>SUM(COUNTIFS('Data entry'!$R$6:$R$200,'Summary Data'!$A112,'Data entry'!$B$6:$B$200,{"Confirmed";"Probable"},'Data entry'!$AQ$6:$AQ$200,'Data Validation'!$V$8, 'Data entry'!$BD$6:$BD$200,"&lt;&gt;*Negative*"))</f>
        <v>0</v>
      </c>
      <c r="AC112" s="15">
        <f>SUM(COUNTIFS('Data entry'!$R$6:$R$200,'Summary Data'!$A112,'Data entry'!$B$6:$B$200,{"Confirmed";"Probable"},'Data entry'!$AQ$6:$AQ$200,'Data Validation'!$V$9, 'Data entry'!$BD$6:$BD$200,"&lt;&gt;*Negative*"))</f>
        <v>0</v>
      </c>
      <c r="AD112" s="15">
        <f>SUM(COUNTIFS('Data entry'!$R$6:$R$200,'Summary Data'!$A112,'Data entry'!$B$6:$B$200,{"Confirmed";"Probable"},'Data entry'!$AQ$6:$AQ$200,'Data Validation'!$V$10, 'Data entry'!$BD$6:$BD$200,"&lt;&gt;*Negative*"))</f>
        <v>0</v>
      </c>
      <c r="AE112" s="15">
        <f>SUM(COUNTIFS('Data entry'!$R$6:$R$200,'Summary Data'!$A112,'Data entry'!$B$6:$B$200,{"Confirmed";"Probable"},'Data entry'!$AQ$6:$AQ$200,'Data Validation'!$V$11, 'Data entry'!$BD$6:$BD$200,"&lt;&gt;*Negative*"))</f>
        <v>0</v>
      </c>
      <c r="AF112" s="15">
        <f>SUM(COUNTIFS('Data entry'!$R$6:$R$200,'Summary Data'!$A112,'Data entry'!$B$6:$B$200,{"Confirmed";"Probable"},'Data entry'!$AQ$6:$AQ$200,'Data Validation'!$V$2, 'Data entry'!$AP$6:$AP$200,'Data Validation'!$U$2, 'Data entry'!$BD$6:$BD$200,"&lt;&gt;*Negative*"))</f>
        <v>0</v>
      </c>
      <c r="AG112" s="15">
        <f>SUM(COUNTIFS('Data entry'!$R$6:$R$200,'Summary Data'!$A112,'Data entry'!$B$6:$B$200,{"Confirmed";"Probable"},'Data entry'!$AQ$6:$AQ$200,'Data Validation'!$V$2, 'Data entry'!$AP$6:$AP$200,'Data Validation'!$U$3, 'Data entry'!$BD$6:$BD$200,"&lt;&gt;*Negative*"))</f>
        <v>0</v>
      </c>
      <c r="AH112" s="15">
        <f>SUM(COUNTIFS('Data entry'!$R$6:$R$200,'Summary Data'!$A112,'Data entry'!$B$6:$B$200,{"Confirmed";"Probable"},'Data entry'!$AQ$6:$AQ$200,'Data Validation'!$V$2, 'Data entry'!$AP$6:$AP$200,'Data Validation'!$U$4, 'Data entry'!$BD$6:$BD$200,"&lt;&gt;*Negative*"))</f>
        <v>0</v>
      </c>
      <c r="AI112" s="15">
        <f>SUM(COUNTIFS('Data entry'!$R$6:$R$200,'Summary Data'!$A112,'Data entry'!$B$6:$B$200,{"Confirmed";"Probable"},'Data entry'!$AQ$6:$AQ$200,'Data Validation'!$V$2, 'Data entry'!$AP$6:$AP$200,'Data Validation'!$U$5, 'Data entry'!$BD$6:$BD$200,"&lt;&gt;*Negative*"))</f>
        <v>0</v>
      </c>
      <c r="AJ112" s="15">
        <f>SUM(COUNTIFS('Data entry'!$R$6:$R$200,'Summary Data'!$A112,'Data entry'!$B$6:$B$200,{"Confirmed";"Probable"},'Data entry'!$AQ$6:$AQ$200,'Data Validation'!$V$2, 'Data entry'!$AP$6:$AP$200,'Data Validation'!$U$6, 'Data entry'!$BD$6:$BD$200,"&lt;&gt;*Negative*"))</f>
        <v>0</v>
      </c>
      <c r="AK112" s="15">
        <f>SUM(COUNTIFS('Data entry'!$R$6:$R$200,'Summary Data'!$A112,'Data entry'!$B$6:$B$200,{"Confirmed";"Probable"},'Data entry'!$AQ$6:$AQ$200,'Data Validation'!$V$3, 'Data entry'!$AP$6:$AP$200,'Data Validation'!$U$2, 'Data entry'!$BD$6:$BD$200,"&lt;&gt;*Negative*"))</f>
        <v>0</v>
      </c>
      <c r="AL112" s="15">
        <f>SUM(COUNTIFS('Data entry'!$R$6:$R$200,'Summary Data'!$A112,'Data entry'!$B$6:$B$200,{"Confirmed";"Probable"},'Data entry'!$AQ$6:$AQ$200,'Data Validation'!$V$3, 'Data entry'!$AP$6:$AP$200,'Data Validation'!$U$3, 'Data entry'!$BD$6:$BD$200,"&lt;&gt;*Negative*"))</f>
        <v>0</v>
      </c>
      <c r="AM112" s="15">
        <f>SUM(COUNTIFS('Data entry'!$R$6:$R$200,'Summary Data'!$A112,'Data entry'!$B$6:$B$200,{"Confirmed";"Probable"},'Data entry'!$AQ$6:$AQ$200,'Data Validation'!$V$3, 'Data entry'!$AP$6:$AP$200,'Data Validation'!$U$4, 'Data entry'!$BD$6:$BD$200,"&lt;&gt;*Negative*"))</f>
        <v>0</v>
      </c>
      <c r="AN112" s="15">
        <f>SUM(COUNTIFS('Data entry'!$R$6:$R$200,'Summary Data'!$A112,'Data entry'!$B$6:$B$200,{"Confirmed";"Probable"},'Data entry'!$AQ$6:$AQ$200,'Data Validation'!$V$3, 'Data entry'!$AP$6:$AP$200,'Data Validation'!$U$5, 'Data entry'!$BD$6:$BD$200,"&lt;&gt;*Negative*"))</f>
        <v>0</v>
      </c>
      <c r="AO112" s="15">
        <f>SUM(COUNTIFS('Data entry'!$R$6:$R$200,'Summary Data'!$A112,'Data entry'!$B$6:$B$200,{"Confirmed";"Probable"},'Data entry'!$AQ$6:$AQ$200,'Data Validation'!$V$3, 'Data entry'!$AP$6:$AP$200,'Data Validation'!$U$6, 'Data entry'!$BD$6:$BD$200,"&lt;&gt;*Negative*"))</f>
        <v>0</v>
      </c>
      <c r="AP112" s="15">
        <f>SUM(COUNTIFS('Data entry'!$R$6:$R$200,'Summary Data'!$A112,'Data entry'!$B$6:$B$200,{"Confirmed";"Probable"},'Data entry'!$AQ$6:$AQ$200,'Data Validation'!$V$4, 'Data entry'!$AP$6:$AP$200,'Data Validation'!$U$2, 'Data entry'!$BD$6:$BD$200,"&lt;&gt;*Negative*"))</f>
        <v>0</v>
      </c>
      <c r="AQ112" s="15">
        <f>SUM(COUNTIFS('Data entry'!$R$6:$R$200,'Summary Data'!$A112,'Data entry'!$B$6:$B$200,{"Confirmed";"Probable"},'Data entry'!$AQ$6:$AQ$200,'Data Validation'!$V$4, 'Data entry'!$AP$6:$AP$200,'Data Validation'!$U$3, 'Data entry'!$BD$6:$BD$200,"&lt;&gt;*Negative*"))</f>
        <v>0</v>
      </c>
      <c r="AR112" s="15">
        <f>SUM(COUNTIFS('Data entry'!$R$6:$R$200,'Summary Data'!$A112,'Data entry'!$B$6:$B$200,{"Confirmed";"Probable"},'Data entry'!$AQ$6:$AQ$200,'Data Validation'!$V$4, 'Data entry'!$AP$6:$AP$200,'Data Validation'!$U$4, 'Data entry'!$BD$6:$BD$200,"&lt;&gt;*Negative*"))</f>
        <v>0</v>
      </c>
      <c r="AS112" s="15">
        <f>SUM(COUNTIFS('Data entry'!$R$6:$R$200,'Summary Data'!$A112,'Data entry'!$B$6:$B$200,{"Confirmed";"Probable"},'Data entry'!$AQ$6:$AQ$200,'Data Validation'!$V$4, 'Data entry'!$AP$6:$AP$200,'Data Validation'!$U$5, 'Data entry'!$BD$6:$BD$200,"&lt;&gt;*Negative*"))</f>
        <v>0</v>
      </c>
      <c r="AT112" s="15">
        <f>SUM(COUNTIFS('Data entry'!$R$6:$R$200,'Summary Data'!$A112,'Data entry'!$B$6:$B$200,{"Confirmed";"Probable"},'Data entry'!$AQ$6:$AQ$200,'Data Validation'!$V$4, 'Data entry'!$AP$6:$AP$200,'Data Validation'!$U$6, 'Data entry'!$BD$6:$BD$200,"&lt;&gt;*Negative*"))</f>
        <v>0</v>
      </c>
      <c r="AU112" s="15">
        <f>SUM(COUNTIFS('Data entry'!$R$6:$R$200,'Summary Data'!$A112,'Data entry'!$B$6:$B$200,{"Confirmed";"Probable"},'Data entry'!$AQ$6:$AQ$200,'Data Validation'!$V$5, 'Data entry'!$AP$6:$AP$200,'Data Validation'!$U$2, 'Data entry'!$BD$6:$BD$200,"&lt;&gt;*Negative*"))</f>
        <v>0</v>
      </c>
      <c r="AV112" s="15">
        <f>SUM(COUNTIFS('Data entry'!$R$6:$R$200,'Summary Data'!$A112,'Data entry'!$B$6:$B$200,{"Confirmed";"Probable"},'Data entry'!$AQ$6:$AQ$200,'Data Validation'!$V$5, 'Data entry'!$AP$6:$AP$200,'Data Validation'!$U$3, 'Data entry'!$BD$6:$BD$200,"&lt;&gt;*Negative*"))</f>
        <v>0</v>
      </c>
      <c r="AW112" s="15">
        <f>SUM(COUNTIFS('Data entry'!$R$6:$R$200,'Summary Data'!$A112,'Data entry'!$B$6:$B$200,{"Confirmed";"Probable"},'Data entry'!$AQ$6:$AQ$200,'Data Validation'!$V$5, 'Data entry'!$AP$6:$AP$200,'Data Validation'!$U$4, 'Data entry'!$BD$6:$BD$200,"&lt;&gt;*Negative*"))</f>
        <v>0</v>
      </c>
      <c r="AX112" s="15">
        <f>SUM(COUNTIFS('Data entry'!$R$6:$R$200,'Summary Data'!$A112,'Data entry'!$B$6:$B$200,{"Confirmed";"Probable"},'Data entry'!$AQ$6:$AQ$200,'Data Validation'!$V$5, 'Data entry'!$AP$6:$AP$200,'Data Validation'!$U$5, 'Data entry'!$BD$6:$BD$200,"&lt;&gt;*Negative*"))</f>
        <v>0</v>
      </c>
      <c r="AY112" s="15">
        <f>SUM(COUNTIFS('Data entry'!$R$6:$R$200,'Summary Data'!$A112,'Data entry'!$B$6:$B$200,{"Confirmed";"Probable"},'Data entry'!$AQ$6:$AQ$200,'Data Validation'!$V$5, 'Data entry'!$AP$6:$AP$200,'Data Validation'!$U$6, 'Data entry'!$BD$6:$BD$200,"&lt;&gt;*Negative*"))</f>
        <v>0</v>
      </c>
      <c r="AZ112" s="15">
        <f>SUM(COUNTIFS('Data entry'!$R$6:$R$200,'Summary Data'!$A112,'Data entry'!$B$6:$B$200,{"Confirmed";"Probable"},'Data entry'!$AQ$6:$AQ$200,'Data Validation'!$V$6, 'Data entry'!$AP$6:$AP$200,'Data Validation'!$U$2, 'Data entry'!$BD$6:$BD$200,"&lt;&gt;*Negative*"))</f>
        <v>0</v>
      </c>
      <c r="BA112" s="15">
        <f>SUM(COUNTIFS('Data entry'!$R$6:$R$200,'Summary Data'!$A112,'Data entry'!$B$6:$B$200,{"Confirmed";"Probable"},'Data entry'!$AQ$6:$AQ$200,'Data Validation'!$V$6, 'Data entry'!$AP$6:$AP$200,'Data Validation'!$U$3, 'Data entry'!$BD$6:$BD$200,"&lt;&gt;*Negative*"))</f>
        <v>0</v>
      </c>
      <c r="BB112" s="15">
        <f>SUM(COUNTIFS('Data entry'!$R$6:$R$200,'Summary Data'!$A112,'Data entry'!$B$6:$B$200,{"Confirmed";"Probable"},'Data entry'!$AQ$6:$AQ$200,'Data Validation'!$V$6, 'Data entry'!$AP$6:$AP$200,'Data Validation'!$U$4, 'Data entry'!$BD$6:$BD$200,"&lt;&gt;*Negative*"))</f>
        <v>0</v>
      </c>
      <c r="BC112" s="15">
        <f>SUM(COUNTIFS('Data entry'!$R$6:$R$200,'Summary Data'!$A112,'Data entry'!$B$6:$B$200,{"Confirmed";"Probable"},'Data entry'!$AQ$6:$AQ$200,'Data Validation'!$V$6, 'Data entry'!$AP$6:$AP$200,'Data Validation'!$U$5, 'Data entry'!$BD$6:$BD$200,"&lt;&gt;*Negative*"))</f>
        <v>0</v>
      </c>
      <c r="BD112" s="15">
        <f>SUM(COUNTIFS('Data entry'!$R$6:$R$200,'Summary Data'!$A112,'Data entry'!$B$6:$B$200,{"Confirmed";"Probable"},'Data entry'!$AQ$6:$AQ$200,'Data Validation'!$V$6, 'Data entry'!$AP$6:$AP$200,'Data Validation'!$U$6, 'Data entry'!$BD$6:$BD$200,"&lt;&gt;*Negative*"))</f>
        <v>0</v>
      </c>
      <c r="BE112" s="15">
        <f>SUM(COUNTIFS('Data entry'!$R$6:$R$200,'Summary Data'!$A112,'Data entry'!$B$6:$B$200,{"Confirmed";"Probable"},'Data entry'!$AQ$6:$AQ$200,'Data Validation'!$V$7, 'Data entry'!$AP$6:$AP$200,'Data Validation'!$U$2, 'Data entry'!$BD$6:$BD$200,"&lt;&gt;*Negative*"))</f>
        <v>0</v>
      </c>
      <c r="BF112" s="15">
        <f>SUM(COUNTIFS('Data entry'!$R$6:$R$200,'Summary Data'!$A112,'Data entry'!$B$6:$B$200,{"Confirmed";"Probable"},'Data entry'!$AQ$6:$AQ$200,'Data Validation'!$V$7, 'Data entry'!$AP$6:$AP$200,'Data Validation'!$U$3, 'Data entry'!$BD$6:$BD$200,"&lt;&gt;*Negative*"))</f>
        <v>0</v>
      </c>
      <c r="BG112" s="15">
        <f>SUM(COUNTIFS('Data entry'!$R$6:$R$200,'Summary Data'!$A112,'Data entry'!$B$6:$B$200,{"Confirmed";"Probable"},'Data entry'!$AQ$6:$AQ$200,'Data Validation'!$V$7, 'Data entry'!$AP$6:$AP$200,'Data Validation'!$U$4, 'Data entry'!$BD$6:$BD$200,"&lt;&gt;*Negative*"))</f>
        <v>0</v>
      </c>
      <c r="BH112" s="15">
        <f>SUM(COUNTIFS('Data entry'!$R$6:$R$200,'Summary Data'!$A112,'Data entry'!$B$6:$B$200,{"Confirmed";"Probable"},'Data entry'!$AQ$6:$AQ$200,'Data Validation'!$V$7, 'Data entry'!$AP$6:$AP$200,'Data Validation'!$U$5, 'Data entry'!$BD$6:$BD$200,"&lt;&gt;*Negative*"))</f>
        <v>0</v>
      </c>
      <c r="BI112" s="15">
        <f>SUM(COUNTIFS('Data entry'!$R$6:$R$200,'Summary Data'!$A112,'Data entry'!$B$6:$B$200,{"Confirmed";"Probable"},'Data entry'!$AQ$6:$AQ$200,'Data Validation'!$V$7, 'Data entry'!$AP$6:$AP$200,'Data Validation'!$U$6, 'Data entry'!$BD$6:$BD$200,"&lt;&gt;*Negative*"))</f>
        <v>0</v>
      </c>
      <c r="BJ112" s="15">
        <f>SUM(COUNTIFS('Data entry'!$R$6:$R$200,'Summary Data'!$A112,'Data entry'!$B$6:$B$200,{"Confirmed";"Probable"},'Data entry'!$AQ$6:$AQ$200,'Data Validation'!$V$8, 'Data entry'!$AP$6:$AP$200,'Data Validation'!$U$2, 'Data entry'!$BD$6:$BD$200,"&lt;&gt;*Negative*"))</f>
        <v>0</v>
      </c>
      <c r="BK112" s="15">
        <f>SUM(COUNTIFS('Data entry'!$R$6:$R$200,'Summary Data'!$A112,'Data entry'!$B$6:$B$200,{"Confirmed";"Probable"},'Data entry'!$AQ$6:$AQ$200,'Data Validation'!$V$8, 'Data entry'!$AP$6:$AP$200,'Data Validation'!$U$3, 'Data entry'!$BD$6:$BD$200,"&lt;&gt;*Negative*"))</f>
        <v>0</v>
      </c>
      <c r="BL112" s="15">
        <f>SUM(COUNTIFS('Data entry'!$R$6:$R$200,'Summary Data'!$A112,'Data entry'!$B$6:$B$200,{"Confirmed";"Probable"},'Data entry'!$AQ$6:$AQ$200,'Data Validation'!$V$8, 'Data entry'!$AP$6:$AP$200,'Data Validation'!$U$4, 'Data entry'!$BD$6:$BD$200,"&lt;&gt;*Negative*"))</f>
        <v>0</v>
      </c>
      <c r="BM112" s="15">
        <f>SUM(COUNTIFS('Data entry'!$R$6:$R$200,'Summary Data'!$A112,'Data entry'!$B$6:$B$200,{"Confirmed";"Probable"},'Data entry'!$AQ$6:$AQ$200,'Data Validation'!$V$8, 'Data entry'!$AP$6:$AP$200,'Data Validation'!$U$5, 'Data entry'!$BD$6:$BD$200,"&lt;&gt;*Negative*"))</f>
        <v>0</v>
      </c>
      <c r="BN112" s="15">
        <f>SUM(COUNTIFS('Data entry'!$R$6:$R$200,'Summary Data'!$A112,'Data entry'!$B$6:$B$200,{"Confirmed";"Probable"},'Data entry'!$AQ$6:$AQ$200,'Data Validation'!$V$8, 'Data entry'!$AP$6:$AP$200,'Data Validation'!$U$6, 'Data entry'!$BD$6:$BD$200,"&lt;&gt;*Negative*"))</f>
        <v>0</v>
      </c>
      <c r="BO112" s="15">
        <f>SUM(COUNTIFS('Data entry'!$R$6:$R$200,'Summary Data'!$A112,'Data entry'!$B$6:$B$200,{"Confirmed";"Probable"},'Data entry'!$AQ$6:$AQ$200,'Data Validation'!$V$9, 'Data entry'!$AP$6:$AP$200,'Data Validation'!$U$2, 'Data entry'!$BD$6:$BD$200,"&lt;&gt;*Negative*"))</f>
        <v>0</v>
      </c>
      <c r="BP112" s="15">
        <f>SUM(COUNTIFS('Data entry'!$R$6:$R$200,'Summary Data'!$A112,'Data entry'!$B$6:$B$200,{"Confirmed";"Probable"},'Data entry'!$AQ$6:$AQ$200,'Data Validation'!$V$9, 'Data entry'!$AP$6:$AP$200,'Data Validation'!$U$3, 'Data entry'!$BD$6:$BD$200,"&lt;&gt;*Negative*"))</f>
        <v>0</v>
      </c>
      <c r="BQ112" s="15">
        <f>SUM(COUNTIFS('Data entry'!$R$6:$R$200,'Summary Data'!$A112,'Data entry'!$B$6:$B$200,{"Confirmed";"Probable"},'Data entry'!$AQ$6:$AQ$200,'Data Validation'!$V$9, 'Data entry'!$AP$6:$AP$200,'Data Validation'!$U$4, 'Data entry'!$BD$6:$BD$200,"&lt;&gt;*Negative*"))</f>
        <v>0</v>
      </c>
      <c r="BR112" s="15">
        <f>SUM(COUNTIFS('Data entry'!$R$6:$R$200,'Summary Data'!$A112,'Data entry'!$B$6:$B$200,{"Confirmed";"Probable"},'Data entry'!$AQ$6:$AQ$200,'Data Validation'!$V$9, 'Data entry'!$AP$6:$AP$200,'Data Validation'!$U$5, 'Data entry'!$BD$6:$BD$200,"&lt;&gt;*Negative*"))</f>
        <v>0</v>
      </c>
      <c r="BS112" s="15">
        <f>SUM(COUNTIFS('Data entry'!$R$6:$R$200,'Summary Data'!$A112,'Data entry'!$B$6:$B$200,{"Confirmed";"Probable"},'Data entry'!$AQ$6:$AQ$200,'Data Validation'!$V$9, 'Data entry'!$AP$6:$AP$200,'Data Validation'!$U$6, 'Data entry'!$BD$6:$BD$200,"&lt;&gt;*Negative*"))</f>
        <v>0</v>
      </c>
      <c r="BT112" s="15">
        <f>SUM(COUNTIFS('Data entry'!$R$6:$R$200,'Summary Data'!$A112,'Data entry'!$B$6:$B$200,{"Confirmed";"Probable"},'Data entry'!$AQ$6:$AQ$200,'Data Validation'!$V$10, 'Data entry'!$AP$6:$AP$200,'Data Validation'!$U$2, 'Data entry'!$BD$6:$BD$200,"&lt;&gt;*Negative*"))</f>
        <v>0</v>
      </c>
      <c r="BU112" s="15">
        <f>SUM(COUNTIFS('Data entry'!$R$6:$R$200,'Summary Data'!$A112,'Data entry'!$B$6:$B$200,{"Confirmed";"Probable"},'Data entry'!$AQ$6:$AQ$200,'Data Validation'!$V$10, 'Data entry'!$AP$6:$AP$200,'Data Validation'!$U$3, 'Data entry'!$BD$6:$BD$200,"&lt;&gt;*Negative*"))</f>
        <v>0</v>
      </c>
      <c r="BV112" s="15">
        <f>SUM(COUNTIFS('Data entry'!$R$6:$R$200,'Summary Data'!$A112,'Data entry'!$B$6:$B$200,{"Confirmed";"Probable"},'Data entry'!$AQ$6:$AQ$200,'Data Validation'!$V$10, 'Data entry'!$AP$6:$AP$200,'Data Validation'!$U$4, 'Data entry'!$BD$6:$BD$200,"&lt;&gt;*Negative*"))</f>
        <v>0</v>
      </c>
      <c r="BW112" s="15">
        <f>SUM(COUNTIFS('Data entry'!$R$6:$R$200,'Summary Data'!$A112,'Data entry'!$B$6:$B$200,{"Confirmed";"Probable"},'Data entry'!$AQ$6:$AQ$200,'Data Validation'!$V$10, 'Data entry'!$AP$6:$AP$200,'Data Validation'!$U$5, 'Data entry'!$BD$6:$BD$200,"&lt;&gt;*Negative*"))</f>
        <v>0</v>
      </c>
      <c r="BX112" s="15">
        <f>SUM(COUNTIFS('Data entry'!$R$6:$R$200,'Summary Data'!$A112,'Data entry'!$B$6:$B$200,{"Confirmed";"Probable"},'Data entry'!$AQ$6:$AQ$200,'Data Validation'!$V$10, 'Data entry'!$AP$6:$AP$200,'Data Validation'!$U$6, 'Data entry'!$BD$6:$BD$200,"&lt;&gt;*Negative*"))</f>
        <v>0</v>
      </c>
      <c r="BY112" s="15">
        <f>SUM(COUNTIFS('Data entry'!$R$6:$R$200,'Summary Data'!$A112,'Data entry'!$B$6:$B$200,{"Confirmed";"Probable"},'Data entry'!$AQ$6:$AQ$200,'Data Validation'!$V$11, 'Data entry'!$AP$6:$AP$200,'Data Validation'!$U$2, 'Data entry'!$BD$6:$BD$200,"&lt;&gt;*Negative*"))</f>
        <v>0</v>
      </c>
      <c r="BZ112" s="15">
        <f>SUM(COUNTIFS('Data entry'!$R$6:$R$200,'Summary Data'!$A112,'Data entry'!$B$6:$B$200,{"Confirmed";"Probable"},'Data entry'!$AQ$6:$AQ$200,'Data Validation'!$V$11, 'Data entry'!$AP$6:$AP$200,'Data Validation'!$U$3, 'Data entry'!$BD$6:$BD$200,"&lt;&gt;*Negative*"))</f>
        <v>0</v>
      </c>
      <c r="CA112" s="15">
        <f>SUM(COUNTIFS('Data entry'!$R$6:$R$200,'Summary Data'!$A112,'Data entry'!$B$6:$B$200,{"Confirmed";"Probable"},'Data entry'!$AQ$6:$AQ$200,'Data Validation'!$V$11, 'Data entry'!$AP$6:$AP$200,'Data Validation'!$U$4, 'Data entry'!$BD$6:$BD$200,"&lt;&gt;*Negative*"))</f>
        <v>0</v>
      </c>
      <c r="CB112" s="15">
        <f>SUM(COUNTIFS('Data entry'!$R$6:$R$200,'Summary Data'!$A112,'Data entry'!$B$6:$B$200,{"Confirmed";"Probable"},'Data entry'!$AQ$6:$AQ$200,'Data Validation'!$V$11, 'Data entry'!$AP$6:$AP$200,'Data Validation'!$U$5, 'Data entry'!$BD$6:$BD$200,"&lt;&gt;*Negative*"))</f>
        <v>0</v>
      </c>
      <c r="CC112" s="15">
        <f>SUM(COUNTIFS('Data entry'!$R$6:$R$200,'Summary Data'!$A112,'Data entry'!$B$6:$B$200,{"Confirmed";"Probable"},'Data entry'!$AQ$6:$AQ$200,'Data Validation'!$V$11, 'Data entry'!$AP$6:$AP$200,'Data Validation'!$U$6, 'Data entry'!$BD$6:$BD$200,"&lt;&gt;*Negative*"))</f>
        <v>0</v>
      </c>
    </row>
    <row r="113" spans="1:81" x14ac:dyDescent="0.3">
      <c r="A113" s="12">
        <f t="shared" si="9"/>
        <v>101</v>
      </c>
      <c r="B113" s="13">
        <f t="shared" si="6"/>
        <v>0</v>
      </c>
      <c r="C113" s="13">
        <f>COUNTIFS('Data entry'!$R$6:$R$200,$A113,'Data entry'!$B$6:$B$200,"Confirmed",'Data entry'!$BD$6:$BD$200,"&lt;&gt;*Negative*")</f>
        <v>0</v>
      </c>
      <c r="D113" s="13">
        <f>COUNTIFS('Data entry'!$R$6:$R$200,$A113,'Data entry'!$B$6:$B$200,"Probable",'Data entry'!$BD$6:$BD$200,"&lt;&gt;*Negative*")</f>
        <v>0</v>
      </c>
      <c r="E113" s="13">
        <f>COUNTIFS('Data entry'!$R$6:$R$200,$A113,'Data entry'!$B$6:$B$200,"DNM")</f>
        <v>0</v>
      </c>
      <c r="F113" s="13">
        <f>SUM(COUNTIFS('Data entry'!$R$6:$R$200,'Summary Data'!$A113,'Data entry'!$B$6:$B$200,{"Confirmed";"Probable"},'Data entry'!$AO$6:$AO$200,$F$10, 'Data entry'!$BD$6:$BD$200,"&lt;&gt;*Negative*"))</f>
        <v>0</v>
      </c>
      <c r="G113" s="13">
        <f>SUM(COUNTIFS('Data entry'!$R$6:$R$200,'Summary Data'!$A113,'Data entry'!$B$6:$B$200,{"Confirmed";"Probable"},'Data entry'!$AO$6:$AO$200,$G$10, 'Data entry'!$BD$6:$BD$200,"&lt;&gt;*Negative*"))</f>
        <v>0</v>
      </c>
      <c r="H113" s="13">
        <f>SUM(COUNTIFS('Data entry'!$R$6:$R$200,'Summary Data'!$A113,'Data entry'!$B$6:$B$200,{"Confirmed";"Probable"},'Data entry'!$AO$6:$AO$200,$H$10, 'Data entry'!$BD$6:$BD$200,"&lt;&gt;*Negative*"))</f>
        <v>0</v>
      </c>
      <c r="I113" s="13">
        <f>SUM(COUNTIFS('Data entry'!$R$6:$R$200,'Summary Data'!$A113,'Data entry'!$B$6:$B$200,{"Confirmed";"Probable"},'Data entry'!$AO$6:$AO$200,$I$10, 'Data entry'!$BD$6:$BD$200,"&lt;&gt;*Negative*"))</f>
        <v>0</v>
      </c>
      <c r="J113" s="13">
        <f>SUM(COUNTIFS('Data entry'!$R$6:$R$200,'Summary Data'!$A113,'Data entry'!$B$6:$B$200,{"Confirmed";"Probable"},'Data entry'!$AO$6:$AO$200,$J$10, 'Data entry'!$BD$6:$BD$200,"&lt;&gt;*Negative*"))</f>
        <v>0</v>
      </c>
      <c r="K113" s="13">
        <f>SUM(COUNTIFS('Data entry'!$R$6:$R$200,'Summary Data'!$A113,'Data entry'!$B$6:$B$200,{"Confirmed";"Probable"},'Data entry'!$AO$6:$AO$200,$K$10, 'Data entry'!$BD$6:$BD$200,"&lt;&gt;*Negative*"))</f>
        <v>0</v>
      </c>
      <c r="L113" s="13">
        <f>SUM(COUNTIFS('Data entry'!$R$6:$R$200,'Summary Data'!$A113,'Data entry'!$B$6:$B$200,{"Confirmed";"Probable"},'Data entry'!$AO$6:$AO$200,$L$10, 'Data entry'!$BD$6:$BD$200,"&lt;&gt;*Negative*"))</f>
        <v>0</v>
      </c>
      <c r="M113" s="13">
        <f>SUM(COUNTIFS('Data entry'!$R$6:$R$200,'Summary Data'!$A113,'Data entry'!$B$6:$B$200,{"Confirmed";"Probable"},'Data entry'!$AO$6:$AO$200,$M$10, 'Data entry'!$BD$6:$BD$200,"&lt;&gt;*Negative*"))</f>
        <v>0</v>
      </c>
      <c r="N113" s="13">
        <f>SUM(COUNTIFS('Data entry'!$R$6:$R$200,'Summary Data'!$A113,'Data entry'!$B$6:$B$200,{"Confirmed";"Probable"},'Data entry'!$AO$6:$AO$200,$N$10, 'Data entry'!$BD$6:$BD$200,"&lt;&gt;*Negative*"))</f>
        <v>0</v>
      </c>
      <c r="O113" s="15">
        <f t="shared" si="7"/>
        <v>0</v>
      </c>
      <c r="P113" s="15">
        <f t="shared" si="8"/>
        <v>0</v>
      </c>
      <c r="Q113" s="15">
        <f>SUM(COUNTIFS('Data entry'!$R$6:$R$200,'Summary Data'!$A113,'Data entry'!$B$6:$B$200,{"Confirmed";"Probable"},'Data entry'!$AP$6:$AP$200,'Data Validation'!$U$2, 'Data entry'!$BD$6:$BD$200,"&lt;&gt;*Negative*"))</f>
        <v>0</v>
      </c>
      <c r="R113" s="15">
        <f>SUM(COUNTIFS('Data entry'!$R$6:$R$200,'Summary Data'!$A113,'Data entry'!$B$6:$B$200,{"Confirmed";"Probable"},'Data entry'!$AP$6:$AP$200,'Data Validation'!$U$3, 'Data entry'!$BD$6:$BD$200,"&lt;&gt;*Negative*"))</f>
        <v>0</v>
      </c>
      <c r="S113" s="15">
        <f>SUM(COUNTIFS('Data entry'!$R$6:$R$200,'Summary Data'!$A113,'Data entry'!$B$6:$B$200,{"Confirmed";"Probable"},'Data entry'!$AP$6:$AP$200,'Data Validation'!$U$4, 'Data entry'!$BD$6:$BD$200,"&lt;&gt;*Negative*"))</f>
        <v>0</v>
      </c>
      <c r="T113" s="15">
        <f>SUM(COUNTIFS('Data entry'!$R$6:$R$200,'Summary Data'!$A113,'Data entry'!$B$6:$B$200,{"Confirmed";"Probable"},'Data entry'!$AP$6:$AP$200,'Data Validation'!$U$5, 'Data entry'!$BD$6:$BD$200,"&lt;&gt;*Negative*"))</f>
        <v>0</v>
      </c>
      <c r="U113" s="15">
        <f>SUM(COUNTIFS('Data entry'!$R$6:$R$200,'Summary Data'!$A113,'Data entry'!$B$6:$B$200,{"Confirmed";"Probable"},'Data entry'!$AP$6:$AP$200,'Data Validation'!$U$6, 'Data entry'!$BD$6:$BD$200,"&lt;&gt;*Negative*"))</f>
        <v>0</v>
      </c>
      <c r="V113" s="15">
        <f>SUM(COUNTIFS('Data entry'!$R$6:$R$200,'Summary Data'!$A113,'Data entry'!$B$6:$B$200,{"Confirmed";"Probable"},'Data entry'!$AQ$6:$AQ$200,'Data Validation'!$V$2, 'Data entry'!$BD$6:$BD$200,"&lt;&gt;*Negative*"))</f>
        <v>0</v>
      </c>
      <c r="W113" s="15">
        <f>SUM(COUNTIFS('Data entry'!$R$6:$R$200,'Summary Data'!$A113,'Data entry'!$B$6:$B$200,{"Confirmed";"Probable"},'Data entry'!$AQ$6:$AQ$200,'Data Validation'!$V$3, 'Data entry'!$BD$6:$BD$200,"&lt;&gt;*Negative*"))</f>
        <v>0</v>
      </c>
      <c r="X113" s="15">
        <f>SUM(COUNTIFS('Data entry'!$R$6:$R$200,'Summary Data'!$A113,'Data entry'!$B$6:$B$200,{"Confirmed";"Probable"},'Data entry'!$AQ$6:$AQ$200,'Data Validation'!$V$4, 'Data entry'!$BD$6:$BD$200,"&lt;&gt;*Negative*"))</f>
        <v>0</v>
      </c>
      <c r="Y113" s="15">
        <f>SUM(COUNTIFS('Data entry'!$R$6:$R$200,'Summary Data'!$A113,'Data entry'!$B$6:$B$200,{"Confirmed";"Probable"},'Data entry'!$AQ$6:$AQ$200,'Data Validation'!$V$5, 'Data entry'!$BD$6:$BD$200,"&lt;&gt;*Negative*"))</f>
        <v>0</v>
      </c>
      <c r="Z113" s="15">
        <f>SUM(COUNTIFS('Data entry'!$R$6:$R$200,'Summary Data'!$A113,'Data entry'!$B$6:$B$200,{"Confirmed";"Probable"},'Data entry'!$AQ$6:$AQ$200,'Data Validation'!$V$6, 'Data entry'!$BD$6:$BD$200,"&lt;&gt;*Negative*"))</f>
        <v>0</v>
      </c>
      <c r="AA113" s="15">
        <f>SUM(COUNTIFS('Data entry'!$R$6:$R$200,'Summary Data'!$A113,'Data entry'!$B$6:$B$200,{"Confirmed";"Probable"},'Data entry'!$AQ$6:$AQ$200,'Data Validation'!$V$7, 'Data entry'!$BD$6:$BD$200,"&lt;&gt;*Negative*"))</f>
        <v>0</v>
      </c>
      <c r="AB113" s="15">
        <f>SUM(COUNTIFS('Data entry'!$R$6:$R$200,'Summary Data'!$A113,'Data entry'!$B$6:$B$200,{"Confirmed";"Probable"},'Data entry'!$AQ$6:$AQ$200,'Data Validation'!$V$8, 'Data entry'!$BD$6:$BD$200,"&lt;&gt;*Negative*"))</f>
        <v>0</v>
      </c>
      <c r="AC113" s="15">
        <f>SUM(COUNTIFS('Data entry'!$R$6:$R$200,'Summary Data'!$A113,'Data entry'!$B$6:$B$200,{"Confirmed";"Probable"},'Data entry'!$AQ$6:$AQ$200,'Data Validation'!$V$9, 'Data entry'!$BD$6:$BD$200,"&lt;&gt;*Negative*"))</f>
        <v>0</v>
      </c>
      <c r="AD113" s="15">
        <f>SUM(COUNTIFS('Data entry'!$R$6:$R$200,'Summary Data'!$A113,'Data entry'!$B$6:$B$200,{"Confirmed";"Probable"},'Data entry'!$AQ$6:$AQ$200,'Data Validation'!$V$10, 'Data entry'!$BD$6:$BD$200,"&lt;&gt;*Negative*"))</f>
        <v>0</v>
      </c>
      <c r="AE113" s="15">
        <f>SUM(COUNTIFS('Data entry'!$R$6:$R$200,'Summary Data'!$A113,'Data entry'!$B$6:$B$200,{"Confirmed";"Probable"},'Data entry'!$AQ$6:$AQ$200,'Data Validation'!$V$11, 'Data entry'!$BD$6:$BD$200,"&lt;&gt;*Negative*"))</f>
        <v>0</v>
      </c>
      <c r="AF113" s="15">
        <f>SUM(COUNTIFS('Data entry'!$R$6:$R$200,'Summary Data'!$A113,'Data entry'!$B$6:$B$200,{"Confirmed";"Probable"},'Data entry'!$AQ$6:$AQ$200,'Data Validation'!$V$2, 'Data entry'!$AP$6:$AP$200,'Data Validation'!$U$2, 'Data entry'!$BD$6:$BD$200,"&lt;&gt;*Negative*"))</f>
        <v>0</v>
      </c>
      <c r="AG113" s="15">
        <f>SUM(COUNTIFS('Data entry'!$R$6:$R$200,'Summary Data'!$A113,'Data entry'!$B$6:$B$200,{"Confirmed";"Probable"},'Data entry'!$AQ$6:$AQ$200,'Data Validation'!$V$2, 'Data entry'!$AP$6:$AP$200,'Data Validation'!$U$3, 'Data entry'!$BD$6:$BD$200,"&lt;&gt;*Negative*"))</f>
        <v>0</v>
      </c>
      <c r="AH113" s="15">
        <f>SUM(COUNTIFS('Data entry'!$R$6:$R$200,'Summary Data'!$A113,'Data entry'!$B$6:$B$200,{"Confirmed";"Probable"},'Data entry'!$AQ$6:$AQ$200,'Data Validation'!$V$2, 'Data entry'!$AP$6:$AP$200,'Data Validation'!$U$4, 'Data entry'!$BD$6:$BD$200,"&lt;&gt;*Negative*"))</f>
        <v>0</v>
      </c>
      <c r="AI113" s="15">
        <f>SUM(COUNTIFS('Data entry'!$R$6:$R$200,'Summary Data'!$A113,'Data entry'!$B$6:$B$200,{"Confirmed";"Probable"},'Data entry'!$AQ$6:$AQ$200,'Data Validation'!$V$2, 'Data entry'!$AP$6:$AP$200,'Data Validation'!$U$5, 'Data entry'!$BD$6:$BD$200,"&lt;&gt;*Negative*"))</f>
        <v>0</v>
      </c>
      <c r="AJ113" s="15">
        <f>SUM(COUNTIFS('Data entry'!$R$6:$R$200,'Summary Data'!$A113,'Data entry'!$B$6:$B$200,{"Confirmed";"Probable"},'Data entry'!$AQ$6:$AQ$200,'Data Validation'!$V$2, 'Data entry'!$AP$6:$AP$200,'Data Validation'!$U$6, 'Data entry'!$BD$6:$BD$200,"&lt;&gt;*Negative*"))</f>
        <v>0</v>
      </c>
      <c r="AK113" s="15">
        <f>SUM(COUNTIFS('Data entry'!$R$6:$R$200,'Summary Data'!$A113,'Data entry'!$B$6:$B$200,{"Confirmed";"Probable"},'Data entry'!$AQ$6:$AQ$200,'Data Validation'!$V$3, 'Data entry'!$AP$6:$AP$200,'Data Validation'!$U$2, 'Data entry'!$BD$6:$BD$200,"&lt;&gt;*Negative*"))</f>
        <v>0</v>
      </c>
      <c r="AL113" s="15">
        <f>SUM(COUNTIFS('Data entry'!$R$6:$R$200,'Summary Data'!$A113,'Data entry'!$B$6:$B$200,{"Confirmed";"Probable"},'Data entry'!$AQ$6:$AQ$200,'Data Validation'!$V$3, 'Data entry'!$AP$6:$AP$200,'Data Validation'!$U$3, 'Data entry'!$BD$6:$BD$200,"&lt;&gt;*Negative*"))</f>
        <v>0</v>
      </c>
      <c r="AM113" s="15">
        <f>SUM(COUNTIFS('Data entry'!$R$6:$R$200,'Summary Data'!$A113,'Data entry'!$B$6:$B$200,{"Confirmed";"Probable"},'Data entry'!$AQ$6:$AQ$200,'Data Validation'!$V$3, 'Data entry'!$AP$6:$AP$200,'Data Validation'!$U$4, 'Data entry'!$BD$6:$BD$200,"&lt;&gt;*Negative*"))</f>
        <v>0</v>
      </c>
      <c r="AN113" s="15">
        <f>SUM(COUNTIFS('Data entry'!$R$6:$R$200,'Summary Data'!$A113,'Data entry'!$B$6:$B$200,{"Confirmed";"Probable"},'Data entry'!$AQ$6:$AQ$200,'Data Validation'!$V$3, 'Data entry'!$AP$6:$AP$200,'Data Validation'!$U$5, 'Data entry'!$BD$6:$BD$200,"&lt;&gt;*Negative*"))</f>
        <v>0</v>
      </c>
      <c r="AO113" s="15">
        <f>SUM(COUNTIFS('Data entry'!$R$6:$R$200,'Summary Data'!$A113,'Data entry'!$B$6:$B$200,{"Confirmed";"Probable"},'Data entry'!$AQ$6:$AQ$200,'Data Validation'!$V$3, 'Data entry'!$AP$6:$AP$200,'Data Validation'!$U$6, 'Data entry'!$BD$6:$BD$200,"&lt;&gt;*Negative*"))</f>
        <v>0</v>
      </c>
      <c r="AP113" s="15">
        <f>SUM(COUNTIFS('Data entry'!$R$6:$R$200,'Summary Data'!$A113,'Data entry'!$B$6:$B$200,{"Confirmed";"Probable"},'Data entry'!$AQ$6:$AQ$200,'Data Validation'!$V$4, 'Data entry'!$AP$6:$AP$200,'Data Validation'!$U$2, 'Data entry'!$BD$6:$BD$200,"&lt;&gt;*Negative*"))</f>
        <v>0</v>
      </c>
      <c r="AQ113" s="15">
        <f>SUM(COUNTIFS('Data entry'!$R$6:$R$200,'Summary Data'!$A113,'Data entry'!$B$6:$B$200,{"Confirmed";"Probable"},'Data entry'!$AQ$6:$AQ$200,'Data Validation'!$V$4, 'Data entry'!$AP$6:$AP$200,'Data Validation'!$U$3, 'Data entry'!$BD$6:$BD$200,"&lt;&gt;*Negative*"))</f>
        <v>0</v>
      </c>
      <c r="AR113" s="15">
        <f>SUM(COUNTIFS('Data entry'!$R$6:$R$200,'Summary Data'!$A113,'Data entry'!$B$6:$B$200,{"Confirmed";"Probable"},'Data entry'!$AQ$6:$AQ$200,'Data Validation'!$V$4, 'Data entry'!$AP$6:$AP$200,'Data Validation'!$U$4, 'Data entry'!$BD$6:$BD$200,"&lt;&gt;*Negative*"))</f>
        <v>0</v>
      </c>
      <c r="AS113" s="15">
        <f>SUM(COUNTIFS('Data entry'!$R$6:$R$200,'Summary Data'!$A113,'Data entry'!$B$6:$B$200,{"Confirmed";"Probable"},'Data entry'!$AQ$6:$AQ$200,'Data Validation'!$V$4, 'Data entry'!$AP$6:$AP$200,'Data Validation'!$U$5, 'Data entry'!$BD$6:$BD$200,"&lt;&gt;*Negative*"))</f>
        <v>0</v>
      </c>
      <c r="AT113" s="15">
        <f>SUM(COUNTIFS('Data entry'!$R$6:$R$200,'Summary Data'!$A113,'Data entry'!$B$6:$B$200,{"Confirmed";"Probable"},'Data entry'!$AQ$6:$AQ$200,'Data Validation'!$V$4, 'Data entry'!$AP$6:$AP$200,'Data Validation'!$U$6, 'Data entry'!$BD$6:$BD$200,"&lt;&gt;*Negative*"))</f>
        <v>0</v>
      </c>
      <c r="AU113" s="15">
        <f>SUM(COUNTIFS('Data entry'!$R$6:$R$200,'Summary Data'!$A113,'Data entry'!$B$6:$B$200,{"Confirmed";"Probable"},'Data entry'!$AQ$6:$AQ$200,'Data Validation'!$V$5, 'Data entry'!$AP$6:$AP$200,'Data Validation'!$U$2, 'Data entry'!$BD$6:$BD$200,"&lt;&gt;*Negative*"))</f>
        <v>0</v>
      </c>
      <c r="AV113" s="15">
        <f>SUM(COUNTIFS('Data entry'!$R$6:$R$200,'Summary Data'!$A113,'Data entry'!$B$6:$B$200,{"Confirmed";"Probable"},'Data entry'!$AQ$6:$AQ$200,'Data Validation'!$V$5, 'Data entry'!$AP$6:$AP$200,'Data Validation'!$U$3, 'Data entry'!$BD$6:$BD$200,"&lt;&gt;*Negative*"))</f>
        <v>0</v>
      </c>
      <c r="AW113" s="15">
        <f>SUM(COUNTIFS('Data entry'!$R$6:$R$200,'Summary Data'!$A113,'Data entry'!$B$6:$B$200,{"Confirmed";"Probable"},'Data entry'!$AQ$6:$AQ$200,'Data Validation'!$V$5, 'Data entry'!$AP$6:$AP$200,'Data Validation'!$U$4, 'Data entry'!$BD$6:$BD$200,"&lt;&gt;*Negative*"))</f>
        <v>0</v>
      </c>
      <c r="AX113" s="15">
        <f>SUM(COUNTIFS('Data entry'!$R$6:$R$200,'Summary Data'!$A113,'Data entry'!$B$6:$B$200,{"Confirmed";"Probable"},'Data entry'!$AQ$6:$AQ$200,'Data Validation'!$V$5, 'Data entry'!$AP$6:$AP$200,'Data Validation'!$U$5, 'Data entry'!$BD$6:$BD$200,"&lt;&gt;*Negative*"))</f>
        <v>0</v>
      </c>
      <c r="AY113" s="15">
        <f>SUM(COUNTIFS('Data entry'!$R$6:$R$200,'Summary Data'!$A113,'Data entry'!$B$6:$B$200,{"Confirmed";"Probable"},'Data entry'!$AQ$6:$AQ$200,'Data Validation'!$V$5, 'Data entry'!$AP$6:$AP$200,'Data Validation'!$U$6, 'Data entry'!$BD$6:$BD$200,"&lt;&gt;*Negative*"))</f>
        <v>0</v>
      </c>
      <c r="AZ113" s="15">
        <f>SUM(COUNTIFS('Data entry'!$R$6:$R$200,'Summary Data'!$A113,'Data entry'!$B$6:$B$200,{"Confirmed";"Probable"},'Data entry'!$AQ$6:$AQ$200,'Data Validation'!$V$6, 'Data entry'!$AP$6:$AP$200,'Data Validation'!$U$2, 'Data entry'!$BD$6:$BD$200,"&lt;&gt;*Negative*"))</f>
        <v>0</v>
      </c>
      <c r="BA113" s="15">
        <f>SUM(COUNTIFS('Data entry'!$R$6:$R$200,'Summary Data'!$A113,'Data entry'!$B$6:$B$200,{"Confirmed";"Probable"},'Data entry'!$AQ$6:$AQ$200,'Data Validation'!$V$6, 'Data entry'!$AP$6:$AP$200,'Data Validation'!$U$3, 'Data entry'!$BD$6:$BD$200,"&lt;&gt;*Negative*"))</f>
        <v>0</v>
      </c>
      <c r="BB113" s="15">
        <f>SUM(COUNTIFS('Data entry'!$R$6:$R$200,'Summary Data'!$A113,'Data entry'!$B$6:$B$200,{"Confirmed";"Probable"},'Data entry'!$AQ$6:$AQ$200,'Data Validation'!$V$6, 'Data entry'!$AP$6:$AP$200,'Data Validation'!$U$4, 'Data entry'!$BD$6:$BD$200,"&lt;&gt;*Negative*"))</f>
        <v>0</v>
      </c>
      <c r="BC113" s="15">
        <f>SUM(COUNTIFS('Data entry'!$R$6:$R$200,'Summary Data'!$A113,'Data entry'!$B$6:$B$200,{"Confirmed";"Probable"},'Data entry'!$AQ$6:$AQ$200,'Data Validation'!$V$6, 'Data entry'!$AP$6:$AP$200,'Data Validation'!$U$5, 'Data entry'!$BD$6:$BD$200,"&lt;&gt;*Negative*"))</f>
        <v>0</v>
      </c>
      <c r="BD113" s="15">
        <f>SUM(COUNTIFS('Data entry'!$R$6:$R$200,'Summary Data'!$A113,'Data entry'!$B$6:$B$200,{"Confirmed";"Probable"},'Data entry'!$AQ$6:$AQ$200,'Data Validation'!$V$6, 'Data entry'!$AP$6:$AP$200,'Data Validation'!$U$6, 'Data entry'!$BD$6:$BD$200,"&lt;&gt;*Negative*"))</f>
        <v>0</v>
      </c>
      <c r="BE113" s="15">
        <f>SUM(COUNTIFS('Data entry'!$R$6:$R$200,'Summary Data'!$A113,'Data entry'!$B$6:$B$200,{"Confirmed";"Probable"},'Data entry'!$AQ$6:$AQ$200,'Data Validation'!$V$7, 'Data entry'!$AP$6:$AP$200,'Data Validation'!$U$2, 'Data entry'!$BD$6:$BD$200,"&lt;&gt;*Negative*"))</f>
        <v>0</v>
      </c>
      <c r="BF113" s="15">
        <f>SUM(COUNTIFS('Data entry'!$R$6:$R$200,'Summary Data'!$A113,'Data entry'!$B$6:$B$200,{"Confirmed";"Probable"},'Data entry'!$AQ$6:$AQ$200,'Data Validation'!$V$7, 'Data entry'!$AP$6:$AP$200,'Data Validation'!$U$3, 'Data entry'!$BD$6:$BD$200,"&lt;&gt;*Negative*"))</f>
        <v>0</v>
      </c>
      <c r="BG113" s="15">
        <f>SUM(COUNTIFS('Data entry'!$R$6:$R$200,'Summary Data'!$A113,'Data entry'!$B$6:$B$200,{"Confirmed";"Probable"},'Data entry'!$AQ$6:$AQ$200,'Data Validation'!$V$7, 'Data entry'!$AP$6:$AP$200,'Data Validation'!$U$4, 'Data entry'!$BD$6:$BD$200,"&lt;&gt;*Negative*"))</f>
        <v>0</v>
      </c>
      <c r="BH113" s="15">
        <f>SUM(COUNTIFS('Data entry'!$R$6:$R$200,'Summary Data'!$A113,'Data entry'!$B$6:$B$200,{"Confirmed";"Probable"},'Data entry'!$AQ$6:$AQ$200,'Data Validation'!$V$7, 'Data entry'!$AP$6:$AP$200,'Data Validation'!$U$5, 'Data entry'!$BD$6:$BD$200,"&lt;&gt;*Negative*"))</f>
        <v>0</v>
      </c>
      <c r="BI113" s="15">
        <f>SUM(COUNTIFS('Data entry'!$R$6:$R$200,'Summary Data'!$A113,'Data entry'!$B$6:$B$200,{"Confirmed";"Probable"},'Data entry'!$AQ$6:$AQ$200,'Data Validation'!$V$7, 'Data entry'!$AP$6:$AP$200,'Data Validation'!$U$6, 'Data entry'!$BD$6:$BD$200,"&lt;&gt;*Negative*"))</f>
        <v>0</v>
      </c>
      <c r="BJ113" s="15">
        <f>SUM(COUNTIFS('Data entry'!$R$6:$R$200,'Summary Data'!$A113,'Data entry'!$B$6:$B$200,{"Confirmed";"Probable"},'Data entry'!$AQ$6:$AQ$200,'Data Validation'!$V$8, 'Data entry'!$AP$6:$AP$200,'Data Validation'!$U$2, 'Data entry'!$BD$6:$BD$200,"&lt;&gt;*Negative*"))</f>
        <v>0</v>
      </c>
      <c r="BK113" s="15">
        <f>SUM(COUNTIFS('Data entry'!$R$6:$R$200,'Summary Data'!$A113,'Data entry'!$B$6:$B$200,{"Confirmed";"Probable"},'Data entry'!$AQ$6:$AQ$200,'Data Validation'!$V$8, 'Data entry'!$AP$6:$AP$200,'Data Validation'!$U$3, 'Data entry'!$BD$6:$BD$200,"&lt;&gt;*Negative*"))</f>
        <v>0</v>
      </c>
      <c r="BL113" s="15">
        <f>SUM(COUNTIFS('Data entry'!$R$6:$R$200,'Summary Data'!$A113,'Data entry'!$B$6:$B$200,{"Confirmed";"Probable"},'Data entry'!$AQ$6:$AQ$200,'Data Validation'!$V$8, 'Data entry'!$AP$6:$AP$200,'Data Validation'!$U$4, 'Data entry'!$BD$6:$BD$200,"&lt;&gt;*Negative*"))</f>
        <v>0</v>
      </c>
      <c r="BM113" s="15">
        <f>SUM(COUNTIFS('Data entry'!$R$6:$R$200,'Summary Data'!$A113,'Data entry'!$B$6:$B$200,{"Confirmed";"Probable"},'Data entry'!$AQ$6:$AQ$200,'Data Validation'!$V$8, 'Data entry'!$AP$6:$AP$200,'Data Validation'!$U$5, 'Data entry'!$BD$6:$BD$200,"&lt;&gt;*Negative*"))</f>
        <v>0</v>
      </c>
      <c r="BN113" s="15">
        <f>SUM(COUNTIFS('Data entry'!$R$6:$R$200,'Summary Data'!$A113,'Data entry'!$B$6:$B$200,{"Confirmed";"Probable"},'Data entry'!$AQ$6:$AQ$200,'Data Validation'!$V$8, 'Data entry'!$AP$6:$AP$200,'Data Validation'!$U$6, 'Data entry'!$BD$6:$BD$200,"&lt;&gt;*Negative*"))</f>
        <v>0</v>
      </c>
      <c r="BO113" s="15">
        <f>SUM(COUNTIFS('Data entry'!$R$6:$R$200,'Summary Data'!$A113,'Data entry'!$B$6:$B$200,{"Confirmed";"Probable"},'Data entry'!$AQ$6:$AQ$200,'Data Validation'!$V$9, 'Data entry'!$AP$6:$AP$200,'Data Validation'!$U$2, 'Data entry'!$BD$6:$BD$200,"&lt;&gt;*Negative*"))</f>
        <v>0</v>
      </c>
      <c r="BP113" s="15">
        <f>SUM(COUNTIFS('Data entry'!$R$6:$R$200,'Summary Data'!$A113,'Data entry'!$B$6:$B$200,{"Confirmed";"Probable"},'Data entry'!$AQ$6:$AQ$200,'Data Validation'!$V$9, 'Data entry'!$AP$6:$AP$200,'Data Validation'!$U$3, 'Data entry'!$BD$6:$BD$200,"&lt;&gt;*Negative*"))</f>
        <v>0</v>
      </c>
      <c r="BQ113" s="15">
        <f>SUM(COUNTIFS('Data entry'!$R$6:$R$200,'Summary Data'!$A113,'Data entry'!$B$6:$B$200,{"Confirmed";"Probable"},'Data entry'!$AQ$6:$AQ$200,'Data Validation'!$V$9, 'Data entry'!$AP$6:$AP$200,'Data Validation'!$U$4, 'Data entry'!$BD$6:$BD$200,"&lt;&gt;*Negative*"))</f>
        <v>0</v>
      </c>
      <c r="BR113" s="15">
        <f>SUM(COUNTIFS('Data entry'!$R$6:$R$200,'Summary Data'!$A113,'Data entry'!$B$6:$B$200,{"Confirmed";"Probable"},'Data entry'!$AQ$6:$AQ$200,'Data Validation'!$V$9, 'Data entry'!$AP$6:$AP$200,'Data Validation'!$U$5, 'Data entry'!$BD$6:$BD$200,"&lt;&gt;*Negative*"))</f>
        <v>0</v>
      </c>
      <c r="BS113" s="15">
        <f>SUM(COUNTIFS('Data entry'!$R$6:$R$200,'Summary Data'!$A113,'Data entry'!$B$6:$B$200,{"Confirmed";"Probable"},'Data entry'!$AQ$6:$AQ$200,'Data Validation'!$V$9, 'Data entry'!$AP$6:$AP$200,'Data Validation'!$U$6, 'Data entry'!$BD$6:$BD$200,"&lt;&gt;*Negative*"))</f>
        <v>0</v>
      </c>
      <c r="BT113" s="15">
        <f>SUM(COUNTIFS('Data entry'!$R$6:$R$200,'Summary Data'!$A113,'Data entry'!$B$6:$B$200,{"Confirmed";"Probable"},'Data entry'!$AQ$6:$AQ$200,'Data Validation'!$V$10, 'Data entry'!$AP$6:$AP$200,'Data Validation'!$U$2, 'Data entry'!$BD$6:$BD$200,"&lt;&gt;*Negative*"))</f>
        <v>0</v>
      </c>
      <c r="BU113" s="15">
        <f>SUM(COUNTIFS('Data entry'!$R$6:$R$200,'Summary Data'!$A113,'Data entry'!$B$6:$B$200,{"Confirmed";"Probable"},'Data entry'!$AQ$6:$AQ$200,'Data Validation'!$V$10, 'Data entry'!$AP$6:$AP$200,'Data Validation'!$U$3, 'Data entry'!$BD$6:$BD$200,"&lt;&gt;*Negative*"))</f>
        <v>0</v>
      </c>
      <c r="BV113" s="15">
        <f>SUM(COUNTIFS('Data entry'!$R$6:$R$200,'Summary Data'!$A113,'Data entry'!$B$6:$B$200,{"Confirmed";"Probable"},'Data entry'!$AQ$6:$AQ$200,'Data Validation'!$V$10, 'Data entry'!$AP$6:$AP$200,'Data Validation'!$U$4, 'Data entry'!$BD$6:$BD$200,"&lt;&gt;*Negative*"))</f>
        <v>0</v>
      </c>
      <c r="BW113" s="15">
        <f>SUM(COUNTIFS('Data entry'!$R$6:$R$200,'Summary Data'!$A113,'Data entry'!$B$6:$B$200,{"Confirmed";"Probable"},'Data entry'!$AQ$6:$AQ$200,'Data Validation'!$V$10, 'Data entry'!$AP$6:$AP$200,'Data Validation'!$U$5, 'Data entry'!$BD$6:$BD$200,"&lt;&gt;*Negative*"))</f>
        <v>0</v>
      </c>
      <c r="BX113" s="15">
        <f>SUM(COUNTIFS('Data entry'!$R$6:$R$200,'Summary Data'!$A113,'Data entry'!$B$6:$B$200,{"Confirmed";"Probable"},'Data entry'!$AQ$6:$AQ$200,'Data Validation'!$V$10, 'Data entry'!$AP$6:$AP$200,'Data Validation'!$U$6, 'Data entry'!$BD$6:$BD$200,"&lt;&gt;*Negative*"))</f>
        <v>0</v>
      </c>
      <c r="BY113" s="15">
        <f>SUM(COUNTIFS('Data entry'!$R$6:$R$200,'Summary Data'!$A113,'Data entry'!$B$6:$B$200,{"Confirmed";"Probable"},'Data entry'!$AQ$6:$AQ$200,'Data Validation'!$V$11, 'Data entry'!$AP$6:$AP$200,'Data Validation'!$U$2, 'Data entry'!$BD$6:$BD$200,"&lt;&gt;*Negative*"))</f>
        <v>0</v>
      </c>
      <c r="BZ113" s="15">
        <f>SUM(COUNTIFS('Data entry'!$R$6:$R$200,'Summary Data'!$A113,'Data entry'!$B$6:$B$200,{"Confirmed";"Probable"},'Data entry'!$AQ$6:$AQ$200,'Data Validation'!$V$11, 'Data entry'!$AP$6:$AP$200,'Data Validation'!$U$3, 'Data entry'!$BD$6:$BD$200,"&lt;&gt;*Negative*"))</f>
        <v>0</v>
      </c>
      <c r="CA113" s="15">
        <f>SUM(COUNTIFS('Data entry'!$R$6:$R$200,'Summary Data'!$A113,'Data entry'!$B$6:$B$200,{"Confirmed";"Probable"},'Data entry'!$AQ$6:$AQ$200,'Data Validation'!$V$11, 'Data entry'!$AP$6:$AP$200,'Data Validation'!$U$4, 'Data entry'!$BD$6:$BD$200,"&lt;&gt;*Negative*"))</f>
        <v>0</v>
      </c>
      <c r="CB113" s="15">
        <f>SUM(COUNTIFS('Data entry'!$R$6:$R$200,'Summary Data'!$A113,'Data entry'!$B$6:$B$200,{"Confirmed";"Probable"},'Data entry'!$AQ$6:$AQ$200,'Data Validation'!$V$11, 'Data entry'!$AP$6:$AP$200,'Data Validation'!$U$5, 'Data entry'!$BD$6:$BD$200,"&lt;&gt;*Negative*"))</f>
        <v>0</v>
      </c>
      <c r="CC113" s="15">
        <f>SUM(COUNTIFS('Data entry'!$R$6:$R$200,'Summary Data'!$A113,'Data entry'!$B$6:$B$200,{"Confirmed";"Probable"},'Data entry'!$AQ$6:$AQ$200,'Data Validation'!$V$11, 'Data entry'!$AP$6:$AP$200,'Data Validation'!$U$6, 'Data entry'!$BD$6:$BD$200,"&lt;&gt;*Negative*"))</f>
        <v>0</v>
      </c>
    </row>
    <row r="114" spans="1:81" x14ac:dyDescent="0.3">
      <c r="A114" s="12">
        <f t="shared" si="9"/>
        <v>102</v>
      </c>
      <c r="B114" s="13">
        <f t="shared" si="6"/>
        <v>0</v>
      </c>
      <c r="C114" s="13">
        <f>COUNTIFS('Data entry'!$R$6:$R$200,$A114,'Data entry'!$B$6:$B$200,"Confirmed",'Data entry'!$BD$6:$BD$200,"&lt;&gt;*Negative*")</f>
        <v>0</v>
      </c>
      <c r="D114" s="13">
        <f>COUNTIFS('Data entry'!$R$6:$R$200,$A114,'Data entry'!$B$6:$B$200,"Probable",'Data entry'!$BD$6:$BD$200,"&lt;&gt;*Negative*")</f>
        <v>0</v>
      </c>
      <c r="E114" s="13">
        <f>COUNTIFS('Data entry'!$R$6:$R$200,$A114,'Data entry'!$B$6:$B$200,"DNM")</f>
        <v>0</v>
      </c>
      <c r="F114" s="13">
        <f>SUM(COUNTIFS('Data entry'!$R$6:$R$200,'Summary Data'!$A114,'Data entry'!$B$6:$B$200,{"Confirmed";"Probable"},'Data entry'!$AO$6:$AO$200,$F$10, 'Data entry'!$BD$6:$BD$200,"&lt;&gt;*Negative*"))</f>
        <v>0</v>
      </c>
      <c r="G114" s="13">
        <f>SUM(COUNTIFS('Data entry'!$R$6:$R$200,'Summary Data'!$A114,'Data entry'!$B$6:$B$200,{"Confirmed";"Probable"},'Data entry'!$AO$6:$AO$200,$G$10, 'Data entry'!$BD$6:$BD$200,"&lt;&gt;*Negative*"))</f>
        <v>0</v>
      </c>
      <c r="H114" s="13">
        <f>SUM(COUNTIFS('Data entry'!$R$6:$R$200,'Summary Data'!$A114,'Data entry'!$B$6:$B$200,{"Confirmed";"Probable"},'Data entry'!$AO$6:$AO$200,$H$10, 'Data entry'!$BD$6:$BD$200,"&lt;&gt;*Negative*"))</f>
        <v>0</v>
      </c>
      <c r="I114" s="13">
        <f>SUM(COUNTIFS('Data entry'!$R$6:$R$200,'Summary Data'!$A114,'Data entry'!$B$6:$B$200,{"Confirmed";"Probable"},'Data entry'!$AO$6:$AO$200,$I$10, 'Data entry'!$BD$6:$BD$200,"&lt;&gt;*Negative*"))</f>
        <v>0</v>
      </c>
      <c r="J114" s="13">
        <f>SUM(COUNTIFS('Data entry'!$R$6:$R$200,'Summary Data'!$A114,'Data entry'!$B$6:$B$200,{"Confirmed";"Probable"},'Data entry'!$AO$6:$AO$200,$J$10, 'Data entry'!$BD$6:$BD$200,"&lt;&gt;*Negative*"))</f>
        <v>0</v>
      </c>
      <c r="K114" s="13">
        <f>SUM(COUNTIFS('Data entry'!$R$6:$R$200,'Summary Data'!$A114,'Data entry'!$B$6:$B$200,{"Confirmed";"Probable"},'Data entry'!$AO$6:$AO$200,$K$10, 'Data entry'!$BD$6:$BD$200,"&lt;&gt;*Negative*"))</f>
        <v>0</v>
      </c>
      <c r="L114" s="13">
        <f>SUM(COUNTIFS('Data entry'!$R$6:$R$200,'Summary Data'!$A114,'Data entry'!$B$6:$B$200,{"Confirmed";"Probable"},'Data entry'!$AO$6:$AO$200,$L$10, 'Data entry'!$BD$6:$BD$200,"&lt;&gt;*Negative*"))</f>
        <v>0</v>
      </c>
      <c r="M114" s="13">
        <f>SUM(COUNTIFS('Data entry'!$R$6:$R$200,'Summary Data'!$A114,'Data entry'!$B$6:$B$200,{"Confirmed";"Probable"},'Data entry'!$AO$6:$AO$200,$M$10, 'Data entry'!$BD$6:$BD$200,"&lt;&gt;*Negative*"))</f>
        <v>0</v>
      </c>
      <c r="N114" s="13">
        <f>SUM(COUNTIFS('Data entry'!$R$6:$R$200,'Summary Data'!$A114,'Data entry'!$B$6:$B$200,{"Confirmed";"Probable"},'Data entry'!$AO$6:$AO$200,$N$10, 'Data entry'!$BD$6:$BD$200,"&lt;&gt;*Negative*"))</f>
        <v>0</v>
      </c>
      <c r="O114" s="15">
        <f t="shared" si="7"/>
        <v>0</v>
      </c>
      <c r="P114" s="15">
        <f t="shared" si="8"/>
        <v>0</v>
      </c>
      <c r="Q114" s="15">
        <f>SUM(COUNTIFS('Data entry'!$R$6:$R$200,'Summary Data'!$A114,'Data entry'!$B$6:$B$200,{"Confirmed";"Probable"},'Data entry'!$AP$6:$AP$200,'Data Validation'!$U$2, 'Data entry'!$BD$6:$BD$200,"&lt;&gt;*Negative*"))</f>
        <v>0</v>
      </c>
      <c r="R114" s="15">
        <f>SUM(COUNTIFS('Data entry'!$R$6:$R$200,'Summary Data'!$A114,'Data entry'!$B$6:$B$200,{"Confirmed";"Probable"},'Data entry'!$AP$6:$AP$200,'Data Validation'!$U$3, 'Data entry'!$BD$6:$BD$200,"&lt;&gt;*Negative*"))</f>
        <v>0</v>
      </c>
      <c r="S114" s="15">
        <f>SUM(COUNTIFS('Data entry'!$R$6:$R$200,'Summary Data'!$A114,'Data entry'!$B$6:$B$200,{"Confirmed";"Probable"},'Data entry'!$AP$6:$AP$200,'Data Validation'!$U$4, 'Data entry'!$BD$6:$BD$200,"&lt;&gt;*Negative*"))</f>
        <v>0</v>
      </c>
      <c r="T114" s="15">
        <f>SUM(COUNTIFS('Data entry'!$R$6:$R$200,'Summary Data'!$A114,'Data entry'!$B$6:$B$200,{"Confirmed";"Probable"},'Data entry'!$AP$6:$AP$200,'Data Validation'!$U$5, 'Data entry'!$BD$6:$BD$200,"&lt;&gt;*Negative*"))</f>
        <v>0</v>
      </c>
      <c r="U114" s="15">
        <f>SUM(COUNTIFS('Data entry'!$R$6:$R$200,'Summary Data'!$A114,'Data entry'!$B$6:$B$200,{"Confirmed";"Probable"},'Data entry'!$AP$6:$AP$200,'Data Validation'!$U$6, 'Data entry'!$BD$6:$BD$200,"&lt;&gt;*Negative*"))</f>
        <v>0</v>
      </c>
      <c r="V114" s="15">
        <f>SUM(COUNTIFS('Data entry'!$R$6:$R$200,'Summary Data'!$A114,'Data entry'!$B$6:$B$200,{"Confirmed";"Probable"},'Data entry'!$AQ$6:$AQ$200,'Data Validation'!$V$2, 'Data entry'!$BD$6:$BD$200,"&lt;&gt;*Negative*"))</f>
        <v>0</v>
      </c>
      <c r="W114" s="15">
        <f>SUM(COUNTIFS('Data entry'!$R$6:$R$200,'Summary Data'!$A114,'Data entry'!$B$6:$B$200,{"Confirmed";"Probable"},'Data entry'!$AQ$6:$AQ$200,'Data Validation'!$V$3, 'Data entry'!$BD$6:$BD$200,"&lt;&gt;*Negative*"))</f>
        <v>0</v>
      </c>
      <c r="X114" s="15">
        <f>SUM(COUNTIFS('Data entry'!$R$6:$R$200,'Summary Data'!$A114,'Data entry'!$B$6:$B$200,{"Confirmed";"Probable"},'Data entry'!$AQ$6:$AQ$200,'Data Validation'!$V$4, 'Data entry'!$BD$6:$BD$200,"&lt;&gt;*Negative*"))</f>
        <v>0</v>
      </c>
      <c r="Y114" s="15">
        <f>SUM(COUNTIFS('Data entry'!$R$6:$R$200,'Summary Data'!$A114,'Data entry'!$B$6:$B$200,{"Confirmed";"Probable"},'Data entry'!$AQ$6:$AQ$200,'Data Validation'!$V$5, 'Data entry'!$BD$6:$BD$200,"&lt;&gt;*Negative*"))</f>
        <v>0</v>
      </c>
      <c r="Z114" s="15">
        <f>SUM(COUNTIFS('Data entry'!$R$6:$R$200,'Summary Data'!$A114,'Data entry'!$B$6:$B$200,{"Confirmed";"Probable"},'Data entry'!$AQ$6:$AQ$200,'Data Validation'!$V$6, 'Data entry'!$BD$6:$BD$200,"&lt;&gt;*Negative*"))</f>
        <v>0</v>
      </c>
      <c r="AA114" s="15">
        <f>SUM(COUNTIFS('Data entry'!$R$6:$R$200,'Summary Data'!$A114,'Data entry'!$B$6:$B$200,{"Confirmed";"Probable"},'Data entry'!$AQ$6:$AQ$200,'Data Validation'!$V$7, 'Data entry'!$BD$6:$BD$200,"&lt;&gt;*Negative*"))</f>
        <v>0</v>
      </c>
      <c r="AB114" s="15">
        <f>SUM(COUNTIFS('Data entry'!$R$6:$R$200,'Summary Data'!$A114,'Data entry'!$B$6:$B$200,{"Confirmed";"Probable"},'Data entry'!$AQ$6:$AQ$200,'Data Validation'!$V$8, 'Data entry'!$BD$6:$BD$200,"&lt;&gt;*Negative*"))</f>
        <v>0</v>
      </c>
      <c r="AC114" s="15">
        <f>SUM(COUNTIFS('Data entry'!$R$6:$R$200,'Summary Data'!$A114,'Data entry'!$B$6:$B$200,{"Confirmed";"Probable"},'Data entry'!$AQ$6:$AQ$200,'Data Validation'!$V$9, 'Data entry'!$BD$6:$BD$200,"&lt;&gt;*Negative*"))</f>
        <v>0</v>
      </c>
      <c r="AD114" s="15">
        <f>SUM(COUNTIFS('Data entry'!$R$6:$R$200,'Summary Data'!$A114,'Data entry'!$B$6:$B$200,{"Confirmed";"Probable"},'Data entry'!$AQ$6:$AQ$200,'Data Validation'!$V$10, 'Data entry'!$BD$6:$BD$200,"&lt;&gt;*Negative*"))</f>
        <v>0</v>
      </c>
      <c r="AE114" s="15">
        <f>SUM(COUNTIFS('Data entry'!$R$6:$R$200,'Summary Data'!$A114,'Data entry'!$B$6:$B$200,{"Confirmed";"Probable"},'Data entry'!$AQ$6:$AQ$200,'Data Validation'!$V$11, 'Data entry'!$BD$6:$BD$200,"&lt;&gt;*Negative*"))</f>
        <v>0</v>
      </c>
      <c r="AF114" s="15">
        <f>SUM(COUNTIFS('Data entry'!$R$6:$R$200,'Summary Data'!$A114,'Data entry'!$B$6:$B$200,{"Confirmed";"Probable"},'Data entry'!$AQ$6:$AQ$200,'Data Validation'!$V$2, 'Data entry'!$AP$6:$AP$200,'Data Validation'!$U$2, 'Data entry'!$BD$6:$BD$200,"&lt;&gt;*Negative*"))</f>
        <v>0</v>
      </c>
      <c r="AG114" s="15">
        <f>SUM(COUNTIFS('Data entry'!$R$6:$R$200,'Summary Data'!$A114,'Data entry'!$B$6:$B$200,{"Confirmed";"Probable"},'Data entry'!$AQ$6:$AQ$200,'Data Validation'!$V$2, 'Data entry'!$AP$6:$AP$200,'Data Validation'!$U$3, 'Data entry'!$BD$6:$BD$200,"&lt;&gt;*Negative*"))</f>
        <v>0</v>
      </c>
      <c r="AH114" s="15">
        <f>SUM(COUNTIFS('Data entry'!$R$6:$R$200,'Summary Data'!$A114,'Data entry'!$B$6:$B$200,{"Confirmed";"Probable"},'Data entry'!$AQ$6:$AQ$200,'Data Validation'!$V$2, 'Data entry'!$AP$6:$AP$200,'Data Validation'!$U$4, 'Data entry'!$BD$6:$BD$200,"&lt;&gt;*Negative*"))</f>
        <v>0</v>
      </c>
      <c r="AI114" s="15">
        <f>SUM(COUNTIFS('Data entry'!$R$6:$R$200,'Summary Data'!$A114,'Data entry'!$B$6:$B$200,{"Confirmed";"Probable"},'Data entry'!$AQ$6:$AQ$200,'Data Validation'!$V$2, 'Data entry'!$AP$6:$AP$200,'Data Validation'!$U$5, 'Data entry'!$BD$6:$BD$200,"&lt;&gt;*Negative*"))</f>
        <v>0</v>
      </c>
      <c r="AJ114" s="15">
        <f>SUM(COUNTIFS('Data entry'!$R$6:$R$200,'Summary Data'!$A114,'Data entry'!$B$6:$B$200,{"Confirmed";"Probable"},'Data entry'!$AQ$6:$AQ$200,'Data Validation'!$V$2, 'Data entry'!$AP$6:$AP$200,'Data Validation'!$U$6, 'Data entry'!$BD$6:$BD$200,"&lt;&gt;*Negative*"))</f>
        <v>0</v>
      </c>
      <c r="AK114" s="15">
        <f>SUM(COUNTIFS('Data entry'!$R$6:$R$200,'Summary Data'!$A114,'Data entry'!$B$6:$B$200,{"Confirmed";"Probable"},'Data entry'!$AQ$6:$AQ$200,'Data Validation'!$V$3, 'Data entry'!$AP$6:$AP$200,'Data Validation'!$U$2, 'Data entry'!$BD$6:$BD$200,"&lt;&gt;*Negative*"))</f>
        <v>0</v>
      </c>
      <c r="AL114" s="15">
        <f>SUM(COUNTIFS('Data entry'!$R$6:$R$200,'Summary Data'!$A114,'Data entry'!$B$6:$B$200,{"Confirmed";"Probable"},'Data entry'!$AQ$6:$AQ$200,'Data Validation'!$V$3, 'Data entry'!$AP$6:$AP$200,'Data Validation'!$U$3, 'Data entry'!$BD$6:$BD$200,"&lt;&gt;*Negative*"))</f>
        <v>0</v>
      </c>
      <c r="AM114" s="15">
        <f>SUM(COUNTIFS('Data entry'!$R$6:$R$200,'Summary Data'!$A114,'Data entry'!$B$6:$B$200,{"Confirmed";"Probable"},'Data entry'!$AQ$6:$AQ$200,'Data Validation'!$V$3, 'Data entry'!$AP$6:$AP$200,'Data Validation'!$U$4, 'Data entry'!$BD$6:$BD$200,"&lt;&gt;*Negative*"))</f>
        <v>0</v>
      </c>
      <c r="AN114" s="15">
        <f>SUM(COUNTIFS('Data entry'!$R$6:$R$200,'Summary Data'!$A114,'Data entry'!$B$6:$B$200,{"Confirmed";"Probable"},'Data entry'!$AQ$6:$AQ$200,'Data Validation'!$V$3, 'Data entry'!$AP$6:$AP$200,'Data Validation'!$U$5, 'Data entry'!$BD$6:$BD$200,"&lt;&gt;*Negative*"))</f>
        <v>0</v>
      </c>
      <c r="AO114" s="15">
        <f>SUM(COUNTIFS('Data entry'!$R$6:$R$200,'Summary Data'!$A114,'Data entry'!$B$6:$B$200,{"Confirmed";"Probable"},'Data entry'!$AQ$6:$AQ$200,'Data Validation'!$V$3, 'Data entry'!$AP$6:$AP$200,'Data Validation'!$U$6, 'Data entry'!$BD$6:$BD$200,"&lt;&gt;*Negative*"))</f>
        <v>0</v>
      </c>
      <c r="AP114" s="15">
        <f>SUM(COUNTIFS('Data entry'!$R$6:$R$200,'Summary Data'!$A114,'Data entry'!$B$6:$B$200,{"Confirmed";"Probable"},'Data entry'!$AQ$6:$AQ$200,'Data Validation'!$V$4, 'Data entry'!$AP$6:$AP$200,'Data Validation'!$U$2, 'Data entry'!$BD$6:$BD$200,"&lt;&gt;*Negative*"))</f>
        <v>0</v>
      </c>
      <c r="AQ114" s="15">
        <f>SUM(COUNTIFS('Data entry'!$R$6:$R$200,'Summary Data'!$A114,'Data entry'!$B$6:$B$200,{"Confirmed";"Probable"},'Data entry'!$AQ$6:$AQ$200,'Data Validation'!$V$4, 'Data entry'!$AP$6:$AP$200,'Data Validation'!$U$3, 'Data entry'!$BD$6:$BD$200,"&lt;&gt;*Negative*"))</f>
        <v>0</v>
      </c>
      <c r="AR114" s="15">
        <f>SUM(COUNTIFS('Data entry'!$R$6:$R$200,'Summary Data'!$A114,'Data entry'!$B$6:$B$200,{"Confirmed";"Probable"},'Data entry'!$AQ$6:$AQ$200,'Data Validation'!$V$4, 'Data entry'!$AP$6:$AP$200,'Data Validation'!$U$4, 'Data entry'!$BD$6:$BD$200,"&lt;&gt;*Negative*"))</f>
        <v>0</v>
      </c>
      <c r="AS114" s="15">
        <f>SUM(COUNTIFS('Data entry'!$R$6:$R$200,'Summary Data'!$A114,'Data entry'!$B$6:$B$200,{"Confirmed";"Probable"},'Data entry'!$AQ$6:$AQ$200,'Data Validation'!$V$4, 'Data entry'!$AP$6:$AP$200,'Data Validation'!$U$5, 'Data entry'!$BD$6:$BD$200,"&lt;&gt;*Negative*"))</f>
        <v>0</v>
      </c>
      <c r="AT114" s="15">
        <f>SUM(COUNTIFS('Data entry'!$R$6:$R$200,'Summary Data'!$A114,'Data entry'!$B$6:$B$200,{"Confirmed";"Probable"},'Data entry'!$AQ$6:$AQ$200,'Data Validation'!$V$4, 'Data entry'!$AP$6:$AP$200,'Data Validation'!$U$6, 'Data entry'!$BD$6:$BD$200,"&lt;&gt;*Negative*"))</f>
        <v>0</v>
      </c>
      <c r="AU114" s="15">
        <f>SUM(COUNTIFS('Data entry'!$R$6:$R$200,'Summary Data'!$A114,'Data entry'!$B$6:$B$200,{"Confirmed";"Probable"},'Data entry'!$AQ$6:$AQ$200,'Data Validation'!$V$5, 'Data entry'!$AP$6:$AP$200,'Data Validation'!$U$2, 'Data entry'!$BD$6:$BD$200,"&lt;&gt;*Negative*"))</f>
        <v>0</v>
      </c>
      <c r="AV114" s="15">
        <f>SUM(COUNTIFS('Data entry'!$R$6:$R$200,'Summary Data'!$A114,'Data entry'!$B$6:$B$200,{"Confirmed";"Probable"},'Data entry'!$AQ$6:$AQ$200,'Data Validation'!$V$5, 'Data entry'!$AP$6:$AP$200,'Data Validation'!$U$3, 'Data entry'!$BD$6:$BD$200,"&lt;&gt;*Negative*"))</f>
        <v>0</v>
      </c>
      <c r="AW114" s="15">
        <f>SUM(COUNTIFS('Data entry'!$R$6:$R$200,'Summary Data'!$A114,'Data entry'!$B$6:$B$200,{"Confirmed";"Probable"},'Data entry'!$AQ$6:$AQ$200,'Data Validation'!$V$5, 'Data entry'!$AP$6:$AP$200,'Data Validation'!$U$4, 'Data entry'!$BD$6:$BD$200,"&lt;&gt;*Negative*"))</f>
        <v>0</v>
      </c>
      <c r="AX114" s="15">
        <f>SUM(COUNTIFS('Data entry'!$R$6:$R$200,'Summary Data'!$A114,'Data entry'!$B$6:$B$200,{"Confirmed";"Probable"},'Data entry'!$AQ$6:$AQ$200,'Data Validation'!$V$5, 'Data entry'!$AP$6:$AP$200,'Data Validation'!$U$5, 'Data entry'!$BD$6:$BD$200,"&lt;&gt;*Negative*"))</f>
        <v>0</v>
      </c>
      <c r="AY114" s="15">
        <f>SUM(COUNTIFS('Data entry'!$R$6:$R$200,'Summary Data'!$A114,'Data entry'!$B$6:$B$200,{"Confirmed";"Probable"},'Data entry'!$AQ$6:$AQ$200,'Data Validation'!$V$5, 'Data entry'!$AP$6:$AP$200,'Data Validation'!$U$6, 'Data entry'!$BD$6:$BD$200,"&lt;&gt;*Negative*"))</f>
        <v>0</v>
      </c>
      <c r="AZ114" s="15">
        <f>SUM(COUNTIFS('Data entry'!$R$6:$R$200,'Summary Data'!$A114,'Data entry'!$B$6:$B$200,{"Confirmed";"Probable"},'Data entry'!$AQ$6:$AQ$200,'Data Validation'!$V$6, 'Data entry'!$AP$6:$AP$200,'Data Validation'!$U$2, 'Data entry'!$BD$6:$BD$200,"&lt;&gt;*Negative*"))</f>
        <v>0</v>
      </c>
      <c r="BA114" s="15">
        <f>SUM(COUNTIFS('Data entry'!$R$6:$R$200,'Summary Data'!$A114,'Data entry'!$B$6:$B$200,{"Confirmed";"Probable"},'Data entry'!$AQ$6:$AQ$200,'Data Validation'!$V$6, 'Data entry'!$AP$6:$AP$200,'Data Validation'!$U$3, 'Data entry'!$BD$6:$BD$200,"&lt;&gt;*Negative*"))</f>
        <v>0</v>
      </c>
      <c r="BB114" s="15">
        <f>SUM(COUNTIFS('Data entry'!$R$6:$R$200,'Summary Data'!$A114,'Data entry'!$B$6:$B$200,{"Confirmed";"Probable"},'Data entry'!$AQ$6:$AQ$200,'Data Validation'!$V$6, 'Data entry'!$AP$6:$AP$200,'Data Validation'!$U$4, 'Data entry'!$BD$6:$BD$200,"&lt;&gt;*Negative*"))</f>
        <v>0</v>
      </c>
      <c r="BC114" s="15">
        <f>SUM(COUNTIFS('Data entry'!$R$6:$R$200,'Summary Data'!$A114,'Data entry'!$B$6:$B$200,{"Confirmed";"Probable"},'Data entry'!$AQ$6:$AQ$200,'Data Validation'!$V$6, 'Data entry'!$AP$6:$AP$200,'Data Validation'!$U$5, 'Data entry'!$BD$6:$BD$200,"&lt;&gt;*Negative*"))</f>
        <v>0</v>
      </c>
      <c r="BD114" s="15">
        <f>SUM(COUNTIFS('Data entry'!$R$6:$R$200,'Summary Data'!$A114,'Data entry'!$B$6:$B$200,{"Confirmed";"Probable"},'Data entry'!$AQ$6:$AQ$200,'Data Validation'!$V$6, 'Data entry'!$AP$6:$AP$200,'Data Validation'!$U$6, 'Data entry'!$BD$6:$BD$200,"&lt;&gt;*Negative*"))</f>
        <v>0</v>
      </c>
      <c r="BE114" s="15">
        <f>SUM(COUNTIFS('Data entry'!$R$6:$R$200,'Summary Data'!$A114,'Data entry'!$B$6:$B$200,{"Confirmed";"Probable"},'Data entry'!$AQ$6:$AQ$200,'Data Validation'!$V$7, 'Data entry'!$AP$6:$AP$200,'Data Validation'!$U$2, 'Data entry'!$BD$6:$BD$200,"&lt;&gt;*Negative*"))</f>
        <v>0</v>
      </c>
      <c r="BF114" s="15">
        <f>SUM(COUNTIFS('Data entry'!$R$6:$R$200,'Summary Data'!$A114,'Data entry'!$B$6:$B$200,{"Confirmed";"Probable"},'Data entry'!$AQ$6:$AQ$200,'Data Validation'!$V$7, 'Data entry'!$AP$6:$AP$200,'Data Validation'!$U$3, 'Data entry'!$BD$6:$BD$200,"&lt;&gt;*Negative*"))</f>
        <v>0</v>
      </c>
      <c r="BG114" s="15">
        <f>SUM(COUNTIFS('Data entry'!$R$6:$R$200,'Summary Data'!$A114,'Data entry'!$B$6:$B$200,{"Confirmed";"Probable"},'Data entry'!$AQ$6:$AQ$200,'Data Validation'!$V$7, 'Data entry'!$AP$6:$AP$200,'Data Validation'!$U$4, 'Data entry'!$BD$6:$BD$200,"&lt;&gt;*Negative*"))</f>
        <v>0</v>
      </c>
      <c r="BH114" s="15">
        <f>SUM(COUNTIFS('Data entry'!$R$6:$R$200,'Summary Data'!$A114,'Data entry'!$B$6:$B$200,{"Confirmed";"Probable"},'Data entry'!$AQ$6:$AQ$200,'Data Validation'!$V$7, 'Data entry'!$AP$6:$AP$200,'Data Validation'!$U$5, 'Data entry'!$BD$6:$BD$200,"&lt;&gt;*Negative*"))</f>
        <v>0</v>
      </c>
      <c r="BI114" s="15">
        <f>SUM(COUNTIFS('Data entry'!$R$6:$R$200,'Summary Data'!$A114,'Data entry'!$B$6:$B$200,{"Confirmed";"Probable"},'Data entry'!$AQ$6:$AQ$200,'Data Validation'!$V$7, 'Data entry'!$AP$6:$AP$200,'Data Validation'!$U$6, 'Data entry'!$BD$6:$BD$200,"&lt;&gt;*Negative*"))</f>
        <v>0</v>
      </c>
      <c r="BJ114" s="15">
        <f>SUM(COUNTIFS('Data entry'!$R$6:$R$200,'Summary Data'!$A114,'Data entry'!$B$6:$B$200,{"Confirmed";"Probable"},'Data entry'!$AQ$6:$AQ$200,'Data Validation'!$V$8, 'Data entry'!$AP$6:$AP$200,'Data Validation'!$U$2, 'Data entry'!$BD$6:$BD$200,"&lt;&gt;*Negative*"))</f>
        <v>0</v>
      </c>
      <c r="BK114" s="15">
        <f>SUM(COUNTIFS('Data entry'!$R$6:$R$200,'Summary Data'!$A114,'Data entry'!$B$6:$B$200,{"Confirmed";"Probable"},'Data entry'!$AQ$6:$AQ$200,'Data Validation'!$V$8, 'Data entry'!$AP$6:$AP$200,'Data Validation'!$U$3, 'Data entry'!$BD$6:$BD$200,"&lt;&gt;*Negative*"))</f>
        <v>0</v>
      </c>
      <c r="BL114" s="15">
        <f>SUM(COUNTIFS('Data entry'!$R$6:$R$200,'Summary Data'!$A114,'Data entry'!$B$6:$B$200,{"Confirmed";"Probable"},'Data entry'!$AQ$6:$AQ$200,'Data Validation'!$V$8, 'Data entry'!$AP$6:$AP$200,'Data Validation'!$U$4, 'Data entry'!$BD$6:$BD$200,"&lt;&gt;*Negative*"))</f>
        <v>0</v>
      </c>
      <c r="BM114" s="15">
        <f>SUM(COUNTIFS('Data entry'!$R$6:$R$200,'Summary Data'!$A114,'Data entry'!$B$6:$B$200,{"Confirmed";"Probable"},'Data entry'!$AQ$6:$AQ$200,'Data Validation'!$V$8, 'Data entry'!$AP$6:$AP$200,'Data Validation'!$U$5, 'Data entry'!$BD$6:$BD$200,"&lt;&gt;*Negative*"))</f>
        <v>0</v>
      </c>
      <c r="BN114" s="15">
        <f>SUM(COUNTIFS('Data entry'!$R$6:$R$200,'Summary Data'!$A114,'Data entry'!$B$6:$B$200,{"Confirmed";"Probable"},'Data entry'!$AQ$6:$AQ$200,'Data Validation'!$V$8, 'Data entry'!$AP$6:$AP$200,'Data Validation'!$U$6, 'Data entry'!$BD$6:$BD$200,"&lt;&gt;*Negative*"))</f>
        <v>0</v>
      </c>
      <c r="BO114" s="15">
        <f>SUM(COUNTIFS('Data entry'!$R$6:$R$200,'Summary Data'!$A114,'Data entry'!$B$6:$B$200,{"Confirmed";"Probable"},'Data entry'!$AQ$6:$AQ$200,'Data Validation'!$V$9, 'Data entry'!$AP$6:$AP$200,'Data Validation'!$U$2, 'Data entry'!$BD$6:$BD$200,"&lt;&gt;*Negative*"))</f>
        <v>0</v>
      </c>
      <c r="BP114" s="15">
        <f>SUM(COUNTIFS('Data entry'!$R$6:$R$200,'Summary Data'!$A114,'Data entry'!$B$6:$B$200,{"Confirmed";"Probable"},'Data entry'!$AQ$6:$AQ$200,'Data Validation'!$V$9, 'Data entry'!$AP$6:$AP$200,'Data Validation'!$U$3, 'Data entry'!$BD$6:$BD$200,"&lt;&gt;*Negative*"))</f>
        <v>0</v>
      </c>
      <c r="BQ114" s="15">
        <f>SUM(COUNTIFS('Data entry'!$R$6:$R$200,'Summary Data'!$A114,'Data entry'!$B$6:$B$200,{"Confirmed";"Probable"},'Data entry'!$AQ$6:$AQ$200,'Data Validation'!$V$9, 'Data entry'!$AP$6:$AP$200,'Data Validation'!$U$4, 'Data entry'!$BD$6:$BD$200,"&lt;&gt;*Negative*"))</f>
        <v>0</v>
      </c>
      <c r="BR114" s="15">
        <f>SUM(COUNTIFS('Data entry'!$R$6:$R$200,'Summary Data'!$A114,'Data entry'!$B$6:$B$200,{"Confirmed";"Probable"},'Data entry'!$AQ$6:$AQ$200,'Data Validation'!$V$9, 'Data entry'!$AP$6:$AP$200,'Data Validation'!$U$5, 'Data entry'!$BD$6:$BD$200,"&lt;&gt;*Negative*"))</f>
        <v>0</v>
      </c>
      <c r="BS114" s="15">
        <f>SUM(COUNTIFS('Data entry'!$R$6:$R$200,'Summary Data'!$A114,'Data entry'!$B$6:$B$200,{"Confirmed";"Probable"},'Data entry'!$AQ$6:$AQ$200,'Data Validation'!$V$9, 'Data entry'!$AP$6:$AP$200,'Data Validation'!$U$6, 'Data entry'!$BD$6:$BD$200,"&lt;&gt;*Negative*"))</f>
        <v>0</v>
      </c>
      <c r="BT114" s="15">
        <f>SUM(COUNTIFS('Data entry'!$R$6:$R$200,'Summary Data'!$A114,'Data entry'!$B$6:$B$200,{"Confirmed";"Probable"},'Data entry'!$AQ$6:$AQ$200,'Data Validation'!$V$10, 'Data entry'!$AP$6:$AP$200,'Data Validation'!$U$2, 'Data entry'!$BD$6:$BD$200,"&lt;&gt;*Negative*"))</f>
        <v>0</v>
      </c>
      <c r="BU114" s="15">
        <f>SUM(COUNTIFS('Data entry'!$R$6:$R$200,'Summary Data'!$A114,'Data entry'!$B$6:$B$200,{"Confirmed";"Probable"},'Data entry'!$AQ$6:$AQ$200,'Data Validation'!$V$10, 'Data entry'!$AP$6:$AP$200,'Data Validation'!$U$3, 'Data entry'!$BD$6:$BD$200,"&lt;&gt;*Negative*"))</f>
        <v>0</v>
      </c>
      <c r="BV114" s="15">
        <f>SUM(COUNTIFS('Data entry'!$R$6:$R$200,'Summary Data'!$A114,'Data entry'!$B$6:$B$200,{"Confirmed";"Probable"},'Data entry'!$AQ$6:$AQ$200,'Data Validation'!$V$10, 'Data entry'!$AP$6:$AP$200,'Data Validation'!$U$4, 'Data entry'!$BD$6:$BD$200,"&lt;&gt;*Negative*"))</f>
        <v>0</v>
      </c>
      <c r="BW114" s="15">
        <f>SUM(COUNTIFS('Data entry'!$R$6:$R$200,'Summary Data'!$A114,'Data entry'!$B$6:$B$200,{"Confirmed";"Probable"},'Data entry'!$AQ$6:$AQ$200,'Data Validation'!$V$10, 'Data entry'!$AP$6:$AP$200,'Data Validation'!$U$5, 'Data entry'!$BD$6:$BD$200,"&lt;&gt;*Negative*"))</f>
        <v>0</v>
      </c>
      <c r="BX114" s="15">
        <f>SUM(COUNTIFS('Data entry'!$R$6:$R$200,'Summary Data'!$A114,'Data entry'!$B$6:$B$200,{"Confirmed";"Probable"},'Data entry'!$AQ$6:$AQ$200,'Data Validation'!$V$10, 'Data entry'!$AP$6:$AP$200,'Data Validation'!$U$6, 'Data entry'!$BD$6:$BD$200,"&lt;&gt;*Negative*"))</f>
        <v>0</v>
      </c>
      <c r="BY114" s="15">
        <f>SUM(COUNTIFS('Data entry'!$R$6:$R$200,'Summary Data'!$A114,'Data entry'!$B$6:$B$200,{"Confirmed";"Probable"},'Data entry'!$AQ$6:$AQ$200,'Data Validation'!$V$11, 'Data entry'!$AP$6:$AP$200,'Data Validation'!$U$2, 'Data entry'!$BD$6:$BD$200,"&lt;&gt;*Negative*"))</f>
        <v>0</v>
      </c>
      <c r="BZ114" s="15">
        <f>SUM(COUNTIFS('Data entry'!$R$6:$R$200,'Summary Data'!$A114,'Data entry'!$B$6:$B$200,{"Confirmed";"Probable"},'Data entry'!$AQ$6:$AQ$200,'Data Validation'!$V$11, 'Data entry'!$AP$6:$AP$200,'Data Validation'!$U$3, 'Data entry'!$BD$6:$BD$200,"&lt;&gt;*Negative*"))</f>
        <v>0</v>
      </c>
      <c r="CA114" s="15">
        <f>SUM(COUNTIFS('Data entry'!$R$6:$R$200,'Summary Data'!$A114,'Data entry'!$B$6:$B$200,{"Confirmed";"Probable"},'Data entry'!$AQ$6:$AQ$200,'Data Validation'!$V$11, 'Data entry'!$AP$6:$AP$200,'Data Validation'!$U$4, 'Data entry'!$BD$6:$BD$200,"&lt;&gt;*Negative*"))</f>
        <v>0</v>
      </c>
      <c r="CB114" s="15">
        <f>SUM(COUNTIFS('Data entry'!$R$6:$R$200,'Summary Data'!$A114,'Data entry'!$B$6:$B$200,{"Confirmed";"Probable"},'Data entry'!$AQ$6:$AQ$200,'Data Validation'!$V$11, 'Data entry'!$AP$6:$AP$200,'Data Validation'!$U$5, 'Data entry'!$BD$6:$BD$200,"&lt;&gt;*Negative*"))</f>
        <v>0</v>
      </c>
      <c r="CC114" s="15">
        <f>SUM(COUNTIFS('Data entry'!$R$6:$R$200,'Summary Data'!$A114,'Data entry'!$B$6:$B$200,{"Confirmed";"Probable"},'Data entry'!$AQ$6:$AQ$200,'Data Validation'!$V$11, 'Data entry'!$AP$6:$AP$200,'Data Validation'!$U$6, 'Data entry'!$BD$6:$BD$200,"&lt;&gt;*Negative*"))</f>
        <v>0</v>
      </c>
    </row>
    <row r="115" spans="1:81" x14ac:dyDescent="0.3">
      <c r="A115" s="12">
        <f t="shared" si="9"/>
        <v>103</v>
      </c>
      <c r="B115" s="13">
        <f t="shared" si="6"/>
        <v>0</v>
      </c>
      <c r="C115" s="13">
        <f>COUNTIFS('Data entry'!$R$6:$R$200,$A115,'Data entry'!$B$6:$B$200,"Confirmed",'Data entry'!$BD$6:$BD$200,"&lt;&gt;*Negative*")</f>
        <v>0</v>
      </c>
      <c r="D115" s="13">
        <f>COUNTIFS('Data entry'!$R$6:$R$200,$A115,'Data entry'!$B$6:$B$200,"Probable",'Data entry'!$BD$6:$BD$200,"&lt;&gt;*Negative*")</f>
        <v>0</v>
      </c>
      <c r="E115" s="13">
        <f>COUNTIFS('Data entry'!$R$6:$R$200,$A115,'Data entry'!$B$6:$B$200,"DNM")</f>
        <v>0</v>
      </c>
      <c r="F115" s="13">
        <f>SUM(COUNTIFS('Data entry'!$R$6:$R$200,'Summary Data'!$A115,'Data entry'!$B$6:$B$200,{"Confirmed";"Probable"},'Data entry'!$AO$6:$AO$200,$F$10, 'Data entry'!$BD$6:$BD$200,"&lt;&gt;*Negative*"))</f>
        <v>0</v>
      </c>
      <c r="G115" s="13">
        <f>SUM(COUNTIFS('Data entry'!$R$6:$R$200,'Summary Data'!$A115,'Data entry'!$B$6:$B$200,{"Confirmed";"Probable"},'Data entry'!$AO$6:$AO$200,$G$10, 'Data entry'!$BD$6:$BD$200,"&lt;&gt;*Negative*"))</f>
        <v>0</v>
      </c>
      <c r="H115" s="13">
        <f>SUM(COUNTIFS('Data entry'!$R$6:$R$200,'Summary Data'!$A115,'Data entry'!$B$6:$B$200,{"Confirmed";"Probable"},'Data entry'!$AO$6:$AO$200,$H$10, 'Data entry'!$BD$6:$BD$200,"&lt;&gt;*Negative*"))</f>
        <v>0</v>
      </c>
      <c r="I115" s="13">
        <f>SUM(COUNTIFS('Data entry'!$R$6:$R$200,'Summary Data'!$A115,'Data entry'!$B$6:$B$200,{"Confirmed";"Probable"},'Data entry'!$AO$6:$AO$200,$I$10, 'Data entry'!$BD$6:$BD$200,"&lt;&gt;*Negative*"))</f>
        <v>0</v>
      </c>
      <c r="J115" s="13">
        <f>SUM(COUNTIFS('Data entry'!$R$6:$R$200,'Summary Data'!$A115,'Data entry'!$B$6:$B$200,{"Confirmed";"Probable"},'Data entry'!$AO$6:$AO$200,$J$10, 'Data entry'!$BD$6:$BD$200,"&lt;&gt;*Negative*"))</f>
        <v>0</v>
      </c>
      <c r="K115" s="13">
        <f>SUM(COUNTIFS('Data entry'!$R$6:$R$200,'Summary Data'!$A115,'Data entry'!$B$6:$B$200,{"Confirmed";"Probable"},'Data entry'!$AO$6:$AO$200,$K$10, 'Data entry'!$BD$6:$BD$200,"&lt;&gt;*Negative*"))</f>
        <v>0</v>
      </c>
      <c r="L115" s="13">
        <f>SUM(COUNTIFS('Data entry'!$R$6:$R$200,'Summary Data'!$A115,'Data entry'!$B$6:$B$200,{"Confirmed";"Probable"},'Data entry'!$AO$6:$AO$200,$L$10, 'Data entry'!$BD$6:$BD$200,"&lt;&gt;*Negative*"))</f>
        <v>0</v>
      </c>
      <c r="M115" s="13">
        <f>SUM(COUNTIFS('Data entry'!$R$6:$R$200,'Summary Data'!$A115,'Data entry'!$B$6:$B$200,{"Confirmed";"Probable"},'Data entry'!$AO$6:$AO$200,$M$10, 'Data entry'!$BD$6:$BD$200,"&lt;&gt;*Negative*"))</f>
        <v>0</v>
      </c>
      <c r="N115" s="13">
        <f>SUM(COUNTIFS('Data entry'!$R$6:$R$200,'Summary Data'!$A115,'Data entry'!$B$6:$B$200,{"Confirmed";"Probable"},'Data entry'!$AO$6:$AO$200,$N$10, 'Data entry'!$BD$6:$BD$200,"&lt;&gt;*Negative*"))</f>
        <v>0</v>
      </c>
      <c r="O115" s="15">
        <f t="shared" si="7"/>
        <v>0</v>
      </c>
      <c r="P115" s="15">
        <f t="shared" si="8"/>
        <v>0</v>
      </c>
      <c r="Q115" s="15">
        <f>SUM(COUNTIFS('Data entry'!$R$6:$R$200,'Summary Data'!$A115,'Data entry'!$B$6:$B$200,{"Confirmed";"Probable"},'Data entry'!$AP$6:$AP$200,'Data Validation'!$U$2, 'Data entry'!$BD$6:$BD$200,"&lt;&gt;*Negative*"))</f>
        <v>0</v>
      </c>
      <c r="R115" s="15">
        <f>SUM(COUNTIFS('Data entry'!$R$6:$R$200,'Summary Data'!$A115,'Data entry'!$B$6:$B$200,{"Confirmed";"Probable"},'Data entry'!$AP$6:$AP$200,'Data Validation'!$U$3, 'Data entry'!$BD$6:$BD$200,"&lt;&gt;*Negative*"))</f>
        <v>0</v>
      </c>
      <c r="S115" s="15">
        <f>SUM(COUNTIFS('Data entry'!$R$6:$R$200,'Summary Data'!$A115,'Data entry'!$B$6:$B$200,{"Confirmed";"Probable"},'Data entry'!$AP$6:$AP$200,'Data Validation'!$U$4, 'Data entry'!$BD$6:$BD$200,"&lt;&gt;*Negative*"))</f>
        <v>0</v>
      </c>
      <c r="T115" s="15">
        <f>SUM(COUNTIFS('Data entry'!$R$6:$R$200,'Summary Data'!$A115,'Data entry'!$B$6:$B$200,{"Confirmed";"Probable"},'Data entry'!$AP$6:$AP$200,'Data Validation'!$U$5, 'Data entry'!$BD$6:$BD$200,"&lt;&gt;*Negative*"))</f>
        <v>0</v>
      </c>
      <c r="U115" s="15">
        <f>SUM(COUNTIFS('Data entry'!$R$6:$R$200,'Summary Data'!$A115,'Data entry'!$B$6:$B$200,{"Confirmed";"Probable"},'Data entry'!$AP$6:$AP$200,'Data Validation'!$U$6, 'Data entry'!$BD$6:$BD$200,"&lt;&gt;*Negative*"))</f>
        <v>0</v>
      </c>
      <c r="V115" s="15">
        <f>SUM(COUNTIFS('Data entry'!$R$6:$R$200,'Summary Data'!$A115,'Data entry'!$B$6:$B$200,{"Confirmed";"Probable"},'Data entry'!$AQ$6:$AQ$200,'Data Validation'!$V$2, 'Data entry'!$BD$6:$BD$200,"&lt;&gt;*Negative*"))</f>
        <v>0</v>
      </c>
      <c r="W115" s="15">
        <f>SUM(COUNTIFS('Data entry'!$R$6:$R$200,'Summary Data'!$A115,'Data entry'!$B$6:$B$200,{"Confirmed";"Probable"},'Data entry'!$AQ$6:$AQ$200,'Data Validation'!$V$3, 'Data entry'!$BD$6:$BD$200,"&lt;&gt;*Negative*"))</f>
        <v>0</v>
      </c>
      <c r="X115" s="15">
        <f>SUM(COUNTIFS('Data entry'!$R$6:$R$200,'Summary Data'!$A115,'Data entry'!$B$6:$B$200,{"Confirmed";"Probable"},'Data entry'!$AQ$6:$AQ$200,'Data Validation'!$V$4, 'Data entry'!$BD$6:$BD$200,"&lt;&gt;*Negative*"))</f>
        <v>0</v>
      </c>
      <c r="Y115" s="15">
        <f>SUM(COUNTIFS('Data entry'!$R$6:$R$200,'Summary Data'!$A115,'Data entry'!$B$6:$B$200,{"Confirmed";"Probable"},'Data entry'!$AQ$6:$AQ$200,'Data Validation'!$V$5, 'Data entry'!$BD$6:$BD$200,"&lt;&gt;*Negative*"))</f>
        <v>0</v>
      </c>
      <c r="Z115" s="15">
        <f>SUM(COUNTIFS('Data entry'!$R$6:$R$200,'Summary Data'!$A115,'Data entry'!$B$6:$B$200,{"Confirmed";"Probable"},'Data entry'!$AQ$6:$AQ$200,'Data Validation'!$V$6, 'Data entry'!$BD$6:$BD$200,"&lt;&gt;*Negative*"))</f>
        <v>0</v>
      </c>
      <c r="AA115" s="15">
        <f>SUM(COUNTIFS('Data entry'!$R$6:$R$200,'Summary Data'!$A115,'Data entry'!$B$6:$B$200,{"Confirmed";"Probable"},'Data entry'!$AQ$6:$AQ$200,'Data Validation'!$V$7, 'Data entry'!$BD$6:$BD$200,"&lt;&gt;*Negative*"))</f>
        <v>0</v>
      </c>
      <c r="AB115" s="15">
        <f>SUM(COUNTIFS('Data entry'!$R$6:$R$200,'Summary Data'!$A115,'Data entry'!$B$6:$B$200,{"Confirmed";"Probable"},'Data entry'!$AQ$6:$AQ$200,'Data Validation'!$V$8, 'Data entry'!$BD$6:$BD$200,"&lt;&gt;*Negative*"))</f>
        <v>0</v>
      </c>
      <c r="AC115" s="15">
        <f>SUM(COUNTIFS('Data entry'!$R$6:$R$200,'Summary Data'!$A115,'Data entry'!$B$6:$B$200,{"Confirmed";"Probable"},'Data entry'!$AQ$6:$AQ$200,'Data Validation'!$V$9, 'Data entry'!$BD$6:$BD$200,"&lt;&gt;*Negative*"))</f>
        <v>0</v>
      </c>
      <c r="AD115" s="15">
        <f>SUM(COUNTIFS('Data entry'!$R$6:$R$200,'Summary Data'!$A115,'Data entry'!$B$6:$B$200,{"Confirmed";"Probable"},'Data entry'!$AQ$6:$AQ$200,'Data Validation'!$V$10, 'Data entry'!$BD$6:$BD$200,"&lt;&gt;*Negative*"))</f>
        <v>0</v>
      </c>
      <c r="AE115" s="15">
        <f>SUM(COUNTIFS('Data entry'!$R$6:$R$200,'Summary Data'!$A115,'Data entry'!$B$6:$B$200,{"Confirmed";"Probable"},'Data entry'!$AQ$6:$AQ$200,'Data Validation'!$V$11, 'Data entry'!$BD$6:$BD$200,"&lt;&gt;*Negative*"))</f>
        <v>0</v>
      </c>
      <c r="AF115" s="15">
        <f>SUM(COUNTIFS('Data entry'!$R$6:$R$200,'Summary Data'!$A115,'Data entry'!$B$6:$B$200,{"Confirmed";"Probable"},'Data entry'!$AQ$6:$AQ$200,'Data Validation'!$V$2, 'Data entry'!$AP$6:$AP$200,'Data Validation'!$U$2, 'Data entry'!$BD$6:$BD$200,"&lt;&gt;*Negative*"))</f>
        <v>0</v>
      </c>
      <c r="AG115" s="15">
        <f>SUM(COUNTIFS('Data entry'!$R$6:$R$200,'Summary Data'!$A115,'Data entry'!$B$6:$B$200,{"Confirmed";"Probable"},'Data entry'!$AQ$6:$AQ$200,'Data Validation'!$V$2, 'Data entry'!$AP$6:$AP$200,'Data Validation'!$U$3, 'Data entry'!$BD$6:$BD$200,"&lt;&gt;*Negative*"))</f>
        <v>0</v>
      </c>
      <c r="AH115" s="15">
        <f>SUM(COUNTIFS('Data entry'!$R$6:$R$200,'Summary Data'!$A115,'Data entry'!$B$6:$B$200,{"Confirmed";"Probable"},'Data entry'!$AQ$6:$AQ$200,'Data Validation'!$V$2, 'Data entry'!$AP$6:$AP$200,'Data Validation'!$U$4, 'Data entry'!$BD$6:$BD$200,"&lt;&gt;*Negative*"))</f>
        <v>0</v>
      </c>
      <c r="AI115" s="15">
        <f>SUM(COUNTIFS('Data entry'!$R$6:$R$200,'Summary Data'!$A115,'Data entry'!$B$6:$B$200,{"Confirmed";"Probable"},'Data entry'!$AQ$6:$AQ$200,'Data Validation'!$V$2, 'Data entry'!$AP$6:$AP$200,'Data Validation'!$U$5, 'Data entry'!$BD$6:$BD$200,"&lt;&gt;*Negative*"))</f>
        <v>0</v>
      </c>
      <c r="AJ115" s="15">
        <f>SUM(COUNTIFS('Data entry'!$R$6:$R$200,'Summary Data'!$A115,'Data entry'!$B$6:$B$200,{"Confirmed";"Probable"},'Data entry'!$AQ$6:$AQ$200,'Data Validation'!$V$2, 'Data entry'!$AP$6:$AP$200,'Data Validation'!$U$6, 'Data entry'!$BD$6:$BD$200,"&lt;&gt;*Negative*"))</f>
        <v>0</v>
      </c>
      <c r="AK115" s="15">
        <f>SUM(COUNTIFS('Data entry'!$R$6:$R$200,'Summary Data'!$A115,'Data entry'!$B$6:$B$200,{"Confirmed";"Probable"},'Data entry'!$AQ$6:$AQ$200,'Data Validation'!$V$3, 'Data entry'!$AP$6:$AP$200,'Data Validation'!$U$2, 'Data entry'!$BD$6:$BD$200,"&lt;&gt;*Negative*"))</f>
        <v>0</v>
      </c>
      <c r="AL115" s="15">
        <f>SUM(COUNTIFS('Data entry'!$R$6:$R$200,'Summary Data'!$A115,'Data entry'!$B$6:$B$200,{"Confirmed";"Probable"},'Data entry'!$AQ$6:$AQ$200,'Data Validation'!$V$3, 'Data entry'!$AP$6:$AP$200,'Data Validation'!$U$3, 'Data entry'!$BD$6:$BD$200,"&lt;&gt;*Negative*"))</f>
        <v>0</v>
      </c>
      <c r="AM115" s="15">
        <f>SUM(COUNTIFS('Data entry'!$R$6:$R$200,'Summary Data'!$A115,'Data entry'!$B$6:$B$200,{"Confirmed";"Probable"},'Data entry'!$AQ$6:$AQ$200,'Data Validation'!$V$3, 'Data entry'!$AP$6:$AP$200,'Data Validation'!$U$4, 'Data entry'!$BD$6:$BD$200,"&lt;&gt;*Negative*"))</f>
        <v>0</v>
      </c>
      <c r="AN115" s="15">
        <f>SUM(COUNTIFS('Data entry'!$R$6:$R$200,'Summary Data'!$A115,'Data entry'!$B$6:$B$200,{"Confirmed";"Probable"},'Data entry'!$AQ$6:$AQ$200,'Data Validation'!$V$3, 'Data entry'!$AP$6:$AP$200,'Data Validation'!$U$5, 'Data entry'!$BD$6:$BD$200,"&lt;&gt;*Negative*"))</f>
        <v>0</v>
      </c>
      <c r="AO115" s="15">
        <f>SUM(COUNTIFS('Data entry'!$R$6:$R$200,'Summary Data'!$A115,'Data entry'!$B$6:$B$200,{"Confirmed";"Probable"},'Data entry'!$AQ$6:$AQ$200,'Data Validation'!$V$3, 'Data entry'!$AP$6:$AP$200,'Data Validation'!$U$6, 'Data entry'!$BD$6:$BD$200,"&lt;&gt;*Negative*"))</f>
        <v>0</v>
      </c>
      <c r="AP115" s="15">
        <f>SUM(COUNTIFS('Data entry'!$R$6:$R$200,'Summary Data'!$A115,'Data entry'!$B$6:$B$200,{"Confirmed";"Probable"},'Data entry'!$AQ$6:$AQ$200,'Data Validation'!$V$4, 'Data entry'!$AP$6:$AP$200,'Data Validation'!$U$2, 'Data entry'!$BD$6:$BD$200,"&lt;&gt;*Negative*"))</f>
        <v>0</v>
      </c>
      <c r="AQ115" s="15">
        <f>SUM(COUNTIFS('Data entry'!$R$6:$R$200,'Summary Data'!$A115,'Data entry'!$B$6:$B$200,{"Confirmed";"Probable"},'Data entry'!$AQ$6:$AQ$200,'Data Validation'!$V$4, 'Data entry'!$AP$6:$AP$200,'Data Validation'!$U$3, 'Data entry'!$BD$6:$BD$200,"&lt;&gt;*Negative*"))</f>
        <v>0</v>
      </c>
      <c r="AR115" s="15">
        <f>SUM(COUNTIFS('Data entry'!$R$6:$R$200,'Summary Data'!$A115,'Data entry'!$B$6:$B$200,{"Confirmed";"Probable"},'Data entry'!$AQ$6:$AQ$200,'Data Validation'!$V$4, 'Data entry'!$AP$6:$AP$200,'Data Validation'!$U$4, 'Data entry'!$BD$6:$BD$200,"&lt;&gt;*Negative*"))</f>
        <v>0</v>
      </c>
      <c r="AS115" s="15">
        <f>SUM(COUNTIFS('Data entry'!$R$6:$R$200,'Summary Data'!$A115,'Data entry'!$B$6:$B$200,{"Confirmed";"Probable"},'Data entry'!$AQ$6:$AQ$200,'Data Validation'!$V$4, 'Data entry'!$AP$6:$AP$200,'Data Validation'!$U$5, 'Data entry'!$BD$6:$BD$200,"&lt;&gt;*Negative*"))</f>
        <v>0</v>
      </c>
      <c r="AT115" s="15">
        <f>SUM(COUNTIFS('Data entry'!$R$6:$R$200,'Summary Data'!$A115,'Data entry'!$B$6:$B$200,{"Confirmed";"Probable"},'Data entry'!$AQ$6:$AQ$200,'Data Validation'!$V$4, 'Data entry'!$AP$6:$AP$200,'Data Validation'!$U$6, 'Data entry'!$BD$6:$BD$200,"&lt;&gt;*Negative*"))</f>
        <v>0</v>
      </c>
      <c r="AU115" s="15">
        <f>SUM(COUNTIFS('Data entry'!$R$6:$R$200,'Summary Data'!$A115,'Data entry'!$B$6:$B$200,{"Confirmed";"Probable"},'Data entry'!$AQ$6:$AQ$200,'Data Validation'!$V$5, 'Data entry'!$AP$6:$AP$200,'Data Validation'!$U$2, 'Data entry'!$BD$6:$BD$200,"&lt;&gt;*Negative*"))</f>
        <v>0</v>
      </c>
      <c r="AV115" s="15">
        <f>SUM(COUNTIFS('Data entry'!$R$6:$R$200,'Summary Data'!$A115,'Data entry'!$B$6:$B$200,{"Confirmed";"Probable"},'Data entry'!$AQ$6:$AQ$200,'Data Validation'!$V$5, 'Data entry'!$AP$6:$AP$200,'Data Validation'!$U$3, 'Data entry'!$BD$6:$BD$200,"&lt;&gt;*Negative*"))</f>
        <v>0</v>
      </c>
      <c r="AW115" s="15">
        <f>SUM(COUNTIFS('Data entry'!$R$6:$R$200,'Summary Data'!$A115,'Data entry'!$B$6:$B$200,{"Confirmed";"Probable"},'Data entry'!$AQ$6:$AQ$200,'Data Validation'!$V$5, 'Data entry'!$AP$6:$AP$200,'Data Validation'!$U$4, 'Data entry'!$BD$6:$BD$200,"&lt;&gt;*Negative*"))</f>
        <v>0</v>
      </c>
      <c r="AX115" s="15">
        <f>SUM(COUNTIFS('Data entry'!$R$6:$R$200,'Summary Data'!$A115,'Data entry'!$B$6:$B$200,{"Confirmed";"Probable"},'Data entry'!$AQ$6:$AQ$200,'Data Validation'!$V$5, 'Data entry'!$AP$6:$AP$200,'Data Validation'!$U$5, 'Data entry'!$BD$6:$BD$200,"&lt;&gt;*Negative*"))</f>
        <v>0</v>
      </c>
      <c r="AY115" s="15">
        <f>SUM(COUNTIFS('Data entry'!$R$6:$R$200,'Summary Data'!$A115,'Data entry'!$B$6:$B$200,{"Confirmed";"Probable"},'Data entry'!$AQ$6:$AQ$200,'Data Validation'!$V$5, 'Data entry'!$AP$6:$AP$200,'Data Validation'!$U$6, 'Data entry'!$BD$6:$BD$200,"&lt;&gt;*Negative*"))</f>
        <v>0</v>
      </c>
      <c r="AZ115" s="15">
        <f>SUM(COUNTIFS('Data entry'!$R$6:$R$200,'Summary Data'!$A115,'Data entry'!$B$6:$B$200,{"Confirmed";"Probable"},'Data entry'!$AQ$6:$AQ$200,'Data Validation'!$V$6, 'Data entry'!$AP$6:$AP$200,'Data Validation'!$U$2, 'Data entry'!$BD$6:$BD$200,"&lt;&gt;*Negative*"))</f>
        <v>0</v>
      </c>
      <c r="BA115" s="15">
        <f>SUM(COUNTIFS('Data entry'!$R$6:$R$200,'Summary Data'!$A115,'Data entry'!$B$6:$B$200,{"Confirmed";"Probable"},'Data entry'!$AQ$6:$AQ$200,'Data Validation'!$V$6, 'Data entry'!$AP$6:$AP$200,'Data Validation'!$U$3, 'Data entry'!$BD$6:$BD$200,"&lt;&gt;*Negative*"))</f>
        <v>0</v>
      </c>
      <c r="BB115" s="15">
        <f>SUM(COUNTIFS('Data entry'!$R$6:$R$200,'Summary Data'!$A115,'Data entry'!$B$6:$B$200,{"Confirmed";"Probable"},'Data entry'!$AQ$6:$AQ$200,'Data Validation'!$V$6, 'Data entry'!$AP$6:$AP$200,'Data Validation'!$U$4, 'Data entry'!$BD$6:$BD$200,"&lt;&gt;*Negative*"))</f>
        <v>0</v>
      </c>
      <c r="BC115" s="15">
        <f>SUM(COUNTIFS('Data entry'!$R$6:$R$200,'Summary Data'!$A115,'Data entry'!$B$6:$B$200,{"Confirmed";"Probable"},'Data entry'!$AQ$6:$AQ$200,'Data Validation'!$V$6, 'Data entry'!$AP$6:$AP$200,'Data Validation'!$U$5, 'Data entry'!$BD$6:$BD$200,"&lt;&gt;*Negative*"))</f>
        <v>0</v>
      </c>
      <c r="BD115" s="15">
        <f>SUM(COUNTIFS('Data entry'!$R$6:$R$200,'Summary Data'!$A115,'Data entry'!$B$6:$B$200,{"Confirmed";"Probable"},'Data entry'!$AQ$6:$AQ$200,'Data Validation'!$V$6, 'Data entry'!$AP$6:$AP$200,'Data Validation'!$U$6, 'Data entry'!$BD$6:$BD$200,"&lt;&gt;*Negative*"))</f>
        <v>0</v>
      </c>
      <c r="BE115" s="15">
        <f>SUM(COUNTIFS('Data entry'!$R$6:$R$200,'Summary Data'!$A115,'Data entry'!$B$6:$B$200,{"Confirmed";"Probable"},'Data entry'!$AQ$6:$AQ$200,'Data Validation'!$V$7, 'Data entry'!$AP$6:$AP$200,'Data Validation'!$U$2, 'Data entry'!$BD$6:$BD$200,"&lt;&gt;*Negative*"))</f>
        <v>0</v>
      </c>
      <c r="BF115" s="15">
        <f>SUM(COUNTIFS('Data entry'!$R$6:$R$200,'Summary Data'!$A115,'Data entry'!$B$6:$B$200,{"Confirmed";"Probable"},'Data entry'!$AQ$6:$AQ$200,'Data Validation'!$V$7, 'Data entry'!$AP$6:$AP$200,'Data Validation'!$U$3, 'Data entry'!$BD$6:$BD$200,"&lt;&gt;*Negative*"))</f>
        <v>0</v>
      </c>
      <c r="BG115" s="15">
        <f>SUM(COUNTIFS('Data entry'!$R$6:$R$200,'Summary Data'!$A115,'Data entry'!$B$6:$B$200,{"Confirmed";"Probable"},'Data entry'!$AQ$6:$AQ$200,'Data Validation'!$V$7, 'Data entry'!$AP$6:$AP$200,'Data Validation'!$U$4, 'Data entry'!$BD$6:$BD$200,"&lt;&gt;*Negative*"))</f>
        <v>0</v>
      </c>
      <c r="BH115" s="15">
        <f>SUM(COUNTIFS('Data entry'!$R$6:$R$200,'Summary Data'!$A115,'Data entry'!$B$6:$B$200,{"Confirmed";"Probable"},'Data entry'!$AQ$6:$AQ$200,'Data Validation'!$V$7, 'Data entry'!$AP$6:$AP$200,'Data Validation'!$U$5, 'Data entry'!$BD$6:$BD$200,"&lt;&gt;*Negative*"))</f>
        <v>0</v>
      </c>
      <c r="BI115" s="15">
        <f>SUM(COUNTIFS('Data entry'!$R$6:$R$200,'Summary Data'!$A115,'Data entry'!$B$6:$B$200,{"Confirmed";"Probable"},'Data entry'!$AQ$6:$AQ$200,'Data Validation'!$V$7, 'Data entry'!$AP$6:$AP$200,'Data Validation'!$U$6, 'Data entry'!$BD$6:$BD$200,"&lt;&gt;*Negative*"))</f>
        <v>0</v>
      </c>
      <c r="BJ115" s="15">
        <f>SUM(COUNTIFS('Data entry'!$R$6:$R$200,'Summary Data'!$A115,'Data entry'!$B$6:$B$200,{"Confirmed";"Probable"},'Data entry'!$AQ$6:$AQ$200,'Data Validation'!$V$8, 'Data entry'!$AP$6:$AP$200,'Data Validation'!$U$2, 'Data entry'!$BD$6:$BD$200,"&lt;&gt;*Negative*"))</f>
        <v>0</v>
      </c>
      <c r="BK115" s="15">
        <f>SUM(COUNTIFS('Data entry'!$R$6:$R$200,'Summary Data'!$A115,'Data entry'!$B$6:$B$200,{"Confirmed";"Probable"},'Data entry'!$AQ$6:$AQ$200,'Data Validation'!$V$8, 'Data entry'!$AP$6:$AP$200,'Data Validation'!$U$3, 'Data entry'!$BD$6:$BD$200,"&lt;&gt;*Negative*"))</f>
        <v>0</v>
      </c>
      <c r="BL115" s="15">
        <f>SUM(COUNTIFS('Data entry'!$R$6:$R$200,'Summary Data'!$A115,'Data entry'!$B$6:$B$200,{"Confirmed";"Probable"},'Data entry'!$AQ$6:$AQ$200,'Data Validation'!$V$8, 'Data entry'!$AP$6:$AP$200,'Data Validation'!$U$4, 'Data entry'!$BD$6:$BD$200,"&lt;&gt;*Negative*"))</f>
        <v>0</v>
      </c>
      <c r="BM115" s="15">
        <f>SUM(COUNTIFS('Data entry'!$R$6:$R$200,'Summary Data'!$A115,'Data entry'!$B$6:$B$200,{"Confirmed";"Probable"},'Data entry'!$AQ$6:$AQ$200,'Data Validation'!$V$8, 'Data entry'!$AP$6:$AP$200,'Data Validation'!$U$5, 'Data entry'!$BD$6:$BD$200,"&lt;&gt;*Negative*"))</f>
        <v>0</v>
      </c>
      <c r="BN115" s="15">
        <f>SUM(COUNTIFS('Data entry'!$R$6:$R$200,'Summary Data'!$A115,'Data entry'!$B$6:$B$200,{"Confirmed";"Probable"},'Data entry'!$AQ$6:$AQ$200,'Data Validation'!$V$8, 'Data entry'!$AP$6:$AP$200,'Data Validation'!$U$6, 'Data entry'!$BD$6:$BD$200,"&lt;&gt;*Negative*"))</f>
        <v>0</v>
      </c>
      <c r="BO115" s="15">
        <f>SUM(COUNTIFS('Data entry'!$R$6:$R$200,'Summary Data'!$A115,'Data entry'!$B$6:$B$200,{"Confirmed";"Probable"},'Data entry'!$AQ$6:$AQ$200,'Data Validation'!$V$9, 'Data entry'!$AP$6:$AP$200,'Data Validation'!$U$2, 'Data entry'!$BD$6:$BD$200,"&lt;&gt;*Negative*"))</f>
        <v>0</v>
      </c>
      <c r="BP115" s="15">
        <f>SUM(COUNTIFS('Data entry'!$R$6:$R$200,'Summary Data'!$A115,'Data entry'!$B$6:$B$200,{"Confirmed";"Probable"},'Data entry'!$AQ$6:$AQ$200,'Data Validation'!$V$9, 'Data entry'!$AP$6:$AP$200,'Data Validation'!$U$3, 'Data entry'!$BD$6:$BD$200,"&lt;&gt;*Negative*"))</f>
        <v>0</v>
      </c>
      <c r="BQ115" s="15">
        <f>SUM(COUNTIFS('Data entry'!$R$6:$R$200,'Summary Data'!$A115,'Data entry'!$B$6:$B$200,{"Confirmed";"Probable"},'Data entry'!$AQ$6:$AQ$200,'Data Validation'!$V$9, 'Data entry'!$AP$6:$AP$200,'Data Validation'!$U$4, 'Data entry'!$BD$6:$BD$200,"&lt;&gt;*Negative*"))</f>
        <v>0</v>
      </c>
      <c r="BR115" s="15">
        <f>SUM(COUNTIFS('Data entry'!$R$6:$R$200,'Summary Data'!$A115,'Data entry'!$B$6:$B$200,{"Confirmed";"Probable"},'Data entry'!$AQ$6:$AQ$200,'Data Validation'!$V$9, 'Data entry'!$AP$6:$AP$200,'Data Validation'!$U$5, 'Data entry'!$BD$6:$BD$200,"&lt;&gt;*Negative*"))</f>
        <v>0</v>
      </c>
      <c r="BS115" s="15">
        <f>SUM(COUNTIFS('Data entry'!$R$6:$R$200,'Summary Data'!$A115,'Data entry'!$B$6:$B$200,{"Confirmed";"Probable"},'Data entry'!$AQ$6:$AQ$200,'Data Validation'!$V$9, 'Data entry'!$AP$6:$AP$200,'Data Validation'!$U$6, 'Data entry'!$BD$6:$BD$200,"&lt;&gt;*Negative*"))</f>
        <v>0</v>
      </c>
      <c r="BT115" s="15">
        <f>SUM(COUNTIFS('Data entry'!$R$6:$R$200,'Summary Data'!$A115,'Data entry'!$B$6:$B$200,{"Confirmed";"Probable"},'Data entry'!$AQ$6:$AQ$200,'Data Validation'!$V$10, 'Data entry'!$AP$6:$AP$200,'Data Validation'!$U$2, 'Data entry'!$BD$6:$BD$200,"&lt;&gt;*Negative*"))</f>
        <v>0</v>
      </c>
      <c r="BU115" s="15">
        <f>SUM(COUNTIFS('Data entry'!$R$6:$R$200,'Summary Data'!$A115,'Data entry'!$B$6:$B$200,{"Confirmed";"Probable"},'Data entry'!$AQ$6:$AQ$200,'Data Validation'!$V$10, 'Data entry'!$AP$6:$AP$200,'Data Validation'!$U$3, 'Data entry'!$BD$6:$BD$200,"&lt;&gt;*Negative*"))</f>
        <v>0</v>
      </c>
      <c r="BV115" s="15">
        <f>SUM(COUNTIFS('Data entry'!$R$6:$R$200,'Summary Data'!$A115,'Data entry'!$B$6:$B$200,{"Confirmed";"Probable"},'Data entry'!$AQ$6:$AQ$200,'Data Validation'!$V$10, 'Data entry'!$AP$6:$AP$200,'Data Validation'!$U$4, 'Data entry'!$BD$6:$BD$200,"&lt;&gt;*Negative*"))</f>
        <v>0</v>
      </c>
      <c r="BW115" s="15">
        <f>SUM(COUNTIFS('Data entry'!$R$6:$R$200,'Summary Data'!$A115,'Data entry'!$B$6:$B$200,{"Confirmed";"Probable"},'Data entry'!$AQ$6:$AQ$200,'Data Validation'!$V$10, 'Data entry'!$AP$6:$AP$200,'Data Validation'!$U$5, 'Data entry'!$BD$6:$BD$200,"&lt;&gt;*Negative*"))</f>
        <v>0</v>
      </c>
      <c r="BX115" s="15">
        <f>SUM(COUNTIFS('Data entry'!$R$6:$R$200,'Summary Data'!$A115,'Data entry'!$B$6:$B$200,{"Confirmed";"Probable"},'Data entry'!$AQ$6:$AQ$200,'Data Validation'!$V$10, 'Data entry'!$AP$6:$AP$200,'Data Validation'!$U$6, 'Data entry'!$BD$6:$BD$200,"&lt;&gt;*Negative*"))</f>
        <v>0</v>
      </c>
      <c r="BY115" s="15">
        <f>SUM(COUNTIFS('Data entry'!$R$6:$R$200,'Summary Data'!$A115,'Data entry'!$B$6:$B$200,{"Confirmed";"Probable"},'Data entry'!$AQ$6:$AQ$200,'Data Validation'!$V$11, 'Data entry'!$AP$6:$AP$200,'Data Validation'!$U$2, 'Data entry'!$BD$6:$BD$200,"&lt;&gt;*Negative*"))</f>
        <v>0</v>
      </c>
      <c r="BZ115" s="15">
        <f>SUM(COUNTIFS('Data entry'!$R$6:$R$200,'Summary Data'!$A115,'Data entry'!$B$6:$B$200,{"Confirmed";"Probable"},'Data entry'!$AQ$6:$AQ$200,'Data Validation'!$V$11, 'Data entry'!$AP$6:$AP$200,'Data Validation'!$U$3, 'Data entry'!$BD$6:$BD$200,"&lt;&gt;*Negative*"))</f>
        <v>0</v>
      </c>
      <c r="CA115" s="15">
        <f>SUM(COUNTIFS('Data entry'!$R$6:$R$200,'Summary Data'!$A115,'Data entry'!$B$6:$B$200,{"Confirmed";"Probable"},'Data entry'!$AQ$6:$AQ$200,'Data Validation'!$V$11, 'Data entry'!$AP$6:$AP$200,'Data Validation'!$U$4, 'Data entry'!$BD$6:$BD$200,"&lt;&gt;*Negative*"))</f>
        <v>0</v>
      </c>
      <c r="CB115" s="15">
        <f>SUM(COUNTIFS('Data entry'!$R$6:$R$200,'Summary Data'!$A115,'Data entry'!$B$6:$B$200,{"Confirmed";"Probable"},'Data entry'!$AQ$6:$AQ$200,'Data Validation'!$V$11, 'Data entry'!$AP$6:$AP$200,'Data Validation'!$U$5, 'Data entry'!$BD$6:$BD$200,"&lt;&gt;*Negative*"))</f>
        <v>0</v>
      </c>
      <c r="CC115" s="15">
        <f>SUM(COUNTIFS('Data entry'!$R$6:$R$200,'Summary Data'!$A115,'Data entry'!$B$6:$B$200,{"Confirmed";"Probable"},'Data entry'!$AQ$6:$AQ$200,'Data Validation'!$V$11, 'Data entry'!$AP$6:$AP$200,'Data Validation'!$U$6, 'Data entry'!$BD$6:$BD$200,"&lt;&gt;*Negative*"))</f>
        <v>0</v>
      </c>
    </row>
    <row r="116" spans="1:81" x14ac:dyDescent="0.3">
      <c r="A116" s="12">
        <f t="shared" si="9"/>
        <v>104</v>
      </c>
      <c r="B116" s="13">
        <f t="shared" si="6"/>
        <v>0</v>
      </c>
      <c r="C116" s="13">
        <f>COUNTIFS('Data entry'!$R$6:$R$200,$A116,'Data entry'!$B$6:$B$200,"Confirmed",'Data entry'!$BD$6:$BD$200,"&lt;&gt;*Negative*")</f>
        <v>0</v>
      </c>
      <c r="D116" s="13">
        <f>COUNTIFS('Data entry'!$R$6:$R$200,$A116,'Data entry'!$B$6:$B$200,"Probable",'Data entry'!$BD$6:$BD$200,"&lt;&gt;*Negative*")</f>
        <v>0</v>
      </c>
      <c r="E116" s="13">
        <f>COUNTIFS('Data entry'!$R$6:$R$200,$A116,'Data entry'!$B$6:$B$200,"DNM")</f>
        <v>0</v>
      </c>
      <c r="F116" s="13">
        <f>SUM(COUNTIFS('Data entry'!$R$6:$R$200,'Summary Data'!$A116,'Data entry'!$B$6:$B$200,{"Confirmed";"Probable"},'Data entry'!$AO$6:$AO$200,$F$10, 'Data entry'!$BD$6:$BD$200,"&lt;&gt;*Negative*"))</f>
        <v>0</v>
      </c>
      <c r="G116" s="13">
        <f>SUM(COUNTIFS('Data entry'!$R$6:$R$200,'Summary Data'!$A116,'Data entry'!$B$6:$B$200,{"Confirmed";"Probable"},'Data entry'!$AO$6:$AO$200,$G$10, 'Data entry'!$BD$6:$BD$200,"&lt;&gt;*Negative*"))</f>
        <v>0</v>
      </c>
      <c r="H116" s="13">
        <f>SUM(COUNTIFS('Data entry'!$R$6:$R$200,'Summary Data'!$A116,'Data entry'!$B$6:$B$200,{"Confirmed";"Probable"},'Data entry'!$AO$6:$AO$200,$H$10, 'Data entry'!$BD$6:$BD$200,"&lt;&gt;*Negative*"))</f>
        <v>0</v>
      </c>
      <c r="I116" s="13">
        <f>SUM(COUNTIFS('Data entry'!$R$6:$R$200,'Summary Data'!$A116,'Data entry'!$B$6:$B$200,{"Confirmed";"Probable"},'Data entry'!$AO$6:$AO$200,$I$10, 'Data entry'!$BD$6:$BD$200,"&lt;&gt;*Negative*"))</f>
        <v>0</v>
      </c>
      <c r="J116" s="13">
        <f>SUM(COUNTIFS('Data entry'!$R$6:$R$200,'Summary Data'!$A116,'Data entry'!$B$6:$B$200,{"Confirmed";"Probable"},'Data entry'!$AO$6:$AO$200,$J$10, 'Data entry'!$BD$6:$BD$200,"&lt;&gt;*Negative*"))</f>
        <v>0</v>
      </c>
      <c r="K116" s="13">
        <f>SUM(COUNTIFS('Data entry'!$R$6:$R$200,'Summary Data'!$A116,'Data entry'!$B$6:$B$200,{"Confirmed";"Probable"},'Data entry'!$AO$6:$AO$200,$K$10, 'Data entry'!$BD$6:$BD$200,"&lt;&gt;*Negative*"))</f>
        <v>0</v>
      </c>
      <c r="L116" s="13">
        <f>SUM(COUNTIFS('Data entry'!$R$6:$R$200,'Summary Data'!$A116,'Data entry'!$B$6:$B$200,{"Confirmed";"Probable"},'Data entry'!$AO$6:$AO$200,$L$10, 'Data entry'!$BD$6:$BD$200,"&lt;&gt;*Negative*"))</f>
        <v>0</v>
      </c>
      <c r="M116" s="13">
        <f>SUM(COUNTIFS('Data entry'!$R$6:$R$200,'Summary Data'!$A116,'Data entry'!$B$6:$B$200,{"Confirmed";"Probable"},'Data entry'!$AO$6:$AO$200,$M$10, 'Data entry'!$BD$6:$BD$200,"&lt;&gt;*Negative*"))</f>
        <v>0</v>
      </c>
      <c r="N116" s="13">
        <f>SUM(COUNTIFS('Data entry'!$R$6:$R$200,'Summary Data'!$A116,'Data entry'!$B$6:$B$200,{"Confirmed";"Probable"},'Data entry'!$AO$6:$AO$200,$N$10, 'Data entry'!$BD$6:$BD$200,"&lt;&gt;*Negative*"))</f>
        <v>0</v>
      </c>
      <c r="O116" s="15">
        <f t="shared" si="7"/>
        <v>0</v>
      </c>
      <c r="P116" s="15">
        <f t="shared" si="8"/>
        <v>0</v>
      </c>
      <c r="Q116" s="15">
        <f>SUM(COUNTIFS('Data entry'!$R$6:$R$200,'Summary Data'!$A116,'Data entry'!$B$6:$B$200,{"Confirmed";"Probable"},'Data entry'!$AP$6:$AP$200,'Data Validation'!$U$2, 'Data entry'!$BD$6:$BD$200,"&lt;&gt;*Negative*"))</f>
        <v>0</v>
      </c>
      <c r="R116" s="15">
        <f>SUM(COUNTIFS('Data entry'!$R$6:$R$200,'Summary Data'!$A116,'Data entry'!$B$6:$B$200,{"Confirmed";"Probable"},'Data entry'!$AP$6:$AP$200,'Data Validation'!$U$3, 'Data entry'!$BD$6:$BD$200,"&lt;&gt;*Negative*"))</f>
        <v>0</v>
      </c>
      <c r="S116" s="15">
        <f>SUM(COUNTIFS('Data entry'!$R$6:$R$200,'Summary Data'!$A116,'Data entry'!$B$6:$B$200,{"Confirmed";"Probable"},'Data entry'!$AP$6:$AP$200,'Data Validation'!$U$4, 'Data entry'!$BD$6:$BD$200,"&lt;&gt;*Negative*"))</f>
        <v>0</v>
      </c>
      <c r="T116" s="15">
        <f>SUM(COUNTIFS('Data entry'!$R$6:$R$200,'Summary Data'!$A116,'Data entry'!$B$6:$B$200,{"Confirmed";"Probable"},'Data entry'!$AP$6:$AP$200,'Data Validation'!$U$5, 'Data entry'!$BD$6:$BD$200,"&lt;&gt;*Negative*"))</f>
        <v>0</v>
      </c>
      <c r="U116" s="15">
        <f>SUM(COUNTIFS('Data entry'!$R$6:$R$200,'Summary Data'!$A116,'Data entry'!$B$6:$B$200,{"Confirmed";"Probable"},'Data entry'!$AP$6:$AP$200,'Data Validation'!$U$6, 'Data entry'!$BD$6:$BD$200,"&lt;&gt;*Negative*"))</f>
        <v>0</v>
      </c>
      <c r="V116" s="15">
        <f>SUM(COUNTIFS('Data entry'!$R$6:$R$200,'Summary Data'!$A116,'Data entry'!$B$6:$B$200,{"Confirmed";"Probable"},'Data entry'!$AQ$6:$AQ$200,'Data Validation'!$V$2, 'Data entry'!$BD$6:$BD$200,"&lt;&gt;*Negative*"))</f>
        <v>0</v>
      </c>
      <c r="W116" s="15">
        <f>SUM(COUNTIFS('Data entry'!$R$6:$R$200,'Summary Data'!$A116,'Data entry'!$B$6:$B$200,{"Confirmed";"Probable"},'Data entry'!$AQ$6:$AQ$200,'Data Validation'!$V$3, 'Data entry'!$BD$6:$BD$200,"&lt;&gt;*Negative*"))</f>
        <v>0</v>
      </c>
      <c r="X116" s="15">
        <f>SUM(COUNTIFS('Data entry'!$R$6:$R$200,'Summary Data'!$A116,'Data entry'!$B$6:$B$200,{"Confirmed";"Probable"},'Data entry'!$AQ$6:$AQ$200,'Data Validation'!$V$4, 'Data entry'!$BD$6:$BD$200,"&lt;&gt;*Negative*"))</f>
        <v>0</v>
      </c>
      <c r="Y116" s="15">
        <f>SUM(COUNTIFS('Data entry'!$R$6:$R$200,'Summary Data'!$A116,'Data entry'!$B$6:$B$200,{"Confirmed";"Probable"},'Data entry'!$AQ$6:$AQ$200,'Data Validation'!$V$5, 'Data entry'!$BD$6:$BD$200,"&lt;&gt;*Negative*"))</f>
        <v>0</v>
      </c>
      <c r="Z116" s="15">
        <f>SUM(COUNTIFS('Data entry'!$R$6:$R$200,'Summary Data'!$A116,'Data entry'!$B$6:$B$200,{"Confirmed";"Probable"},'Data entry'!$AQ$6:$AQ$200,'Data Validation'!$V$6, 'Data entry'!$BD$6:$BD$200,"&lt;&gt;*Negative*"))</f>
        <v>0</v>
      </c>
      <c r="AA116" s="15">
        <f>SUM(COUNTIFS('Data entry'!$R$6:$R$200,'Summary Data'!$A116,'Data entry'!$B$6:$B$200,{"Confirmed";"Probable"},'Data entry'!$AQ$6:$AQ$200,'Data Validation'!$V$7, 'Data entry'!$BD$6:$BD$200,"&lt;&gt;*Negative*"))</f>
        <v>0</v>
      </c>
      <c r="AB116" s="15">
        <f>SUM(COUNTIFS('Data entry'!$R$6:$R$200,'Summary Data'!$A116,'Data entry'!$B$6:$B$200,{"Confirmed";"Probable"},'Data entry'!$AQ$6:$AQ$200,'Data Validation'!$V$8, 'Data entry'!$BD$6:$BD$200,"&lt;&gt;*Negative*"))</f>
        <v>0</v>
      </c>
      <c r="AC116" s="15">
        <f>SUM(COUNTIFS('Data entry'!$R$6:$R$200,'Summary Data'!$A116,'Data entry'!$B$6:$B$200,{"Confirmed";"Probable"},'Data entry'!$AQ$6:$AQ$200,'Data Validation'!$V$9, 'Data entry'!$BD$6:$BD$200,"&lt;&gt;*Negative*"))</f>
        <v>0</v>
      </c>
      <c r="AD116" s="15">
        <f>SUM(COUNTIFS('Data entry'!$R$6:$R$200,'Summary Data'!$A116,'Data entry'!$B$6:$B$200,{"Confirmed";"Probable"},'Data entry'!$AQ$6:$AQ$200,'Data Validation'!$V$10, 'Data entry'!$BD$6:$BD$200,"&lt;&gt;*Negative*"))</f>
        <v>0</v>
      </c>
      <c r="AE116" s="15">
        <f>SUM(COUNTIFS('Data entry'!$R$6:$R$200,'Summary Data'!$A116,'Data entry'!$B$6:$B$200,{"Confirmed";"Probable"},'Data entry'!$AQ$6:$AQ$200,'Data Validation'!$V$11, 'Data entry'!$BD$6:$BD$200,"&lt;&gt;*Negative*"))</f>
        <v>0</v>
      </c>
      <c r="AF116" s="15">
        <f>SUM(COUNTIFS('Data entry'!$R$6:$R$200,'Summary Data'!$A116,'Data entry'!$B$6:$B$200,{"Confirmed";"Probable"},'Data entry'!$AQ$6:$AQ$200,'Data Validation'!$V$2, 'Data entry'!$AP$6:$AP$200,'Data Validation'!$U$2, 'Data entry'!$BD$6:$BD$200,"&lt;&gt;*Negative*"))</f>
        <v>0</v>
      </c>
      <c r="AG116" s="15">
        <f>SUM(COUNTIFS('Data entry'!$R$6:$R$200,'Summary Data'!$A116,'Data entry'!$B$6:$B$200,{"Confirmed";"Probable"},'Data entry'!$AQ$6:$AQ$200,'Data Validation'!$V$2, 'Data entry'!$AP$6:$AP$200,'Data Validation'!$U$3, 'Data entry'!$BD$6:$BD$200,"&lt;&gt;*Negative*"))</f>
        <v>0</v>
      </c>
      <c r="AH116" s="15">
        <f>SUM(COUNTIFS('Data entry'!$R$6:$R$200,'Summary Data'!$A116,'Data entry'!$B$6:$B$200,{"Confirmed";"Probable"},'Data entry'!$AQ$6:$AQ$200,'Data Validation'!$V$2, 'Data entry'!$AP$6:$AP$200,'Data Validation'!$U$4, 'Data entry'!$BD$6:$BD$200,"&lt;&gt;*Negative*"))</f>
        <v>0</v>
      </c>
      <c r="AI116" s="15">
        <f>SUM(COUNTIFS('Data entry'!$R$6:$R$200,'Summary Data'!$A116,'Data entry'!$B$6:$B$200,{"Confirmed";"Probable"},'Data entry'!$AQ$6:$AQ$200,'Data Validation'!$V$2, 'Data entry'!$AP$6:$AP$200,'Data Validation'!$U$5, 'Data entry'!$BD$6:$BD$200,"&lt;&gt;*Negative*"))</f>
        <v>0</v>
      </c>
      <c r="AJ116" s="15">
        <f>SUM(COUNTIFS('Data entry'!$R$6:$R$200,'Summary Data'!$A116,'Data entry'!$B$6:$B$200,{"Confirmed";"Probable"},'Data entry'!$AQ$6:$AQ$200,'Data Validation'!$V$2, 'Data entry'!$AP$6:$AP$200,'Data Validation'!$U$6, 'Data entry'!$BD$6:$BD$200,"&lt;&gt;*Negative*"))</f>
        <v>0</v>
      </c>
      <c r="AK116" s="15">
        <f>SUM(COUNTIFS('Data entry'!$R$6:$R$200,'Summary Data'!$A116,'Data entry'!$B$6:$B$200,{"Confirmed";"Probable"},'Data entry'!$AQ$6:$AQ$200,'Data Validation'!$V$3, 'Data entry'!$AP$6:$AP$200,'Data Validation'!$U$2, 'Data entry'!$BD$6:$BD$200,"&lt;&gt;*Negative*"))</f>
        <v>0</v>
      </c>
      <c r="AL116" s="15">
        <f>SUM(COUNTIFS('Data entry'!$R$6:$R$200,'Summary Data'!$A116,'Data entry'!$B$6:$B$200,{"Confirmed";"Probable"},'Data entry'!$AQ$6:$AQ$200,'Data Validation'!$V$3, 'Data entry'!$AP$6:$AP$200,'Data Validation'!$U$3, 'Data entry'!$BD$6:$BD$200,"&lt;&gt;*Negative*"))</f>
        <v>0</v>
      </c>
      <c r="AM116" s="15">
        <f>SUM(COUNTIFS('Data entry'!$R$6:$R$200,'Summary Data'!$A116,'Data entry'!$B$6:$B$200,{"Confirmed";"Probable"},'Data entry'!$AQ$6:$AQ$200,'Data Validation'!$V$3, 'Data entry'!$AP$6:$AP$200,'Data Validation'!$U$4, 'Data entry'!$BD$6:$BD$200,"&lt;&gt;*Negative*"))</f>
        <v>0</v>
      </c>
      <c r="AN116" s="15">
        <f>SUM(COUNTIFS('Data entry'!$R$6:$R$200,'Summary Data'!$A116,'Data entry'!$B$6:$B$200,{"Confirmed";"Probable"},'Data entry'!$AQ$6:$AQ$200,'Data Validation'!$V$3, 'Data entry'!$AP$6:$AP$200,'Data Validation'!$U$5, 'Data entry'!$BD$6:$BD$200,"&lt;&gt;*Negative*"))</f>
        <v>0</v>
      </c>
      <c r="AO116" s="15">
        <f>SUM(COUNTIFS('Data entry'!$R$6:$R$200,'Summary Data'!$A116,'Data entry'!$B$6:$B$200,{"Confirmed";"Probable"},'Data entry'!$AQ$6:$AQ$200,'Data Validation'!$V$3, 'Data entry'!$AP$6:$AP$200,'Data Validation'!$U$6, 'Data entry'!$BD$6:$BD$200,"&lt;&gt;*Negative*"))</f>
        <v>0</v>
      </c>
      <c r="AP116" s="15">
        <f>SUM(COUNTIFS('Data entry'!$R$6:$R$200,'Summary Data'!$A116,'Data entry'!$B$6:$B$200,{"Confirmed";"Probable"},'Data entry'!$AQ$6:$AQ$200,'Data Validation'!$V$4, 'Data entry'!$AP$6:$AP$200,'Data Validation'!$U$2, 'Data entry'!$BD$6:$BD$200,"&lt;&gt;*Negative*"))</f>
        <v>0</v>
      </c>
      <c r="AQ116" s="15">
        <f>SUM(COUNTIFS('Data entry'!$R$6:$R$200,'Summary Data'!$A116,'Data entry'!$B$6:$B$200,{"Confirmed";"Probable"},'Data entry'!$AQ$6:$AQ$200,'Data Validation'!$V$4, 'Data entry'!$AP$6:$AP$200,'Data Validation'!$U$3, 'Data entry'!$BD$6:$BD$200,"&lt;&gt;*Negative*"))</f>
        <v>0</v>
      </c>
      <c r="AR116" s="15">
        <f>SUM(COUNTIFS('Data entry'!$R$6:$R$200,'Summary Data'!$A116,'Data entry'!$B$6:$B$200,{"Confirmed";"Probable"},'Data entry'!$AQ$6:$AQ$200,'Data Validation'!$V$4, 'Data entry'!$AP$6:$AP$200,'Data Validation'!$U$4, 'Data entry'!$BD$6:$BD$200,"&lt;&gt;*Negative*"))</f>
        <v>0</v>
      </c>
      <c r="AS116" s="15">
        <f>SUM(COUNTIFS('Data entry'!$R$6:$R$200,'Summary Data'!$A116,'Data entry'!$B$6:$B$200,{"Confirmed";"Probable"},'Data entry'!$AQ$6:$AQ$200,'Data Validation'!$V$4, 'Data entry'!$AP$6:$AP$200,'Data Validation'!$U$5, 'Data entry'!$BD$6:$BD$200,"&lt;&gt;*Negative*"))</f>
        <v>0</v>
      </c>
      <c r="AT116" s="15">
        <f>SUM(COUNTIFS('Data entry'!$R$6:$R$200,'Summary Data'!$A116,'Data entry'!$B$6:$B$200,{"Confirmed";"Probable"},'Data entry'!$AQ$6:$AQ$200,'Data Validation'!$V$4, 'Data entry'!$AP$6:$AP$200,'Data Validation'!$U$6, 'Data entry'!$BD$6:$BD$200,"&lt;&gt;*Negative*"))</f>
        <v>0</v>
      </c>
      <c r="AU116" s="15">
        <f>SUM(COUNTIFS('Data entry'!$R$6:$R$200,'Summary Data'!$A116,'Data entry'!$B$6:$B$200,{"Confirmed";"Probable"},'Data entry'!$AQ$6:$AQ$200,'Data Validation'!$V$5, 'Data entry'!$AP$6:$AP$200,'Data Validation'!$U$2, 'Data entry'!$BD$6:$BD$200,"&lt;&gt;*Negative*"))</f>
        <v>0</v>
      </c>
      <c r="AV116" s="15">
        <f>SUM(COUNTIFS('Data entry'!$R$6:$R$200,'Summary Data'!$A116,'Data entry'!$B$6:$B$200,{"Confirmed";"Probable"},'Data entry'!$AQ$6:$AQ$200,'Data Validation'!$V$5, 'Data entry'!$AP$6:$AP$200,'Data Validation'!$U$3, 'Data entry'!$BD$6:$BD$200,"&lt;&gt;*Negative*"))</f>
        <v>0</v>
      </c>
      <c r="AW116" s="15">
        <f>SUM(COUNTIFS('Data entry'!$R$6:$R$200,'Summary Data'!$A116,'Data entry'!$B$6:$B$200,{"Confirmed";"Probable"},'Data entry'!$AQ$6:$AQ$200,'Data Validation'!$V$5, 'Data entry'!$AP$6:$AP$200,'Data Validation'!$U$4, 'Data entry'!$BD$6:$BD$200,"&lt;&gt;*Negative*"))</f>
        <v>0</v>
      </c>
      <c r="AX116" s="15">
        <f>SUM(COUNTIFS('Data entry'!$R$6:$R$200,'Summary Data'!$A116,'Data entry'!$B$6:$B$200,{"Confirmed";"Probable"},'Data entry'!$AQ$6:$AQ$200,'Data Validation'!$V$5, 'Data entry'!$AP$6:$AP$200,'Data Validation'!$U$5, 'Data entry'!$BD$6:$BD$200,"&lt;&gt;*Negative*"))</f>
        <v>0</v>
      </c>
      <c r="AY116" s="15">
        <f>SUM(COUNTIFS('Data entry'!$R$6:$R$200,'Summary Data'!$A116,'Data entry'!$B$6:$B$200,{"Confirmed";"Probable"},'Data entry'!$AQ$6:$AQ$200,'Data Validation'!$V$5, 'Data entry'!$AP$6:$AP$200,'Data Validation'!$U$6, 'Data entry'!$BD$6:$BD$200,"&lt;&gt;*Negative*"))</f>
        <v>0</v>
      </c>
      <c r="AZ116" s="15">
        <f>SUM(COUNTIFS('Data entry'!$R$6:$R$200,'Summary Data'!$A116,'Data entry'!$B$6:$B$200,{"Confirmed";"Probable"},'Data entry'!$AQ$6:$AQ$200,'Data Validation'!$V$6, 'Data entry'!$AP$6:$AP$200,'Data Validation'!$U$2, 'Data entry'!$BD$6:$BD$200,"&lt;&gt;*Negative*"))</f>
        <v>0</v>
      </c>
      <c r="BA116" s="15">
        <f>SUM(COUNTIFS('Data entry'!$R$6:$R$200,'Summary Data'!$A116,'Data entry'!$B$6:$B$200,{"Confirmed";"Probable"},'Data entry'!$AQ$6:$AQ$200,'Data Validation'!$V$6, 'Data entry'!$AP$6:$AP$200,'Data Validation'!$U$3, 'Data entry'!$BD$6:$BD$200,"&lt;&gt;*Negative*"))</f>
        <v>0</v>
      </c>
      <c r="BB116" s="15">
        <f>SUM(COUNTIFS('Data entry'!$R$6:$R$200,'Summary Data'!$A116,'Data entry'!$B$6:$B$200,{"Confirmed";"Probable"},'Data entry'!$AQ$6:$AQ$200,'Data Validation'!$V$6, 'Data entry'!$AP$6:$AP$200,'Data Validation'!$U$4, 'Data entry'!$BD$6:$BD$200,"&lt;&gt;*Negative*"))</f>
        <v>0</v>
      </c>
      <c r="BC116" s="15">
        <f>SUM(COUNTIFS('Data entry'!$R$6:$R$200,'Summary Data'!$A116,'Data entry'!$B$6:$B$200,{"Confirmed";"Probable"},'Data entry'!$AQ$6:$AQ$200,'Data Validation'!$V$6, 'Data entry'!$AP$6:$AP$200,'Data Validation'!$U$5, 'Data entry'!$BD$6:$BD$200,"&lt;&gt;*Negative*"))</f>
        <v>0</v>
      </c>
      <c r="BD116" s="15">
        <f>SUM(COUNTIFS('Data entry'!$R$6:$R$200,'Summary Data'!$A116,'Data entry'!$B$6:$B$200,{"Confirmed";"Probable"},'Data entry'!$AQ$6:$AQ$200,'Data Validation'!$V$6, 'Data entry'!$AP$6:$AP$200,'Data Validation'!$U$6, 'Data entry'!$BD$6:$BD$200,"&lt;&gt;*Negative*"))</f>
        <v>0</v>
      </c>
      <c r="BE116" s="15">
        <f>SUM(COUNTIFS('Data entry'!$R$6:$R$200,'Summary Data'!$A116,'Data entry'!$B$6:$B$200,{"Confirmed";"Probable"},'Data entry'!$AQ$6:$AQ$200,'Data Validation'!$V$7, 'Data entry'!$AP$6:$AP$200,'Data Validation'!$U$2, 'Data entry'!$BD$6:$BD$200,"&lt;&gt;*Negative*"))</f>
        <v>0</v>
      </c>
      <c r="BF116" s="15">
        <f>SUM(COUNTIFS('Data entry'!$R$6:$R$200,'Summary Data'!$A116,'Data entry'!$B$6:$B$200,{"Confirmed";"Probable"},'Data entry'!$AQ$6:$AQ$200,'Data Validation'!$V$7, 'Data entry'!$AP$6:$AP$200,'Data Validation'!$U$3, 'Data entry'!$BD$6:$BD$200,"&lt;&gt;*Negative*"))</f>
        <v>0</v>
      </c>
      <c r="BG116" s="15">
        <f>SUM(COUNTIFS('Data entry'!$R$6:$R$200,'Summary Data'!$A116,'Data entry'!$B$6:$B$200,{"Confirmed";"Probable"},'Data entry'!$AQ$6:$AQ$200,'Data Validation'!$V$7, 'Data entry'!$AP$6:$AP$200,'Data Validation'!$U$4, 'Data entry'!$BD$6:$BD$200,"&lt;&gt;*Negative*"))</f>
        <v>0</v>
      </c>
      <c r="BH116" s="15">
        <f>SUM(COUNTIFS('Data entry'!$R$6:$R$200,'Summary Data'!$A116,'Data entry'!$B$6:$B$200,{"Confirmed";"Probable"},'Data entry'!$AQ$6:$AQ$200,'Data Validation'!$V$7, 'Data entry'!$AP$6:$AP$200,'Data Validation'!$U$5, 'Data entry'!$BD$6:$BD$200,"&lt;&gt;*Negative*"))</f>
        <v>0</v>
      </c>
      <c r="BI116" s="15">
        <f>SUM(COUNTIFS('Data entry'!$R$6:$R$200,'Summary Data'!$A116,'Data entry'!$B$6:$B$200,{"Confirmed";"Probable"},'Data entry'!$AQ$6:$AQ$200,'Data Validation'!$V$7, 'Data entry'!$AP$6:$AP$200,'Data Validation'!$U$6, 'Data entry'!$BD$6:$BD$200,"&lt;&gt;*Negative*"))</f>
        <v>0</v>
      </c>
      <c r="BJ116" s="15">
        <f>SUM(COUNTIFS('Data entry'!$R$6:$R$200,'Summary Data'!$A116,'Data entry'!$B$6:$B$200,{"Confirmed";"Probable"},'Data entry'!$AQ$6:$AQ$200,'Data Validation'!$V$8, 'Data entry'!$AP$6:$AP$200,'Data Validation'!$U$2, 'Data entry'!$BD$6:$BD$200,"&lt;&gt;*Negative*"))</f>
        <v>0</v>
      </c>
      <c r="BK116" s="15">
        <f>SUM(COUNTIFS('Data entry'!$R$6:$R$200,'Summary Data'!$A116,'Data entry'!$B$6:$B$200,{"Confirmed";"Probable"},'Data entry'!$AQ$6:$AQ$200,'Data Validation'!$V$8, 'Data entry'!$AP$6:$AP$200,'Data Validation'!$U$3, 'Data entry'!$BD$6:$BD$200,"&lt;&gt;*Negative*"))</f>
        <v>0</v>
      </c>
      <c r="BL116" s="15">
        <f>SUM(COUNTIFS('Data entry'!$R$6:$R$200,'Summary Data'!$A116,'Data entry'!$B$6:$B$200,{"Confirmed";"Probable"},'Data entry'!$AQ$6:$AQ$200,'Data Validation'!$V$8, 'Data entry'!$AP$6:$AP$200,'Data Validation'!$U$4, 'Data entry'!$BD$6:$BD$200,"&lt;&gt;*Negative*"))</f>
        <v>0</v>
      </c>
      <c r="BM116" s="15">
        <f>SUM(COUNTIFS('Data entry'!$R$6:$R$200,'Summary Data'!$A116,'Data entry'!$B$6:$B$200,{"Confirmed";"Probable"},'Data entry'!$AQ$6:$AQ$200,'Data Validation'!$V$8, 'Data entry'!$AP$6:$AP$200,'Data Validation'!$U$5, 'Data entry'!$BD$6:$BD$200,"&lt;&gt;*Negative*"))</f>
        <v>0</v>
      </c>
      <c r="BN116" s="15">
        <f>SUM(COUNTIFS('Data entry'!$R$6:$R$200,'Summary Data'!$A116,'Data entry'!$B$6:$B$200,{"Confirmed";"Probable"},'Data entry'!$AQ$6:$AQ$200,'Data Validation'!$V$8, 'Data entry'!$AP$6:$AP$200,'Data Validation'!$U$6, 'Data entry'!$BD$6:$BD$200,"&lt;&gt;*Negative*"))</f>
        <v>0</v>
      </c>
      <c r="BO116" s="15">
        <f>SUM(COUNTIFS('Data entry'!$R$6:$R$200,'Summary Data'!$A116,'Data entry'!$B$6:$B$200,{"Confirmed";"Probable"},'Data entry'!$AQ$6:$AQ$200,'Data Validation'!$V$9, 'Data entry'!$AP$6:$AP$200,'Data Validation'!$U$2, 'Data entry'!$BD$6:$BD$200,"&lt;&gt;*Negative*"))</f>
        <v>0</v>
      </c>
      <c r="BP116" s="15">
        <f>SUM(COUNTIFS('Data entry'!$R$6:$R$200,'Summary Data'!$A116,'Data entry'!$B$6:$B$200,{"Confirmed";"Probable"},'Data entry'!$AQ$6:$AQ$200,'Data Validation'!$V$9, 'Data entry'!$AP$6:$AP$200,'Data Validation'!$U$3, 'Data entry'!$BD$6:$BD$200,"&lt;&gt;*Negative*"))</f>
        <v>0</v>
      </c>
      <c r="BQ116" s="15">
        <f>SUM(COUNTIFS('Data entry'!$R$6:$R$200,'Summary Data'!$A116,'Data entry'!$B$6:$B$200,{"Confirmed";"Probable"},'Data entry'!$AQ$6:$AQ$200,'Data Validation'!$V$9, 'Data entry'!$AP$6:$AP$200,'Data Validation'!$U$4, 'Data entry'!$BD$6:$BD$200,"&lt;&gt;*Negative*"))</f>
        <v>0</v>
      </c>
      <c r="BR116" s="15">
        <f>SUM(COUNTIFS('Data entry'!$R$6:$R$200,'Summary Data'!$A116,'Data entry'!$B$6:$B$200,{"Confirmed";"Probable"},'Data entry'!$AQ$6:$AQ$200,'Data Validation'!$V$9, 'Data entry'!$AP$6:$AP$200,'Data Validation'!$U$5, 'Data entry'!$BD$6:$BD$200,"&lt;&gt;*Negative*"))</f>
        <v>0</v>
      </c>
      <c r="BS116" s="15">
        <f>SUM(COUNTIFS('Data entry'!$R$6:$R$200,'Summary Data'!$A116,'Data entry'!$B$6:$B$200,{"Confirmed";"Probable"},'Data entry'!$AQ$6:$AQ$200,'Data Validation'!$V$9, 'Data entry'!$AP$6:$AP$200,'Data Validation'!$U$6, 'Data entry'!$BD$6:$BD$200,"&lt;&gt;*Negative*"))</f>
        <v>0</v>
      </c>
      <c r="BT116" s="15">
        <f>SUM(COUNTIFS('Data entry'!$R$6:$R$200,'Summary Data'!$A116,'Data entry'!$B$6:$B$200,{"Confirmed";"Probable"},'Data entry'!$AQ$6:$AQ$200,'Data Validation'!$V$10, 'Data entry'!$AP$6:$AP$200,'Data Validation'!$U$2, 'Data entry'!$BD$6:$BD$200,"&lt;&gt;*Negative*"))</f>
        <v>0</v>
      </c>
      <c r="BU116" s="15">
        <f>SUM(COUNTIFS('Data entry'!$R$6:$R$200,'Summary Data'!$A116,'Data entry'!$B$6:$B$200,{"Confirmed";"Probable"},'Data entry'!$AQ$6:$AQ$200,'Data Validation'!$V$10, 'Data entry'!$AP$6:$AP$200,'Data Validation'!$U$3, 'Data entry'!$BD$6:$BD$200,"&lt;&gt;*Negative*"))</f>
        <v>0</v>
      </c>
      <c r="BV116" s="15">
        <f>SUM(COUNTIFS('Data entry'!$R$6:$R$200,'Summary Data'!$A116,'Data entry'!$B$6:$B$200,{"Confirmed";"Probable"},'Data entry'!$AQ$6:$AQ$200,'Data Validation'!$V$10, 'Data entry'!$AP$6:$AP$200,'Data Validation'!$U$4, 'Data entry'!$BD$6:$BD$200,"&lt;&gt;*Negative*"))</f>
        <v>0</v>
      </c>
      <c r="BW116" s="15">
        <f>SUM(COUNTIFS('Data entry'!$R$6:$R$200,'Summary Data'!$A116,'Data entry'!$B$6:$B$200,{"Confirmed";"Probable"},'Data entry'!$AQ$6:$AQ$200,'Data Validation'!$V$10, 'Data entry'!$AP$6:$AP$200,'Data Validation'!$U$5, 'Data entry'!$BD$6:$BD$200,"&lt;&gt;*Negative*"))</f>
        <v>0</v>
      </c>
      <c r="BX116" s="15">
        <f>SUM(COUNTIFS('Data entry'!$R$6:$R$200,'Summary Data'!$A116,'Data entry'!$B$6:$B$200,{"Confirmed";"Probable"},'Data entry'!$AQ$6:$AQ$200,'Data Validation'!$V$10, 'Data entry'!$AP$6:$AP$200,'Data Validation'!$U$6, 'Data entry'!$BD$6:$BD$200,"&lt;&gt;*Negative*"))</f>
        <v>0</v>
      </c>
      <c r="BY116" s="15">
        <f>SUM(COUNTIFS('Data entry'!$R$6:$R$200,'Summary Data'!$A116,'Data entry'!$B$6:$B$200,{"Confirmed";"Probable"},'Data entry'!$AQ$6:$AQ$200,'Data Validation'!$V$11, 'Data entry'!$AP$6:$AP$200,'Data Validation'!$U$2, 'Data entry'!$BD$6:$BD$200,"&lt;&gt;*Negative*"))</f>
        <v>0</v>
      </c>
      <c r="BZ116" s="15">
        <f>SUM(COUNTIFS('Data entry'!$R$6:$R$200,'Summary Data'!$A116,'Data entry'!$B$6:$B$200,{"Confirmed";"Probable"},'Data entry'!$AQ$6:$AQ$200,'Data Validation'!$V$11, 'Data entry'!$AP$6:$AP$200,'Data Validation'!$U$3, 'Data entry'!$BD$6:$BD$200,"&lt;&gt;*Negative*"))</f>
        <v>0</v>
      </c>
      <c r="CA116" s="15">
        <f>SUM(COUNTIFS('Data entry'!$R$6:$R$200,'Summary Data'!$A116,'Data entry'!$B$6:$B$200,{"Confirmed";"Probable"},'Data entry'!$AQ$6:$AQ$200,'Data Validation'!$V$11, 'Data entry'!$AP$6:$AP$200,'Data Validation'!$U$4, 'Data entry'!$BD$6:$BD$200,"&lt;&gt;*Negative*"))</f>
        <v>0</v>
      </c>
      <c r="CB116" s="15">
        <f>SUM(COUNTIFS('Data entry'!$R$6:$R$200,'Summary Data'!$A116,'Data entry'!$B$6:$B$200,{"Confirmed";"Probable"},'Data entry'!$AQ$6:$AQ$200,'Data Validation'!$V$11, 'Data entry'!$AP$6:$AP$200,'Data Validation'!$U$5, 'Data entry'!$BD$6:$BD$200,"&lt;&gt;*Negative*"))</f>
        <v>0</v>
      </c>
      <c r="CC116" s="15">
        <f>SUM(COUNTIFS('Data entry'!$R$6:$R$200,'Summary Data'!$A116,'Data entry'!$B$6:$B$200,{"Confirmed";"Probable"},'Data entry'!$AQ$6:$AQ$200,'Data Validation'!$V$11, 'Data entry'!$AP$6:$AP$200,'Data Validation'!$U$6, 'Data entry'!$BD$6:$BD$200,"&lt;&gt;*Negative*"))</f>
        <v>0</v>
      </c>
    </row>
    <row r="117" spans="1:81" x14ac:dyDescent="0.3">
      <c r="A117" s="12">
        <f t="shared" si="9"/>
        <v>105</v>
      </c>
      <c r="B117" s="13">
        <f t="shared" si="6"/>
        <v>0</v>
      </c>
      <c r="C117" s="13">
        <f>COUNTIFS('Data entry'!$R$6:$R$200,$A117,'Data entry'!$B$6:$B$200,"Confirmed",'Data entry'!$BD$6:$BD$200,"&lt;&gt;*Negative*")</f>
        <v>0</v>
      </c>
      <c r="D117" s="13">
        <f>COUNTIFS('Data entry'!$R$6:$R$200,$A117,'Data entry'!$B$6:$B$200,"Probable",'Data entry'!$BD$6:$BD$200,"&lt;&gt;*Negative*")</f>
        <v>0</v>
      </c>
      <c r="E117" s="13">
        <f>COUNTIFS('Data entry'!$R$6:$R$200,$A117,'Data entry'!$B$6:$B$200,"DNM")</f>
        <v>0</v>
      </c>
      <c r="F117" s="13">
        <f>SUM(COUNTIFS('Data entry'!$R$6:$R$200,'Summary Data'!$A117,'Data entry'!$B$6:$B$200,{"Confirmed";"Probable"},'Data entry'!$AO$6:$AO$200,$F$10, 'Data entry'!$BD$6:$BD$200,"&lt;&gt;*Negative*"))</f>
        <v>0</v>
      </c>
      <c r="G117" s="13">
        <f>SUM(COUNTIFS('Data entry'!$R$6:$R$200,'Summary Data'!$A117,'Data entry'!$B$6:$B$200,{"Confirmed";"Probable"},'Data entry'!$AO$6:$AO$200,$G$10, 'Data entry'!$BD$6:$BD$200,"&lt;&gt;*Negative*"))</f>
        <v>0</v>
      </c>
      <c r="H117" s="13">
        <f>SUM(COUNTIFS('Data entry'!$R$6:$R$200,'Summary Data'!$A117,'Data entry'!$B$6:$B$200,{"Confirmed";"Probable"},'Data entry'!$AO$6:$AO$200,$H$10, 'Data entry'!$BD$6:$BD$200,"&lt;&gt;*Negative*"))</f>
        <v>0</v>
      </c>
      <c r="I117" s="13">
        <f>SUM(COUNTIFS('Data entry'!$R$6:$R$200,'Summary Data'!$A117,'Data entry'!$B$6:$B$200,{"Confirmed";"Probable"},'Data entry'!$AO$6:$AO$200,$I$10, 'Data entry'!$BD$6:$BD$200,"&lt;&gt;*Negative*"))</f>
        <v>0</v>
      </c>
      <c r="J117" s="13">
        <f>SUM(COUNTIFS('Data entry'!$R$6:$R$200,'Summary Data'!$A117,'Data entry'!$B$6:$B$200,{"Confirmed";"Probable"},'Data entry'!$AO$6:$AO$200,$J$10, 'Data entry'!$BD$6:$BD$200,"&lt;&gt;*Negative*"))</f>
        <v>0</v>
      </c>
      <c r="K117" s="13">
        <f>SUM(COUNTIFS('Data entry'!$R$6:$R$200,'Summary Data'!$A117,'Data entry'!$B$6:$B$200,{"Confirmed";"Probable"},'Data entry'!$AO$6:$AO$200,$K$10, 'Data entry'!$BD$6:$BD$200,"&lt;&gt;*Negative*"))</f>
        <v>0</v>
      </c>
      <c r="L117" s="13">
        <f>SUM(COUNTIFS('Data entry'!$R$6:$R$200,'Summary Data'!$A117,'Data entry'!$B$6:$B$200,{"Confirmed";"Probable"},'Data entry'!$AO$6:$AO$200,$L$10, 'Data entry'!$BD$6:$BD$200,"&lt;&gt;*Negative*"))</f>
        <v>0</v>
      </c>
      <c r="M117" s="13">
        <f>SUM(COUNTIFS('Data entry'!$R$6:$R$200,'Summary Data'!$A117,'Data entry'!$B$6:$B$200,{"Confirmed";"Probable"},'Data entry'!$AO$6:$AO$200,$M$10, 'Data entry'!$BD$6:$BD$200,"&lt;&gt;*Negative*"))</f>
        <v>0</v>
      </c>
      <c r="N117" s="13">
        <f>SUM(COUNTIFS('Data entry'!$R$6:$R$200,'Summary Data'!$A117,'Data entry'!$B$6:$B$200,{"Confirmed";"Probable"},'Data entry'!$AO$6:$AO$200,$N$10, 'Data entry'!$BD$6:$BD$200,"&lt;&gt;*Negative*"))</f>
        <v>0</v>
      </c>
      <c r="O117" s="15">
        <f t="shared" si="7"/>
        <v>0</v>
      </c>
      <c r="P117" s="15">
        <f t="shared" si="8"/>
        <v>0</v>
      </c>
      <c r="Q117" s="15">
        <f>SUM(COUNTIFS('Data entry'!$R$6:$R$200,'Summary Data'!$A117,'Data entry'!$B$6:$B$200,{"Confirmed";"Probable"},'Data entry'!$AP$6:$AP$200,'Data Validation'!$U$2, 'Data entry'!$BD$6:$BD$200,"&lt;&gt;*Negative*"))</f>
        <v>0</v>
      </c>
      <c r="R117" s="15">
        <f>SUM(COUNTIFS('Data entry'!$R$6:$R$200,'Summary Data'!$A117,'Data entry'!$B$6:$B$200,{"Confirmed";"Probable"},'Data entry'!$AP$6:$AP$200,'Data Validation'!$U$3, 'Data entry'!$BD$6:$BD$200,"&lt;&gt;*Negative*"))</f>
        <v>0</v>
      </c>
      <c r="S117" s="15">
        <f>SUM(COUNTIFS('Data entry'!$R$6:$R$200,'Summary Data'!$A117,'Data entry'!$B$6:$B$200,{"Confirmed";"Probable"},'Data entry'!$AP$6:$AP$200,'Data Validation'!$U$4, 'Data entry'!$BD$6:$BD$200,"&lt;&gt;*Negative*"))</f>
        <v>0</v>
      </c>
      <c r="T117" s="15">
        <f>SUM(COUNTIFS('Data entry'!$R$6:$R$200,'Summary Data'!$A117,'Data entry'!$B$6:$B$200,{"Confirmed";"Probable"},'Data entry'!$AP$6:$AP$200,'Data Validation'!$U$5, 'Data entry'!$BD$6:$BD$200,"&lt;&gt;*Negative*"))</f>
        <v>0</v>
      </c>
      <c r="U117" s="15">
        <f>SUM(COUNTIFS('Data entry'!$R$6:$R$200,'Summary Data'!$A117,'Data entry'!$B$6:$B$200,{"Confirmed";"Probable"},'Data entry'!$AP$6:$AP$200,'Data Validation'!$U$6, 'Data entry'!$BD$6:$BD$200,"&lt;&gt;*Negative*"))</f>
        <v>0</v>
      </c>
      <c r="V117" s="15">
        <f>SUM(COUNTIFS('Data entry'!$R$6:$R$200,'Summary Data'!$A117,'Data entry'!$B$6:$B$200,{"Confirmed";"Probable"},'Data entry'!$AQ$6:$AQ$200,'Data Validation'!$V$2, 'Data entry'!$BD$6:$BD$200,"&lt;&gt;*Negative*"))</f>
        <v>0</v>
      </c>
      <c r="W117" s="15">
        <f>SUM(COUNTIFS('Data entry'!$R$6:$R$200,'Summary Data'!$A117,'Data entry'!$B$6:$B$200,{"Confirmed";"Probable"},'Data entry'!$AQ$6:$AQ$200,'Data Validation'!$V$3, 'Data entry'!$BD$6:$BD$200,"&lt;&gt;*Negative*"))</f>
        <v>0</v>
      </c>
      <c r="X117" s="15">
        <f>SUM(COUNTIFS('Data entry'!$R$6:$R$200,'Summary Data'!$A117,'Data entry'!$B$6:$B$200,{"Confirmed";"Probable"},'Data entry'!$AQ$6:$AQ$200,'Data Validation'!$V$4, 'Data entry'!$BD$6:$BD$200,"&lt;&gt;*Negative*"))</f>
        <v>0</v>
      </c>
      <c r="Y117" s="15">
        <f>SUM(COUNTIFS('Data entry'!$R$6:$R$200,'Summary Data'!$A117,'Data entry'!$B$6:$B$200,{"Confirmed";"Probable"},'Data entry'!$AQ$6:$AQ$200,'Data Validation'!$V$5, 'Data entry'!$BD$6:$BD$200,"&lt;&gt;*Negative*"))</f>
        <v>0</v>
      </c>
      <c r="Z117" s="15">
        <f>SUM(COUNTIFS('Data entry'!$R$6:$R$200,'Summary Data'!$A117,'Data entry'!$B$6:$B$200,{"Confirmed";"Probable"},'Data entry'!$AQ$6:$AQ$200,'Data Validation'!$V$6, 'Data entry'!$BD$6:$BD$200,"&lt;&gt;*Negative*"))</f>
        <v>0</v>
      </c>
      <c r="AA117" s="15">
        <f>SUM(COUNTIFS('Data entry'!$R$6:$R$200,'Summary Data'!$A117,'Data entry'!$B$6:$B$200,{"Confirmed";"Probable"},'Data entry'!$AQ$6:$AQ$200,'Data Validation'!$V$7, 'Data entry'!$BD$6:$BD$200,"&lt;&gt;*Negative*"))</f>
        <v>0</v>
      </c>
      <c r="AB117" s="15">
        <f>SUM(COUNTIFS('Data entry'!$R$6:$R$200,'Summary Data'!$A117,'Data entry'!$B$6:$B$200,{"Confirmed";"Probable"},'Data entry'!$AQ$6:$AQ$200,'Data Validation'!$V$8, 'Data entry'!$BD$6:$BD$200,"&lt;&gt;*Negative*"))</f>
        <v>0</v>
      </c>
      <c r="AC117" s="15">
        <f>SUM(COUNTIFS('Data entry'!$R$6:$R$200,'Summary Data'!$A117,'Data entry'!$B$6:$B$200,{"Confirmed";"Probable"},'Data entry'!$AQ$6:$AQ$200,'Data Validation'!$V$9, 'Data entry'!$BD$6:$BD$200,"&lt;&gt;*Negative*"))</f>
        <v>0</v>
      </c>
      <c r="AD117" s="15">
        <f>SUM(COUNTIFS('Data entry'!$R$6:$R$200,'Summary Data'!$A117,'Data entry'!$B$6:$B$200,{"Confirmed";"Probable"},'Data entry'!$AQ$6:$AQ$200,'Data Validation'!$V$10, 'Data entry'!$BD$6:$BD$200,"&lt;&gt;*Negative*"))</f>
        <v>0</v>
      </c>
      <c r="AE117" s="15">
        <f>SUM(COUNTIFS('Data entry'!$R$6:$R$200,'Summary Data'!$A117,'Data entry'!$B$6:$B$200,{"Confirmed";"Probable"},'Data entry'!$AQ$6:$AQ$200,'Data Validation'!$V$11, 'Data entry'!$BD$6:$BD$200,"&lt;&gt;*Negative*"))</f>
        <v>0</v>
      </c>
      <c r="AF117" s="15">
        <f>SUM(COUNTIFS('Data entry'!$R$6:$R$200,'Summary Data'!$A117,'Data entry'!$B$6:$B$200,{"Confirmed";"Probable"},'Data entry'!$AQ$6:$AQ$200,'Data Validation'!$V$2, 'Data entry'!$AP$6:$AP$200,'Data Validation'!$U$2, 'Data entry'!$BD$6:$BD$200,"&lt;&gt;*Negative*"))</f>
        <v>0</v>
      </c>
      <c r="AG117" s="15">
        <f>SUM(COUNTIFS('Data entry'!$R$6:$R$200,'Summary Data'!$A117,'Data entry'!$B$6:$B$200,{"Confirmed";"Probable"},'Data entry'!$AQ$6:$AQ$200,'Data Validation'!$V$2, 'Data entry'!$AP$6:$AP$200,'Data Validation'!$U$3, 'Data entry'!$BD$6:$BD$200,"&lt;&gt;*Negative*"))</f>
        <v>0</v>
      </c>
      <c r="AH117" s="15">
        <f>SUM(COUNTIFS('Data entry'!$R$6:$R$200,'Summary Data'!$A117,'Data entry'!$B$6:$B$200,{"Confirmed";"Probable"},'Data entry'!$AQ$6:$AQ$200,'Data Validation'!$V$2, 'Data entry'!$AP$6:$AP$200,'Data Validation'!$U$4, 'Data entry'!$BD$6:$BD$200,"&lt;&gt;*Negative*"))</f>
        <v>0</v>
      </c>
      <c r="AI117" s="15">
        <f>SUM(COUNTIFS('Data entry'!$R$6:$R$200,'Summary Data'!$A117,'Data entry'!$B$6:$B$200,{"Confirmed";"Probable"},'Data entry'!$AQ$6:$AQ$200,'Data Validation'!$V$2, 'Data entry'!$AP$6:$AP$200,'Data Validation'!$U$5, 'Data entry'!$BD$6:$BD$200,"&lt;&gt;*Negative*"))</f>
        <v>0</v>
      </c>
      <c r="AJ117" s="15">
        <f>SUM(COUNTIFS('Data entry'!$R$6:$R$200,'Summary Data'!$A117,'Data entry'!$B$6:$B$200,{"Confirmed";"Probable"},'Data entry'!$AQ$6:$AQ$200,'Data Validation'!$V$2, 'Data entry'!$AP$6:$AP$200,'Data Validation'!$U$6, 'Data entry'!$BD$6:$BD$200,"&lt;&gt;*Negative*"))</f>
        <v>0</v>
      </c>
      <c r="AK117" s="15">
        <f>SUM(COUNTIFS('Data entry'!$R$6:$R$200,'Summary Data'!$A117,'Data entry'!$B$6:$B$200,{"Confirmed";"Probable"},'Data entry'!$AQ$6:$AQ$200,'Data Validation'!$V$3, 'Data entry'!$AP$6:$AP$200,'Data Validation'!$U$2, 'Data entry'!$BD$6:$BD$200,"&lt;&gt;*Negative*"))</f>
        <v>0</v>
      </c>
      <c r="AL117" s="15">
        <f>SUM(COUNTIFS('Data entry'!$R$6:$R$200,'Summary Data'!$A117,'Data entry'!$B$6:$B$200,{"Confirmed";"Probable"},'Data entry'!$AQ$6:$AQ$200,'Data Validation'!$V$3, 'Data entry'!$AP$6:$AP$200,'Data Validation'!$U$3, 'Data entry'!$BD$6:$BD$200,"&lt;&gt;*Negative*"))</f>
        <v>0</v>
      </c>
      <c r="AM117" s="15">
        <f>SUM(COUNTIFS('Data entry'!$R$6:$R$200,'Summary Data'!$A117,'Data entry'!$B$6:$B$200,{"Confirmed";"Probable"},'Data entry'!$AQ$6:$AQ$200,'Data Validation'!$V$3, 'Data entry'!$AP$6:$AP$200,'Data Validation'!$U$4, 'Data entry'!$BD$6:$BD$200,"&lt;&gt;*Negative*"))</f>
        <v>0</v>
      </c>
      <c r="AN117" s="15">
        <f>SUM(COUNTIFS('Data entry'!$R$6:$R$200,'Summary Data'!$A117,'Data entry'!$B$6:$B$200,{"Confirmed";"Probable"},'Data entry'!$AQ$6:$AQ$200,'Data Validation'!$V$3, 'Data entry'!$AP$6:$AP$200,'Data Validation'!$U$5, 'Data entry'!$BD$6:$BD$200,"&lt;&gt;*Negative*"))</f>
        <v>0</v>
      </c>
      <c r="AO117" s="15">
        <f>SUM(COUNTIFS('Data entry'!$R$6:$R$200,'Summary Data'!$A117,'Data entry'!$B$6:$B$200,{"Confirmed";"Probable"},'Data entry'!$AQ$6:$AQ$200,'Data Validation'!$V$3, 'Data entry'!$AP$6:$AP$200,'Data Validation'!$U$6, 'Data entry'!$BD$6:$BD$200,"&lt;&gt;*Negative*"))</f>
        <v>0</v>
      </c>
      <c r="AP117" s="15">
        <f>SUM(COUNTIFS('Data entry'!$R$6:$R$200,'Summary Data'!$A117,'Data entry'!$B$6:$B$200,{"Confirmed";"Probable"},'Data entry'!$AQ$6:$AQ$200,'Data Validation'!$V$4, 'Data entry'!$AP$6:$AP$200,'Data Validation'!$U$2, 'Data entry'!$BD$6:$BD$200,"&lt;&gt;*Negative*"))</f>
        <v>0</v>
      </c>
      <c r="AQ117" s="15">
        <f>SUM(COUNTIFS('Data entry'!$R$6:$R$200,'Summary Data'!$A117,'Data entry'!$B$6:$B$200,{"Confirmed";"Probable"},'Data entry'!$AQ$6:$AQ$200,'Data Validation'!$V$4, 'Data entry'!$AP$6:$AP$200,'Data Validation'!$U$3, 'Data entry'!$BD$6:$BD$200,"&lt;&gt;*Negative*"))</f>
        <v>0</v>
      </c>
      <c r="AR117" s="15">
        <f>SUM(COUNTIFS('Data entry'!$R$6:$R$200,'Summary Data'!$A117,'Data entry'!$B$6:$B$200,{"Confirmed";"Probable"},'Data entry'!$AQ$6:$AQ$200,'Data Validation'!$V$4, 'Data entry'!$AP$6:$AP$200,'Data Validation'!$U$4, 'Data entry'!$BD$6:$BD$200,"&lt;&gt;*Negative*"))</f>
        <v>0</v>
      </c>
      <c r="AS117" s="15">
        <f>SUM(COUNTIFS('Data entry'!$R$6:$R$200,'Summary Data'!$A117,'Data entry'!$B$6:$B$200,{"Confirmed";"Probable"},'Data entry'!$AQ$6:$AQ$200,'Data Validation'!$V$4, 'Data entry'!$AP$6:$AP$200,'Data Validation'!$U$5, 'Data entry'!$BD$6:$BD$200,"&lt;&gt;*Negative*"))</f>
        <v>0</v>
      </c>
      <c r="AT117" s="15">
        <f>SUM(COUNTIFS('Data entry'!$R$6:$R$200,'Summary Data'!$A117,'Data entry'!$B$6:$B$200,{"Confirmed";"Probable"},'Data entry'!$AQ$6:$AQ$200,'Data Validation'!$V$4, 'Data entry'!$AP$6:$AP$200,'Data Validation'!$U$6, 'Data entry'!$BD$6:$BD$200,"&lt;&gt;*Negative*"))</f>
        <v>0</v>
      </c>
      <c r="AU117" s="15">
        <f>SUM(COUNTIFS('Data entry'!$R$6:$R$200,'Summary Data'!$A117,'Data entry'!$B$6:$B$200,{"Confirmed";"Probable"},'Data entry'!$AQ$6:$AQ$200,'Data Validation'!$V$5, 'Data entry'!$AP$6:$AP$200,'Data Validation'!$U$2, 'Data entry'!$BD$6:$BD$200,"&lt;&gt;*Negative*"))</f>
        <v>0</v>
      </c>
      <c r="AV117" s="15">
        <f>SUM(COUNTIFS('Data entry'!$R$6:$R$200,'Summary Data'!$A117,'Data entry'!$B$6:$B$200,{"Confirmed";"Probable"},'Data entry'!$AQ$6:$AQ$200,'Data Validation'!$V$5, 'Data entry'!$AP$6:$AP$200,'Data Validation'!$U$3, 'Data entry'!$BD$6:$BD$200,"&lt;&gt;*Negative*"))</f>
        <v>0</v>
      </c>
      <c r="AW117" s="15">
        <f>SUM(COUNTIFS('Data entry'!$R$6:$R$200,'Summary Data'!$A117,'Data entry'!$B$6:$B$200,{"Confirmed";"Probable"},'Data entry'!$AQ$6:$AQ$200,'Data Validation'!$V$5, 'Data entry'!$AP$6:$AP$200,'Data Validation'!$U$4, 'Data entry'!$BD$6:$BD$200,"&lt;&gt;*Negative*"))</f>
        <v>0</v>
      </c>
      <c r="AX117" s="15">
        <f>SUM(COUNTIFS('Data entry'!$R$6:$R$200,'Summary Data'!$A117,'Data entry'!$B$6:$B$200,{"Confirmed";"Probable"},'Data entry'!$AQ$6:$AQ$200,'Data Validation'!$V$5, 'Data entry'!$AP$6:$AP$200,'Data Validation'!$U$5, 'Data entry'!$BD$6:$BD$200,"&lt;&gt;*Negative*"))</f>
        <v>0</v>
      </c>
      <c r="AY117" s="15">
        <f>SUM(COUNTIFS('Data entry'!$R$6:$R$200,'Summary Data'!$A117,'Data entry'!$B$6:$B$200,{"Confirmed";"Probable"},'Data entry'!$AQ$6:$AQ$200,'Data Validation'!$V$5, 'Data entry'!$AP$6:$AP$200,'Data Validation'!$U$6, 'Data entry'!$BD$6:$BD$200,"&lt;&gt;*Negative*"))</f>
        <v>0</v>
      </c>
      <c r="AZ117" s="15">
        <f>SUM(COUNTIFS('Data entry'!$R$6:$R$200,'Summary Data'!$A117,'Data entry'!$B$6:$B$200,{"Confirmed";"Probable"},'Data entry'!$AQ$6:$AQ$200,'Data Validation'!$V$6, 'Data entry'!$AP$6:$AP$200,'Data Validation'!$U$2, 'Data entry'!$BD$6:$BD$200,"&lt;&gt;*Negative*"))</f>
        <v>0</v>
      </c>
      <c r="BA117" s="15">
        <f>SUM(COUNTIFS('Data entry'!$R$6:$R$200,'Summary Data'!$A117,'Data entry'!$B$6:$B$200,{"Confirmed";"Probable"},'Data entry'!$AQ$6:$AQ$200,'Data Validation'!$V$6, 'Data entry'!$AP$6:$AP$200,'Data Validation'!$U$3, 'Data entry'!$BD$6:$BD$200,"&lt;&gt;*Negative*"))</f>
        <v>0</v>
      </c>
      <c r="BB117" s="15">
        <f>SUM(COUNTIFS('Data entry'!$R$6:$R$200,'Summary Data'!$A117,'Data entry'!$B$6:$B$200,{"Confirmed";"Probable"},'Data entry'!$AQ$6:$AQ$200,'Data Validation'!$V$6, 'Data entry'!$AP$6:$AP$200,'Data Validation'!$U$4, 'Data entry'!$BD$6:$BD$200,"&lt;&gt;*Negative*"))</f>
        <v>0</v>
      </c>
      <c r="BC117" s="15">
        <f>SUM(COUNTIFS('Data entry'!$R$6:$R$200,'Summary Data'!$A117,'Data entry'!$B$6:$B$200,{"Confirmed";"Probable"},'Data entry'!$AQ$6:$AQ$200,'Data Validation'!$V$6, 'Data entry'!$AP$6:$AP$200,'Data Validation'!$U$5, 'Data entry'!$BD$6:$BD$200,"&lt;&gt;*Negative*"))</f>
        <v>0</v>
      </c>
      <c r="BD117" s="15">
        <f>SUM(COUNTIFS('Data entry'!$R$6:$R$200,'Summary Data'!$A117,'Data entry'!$B$6:$B$200,{"Confirmed";"Probable"},'Data entry'!$AQ$6:$AQ$200,'Data Validation'!$V$6, 'Data entry'!$AP$6:$AP$200,'Data Validation'!$U$6, 'Data entry'!$BD$6:$BD$200,"&lt;&gt;*Negative*"))</f>
        <v>0</v>
      </c>
      <c r="BE117" s="15">
        <f>SUM(COUNTIFS('Data entry'!$R$6:$R$200,'Summary Data'!$A117,'Data entry'!$B$6:$B$200,{"Confirmed";"Probable"},'Data entry'!$AQ$6:$AQ$200,'Data Validation'!$V$7, 'Data entry'!$AP$6:$AP$200,'Data Validation'!$U$2, 'Data entry'!$BD$6:$BD$200,"&lt;&gt;*Negative*"))</f>
        <v>0</v>
      </c>
      <c r="BF117" s="15">
        <f>SUM(COUNTIFS('Data entry'!$R$6:$R$200,'Summary Data'!$A117,'Data entry'!$B$6:$B$200,{"Confirmed";"Probable"},'Data entry'!$AQ$6:$AQ$200,'Data Validation'!$V$7, 'Data entry'!$AP$6:$AP$200,'Data Validation'!$U$3, 'Data entry'!$BD$6:$BD$200,"&lt;&gt;*Negative*"))</f>
        <v>0</v>
      </c>
      <c r="BG117" s="15">
        <f>SUM(COUNTIFS('Data entry'!$R$6:$R$200,'Summary Data'!$A117,'Data entry'!$B$6:$B$200,{"Confirmed";"Probable"},'Data entry'!$AQ$6:$AQ$200,'Data Validation'!$V$7, 'Data entry'!$AP$6:$AP$200,'Data Validation'!$U$4, 'Data entry'!$BD$6:$BD$200,"&lt;&gt;*Negative*"))</f>
        <v>0</v>
      </c>
      <c r="BH117" s="15">
        <f>SUM(COUNTIFS('Data entry'!$R$6:$R$200,'Summary Data'!$A117,'Data entry'!$B$6:$B$200,{"Confirmed";"Probable"},'Data entry'!$AQ$6:$AQ$200,'Data Validation'!$V$7, 'Data entry'!$AP$6:$AP$200,'Data Validation'!$U$5, 'Data entry'!$BD$6:$BD$200,"&lt;&gt;*Negative*"))</f>
        <v>0</v>
      </c>
      <c r="BI117" s="15">
        <f>SUM(COUNTIFS('Data entry'!$R$6:$R$200,'Summary Data'!$A117,'Data entry'!$B$6:$B$200,{"Confirmed";"Probable"},'Data entry'!$AQ$6:$AQ$200,'Data Validation'!$V$7, 'Data entry'!$AP$6:$AP$200,'Data Validation'!$U$6, 'Data entry'!$BD$6:$BD$200,"&lt;&gt;*Negative*"))</f>
        <v>0</v>
      </c>
      <c r="BJ117" s="15">
        <f>SUM(COUNTIFS('Data entry'!$R$6:$R$200,'Summary Data'!$A117,'Data entry'!$B$6:$B$200,{"Confirmed";"Probable"},'Data entry'!$AQ$6:$AQ$200,'Data Validation'!$V$8, 'Data entry'!$AP$6:$AP$200,'Data Validation'!$U$2, 'Data entry'!$BD$6:$BD$200,"&lt;&gt;*Negative*"))</f>
        <v>0</v>
      </c>
      <c r="BK117" s="15">
        <f>SUM(COUNTIFS('Data entry'!$R$6:$R$200,'Summary Data'!$A117,'Data entry'!$B$6:$B$200,{"Confirmed";"Probable"},'Data entry'!$AQ$6:$AQ$200,'Data Validation'!$V$8, 'Data entry'!$AP$6:$AP$200,'Data Validation'!$U$3, 'Data entry'!$BD$6:$BD$200,"&lt;&gt;*Negative*"))</f>
        <v>0</v>
      </c>
      <c r="BL117" s="15">
        <f>SUM(COUNTIFS('Data entry'!$R$6:$R$200,'Summary Data'!$A117,'Data entry'!$B$6:$B$200,{"Confirmed";"Probable"},'Data entry'!$AQ$6:$AQ$200,'Data Validation'!$V$8, 'Data entry'!$AP$6:$AP$200,'Data Validation'!$U$4, 'Data entry'!$BD$6:$BD$200,"&lt;&gt;*Negative*"))</f>
        <v>0</v>
      </c>
      <c r="BM117" s="15">
        <f>SUM(COUNTIFS('Data entry'!$R$6:$R$200,'Summary Data'!$A117,'Data entry'!$B$6:$B$200,{"Confirmed";"Probable"},'Data entry'!$AQ$6:$AQ$200,'Data Validation'!$V$8, 'Data entry'!$AP$6:$AP$200,'Data Validation'!$U$5, 'Data entry'!$BD$6:$BD$200,"&lt;&gt;*Negative*"))</f>
        <v>0</v>
      </c>
      <c r="BN117" s="15">
        <f>SUM(COUNTIFS('Data entry'!$R$6:$R$200,'Summary Data'!$A117,'Data entry'!$B$6:$B$200,{"Confirmed";"Probable"},'Data entry'!$AQ$6:$AQ$200,'Data Validation'!$V$8, 'Data entry'!$AP$6:$AP$200,'Data Validation'!$U$6, 'Data entry'!$BD$6:$BD$200,"&lt;&gt;*Negative*"))</f>
        <v>0</v>
      </c>
      <c r="BO117" s="15">
        <f>SUM(COUNTIFS('Data entry'!$R$6:$R$200,'Summary Data'!$A117,'Data entry'!$B$6:$B$200,{"Confirmed";"Probable"},'Data entry'!$AQ$6:$AQ$200,'Data Validation'!$V$9, 'Data entry'!$AP$6:$AP$200,'Data Validation'!$U$2, 'Data entry'!$BD$6:$BD$200,"&lt;&gt;*Negative*"))</f>
        <v>0</v>
      </c>
      <c r="BP117" s="15">
        <f>SUM(COUNTIFS('Data entry'!$R$6:$R$200,'Summary Data'!$A117,'Data entry'!$B$6:$B$200,{"Confirmed";"Probable"},'Data entry'!$AQ$6:$AQ$200,'Data Validation'!$V$9, 'Data entry'!$AP$6:$AP$200,'Data Validation'!$U$3, 'Data entry'!$BD$6:$BD$200,"&lt;&gt;*Negative*"))</f>
        <v>0</v>
      </c>
      <c r="BQ117" s="15">
        <f>SUM(COUNTIFS('Data entry'!$R$6:$R$200,'Summary Data'!$A117,'Data entry'!$B$6:$B$200,{"Confirmed";"Probable"},'Data entry'!$AQ$6:$AQ$200,'Data Validation'!$V$9, 'Data entry'!$AP$6:$AP$200,'Data Validation'!$U$4, 'Data entry'!$BD$6:$BD$200,"&lt;&gt;*Negative*"))</f>
        <v>0</v>
      </c>
      <c r="BR117" s="15">
        <f>SUM(COUNTIFS('Data entry'!$R$6:$R$200,'Summary Data'!$A117,'Data entry'!$B$6:$B$200,{"Confirmed";"Probable"},'Data entry'!$AQ$6:$AQ$200,'Data Validation'!$V$9, 'Data entry'!$AP$6:$AP$200,'Data Validation'!$U$5, 'Data entry'!$BD$6:$BD$200,"&lt;&gt;*Negative*"))</f>
        <v>0</v>
      </c>
      <c r="BS117" s="15">
        <f>SUM(COUNTIFS('Data entry'!$R$6:$R$200,'Summary Data'!$A117,'Data entry'!$B$6:$B$200,{"Confirmed";"Probable"},'Data entry'!$AQ$6:$AQ$200,'Data Validation'!$V$9, 'Data entry'!$AP$6:$AP$200,'Data Validation'!$U$6, 'Data entry'!$BD$6:$BD$200,"&lt;&gt;*Negative*"))</f>
        <v>0</v>
      </c>
      <c r="BT117" s="15">
        <f>SUM(COUNTIFS('Data entry'!$R$6:$R$200,'Summary Data'!$A117,'Data entry'!$B$6:$B$200,{"Confirmed";"Probable"},'Data entry'!$AQ$6:$AQ$200,'Data Validation'!$V$10, 'Data entry'!$AP$6:$AP$200,'Data Validation'!$U$2, 'Data entry'!$BD$6:$BD$200,"&lt;&gt;*Negative*"))</f>
        <v>0</v>
      </c>
      <c r="BU117" s="15">
        <f>SUM(COUNTIFS('Data entry'!$R$6:$R$200,'Summary Data'!$A117,'Data entry'!$B$6:$B$200,{"Confirmed";"Probable"},'Data entry'!$AQ$6:$AQ$200,'Data Validation'!$V$10, 'Data entry'!$AP$6:$AP$200,'Data Validation'!$U$3, 'Data entry'!$BD$6:$BD$200,"&lt;&gt;*Negative*"))</f>
        <v>0</v>
      </c>
      <c r="BV117" s="15">
        <f>SUM(COUNTIFS('Data entry'!$R$6:$R$200,'Summary Data'!$A117,'Data entry'!$B$6:$B$200,{"Confirmed";"Probable"},'Data entry'!$AQ$6:$AQ$200,'Data Validation'!$V$10, 'Data entry'!$AP$6:$AP$200,'Data Validation'!$U$4, 'Data entry'!$BD$6:$BD$200,"&lt;&gt;*Negative*"))</f>
        <v>0</v>
      </c>
      <c r="BW117" s="15">
        <f>SUM(COUNTIFS('Data entry'!$R$6:$R$200,'Summary Data'!$A117,'Data entry'!$B$6:$B$200,{"Confirmed";"Probable"},'Data entry'!$AQ$6:$AQ$200,'Data Validation'!$V$10, 'Data entry'!$AP$6:$AP$200,'Data Validation'!$U$5, 'Data entry'!$BD$6:$BD$200,"&lt;&gt;*Negative*"))</f>
        <v>0</v>
      </c>
      <c r="BX117" s="15">
        <f>SUM(COUNTIFS('Data entry'!$R$6:$R$200,'Summary Data'!$A117,'Data entry'!$B$6:$B$200,{"Confirmed";"Probable"},'Data entry'!$AQ$6:$AQ$200,'Data Validation'!$V$10, 'Data entry'!$AP$6:$AP$200,'Data Validation'!$U$6, 'Data entry'!$BD$6:$BD$200,"&lt;&gt;*Negative*"))</f>
        <v>0</v>
      </c>
      <c r="BY117" s="15">
        <f>SUM(COUNTIFS('Data entry'!$R$6:$R$200,'Summary Data'!$A117,'Data entry'!$B$6:$B$200,{"Confirmed";"Probable"},'Data entry'!$AQ$6:$AQ$200,'Data Validation'!$V$11, 'Data entry'!$AP$6:$AP$200,'Data Validation'!$U$2, 'Data entry'!$BD$6:$BD$200,"&lt;&gt;*Negative*"))</f>
        <v>0</v>
      </c>
      <c r="BZ117" s="15">
        <f>SUM(COUNTIFS('Data entry'!$R$6:$R$200,'Summary Data'!$A117,'Data entry'!$B$6:$B$200,{"Confirmed";"Probable"},'Data entry'!$AQ$6:$AQ$200,'Data Validation'!$V$11, 'Data entry'!$AP$6:$AP$200,'Data Validation'!$U$3, 'Data entry'!$BD$6:$BD$200,"&lt;&gt;*Negative*"))</f>
        <v>0</v>
      </c>
      <c r="CA117" s="15">
        <f>SUM(COUNTIFS('Data entry'!$R$6:$R$200,'Summary Data'!$A117,'Data entry'!$B$6:$B$200,{"Confirmed";"Probable"},'Data entry'!$AQ$6:$AQ$200,'Data Validation'!$V$11, 'Data entry'!$AP$6:$AP$200,'Data Validation'!$U$4, 'Data entry'!$BD$6:$BD$200,"&lt;&gt;*Negative*"))</f>
        <v>0</v>
      </c>
      <c r="CB117" s="15">
        <f>SUM(COUNTIFS('Data entry'!$R$6:$R$200,'Summary Data'!$A117,'Data entry'!$B$6:$B$200,{"Confirmed";"Probable"},'Data entry'!$AQ$6:$AQ$200,'Data Validation'!$V$11, 'Data entry'!$AP$6:$AP$200,'Data Validation'!$U$5, 'Data entry'!$BD$6:$BD$200,"&lt;&gt;*Negative*"))</f>
        <v>0</v>
      </c>
      <c r="CC117" s="15">
        <f>SUM(COUNTIFS('Data entry'!$R$6:$R$200,'Summary Data'!$A117,'Data entry'!$B$6:$B$200,{"Confirmed";"Probable"},'Data entry'!$AQ$6:$AQ$200,'Data Validation'!$V$11, 'Data entry'!$AP$6:$AP$200,'Data Validation'!$U$6, 'Data entry'!$BD$6:$BD$200,"&lt;&gt;*Negative*"))</f>
        <v>0</v>
      </c>
    </row>
    <row r="118" spans="1:81" x14ac:dyDescent="0.3">
      <c r="A118" s="12">
        <f t="shared" si="9"/>
        <v>106</v>
      </c>
      <c r="B118" s="13">
        <f t="shared" si="6"/>
        <v>0</v>
      </c>
      <c r="C118" s="13">
        <f>COUNTIFS('Data entry'!$R$6:$R$200,$A118,'Data entry'!$B$6:$B$200,"Confirmed",'Data entry'!$BD$6:$BD$200,"&lt;&gt;*Negative*")</f>
        <v>0</v>
      </c>
      <c r="D118" s="13">
        <f>COUNTIFS('Data entry'!$R$6:$R$200,$A118,'Data entry'!$B$6:$B$200,"Probable",'Data entry'!$BD$6:$BD$200,"&lt;&gt;*Negative*")</f>
        <v>0</v>
      </c>
      <c r="E118" s="13">
        <f>COUNTIFS('Data entry'!$R$6:$R$200,$A118,'Data entry'!$B$6:$B$200,"DNM")</f>
        <v>0</v>
      </c>
      <c r="F118" s="13">
        <f>SUM(COUNTIFS('Data entry'!$R$6:$R$200,'Summary Data'!$A118,'Data entry'!$B$6:$B$200,{"Confirmed";"Probable"},'Data entry'!$AO$6:$AO$200,$F$10, 'Data entry'!$BD$6:$BD$200,"&lt;&gt;*Negative*"))</f>
        <v>0</v>
      </c>
      <c r="G118" s="13">
        <f>SUM(COUNTIFS('Data entry'!$R$6:$R$200,'Summary Data'!$A118,'Data entry'!$B$6:$B$200,{"Confirmed";"Probable"},'Data entry'!$AO$6:$AO$200,$G$10, 'Data entry'!$BD$6:$BD$200,"&lt;&gt;*Negative*"))</f>
        <v>0</v>
      </c>
      <c r="H118" s="13">
        <f>SUM(COUNTIFS('Data entry'!$R$6:$R$200,'Summary Data'!$A118,'Data entry'!$B$6:$B$200,{"Confirmed";"Probable"},'Data entry'!$AO$6:$AO$200,$H$10, 'Data entry'!$BD$6:$BD$200,"&lt;&gt;*Negative*"))</f>
        <v>0</v>
      </c>
      <c r="I118" s="13">
        <f>SUM(COUNTIFS('Data entry'!$R$6:$R$200,'Summary Data'!$A118,'Data entry'!$B$6:$B$200,{"Confirmed";"Probable"},'Data entry'!$AO$6:$AO$200,$I$10, 'Data entry'!$BD$6:$BD$200,"&lt;&gt;*Negative*"))</f>
        <v>0</v>
      </c>
      <c r="J118" s="13">
        <f>SUM(COUNTIFS('Data entry'!$R$6:$R$200,'Summary Data'!$A118,'Data entry'!$B$6:$B$200,{"Confirmed";"Probable"},'Data entry'!$AO$6:$AO$200,$J$10, 'Data entry'!$BD$6:$BD$200,"&lt;&gt;*Negative*"))</f>
        <v>0</v>
      </c>
      <c r="K118" s="13">
        <f>SUM(COUNTIFS('Data entry'!$R$6:$R$200,'Summary Data'!$A118,'Data entry'!$B$6:$B$200,{"Confirmed";"Probable"},'Data entry'!$AO$6:$AO$200,$K$10, 'Data entry'!$BD$6:$BD$200,"&lt;&gt;*Negative*"))</f>
        <v>0</v>
      </c>
      <c r="L118" s="13">
        <f>SUM(COUNTIFS('Data entry'!$R$6:$R$200,'Summary Data'!$A118,'Data entry'!$B$6:$B$200,{"Confirmed";"Probable"},'Data entry'!$AO$6:$AO$200,$L$10, 'Data entry'!$BD$6:$BD$200,"&lt;&gt;*Negative*"))</f>
        <v>0</v>
      </c>
      <c r="M118" s="13">
        <f>SUM(COUNTIFS('Data entry'!$R$6:$R$200,'Summary Data'!$A118,'Data entry'!$B$6:$B$200,{"Confirmed";"Probable"},'Data entry'!$AO$6:$AO$200,$M$10, 'Data entry'!$BD$6:$BD$200,"&lt;&gt;*Negative*"))</f>
        <v>0</v>
      </c>
      <c r="N118" s="13">
        <f>SUM(COUNTIFS('Data entry'!$R$6:$R$200,'Summary Data'!$A118,'Data entry'!$B$6:$B$200,{"Confirmed";"Probable"},'Data entry'!$AO$6:$AO$200,$N$10, 'Data entry'!$BD$6:$BD$200,"&lt;&gt;*Negative*"))</f>
        <v>0</v>
      </c>
      <c r="O118" s="15">
        <f t="shared" si="7"/>
        <v>0</v>
      </c>
      <c r="P118" s="15">
        <f t="shared" si="8"/>
        <v>0</v>
      </c>
      <c r="Q118" s="15">
        <f>SUM(COUNTIFS('Data entry'!$R$6:$R$200,'Summary Data'!$A118,'Data entry'!$B$6:$B$200,{"Confirmed";"Probable"},'Data entry'!$AP$6:$AP$200,'Data Validation'!$U$2, 'Data entry'!$BD$6:$BD$200,"&lt;&gt;*Negative*"))</f>
        <v>0</v>
      </c>
      <c r="R118" s="15">
        <f>SUM(COUNTIFS('Data entry'!$R$6:$R$200,'Summary Data'!$A118,'Data entry'!$B$6:$B$200,{"Confirmed";"Probable"},'Data entry'!$AP$6:$AP$200,'Data Validation'!$U$3, 'Data entry'!$BD$6:$BD$200,"&lt;&gt;*Negative*"))</f>
        <v>0</v>
      </c>
      <c r="S118" s="15">
        <f>SUM(COUNTIFS('Data entry'!$R$6:$R$200,'Summary Data'!$A118,'Data entry'!$B$6:$B$200,{"Confirmed";"Probable"},'Data entry'!$AP$6:$AP$200,'Data Validation'!$U$4, 'Data entry'!$BD$6:$BD$200,"&lt;&gt;*Negative*"))</f>
        <v>0</v>
      </c>
      <c r="T118" s="15">
        <f>SUM(COUNTIFS('Data entry'!$R$6:$R$200,'Summary Data'!$A118,'Data entry'!$B$6:$B$200,{"Confirmed";"Probable"},'Data entry'!$AP$6:$AP$200,'Data Validation'!$U$5, 'Data entry'!$BD$6:$BD$200,"&lt;&gt;*Negative*"))</f>
        <v>0</v>
      </c>
      <c r="U118" s="15">
        <f>SUM(COUNTIFS('Data entry'!$R$6:$R$200,'Summary Data'!$A118,'Data entry'!$B$6:$B$200,{"Confirmed";"Probable"},'Data entry'!$AP$6:$AP$200,'Data Validation'!$U$6, 'Data entry'!$BD$6:$BD$200,"&lt;&gt;*Negative*"))</f>
        <v>0</v>
      </c>
      <c r="V118" s="15">
        <f>SUM(COUNTIFS('Data entry'!$R$6:$R$200,'Summary Data'!$A118,'Data entry'!$B$6:$B$200,{"Confirmed";"Probable"},'Data entry'!$AQ$6:$AQ$200,'Data Validation'!$V$2, 'Data entry'!$BD$6:$BD$200,"&lt;&gt;*Negative*"))</f>
        <v>0</v>
      </c>
      <c r="W118" s="15">
        <f>SUM(COUNTIFS('Data entry'!$R$6:$R$200,'Summary Data'!$A118,'Data entry'!$B$6:$B$200,{"Confirmed";"Probable"},'Data entry'!$AQ$6:$AQ$200,'Data Validation'!$V$3, 'Data entry'!$BD$6:$BD$200,"&lt;&gt;*Negative*"))</f>
        <v>0</v>
      </c>
      <c r="X118" s="15">
        <f>SUM(COUNTIFS('Data entry'!$R$6:$R$200,'Summary Data'!$A118,'Data entry'!$B$6:$B$200,{"Confirmed";"Probable"},'Data entry'!$AQ$6:$AQ$200,'Data Validation'!$V$4, 'Data entry'!$BD$6:$BD$200,"&lt;&gt;*Negative*"))</f>
        <v>0</v>
      </c>
      <c r="Y118" s="15">
        <f>SUM(COUNTIFS('Data entry'!$R$6:$R$200,'Summary Data'!$A118,'Data entry'!$B$6:$B$200,{"Confirmed";"Probable"},'Data entry'!$AQ$6:$AQ$200,'Data Validation'!$V$5, 'Data entry'!$BD$6:$BD$200,"&lt;&gt;*Negative*"))</f>
        <v>0</v>
      </c>
      <c r="Z118" s="15">
        <f>SUM(COUNTIFS('Data entry'!$R$6:$R$200,'Summary Data'!$A118,'Data entry'!$B$6:$B$200,{"Confirmed";"Probable"},'Data entry'!$AQ$6:$AQ$200,'Data Validation'!$V$6, 'Data entry'!$BD$6:$BD$200,"&lt;&gt;*Negative*"))</f>
        <v>0</v>
      </c>
      <c r="AA118" s="15">
        <f>SUM(COUNTIFS('Data entry'!$R$6:$R$200,'Summary Data'!$A118,'Data entry'!$B$6:$B$200,{"Confirmed";"Probable"},'Data entry'!$AQ$6:$AQ$200,'Data Validation'!$V$7, 'Data entry'!$BD$6:$BD$200,"&lt;&gt;*Negative*"))</f>
        <v>0</v>
      </c>
      <c r="AB118" s="15">
        <f>SUM(COUNTIFS('Data entry'!$R$6:$R$200,'Summary Data'!$A118,'Data entry'!$B$6:$B$200,{"Confirmed";"Probable"},'Data entry'!$AQ$6:$AQ$200,'Data Validation'!$V$8, 'Data entry'!$BD$6:$BD$200,"&lt;&gt;*Negative*"))</f>
        <v>0</v>
      </c>
      <c r="AC118" s="15">
        <f>SUM(COUNTIFS('Data entry'!$R$6:$R$200,'Summary Data'!$A118,'Data entry'!$B$6:$B$200,{"Confirmed";"Probable"},'Data entry'!$AQ$6:$AQ$200,'Data Validation'!$V$9, 'Data entry'!$BD$6:$BD$200,"&lt;&gt;*Negative*"))</f>
        <v>0</v>
      </c>
      <c r="AD118" s="15">
        <f>SUM(COUNTIFS('Data entry'!$R$6:$R$200,'Summary Data'!$A118,'Data entry'!$B$6:$B$200,{"Confirmed";"Probable"},'Data entry'!$AQ$6:$AQ$200,'Data Validation'!$V$10, 'Data entry'!$BD$6:$BD$200,"&lt;&gt;*Negative*"))</f>
        <v>0</v>
      </c>
      <c r="AE118" s="15">
        <f>SUM(COUNTIFS('Data entry'!$R$6:$R$200,'Summary Data'!$A118,'Data entry'!$B$6:$B$200,{"Confirmed";"Probable"},'Data entry'!$AQ$6:$AQ$200,'Data Validation'!$V$11, 'Data entry'!$BD$6:$BD$200,"&lt;&gt;*Negative*"))</f>
        <v>0</v>
      </c>
      <c r="AF118" s="15">
        <f>SUM(COUNTIFS('Data entry'!$R$6:$R$200,'Summary Data'!$A118,'Data entry'!$B$6:$B$200,{"Confirmed";"Probable"},'Data entry'!$AQ$6:$AQ$200,'Data Validation'!$V$2, 'Data entry'!$AP$6:$AP$200,'Data Validation'!$U$2, 'Data entry'!$BD$6:$BD$200,"&lt;&gt;*Negative*"))</f>
        <v>0</v>
      </c>
      <c r="AG118" s="15">
        <f>SUM(COUNTIFS('Data entry'!$R$6:$R$200,'Summary Data'!$A118,'Data entry'!$B$6:$B$200,{"Confirmed";"Probable"},'Data entry'!$AQ$6:$AQ$200,'Data Validation'!$V$2, 'Data entry'!$AP$6:$AP$200,'Data Validation'!$U$3, 'Data entry'!$BD$6:$BD$200,"&lt;&gt;*Negative*"))</f>
        <v>0</v>
      </c>
      <c r="AH118" s="15">
        <f>SUM(COUNTIFS('Data entry'!$R$6:$R$200,'Summary Data'!$A118,'Data entry'!$B$6:$B$200,{"Confirmed";"Probable"},'Data entry'!$AQ$6:$AQ$200,'Data Validation'!$V$2, 'Data entry'!$AP$6:$AP$200,'Data Validation'!$U$4, 'Data entry'!$BD$6:$BD$200,"&lt;&gt;*Negative*"))</f>
        <v>0</v>
      </c>
      <c r="AI118" s="15">
        <f>SUM(COUNTIFS('Data entry'!$R$6:$R$200,'Summary Data'!$A118,'Data entry'!$B$6:$B$200,{"Confirmed";"Probable"},'Data entry'!$AQ$6:$AQ$200,'Data Validation'!$V$2, 'Data entry'!$AP$6:$AP$200,'Data Validation'!$U$5, 'Data entry'!$BD$6:$BD$200,"&lt;&gt;*Negative*"))</f>
        <v>0</v>
      </c>
      <c r="AJ118" s="15">
        <f>SUM(COUNTIFS('Data entry'!$R$6:$R$200,'Summary Data'!$A118,'Data entry'!$B$6:$B$200,{"Confirmed";"Probable"},'Data entry'!$AQ$6:$AQ$200,'Data Validation'!$V$2, 'Data entry'!$AP$6:$AP$200,'Data Validation'!$U$6, 'Data entry'!$BD$6:$BD$200,"&lt;&gt;*Negative*"))</f>
        <v>0</v>
      </c>
      <c r="AK118" s="15">
        <f>SUM(COUNTIFS('Data entry'!$R$6:$R$200,'Summary Data'!$A118,'Data entry'!$B$6:$B$200,{"Confirmed";"Probable"},'Data entry'!$AQ$6:$AQ$200,'Data Validation'!$V$3, 'Data entry'!$AP$6:$AP$200,'Data Validation'!$U$2, 'Data entry'!$BD$6:$BD$200,"&lt;&gt;*Negative*"))</f>
        <v>0</v>
      </c>
      <c r="AL118" s="15">
        <f>SUM(COUNTIFS('Data entry'!$R$6:$R$200,'Summary Data'!$A118,'Data entry'!$B$6:$B$200,{"Confirmed";"Probable"},'Data entry'!$AQ$6:$AQ$200,'Data Validation'!$V$3, 'Data entry'!$AP$6:$AP$200,'Data Validation'!$U$3, 'Data entry'!$BD$6:$BD$200,"&lt;&gt;*Negative*"))</f>
        <v>0</v>
      </c>
      <c r="AM118" s="15">
        <f>SUM(COUNTIFS('Data entry'!$R$6:$R$200,'Summary Data'!$A118,'Data entry'!$B$6:$B$200,{"Confirmed";"Probable"},'Data entry'!$AQ$6:$AQ$200,'Data Validation'!$V$3, 'Data entry'!$AP$6:$AP$200,'Data Validation'!$U$4, 'Data entry'!$BD$6:$BD$200,"&lt;&gt;*Negative*"))</f>
        <v>0</v>
      </c>
      <c r="AN118" s="15">
        <f>SUM(COUNTIFS('Data entry'!$R$6:$R$200,'Summary Data'!$A118,'Data entry'!$B$6:$B$200,{"Confirmed";"Probable"},'Data entry'!$AQ$6:$AQ$200,'Data Validation'!$V$3, 'Data entry'!$AP$6:$AP$200,'Data Validation'!$U$5, 'Data entry'!$BD$6:$BD$200,"&lt;&gt;*Negative*"))</f>
        <v>0</v>
      </c>
      <c r="AO118" s="15">
        <f>SUM(COUNTIFS('Data entry'!$R$6:$R$200,'Summary Data'!$A118,'Data entry'!$B$6:$B$200,{"Confirmed";"Probable"},'Data entry'!$AQ$6:$AQ$200,'Data Validation'!$V$3, 'Data entry'!$AP$6:$AP$200,'Data Validation'!$U$6, 'Data entry'!$BD$6:$BD$200,"&lt;&gt;*Negative*"))</f>
        <v>0</v>
      </c>
      <c r="AP118" s="15">
        <f>SUM(COUNTIFS('Data entry'!$R$6:$R$200,'Summary Data'!$A118,'Data entry'!$B$6:$B$200,{"Confirmed";"Probable"},'Data entry'!$AQ$6:$AQ$200,'Data Validation'!$V$4, 'Data entry'!$AP$6:$AP$200,'Data Validation'!$U$2, 'Data entry'!$BD$6:$BD$200,"&lt;&gt;*Negative*"))</f>
        <v>0</v>
      </c>
      <c r="AQ118" s="15">
        <f>SUM(COUNTIFS('Data entry'!$R$6:$R$200,'Summary Data'!$A118,'Data entry'!$B$6:$B$200,{"Confirmed";"Probable"},'Data entry'!$AQ$6:$AQ$200,'Data Validation'!$V$4, 'Data entry'!$AP$6:$AP$200,'Data Validation'!$U$3, 'Data entry'!$BD$6:$BD$200,"&lt;&gt;*Negative*"))</f>
        <v>0</v>
      </c>
      <c r="AR118" s="15">
        <f>SUM(COUNTIFS('Data entry'!$R$6:$R$200,'Summary Data'!$A118,'Data entry'!$B$6:$B$200,{"Confirmed";"Probable"},'Data entry'!$AQ$6:$AQ$200,'Data Validation'!$V$4, 'Data entry'!$AP$6:$AP$200,'Data Validation'!$U$4, 'Data entry'!$BD$6:$BD$200,"&lt;&gt;*Negative*"))</f>
        <v>0</v>
      </c>
      <c r="AS118" s="15">
        <f>SUM(COUNTIFS('Data entry'!$R$6:$R$200,'Summary Data'!$A118,'Data entry'!$B$6:$B$200,{"Confirmed";"Probable"},'Data entry'!$AQ$6:$AQ$200,'Data Validation'!$V$4, 'Data entry'!$AP$6:$AP$200,'Data Validation'!$U$5, 'Data entry'!$BD$6:$BD$200,"&lt;&gt;*Negative*"))</f>
        <v>0</v>
      </c>
      <c r="AT118" s="15">
        <f>SUM(COUNTIFS('Data entry'!$R$6:$R$200,'Summary Data'!$A118,'Data entry'!$B$6:$B$200,{"Confirmed";"Probable"},'Data entry'!$AQ$6:$AQ$200,'Data Validation'!$V$4, 'Data entry'!$AP$6:$AP$200,'Data Validation'!$U$6, 'Data entry'!$BD$6:$BD$200,"&lt;&gt;*Negative*"))</f>
        <v>0</v>
      </c>
      <c r="AU118" s="15">
        <f>SUM(COUNTIFS('Data entry'!$R$6:$R$200,'Summary Data'!$A118,'Data entry'!$B$6:$B$200,{"Confirmed";"Probable"},'Data entry'!$AQ$6:$AQ$200,'Data Validation'!$V$5, 'Data entry'!$AP$6:$AP$200,'Data Validation'!$U$2, 'Data entry'!$BD$6:$BD$200,"&lt;&gt;*Negative*"))</f>
        <v>0</v>
      </c>
      <c r="AV118" s="15">
        <f>SUM(COUNTIFS('Data entry'!$R$6:$R$200,'Summary Data'!$A118,'Data entry'!$B$6:$B$200,{"Confirmed";"Probable"},'Data entry'!$AQ$6:$AQ$200,'Data Validation'!$V$5, 'Data entry'!$AP$6:$AP$200,'Data Validation'!$U$3, 'Data entry'!$BD$6:$BD$200,"&lt;&gt;*Negative*"))</f>
        <v>0</v>
      </c>
      <c r="AW118" s="15">
        <f>SUM(COUNTIFS('Data entry'!$R$6:$R$200,'Summary Data'!$A118,'Data entry'!$B$6:$B$200,{"Confirmed";"Probable"},'Data entry'!$AQ$6:$AQ$200,'Data Validation'!$V$5, 'Data entry'!$AP$6:$AP$200,'Data Validation'!$U$4, 'Data entry'!$BD$6:$BD$200,"&lt;&gt;*Negative*"))</f>
        <v>0</v>
      </c>
      <c r="AX118" s="15">
        <f>SUM(COUNTIFS('Data entry'!$R$6:$R$200,'Summary Data'!$A118,'Data entry'!$B$6:$B$200,{"Confirmed";"Probable"},'Data entry'!$AQ$6:$AQ$200,'Data Validation'!$V$5, 'Data entry'!$AP$6:$AP$200,'Data Validation'!$U$5, 'Data entry'!$BD$6:$BD$200,"&lt;&gt;*Negative*"))</f>
        <v>0</v>
      </c>
      <c r="AY118" s="15">
        <f>SUM(COUNTIFS('Data entry'!$R$6:$R$200,'Summary Data'!$A118,'Data entry'!$B$6:$B$200,{"Confirmed";"Probable"},'Data entry'!$AQ$6:$AQ$200,'Data Validation'!$V$5, 'Data entry'!$AP$6:$AP$200,'Data Validation'!$U$6, 'Data entry'!$BD$6:$BD$200,"&lt;&gt;*Negative*"))</f>
        <v>0</v>
      </c>
      <c r="AZ118" s="15">
        <f>SUM(COUNTIFS('Data entry'!$R$6:$R$200,'Summary Data'!$A118,'Data entry'!$B$6:$B$200,{"Confirmed";"Probable"},'Data entry'!$AQ$6:$AQ$200,'Data Validation'!$V$6, 'Data entry'!$AP$6:$AP$200,'Data Validation'!$U$2, 'Data entry'!$BD$6:$BD$200,"&lt;&gt;*Negative*"))</f>
        <v>0</v>
      </c>
      <c r="BA118" s="15">
        <f>SUM(COUNTIFS('Data entry'!$R$6:$R$200,'Summary Data'!$A118,'Data entry'!$B$6:$B$200,{"Confirmed";"Probable"},'Data entry'!$AQ$6:$AQ$200,'Data Validation'!$V$6, 'Data entry'!$AP$6:$AP$200,'Data Validation'!$U$3, 'Data entry'!$BD$6:$BD$200,"&lt;&gt;*Negative*"))</f>
        <v>0</v>
      </c>
      <c r="BB118" s="15">
        <f>SUM(COUNTIFS('Data entry'!$R$6:$R$200,'Summary Data'!$A118,'Data entry'!$B$6:$B$200,{"Confirmed";"Probable"},'Data entry'!$AQ$6:$AQ$200,'Data Validation'!$V$6, 'Data entry'!$AP$6:$AP$200,'Data Validation'!$U$4, 'Data entry'!$BD$6:$BD$200,"&lt;&gt;*Negative*"))</f>
        <v>0</v>
      </c>
      <c r="BC118" s="15">
        <f>SUM(COUNTIFS('Data entry'!$R$6:$R$200,'Summary Data'!$A118,'Data entry'!$B$6:$B$200,{"Confirmed";"Probable"},'Data entry'!$AQ$6:$AQ$200,'Data Validation'!$V$6, 'Data entry'!$AP$6:$AP$200,'Data Validation'!$U$5, 'Data entry'!$BD$6:$BD$200,"&lt;&gt;*Negative*"))</f>
        <v>0</v>
      </c>
      <c r="BD118" s="15">
        <f>SUM(COUNTIFS('Data entry'!$R$6:$R$200,'Summary Data'!$A118,'Data entry'!$B$6:$B$200,{"Confirmed";"Probable"},'Data entry'!$AQ$6:$AQ$200,'Data Validation'!$V$6, 'Data entry'!$AP$6:$AP$200,'Data Validation'!$U$6, 'Data entry'!$BD$6:$BD$200,"&lt;&gt;*Negative*"))</f>
        <v>0</v>
      </c>
      <c r="BE118" s="15">
        <f>SUM(COUNTIFS('Data entry'!$R$6:$R$200,'Summary Data'!$A118,'Data entry'!$B$6:$B$200,{"Confirmed";"Probable"},'Data entry'!$AQ$6:$AQ$200,'Data Validation'!$V$7, 'Data entry'!$AP$6:$AP$200,'Data Validation'!$U$2, 'Data entry'!$BD$6:$BD$200,"&lt;&gt;*Negative*"))</f>
        <v>0</v>
      </c>
      <c r="BF118" s="15">
        <f>SUM(COUNTIFS('Data entry'!$R$6:$R$200,'Summary Data'!$A118,'Data entry'!$B$6:$B$200,{"Confirmed";"Probable"},'Data entry'!$AQ$6:$AQ$200,'Data Validation'!$V$7, 'Data entry'!$AP$6:$AP$200,'Data Validation'!$U$3, 'Data entry'!$BD$6:$BD$200,"&lt;&gt;*Negative*"))</f>
        <v>0</v>
      </c>
      <c r="BG118" s="15">
        <f>SUM(COUNTIFS('Data entry'!$R$6:$R$200,'Summary Data'!$A118,'Data entry'!$B$6:$B$200,{"Confirmed";"Probable"},'Data entry'!$AQ$6:$AQ$200,'Data Validation'!$V$7, 'Data entry'!$AP$6:$AP$200,'Data Validation'!$U$4, 'Data entry'!$BD$6:$BD$200,"&lt;&gt;*Negative*"))</f>
        <v>0</v>
      </c>
      <c r="BH118" s="15">
        <f>SUM(COUNTIFS('Data entry'!$R$6:$R$200,'Summary Data'!$A118,'Data entry'!$B$6:$B$200,{"Confirmed";"Probable"},'Data entry'!$AQ$6:$AQ$200,'Data Validation'!$V$7, 'Data entry'!$AP$6:$AP$200,'Data Validation'!$U$5, 'Data entry'!$BD$6:$BD$200,"&lt;&gt;*Negative*"))</f>
        <v>0</v>
      </c>
      <c r="BI118" s="15">
        <f>SUM(COUNTIFS('Data entry'!$R$6:$R$200,'Summary Data'!$A118,'Data entry'!$B$6:$B$200,{"Confirmed";"Probable"},'Data entry'!$AQ$6:$AQ$200,'Data Validation'!$V$7, 'Data entry'!$AP$6:$AP$200,'Data Validation'!$U$6, 'Data entry'!$BD$6:$BD$200,"&lt;&gt;*Negative*"))</f>
        <v>0</v>
      </c>
      <c r="BJ118" s="15">
        <f>SUM(COUNTIFS('Data entry'!$R$6:$R$200,'Summary Data'!$A118,'Data entry'!$B$6:$B$200,{"Confirmed";"Probable"},'Data entry'!$AQ$6:$AQ$200,'Data Validation'!$V$8, 'Data entry'!$AP$6:$AP$200,'Data Validation'!$U$2, 'Data entry'!$BD$6:$BD$200,"&lt;&gt;*Negative*"))</f>
        <v>0</v>
      </c>
      <c r="BK118" s="15">
        <f>SUM(COUNTIFS('Data entry'!$R$6:$R$200,'Summary Data'!$A118,'Data entry'!$B$6:$B$200,{"Confirmed";"Probable"},'Data entry'!$AQ$6:$AQ$200,'Data Validation'!$V$8, 'Data entry'!$AP$6:$AP$200,'Data Validation'!$U$3, 'Data entry'!$BD$6:$BD$200,"&lt;&gt;*Negative*"))</f>
        <v>0</v>
      </c>
      <c r="BL118" s="15">
        <f>SUM(COUNTIFS('Data entry'!$R$6:$R$200,'Summary Data'!$A118,'Data entry'!$B$6:$B$200,{"Confirmed";"Probable"},'Data entry'!$AQ$6:$AQ$200,'Data Validation'!$V$8, 'Data entry'!$AP$6:$AP$200,'Data Validation'!$U$4, 'Data entry'!$BD$6:$BD$200,"&lt;&gt;*Negative*"))</f>
        <v>0</v>
      </c>
      <c r="BM118" s="15">
        <f>SUM(COUNTIFS('Data entry'!$R$6:$R$200,'Summary Data'!$A118,'Data entry'!$B$6:$B$200,{"Confirmed";"Probable"},'Data entry'!$AQ$6:$AQ$200,'Data Validation'!$V$8, 'Data entry'!$AP$6:$AP$200,'Data Validation'!$U$5, 'Data entry'!$BD$6:$BD$200,"&lt;&gt;*Negative*"))</f>
        <v>0</v>
      </c>
      <c r="BN118" s="15">
        <f>SUM(COUNTIFS('Data entry'!$R$6:$R$200,'Summary Data'!$A118,'Data entry'!$B$6:$B$200,{"Confirmed";"Probable"},'Data entry'!$AQ$6:$AQ$200,'Data Validation'!$V$8, 'Data entry'!$AP$6:$AP$200,'Data Validation'!$U$6, 'Data entry'!$BD$6:$BD$200,"&lt;&gt;*Negative*"))</f>
        <v>0</v>
      </c>
      <c r="BO118" s="15">
        <f>SUM(COUNTIFS('Data entry'!$R$6:$R$200,'Summary Data'!$A118,'Data entry'!$B$6:$B$200,{"Confirmed";"Probable"},'Data entry'!$AQ$6:$AQ$200,'Data Validation'!$V$9, 'Data entry'!$AP$6:$AP$200,'Data Validation'!$U$2, 'Data entry'!$BD$6:$BD$200,"&lt;&gt;*Negative*"))</f>
        <v>0</v>
      </c>
      <c r="BP118" s="15">
        <f>SUM(COUNTIFS('Data entry'!$R$6:$R$200,'Summary Data'!$A118,'Data entry'!$B$6:$B$200,{"Confirmed";"Probable"},'Data entry'!$AQ$6:$AQ$200,'Data Validation'!$V$9, 'Data entry'!$AP$6:$AP$200,'Data Validation'!$U$3, 'Data entry'!$BD$6:$BD$200,"&lt;&gt;*Negative*"))</f>
        <v>0</v>
      </c>
      <c r="BQ118" s="15">
        <f>SUM(COUNTIFS('Data entry'!$R$6:$R$200,'Summary Data'!$A118,'Data entry'!$B$6:$B$200,{"Confirmed";"Probable"},'Data entry'!$AQ$6:$AQ$200,'Data Validation'!$V$9, 'Data entry'!$AP$6:$AP$200,'Data Validation'!$U$4, 'Data entry'!$BD$6:$BD$200,"&lt;&gt;*Negative*"))</f>
        <v>0</v>
      </c>
      <c r="BR118" s="15">
        <f>SUM(COUNTIFS('Data entry'!$R$6:$R$200,'Summary Data'!$A118,'Data entry'!$B$6:$B$200,{"Confirmed";"Probable"},'Data entry'!$AQ$6:$AQ$200,'Data Validation'!$V$9, 'Data entry'!$AP$6:$AP$200,'Data Validation'!$U$5, 'Data entry'!$BD$6:$BD$200,"&lt;&gt;*Negative*"))</f>
        <v>0</v>
      </c>
      <c r="BS118" s="15">
        <f>SUM(COUNTIFS('Data entry'!$R$6:$R$200,'Summary Data'!$A118,'Data entry'!$B$6:$B$200,{"Confirmed";"Probable"},'Data entry'!$AQ$6:$AQ$200,'Data Validation'!$V$9, 'Data entry'!$AP$6:$AP$200,'Data Validation'!$U$6, 'Data entry'!$BD$6:$BD$200,"&lt;&gt;*Negative*"))</f>
        <v>0</v>
      </c>
      <c r="BT118" s="15">
        <f>SUM(COUNTIFS('Data entry'!$R$6:$R$200,'Summary Data'!$A118,'Data entry'!$B$6:$B$200,{"Confirmed";"Probable"},'Data entry'!$AQ$6:$AQ$200,'Data Validation'!$V$10, 'Data entry'!$AP$6:$AP$200,'Data Validation'!$U$2, 'Data entry'!$BD$6:$BD$200,"&lt;&gt;*Negative*"))</f>
        <v>0</v>
      </c>
      <c r="BU118" s="15">
        <f>SUM(COUNTIFS('Data entry'!$R$6:$R$200,'Summary Data'!$A118,'Data entry'!$B$6:$B$200,{"Confirmed";"Probable"},'Data entry'!$AQ$6:$AQ$200,'Data Validation'!$V$10, 'Data entry'!$AP$6:$AP$200,'Data Validation'!$U$3, 'Data entry'!$BD$6:$BD$200,"&lt;&gt;*Negative*"))</f>
        <v>0</v>
      </c>
      <c r="BV118" s="15">
        <f>SUM(COUNTIFS('Data entry'!$R$6:$R$200,'Summary Data'!$A118,'Data entry'!$B$6:$B$200,{"Confirmed";"Probable"},'Data entry'!$AQ$6:$AQ$200,'Data Validation'!$V$10, 'Data entry'!$AP$6:$AP$200,'Data Validation'!$U$4, 'Data entry'!$BD$6:$BD$200,"&lt;&gt;*Negative*"))</f>
        <v>0</v>
      </c>
      <c r="BW118" s="15">
        <f>SUM(COUNTIFS('Data entry'!$R$6:$R$200,'Summary Data'!$A118,'Data entry'!$B$6:$B$200,{"Confirmed";"Probable"},'Data entry'!$AQ$6:$AQ$200,'Data Validation'!$V$10, 'Data entry'!$AP$6:$AP$200,'Data Validation'!$U$5, 'Data entry'!$BD$6:$BD$200,"&lt;&gt;*Negative*"))</f>
        <v>0</v>
      </c>
      <c r="BX118" s="15">
        <f>SUM(COUNTIFS('Data entry'!$R$6:$R$200,'Summary Data'!$A118,'Data entry'!$B$6:$B$200,{"Confirmed";"Probable"},'Data entry'!$AQ$6:$AQ$200,'Data Validation'!$V$10, 'Data entry'!$AP$6:$AP$200,'Data Validation'!$U$6, 'Data entry'!$BD$6:$BD$200,"&lt;&gt;*Negative*"))</f>
        <v>0</v>
      </c>
      <c r="BY118" s="15">
        <f>SUM(COUNTIFS('Data entry'!$R$6:$R$200,'Summary Data'!$A118,'Data entry'!$B$6:$B$200,{"Confirmed";"Probable"},'Data entry'!$AQ$6:$AQ$200,'Data Validation'!$V$11, 'Data entry'!$AP$6:$AP$200,'Data Validation'!$U$2, 'Data entry'!$BD$6:$BD$200,"&lt;&gt;*Negative*"))</f>
        <v>0</v>
      </c>
      <c r="BZ118" s="15">
        <f>SUM(COUNTIFS('Data entry'!$R$6:$R$200,'Summary Data'!$A118,'Data entry'!$B$6:$B$200,{"Confirmed";"Probable"},'Data entry'!$AQ$6:$AQ$200,'Data Validation'!$V$11, 'Data entry'!$AP$6:$AP$200,'Data Validation'!$U$3, 'Data entry'!$BD$6:$BD$200,"&lt;&gt;*Negative*"))</f>
        <v>0</v>
      </c>
      <c r="CA118" s="15">
        <f>SUM(COUNTIFS('Data entry'!$R$6:$R$200,'Summary Data'!$A118,'Data entry'!$B$6:$B$200,{"Confirmed";"Probable"},'Data entry'!$AQ$6:$AQ$200,'Data Validation'!$V$11, 'Data entry'!$AP$6:$AP$200,'Data Validation'!$U$4, 'Data entry'!$BD$6:$BD$200,"&lt;&gt;*Negative*"))</f>
        <v>0</v>
      </c>
      <c r="CB118" s="15">
        <f>SUM(COUNTIFS('Data entry'!$R$6:$R$200,'Summary Data'!$A118,'Data entry'!$B$6:$B$200,{"Confirmed";"Probable"},'Data entry'!$AQ$6:$AQ$200,'Data Validation'!$V$11, 'Data entry'!$AP$6:$AP$200,'Data Validation'!$U$5, 'Data entry'!$BD$6:$BD$200,"&lt;&gt;*Negative*"))</f>
        <v>0</v>
      </c>
      <c r="CC118" s="15">
        <f>SUM(COUNTIFS('Data entry'!$R$6:$R$200,'Summary Data'!$A118,'Data entry'!$B$6:$B$200,{"Confirmed";"Probable"},'Data entry'!$AQ$6:$AQ$200,'Data Validation'!$V$11, 'Data entry'!$AP$6:$AP$200,'Data Validation'!$U$6, 'Data entry'!$BD$6:$BD$200,"&lt;&gt;*Negative*"))</f>
        <v>0</v>
      </c>
    </row>
    <row r="119" spans="1:81" x14ac:dyDescent="0.3">
      <c r="A119" s="12">
        <f t="shared" si="9"/>
        <v>107</v>
      </c>
      <c r="B119" s="13">
        <f t="shared" si="6"/>
        <v>0</v>
      </c>
      <c r="C119" s="13">
        <f>COUNTIFS('Data entry'!$R$6:$R$200,$A119,'Data entry'!$B$6:$B$200,"Confirmed",'Data entry'!$BD$6:$BD$200,"&lt;&gt;*Negative*")</f>
        <v>0</v>
      </c>
      <c r="D119" s="13">
        <f>COUNTIFS('Data entry'!$R$6:$R$200,$A119,'Data entry'!$B$6:$B$200,"Probable",'Data entry'!$BD$6:$BD$200,"&lt;&gt;*Negative*")</f>
        <v>0</v>
      </c>
      <c r="E119" s="13">
        <f>COUNTIFS('Data entry'!$R$6:$R$200,$A119,'Data entry'!$B$6:$B$200,"DNM")</f>
        <v>0</v>
      </c>
      <c r="F119" s="13">
        <f>SUM(COUNTIFS('Data entry'!$R$6:$R$200,'Summary Data'!$A119,'Data entry'!$B$6:$B$200,{"Confirmed";"Probable"},'Data entry'!$AO$6:$AO$200,$F$10, 'Data entry'!$BD$6:$BD$200,"&lt;&gt;*Negative*"))</f>
        <v>0</v>
      </c>
      <c r="G119" s="13">
        <f>SUM(COUNTIFS('Data entry'!$R$6:$R$200,'Summary Data'!$A119,'Data entry'!$B$6:$B$200,{"Confirmed";"Probable"},'Data entry'!$AO$6:$AO$200,$G$10, 'Data entry'!$BD$6:$BD$200,"&lt;&gt;*Negative*"))</f>
        <v>0</v>
      </c>
      <c r="H119" s="13">
        <f>SUM(COUNTIFS('Data entry'!$R$6:$R$200,'Summary Data'!$A119,'Data entry'!$B$6:$B$200,{"Confirmed";"Probable"},'Data entry'!$AO$6:$AO$200,$H$10, 'Data entry'!$BD$6:$BD$200,"&lt;&gt;*Negative*"))</f>
        <v>0</v>
      </c>
      <c r="I119" s="13">
        <f>SUM(COUNTIFS('Data entry'!$R$6:$R$200,'Summary Data'!$A119,'Data entry'!$B$6:$B$200,{"Confirmed";"Probable"},'Data entry'!$AO$6:$AO$200,$I$10, 'Data entry'!$BD$6:$BD$200,"&lt;&gt;*Negative*"))</f>
        <v>0</v>
      </c>
      <c r="J119" s="13">
        <f>SUM(COUNTIFS('Data entry'!$R$6:$R$200,'Summary Data'!$A119,'Data entry'!$B$6:$B$200,{"Confirmed";"Probable"},'Data entry'!$AO$6:$AO$200,$J$10, 'Data entry'!$BD$6:$BD$200,"&lt;&gt;*Negative*"))</f>
        <v>0</v>
      </c>
      <c r="K119" s="13">
        <f>SUM(COUNTIFS('Data entry'!$R$6:$R$200,'Summary Data'!$A119,'Data entry'!$B$6:$B$200,{"Confirmed";"Probable"},'Data entry'!$AO$6:$AO$200,$K$10, 'Data entry'!$BD$6:$BD$200,"&lt;&gt;*Negative*"))</f>
        <v>0</v>
      </c>
      <c r="L119" s="13">
        <f>SUM(COUNTIFS('Data entry'!$R$6:$R$200,'Summary Data'!$A119,'Data entry'!$B$6:$B$200,{"Confirmed";"Probable"},'Data entry'!$AO$6:$AO$200,$L$10, 'Data entry'!$BD$6:$BD$200,"&lt;&gt;*Negative*"))</f>
        <v>0</v>
      </c>
      <c r="M119" s="13">
        <f>SUM(COUNTIFS('Data entry'!$R$6:$R$200,'Summary Data'!$A119,'Data entry'!$B$6:$B$200,{"Confirmed";"Probable"},'Data entry'!$AO$6:$AO$200,$M$10, 'Data entry'!$BD$6:$BD$200,"&lt;&gt;*Negative*"))</f>
        <v>0</v>
      </c>
      <c r="N119" s="13">
        <f>SUM(COUNTIFS('Data entry'!$R$6:$R$200,'Summary Data'!$A119,'Data entry'!$B$6:$B$200,{"Confirmed";"Probable"},'Data entry'!$AO$6:$AO$200,$N$10, 'Data entry'!$BD$6:$BD$200,"&lt;&gt;*Negative*"))</f>
        <v>0</v>
      </c>
      <c r="O119" s="15">
        <f t="shared" si="7"/>
        <v>0</v>
      </c>
      <c r="P119" s="15">
        <f t="shared" si="8"/>
        <v>0</v>
      </c>
      <c r="Q119" s="15">
        <f>SUM(COUNTIFS('Data entry'!$R$6:$R$200,'Summary Data'!$A119,'Data entry'!$B$6:$B$200,{"Confirmed";"Probable"},'Data entry'!$AP$6:$AP$200,'Data Validation'!$U$2, 'Data entry'!$BD$6:$BD$200,"&lt;&gt;*Negative*"))</f>
        <v>0</v>
      </c>
      <c r="R119" s="15">
        <f>SUM(COUNTIFS('Data entry'!$R$6:$R$200,'Summary Data'!$A119,'Data entry'!$B$6:$B$200,{"Confirmed";"Probable"},'Data entry'!$AP$6:$AP$200,'Data Validation'!$U$3, 'Data entry'!$BD$6:$BD$200,"&lt;&gt;*Negative*"))</f>
        <v>0</v>
      </c>
      <c r="S119" s="15">
        <f>SUM(COUNTIFS('Data entry'!$R$6:$R$200,'Summary Data'!$A119,'Data entry'!$B$6:$B$200,{"Confirmed";"Probable"},'Data entry'!$AP$6:$AP$200,'Data Validation'!$U$4, 'Data entry'!$BD$6:$BD$200,"&lt;&gt;*Negative*"))</f>
        <v>0</v>
      </c>
      <c r="T119" s="15">
        <f>SUM(COUNTIFS('Data entry'!$R$6:$R$200,'Summary Data'!$A119,'Data entry'!$B$6:$B$200,{"Confirmed";"Probable"},'Data entry'!$AP$6:$AP$200,'Data Validation'!$U$5, 'Data entry'!$BD$6:$BD$200,"&lt;&gt;*Negative*"))</f>
        <v>0</v>
      </c>
      <c r="U119" s="15">
        <f>SUM(COUNTIFS('Data entry'!$R$6:$R$200,'Summary Data'!$A119,'Data entry'!$B$6:$B$200,{"Confirmed";"Probable"},'Data entry'!$AP$6:$AP$200,'Data Validation'!$U$6, 'Data entry'!$BD$6:$BD$200,"&lt;&gt;*Negative*"))</f>
        <v>0</v>
      </c>
      <c r="V119" s="15">
        <f>SUM(COUNTIFS('Data entry'!$R$6:$R$200,'Summary Data'!$A119,'Data entry'!$B$6:$B$200,{"Confirmed";"Probable"},'Data entry'!$AQ$6:$AQ$200,'Data Validation'!$V$2, 'Data entry'!$BD$6:$BD$200,"&lt;&gt;*Negative*"))</f>
        <v>0</v>
      </c>
      <c r="W119" s="15">
        <f>SUM(COUNTIFS('Data entry'!$R$6:$R$200,'Summary Data'!$A119,'Data entry'!$B$6:$B$200,{"Confirmed";"Probable"},'Data entry'!$AQ$6:$AQ$200,'Data Validation'!$V$3, 'Data entry'!$BD$6:$BD$200,"&lt;&gt;*Negative*"))</f>
        <v>0</v>
      </c>
      <c r="X119" s="15">
        <f>SUM(COUNTIFS('Data entry'!$R$6:$R$200,'Summary Data'!$A119,'Data entry'!$B$6:$B$200,{"Confirmed";"Probable"},'Data entry'!$AQ$6:$AQ$200,'Data Validation'!$V$4, 'Data entry'!$BD$6:$BD$200,"&lt;&gt;*Negative*"))</f>
        <v>0</v>
      </c>
      <c r="Y119" s="15">
        <f>SUM(COUNTIFS('Data entry'!$R$6:$R$200,'Summary Data'!$A119,'Data entry'!$B$6:$B$200,{"Confirmed";"Probable"},'Data entry'!$AQ$6:$AQ$200,'Data Validation'!$V$5, 'Data entry'!$BD$6:$BD$200,"&lt;&gt;*Negative*"))</f>
        <v>0</v>
      </c>
      <c r="Z119" s="15">
        <f>SUM(COUNTIFS('Data entry'!$R$6:$R$200,'Summary Data'!$A119,'Data entry'!$B$6:$B$200,{"Confirmed";"Probable"},'Data entry'!$AQ$6:$AQ$200,'Data Validation'!$V$6, 'Data entry'!$BD$6:$BD$200,"&lt;&gt;*Negative*"))</f>
        <v>0</v>
      </c>
      <c r="AA119" s="15">
        <f>SUM(COUNTIFS('Data entry'!$R$6:$R$200,'Summary Data'!$A119,'Data entry'!$B$6:$B$200,{"Confirmed";"Probable"},'Data entry'!$AQ$6:$AQ$200,'Data Validation'!$V$7, 'Data entry'!$BD$6:$BD$200,"&lt;&gt;*Negative*"))</f>
        <v>0</v>
      </c>
      <c r="AB119" s="15">
        <f>SUM(COUNTIFS('Data entry'!$R$6:$R$200,'Summary Data'!$A119,'Data entry'!$B$6:$B$200,{"Confirmed";"Probable"},'Data entry'!$AQ$6:$AQ$200,'Data Validation'!$V$8, 'Data entry'!$BD$6:$BD$200,"&lt;&gt;*Negative*"))</f>
        <v>0</v>
      </c>
      <c r="AC119" s="15">
        <f>SUM(COUNTIFS('Data entry'!$R$6:$R$200,'Summary Data'!$A119,'Data entry'!$B$6:$B$200,{"Confirmed";"Probable"},'Data entry'!$AQ$6:$AQ$200,'Data Validation'!$V$9, 'Data entry'!$BD$6:$BD$200,"&lt;&gt;*Negative*"))</f>
        <v>0</v>
      </c>
      <c r="AD119" s="15">
        <f>SUM(COUNTIFS('Data entry'!$R$6:$R$200,'Summary Data'!$A119,'Data entry'!$B$6:$B$200,{"Confirmed";"Probable"},'Data entry'!$AQ$6:$AQ$200,'Data Validation'!$V$10, 'Data entry'!$BD$6:$BD$200,"&lt;&gt;*Negative*"))</f>
        <v>0</v>
      </c>
      <c r="AE119" s="15">
        <f>SUM(COUNTIFS('Data entry'!$R$6:$R$200,'Summary Data'!$A119,'Data entry'!$B$6:$B$200,{"Confirmed";"Probable"},'Data entry'!$AQ$6:$AQ$200,'Data Validation'!$V$11, 'Data entry'!$BD$6:$BD$200,"&lt;&gt;*Negative*"))</f>
        <v>0</v>
      </c>
      <c r="AF119" s="15">
        <f>SUM(COUNTIFS('Data entry'!$R$6:$R$200,'Summary Data'!$A119,'Data entry'!$B$6:$B$200,{"Confirmed";"Probable"},'Data entry'!$AQ$6:$AQ$200,'Data Validation'!$V$2, 'Data entry'!$AP$6:$AP$200,'Data Validation'!$U$2, 'Data entry'!$BD$6:$BD$200,"&lt;&gt;*Negative*"))</f>
        <v>0</v>
      </c>
      <c r="AG119" s="15">
        <f>SUM(COUNTIFS('Data entry'!$R$6:$R$200,'Summary Data'!$A119,'Data entry'!$B$6:$B$200,{"Confirmed";"Probable"},'Data entry'!$AQ$6:$AQ$200,'Data Validation'!$V$2, 'Data entry'!$AP$6:$AP$200,'Data Validation'!$U$3, 'Data entry'!$BD$6:$BD$200,"&lt;&gt;*Negative*"))</f>
        <v>0</v>
      </c>
      <c r="AH119" s="15">
        <f>SUM(COUNTIFS('Data entry'!$R$6:$R$200,'Summary Data'!$A119,'Data entry'!$B$6:$B$200,{"Confirmed";"Probable"},'Data entry'!$AQ$6:$AQ$200,'Data Validation'!$V$2, 'Data entry'!$AP$6:$AP$200,'Data Validation'!$U$4, 'Data entry'!$BD$6:$BD$200,"&lt;&gt;*Negative*"))</f>
        <v>0</v>
      </c>
      <c r="AI119" s="15">
        <f>SUM(COUNTIFS('Data entry'!$R$6:$R$200,'Summary Data'!$A119,'Data entry'!$B$6:$B$200,{"Confirmed";"Probable"},'Data entry'!$AQ$6:$AQ$200,'Data Validation'!$V$2, 'Data entry'!$AP$6:$AP$200,'Data Validation'!$U$5, 'Data entry'!$BD$6:$BD$200,"&lt;&gt;*Negative*"))</f>
        <v>0</v>
      </c>
      <c r="AJ119" s="15">
        <f>SUM(COUNTIFS('Data entry'!$R$6:$R$200,'Summary Data'!$A119,'Data entry'!$B$6:$B$200,{"Confirmed";"Probable"},'Data entry'!$AQ$6:$AQ$200,'Data Validation'!$V$2, 'Data entry'!$AP$6:$AP$200,'Data Validation'!$U$6, 'Data entry'!$BD$6:$BD$200,"&lt;&gt;*Negative*"))</f>
        <v>0</v>
      </c>
      <c r="AK119" s="15">
        <f>SUM(COUNTIFS('Data entry'!$R$6:$R$200,'Summary Data'!$A119,'Data entry'!$B$6:$B$200,{"Confirmed";"Probable"},'Data entry'!$AQ$6:$AQ$200,'Data Validation'!$V$3, 'Data entry'!$AP$6:$AP$200,'Data Validation'!$U$2, 'Data entry'!$BD$6:$BD$200,"&lt;&gt;*Negative*"))</f>
        <v>0</v>
      </c>
      <c r="AL119" s="15">
        <f>SUM(COUNTIFS('Data entry'!$R$6:$R$200,'Summary Data'!$A119,'Data entry'!$B$6:$B$200,{"Confirmed";"Probable"},'Data entry'!$AQ$6:$AQ$200,'Data Validation'!$V$3, 'Data entry'!$AP$6:$AP$200,'Data Validation'!$U$3, 'Data entry'!$BD$6:$BD$200,"&lt;&gt;*Negative*"))</f>
        <v>0</v>
      </c>
      <c r="AM119" s="15">
        <f>SUM(COUNTIFS('Data entry'!$R$6:$R$200,'Summary Data'!$A119,'Data entry'!$B$6:$B$200,{"Confirmed";"Probable"},'Data entry'!$AQ$6:$AQ$200,'Data Validation'!$V$3, 'Data entry'!$AP$6:$AP$200,'Data Validation'!$U$4, 'Data entry'!$BD$6:$BD$200,"&lt;&gt;*Negative*"))</f>
        <v>0</v>
      </c>
      <c r="AN119" s="15">
        <f>SUM(COUNTIFS('Data entry'!$R$6:$R$200,'Summary Data'!$A119,'Data entry'!$B$6:$B$200,{"Confirmed";"Probable"},'Data entry'!$AQ$6:$AQ$200,'Data Validation'!$V$3, 'Data entry'!$AP$6:$AP$200,'Data Validation'!$U$5, 'Data entry'!$BD$6:$BD$200,"&lt;&gt;*Negative*"))</f>
        <v>0</v>
      </c>
      <c r="AO119" s="15">
        <f>SUM(COUNTIFS('Data entry'!$R$6:$R$200,'Summary Data'!$A119,'Data entry'!$B$6:$B$200,{"Confirmed";"Probable"},'Data entry'!$AQ$6:$AQ$200,'Data Validation'!$V$3, 'Data entry'!$AP$6:$AP$200,'Data Validation'!$U$6, 'Data entry'!$BD$6:$BD$200,"&lt;&gt;*Negative*"))</f>
        <v>0</v>
      </c>
      <c r="AP119" s="15">
        <f>SUM(COUNTIFS('Data entry'!$R$6:$R$200,'Summary Data'!$A119,'Data entry'!$B$6:$B$200,{"Confirmed";"Probable"},'Data entry'!$AQ$6:$AQ$200,'Data Validation'!$V$4, 'Data entry'!$AP$6:$AP$200,'Data Validation'!$U$2, 'Data entry'!$BD$6:$BD$200,"&lt;&gt;*Negative*"))</f>
        <v>0</v>
      </c>
      <c r="AQ119" s="15">
        <f>SUM(COUNTIFS('Data entry'!$R$6:$R$200,'Summary Data'!$A119,'Data entry'!$B$6:$B$200,{"Confirmed";"Probable"},'Data entry'!$AQ$6:$AQ$200,'Data Validation'!$V$4, 'Data entry'!$AP$6:$AP$200,'Data Validation'!$U$3, 'Data entry'!$BD$6:$BD$200,"&lt;&gt;*Negative*"))</f>
        <v>0</v>
      </c>
      <c r="AR119" s="15">
        <f>SUM(COUNTIFS('Data entry'!$R$6:$R$200,'Summary Data'!$A119,'Data entry'!$B$6:$B$200,{"Confirmed";"Probable"},'Data entry'!$AQ$6:$AQ$200,'Data Validation'!$V$4, 'Data entry'!$AP$6:$AP$200,'Data Validation'!$U$4, 'Data entry'!$BD$6:$BD$200,"&lt;&gt;*Negative*"))</f>
        <v>0</v>
      </c>
      <c r="AS119" s="15">
        <f>SUM(COUNTIFS('Data entry'!$R$6:$R$200,'Summary Data'!$A119,'Data entry'!$B$6:$B$200,{"Confirmed";"Probable"},'Data entry'!$AQ$6:$AQ$200,'Data Validation'!$V$4, 'Data entry'!$AP$6:$AP$200,'Data Validation'!$U$5, 'Data entry'!$BD$6:$BD$200,"&lt;&gt;*Negative*"))</f>
        <v>0</v>
      </c>
      <c r="AT119" s="15">
        <f>SUM(COUNTIFS('Data entry'!$R$6:$R$200,'Summary Data'!$A119,'Data entry'!$B$6:$B$200,{"Confirmed";"Probable"},'Data entry'!$AQ$6:$AQ$200,'Data Validation'!$V$4, 'Data entry'!$AP$6:$AP$200,'Data Validation'!$U$6, 'Data entry'!$BD$6:$BD$200,"&lt;&gt;*Negative*"))</f>
        <v>0</v>
      </c>
      <c r="AU119" s="15">
        <f>SUM(COUNTIFS('Data entry'!$R$6:$R$200,'Summary Data'!$A119,'Data entry'!$B$6:$B$200,{"Confirmed";"Probable"},'Data entry'!$AQ$6:$AQ$200,'Data Validation'!$V$5, 'Data entry'!$AP$6:$AP$200,'Data Validation'!$U$2, 'Data entry'!$BD$6:$BD$200,"&lt;&gt;*Negative*"))</f>
        <v>0</v>
      </c>
      <c r="AV119" s="15">
        <f>SUM(COUNTIFS('Data entry'!$R$6:$R$200,'Summary Data'!$A119,'Data entry'!$B$6:$B$200,{"Confirmed";"Probable"},'Data entry'!$AQ$6:$AQ$200,'Data Validation'!$V$5, 'Data entry'!$AP$6:$AP$200,'Data Validation'!$U$3, 'Data entry'!$BD$6:$BD$200,"&lt;&gt;*Negative*"))</f>
        <v>0</v>
      </c>
      <c r="AW119" s="15">
        <f>SUM(COUNTIFS('Data entry'!$R$6:$R$200,'Summary Data'!$A119,'Data entry'!$B$6:$B$200,{"Confirmed";"Probable"},'Data entry'!$AQ$6:$AQ$200,'Data Validation'!$V$5, 'Data entry'!$AP$6:$AP$200,'Data Validation'!$U$4, 'Data entry'!$BD$6:$BD$200,"&lt;&gt;*Negative*"))</f>
        <v>0</v>
      </c>
      <c r="AX119" s="15">
        <f>SUM(COUNTIFS('Data entry'!$R$6:$R$200,'Summary Data'!$A119,'Data entry'!$B$6:$B$200,{"Confirmed";"Probable"},'Data entry'!$AQ$6:$AQ$200,'Data Validation'!$V$5, 'Data entry'!$AP$6:$AP$200,'Data Validation'!$U$5, 'Data entry'!$BD$6:$BD$200,"&lt;&gt;*Negative*"))</f>
        <v>0</v>
      </c>
      <c r="AY119" s="15">
        <f>SUM(COUNTIFS('Data entry'!$R$6:$R$200,'Summary Data'!$A119,'Data entry'!$B$6:$B$200,{"Confirmed";"Probable"},'Data entry'!$AQ$6:$AQ$200,'Data Validation'!$V$5, 'Data entry'!$AP$6:$AP$200,'Data Validation'!$U$6, 'Data entry'!$BD$6:$BD$200,"&lt;&gt;*Negative*"))</f>
        <v>0</v>
      </c>
      <c r="AZ119" s="15">
        <f>SUM(COUNTIFS('Data entry'!$R$6:$R$200,'Summary Data'!$A119,'Data entry'!$B$6:$B$200,{"Confirmed";"Probable"},'Data entry'!$AQ$6:$AQ$200,'Data Validation'!$V$6, 'Data entry'!$AP$6:$AP$200,'Data Validation'!$U$2, 'Data entry'!$BD$6:$BD$200,"&lt;&gt;*Negative*"))</f>
        <v>0</v>
      </c>
      <c r="BA119" s="15">
        <f>SUM(COUNTIFS('Data entry'!$R$6:$R$200,'Summary Data'!$A119,'Data entry'!$B$6:$B$200,{"Confirmed";"Probable"},'Data entry'!$AQ$6:$AQ$200,'Data Validation'!$V$6, 'Data entry'!$AP$6:$AP$200,'Data Validation'!$U$3, 'Data entry'!$BD$6:$BD$200,"&lt;&gt;*Negative*"))</f>
        <v>0</v>
      </c>
      <c r="BB119" s="15">
        <f>SUM(COUNTIFS('Data entry'!$R$6:$R$200,'Summary Data'!$A119,'Data entry'!$B$6:$B$200,{"Confirmed";"Probable"},'Data entry'!$AQ$6:$AQ$200,'Data Validation'!$V$6, 'Data entry'!$AP$6:$AP$200,'Data Validation'!$U$4, 'Data entry'!$BD$6:$BD$200,"&lt;&gt;*Negative*"))</f>
        <v>0</v>
      </c>
      <c r="BC119" s="15">
        <f>SUM(COUNTIFS('Data entry'!$R$6:$R$200,'Summary Data'!$A119,'Data entry'!$B$6:$B$200,{"Confirmed";"Probable"},'Data entry'!$AQ$6:$AQ$200,'Data Validation'!$V$6, 'Data entry'!$AP$6:$AP$200,'Data Validation'!$U$5, 'Data entry'!$BD$6:$BD$200,"&lt;&gt;*Negative*"))</f>
        <v>0</v>
      </c>
      <c r="BD119" s="15">
        <f>SUM(COUNTIFS('Data entry'!$R$6:$R$200,'Summary Data'!$A119,'Data entry'!$B$6:$B$200,{"Confirmed";"Probable"},'Data entry'!$AQ$6:$AQ$200,'Data Validation'!$V$6, 'Data entry'!$AP$6:$AP$200,'Data Validation'!$U$6, 'Data entry'!$BD$6:$BD$200,"&lt;&gt;*Negative*"))</f>
        <v>0</v>
      </c>
      <c r="BE119" s="15">
        <f>SUM(COUNTIFS('Data entry'!$R$6:$R$200,'Summary Data'!$A119,'Data entry'!$B$6:$B$200,{"Confirmed";"Probable"},'Data entry'!$AQ$6:$AQ$200,'Data Validation'!$V$7, 'Data entry'!$AP$6:$AP$200,'Data Validation'!$U$2, 'Data entry'!$BD$6:$BD$200,"&lt;&gt;*Negative*"))</f>
        <v>0</v>
      </c>
      <c r="BF119" s="15">
        <f>SUM(COUNTIFS('Data entry'!$R$6:$R$200,'Summary Data'!$A119,'Data entry'!$B$6:$B$200,{"Confirmed";"Probable"},'Data entry'!$AQ$6:$AQ$200,'Data Validation'!$V$7, 'Data entry'!$AP$6:$AP$200,'Data Validation'!$U$3, 'Data entry'!$BD$6:$BD$200,"&lt;&gt;*Negative*"))</f>
        <v>0</v>
      </c>
      <c r="BG119" s="15">
        <f>SUM(COUNTIFS('Data entry'!$R$6:$R$200,'Summary Data'!$A119,'Data entry'!$B$6:$B$200,{"Confirmed";"Probable"},'Data entry'!$AQ$6:$AQ$200,'Data Validation'!$V$7, 'Data entry'!$AP$6:$AP$200,'Data Validation'!$U$4, 'Data entry'!$BD$6:$BD$200,"&lt;&gt;*Negative*"))</f>
        <v>0</v>
      </c>
      <c r="BH119" s="15">
        <f>SUM(COUNTIFS('Data entry'!$R$6:$R$200,'Summary Data'!$A119,'Data entry'!$B$6:$B$200,{"Confirmed";"Probable"},'Data entry'!$AQ$6:$AQ$200,'Data Validation'!$V$7, 'Data entry'!$AP$6:$AP$200,'Data Validation'!$U$5, 'Data entry'!$BD$6:$BD$200,"&lt;&gt;*Negative*"))</f>
        <v>0</v>
      </c>
      <c r="BI119" s="15">
        <f>SUM(COUNTIFS('Data entry'!$R$6:$R$200,'Summary Data'!$A119,'Data entry'!$B$6:$B$200,{"Confirmed";"Probable"},'Data entry'!$AQ$6:$AQ$200,'Data Validation'!$V$7, 'Data entry'!$AP$6:$AP$200,'Data Validation'!$U$6, 'Data entry'!$BD$6:$BD$200,"&lt;&gt;*Negative*"))</f>
        <v>0</v>
      </c>
      <c r="BJ119" s="15">
        <f>SUM(COUNTIFS('Data entry'!$R$6:$R$200,'Summary Data'!$A119,'Data entry'!$B$6:$B$200,{"Confirmed";"Probable"},'Data entry'!$AQ$6:$AQ$200,'Data Validation'!$V$8, 'Data entry'!$AP$6:$AP$200,'Data Validation'!$U$2, 'Data entry'!$BD$6:$BD$200,"&lt;&gt;*Negative*"))</f>
        <v>0</v>
      </c>
      <c r="BK119" s="15">
        <f>SUM(COUNTIFS('Data entry'!$R$6:$R$200,'Summary Data'!$A119,'Data entry'!$B$6:$B$200,{"Confirmed";"Probable"},'Data entry'!$AQ$6:$AQ$200,'Data Validation'!$V$8, 'Data entry'!$AP$6:$AP$200,'Data Validation'!$U$3, 'Data entry'!$BD$6:$BD$200,"&lt;&gt;*Negative*"))</f>
        <v>0</v>
      </c>
      <c r="BL119" s="15">
        <f>SUM(COUNTIFS('Data entry'!$R$6:$R$200,'Summary Data'!$A119,'Data entry'!$B$6:$B$200,{"Confirmed";"Probable"},'Data entry'!$AQ$6:$AQ$200,'Data Validation'!$V$8, 'Data entry'!$AP$6:$AP$200,'Data Validation'!$U$4, 'Data entry'!$BD$6:$BD$200,"&lt;&gt;*Negative*"))</f>
        <v>0</v>
      </c>
      <c r="BM119" s="15">
        <f>SUM(COUNTIFS('Data entry'!$R$6:$R$200,'Summary Data'!$A119,'Data entry'!$B$6:$B$200,{"Confirmed";"Probable"},'Data entry'!$AQ$6:$AQ$200,'Data Validation'!$V$8, 'Data entry'!$AP$6:$AP$200,'Data Validation'!$U$5, 'Data entry'!$BD$6:$BD$200,"&lt;&gt;*Negative*"))</f>
        <v>0</v>
      </c>
      <c r="BN119" s="15">
        <f>SUM(COUNTIFS('Data entry'!$R$6:$R$200,'Summary Data'!$A119,'Data entry'!$B$6:$B$200,{"Confirmed";"Probable"},'Data entry'!$AQ$6:$AQ$200,'Data Validation'!$V$8, 'Data entry'!$AP$6:$AP$200,'Data Validation'!$U$6, 'Data entry'!$BD$6:$BD$200,"&lt;&gt;*Negative*"))</f>
        <v>0</v>
      </c>
      <c r="BO119" s="15">
        <f>SUM(COUNTIFS('Data entry'!$R$6:$R$200,'Summary Data'!$A119,'Data entry'!$B$6:$B$200,{"Confirmed";"Probable"},'Data entry'!$AQ$6:$AQ$200,'Data Validation'!$V$9, 'Data entry'!$AP$6:$AP$200,'Data Validation'!$U$2, 'Data entry'!$BD$6:$BD$200,"&lt;&gt;*Negative*"))</f>
        <v>0</v>
      </c>
      <c r="BP119" s="15">
        <f>SUM(COUNTIFS('Data entry'!$R$6:$R$200,'Summary Data'!$A119,'Data entry'!$B$6:$B$200,{"Confirmed";"Probable"},'Data entry'!$AQ$6:$AQ$200,'Data Validation'!$V$9, 'Data entry'!$AP$6:$AP$200,'Data Validation'!$U$3, 'Data entry'!$BD$6:$BD$200,"&lt;&gt;*Negative*"))</f>
        <v>0</v>
      </c>
      <c r="BQ119" s="15">
        <f>SUM(COUNTIFS('Data entry'!$R$6:$R$200,'Summary Data'!$A119,'Data entry'!$B$6:$B$200,{"Confirmed";"Probable"},'Data entry'!$AQ$6:$AQ$200,'Data Validation'!$V$9, 'Data entry'!$AP$6:$AP$200,'Data Validation'!$U$4, 'Data entry'!$BD$6:$BD$200,"&lt;&gt;*Negative*"))</f>
        <v>0</v>
      </c>
      <c r="BR119" s="15">
        <f>SUM(COUNTIFS('Data entry'!$R$6:$R$200,'Summary Data'!$A119,'Data entry'!$B$6:$B$200,{"Confirmed";"Probable"},'Data entry'!$AQ$6:$AQ$200,'Data Validation'!$V$9, 'Data entry'!$AP$6:$AP$200,'Data Validation'!$U$5, 'Data entry'!$BD$6:$BD$200,"&lt;&gt;*Negative*"))</f>
        <v>0</v>
      </c>
      <c r="BS119" s="15">
        <f>SUM(COUNTIFS('Data entry'!$R$6:$R$200,'Summary Data'!$A119,'Data entry'!$B$6:$B$200,{"Confirmed";"Probable"},'Data entry'!$AQ$6:$AQ$200,'Data Validation'!$V$9, 'Data entry'!$AP$6:$AP$200,'Data Validation'!$U$6, 'Data entry'!$BD$6:$BD$200,"&lt;&gt;*Negative*"))</f>
        <v>0</v>
      </c>
      <c r="BT119" s="15">
        <f>SUM(COUNTIFS('Data entry'!$R$6:$R$200,'Summary Data'!$A119,'Data entry'!$B$6:$B$200,{"Confirmed";"Probable"},'Data entry'!$AQ$6:$AQ$200,'Data Validation'!$V$10, 'Data entry'!$AP$6:$AP$200,'Data Validation'!$U$2, 'Data entry'!$BD$6:$BD$200,"&lt;&gt;*Negative*"))</f>
        <v>0</v>
      </c>
      <c r="BU119" s="15">
        <f>SUM(COUNTIFS('Data entry'!$R$6:$R$200,'Summary Data'!$A119,'Data entry'!$B$6:$B$200,{"Confirmed";"Probable"},'Data entry'!$AQ$6:$AQ$200,'Data Validation'!$V$10, 'Data entry'!$AP$6:$AP$200,'Data Validation'!$U$3, 'Data entry'!$BD$6:$BD$200,"&lt;&gt;*Negative*"))</f>
        <v>0</v>
      </c>
      <c r="BV119" s="15">
        <f>SUM(COUNTIFS('Data entry'!$R$6:$R$200,'Summary Data'!$A119,'Data entry'!$B$6:$B$200,{"Confirmed";"Probable"},'Data entry'!$AQ$6:$AQ$200,'Data Validation'!$V$10, 'Data entry'!$AP$6:$AP$200,'Data Validation'!$U$4, 'Data entry'!$BD$6:$BD$200,"&lt;&gt;*Negative*"))</f>
        <v>0</v>
      </c>
      <c r="BW119" s="15">
        <f>SUM(COUNTIFS('Data entry'!$R$6:$R$200,'Summary Data'!$A119,'Data entry'!$B$6:$B$200,{"Confirmed";"Probable"},'Data entry'!$AQ$6:$AQ$200,'Data Validation'!$V$10, 'Data entry'!$AP$6:$AP$200,'Data Validation'!$U$5, 'Data entry'!$BD$6:$BD$200,"&lt;&gt;*Negative*"))</f>
        <v>0</v>
      </c>
      <c r="BX119" s="15">
        <f>SUM(COUNTIFS('Data entry'!$R$6:$R$200,'Summary Data'!$A119,'Data entry'!$B$6:$B$200,{"Confirmed";"Probable"},'Data entry'!$AQ$6:$AQ$200,'Data Validation'!$V$10, 'Data entry'!$AP$6:$AP$200,'Data Validation'!$U$6, 'Data entry'!$BD$6:$BD$200,"&lt;&gt;*Negative*"))</f>
        <v>0</v>
      </c>
      <c r="BY119" s="15">
        <f>SUM(COUNTIFS('Data entry'!$R$6:$R$200,'Summary Data'!$A119,'Data entry'!$B$6:$B$200,{"Confirmed";"Probable"},'Data entry'!$AQ$6:$AQ$200,'Data Validation'!$V$11, 'Data entry'!$AP$6:$AP$200,'Data Validation'!$U$2, 'Data entry'!$BD$6:$BD$200,"&lt;&gt;*Negative*"))</f>
        <v>0</v>
      </c>
      <c r="BZ119" s="15">
        <f>SUM(COUNTIFS('Data entry'!$R$6:$R$200,'Summary Data'!$A119,'Data entry'!$B$6:$B$200,{"Confirmed";"Probable"},'Data entry'!$AQ$6:$AQ$200,'Data Validation'!$V$11, 'Data entry'!$AP$6:$AP$200,'Data Validation'!$U$3, 'Data entry'!$BD$6:$BD$200,"&lt;&gt;*Negative*"))</f>
        <v>0</v>
      </c>
      <c r="CA119" s="15">
        <f>SUM(COUNTIFS('Data entry'!$R$6:$R$200,'Summary Data'!$A119,'Data entry'!$B$6:$B$200,{"Confirmed";"Probable"},'Data entry'!$AQ$6:$AQ$200,'Data Validation'!$V$11, 'Data entry'!$AP$6:$AP$200,'Data Validation'!$U$4, 'Data entry'!$BD$6:$BD$200,"&lt;&gt;*Negative*"))</f>
        <v>0</v>
      </c>
      <c r="CB119" s="15">
        <f>SUM(COUNTIFS('Data entry'!$R$6:$R$200,'Summary Data'!$A119,'Data entry'!$B$6:$B$200,{"Confirmed";"Probable"},'Data entry'!$AQ$6:$AQ$200,'Data Validation'!$V$11, 'Data entry'!$AP$6:$AP$200,'Data Validation'!$U$5, 'Data entry'!$BD$6:$BD$200,"&lt;&gt;*Negative*"))</f>
        <v>0</v>
      </c>
      <c r="CC119" s="15">
        <f>SUM(COUNTIFS('Data entry'!$R$6:$R$200,'Summary Data'!$A119,'Data entry'!$B$6:$B$200,{"Confirmed";"Probable"},'Data entry'!$AQ$6:$AQ$200,'Data Validation'!$V$11, 'Data entry'!$AP$6:$AP$200,'Data Validation'!$U$6, 'Data entry'!$BD$6:$BD$200,"&lt;&gt;*Negative*"))</f>
        <v>0</v>
      </c>
    </row>
    <row r="120" spans="1:81" x14ac:dyDescent="0.3">
      <c r="A120" s="12">
        <f t="shared" si="9"/>
        <v>108</v>
      </c>
      <c r="B120" s="13">
        <f t="shared" si="6"/>
        <v>0</v>
      </c>
      <c r="C120" s="13">
        <f>COUNTIFS('Data entry'!$R$6:$R$200,$A120,'Data entry'!$B$6:$B$200,"Confirmed",'Data entry'!$BD$6:$BD$200,"&lt;&gt;*Negative*")</f>
        <v>0</v>
      </c>
      <c r="D120" s="13">
        <f>COUNTIFS('Data entry'!$R$6:$R$200,$A120,'Data entry'!$B$6:$B$200,"Probable",'Data entry'!$BD$6:$BD$200,"&lt;&gt;*Negative*")</f>
        <v>0</v>
      </c>
      <c r="E120" s="13">
        <f>COUNTIFS('Data entry'!$R$6:$R$200,$A120,'Data entry'!$B$6:$B$200,"DNM")</f>
        <v>0</v>
      </c>
      <c r="F120" s="13">
        <f>SUM(COUNTIFS('Data entry'!$R$6:$R$200,'Summary Data'!$A120,'Data entry'!$B$6:$B$200,{"Confirmed";"Probable"},'Data entry'!$AO$6:$AO$200,$F$10, 'Data entry'!$BD$6:$BD$200,"&lt;&gt;*Negative*"))</f>
        <v>0</v>
      </c>
      <c r="G120" s="13">
        <f>SUM(COUNTIFS('Data entry'!$R$6:$R$200,'Summary Data'!$A120,'Data entry'!$B$6:$B$200,{"Confirmed";"Probable"},'Data entry'!$AO$6:$AO$200,$G$10, 'Data entry'!$BD$6:$BD$200,"&lt;&gt;*Negative*"))</f>
        <v>0</v>
      </c>
      <c r="H120" s="13">
        <f>SUM(COUNTIFS('Data entry'!$R$6:$R$200,'Summary Data'!$A120,'Data entry'!$B$6:$B$200,{"Confirmed";"Probable"},'Data entry'!$AO$6:$AO$200,$H$10, 'Data entry'!$BD$6:$BD$200,"&lt;&gt;*Negative*"))</f>
        <v>0</v>
      </c>
      <c r="I120" s="13">
        <f>SUM(COUNTIFS('Data entry'!$R$6:$R$200,'Summary Data'!$A120,'Data entry'!$B$6:$B$200,{"Confirmed";"Probable"},'Data entry'!$AO$6:$AO$200,$I$10, 'Data entry'!$BD$6:$BD$200,"&lt;&gt;*Negative*"))</f>
        <v>0</v>
      </c>
      <c r="J120" s="13">
        <f>SUM(COUNTIFS('Data entry'!$R$6:$R$200,'Summary Data'!$A120,'Data entry'!$B$6:$B$200,{"Confirmed";"Probable"},'Data entry'!$AO$6:$AO$200,$J$10, 'Data entry'!$BD$6:$BD$200,"&lt;&gt;*Negative*"))</f>
        <v>0</v>
      </c>
      <c r="K120" s="13">
        <f>SUM(COUNTIFS('Data entry'!$R$6:$R$200,'Summary Data'!$A120,'Data entry'!$B$6:$B$200,{"Confirmed";"Probable"},'Data entry'!$AO$6:$AO$200,$K$10, 'Data entry'!$BD$6:$BD$200,"&lt;&gt;*Negative*"))</f>
        <v>0</v>
      </c>
      <c r="L120" s="13">
        <f>SUM(COUNTIFS('Data entry'!$R$6:$R$200,'Summary Data'!$A120,'Data entry'!$B$6:$B$200,{"Confirmed";"Probable"},'Data entry'!$AO$6:$AO$200,$L$10, 'Data entry'!$BD$6:$BD$200,"&lt;&gt;*Negative*"))</f>
        <v>0</v>
      </c>
      <c r="M120" s="13">
        <f>SUM(COUNTIFS('Data entry'!$R$6:$R$200,'Summary Data'!$A120,'Data entry'!$B$6:$B$200,{"Confirmed";"Probable"},'Data entry'!$AO$6:$AO$200,$M$10, 'Data entry'!$BD$6:$BD$200,"&lt;&gt;*Negative*"))</f>
        <v>0</v>
      </c>
      <c r="N120" s="13">
        <f>SUM(COUNTIFS('Data entry'!$R$6:$R$200,'Summary Data'!$A120,'Data entry'!$B$6:$B$200,{"Confirmed";"Probable"},'Data entry'!$AO$6:$AO$200,$N$10, 'Data entry'!$BD$6:$BD$200,"&lt;&gt;*Negative*"))</f>
        <v>0</v>
      </c>
      <c r="O120" s="15">
        <f t="shared" si="7"/>
        <v>0</v>
      </c>
      <c r="P120" s="15">
        <f t="shared" si="8"/>
        <v>0</v>
      </c>
      <c r="Q120" s="15">
        <f>SUM(COUNTIFS('Data entry'!$R$6:$R$200,'Summary Data'!$A120,'Data entry'!$B$6:$B$200,{"Confirmed";"Probable"},'Data entry'!$AP$6:$AP$200,'Data Validation'!$U$2, 'Data entry'!$BD$6:$BD$200,"&lt;&gt;*Negative*"))</f>
        <v>0</v>
      </c>
      <c r="R120" s="15">
        <f>SUM(COUNTIFS('Data entry'!$R$6:$R$200,'Summary Data'!$A120,'Data entry'!$B$6:$B$200,{"Confirmed";"Probable"},'Data entry'!$AP$6:$AP$200,'Data Validation'!$U$3, 'Data entry'!$BD$6:$BD$200,"&lt;&gt;*Negative*"))</f>
        <v>0</v>
      </c>
      <c r="S120" s="15">
        <f>SUM(COUNTIFS('Data entry'!$R$6:$R$200,'Summary Data'!$A120,'Data entry'!$B$6:$B$200,{"Confirmed";"Probable"},'Data entry'!$AP$6:$AP$200,'Data Validation'!$U$4, 'Data entry'!$BD$6:$BD$200,"&lt;&gt;*Negative*"))</f>
        <v>0</v>
      </c>
      <c r="T120" s="15">
        <f>SUM(COUNTIFS('Data entry'!$R$6:$R$200,'Summary Data'!$A120,'Data entry'!$B$6:$B$200,{"Confirmed";"Probable"},'Data entry'!$AP$6:$AP$200,'Data Validation'!$U$5, 'Data entry'!$BD$6:$BD$200,"&lt;&gt;*Negative*"))</f>
        <v>0</v>
      </c>
      <c r="U120" s="15">
        <f>SUM(COUNTIFS('Data entry'!$R$6:$R$200,'Summary Data'!$A120,'Data entry'!$B$6:$B$200,{"Confirmed";"Probable"},'Data entry'!$AP$6:$AP$200,'Data Validation'!$U$6, 'Data entry'!$BD$6:$BD$200,"&lt;&gt;*Negative*"))</f>
        <v>0</v>
      </c>
      <c r="V120" s="15">
        <f>SUM(COUNTIFS('Data entry'!$R$6:$R$200,'Summary Data'!$A120,'Data entry'!$B$6:$B$200,{"Confirmed";"Probable"},'Data entry'!$AQ$6:$AQ$200,'Data Validation'!$V$2, 'Data entry'!$BD$6:$BD$200,"&lt;&gt;*Negative*"))</f>
        <v>0</v>
      </c>
      <c r="W120" s="15">
        <f>SUM(COUNTIFS('Data entry'!$R$6:$R$200,'Summary Data'!$A120,'Data entry'!$B$6:$B$200,{"Confirmed";"Probable"},'Data entry'!$AQ$6:$AQ$200,'Data Validation'!$V$3, 'Data entry'!$BD$6:$BD$200,"&lt;&gt;*Negative*"))</f>
        <v>0</v>
      </c>
      <c r="X120" s="15">
        <f>SUM(COUNTIFS('Data entry'!$R$6:$R$200,'Summary Data'!$A120,'Data entry'!$B$6:$B$200,{"Confirmed";"Probable"},'Data entry'!$AQ$6:$AQ$200,'Data Validation'!$V$4, 'Data entry'!$BD$6:$BD$200,"&lt;&gt;*Negative*"))</f>
        <v>0</v>
      </c>
      <c r="Y120" s="15">
        <f>SUM(COUNTIFS('Data entry'!$R$6:$R$200,'Summary Data'!$A120,'Data entry'!$B$6:$B$200,{"Confirmed";"Probable"},'Data entry'!$AQ$6:$AQ$200,'Data Validation'!$V$5, 'Data entry'!$BD$6:$BD$200,"&lt;&gt;*Negative*"))</f>
        <v>0</v>
      </c>
      <c r="Z120" s="15">
        <f>SUM(COUNTIFS('Data entry'!$R$6:$R$200,'Summary Data'!$A120,'Data entry'!$B$6:$B$200,{"Confirmed";"Probable"},'Data entry'!$AQ$6:$AQ$200,'Data Validation'!$V$6, 'Data entry'!$BD$6:$BD$200,"&lt;&gt;*Negative*"))</f>
        <v>0</v>
      </c>
      <c r="AA120" s="15">
        <f>SUM(COUNTIFS('Data entry'!$R$6:$R$200,'Summary Data'!$A120,'Data entry'!$B$6:$B$200,{"Confirmed";"Probable"},'Data entry'!$AQ$6:$AQ$200,'Data Validation'!$V$7, 'Data entry'!$BD$6:$BD$200,"&lt;&gt;*Negative*"))</f>
        <v>0</v>
      </c>
      <c r="AB120" s="15">
        <f>SUM(COUNTIFS('Data entry'!$R$6:$R$200,'Summary Data'!$A120,'Data entry'!$B$6:$B$200,{"Confirmed";"Probable"},'Data entry'!$AQ$6:$AQ$200,'Data Validation'!$V$8, 'Data entry'!$BD$6:$BD$200,"&lt;&gt;*Negative*"))</f>
        <v>0</v>
      </c>
      <c r="AC120" s="15">
        <f>SUM(COUNTIFS('Data entry'!$R$6:$R$200,'Summary Data'!$A120,'Data entry'!$B$6:$B$200,{"Confirmed";"Probable"},'Data entry'!$AQ$6:$AQ$200,'Data Validation'!$V$9, 'Data entry'!$BD$6:$BD$200,"&lt;&gt;*Negative*"))</f>
        <v>0</v>
      </c>
      <c r="AD120" s="15">
        <f>SUM(COUNTIFS('Data entry'!$R$6:$R$200,'Summary Data'!$A120,'Data entry'!$B$6:$B$200,{"Confirmed";"Probable"},'Data entry'!$AQ$6:$AQ$200,'Data Validation'!$V$10, 'Data entry'!$BD$6:$BD$200,"&lt;&gt;*Negative*"))</f>
        <v>0</v>
      </c>
      <c r="AE120" s="15">
        <f>SUM(COUNTIFS('Data entry'!$R$6:$R$200,'Summary Data'!$A120,'Data entry'!$B$6:$B$200,{"Confirmed";"Probable"},'Data entry'!$AQ$6:$AQ$200,'Data Validation'!$V$11, 'Data entry'!$BD$6:$BD$200,"&lt;&gt;*Negative*"))</f>
        <v>0</v>
      </c>
      <c r="AF120" s="15">
        <f>SUM(COUNTIFS('Data entry'!$R$6:$R$200,'Summary Data'!$A120,'Data entry'!$B$6:$B$200,{"Confirmed";"Probable"},'Data entry'!$AQ$6:$AQ$200,'Data Validation'!$V$2, 'Data entry'!$AP$6:$AP$200,'Data Validation'!$U$2, 'Data entry'!$BD$6:$BD$200,"&lt;&gt;*Negative*"))</f>
        <v>0</v>
      </c>
      <c r="AG120" s="15">
        <f>SUM(COUNTIFS('Data entry'!$R$6:$R$200,'Summary Data'!$A120,'Data entry'!$B$6:$B$200,{"Confirmed";"Probable"},'Data entry'!$AQ$6:$AQ$200,'Data Validation'!$V$2, 'Data entry'!$AP$6:$AP$200,'Data Validation'!$U$3, 'Data entry'!$BD$6:$BD$200,"&lt;&gt;*Negative*"))</f>
        <v>0</v>
      </c>
      <c r="AH120" s="15">
        <f>SUM(COUNTIFS('Data entry'!$R$6:$R$200,'Summary Data'!$A120,'Data entry'!$B$6:$B$200,{"Confirmed";"Probable"},'Data entry'!$AQ$6:$AQ$200,'Data Validation'!$V$2, 'Data entry'!$AP$6:$AP$200,'Data Validation'!$U$4, 'Data entry'!$BD$6:$BD$200,"&lt;&gt;*Negative*"))</f>
        <v>0</v>
      </c>
      <c r="AI120" s="15">
        <f>SUM(COUNTIFS('Data entry'!$R$6:$R$200,'Summary Data'!$A120,'Data entry'!$B$6:$B$200,{"Confirmed";"Probable"},'Data entry'!$AQ$6:$AQ$200,'Data Validation'!$V$2, 'Data entry'!$AP$6:$AP$200,'Data Validation'!$U$5, 'Data entry'!$BD$6:$BD$200,"&lt;&gt;*Negative*"))</f>
        <v>0</v>
      </c>
      <c r="AJ120" s="15">
        <f>SUM(COUNTIFS('Data entry'!$R$6:$R$200,'Summary Data'!$A120,'Data entry'!$B$6:$B$200,{"Confirmed";"Probable"},'Data entry'!$AQ$6:$AQ$200,'Data Validation'!$V$2, 'Data entry'!$AP$6:$AP$200,'Data Validation'!$U$6, 'Data entry'!$BD$6:$BD$200,"&lt;&gt;*Negative*"))</f>
        <v>0</v>
      </c>
      <c r="AK120" s="15">
        <f>SUM(COUNTIFS('Data entry'!$R$6:$R$200,'Summary Data'!$A120,'Data entry'!$B$6:$B$200,{"Confirmed";"Probable"},'Data entry'!$AQ$6:$AQ$200,'Data Validation'!$V$3, 'Data entry'!$AP$6:$AP$200,'Data Validation'!$U$2, 'Data entry'!$BD$6:$BD$200,"&lt;&gt;*Negative*"))</f>
        <v>0</v>
      </c>
      <c r="AL120" s="15">
        <f>SUM(COUNTIFS('Data entry'!$R$6:$R$200,'Summary Data'!$A120,'Data entry'!$B$6:$B$200,{"Confirmed";"Probable"},'Data entry'!$AQ$6:$AQ$200,'Data Validation'!$V$3, 'Data entry'!$AP$6:$AP$200,'Data Validation'!$U$3, 'Data entry'!$BD$6:$BD$200,"&lt;&gt;*Negative*"))</f>
        <v>0</v>
      </c>
      <c r="AM120" s="15">
        <f>SUM(COUNTIFS('Data entry'!$R$6:$R$200,'Summary Data'!$A120,'Data entry'!$B$6:$B$200,{"Confirmed";"Probable"},'Data entry'!$AQ$6:$AQ$200,'Data Validation'!$V$3, 'Data entry'!$AP$6:$AP$200,'Data Validation'!$U$4, 'Data entry'!$BD$6:$BD$200,"&lt;&gt;*Negative*"))</f>
        <v>0</v>
      </c>
      <c r="AN120" s="15">
        <f>SUM(COUNTIFS('Data entry'!$R$6:$R$200,'Summary Data'!$A120,'Data entry'!$B$6:$B$200,{"Confirmed";"Probable"},'Data entry'!$AQ$6:$AQ$200,'Data Validation'!$V$3, 'Data entry'!$AP$6:$AP$200,'Data Validation'!$U$5, 'Data entry'!$BD$6:$BD$200,"&lt;&gt;*Negative*"))</f>
        <v>0</v>
      </c>
      <c r="AO120" s="15">
        <f>SUM(COUNTIFS('Data entry'!$R$6:$R$200,'Summary Data'!$A120,'Data entry'!$B$6:$B$200,{"Confirmed";"Probable"},'Data entry'!$AQ$6:$AQ$200,'Data Validation'!$V$3, 'Data entry'!$AP$6:$AP$200,'Data Validation'!$U$6, 'Data entry'!$BD$6:$BD$200,"&lt;&gt;*Negative*"))</f>
        <v>0</v>
      </c>
      <c r="AP120" s="15">
        <f>SUM(COUNTIFS('Data entry'!$R$6:$R$200,'Summary Data'!$A120,'Data entry'!$B$6:$B$200,{"Confirmed";"Probable"},'Data entry'!$AQ$6:$AQ$200,'Data Validation'!$V$4, 'Data entry'!$AP$6:$AP$200,'Data Validation'!$U$2, 'Data entry'!$BD$6:$BD$200,"&lt;&gt;*Negative*"))</f>
        <v>0</v>
      </c>
      <c r="AQ120" s="15">
        <f>SUM(COUNTIFS('Data entry'!$R$6:$R$200,'Summary Data'!$A120,'Data entry'!$B$6:$B$200,{"Confirmed";"Probable"},'Data entry'!$AQ$6:$AQ$200,'Data Validation'!$V$4, 'Data entry'!$AP$6:$AP$200,'Data Validation'!$U$3, 'Data entry'!$BD$6:$BD$200,"&lt;&gt;*Negative*"))</f>
        <v>0</v>
      </c>
      <c r="AR120" s="15">
        <f>SUM(COUNTIFS('Data entry'!$R$6:$R$200,'Summary Data'!$A120,'Data entry'!$B$6:$B$200,{"Confirmed";"Probable"},'Data entry'!$AQ$6:$AQ$200,'Data Validation'!$V$4, 'Data entry'!$AP$6:$AP$200,'Data Validation'!$U$4, 'Data entry'!$BD$6:$BD$200,"&lt;&gt;*Negative*"))</f>
        <v>0</v>
      </c>
      <c r="AS120" s="15">
        <f>SUM(COUNTIFS('Data entry'!$R$6:$R$200,'Summary Data'!$A120,'Data entry'!$B$6:$B$200,{"Confirmed";"Probable"},'Data entry'!$AQ$6:$AQ$200,'Data Validation'!$V$4, 'Data entry'!$AP$6:$AP$200,'Data Validation'!$U$5, 'Data entry'!$BD$6:$BD$200,"&lt;&gt;*Negative*"))</f>
        <v>0</v>
      </c>
      <c r="AT120" s="15">
        <f>SUM(COUNTIFS('Data entry'!$R$6:$R$200,'Summary Data'!$A120,'Data entry'!$B$6:$B$200,{"Confirmed";"Probable"},'Data entry'!$AQ$6:$AQ$200,'Data Validation'!$V$4, 'Data entry'!$AP$6:$AP$200,'Data Validation'!$U$6, 'Data entry'!$BD$6:$BD$200,"&lt;&gt;*Negative*"))</f>
        <v>0</v>
      </c>
      <c r="AU120" s="15">
        <f>SUM(COUNTIFS('Data entry'!$R$6:$R$200,'Summary Data'!$A120,'Data entry'!$B$6:$B$200,{"Confirmed";"Probable"},'Data entry'!$AQ$6:$AQ$200,'Data Validation'!$V$5, 'Data entry'!$AP$6:$AP$200,'Data Validation'!$U$2, 'Data entry'!$BD$6:$BD$200,"&lt;&gt;*Negative*"))</f>
        <v>0</v>
      </c>
      <c r="AV120" s="15">
        <f>SUM(COUNTIFS('Data entry'!$R$6:$R$200,'Summary Data'!$A120,'Data entry'!$B$6:$B$200,{"Confirmed";"Probable"},'Data entry'!$AQ$6:$AQ$200,'Data Validation'!$V$5, 'Data entry'!$AP$6:$AP$200,'Data Validation'!$U$3, 'Data entry'!$BD$6:$BD$200,"&lt;&gt;*Negative*"))</f>
        <v>0</v>
      </c>
      <c r="AW120" s="15">
        <f>SUM(COUNTIFS('Data entry'!$R$6:$R$200,'Summary Data'!$A120,'Data entry'!$B$6:$B$200,{"Confirmed";"Probable"},'Data entry'!$AQ$6:$AQ$200,'Data Validation'!$V$5, 'Data entry'!$AP$6:$AP$200,'Data Validation'!$U$4, 'Data entry'!$BD$6:$BD$200,"&lt;&gt;*Negative*"))</f>
        <v>0</v>
      </c>
      <c r="AX120" s="15">
        <f>SUM(COUNTIFS('Data entry'!$R$6:$R$200,'Summary Data'!$A120,'Data entry'!$B$6:$B$200,{"Confirmed";"Probable"},'Data entry'!$AQ$6:$AQ$200,'Data Validation'!$V$5, 'Data entry'!$AP$6:$AP$200,'Data Validation'!$U$5, 'Data entry'!$BD$6:$BD$200,"&lt;&gt;*Negative*"))</f>
        <v>0</v>
      </c>
      <c r="AY120" s="15">
        <f>SUM(COUNTIFS('Data entry'!$R$6:$R$200,'Summary Data'!$A120,'Data entry'!$B$6:$B$200,{"Confirmed";"Probable"},'Data entry'!$AQ$6:$AQ$200,'Data Validation'!$V$5, 'Data entry'!$AP$6:$AP$200,'Data Validation'!$U$6, 'Data entry'!$BD$6:$BD$200,"&lt;&gt;*Negative*"))</f>
        <v>0</v>
      </c>
      <c r="AZ120" s="15">
        <f>SUM(COUNTIFS('Data entry'!$R$6:$R$200,'Summary Data'!$A120,'Data entry'!$B$6:$B$200,{"Confirmed";"Probable"},'Data entry'!$AQ$6:$AQ$200,'Data Validation'!$V$6, 'Data entry'!$AP$6:$AP$200,'Data Validation'!$U$2, 'Data entry'!$BD$6:$BD$200,"&lt;&gt;*Negative*"))</f>
        <v>0</v>
      </c>
      <c r="BA120" s="15">
        <f>SUM(COUNTIFS('Data entry'!$R$6:$R$200,'Summary Data'!$A120,'Data entry'!$B$6:$B$200,{"Confirmed";"Probable"},'Data entry'!$AQ$6:$AQ$200,'Data Validation'!$V$6, 'Data entry'!$AP$6:$AP$200,'Data Validation'!$U$3, 'Data entry'!$BD$6:$BD$200,"&lt;&gt;*Negative*"))</f>
        <v>0</v>
      </c>
      <c r="BB120" s="15">
        <f>SUM(COUNTIFS('Data entry'!$R$6:$R$200,'Summary Data'!$A120,'Data entry'!$B$6:$B$200,{"Confirmed";"Probable"},'Data entry'!$AQ$6:$AQ$200,'Data Validation'!$V$6, 'Data entry'!$AP$6:$AP$200,'Data Validation'!$U$4, 'Data entry'!$BD$6:$BD$200,"&lt;&gt;*Negative*"))</f>
        <v>0</v>
      </c>
      <c r="BC120" s="15">
        <f>SUM(COUNTIFS('Data entry'!$R$6:$R$200,'Summary Data'!$A120,'Data entry'!$B$6:$B$200,{"Confirmed";"Probable"},'Data entry'!$AQ$6:$AQ$200,'Data Validation'!$V$6, 'Data entry'!$AP$6:$AP$200,'Data Validation'!$U$5, 'Data entry'!$BD$6:$BD$200,"&lt;&gt;*Negative*"))</f>
        <v>0</v>
      </c>
      <c r="BD120" s="15">
        <f>SUM(COUNTIFS('Data entry'!$R$6:$R$200,'Summary Data'!$A120,'Data entry'!$B$6:$B$200,{"Confirmed";"Probable"},'Data entry'!$AQ$6:$AQ$200,'Data Validation'!$V$6, 'Data entry'!$AP$6:$AP$200,'Data Validation'!$U$6, 'Data entry'!$BD$6:$BD$200,"&lt;&gt;*Negative*"))</f>
        <v>0</v>
      </c>
      <c r="BE120" s="15">
        <f>SUM(COUNTIFS('Data entry'!$R$6:$R$200,'Summary Data'!$A120,'Data entry'!$B$6:$B$200,{"Confirmed";"Probable"},'Data entry'!$AQ$6:$AQ$200,'Data Validation'!$V$7, 'Data entry'!$AP$6:$AP$200,'Data Validation'!$U$2, 'Data entry'!$BD$6:$BD$200,"&lt;&gt;*Negative*"))</f>
        <v>0</v>
      </c>
      <c r="BF120" s="15">
        <f>SUM(COUNTIFS('Data entry'!$R$6:$R$200,'Summary Data'!$A120,'Data entry'!$B$6:$B$200,{"Confirmed";"Probable"},'Data entry'!$AQ$6:$AQ$200,'Data Validation'!$V$7, 'Data entry'!$AP$6:$AP$200,'Data Validation'!$U$3, 'Data entry'!$BD$6:$BD$200,"&lt;&gt;*Negative*"))</f>
        <v>0</v>
      </c>
      <c r="BG120" s="15">
        <f>SUM(COUNTIFS('Data entry'!$R$6:$R$200,'Summary Data'!$A120,'Data entry'!$B$6:$B$200,{"Confirmed";"Probable"},'Data entry'!$AQ$6:$AQ$200,'Data Validation'!$V$7, 'Data entry'!$AP$6:$AP$200,'Data Validation'!$U$4, 'Data entry'!$BD$6:$BD$200,"&lt;&gt;*Negative*"))</f>
        <v>0</v>
      </c>
      <c r="BH120" s="15">
        <f>SUM(COUNTIFS('Data entry'!$R$6:$R$200,'Summary Data'!$A120,'Data entry'!$B$6:$B$200,{"Confirmed";"Probable"},'Data entry'!$AQ$6:$AQ$200,'Data Validation'!$V$7, 'Data entry'!$AP$6:$AP$200,'Data Validation'!$U$5, 'Data entry'!$BD$6:$BD$200,"&lt;&gt;*Negative*"))</f>
        <v>0</v>
      </c>
      <c r="BI120" s="15">
        <f>SUM(COUNTIFS('Data entry'!$R$6:$R$200,'Summary Data'!$A120,'Data entry'!$B$6:$B$200,{"Confirmed";"Probable"},'Data entry'!$AQ$6:$AQ$200,'Data Validation'!$V$7, 'Data entry'!$AP$6:$AP$200,'Data Validation'!$U$6, 'Data entry'!$BD$6:$BD$200,"&lt;&gt;*Negative*"))</f>
        <v>0</v>
      </c>
      <c r="BJ120" s="15">
        <f>SUM(COUNTIFS('Data entry'!$R$6:$R$200,'Summary Data'!$A120,'Data entry'!$B$6:$B$200,{"Confirmed";"Probable"},'Data entry'!$AQ$6:$AQ$200,'Data Validation'!$V$8, 'Data entry'!$AP$6:$AP$200,'Data Validation'!$U$2, 'Data entry'!$BD$6:$BD$200,"&lt;&gt;*Negative*"))</f>
        <v>0</v>
      </c>
      <c r="BK120" s="15">
        <f>SUM(COUNTIFS('Data entry'!$R$6:$R$200,'Summary Data'!$A120,'Data entry'!$B$6:$B$200,{"Confirmed";"Probable"},'Data entry'!$AQ$6:$AQ$200,'Data Validation'!$V$8, 'Data entry'!$AP$6:$AP$200,'Data Validation'!$U$3, 'Data entry'!$BD$6:$BD$200,"&lt;&gt;*Negative*"))</f>
        <v>0</v>
      </c>
      <c r="BL120" s="15">
        <f>SUM(COUNTIFS('Data entry'!$R$6:$R$200,'Summary Data'!$A120,'Data entry'!$B$6:$B$200,{"Confirmed";"Probable"},'Data entry'!$AQ$6:$AQ$200,'Data Validation'!$V$8, 'Data entry'!$AP$6:$AP$200,'Data Validation'!$U$4, 'Data entry'!$BD$6:$BD$200,"&lt;&gt;*Negative*"))</f>
        <v>0</v>
      </c>
      <c r="BM120" s="15">
        <f>SUM(COUNTIFS('Data entry'!$R$6:$R$200,'Summary Data'!$A120,'Data entry'!$B$6:$B$200,{"Confirmed";"Probable"},'Data entry'!$AQ$6:$AQ$200,'Data Validation'!$V$8, 'Data entry'!$AP$6:$AP$200,'Data Validation'!$U$5, 'Data entry'!$BD$6:$BD$200,"&lt;&gt;*Negative*"))</f>
        <v>0</v>
      </c>
      <c r="BN120" s="15">
        <f>SUM(COUNTIFS('Data entry'!$R$6:$R$200,'Summary Data'!$A120,'Data entry'!$B$6:$B$200,{"Confirmed";"Probable"},'Data entry'!$AQ$6:$AQ$200,'Data Validation'!$V$8, 'Data entry'!$AP$6:$AP$200,'Data Validation'!$U$6, 'Data entry'!$BD$6:$BD$200,"&lt;&gt;*Negative*"))</f>
        <v>0</v>
      </c>
      <c r="BO120" s="15">
        <f>SUM(COUNTIFS('Data entry'!$R$6:$R$200,'Summary Data'!$A120,'Data entry'!$B$6:$B$200,{"Confirmed";"Probable"},'Data entry'!$AQ$6:$AQ$200,'Data Validation'!$V$9, 'Data entry'!$AP$6:$AP$200,'Data Validation'!$U$2, 'Data entry'!$BD$6:$BD$200,"&lt;&gt;*Negative*"))</f>
        <v>0</v>
      </c>
      <c r="BP120" s="15">
        <f>SUM(COUNTIFS('Data entry'!$R$6:$R$200,'Summary Data'!$A120,'Data entry'!$B$6:$B$200,{"Confirmed";"Probable"},'Data entry'!$AQ$6:$AQ$200,'Data Validation'!$V$9, 'Data entry'!$AP$6:$AP$200,'Data Validation'!$U$3, 'Data entry'!$BD$6:$BD$200,"&lt;&gt;*Negative*"))</f>
        <v>0</v>
      </c>
      <c r="BQ120" s="15">
        <f>SUM(COUNTIFS('Data entry'!$R$6:$R$200,'Summary Data'!$A120,'Data entry'!$B$6:$B$200,{"Confirmed";"Probable"},'Data entry'!$AQ$6:$AQ$200,'Data Validation'!$V$9, 'Data entry'!$AP$6:$AP$200,'Data Validation'!$U$4, 'Data entry'!$BD$6:$BD$200,"&lt;&gt;*Negative*"))</f>
        <v>0</v>
      </c>
      <c r="BR120" s="15">
        <f>SUM(COUNTIFS('Data entry'!$R$6:$R$200,'Summary Data'!$A120,'Data entry'!$B$6:$B$200,{"Confirmed";"Probable"},'Data entry'!$AQ$6:$AQ$200,'Data Validation'!$V$9, 'Data entry'!$AP$6:$AP$200,'Data Validation'!$U$5, 'Data entry'!$BD$6:$BD$200,"&lt;&gt;*Negative*"))</f>
        <v>0</v>
      </c>
      <c r="BS120" s="15">
        <f>SUM(COUNTIFS('Data entry'!$R$6:$R$200,'Summary Data'!$A120,'Data entry'!$B$6:$B$200,{"Confirmed";"Probable"},'Data entry'!$AQ$6:$AQ$200,'Data Validation'!$V$9, 'Data entry'!$AP$6:$AP$200,'Data Validation'!$U$6, 'Data entry'!$BD$6:$BD$200,"&lt;&gt;*Negative*"))</f>
        <v>0</v>
      </c>
      <c r="BT120" s="15">
        <f>SUM(COUNTIFS('Data entry'!$R$6:$R$200,'Summary Data'!$A120,'Data entry'!$B$6:$B$200,{"Confirmed";"Probable"},'Data entry'!$AQ$6:$AQ$200,'Data Validation'!$V$10, 'Data entry'!$AP$6:$AP$200,'Data Validation'!$U$2, 'Data entry'!$BD$6:$BD$200,"&lt;&gt;*Negative*"))</f>
        <v>0</v>
      </c>
      <c r="BU120" s="15">
        <f>SUM(COUNTIFS('Data entry'!$R$6:$R$200,'Summary Data'!$A120,'Data entry'!$B$6:$B$200,{"Confirmed";"Probable"},'Data entry'!$AQ$6:$AQ$200,'Data Validation'!$V$10, 'Data entry'!$AP$6:$AP$200,'Data Validation'!$U$3, 'Data entry'!$BD$6:$BD$200,"&lt;&gt;*Negative*"))</f>
        <v>0</v>
      </c>
      <c r="BV120" s="15">
        <f>SUM(COUNTIFS('Data entry'!$R$6:$R$200,'Summary Data'!$A120,'Data entry'!$B$6:$B$200,{"Confirmed";"Probable"},'Data entry'!$AQ$6:$AQ$200,'Data Validation'!$V$10, 'Data entry'!$AP$6:$AP$200,'Data Validation'!$U$4, 'Data entry'!$BD$6:$BD$200,"&lt;&gt;*Negative*"))</f>
        <v>0</v>
      </c>
      <c r="BW120" s="15">
        <f>SUM(COUNTIFS('Data entry'!$R$6:$R$200,'Summary Data'!$A120,'Data entry'!$B$6:$B$200,{"Confirmed";"Probable"},'Data entry'!$AQ$6:$AQ$200,'Data Validation'!$V$10, 'Data entry'!$AP$6:$AP$200,'Data Validation'!$U$5, 'Data entry'!$BD$6:$BD$200,"&lt;&gt;*Negative*"))</f>
        <v>0</v>
      </c>
      <c r="BX120" s="15">
        <f>SUM(COUNTIFS('Data entry'!$R$6:$R$200,'Summary Data'!$A120,'Data entry'!$B$6:$B$200,{"Confirmed";"Probable"},'Data entry'!$AQ$6:$AQ$200,'Data Validation'!$V$10, 'Data entry'!$AP$6:$AP$200,'Data Validation'!$U$6, 'Data entry'!$BD$6:$BD$200,"&lt;&gt;*Negative*"))</f>
        <v>0</v>
      </c>
      <c r="BY120" s="15">
        <f>SUM(COUNTIFS('Data entry'!$R$6:$R$200,'Summary Data'!$A120,'Data entry'!$B$6:$B$200,{"Confirmed";"Probable"},'Data entry'!$AQ$6:$AQ$200,'Data Validation'!$V$11, 'Data entry'!$AP$6:$AP$200,'Data Validation'!$U$2, 'Data entry'!$BD$6:$BD$200,"&lt;&gt;*Negative*"))</f>
        <v>0</v>
      </c>
      <c r="BZ120" s="15">
        <f>SUM(COUNTIFS('Data entry'!$R$6:$R$200,'Summary Data'!$A120,'Data entry'!$B$6:$B$200,{"Confirmed";"Probable"},'Data entry'!$AQ$6:$AQ$200,'Data Validation'!$V$11, 'Data entry'!$AP$6:$AP$200,'Data Validation'!$U$3, 'Data entry'!$BD$6:$BD$200,"&lt;&gt;*Negative*"))</f>
        <v>0</v>
      </c>
      <c r="CA120" s="15">
        <f>SUM(COUNTIFS('Data entry'!$R$6:$R$200,'Summary Data'!$A120,'Data entry'!$B$6:$B$200,{"Confirmed";"Probable"},'Data entry'!$AQ$6:$AQ$200,'Data Validation'!$V$11, 'Data entry'!$AP$6:$AP$200,'Data Validation'!$U$4, 'Data entry'!$BD$6:$BD$200,"&lt;&gt;*Negative*"))</f>
        <v>0</v>
      </c>
      <c r="CB120" s="15">
        <f>SUM(COUNTIFS('Data entry'!$R$6:$R$200,'Summary Data'!$A120,'Data entry'!$B$6:$B$200,{"Confirmed";"Probable"},'Data entry'!$AQ$6:$AQ$200,'Data Validation'!$V$11, 'Data entry'!$AP$6:$AP$200,'Data Validation'!$U$5, 'Data entry'!$BD$6:$BD$200,"&lt;&gt;*Negative*"))</f>
        <v>0</v>
      </c>
      <c r="CC120" s="15">
        <f>SUM(COUNTIFS('Data entry'!$R$6:$R$200,'Summary Data'!$A120,'Data entry'!$B$6:$B$200,{"Confirmed";"Probable"},'Data entry'!$AQ$6:$AQ$200,'Data Validation'!$V$11, 'Data entry'!$AP$6:$AP$200,'Data Validation'!$U$6, 'Data entry'!$BD$6:$BD$200,"&lt;&gt;*Negative*"))</f>
        <v>0</v>
      </c>
    </row>
    <row r="121" spans="1:81" x14ac:dyDescent="0.3">
      <c r="A121" s="12">
        <f t="shared" si="9"/>
        <v>109</v>
      </c>
      <c r="B121" s="13">
        <f t="shared" si="6"/>
        <v>0</v>
      </c>
      <c r="C121" s="13">
        <f>COUNTIFS('Data entry'!$R$6:$R$200,$A121,'Data entry'!$B$6:$B$200,"Confirmed",'Data entry'!$BD$6:$BD$200,"&lt;&gt;*Negative*")</f>
        <v>0</v>
      </c>
      <c r="D121" s="13">
        <f>COUNTIFS('Data entry'!$R$6:$R$200,$A121,'Data entry'!$B$6:$B$200,"Probable",'Data entry'!$BD$6:$BD$200,"&lt;&gt;*Negative*")</f>
        <v>0</v>
      </c>
      <c r="E121" s="13">
        <f>COUNTIFS('Data entry'!$R$6:$R$200,$A121,'Data entry'!$B$6:$B$200,"DNM")</f>
        <v>0</v>
      </c>
      <c r="F121" s="13">
        <f>SUM(COUNTIFS('Data entry'!$R$6:$R$200,'Summary Data'!$A121,'Data entry'!$B$6:$B$200,{"Confirmed";"Probable"},'Data entry'!$AO$6:$AO$200,$F$10, 'Data entry'!$BD$6:$BD$200,"&lt;&gt;*Negative*"))</f>
        <v>0</v>
      </c>
      <c r="G121" s="13">
        <f>SUM(COUNTIFS('Data entry'!$R$6:$R$200,'Summary Data'!$A121,'Data entry'!$B$6:$B$200,{"Confirmed";"Probable"},'Data entry'!$AO$6:$AO$200,$G$10, 'Data entry'!$BD$6:$BD$200,"&lt;&gt;*Negative*"))</f>
        <v>0</v>
      </c>
      <c r="H121" s="13">
        <f>SUM(COUNTIFS('Data entry'!$R$6:$R$200,'Summary Data'!$A121,'Data entry'!$B$6:$B$200,{"Confirmed";"Probable"},'Data entry'!$AO$6:$AO$200,$H$10, 'Data entry'!$BD$6:$BD$200,"&lt;&gt;*Negative*"))</f>
        <v>0</v>
      </c>
      <c r="I121" s="13">
        <f>SUM(COUNTIFS('Data entry'!$R$6:$R$200,'Summary Data'!$A121,'Data entry'!$B$6:$B$200,{"Confirmed";"Probable"},'Data entry'!$AO$6:$AO$200,$I$10, 'Data entry'!$BD$6:$BD$200,"&lt;&gt;*Negative*"))</f>
        <v>0</v>
      </c>
      <c r="J121" s="13">
        <f>SUM(COUNTIFS('Data entry'!$R$6:$R$200,'Summary Data'!$A121,'Data entry'!$B$6:$B$200,{"Confirmed";"Probable"},'Data entry'!$AO$6:$AO$200,$J$10, 'Data entry'!$BD$6:$BD$200,"&lt;&gt;*Negative*"))</f>
        <v>0</v>
      </c>
      <c r="K121" s="13">
        <f>SUM(COUNTIFS('Data entry'!$R$6:$R$200,'Summary Data'!$A121,'Data entry'!$B$6:$B$200,{"Confirmed";"Probable"},'Data entry'!$AO$6:$AO$200,$K$10, 'Data entry'!$BD$6:$BD$200,"&lt;&gt;*Negative*"))</f>
        <v>0</v>
      </c>
      <c r="L121" s="13">
        <f>SUM(COUNTIFS('Data entry'!$R$6:$R$200,'Summary Data'!$A121,'Data entry'!$B$6:$B$200,{"Confirmed";"Probable"},'Data entry'!$AO$6:$AO$200,$L$10, 'Data entry'!$BD$6:$BD$200,"&lt;&gt;*Negative*"))</f>
        <v>0</v>
      </c>
      <c r="M121" s="13">
        <f>SUM(COUNTIFS('Data entry'!$R$6:$R$200,'Summary Data'!$A121,'Data entry'!$B$6:$B$200,{"Confirmed";"Probable"},'Data entry'!$AO$6:$AO$200,$M$10, 'Data entry'!$BD$6:$BD$200,"&lt;&gt;*Negative*"))</f>
        <v>0</v>
      </c>
      <c r="N121" s="13">
        <f>SUM(COUNTIFS('Data entry'!$R$6:$R$200,'Summary Data'!$A121,'Data entry'!$B$6:$B$200,{"Confirmed";"Probable"},'Data entry'!$AO$6:$AO$200,$N$10, 'Data entry'!$BD$6:$BD$200,"&lt;&gt;*Negative*"))</f>
        <v>0</v>
      </c>
      <c r="O121" s="15">
        <f t="shared" si="7"/>
        <v>0</v>
      </c>
      <c r="P121" s="15">
        <f t="shared" si="8"/>
        <v>0</v>
      </c>
      <c r="Q121" s="15">
        <f>SUM(COUNTIFS('Data entry'!$R$6:$R$200,'Summary Data'!$A121,'Data entry'!$B$6:$B$200,{"Confirmed";"Probable"},'Data entry'!$AP$6:$AP$200,'Data Validation'!$U$2, 'Data entry'!$BD$6:$BD$200,"&lt;&gt;*Negative*"))</f>
        <v>0</v>
      </c>
      <c r="R121" s="15">
        <f>SUM(COUNTIFS('Data entry'!$R$6:$R$200,'Summary Data'!$A121,'Data entry'!$B$6:$B$200,{"Confirmed";"Probable"},'Data entry'!$AP$6:$AP$200,'Data Validation'!$U$3, 'Data entry'!$BD$6:$BD$200,"&lt;&gt;*Negative*"))</f>
        <v>0</v>
      </c>
      <c r="S121" s="15">
        <f>SUM(COUNTIFS('Data entry'!$R$6:$R$200,'Summary Data'!$A121,'Data entry'!$B$6:$B$200,{"Confirmed";"Probable"},'Data entry'!$AP$6:$AP$200,'Data Validation'!$U$4, 'Data entry'!$BD$6:$BD$200,"&lt;&gt;*Negative*"))</f>
        <v>0</v>
      </c>
      <c r="T121" s="15">
        <f>SUM(COUNTIFS('Data entry'!$R$6:$R$200,'Summary Data'!$A121,'Data entry'!$B$6:$B$200,{"Confirmed";"Probable"},'Data entry'!$AP$6:$AP$200,'Data Validation'!$U$5, 'Data entry'!$BD$6:$BD$200,"&lt;&gt;*Negative*"))</f>
        <v>0</v>
      </c>
      <c r="U121" s="15">
        <f>SUM(COUNTIFS('Data entry'!$R$6:$R$200,'Summary Data'!$A121,'Data entry'!$B$6:$B$200,{"Confirmed";"Probable"},'Data entry'!$AP$6:$AP$200,'Data Validation'!$U$6, 'Data entry'!$BD$6:$BD$200,"&lt;&gt;*Negative*"))</f>
        <v>0</v>
      </c>
      <c r="V121" s="15">
        <f>SUM(COUNTIFS('Data entry'!$R$6:$R$200,'Summary Data'!$A121,'Data entry'!$B$6:$B$200,{"Confirmed";"Probable"},'Data entry'!$AQ$6:$AQ$200,'Data Validation'!$V$2, 'Data entry'!$BD$6:$BD$200,"&lt;&gt;*Negative*"))</f>
        <v>0</v>
      </c>
      <c r="W121" s="15">
        <f>SUM(COUNTIFS('Data entry'!$R$6:$R$200,'Summary Data'!$A121,'Data entry'!$B$6:$B$200,{"Confirmed";"Probable"},'Data entry'!$AQ$6:$AQ$200,'Data Validation'!$V$3, 'Data entry'!$BD$6:$BD$200,"&lt;&gt;*Negative*"))</f>
        <v>0</v>
      </c>
      <c r="X121" s="15">
        <f>SUM(COUNTIFS('Data entry'!$R$6:$R$200,'Summary Data'!$A121,'Data entry'!$B$6:$B$200,{"Confirmed";"Probable"},'Data entry'!$AQ$6:$AQ$200,'Data Validation'!$V$4, 'Data entry'!$BD$6:$BD$200,"&lt;&gt;*Negative*"))</f>
        <v>0</v>
      </c>
      <c r="Y121" s="15">
        <f>SUM(COUNTIFS('Data entry'!$R$6:$R$200,'Summary Data'!$A121,'Data entry'!$B$6:$B$200,{"Confirmed";"Probable"},'Data entry'!$AQ$6:$AQ$200,'Data Validation'!$V$5, 'Data entry'!$BD$6:$BD$200,"&lt;&gt;*Negative*"))</f>
        <v>0</v>
      </c>
      <c r="Z121" s="15">
        <f>SUM(COUNTIFS('Data entry'!$R$6:$R$200,'Summary Data'!$A121,'Data entry'!$B$6:$B$200,{"Confirmed";"Probable"},'Data entry'!$AQ$6:$AQ$200,'Data Validation'!$V$6, 'Data entry'!$BD$6:$BD$200,"&lt;&gt;*Negative*"))</f>
        <v>0</v>
      </c>
      <c r="AA121" s="15">
        <f>SUM(COUNTIFS('Data entry'!$R$6:$R$200,'Summary Data'!$A121,'Data entry'!$B$6:$B$200,{"Confirmed";"Probable"},'Data entry'!$AQ$6:$AQ$200,'Data Validation'!$V$7, 'Data entry'!$BD$6:$BD$200,"&lt;&gt;*Negative*"))</f>
        <v>0</v>
      </c>
      <c r="AB121" s="15">
        <f>SUM(COUNTIFS('Data entry'!$R$6:$R$200,'Summary Data'!$A121,'Data entry'!$B$6:$B$200,{"Confirmed";"Probable"},'Data entry'!$AQ$6:$AQ$200,'Data Validation'!$V$8, 'Data entry'!$BD$6:$BD$200,"&lt;&gt;*Negative*"))</f>
        <v>0</v>
      </c>
      <c r="AC121" s="15">
        <f>SUM(COUNTIFS('Data entry'!$R$6:$R$200,'Summary Data'!$A121,'Data entry'!$B$6:$B$200,{"Confirmed";"Probable"},'Data entry'!$AQ$6:$AQ$200,'Data Validation'!$V$9, 'Data entry'!$BD$6:$BD$200,"&lt;&gt;*Negative*"))</f>
        <v>0</v>
      </c>
      <c r="AD121" s="15">
        <f>SUM(COUNTIFS('Data entry'!$R$6:$R$200,'Summary Data'!$A121,'Data entry'!$B$6:$B$200,{"Confirmed";"Probable"},'Data entry'!$AQ$6:$AQ$200,'Data Validation'!$V$10, 'Data entry'!$BD$6:$BD$200,"&lt;&gt;*Negative*"))</f>
        <v>0</v>
      </c>
      <c r="AE121" s="15">
        <f>SUM(COUNTIFS('Data entry'!$R$6:$R$200,'Summary Data'!$A121,'Data entry'!$B$6:$B$200,{"Confirmed";"Probable"},'Data entry'!$AQ$6:$AQ$200,'Data Validation'!$V$11, 'Data entry'!$BD$6:$BD$200,"&lt;&gt;*Negative*"))</f>
        <v>0</v>
      </c>
      <c r="AF121" s="15">
        <f>SUM(COUNTIFS('Data entry'!$R$6:$R$200,'Summary Data'!$A121,'Data entry'!$B$6:$B$200,{"Confirmed";"Probable"},'Data entry'!$AQ$6:$AQ$200,'Data Validation'!$V$2, 'Data entry'!$AP$6:$AP$200,'Data Validation'!$U$2, 'Data entry'!$BD$6:$BD$200,"&lt;&gt;*Negative*"))</f>
        <v>0</v>
      </c>
      <c r="AG121" s="15">
        <f>SUM(COUNTIFS('Data entry'!$R$6:$R$200,'Summary Data'!$A121,'Data entry'!$B$6:$B$200,{"Confirmed";"Probable"},'Data entry'!$AQ$6:$AQ$200,'Data Validation'!$V$2, 'Data entry'!$AP$6:$AP$200,'Data Validation'!$U$3, 'Data entry'!$BD$6:$BD$200,"&lt;&gt;*Negative*"))</f>
        <v>0</v>
      </c>
      <c r="AH121" s="15">
        <f>SUM(COUNTIFS('Data entry'!$R$6:$R$200,'Summary Data'!$A121,'Data entry'!$B$6:$B$200,{"Confirmed";"Probable"},'Data entry'!$AQ$6:$AQ$200,'Data Validation'!$V$2, 'Data entry'!$AP$6:$AP$200,'Data Validation'!$U$4, 'Data entry'!$BD$6:$BD$200,"&lt;&gt;*Negative*"))</f>
        <v>0</v>
      </c>
      <c r="AI121" s="15">
        <f>SUM(COUNTIFS('Data entry'!$R$6:$R$200,'Summary Data'!$A121,'Data entry'!$B$6:$B$200,{"Confirmed";"Probable"},'Data entry'!$AQ$6:$AQ$200,'Data Validation'!$V$2, 'Data entry'!$AP$6:$AP$200,'Data Validation'!$U$5, 'Data entry'!$BD$6:$BD$200,"&lt;&gt;*Negative*"))</f>
        <v>0</v>
      </c>
      <c r="AJ121" s="15">
        <f>SUM(COUNTIFS('Data entry'!$R$6:$R$200,'Summary Data'!$A121,'Data entry'!$B$6:$B$200,{"Confirmed";"Probable"},'Data entry'!$AQ$6:$AQ$200,'Data Validation'!$V$2, 'Data entry'!$AP$6:$AP$200,'Data Validation'!$U$6, 'Data entry'!$BD$6:$BD$200,"&lt;&gt;*Negative*"))</f>
        <v>0</v>
      </c>
      <c r="AK121" s="15">
        <f>SUM(COUNTIFS('Data entry'!$R$6:$R$200,'Summary Data'!$A121,'Data entry'!$B$6:$B$200,{"Confirmed";"Probable"},'Data entry'!$AQ$6:$AQ$200,'Data Validation'!$V$3, 'Data entry'!$AP$6:$AP$200,'Data Validation'!$U$2, 'Data entry'!$BD$6:$BD$200,"&lt;&gt;*Negative*"))</f>
        <v>0</v>
      </c>
      <c r="AL121" s="15">
        <f>SUM(COUNTIFS('Data entry'!$R$6:$R$200,'Summary Data'!$A121,'Data entry'!$B$6:$B$200,{"Confirmed";"Probable"},'Data entry'!$AQ$6:$AQ$200,'Data Validation'!$V$3, 'Data entry'!$AP$6:$AP$200,'Data Validation'!$U$3, 'Data entry'!$BD$6:$BD$200,"&lt;&gt;*Negative*"))</f>
        <v>0</v>
      </c>
      <c r="AM121" s="15">
        <f>SUM(COUNTIFS('Data entry'!$R$6:$R$200,'Summary Data'!$A121,'Data entry'!$B$6:$B$200,{"Confirmed";"Probable"},'Data entry'!$AQ$6:$AQ$200,'Data Validation'!$V$3, 'Data entry'!$AP$6:$AP$200,'Data Validation'!$U$4, 'Data entry'!$BD$6:$BD$200,"&lt;&gt;*Negative*"))</f>
        <v>0</v>
      </c>
      <c r="AN121" s="15">
        <f>SUM(COUNTIFS('Data entry'!$R$6:$R$200,'Summary Data'!$A121,'Data entry'!$B$6:$B$200,{"Confirmed";"Probable"},'Data entry'!$AQ$6:$AQ$200,'Data Validation'!$V$3, 'Data entry'!$AP$6:$AP$200,'Data Validation'!$U$5, 'Data entry'!$BD$6:$BD$200,"&lt;&gt;*Negative*"))</f>
        <v>0</v>
      </c>
      <c r="AO121" s="15">
        <f>SUM(COUNTIFS('Data entry'!$R$6:$R$200,'Summary Data'!$A121,'Data entry'!$B$6:$B$200,{"Confirmed";"Probable"},'Data entry'!$AQ$6:$AQ$200,'Data Validation'!$V$3, 'Data entry'!$AP$6:$AP$200,'Data Validation'!$U$6, 'Data entry'!$BD$6:$BD$200,"&lt;&gt;*Negative*"))</f>
        <v>0</v>
      </c>
      <c r="AP121" s="15">
        <f>SUM(COUNTIFS('Data entry'!$R$6:$R$200,'Summary Data'!$A121,'Data entry'!$B$6:$B$200,{"Confirmed";"Probable"},'Data entry'!$AQ$6:$AQ$200,'Data Validation'!$V$4, 'Data entry'!$AP$6:$AP$200,'Data Validation'!$U$2, 'Data entry'!$BD$6:$BD$200,"&lt;&gt;*Negative*"))</f>
        <v>0</v>
      </c>
      <c r="AQ121" s="15">
        <f>SUM(COUNTIFS('Data entry'!$R$6:$R$200,'Summary Data'!$A121,'Data entry'!$B$6:$B$200,{"Confirmed";"Probable"},'Data entry'!$AQ$6:$AQ$200,'Data Validation'!$V$4, 'Data entry'!$AP$6:$AP$200,'Data Validation'!$U$3, 'Data entry'!$BD$6:$BD$200,"&lt;&gt;*Negative*"))</f>
        <v>0</v>
      </c>
      <c r="AR121" s="15">
        <f>SUM(COUNTIFS('Data entry'!$R$6:$R$200,'Summary Data'!$A121,'Data entry'!$B$6:$B$200,{"Confirmed";"Probable"},'Data entry'!$AQ$6:$AQ$200,'Data Validation'!$V$4, 'Data entry'!$AP$6:$AP$200,'Data Validation'!$U$4, 'Data entry'!$BD$6:$BD$200,"&lt;&gt;*Negative*"))</f>
        <v>0</v>
      </c>
      <c r="AS121" s="15">
        <f>SUM(COUNTIFS('Data entry'!$R$6:$R$200,'Summary Data'!$A121,'Data entry'!$B$6:$B$200,{"Confirmed";"Probable"},'Data entry'!$AQ$6:$AQ$200,'Data Validation'!$V$4, 'Data entry'!$AP$6:$AP$200,'Data Validation'!$U$5, 'Data entry'!$BD$6:$BD$200,"&lt;&gt;*Negative*"))</f>
        <v>0</v>
      </c>
      <c r="AT121" s="15">
        <f>SUM(COUNTIFS('Data entry'!$R$6:$R$200,'Summary Data'!$A121,'Data entry'!$B$6:$B$200,{"Confirmed";"Probable"},'Data entry'!$AQ$6:$AQ$200,'Data Validation'!$V$4, 'Data entry'!$AP$6:$AP$200,'Data Validation'!$U$6, 'Data entry'!$BD$6:$BD$200,"&lt;&gt;*Negative*"))</f>
        <v>0</v>
      </c>
      <c r="AU121" s="15">
        <f>SUM(COUNTIFS('Data entry'!$R$6:$R$200,'Summary Data'!$A121,'Data entry'!$B$6:$B$200,{"Confirmed";"Probable"},'Data entry'!$AQ$6:$AQ$200,'Data Validation'!$V$5, 'Data entry'!$AP$6:$AP$200,'Data Validation'!$U$2, 'Data entry'!$BD$6:$BD$200,"&lt;&gt;*Negative*"))</f>
        <v>0</v>
      </c>
      <c r="AV121" s="15">
        <f>SUM(COUNTIFS('Data entry'!$R$6:$R$200,'Summary Data'!$A121,'Data entry'!$B$6:$B$200,{"Confirmed";"Probable"},'Data entry'!$AQ$6:$AQ$200,'Data Validation'!$V$5, 'Data entry'!$AP$6:$AP$200,'Data Validation'!$U$3, 'Data entry'!$BD$6:$BD$200,"&lt;&gt;*Negative*"))</f>
        <v>0</v>
      </c>
      <c r="AW121" s="15">
        <f>SUM(COUNTIFS('Data entry'!$R$6:$R$200,'Summary Data'!$A121,'Data entry'!$B$6:$B$200,{"Confirmed";"Probable"},'Data entry'!$AQ$6:$AQ$200,'Data Validation'!$V$5, 'Data entry'!$AP$6:$AP$200,'Data Validation'!$U$4, 'Data entry'!$BD$6:$BD$200,"&lt;&gt;*Negative*"))</f>
        <v>0</v>
      </c>
      <c r="AX121" s="15">
        <f>SUM(COUNTIFS('Data entry'!$R$6:$R$200,'Summary Data'!$A121,'Data entry'!$B$6:$B$200,{"Confirmed";"Probable"},'Data entry'!$AQ$6:$AQ$200,'Data Validation'!$V$5, 'Data entry'!$AP$6:$AP$200,'Data Validation'!$U$5, 'Data entry'!$BD$6:$BD$200,"&lt;&gt;*Negative*"))</f>
        <v>0</v>
      </c>
      <c r="AY121" s="15">
        <f>SUM(COUNTIFS('Data entry'!$R$6:$R$200,'Summary Data'!$A121,'Data entry'!$B$6:$B$200,{"Confirmed";"Probable"},'Data entry'!$AQ$6:$AQ$200,'Data Validation'!$V$5, 'Data entry'!$AP$6:$AP$200,'Data Validation'!$U$6, 'Data entry'!$BD$6:$BD$200,"&lt;&gt;*Negative*"))</f>
        <v>0</v>
      </c>
      <c r="AZ121" s="15">
        <f>SUM(COUNTIFS('Data entry'!$R$6:$R$200,'Summary Data'!$A121,'Data entry'!$B$6:$B$200,{"Confirmed";"Probable"},'Data entry'!$AQ$6:$AQ$200,'Data Validation'!$V$6, 'Data entry'!$AP$6:$AP$200,'Data Validation'!$U$2, 'Data entry'!$BD$6:$BD$200,"&lt;&gt;*Negative*"))</f>
        <v>0</v>
      </c>
      <c r="BA121" s="15">
        <f>SUM(COUNTIFS('Data entry'!$R$6:$R$200,'Summary Data'!$A121,'Data entry'!$B$6:$B$200,{"Confirmed";"Probable"},'Data entry'!$AQ$6:$AQ$200,'Data Validation'!$V$6, 'Data entry'!$AP$6:$AP$200,'Data Validation'!$U$3, 'Data entry'!$BD$6:$BD$200,"&lt;&gt;*Negative*"))</f>
        <v>0</v>
      </c>
      <c r="BB121" s="15">
        <f>SUM(COUNTIFS('Data entry'!$R$6:$R$200,'Summary Data'!$A121,'Data entry'!$B$6:$B$200,{"Confirmed";"Probable"},'Data entry'!$AQ$6:$AQ$200,'Data Validation'!$V$6, 'Data entry'!$AP$6:$AP$200,'Data Validation'!$U$4, 'Data entry'!$BD$6:$BD$200,"&lt;&gt;*Negative*"))</f>
        <v>0</v>
      </c>
      <c r="BC121" s="15">
        <f>SUM(COUNTIFS('Data entry'!$R$6:$R$200,'Summary Data'!$A121,'Data entry'!$B$6:$B$200,{"Confirmed";"Probable"},'Data entry'!$AQ$6:$AQ$200,'Data Validation'!$V$6, 'Data entry'!$AP$6:$AP$200,'Data Validation'!$U$5, 'Data entry'!$BD$6:$BD$200,"&lt;&gt;*Negative*"))</f>
        <v>0</v>
      </c>
      <c r="BD121" s="15">
        <f>SUM(COUNTIFS('Data entry'!$R$6:$R$200,'Summary Data'!$A121,'Data entry'!$B$6:$B$200,{"Confirmed";"Probable"},'Data entry'!$AQ$6:$AQ$200,'Data Validation'!$V$6, 'Data entry'!$AP$6:$AP$200,'Data Validation'!$U$6, 'Data entry'!$BD$6:$BD$200,"&lt;&gt;*Negative*"))</f>
        <v>0</v>
      </c>
      <c r="BE121" s="15">
        <f>SUM(COUNTIFS('Data entry'!$R$6:$R$200,'Summary Data'!$A121,'Data entry'!$B$6:$B$200,{"Confirmed";"Probable"},'Data entry'!$AQ$6:$AQ$200,'Data Validation'!$V$7, 'Data entry'!$AP$6:$AP$200,'Data Validation'!$U$2, 'Data entry'!$BD$6:$BD$200,"&lt;&gt;*Negative*"))</f>
        <v>0</v>
      </c>
      <c r="BF121" s="15">
        <f>SUM(COUNTIFS('Data entry'!$R$6:$R$200,'Summary Data'!$A121,'Data entry'!$B$6:$B$200,{"Confirmed";"Probable"},'Data entry'!$AQ$6:$AQ$200,'Data Validation'!$V$7, 'Data entry'!$AP$6:$AP$200,'Data Validation'!$U$3, 'Data entry'!$BD$6:$BD$200,"&lt;&gt;*Negative*"))</f>
        <v>0</v>
      </c>
      <c r="BG121" s="15">
        <f>SUM(COUNTIFS('Data entry'!$R$6:$R$200,'Summary Data'!$A121,'Data entry'!$B$6:$B$200,{"Confirmed";"Probable"},'Data entry'!$AQ$6:$AQ$200,'Data Validation'!$V$7, 'Data entry'!$AP$6:$AP$200,'Data Validation'!$U$4, 'Data entry'!$BD$6:$BD$200,"&lt;&gt;*Negative*"))</f>
        <v>0</v>
      </c>
      <c r="BH121" s="15">
        <f>SUM(COUNTIFS('Data entry'!$R$6:$R$200,'Summary Data'!$A121,'Data entry'!$B$6:$B$200,{"Confirmed";"Probable"},'Data entry'!$AQ$6:$AQ$200,'Data Validation'!$V$7, 'Data entry'!$AP$6:$AP$200,'Data Validation'!$U$5, 'Data entry'!$BD$6:$BD$200,"&lt;&gt;*Negative*"))</f>
        <v>0</v>
      </c>
      <c r="BI121" s="15">
        <f>SUM(COUNTIFS('Data entry'!$R$6:$R$200,'Summary Data'!$A121,'Data entry'!$B$6:$B$200,{"Confirmed";"Probable"},'Data entry'!$AQ$6:$AQ$200,'Data Validation'!$V$7, 'Data entry'!$AP$6:$AP$200,'Data Validation'!$U$6, 'Data entry'!$BD$6:$BD$200,"&lt;&gt;*Negative*"))</f>
        <v>0</v>
      </c>
      <c r="BJ121" s="15">
        <f>SUM(COUNTIFS('Data entry'!$R$6:$R$200,'Summary Data'!$A121,'Data entry'!$B$6:$B$200,{"Confirmed";"Probable"},'Data entry'!$AQ$6:$AQ$200,'Data Validation'!$V$8, 'Data entry'!$AP$6:$AP$200,'Data Validation'!$U$2, 'Data entry'!$BD$6:$BD$200,"&lt;&gt;*Negative*"))</f>
        <v>0</v>
      </c>
      <c r="BK121" s="15">
        <f>SUM(COUNTIFS('Data entry'!$R$6:$R$200,'Summary Data'!$A121,'Data entry'!$B$6:$B$200,{"Confirmed";"Probable"},'Data entry'!$AQ$6:$AQ$200,'Data Validation'!$V$8, 'Data entry'!$AP$6:$AP$200,'Data Validation'!$U$3, 'Data entry'!$BD$6:$BD$200,"&lt;&gt;*Negative*"))</f>
        <v>0</v>
      </c>
      <c r="BL121" s="15">
        <f>SUM(COUNTIFS('Data entry'!$R$6:$R$200,'Summary Data'!$A121,'Data entry'!$B$6:$B$200,{"Confirmed";"Probable"},'Data entry'!$AQ$6:$AQ$200,'Data Validation'!$V$8, 'Data entry'!$AP$6:$AP$200,'Data Validation'!$U$4, 'Data entry'!$BD$6:$BD$200,"&lt;&gt;*Negative*"))</f>
        <v>0</v>
      </c>
      <c r="BM121" s="15">
        <f>SUM(COUNTIFS('Data entry'!$R$6:$R$200,'Summary Data'!$A121,'Data entry'!$B$6:$B$200,{"Confirmed";"Probable"},'Data entry'!$AQ$6:$AQ$200,'Data Validation'!$V$8, 'Data entry'!$AP$6:$AP$200,'Data Validation'!$U$5, 'Data entry'!$BD$6:$BD$200,"&lt;&gt;*Negative*"))</f>
        <v>0</v>
      </c>
      <c r="BN121" s="15">
        <f>SUM(COUNTIFS('Data entry'!$R$6:$R$200,'Summary Data'!$A121,'Data entry'!$B$6:$B$200,{"Confirmed";"Probable"},'Data entry'!$AQ$6:$AQ$200,'Data Validation'!$V$8, 'Data entry'!$AP$6:$AP$200,'Data Validation'!$U$6, 'Data entry'!$BD$6:$BD$200,"&lt;&gt;*Negative*"))</f>
        <v>0</v>
      </c>
      <c r="BO121" s="15">
        <f>SUM(COUNTIFS('Data entry'!$R$6:$R$200,'Summary Data'!$A121,'Data entry'!$B$6:$B$200,{"Confirmed";"Probable"},'Data entry'!$AQ$6:$AQ$200,'Data Validation'!$V$9, 'Data entry'!$AP$6:$AP$200,'Data Validation'!$U$2, 'Data entry'!$BD$6:$BD$200,"&lt;&gt;*Negative*"))</f>
        <v>0</v>
      </c>
      <c r="BP121" s="15">
        <f>SUM(COUNTIFS('Data entry'!$R$6:$R$200,'Summary Data'!$A121,'Data entry'!$B$6:$B$200,{"Confirmed";"Probable"},'Data entry'!$AQ$6:$AQ$200,'Data Validation'!$V$9, 'Data entry'!$AP$6:$AP$200,'Data Validation'!$U$3, 'Data entry'!$BD$6:$BD$200,"&lt;&gt;*Negative*"))</f>
        <v>0</v>
      </c>
      <c r="BQ121" s="15">
        <f>SUM(COUNTIFS('Data entry'!$R$6:$R$200,'Summary Data'!$A121,'Data entry'!$B$6:$B$200,{"Confirmed";"Probable"},'Data entry'!$AQ$6:$AQ$200,'Data Validation'!$V$9, 'Data entry'!$AP$6:$AP$200,'Data Validation'!$U$4, 'Data entry'!$BD$6:$BD$200,"&lt;&gt;*Negative*"))</f>
        <v>0</v>
      </c>
      <c r="BR121" s="15">
        <f>SUM(COUNTIFS('Data entry'!$R$6:$R$200,'Summary Data'!$A121,'Data entry'!$B$6:$B$200,{"Confirmed";"Probable"},'Data entry'!$AQ$6:$AQ$200,'Data Validation'!$V$9, 'Data entry'!$AP$6:$AP$200,'Data Validation'!$U$5, 'Data entry'!$BD$6:$BD$200,"&lt;&gt;*Negative*"))</f>
        <v>0</v>
      </c>
      <c r="BS121" s="15">
        <f>SUM(COUNTIFS('Data entry'!$R$6:$R$200,'Summary Data'!$A121,'Data entry'!$B$6:$B$200,{"Confirmed";"Probable"},'Data entry'!$AQ$6:$AQ$200,'Data Validation'!$V$9, 'Data entry'!$AP$6:$AP$200,'Data Validation'!$U$6, 'Data entry'!$BD$6:$BD$200,"&lt;&gt;*Negative*"))</f>
        <v>0</v>
      </c>
      <c r="BT121" s="15">
        <f>SUM(COUNTIFS('Data entry'!$R$6:$R$200,'Summary Data'!$A121,'Data entry'!$B$6:$B$200,{"Confirmed";"Probable"},'Data entry'!$AQ$6:$AQ$200,'Data Validation'!$V$10, 'Data entry'!$AP$6:$AP$200,'Data Validation'!$U$2, 'Data entry'!$BD$6:$BD$200,"&lt;&gt;*Negative*"))</f>
        <v>0</v>
      </c>
      <c r="BU121" s="15">
        <f>SUM(COUNTIFS('Data entry'!$R$6:$R$200,'Summary Data'!$A121,'Data entry'!$B$6:$B$200,{"Confirmed";"Probable"},'Data entry'!$AQ$6:$AQ$200,'Data Validation'!$V$10, 'Data entry'!$AP$6:$AP$200,'Data Validation'!$U$3, 'Data entry'!$BD$6:$BD$200,"&lt;&gt;*Negative*"))</f>
        <v>0</v>
      </c>
      <c r="BV121" s="15">
        <f>SUM(COUNTIFS('Data entry'!$R$6:$R$200,'Summary Data'!$A121,'Data entry'!$B$6:$B$200,{"Confirmed";"Probable"},'Data entry'!$AQ$6:$AQ$200,'Data Validation'!$V$10, 'Data entry'!$AP$6:$AP$200,'Data Validation'!$U$4, 'Data entry'!$BD$6:$BD$200,"&lt;&gt;*Negative*"))</f>
        <v>0</v>
      </c>
      <c r="BW121" s="15">
        <f>SUM(COUNTIFS('Data entry'!$R$6:$R$200,'Summary Data'!$A121,'Data entry'!$B$6:$B$200,{"Confirmed";"Probable"},'Data entry'!$AQ$6:$AQ$200,'Data Validation'!$V$10, 'Data entry'!$AP$6:$AP$200,'Data Validation'!$U$5, 'Data entry'!$BD$6:$BD$200,"&lt;&gt;*Negative*"))</f>
        <v>0</v>
      </c>
      <c r="BX121" s="15">
        <f>SUM(COUNTIFS('Data entry'!$R$6:$R$200,'Summary Data'!$A121,'Data entry'!$B$6:$B$200,{"Confirmed";"Probable"},'Data entry'!$AQ$6:$AQ$200,'Data Validation'!$V$10, 'Data entry'!$AP$6:$AP$200,'Data Validation'!$U$6, 'Data entry'!$BD$6:$BD$200,"&lt;&gt;*Negative*"))</f>
        <v>0</v>
      </c>
      <c r="BY121" s="15">
        <f>SUM(COUNTIFS('Data entry'!$R$6:$R$200,'Summary Data'!$A121,'Data entry'!$B$6:$B$200,{"Confirmed";"Probable"},'Data entry'!$AQ$6:$AQ$200,'Data Validation'!$V$11, 'Data entry'!$AP$6:$AP$200,'Data Validation'!$U$2, 'Data entry'!$BD$6:$BD$200,"&lt;&gt;*Negative*"))</f>
        <v>0</v>
      </c>
      <c r="BZ121" s="15">
        <f>SUM(COUNTIFS('Data entry'!$R$6:$R$200,'Summary Data'!$A121,'Data entry'!$B$6:$B$200,{"Confirmed";"Probable"},'Data entry'!$AQ$6:$AQ$200,'Data Validation'!$V$11, 'Data entry'!$AP$6:$AP$200,'Data Validation'!$U$3, 'Data entry'!$BD$6:$BD$200,"&lt;&gt;*Negative*"))</f>
        <v>0</v>
      </c>
      <c r="CA121" s="15">
        <f>SUM(COUNTIFS('Data entry'!$R$6:$R$200,'Summary Data'!$A121,'Data entry'!$B$6:$B$200,{"Confirmed";"Probable"},'Data entry'!$AQ$6:$AQ$200,'Data Validation'!$V$11, 'Data entry'!$AP$6:$AP$200,'Data Validation'!$U$4, 'Data entry'!$BD$6:$BD$200,"&lt;&gt;*Negative*"))</f>
        <v>0</v>
      </c>
      <c r="CB121" s="15">
        <f>SUM(COUNTIFS('Data entry'!$R$6:$R$200,'Summary Data'!$A121,'Data entry'!$B$6:$B$200,{"Confirmed";"Probable"},'Data entry'!$AQ$6:$AQ$200,'Data Validation'!$V$11, 'Data entry'!$AP$6:$AP$200,'Data Validation'!$U$5, 'Data entry'!$BD$6:$BD$200,"&lt;&gt;*Negative*"))</f>
        <v>0</v>
      </c>
      <c r="CC121" s="15">
        <f>SUM(COUNTIFS('Data entry'!$R$6:$R$200,'Summary Data'!$A121,'Data entry'!$B$6:$B$200,{"Confirmed";"Probable"},'Data entry'!$AQ$6:$AQ$200,'Data Validation'!$V$11, 'Data entry'!$AP$6:$AP$200,'Data Validation'!$U$6, 'Data entry'!$BD$6:$BD$200,"&lt;&gt;*Negative*"))</f>
        <v>0</v>
      </c>
    </row>
    <row r="122" spans="1:81" x14ac:dyDescent="0.3">
      <c r="A122" s="12">
        <f t="shared" si="9"/>
        <v>110</v>
      </c>
      <c r="B122" s="13">
        <f t="shared" si="6"/>
        <v>0</v>
      </c>
      <c r="C122" s="13">
        <f>COUNTIFS('Data entry'!$R$6:$R$200,$A122,'Data entry'!$B$6:$B$200,"Confirmed",'Data entry'!$BD$6:$BD$200,"&lt;&gt;*Negative*")</f>
        <v>0</v>
      </c>
      <c r="D122" s="13">
        <f>COUNTIFS('Data entry'!$R$6:$R$200,$A122,'Data entry'!$B$6:$B$200,"Probable",'Data entry'!$BD$6:$BD$200,"&lt;&gt;*Negative*")</f>
        <v>0</v>
      </c>
      <c r="E122" s="13">
        <f>COUNTIFS('Data entry'!$R$6:$R$200,$A122,'Data entry'!$B$6:$B$200,"DNM")</f>
        <v>0</v>
      </c>
      <c r="F122" s="13">
        <f>SUM(COUNTIFS('Data entry'!$R$6:$R$200,'Summary Data'!$A122,'Data entry'!$B$6:$B$200,{"Confirmed";"Probable"},'Data entry'!$AO$6:$AO$200,$F$10, 'Data entry'!$BD$6:$BD$200,"&lt;&gt;*Negative*"))</f>
        <v>0</v>
      </c>
      <c r="G122" s="13">
        <f>SUM(COUNTIFS('Data entry'!$R$6:$R$200,'Summary Data'!$A122,'Data entry'!$B$6:$B$200,{"Confirmed";"Probable"},'Data entry'!$AO$6:$AO$200,$G$10, 'Data entry'!$BD$6:$BD$200,"&lt;&gt;*Negative*"))</f>
        <v>0</v>
      </c>
      <c r="H122" s="13">
        <f>SUM(COUNTIFS('Data entry'!$R$6:$R$200,'Summary Data'!$A122,'Data entry'!$B$6:$B$200,{"Confirmed";"Probable"},'Data entry'!$AO$6:$AO$200,$H$10, 'Data entry'!$BD$6:$BD$200,"&lt;&gt;*Negative*"))</f>
        <v>0</v>
      </c>
      <c r="I122" s="13">
        <f>SUM(COUNTIFS('Data entry'!$R$6:$R$200,'Summary Data'!$A122,'Data entry'!$B$6:$B$200,{"Confirmed";"Probable"},'Data entry'!$AO$6:$AO$200,$I$10, 'Data entry'!$BD$6:$BD$200,"&lt;&gt;*Negative*"))</f>
        <v>0</v>
      </c>
      <c r="J122" s="13">
        <f>SUM(COUNTIFS('Data entry'!$R$6:$R$200,'Summary Data'!$A122,'Data entry'!$B$6:$B$200,{"Confirmed";"Probable"},'Data entry'!$AO$6:$AO$200,$J$10, 'Data entry'!$BD$6:$BD$200,"&lt;&gt;*Negative*"))</f>
        <v>0</v>
      </c>
      <c r="K122" s="13">
        <f>SUM(COUNTIFS('Data entry'!$R$6:$R$200,'Summary Data'!$A122,'Data entry'!$B$6:$B$200,{"Confirmed";"Probable"},'Data entry'!$AO$6:$AO$200,$K$10, 'Data entry'!$BD$6:$BD$200,"&lt;&gt;*Negative*"))</f>
        <v>0</v>
      </c>
      <c r="L122" s="13">
        <f>SUM(COUNTIFS('Data entry'!$R$6:$R$200,'Summary Data'!$A122,'Data entry'!$B$6:$B$200,{"Confirmed";"Probable"},'Data entry'!$AO$6:$AO$200,$L$10, 'Data entry'!$BD$6:$BD$200,"&lt;&gt;*Negative*"))</f>
        <v>0</v>
      </c>
      <c r="M122" s="13">
        <f>SUM(COUNTIFS('Data entry'!$R$6:$R$200,'Summary Data'!$A122,'Data entry'!$B$6:$B$200,{"Confirmed";"Probable"},'Data entry'!$AO$6:$AO$200,$M$10, 'Data entry'!$BD$6:$BD$200,"&lt;&gt;*Negative*"))</f>
        <v>0</v>
      </c>
      <c r="N122" s="13">
        <f>SUM(COUNTIFS('Data entry'!$R$6:$R$200,'Summary Data'!$A122,'Data entry'!$B$6:$B$200,{"Confirmed";"Probable"},'Data entry'!$AO$6:$AO$200,$N$10, 'Data entry'!$BD$6:$BD$200,"&lt;&gt;*Negative*"))</f>
        <v>0</v>
      </c>
      <c r="O122" s="15">
        <f t="shared" si="7"/>
        <v>0</v>
      </c>
      <c r="P122" s="15">
        <f t="shared" si="8"/>
        <v>0</v>
      </c>
      <c r="Q122" s="15">
        <f>SUM(COUNTIFS('Data entry'!$R$6:$R$200,'Summary Data'!$A122,'Data entry'!$B$6:$B$200,{"Confirmed";"Probable"},'Data entry'!$AP$6:$AP$200,'Data Validation'!$U$2, 'Data entry'!$BD$6:$BD$200,"&lt;&gt;*Negative*"))</f>
        <v>0</v>
      </c>
      <c r="R122" s="15">
        <f>SUM(COUNTIFS('Data entry'!$R$6:$R$200,'Summary Data'!$A122,'Data entry'!$B$6:$B$200,{"Confirmed";"Probable"},'Data entry'!$AP$6:$AP$200,'Data Validation'!$U$3, 'Data entry'!$BD$6:$BD$200,"&lt;&gt;*Negative*"))</f>
        <v>0</v>
      </c>
      <c r="S122" s="15">
        <f>SUM(COUNTIFS('Data entry'!$R$6:$R$200,'Summary Data'!$A122,'Data entry'!$B$6:$B$200,{"Confirmed";"Probable"},'Data entry'!$AP$6:$AP$200,'Data Validation'!$U$4, 'Data entry'!$BD$6:$BD$200,"&lt;&gt;*Negative*"))</f>
        <v>0</v>
      </c>
      <c r="T122" s="15">
        <f>SUM(COUNTIFS('Data entry'!$R$6:$R$200,'Summary Data'!$A122,'Data entry'!$B$6:$B$200,{"Confirmed";"Probable"},'Data entry'!$AP$6:$AP$200,'Data Validation'!$U$5, 'Data entry'!$BD$6:$BD$200,"&lt;&gt;*Negative*"))</f>
        <v>0</v>
      </c>
      <c r="U122" s="15">
        <f>SUM(COUNTIFS('Data entry'!$R$6:$R$200,'Summary Data'!$A122,'Data entry'!$B$6:$B$200,{"Confirmed";"Probable"},'Data entry'!$AP$6:$AP$200,'Data Validation'!$U$6, 'Data entry'!$BD$6:$BD$200,"&lt;&gt;*Negative*"))</f>
        <v>0</v>
      </c>
      <c r="V122" s="15">
        <f>SUM(COUNTIFS('Data entry'!$R$6:$R$200,'Summary Data'!$A122,'Data entry'!$B$6:$B$200,{"Confirmed";"Probable"},'Data entry'!$AQ$6:$AQ$200,'Data Validation'!$V$2, 'Data entry'!$BD$6:$BD$200,"&lt;&gt;*Negative*"))</f>
        <v>0</v>
      </c>
      <c r="W122" s="15">
        <f>SUM(COUNTIFS('Data entry'!$R$6:$R$200,'Summary Data'!$A122,'Data entry'!$B$6:$B$200,{"Confirmed";"Probable"},'Data entry'!$AQ$6:$AQ$200,'Data Validation'!$V$3, 'Data entry'!$BD$6:$BD$200,"&lt;&gt;*Negative*"))</f>
        <v>0</v>
      </c>
      <c r="X122" s="15">
        <f>SUM(COUNTIFS('Data entry'!$R$6:$R$200,'Summary Data'!$A122,'Data entry'!$B$6:$B$200,{"Confirmed";"Probable"},'Data entry'!$AQ$6:$AQ$200,'Data Validation'!$V$4, 'Data entry'!$BD$6:$BD$200,"&lt;&gt;*Negative*"))</f>
        <v>0</v>
      </c>
      <c r="Y122" s="15">
        <f>SUM(COUNTIFS('Data entry'!$R$6:$R$200,'Summary Data'!$A122,'Data entry'!$B$6:$B$200,{"Confirmed";"Probable"},'Data entry'!$AQ$6:$AQ$200,'Data Validation'!$V$5, 'Data entry'!$BD$6:$BD$200,"&lt;&gt;*Negative*"))</f>
        <v>0</v>
      </c>
      <c r="Z122" s="15">
        <f>SUM(COUNTIFS('Data entry'!$R$6:$R$200,'Summary Data'!$A122,'Data entry'!$B$6:$B$200,{"Confirmed";"Probable"},'Data entry'!$AQ$6:$AQ$200,'Data Validation'!$V$6, 'Data entry'!$BD$6:$BD$200,"&lt;&gt;*Negative*"))</f>
        <v>0</v>
      </c>
      <c r="AA122" s="15">
        <f>SUM(COUNTIFS('Data entry'!$R$6:$R$200,'Summary Data'!$A122,'Data entry'!$B$6:$B$200,{"Confirmed";"Probable"},'Data entry'!$AQ$6:$AQ$200,'Data Validation'!$V$7, 'Data entry'!$BD$6:$BD$200,"&lt;&gt;*Negative*"))</f>
        <v>0</v>
      </c>
      <c r="AB122" s="15">
        <f>SUM(COUNTIFS('Data entry'!$R$6:$R$200,'Summary Data'!$A122,'Data entry'!$B$6:$B$200,{"Confirmed";"Probable"},'Data entry'!$AQ$6:$AQ$200,'Data Validation'!$V$8, 'Data entry'!$BD$6:$BD$200,"&lt;&gt;*Negative*"))</f>
        <v>0</v>
      </c>
      <c r="AC122" s="15">
        <f>SUM(COUNTIFS('Data entry'!$R$6:$R$200,'Summary Data'!$A122,'Data entry'!$B$6:$B$200,{"Confirmed";"Probable"},'Data entry'!$AQ$6:$AQ$200,'Data Validation'!$V$9, 'Data entry'!$BD$6:$BD$200,"&lt;&gt;*Negative*"))</f>
        <v>0</v>
      </c>
      <c r="AD122" s="15">
        <f>SUM(COUNTIFS('Data entry'!$R$6:$R$200,'Summary Data'!$A122,'Data entry'!$B$6:$B$200,{"Confirmed";"Probable"},'Data entry'!$AQ$6:$AQ$200,'Data Validation'!$V$10, 'Data entry'!$BD$6:$BD$200,"&lt;&gt;*Negative*"))</f>
        <v>0</v>
      </c>
      <c r="AE122" s="15">
        <f>SUM(COUNTIFS('Data entry'!$R$6:$R$200,'Summary Data'!$A122,'Data entry'!$B$6:$B$200,{"Confirmed";"Probable"},'Data entry'!$AQ$6:$AQ$200,'Data Validation'!$V$11, 'Data entry'!$BD$6:$BD$200,"&lt;&gt;*Negative*"))</f>
        <v>0</v>
      </c>
      <c r="AF122" s="15">
        <f>SUM(COUNTIFS('Data entry'!$R$6:$R$200,'Summary Data'!$A122,'Data entry'!$B$6:$B$200,{"Confirmed";"Probable"},'Data entry'!$AQ$6:$AQ$200,'Data Validation'!$V$2, 'Data entry'!$AP$6:$AP$200,'Data Validation'!$U$2, 'Data entry'!$BD$6:$BD$200,"&lt;&gt;*Negative*"))</f>
        <v>0</v>
      </c>
      <c r="AG122" s="15">
        <f>SUM(COUNTIFS('Data entry'!$R$6:$R$200,'Summary Data'!$A122,'Data entry'!$B$6:$B$200,{"Confirmed";"Probable"},'Data entry'!$AQ$6:$AQ$200,'Data Validation'!$V$2, 'Data entry'!$AP$6:$AP$200,'Data Validation'!$U$3, 'Data entry'!$BD$6:$BD$200,"&lt;&gt;*Negative*"))</f>
        <v>0</v>
      </c>
      <c r="AH122" s="15">
        <f>SUM(COUNTIFS('Data entry'!$R$6:$R$200,'Summary Data'!$A122,'Data entry'!$B$6:$B$200,{"Confirmed";"Probable"},'Data entry'!$AQ$6:$AQ$200,'Data Validation'!$V$2, 'Data entry'!$AP$6:$AP$200,'Data Validation'!$U$4, 'Data entry'!$BD$6:$BD$200,"&lt;&gt;*Negative*"))</f>
        <v>0</v>
      </c>
      <c r="AI122" s="15">
        <f>SUM(COUNTIFS('Data entry'!$R$6:$R$200,'Summary Data'!$A122,'Data entry'!$B$6:$B$200,{"Confirmed";"Probable"},'Data entry'!$AQ$6:$AQ$200,'Data Validation'!$V$2, 'Data entry'!$AP$6:$AP$200,'Data Validation'!$U$5, 'Data entry'!$BD$6:$BD$200,"&lt;&gt;*Negative*"))</f>
        <v>0</v>
      </c>
      <c r="AJ122" s="15">
        <f>SUM(COUNTIFS('Data entry'!$R$6:$R$200,'Summary Data'!$A122,'Data entry'!$B$6:$B$200,{"Confirmed";"Probable"},'Data entry'!$AQ$6:$AQ$200,'Data Validation'!$V$2, 'Data entry'!$AP$6:$AP$200,'Data Validation'!$U$6, 'Data entry'!$BD$6:$BD$200,"&lt;&gt;*Negative*"))</f>
        <v>0</v>
      </c>
      <c r="AK122" s="15">
        <f>SUM(COUNTIFS('Data entry'!$R$6:$R$200,'Summary Data'!$A122,'Data entry'!$B$6:$B$200,{"Confirmed";"Probable"},'Data entry'!$AQ$6:$AQ$200,'Data Validation'!$V$3, 'Data entry'!$AP$6:$AP$200,'Data Validation'!$U$2, 'Data entry'!$BD$6:$BD$200,"&lt;&gt;*Negative*"))</f>
        <v>0</v>
      </c>
      <c r="AL122" s="15">
        <f>SUM(COUNTIFS('Data entry'!$R$6:$R$200,'Summary Data'!$A122,'Data entry'!$B$6:$B$200,{"Confirmed";"Probable"},'Data entry'!$AQ$6:$AQ$200,'Data Validation'!$V$3, 'Data entry'!$AP$6:$AP$200,'Data Validation'!$U$3, 'Data entry'!$BD$6:$BD$200,"&lt;&gt;*Negative*"))</f>
        <v>0</v>
      </c>
      <c r="AM122" s="15">
        <f>SUM(COUNTIFS('Data entry'!$R$6:$R$200,'Summary Data'!$A122,'Data entry'!$B$6:$B$200,{"Confirmed";"Probable"},'Data entry'!$AQ$6:$AQ$200,'Data Validation'!$V$3, 'Data entry'!$AP$6:$AP$200,'Data Validation'!$U$4, 'Data entry'!$BD$6:$BD$200,"&lt;&gt;*Negative*"))</f>
        <v>0</v>
      </c>
      <c r="AN122" s="15">
        <f>SUM(COUNTIFS('Data entry'!$R$6:$R$200,'Summary Data'!$A122,'Data entry'!$B$6:$B$200,{"Confirmed";"Probable"},'Data entry'!$AQ$6:$AQ$200,'Data Validation'!$V$3, 'Data entry'!$AP$6:$AP$200,'Data Validation'!$U$5, 'Data entry'!$BD$6:$BD$200,"&lt;&gt;*Negative*"))</f>
        <v>0</v>
      </c>
      <c r="AO122" s="15">
        <f>SUM(COUNTIFS('Data entry'!$R$6:$R$200,'Summary Data'!$A122,'Data entry'!$B$6:$B$200,{"Confirmed";"Probable"},'Data entry'!$AQ$6:$AQ$200,'Data Validation'!$V$3, 'Data entry'!$AP$6:$AP$200,'Data Validation'!$U$6, 'Data entry'!$BD$6:$BD$200,"&lt;&gt;*Negative*"))</f>
        <v>0</v>
      </c>
      <c r="AP122" s="15">
        <f>SUM(COUNTIFS('Data entry'!$R$6:$R$200,'Summary Data'!$A122,'Data entry'!$B$6:$B$200,{"Confirmed";"Probable"},'Data entry'!$AQ$6:$AQ$200,'Data Validation'!$V$4, 'Data entry'!$AP$6:$AP$200,'Data Validation'!$U$2, 'Data entry'!$BD$6:$BD$200,"&lt;&gt;*Negative*"))</f>
        <v>0</v>
      </c>
      <c r="AQ122" s="15">
        <f>SUM(COUNTIFS('Data entry'!$R$6:$R$200,'Summary Data'!$A122,'Data entry'!$B$6:$B$200,{"Confirmed";"Probable"},'Data entry'!$AQ$6:$AQ$200,'Data Validation'!$V$4, 'Data entry'!$AP$6:$AP$200,'Data Validation'!$U$3, 'Data entry'!$BD$6:$BD$200,"&lt;&gt;*Negative*"))</f>
        <v>0</v>
      </c>
      <c r="AR122" s="15">
        <f>SUM(COUNTIFS('Data entry'!$R$6:$R$200,'Summary Data'!$A122,'Data entry'!$B$6:$B$200,{"Confirmed";"Probable"},'Data entry'!$AQ$6:$AQ$200,'Data Validation'!$V$4, 'Data entry'!$AP$6:$AP$200,'Data Validation'!$U$4, 'Data entry'!$BD$6:$BD$200,"&lt;&gt;*Negative*"))</f>
        <v>0</v>
      </c>
      <c r="AS122" s="15">
        <f>SUM(COUNTIFS('Data entry'!$R$6:$R$200,'Summary Data'!$A122,'Data entry'!$B$6:$B$200,{"Confirmed";"Probable"},'Data entry'!$AQ$6:$AQ$200,'Data Validation'!$V$4, 'Data entry'!$AP$6:$AP$200,'Data Validation'!$U$5, 'Data entry'!$BD$6:$BD$200,"&lt;&gt;*Negative*"))</f>
        <v>0</v>
      </c>
      <c r="AT122" s="15">
        <f>SUM(COUNTIFS('Data entry'!$R$6:$R$200,'Summary Data'!$A122,'Data entry'!$B$6:$B$200,{"Confirmed";"Probable"},'Data entry'!$AQ$6:$AQ$200,'Data Validation'!$V$4, 'Data entry'!$AP$6:$AP$200,'Data Validation'!$U$6, 'Data entry'!$BD$6:$BD$200,"&lt;&gt;*Negative*"))</f>
        <v>0</v>
      </c>
      <c r="AU122" s="15">
        <f>SUM(COUNTIFS('Data entry'!$R$6:$R$200,'Summary Data'!$A122,'Data entry'!$B$6:$B$200,{"Confirmed";"Probable"},'Data entry'!$AQ$6:$AQ$200,'Data Validation'!$V$5, 'Data entry'!$AP$6:$AP$200,'Data Validation'!$U$2, 'Data entry'!$BD$6:$BD$200,"&lt;&gt;*Negative*"))</f>
        <v>0</v>
      </c>
      <c r="AV122" s="15">
        <f>SUM(COUNTIFS('Data entry'!$R$6:$R$200,'Summary Data'!$A122,'Data entry'!$B$6:$B$200,{"Confirmed";"Probable"},'Data entry'!$AQ$6:$AQ$200,'Data Validation'!$V$5, 'Data entry'!$AP$6:$AP$200,'Data Validation'!$U$3, 'Data entry'!$BD$6:$BD$200,"&lt;&gt;*Negative*"))</f>
        <v>0</v>
      </c>
      <c r="AW122" s="15">
        <f>SUM(COUNTIFS('Data entry'!$R$6:$R$200,'Summary Data'!$A122,'Data entry'!$B$6:$B$200,{"Confirmed";"Probable"},'Data entry'!$AQ$6:$AQ$200,'Data Validation'!$V$5, 'Data entry'!$AP$6:$AP$200,'Data Validation'!$U$4, 'Data entry'!$BD$6:$BD$200,"&lt;&gt;*Negative*"))</f>
        <v>0</v>
      </c>
      <c r="AX122" s="15">
        <f>SUM(COUNTIFS('Data entry'!$R$6:$R$200,'Summary Data'!$A122,'Data entry'!$B$6:$B$200,{"Confirmed";"Probable"},'Data entry'!$AQ$6:$AQ$200,'Data Validation'!$V$5, 'Data entry'!$AP$6:$AP$200,'Data Validation'!$U$5, 'Data entry'!$BD$6:$BD$200,"&lt;&gt;*Negative*"))</f>
        <v>0</v>
      </c>
      <c r="AY122" s="15">
        <f>SUM(COUNTIFS('Data entry'!$R$6:$R$200,'Summary Data'!$A122,'Data entry'!$B$6:$B$200,{"Confirmed";"Probable"},'Data entry'!$AQ$6:$AQ$200,'Data Validation'!$V$5, 'Data entry'!$AP$6:$AP$200,'Data Validation'!$U$6, 'Data entry'!$BD$6:$BD$200,"&lt;&gt;*Negative*"))</f>
        <v>0</v>
      </c>
      <c r="AZ122" s="15">
        <f>SUM(COUNTIFS('Data entry'!$R$6:$R$200,'Summary Data'!$A122,'Data entry'!$B$6:$B$200,{"Confirmed";"Probable"},'Data entry'!$AQ$6:$AQ$200,'Data Validation'!$V$6, 'Data entry'!$AP$6:$AP$200,'Data Validation'!$U$2, 'Data entry'!$BD$6:$BD$200,"&lt;&gt;*Negative*"))</f>
        <v>0</v>
      </c>
      <c r="BA122" s="15">
        <f>SUM(COUNTIFS('Data entry'!$R$6:$R$200,'Summary Data'!$A122,'Data entry'!$B$6:$B$200,{"Confirmed";"Probable"},'Data entry'!$AQ$6:$AQ$200,'Data Validation'!$V$6, 'Data entry'!$AP$6:$AP$200,'Data Validation'!$U$3, 'Data entry'!$BD$6:$BD$200,"&lt;&gt;*Negative*"))</f>
        <v>0</v>
      </c>
      <c r="BB122" s="15">
        <f>SUM(COUNTIFS('Data entry'!$R$6:$R$200,'Summary Data'!$A122,'Data entry'!$B$6:$B$200,{"Confirmed";"Probable"},'Data entry'!$AQ$6:$AQ$200,'Data Validation'!$V$6, 'Data entry'!$AP$6:$AP$200,'Data Validation'!$U$4, 'Data entry'!$BD$6:$BD$200,"&lt;&gt;*Negative*"))</f>
        <v>0</v>
      </c>
      <c r="BC122" s="15">
        <f>SUM(COUNTIFS('Data entry'!$R$6:$R$200,'Summary Data'!$A122,'Data entry'!$B$6:$B$200,{"Confirmed";"Probable"},'Data entry'!$AQ$6:$AQ$200,'Data Validation'!$V$6, 'Data entry'!$AP$6:$AP$200,'Data Validation'!$U$5, 'Data entry'!$BD$6:$BD$200,"&lt;&gt;*Negative*"))</f>
        <v>0</v>
      </c>
      <c r="BD122" s="15">
        <f>SUM(COUNTIFS('Data entry'!$R$6:$R$200,'Summary Data'!$A122,'Data entry'!$B$6:$B$200,{"Confirmed";"Probable"},'Data entry'!$AQ$6:$AQ$200,'Data Validation'!$V$6, 'Data entry'!$AP$6:$AP$200,'Data Validation'!$U$6, 'Data entry'!$BD$6:$BD$200,"&lt;&gt;*Negative*"))</f>
        <v>0</v>
      </c>
      <c r="BE122" s="15">
        <f>SUM(COUNTIFS('Data entry'!$R$6:$R$200,'Summary Data'!$A122,'Data entry'!$B$6:$B$200,{"Confirmed";"Probable"},'Data entry'!$AQ$6:$AQ$200,'Data Validation'!$V$7, 'Data entry'!$AP$6:$AP$200,'Data Validation'!$U$2, 'Data entry'!$BD$6:$BD$200,"&lt;&gt;*Negative*"))</f>
        <v>0</v>
      </c>
      <c r="BF122" s="15">
        <f>SUM(COUNTIFS('Data entry'!$R$6:$R$200,'Summary Data'!$A122,'Data entry'!$B$6:$B$200,{"Confirmed";"Probable"},'Data entry'!$AQ$6:$AQ$200,'Data Validation'!$V$7, 'Data entry'!$AP$6:$AP$200,'Data Validation'!$U$3, 'Data entry'!$BD$6:$BD$200,"&lt;&gt;*Negative*"))</f>
        <v>0</v>
      </c>
      <c r="BG122" s="15">
        <f>SUM(COUNTIFS('Data entry'!$R$6:$R$200,'Summary Data'!$A122,'Data entry'!$B$6:$B$200,{"Confirmed";"Probable"},'Data entry'!$AQ$6:$AQ$200,'Data Validation'!$V$7, 'Data entry'!$AP$6:$AP$200,'Data Validation'!$U$4, 'Data entry'!$BD$6:$BD$200,"&lt;&gt;*Negative*"))</f>
        <v>0</v>
      </c>
      <c r="BH122" s="15">
        <f>SUM(COUNTIFS('Data entry'!$R$6:$R$200,'Summary Data'!$A122,'Data entry'!$B$6:$B$200,{"Confirmed";"Probable"},'Data entry'!$AQ$6:$AQ$200,'Data Validation'!$V$7, 'Data entry'!$AP$6:$AP$200,'Data Validation'!$U$5, 'Data entry'!$BD$6:$BD$200,"&lt;&gt;*Negative*"))</f>
        <v>0</v>
      </c>
      <c r="BI122" s="15">
        <f>SUM(COUNTIFS('Data entry'!$R$6:$R$200,'Summary Data'!$A122,'Data entry'!$B$6:$B$200,{"Confirmed";"Probable"},'Data entry'!$AQ$6:$AQ$200,'Data Validation'!$V$7, 'Data entry'!$AP$6:$AP$200,'Data Validation'!$U$6, 'Data entry'!$BD$6:$BD$200,"&lt;&gt;*Negative*"))</f>
        <v>0</v>
      </c>
      <c r="BJ122" s="15">
        <f>SUM(COUNTIFS('Data entry'!$R$6:$R$200,'Summary Data'!$A122,'Data entry'!$B$6:$B$200,{"Confirmed";"Probable"},'Data entry'!$AQ$6:$AQ$200,'Data Validation'!$V$8, 'Data entry'!$AP$6:$AP$200,'Data Validation'!$U$2, 'Data entry'!$BD$6:$BD$200,"&lt;&gt;*Negative*"))</f>
        <v>0</v>
      </c>
      <c r="BK122" s="15">
        <f>SUM(COUNTIFS('Data entry'!$R$6:$R$200,'Summary Data'!$A122,'Data entry'!$B$6:$B$200,{"Confirmed";"Probable"},'Data entry'!$AQ$6:$AQ$200,'Data Validation'!$V$8, 'Data entry'!$AP$6:$AP$200,'Data Validation'!$U$3, 'Data entry'!$BD$6:$BD$200,"&lt;&gt;*Negative*"))</f>
        <v>0</v>
      </c>
      <c r="BL122" s="15">
        <f>SUM(COUNTIFS('Data entry'!$R$6:$R$200,'Summary Data'!$A122,'Data entry'!$B$6:$B$200,{"Confirmed";"Probable"},'Data entry'!$AQ$6:$AQ$200,'Data Validation'!$V$8, 'Data entry'!$AP$6:$AP$200,'Data Validation'!$U$4, 'Data entry'!$BD$6:$BD$200,"&lt;&gt;*Negative*"))</f>
        <v>0</v>
      </c>
      <c r="BM122" s="15">
        <f>SUM(COUNTIFS('Data entry'!$R$6:$R$200,'Summary Data'!$A122,'Data entry'!$B$6:$B$200,{"Confirmed";"Probable"},'Data entry'!$AQ$6:$AQ$200,'Data Validation'!$V$8, 'Data entry'!$AP$6:$AP$200,'Data Validation'!$U$5, 'Data entry'!$BD$6:$BD$200,"&lt;&gt;*Negative*"))</f>
        <v>0</v>
      </c>
      <c r="BN122" s="15">
        <f>SUM(COUNTIFS('Data entry'!$R$6:$R$200,'Summary Data'!$A122,'Data entry'!$B$6:$B$200,{"Confirmed";"Probable"},'Data entry'!$AQ$6:$AQ$200,'Data Validation'!$V$8, 'Data entry'!$AP$6:$AP$200,'Data Validation'!$U$6, 'Data entry'!$BD$6:$BD$200,"&lt;&gt;*Negative*"))</f>
        <v>0</v>
      </c>
      <c r="BO122" s="15">
        <f>SUM(COUNTIFS('Data entry'!$R$6:$R$200,'Summary Data'!$A122,'Data entry'!$B$6:$B$200,{"Confirmed";"Probable"},'Data entry'!$AQ$6:$AQ$200,'Data Validation'!$V$9, 'Data entry'!$AP$6:$AP$200,'Data Validation'!$U$2, 'Data entry'!$BD$6:$BD$200,"&lt;&gt;*Negative*"))</f>
        <v>0</v>
      </c>
      <c r="BP122" s="15">
        <f>SUM(COUNTIFS('Data entry'!$R$6:$R$200,'Summary Data'!$A122,'Data entry'!$B$6:$B$200,{"Confirmed";"Probable"},'Data entry'!$AQ$6:$AQ$200,'Data Validation'!$V$9, 'Data entry'!$AP$6:$AP$200,'Data Validation'!$U$3, 'Data entry'!$BD$6:$BD$200,"&lt;&gt;*Negative*"))</f>
        <v>0</v>
      </c>
      <c r="BQ122" s="15">
        <f>SUM(COUNTIFS('Data entry'!$R$6:$R$200,'Summary Data'!$A122,'Data entry'!$B$6:$B$200,{"Confirmed";"Probable"},'Data entry'!$AQ$6:$AQ$200,'Data Validation'!$V$9, 'Data entry'!$AP$6:$AP$200,'Data Validation'!$U$4, 'Data entry'!$BD$6:$BD$200,"&lt;&gt;*Negative*"))</f>
        <v>0</v>
      </c>
      <c r="BR122" s="15">
        <f>SUM(COUNTIFS('Data entry'!$R$6:$R$200,'Summary Data'!$A122,'Data entry'!$B$6:$B$200,{"Confirmed";"Probable"},'Data entry'!$AQ$6:$AQ$200,'Data Validation'!$V$9, 'Data entry'!$AP$6:$AP$200,'Data Validation'!$U$5, 'Data entry'!$BD$6:$BD$200,"&lt;&gt;*Negative*"))</f>
        <v>0</v>
      </c>
      <c r="BS122" s="15">
        <f>SUM(COUNTIFS('Data entry'!$R$6:$R$200,'Summary Data'!$A122,'Data entry'!$B$6:$B$200,{"Confirmed";"Probable"},'Data entry'!$AQ$6:$AQ$200,'Data Validation'!$V$9, 'Data entry'!$AP$6:$AP$200,'Data Validation'!$U$6, 'Data entry'!$BD$6:$BD$200,"&lt;&gt;*Negative*"))</f>
        <v>0</v>
      </c>
      <c r="BT122" s="15">
        <f>SUM(COUNTIFS('Data entry'!$R$6:$R$200,'Summary Data'!$A122,'Data entry'!$B$6:$B$200,{"Confirmed";"Probable"},'Data entry'!$AQ$6:$AQ$200,'Data Validation'!$V$10, 'Data entry'!$AP$6:$AP$200,'Data Validation'!$U$2, 'Data entry'!$BD$6:$BD$200,"&lt;&gt;*Negative*"))</f>
        <v>0</v>
      </c>
      <c r="BU122" s="15">
        <f>SUM(COUNTIFS('Data entry'!$R$6:$R$200,'Summary Data'!$A122,'Data entry'!$B$6:$B$200,{"Confirmed";"Probable"},'Data entry'!$AQ$6:$AQ$200,'Data Validation'!$V$10, 'Data entry'!$AP$6:$AP$200,'Data Validation'!$U$3, 'Data entry'!$BD$6:$BD$200,"&lt;&gt;*Negative*"))</f>
        <v>0</v>
      </c>
      <c r="BV122" s="15">
        <f>SUM(COUNTIFS('Data entry'!$R$6:$R$200,'Summary Data'!$A122,'Data entry'!$B$6:$B$200,{"Confirmed";"Probable"},'Data entry'!$AQ$6:$AQ$200,'Data Validation'!$V$10, 'Data entry'!$AP$6:$AP$200,'Data Validation'!$U$4, 'Data entry'!$BD$6:$BD$200,"&lt;&gt;*Negative*"))</f>
        <v>0</v>
      </c>
      <c r="BW122" s="15">
        <f>SUM(COUNTIFS('Data entry'!$R$6:$R$200,'Summary Data'!$A122,'Data entry'!$B$6:$B$200,{"Confirmed";"Probable"},'Data entry'!$AQ$6:$AQ$200,'Data Validation'!$V$10, 'Data entry'!$AP$6:$AP$200,'Data Validation'!$U$5, 'Data entry'!$BD$6:$BD$200,"&lt;&gt;*Negative*"))</f>
        <v>0</v>
      </c>
      <c r="BX122" s="15">
        <f>SUM(COUNTIFS('Data entry'!$R$6:$R$200,'Summary Data'!$A122,'Data entry'!$B$6:$B$200,{"Confirmed";"Probable"},'Data entry'!$AQ$6:$AQ$200,'Data Validation'!$V$10, 'Data entry'!$AP$6:$AP$200,'Data Validation'!$U$6, 'Data entry'!$BD$6:$BD$200,"&lt;&gt;*Negative*"))</f>
        <v>0</v>
      </c>
      <c r="BY122" s="15">
        <f>SUM(COUNTIFS('Data entry'!$R$6:$R$200,'Summary Data'!$A122,'Data entry'!$B$6:$B$200,{"Confirmed";"Probable"},'Data entry'!$AQ$6:$AQ$200,'Data Validation'!$V$11, 'Data entry'!$AP$6:$AP$200,'Data Validation'!$U$2, 'Data entry'!$BD$6:$BD$200,"&lt;&gt;*Negative*"))</f>
        <v>0</v>
      </c>
      <c r="BZ122" s="15">
        <f>SUM(COUNTIFS('Data entry'!$R$6:$R$200,'Summary Data'!$A122,'Data entry'!$B$6:$B$200,{"Confirmed";"Probable"},'Data entry'!$AQ$6:$AQ$200,'Data Validation'!$V$11, 'Data entry'!$AP$6:$AP$200,'Data Validation'!$U$3, 'Data entry'!$BD$6:$BD$200,"&lt;&gt;*Negative*"))</f>
        <v>0</v>
      </c>
      <c r="CA122" s="15">
        <f>SUM(COUNTIFS('Data entry'!$R$6:$R$200,'Summary Data'!$A122,'Data entry'!$B$6:$B$200,{"Confirmed";"Probable"},'Data entry'!$AQ$6:$AQ$200,'Data Validation'!$V$11, 'Data entry'!$AP$6:$AP$200,'Data Validation'!$U$4, 'Data entry'!$BD$6:$BD$200,"&lt;&gt;*Negative*"))</f>
        <v>0</v>
      </c>
      <c r="CB122" s="15">
        <f>SUM(COUNTIFS('Data entry'!$R$6:$R$200,'Summary Data'!$A122,'Data entry'!$B$6:$B$200,{"Confirmed";"Probable"},'Data entry'!$AQ$6:$AQ$200,'Data Validation'!$V$11, 'Data entry'!$AP$6:$AP$200,'Data Validation'!$U$5, 'Data entry'!$BD$6:$BD$200,"&lt;&gt;*Negative*"))</f>
        <v>0</v>
      </c>
      <c r="CC122" s="15">
        <f>SUM(COUNTIFS('Data entry'!$R$6:$R$200,'Summary Data'!$A122,'Data entry'!$B$6:$B$200,{"Confirmed";"Probable"},'Data entry'!$AQ$6:$AQ$200,'Data Validation'!$V$11, 'Data entry'!$AP$6:$AP$200,'Data Validation'!$U$6, 'Data entry'!$BD$6:$BD$200,"&lt;&gt;*Negative*"))</f>
        <v>0</v>
      </c>
    </row>
    <row r="123" spans="1:81" x14ac:dyDescent="0.3">
      <c r="A123" s="12">
        <f t="shared" si="9"/>
        <v>111</v>
      </c>
      <c r="B123" s="13">
        <f t="shared" si="6"/>
        <v>0</v>
      </c>
      <c r="C123" s="13">
        <f>COUNTIFS('Data entry'!$R$6:$R$200,$A123,'Data entry'!$B$6:$B$200,"Confirmed",'Data entry'!$BD$6:$BD$200,"&lt;&gt;*Negative*")</f>
        <v>0</v>
      </c>
      <c r="D123" s="13">
        <f>COUNTIFS('Data entry'!$R$6:$R$200,$A123,'Data entry'!$B$6:$B$200,"Probable",'Data entry'!$BD$6:$BD$200,"&lt;&gt;*Negative*")</f>
        <v>0</v>
      </c>
      <c r="E123" s="13">
        <f>COUNTIFS('Data entry'!$R$6:$R$200,$A123,'Data entry'!$B$6:$B$200,"DNM")</f>
        <v>0</v>
      </c>
      <c r="F123" s="13">
        <f>SUM(COUNTIFS('Data entry'!$R$6:$R$200,'Summary Data'!$A123,'Data entry'!$B$6:$B$200,{"Confirmed";"Probable"},'Data entry'!$AO$6:$AO$200,$F$10, 'Data entry'!$BD$6:$BD$200,"&lt;&gt;*Negative*"))</f>
        <v>0</v>
      </c>
      <c r="G123" s="13">
        <f>SUM(COUNTIFS('Data entry'!$R$6:$R$200,'Summary Data'!$A123,'Data entry'!$B$6:$B$200,{"Confirmed";"Probable"},'Data entry'!$AO$6:$AO$200,$G$10, 'Data entry'!$BD$6:$BD$200,"&lt;&gt;*Negative*"))</f>
        <v>0</v>
      </c>
      <c r="H123" s="13">
        <f>SUM(COUNTIFS('Data entry'!$R$6:$R$200,'Summary Data'!$A123,'Data entry'!$B$6:$B$200,{"Confirmed";"Probable"},'Data entry'!$AO$6:$AO$200,$H$10, 'Data entry'!$BD$6:$BD$200,"&lt;&gt;*Negative*"))</f>
        <v>0</v>
      </c>
      <c r="I123" s="13">
        <f>SUM(COUNTIFS('Data entry'!$R$6:$R$200,'Summary Data'!$A123,'Data entry'!$B$6:$B$200,{"Confirmed";"Probable"},'Data entry'!$AO$6:$AO$200,$I$10, 'Data entry'!$BD$6:$BD$200,"&lt;&gt;*Negative*"))</f>
        <v>0</v>
      </c>
      <c r="J123" s="13">
        <f>SUM(COUNTIFS('Data entry'!$R$6:$R$200,'Summary Data'!$A123,'Data entry'!$B$6:$B$200,{"Confirmed";"Probable"},'Data entry'!$AO$6:$AO$200,$J$10, 'Data entry'!$BD$6:$BD$200,"&lt;&gt;*Negative*"))</f>
        <v>0</v>
      </c>
      <c r="K123" s="13">
        <f>SUM(COUNTIFS('Data entry'!$R$6:$R$200,'Summary Data'!$A123,'Data entry'!$B$6:$B$200,{"Confirmed";"Probable"},'Data entry'!$AO$6:$AO$200,$K$10, 'Data entry'!$BD$6:$BD$200,"&lt;&gt;*Negative*"))</f>
        <v>0</v>
      </c>
      <c r="L123" s="13">
        <f>SUM(COUNTIFS('Data entry'!$R$6:$R$200,'Summary Data'!$A123,'Data entry'!$B$6:$B$200,{"Confirmed";"Probable"},'Data entry'!$AO$6:$AO$200,$L$10, 'Data entry'!$BD$6:$BD$200,"&lt;&gt;*Negative*"))</f>
        <v>0</v>
      </c>
      <c r="M123" s="13">
        <f>SUM(COUNTIFS('Data entry'!$R$6:$R$200,'Summary Data'!$A123,'Data entry'!$B$6:$B$200,{"Confirmed";"Probable"},'Data entry'!$AO$6:$AO$200,$M$10, 'Data entry'!$BD$6:$BD$200,"&lt;&gt;*Negative*"))</f>
        <v>0</v>
      </c>
      <c r="N123" s="13">
        <f>SUM(COUNTIFS('Data entry'!$R$6:$R$200,'Summary Data'!$A123,'Data entry'!$B$6:$B$200,{"Confirmed";"Probable"},'Data entry'!$AO$6:$AO$200,$N$10, 'Data entry'!$BD$6:$BD$200,"&lt;&gt;*Negative*"))</f>
        <v>0</v>
      </c>
      <c r="O123" s="15">
        <f t="shared" si="7"/>
        <v>0</v>
      </c>
      <c r="P123" s="15">
        <f t="shared" si="8"/>
        <v>0</v>
      </c>
      <c r="Q123" s="15">
        <f>SUM(COUNTIFS('Data entry'!$R$6:$R$200,'Summary Data'!$A123,'Data entry'!$B$6:$B$200,{"Confirmed";"Probable"},'Data entry'!$AP$6:$AP$200,'Data Validation'!$U$2, 'Data entry'!$BD$6:$BD$200,"&lt;&gt;*Negative*"))</f>
        <v>0</v>
      </c>
      <c r="R123" s="15">
        <f>SUM(COUNTIFS('Data entry'!$R$6:$R$200,'Summary Data'!$A123,'Data entry'!$B$6:$B$200,{"Confirmed";"Probable"},'Data entry'!$AP$6:$AP$200,'Data Validation'!$U$3, 'Data entry'!$BD$6:$BD$200,"&lt;&gt;*Negative*"))</f>
        <v>0</v>
      </c>
      <c r="S123" s="15">
        <f>SUM(COUNTIFS('Data entry'!$R$6:$R$200,'Summary Data'!$A123,'Data entry'!$B$6:$B$200,{"Confirmed";"Probable"},'Data entry'!$AP$6:$AP$200,'Data Validation'!$U$4, 'Data entry'!$BD$6:$BD$200,"&lt;&gt;*Negative*"))</f>
        <v>0</v>
      </c>
      <c r="T123" s="15">
        <f>SUM(COUNTIFS('Data entry'!$R$6:$R$200,'Summary Data'!$A123,'Data entry'!$B$6:$B$200,{"Confirmed";"Probable"},'Data entry'!$AP$6:$AP$200,'Data Validation'!$U$5, 'Data entry'!$BD$6:$BD$200,"&lt;&gt;*Negative*"))</f>
        <v>0</v>
      </c>
      <c r="U123" s="15">
        <f>SUM(COUNTIFS('Data entry'!$R$6:$R$200,'Summary Data'!$A123,'Data entry'!$B$6:$B$200,{"Confirmed";"Probable"},'Data entry'!$AP$6:$AP$200,'Data Validation'!$U$6, 'Data entry'!$BD$6:$BD$200,"&lt;&gt;*Negative*"))</f>
        <v>0</v>
      </c>
      <c r="V123" s="15">
        <f>SUM(COUNTIFS('Data entry'!$R$6:$R$200,'Summary Data'!$A123,'Data entry'!$B$6:$B$200,{"Confirmed";"Probable"},'Data entry'!$AQ$6:$AQ$200,'Data Validation'!$V$2, 'Data entry'!$BD$6:$BD$200,"&lt;&gt;*Negative*"))</f>
        <v>0</v>
      </c>
      <c r="W123" s="15">
        <f>SUM(COUNTIFS('Data entry'!$R$6:$R$200,'Summary Data'!$A123,'Data entry'!$B$6:$B$200,{"Confirmed";"Probable"},'Data entry'!$AQ$6:$AQ$200,'Data Validation'!$V$3, 'Data entry'!$BD$6:$BD$200,"&lt;&gt;*Negative*"))</f>
        <v>0</v>
      </c>
      <c r="X123" s="15">
        <f>SUM(COUNTIFS('Data entry'!$R$6:$R$200,'Summary Data'!$A123,'Data entry'!$B$6:$B$200,{"Confirmed";"Probable"},'Data entry'!$AQ$6:$AQ$200,'Data Validation'!$V$4, 'Data entry'!$BD$6:$BD$200,"&lt;&gt;*Negative*"))</f>
        <v>0</v>
      </c>
      <c r="Y123" s="15">
        <f>SUM(COUNTIFS('Data entry'!$R$6:$R$200,'Summary Data'!$A123,'Data entry'!$B$6:$B$200,{"Confirmed";"Probable"},'Data entry'!$AQ$6:$AQ$200,'Data Validation'!$V$5, 'Data entry'!$BD$6:$BD$200,"&lt;&gt;*Negative*"))</f>
        <v>0</v>
      </c>
      <c r="Z123" s="15">
        <f>SUM(COUNTIFS('Data entry'!$R$6:$R$200,'Summary Data'!$A123,'Data entry'!$B$6:$B$200,{"Confirmed";"Probable"},'Data entry'!$AQ$6:$AQ$200,'Data Validation'!$V$6, 'Data entry'!$BD$6:$BD$200,"&lt;&gt;*Negative*"))</f>
        <v>0</v>
      </c>
      <c r="AA123" s="15">
        <f>SUM(COUNTIFS('Data entry'!$R$6:$R$200,'Summary Data'!$A123,'Data entry'!$B$6:$B$200,{"Confirmed";"Probable"},'Data entry'!$AQ$6:$AQ$200,'Data Validation'!$V$7, 'Data entry'!$BD$6:$BD$200,"&lt;&gt;*Negative*"))</f>
        <v>0</v>
      </c>
      <c r="AB123" s="15">
        <f>SUM(COUNTIFS('Data entry'!$R$6:$R$200,'Summary Data'!$A123,'Data entry'!$B$6:$B$200,{"Confirmed";"Probable"},'Data entry'!$AQ$6:$AQ$200,'Data Validation'!$V$8, 'Data entry'!$BD$6:$BD$200,"&lt;&gt;*Negative*"))</f>
        <v>0</v>
      </c>
      <c r="AC123" s="15">
        <f>SUM(COUNTIFS('Data entry'!$R$6:$R$200,'Summary Data'!$A123,'Data entry'!$B$6:$B$200,{"Confirmed";"Probable"},'Data entry'!$AQ$6:$AQ$200,'Data Validation'!$V$9, 'Data entry'!$BD$6:$BD$200,"&lt;&gt;*Negative*"))</f>
        <v>0</v>
      </c>
      <c r="AD123" s="15">
        <f>SUM(COUNTIFS('Data entry'!$R$6:$R$200,'Summary Data'!$A123,'Data entry'!$B$6:$B$200,{"Confirmed";"Probable"},'Data entry'!$AQ$6:$AQ$200,'Data Validation'!$V$10, 'Data entry'!$BD$6:$BD$200,"&lt;&gt;*Negative*"))</f>
        <v>0</v>
      </c>
      <c r="AE123" s="15">
        <f>SUM(COUNTIFS('Data entry'!$R$6:$R$200,'Summary Data'!$A123,'Data entry'!$B$6:$B$200,{"Confirmed";"Probable"},'Data entry'!$AQ$6:$AQ$200,'Data Validation'!$V$11, 'Data entry'!$BD$6:$BD$200,"&lt;&gt;*Negative*"))</f>
        <v>0</v>
      </c>
      <c r="AF123" s="15">
        <f>SUM(COUNTIFS('Data entry'!$R$6:$R$200,'Summary Data'!$A123,'Data entry'!$B$6:$B$200,{"Confirmed";"Probable"},'Data entry'!$AQ$6:$AQ$200,'Data Validation'!$V$2, 'Data entry'!$AP$6:$AP$200,'Data Validation'!$U$2, 'Data entry'!$BD$6:$BD$200,"&lt;&gt;*Negative*"))</f>
        <v>0</v>
      </c>
      <c r="AG123" s="15">
        <f>SUM(COUNTIFS('Data entry'!$R$6:$R$200,'Summary Data'!$A123,'Data entry'!$B$6:$B$200,{"Confirmed";"Probable"},'Data entry'!$AQ$6:$AQ$200,'Data Validation'!$V$2, 'Data entry'!$AP$6:$AP$200,'Data Validation'!$U$3, 'Data entry'!$BD$6:$BD$200,"&lt;&gt;*Negative*"))</f>
        <v>0</v>
      </c>
      <c r="AH123" s="15">
        <f>SUM(COUNTIFS('Data entry'!$R$6:$R$200,'Summary Data'!$A123,'Data entry'!$B$6:$B$200,{"Confirmed";"Probable"},'Data entry'!$AQ$6:$AQ$200,'Data Validation'!$V$2, 'Data entry'!$AP$6:$AP$200,'Data Validation'!$U$4, 'Data entry'!$BD$6:$BD$200,"&lt;&gt;*Negative*"))</f>
        <v>0</v>
      </c>
      <c r="AI123" s="15">
        <f>SUM(COUNTIFS('Data entry'!$R$6:$R$200,'Summary Data'!$A123,'Data entry'!$B$6:$B$200,{"Confirmed";"Probable"},'Data entry'!$AQ$6:$AQ$200,'Data Validation'!$V$2, 'Data entry'!$AP$6:$AP$200,'Data Validation'!$U$5, 'Data entry'!$BD$6:$BD$200,"&lt;&gt;*Negative*"))</f>
        <v>0</v>
      </c>
      <c r="AJ123" s="15">
        <f>SUM(COUNTIFS('Data entry'!$R$6:$R$200,'Summary Data'!$A123,'Data entry'!$B$6:$B$200,{"Confirmed";"Probable"},'Data entry'!$AQ$6:$AQ$200,'Data Validation'!$V$2, 'Data entry'!$AP$6:$AP$200,'Data Validation'!$U$6, 'Data entry'!$BD$6:$BD$200,"&lt;&gt;*Negative*"))</f>
        <v>0</v>
      </c>
      <c r="AK123" s="15">
        <f>SUM(COUNTIFS('Data entry'!$R$6:$R$200,'Summary Data'!$A123,'Data entry'!$B$6:$B$200,{"Confirmed";"Probable"},'Data entry'!$AQ$6:$AQ$200,'Data Validation'!$V$3, 'Data entry'!$AP$6:$AP$200,'Data Validation'!$U$2, 'Data entry'!$BD$6:$BD$200,"&lt;&gt;*Negative*"))</f>
        <v>0</v>
      </c>
      <c r="AL123" s="15">
        <f>SUM(COUNTIFS('Data entry'!$R$6:$R$200,'Summary Data'!$A123,'Data entry'!$B$6:$B$200,{"Confirmed";"Probable"},'Data entry'!$AQ$6:$AQ$200,'Data Validation'!$V$3, 'Data entry'!$AP$6:$AP$200,'Data Validation'!$U$3, 'Data entry'!$BD$6:$BD$200,"&lt;&gt;*Negative*"))</f>
        <v>0</v>
      </c>
      <c r="AM123" s="15">
        <f>SUM(COUNTIFS('Data entry'!$R$6:$R$200,'Summary Data'!$A123,'Data entry'!$B$6:$B$200,{"Confirmed";"Probable"},'Data entry'!$AQ$6:$AQ$200,'Data Validation'!$V$3, 'Data entry'!$AP$6:$AP$200,'Data Validation'!$U$4, 'Data entry'!$BD$6:$BD$200,"&lt;&gt;*Negative*"))</f>
        <v>0</v>
      </c>
      <c r="AN123" s="15">
        <f>SUM(COUNTIFS('Data entry'!$R$6:$R$200,'Summary Data'!$A123,'Data entry'!$B$6:$B$200,{"Confirmed";"Probable"},'Data entry'!$AQ$6:$AQ$200,'Data Validation'!$V$3, 'Data entry'!$AP$6:$AP$200,'Data Validation'!$U$5, 'Data entry'!$BD$6:$BD$200,"&lt;&gt;*Negative*"))</f>
        <v>0</v>
      </c>
      <c r="AO123" s="15">
        <f>SUM(COUNTIFS('Data entry'!$R$6:$R$200,'Summary Data'!$A123,'Data entry'!$B$6:$B$200,{"Confirmed";"Probable"},'Data entry'!$AQ$6:$AQ$200,'Data Validation'!$V$3, 'Data entry'!$AP$6:$AP$200,'Data Validation'!$U$6, 'Data entry'!$BD$6:$BD$200,"&lt;&gt;*Negative*"))</f>
        <v>0</v>
      </c>
      <c r="AP123" s="15">
        <f>SUM(COUNTIFS('Data entry'!$R$6:$R$200,'Summary Data'!$A123,'Data entry'!$B$6:$B$200,{"Confirmed";"Probable"},'Data entry'!$AQ$6:$AQ$200,'Data Validation'!$V$4, 'Data entry'!$AP$6:$AP$200,'Data Validation'!$U$2, 'Data entry'!$BD$6:$BD$200,"&lt;&gt;*Negative*"))</f>
        <v>0</v>
      </c>
      <c r="AQ123" s="15">
        <f>SUM(COUNTIFS('Data entry'!$R$6:$R$200,'Summary Data'!$A123,'Data entry'!$B$6:$B$200,{"Confirmed";"Probable"},'Data entry'!$AQ$6:$AQ$200,'Data Validation'!$V$4, 'Data entry'!$AP$6:$AP$200,'Data Validation'!$U$3, 'Data entry'!$BD$6:$BD$200,"&lt;&gt;*Negative*"))</f>
        <v>0</v>
      </c>
      <c r="AR123" s="15">
        <f>SUM(COUNTIFS('Data entry'!$R$6:$R$200,'Summary Data'!$A123,'Data entry'!$B$6:$B$200,{"Confirmed";"Probable"},'Data entry'!$AQ$6:$AQ$200,'Data Validation'!$V$4, 'Data entry'!$AP$6:$AP$200,'Data Validation'!$U$4, 'Data entry'!$BD$6:$BD$200,"&lt;&gt;*Negative*"))</f>
        <v>0</v>
      </c>
      <c r="AS123" s="15">
        <f>SUM(COUNTIFS('Data entry'!$R$6:$R$200,'Summary Data'!$A123,'Data entry'!$B$6:$B$200,{"Confirmed";"Probable"},'Data entry'!$AQ$6:$AQ$200,'Data Validation'!$V$4, 'Data entry'!$AP$6:$AP$200,'Data Validation'!$U$5, 'Data entry'!$BD$6:$BD$200,"&lt;&gt;*Negative*"))</f>
        <v>0</v>
      </c>
      <c r="AT123" s="15">
        <f>SUM(COUNTIFS('Data entry'!$R$6:$R$200,'Summary Data'!$A123,'Data entry'!$B$6:$B$200,{"Confirmed";"Probable"},'Data entry'!$AQ$6:$AQ$200,'Data Validation'!$V$4, 'Data entry'!$AP$6:$AP$200,'Data Validation'!$U$6, 'Data entry'!$BD$6:$BD$200,"&lt;&gt;*Negative*"))</f>
        <v>0</v>
      </c>
      <c r="AU123" s="15">
        <f>SUM(COUNTIFS('Data entry'!$R$6:$R$200,'Summary Data'!$A123,'Data entry'!$B$6:$B$200,{"Confirmed";"Probable"},'Data entry'!$AQ$6:$AQ$200,'Data Validation'!$V$5, 'Data entry'!$AP$6:$AP$200,'Data Validation'!$U$2, 'Data entry'!$BD$6:$BD$200,"&lt;&gt;*Negative*"))</f>
        <v>0</v>
      </c>
      <c r="AV123" s="15">
        <f>SUM(COUNTIFS('Data entry'!$R$6:$R$200,'Summary Data'!$A123,'Data entry'!$B$6:$B$200,{"Confirmed";"Probable"},'Data entry'!$AQ$6:$AQ$200,'Data Validation'!$V$5, 'Data entry'!$AP$6:$AP$200,'Data Validation'!$U$3, 'Data entry'!$BD$6:$BD$200,"&lt;&gt;*Negative*"))</f>
        <v>0</v>
      </c>
      <c r="AW123" s="15">
        <f>SUM(COUNTIFS('Data entry'!$R$6:$R$200,'Summary Data'!$A123,'Data entry'!$B$6:$B$200,{"Confirmed";"Probable"},'Data entry'!$AQ$6:$AQ$200,'Data Validation'!$V$5, 'Data entry'!$AP$6:$AP$200,'Data Validation'!$U$4, 'Data entry'!$BD$6:$BD$200,"&lt;&gt;*Negative*"))</f>
        <v>0</v>
      </c>
      <c r="AX123" s="15">
        <f>SUM(COUNTIFS('Data entry'!$R$6:$R$200,'Summary Data'!$A123,'Data entry'!$B$6:$B$200,{"Confirmed";"Probable"},'Data entry'!$AQ$6:$AQ$200,'Data Validation'!$V$5, 'Data entry'!$AP$6:$AP$200,'Data Validation'!$U$5, 'Data entry'!$BD$6:$BD$200,"&lt;&gt;*Negative*"))</f>
        <v>0</v>
      </c>
      <c r="AY123" s="15">
        <f>SUM(COUNTIFS('Data entry'!$R$6:$R$200,'Summary Data'!$A123,'Data entry'!$B$6:$B$200,{"Confirmed";"Probable"},'Data entry'!$AQ$6:$AQ$200,'Data Validation'!$V$5, 'Data entry'!$AP$6:$AP$200,'Data Validation'!$U$6, 'Data entry'!$BD$6:$BD$200,"&lt;&gt;*Negative*"))</f>
        <v>0</v>
      </c>
      <c r="AZ123" s="15">
        <f>SUM(COUNTIFS('Data entry'!$R$6:$R$200,'Summary Data'!$A123,'Data entry'!$B$6:$B$200,{"Confirmed";"Probable"},'Data entry'!$AQ$6:$AQ$200,'Data Validation'!$V$6, 'Data entry'!$AP$6:$AP$200,'Data Validation'!$U$2, 'Data entry'!$BD$6:$BD$200,"&lt;&gt;*Negative*"))</f>
        <v>0</v>
      </c>
      <c r="BA123" s="15">
        <f>SUM(COUNTIFS('Data entry'!$R$6:$R$200,'Summary Data'!$A123,'Data entry'!$B$6:$B$200,{"Confirmed";"Probable"},'Data entry'!$AQ$6:$AQ$200,'Data Validation'!$V$6, 'Data entry'!$AP$6:$AP$200,'Data Validation'!$U$3, 'Data entry'!$BD$6:$BD$200,"&lt;&gt;*Negative*"))</f>
        <v>0</v>
      </c>
      <c r="BB123" s="15">
        <f>SUM(COUNTIFS('Data entry'!$R$6:$R$200,'Summary Data'!$A123,'Data entry'!$B$6:$B$200,{"Confirmed";"Probable"},'Data entry'!$AQ$6:$AQ$200,'Data Validation'!$V$6, 'Data entry'!$AP$6:$AP$200,'Data Validation'!$U$4, 'Data entry'!$BD$6:$BD$200,"&lt;&gt;*Negative*"))</f>
        <v>0</v>
      </c>
      <c r="BC123" s="15">
        <f>SUM(COUNTIFS('Data entry'!$R$6:$R$200,'Summary Data'!$A123,'Data entry'!$B$6:$B$200,{"Confirmed";"Probable"},'Data entry'!$AQ$6:$AQ$200,'Data Validation'!$V$6, 'Data entry'!$AP$6:$AP$200,'Data Validation'!$U$5, 'Data entry'!$BD$6:$BD$200,"&lt;&gt;*Negative*"))</f>
        <v>0</v>
      </c>
      <c r="BD123" s="15">
        <f>SUM(COUNTIFS('Data entry'!$R$6:$R$200,'Summary Data'!$A123,'Data entry'!$B$6:$B$200,{"Confirmed";"Probable"},'Data entry'!$AQ$6:$AQ$200,'Data Validation'!$V$6, 'Data entry'!$AP$6:$AP$200,'Data Validation'!$U$6, 'Data entry'!$BD$6:$BD$200,"&lt;&gt;*Negative*"))</f>
        <v>0</v>
      </c>
      <c r="BE123" s="15">
        <f>SUM(COUNTIFS('Data entry'!$R$6:$R$200,'Summary Data'!$A123,'Data entry'!$B$6:$B$200,{"Confirmed";"Probable"},'Data entry'!$AQ$6:$AQ$200,'Data Validation'!$V$7, 'Data entry'!$AP$6:$AP$200,'Data Validation'!$U$2, 'Data entry'!$BD$6:$BD$200,"&lt;&gt;*Negative*"))</f>
        <v>0</v>
      </c>
      <c r="BF123" s="15">
        <f>SUM(COUNTIFS('Data entry'!$R$6:$R$200,'Summary Data'!$A123,'Data entry'!$B$6:$B$200,{"Confirmed";"Probable"},'Data entry'!$AQ$6:$AQ$200,'Data Validation'!$V$7, 'Data entry'!$AP$6:$AP$200,'Data Validation'!$U$3, 'Data entry'!$BD$6:$BD$200,"&lt;&gt;*Negative*"))</f>
        <v>0</v>
      </c>
      <c r="BG123" s="15">
        <f>SUM(COUNTIFS('Data entry'!$R$6:$R$200,'Summary Data'!$A123,'Data entry'!$B$6:$B$200,{"Confirmed";"Probable"},'Data entry'!$AQ$6:$AQ$200,'Data Validation'!$V$7, 'Data entry'!$AP$6:$AP$200,'Data Validation'!$U$4, 'Data entry'!$BD$6:$BD$200,"&lt;&gt;*Negative*"))</f>
        <v>0</v>
      </c>
      <c r="BH123" s="15">
        <f>SUM(COUNTIFS('Data entry'!$R$6:$R$200,'Summary Data'!$A123,'Data entry'!$B$6:$B$200,{"Confirmed";"Probable"},'Data entry'!$AQ$6:$AQ$200,'Data Validation'!$V$7, 'Data entry'!$AP$6:$AP$200,'Data Validation'!$U$5, 'Data entry'!$BD$6:$BD$200,"&lt;&gt;*Negative*"))</f>
        <v>0</v>
      </c>
      <c r="BI123" s="15">
        <f>SUM(COUNTIFS('Data entry'!$R$6:$R$200,'Summary Data'!$A123,'Data entry'!$B$6:$B$200,{"Confirmed";"Probable"},'Data entry'!$AQ$6:$AQ$200,'Data Validation'!$V$7, 'Data entry'!$AP$6:$AP$200,'Data Validation'!$U$6, 'Data entry'!$BD$6:$BD$200,"&lt;&gt;*Negative*"))</f>
        <v>0</v>
      </c>
      <c r="BJ123" s="15">
        <f>SUM(COUNTIFS('Data entry'!$R$6:$R$200,'Summary Data'!$A123,'Data entry'!$B$6:$B$200,{"Confirmed";"Probable"},'Data entry'!$AQ$6:$AQ$200,'Data Validation'!$V$8, 'Data entry'!$AP$6:$AP$200,'Data Validation'!$U$2, 'Data entry'!$BD$6:$BD$200,"&lt;&gt;*Negative*"))</f>
        <v>0</v>
      </c>
      <c r="BK123" s="15">
        <f>SUM(COUNTIFS('Data entry'!$R$6:$R$200,'Summary Data'!$A123,'Data entry'!$B$6:$B$200,{"Confirmed";"Probable"},'Data entry'!$AQ$6:$AQ$200,'Data Validation'!$V$8, 'Data entry'!$AP$6:$AP$200,'Data Validation'!$U$3, 'Data entry'!$BD$6:$BD$200,"&lt;&gt;*Negative*"))</f>
        <v>0</v>
      </c>
      <c r="BL123" s="15">
        <f>SUM(COUNTIFS('Data entry'!$R$6:$R$200,'Summary Data'!$A123,'Data entry'!$B$6:$B$200,{"Confirmed";"Probable"},'Data entry'!$AQ$6:$AQ$200,'Data Validation'!$V$8, 'Data entry'!$AP$6:$AP$200,'Data Validation'!$U$4, 'Data entry'!$BD$6:$BD$200,"&lt;&gt;*Negative*"))</f>
        <v>0</v>
      </c>
      <c r="BM123" s="15">
        <f>SUM(COUNTIFS('Data entry'!$R$6:$R$200,'Summary Data'!$A123,'Data entry'!$B$6:$B$200,{"Confirmed";"Probable"},'Data entry'!$AQ$6:$AQ$200,'Data Validation'!$V$8, 'Data entry'!$AP$6:$AP$200,'Data Validation'!$U$5, 'Data entry'!$BD$6:$BD$200,"&lt;&gt;*Negative*"))</f>
        <v>0</v>
      </c>
      <c r="BN123" s="15">
        <f>SUM(COUNTIFS('Data entry'!$R$6:$R$200,'Summary Data'!$A123,'Data entry'!$B$6:$B$200,{"Confirmed";"Probable"},'Data entry'!$AQ$6:$AQ$200,'Data Validation'!$V$8, 'Data entry'!$AP$6:$AP$200,'Data Validation'!$U$6, 'Data entry'!$BD$6:$BD$200,"&lt;&gt;*Negative*"))</f>
        <v>0</v>
      </c>
      <c r="BO123" s="15">
        <f>SUM(COUNTIFS('Data entry'!$R$6:$R$200,'Summary Data'!$A123,'Data entry'!$B$6:$B$200,{"Confirmed";"Probable"},'Data entry'!$AQ$6:$AQ$200,'Data Validation'!$V$9, 'Data entry'!$AP$6:$AP$200,'Data Validation'!$U$2, 'Data entry'!$BD$6:$BD$200,"&lt;&gt;*Negative*"))</f>
        <v>0</v>
      </c>
      <c r="BP123" s="15">
        <f>SUM(COUNTIFS('Data entry'!$R$6:$R$200,'Summary Data'!$A123,'Data entry'!$B$6:$B$200,{"Confirmed";"Probable"},'Data entry'!$AQ$6:$AQ$200,'Data Validation'!$V$9, 'Data entry'!$AP$6:$AP$200,'Data Validation'!$U$3, 'Data entry'!$BD$6:$BD$200,"&lt;&gt;*Negative*"))</f>
        <v>0</v>
      </c>
      <c r="BQ123" s="15">
        <f>SUM(COUNTIFS('Data entry'!$R$6:$R$200,'Summary Data'!$A123,'Data entry'!$B$6:$B$200,{"Confirmed";"Probable"},'Data entry'!$AQ$6:$AQ$200,'Data Validation'!$V$9, 'Data entry'!$AP$6:$AP$200,'Data Validation'!$U$4, 'Data entry'!$BD$6:$BD$200,"&lt;&gt;*Negative*"))</f>
        <v>0</v>
      </c>
      <c r="BR123" s="15">
        <f>SUM(COUNTIFS('Data entry'!$R$6:$R$200,'Summary Data'!$A123,'Data entry'!$B$6:$B$200,{"Confirmed";"Probable"},'Data entry'!$AQ$6:$AQ$200,'Data Validation'!$V$9, 'Data entry'!$AP$6:$AP$200,'Data Validation'!$U$5, 'Data entry'!$BD$6:$BD$200,"&lt;&gt;*Negative*"))</f>
        <v>0</v>
      </c>
      <c r="BS123" s="15">
        <f>SUM(COUNTIFS('Data entry'!$R$6:$R$200,'Summary Data'!$A123,'Data entry'!$B$6:$B$200,{"Confirmed";"Probable"},'Data entry'!$AQ$6:$AQ$200,'Data Validation'!$V$9, 'Data entry'!$AP$6:$AP$200,'Data Validation'!$U$6, 'Data entry'!$BD$6:$BD$200,"&lt;&gt;*Negative*"))</f>
        <v>0</v>
      </c>
      <c r="BT123" s="15">
        <f>SUM(COUNTIFS('Data entry'!$R$6:$R$200,'Summary Data'!$A123,'Data entry'!$B$6:$B$200,{"Confirmed";"Probable"},'Data entry'!$AQ$6:$AQ$200,'Data Validation'!$V$10, 'Data entry'!$AP$6:$AP$200,'Data Validation'!$U$2, 'Data entry'!$BD$6:$BD$200,"&lt;&gt;*Negative*"))</f>
        <v>0</v>
      </c>
      <c r="BU123" s="15">
        <f>SUM(COUNTIFS('Data entry'!$R$6:$R$200,'Summary Data'!$A123,'Data entry'!$B$6:$B$200,{"Confirmed";"Probable"},'Data entry'!$AQ$6:$AQ$200,'Data Validation'!$V$10, 'Data entry'!$AP$6:$AP$200,'Data Validation'!$U$3, 'Data entry'!$BD$6:$BD$200,"&lt;&gt;*Negative*"))</f>
        <v>0</v>
      </c>
      <c r="BV123" s="15">
        <f>SUM(COUNTIFS('Data entry'!$R$6:$R$200,'Summary Data'!$A123,'Data entry'!$B$6:$B$200,{"Confirmed";"Probable"},'Data entry'!$AQ$6:$AQ$200,'Data Validation'!$V$10, 'Data entry'!$AP$6:$AP$200,'Data Validation'!$U$4, 'Data entry'!$BD$6:$BD$200,"&lt;&gt;*Negative*"))</f>
        <v>0</v>
      </c>
      <c r="BW123" s="15">
        <f>SUM(COUNTIFS('Data entry'!$R$6:$R$200,'Summary Data'!$A123,'Data entry'!$B$6:$B$200,{"Confirmed";"Probable"},'Data entry'!$AQ$6:$AQ$200,'Data Validation'!$V$10, 'Data entry'!$AP$6:$AP$200,'Data Validation'!$U$5, 'Data entry'!$BD$6:$BD$200,"&lt;&gt;*Negative*"))</f>
        <v>0</v>
      </c>
      <c r="BX123" s="15">
        <f>SUM(COUNTIFS('Data entry'!$R$6:$R$200,'Summary Data'!$A123,'Data entry'!$B$6:$B$200,{"Confirmed";"Probable"},'Data entry'!$AQ$6:$AQ$200,'Data Validation'!$V$10, 'Data entry'!$AP$6:$AP$200,'Data Validation'!$U$6, 'Data entry'!$BD$6:$BD$200,"&lt;&gt;*Negative*"))</f>
        <v>0</v>
      </c>
      <c r="BY123" s="15">
        <f>SUM(COUNTIFS('Data entry'!$R$6:$R$200,'Summary Data'!$A123,'Data entry'!$B$6:$B$200,{"Confirmed";"Probable"},'Data entry'!$AQ$6:$AQ$200,'Data Validation'!$V$11, 'Data entry'!$AP$6:$AP$200,'Data Validation'!$U$2, 'Data entry'!$BD$6:$BD$200,"&lt;&gt;*Negative*"))</f>
        <v>0</v>
      </c>
      <c r="BZ123" s="15">
        <f>SUM(COUNTIFS('Data entry'!$R$6:$R$200,'Summary Data'!$A123,'Data entry'!$B$6:$B$200,{"Confirmed";"Probable"},'Data entry'!$AQ$6:$AQ$200,'Data Validation'!$V$11, 'Data entry'!$AP$6:$AP$200,'Data Validation'!$U$3, 'Data entry'!$BD$6:$BD$200,"&lt;&gt;*Negative*"))</f>
        <v>0</v>
      </c>
      <c r="CA123" s="15">
        <f>SUM(COUNTIFS('Data entry'!$R$6:$R$200,'Summary Data'!$A123,'Data entry'!$B$6:$B$200,{"Confirmed";"Probable"},'Data entry'!$AQ$6:$AQ$200,'Data Validation'!$V$11, 'Data entry'!$AP$6:$AP$200,'Data Validation'!$U$4, 'Data entry'!$BD$6:$BD$200,"&lt;&gt;*Negative*"))</f>
        <v>0</v>
      </c>
      <c r="CB123" s="15">
        <f>SUM(COUNTIFS('Data entry'!$R$6:$R$200,'Summary Data'!$A123,'Data entry'!$B$6:$B$200,{"Confirmed";"Probable"},'Data entry'!$AQ$6:$AQ$200,'Data Validation'!$V$11, 'Data entry'!$AP$6:$AP$200,'Data Validation'!$U$5, 'Data entry'!$BD$6:$BD$200,"&lt;&gt;*Negative*"))</f>
        <v>0</v>
      </c>
      <c r="CC123" s="15">
        <f>SUM(COUNTIFS('Data entry'!$R$6:$R$200,'Summary Data'!$A123,'Data entry'!$B$6:$B$200,{"Confirmed";"Probable"},'Data entry'!$AQ$6:$AQ$200,'Data Validation'!$V$11, 'Data entry'!$AP$6:$AP$200,'Data Validation'!$U$6, 'Data entry'!$BD$6:$BD$200,"&lt;&gt;*Negative*"))</f>
        <v>0</v>
      </c>
    </row>
    <row r="124" spans="1:81" x14ac:dyDescent="0.3">
      <c r="A124" s="12">
        <f t="shared" si="9"/>
        <v>112</v>
      </c>
      <c r="B124" s="13">
        <f t="shared" si="6"/>
        <v>0</v>
      </c>
      <c r="C124" s="13">
        <f>COUNTIFS('Data entry'!$R$6:$R$200,$A124,'Data entry'!$B$6:$B$200,"Confirmed",'Data entry'!$BD$6:$BD$200,"&lt;&gt;*Negative*")</f>
        <v>0</v>
      </c>
      <c r="D124" s="13">
        <f>COUNTIFS('Data entry'!$R$6:$R$200,$A124,'Data entry'!$B$6:$B$200,"Probable",'Data entry'!$BD$6:$BD$200,"&lt;&gt;*Negative*")</f>
        <v>0</v>
      </c>
      <c r="E124" s="13">
        <f>COUNTIFS('Data entry'!$R$6:$R$200,$A124,'Data entry'!$B$6:$B$200,"DNM")</f>
        <v>0</v>
      </c>
      <c r="F124" s="13">
        <f>SUM(COUNTIFS('Data entry'!$R$6:$R$200,'Summary Data'!$A124,'Data entry'!$B$6:$B$200,{"Confirmed";"Probable"},'Data entry'!$AO$6:$AO$200,$F$10, 'Data entry'!$BD$6:$BD$200,"&lt;&gt;*Negative*"))</f>
        <v>0</v>
      </c>
      <c r="G124" s="13">
        <f>SUM(COUNTIFS('Data entry'!$R$6:$R$200,'Summary Data'!$A124,'Data entry'!$B$6:$B$200,{"Confirmed";"Probable"},'Data entry'!$AO$6:$AO$200,$G$10, 'Data entry'!$BD$6:$BD$200,"&lt;&gt;*Negative*"))</f>
        <v>0</v>
      </c>
      <c r="H124" s="13">
        <f>SUM(COUNTIFS('Data entry'!$R$6:$R$200,'Summary Data'!$A124,'Data entry'!$B$6:$B$200,{"Confirmed";"Probable"},'Data entry'!$AO$6:$AO$200,$H$10, 'Data entry'!$BD$6:$BD$200,"&lt;&gt;*Negative*"))</f>
        <v>0</v>
      </c>
      <c r="I124" s="13">
        <f>SUM(COUNTIFS('Data entry'!$R$6:$R$200,'Summary Data'!$A124,'Data entry'!$B$6:$B$200,{"Confirmed";"Probable"},'Data entry'!$AO$6:$AO$200,$I$10, 'Data entry'!$BD$6:$BD$200,"&lt;&gt;*Negative*"))</f>
        <v>0</v>
      </c>
      <c r="J124" s="13">
        <f>SUM(COUNTIFS('Data entry'!$R$6:$R$200,'Summary Data'!$A124,'Data entry'!$B$6:$B$200,{"Confirmed";"Probable"},'Data entry'!$AO$6:$AO$200,$J$10, 'Data entry'!$BD$6:$BD$200,"&lt;&gt;*Negative*"))</f>
        <v>0</v>
      </c>
      <c r="K124" s="13">
        <f>SUM(COUNTIFS('Data entry'!$R$6:$R$200,'Summary Data'!$A124,'Data entry'!$B$6:$B$200,{"Confirmed";"Probable"},'Data entry'!$AO$6:$AO$200,$K$10, 'Data entry'!$BD$6:$BD$200,"&lt;&gt;*Negative*"))</f>
        <v>0</v>
      </c>
      <c r="L124" s="13">
        <f>SUM(COUNTIFS('Data entry'!$R$6:$R$200,'Summary Data'!$A124,'Data entry'!$B$6:$B$200,{"Confirmed";"Probable"},'Data entry'!$AO$6:$AO$200,$L$10, 'Data entry'!$BD$6:$BD$200,"&lt;&gt;*Negative*"))</f>
        <v>0</v>
      </c>
      <c r="M124" s="13">
        <f>SUM(COUNTIFS('Data entry'!$R$6:$R$200,'Summary Data'!$A124,'Data entry'!$B$6:$B$200,{"Confirmed";"Probable"},'Data entry'!$AO$6:$AO$200,$M$10, 'Data entry'!$BD$6:$BD$200,"&lt;&gt;*Negative*"))</f>
        <v>0</v>
      </c>
      <c r="N124" s="13">
        <f>SUM(COUNTIFS('Data entry'!$R$6:$R$200,'Summary Data'!$A124,'Data entry'!$B$6:$B$200,{"Confirmed";"Probable"},'Data entry'!$AO$6:$AO$200,$N$10, 'Data entry'!$BD$6:$BD$200,"&lt;&gt;*Negative*"))</f>
        <v>0</v>
      </c>
      <c r="O124" s="15">
        <f t="shared" si="7"/>
        <v>0</v>
      </c>
      <c r="P124" s="15">
        <f t="shared" si="8"/>
        <v>0</v>
      </c>
      <c r="Q124" s="15">
        <f>SUM(COUNTIFS('Data entry'!$R$6:$R$200,'Summary Data'!$A124,'Data entry'!$B$6:$B$200,{"Confirmed";"Probable"},'Data entry'!$AP$6:$AP$200,'Data Validation'!$U$2, 'Data entry'!$BD$6:$BD$200,"&lt;&gt;*Negative*"))</f>
        <v>0</v>
      </c>
      <c r="R124" s="15">
        <f>SUM(COUNTIFS('Data entry'!$R$6:$R$200,'Summary Data'!$A124,'Data entry'!$B$6:$B$200,{"Confirmed";"Probable"},'Data entry'!$AP$6:$AP$200,'Data Validation'!$U$3, 'Data entry'!$BD$6:$BD$200,"&lt;&gt;*Negative*"))</f>
        <v>0</v>
      </c>
      <c r="S124" s="15">
        <f>SUM(COUNTIFS('Data entry'!$R$6:$R$200,'Summary Data'!$A124,'Data entry'!$B$6:$B$200,{"Confirmed";"Probable"},'Data entry'!$AP$6:$AP$200,'Data Validation'!$U$4, 'Data entry'!$BD$6:$BD$200,"&lt;&gt;*Negative*"))</f>
        <v>0</v>
      </c>
      <c r="T124" s="15">
        <f>SUM(COUNTIFS('Data entry'!$R$6:$R$200,'Summary Data'!$A124,'Data entry'!$B$6:$B$200,{"Confirmed";"Probable"},'Data entry'!$AP$6:$AP$200,'Data Validation'!$U$5, 'Data entry'!$BD$6:$BD$200,"&lt;&gt;*Negative*"))</f>
        <v>0</v>
      </c>
      <c r="U124" s="15">
        <f>SUM(COUNTIFS('Data entry'!$R$6:$R$200,'Summary Data'!$A124,'Data entry'!$B$6:$B$200,{"Confirmed";"Probable"},'Data entry'!$AP$6:$AP$200,'Data Validation'!$U$6, 'Data entry'!$BD$6:$BD$200,"&lt;&gt;*Negative*"))</f>
        <v>0</v>
      </c>
      <c r="V124" s="15">
        <f>SUM(COUNTIFS('Data entry'!$R$6:$R$200,'Summary Data'!$A124,'Data entry'!$B$6:$B$200,{"Confirmed";"Probable"},'Data entry'!$AQ$6:$AQ$200,'Data Validation'!$V$2, 'Data entry'!$BD$6:$BD$200,"&lt;&gt;*Negative*"))</f>
        <v>0</v>
      </c>
      <c r="W124" s="15">
        <f>SUM(COUNTIFS('Data entry'!$R$6:$R$200,'Summary Data'!$A124,'Data entry'!$B$6:$B$200,{"Confirmed";"Probable"},'Data entry'!$AQ$6:$AQ$200,'Data Validation'!$V$3, 'Data entry'!$BD$6:$BD$200,"&lt;&gt;*Negative*"))</f>
        <v>0</v>
      </c>
      <c r="X124" s="15">
        <f>SUM(COUNTIFS('Data entry'!$R$6:$R$200,'Summary Data'!$A124,'Data entry'!$B$6:$B$200,{"Confirmed";"Probable"},'Data entry'!$AQ$6:$AQ$200,'Data Validation'!$V$4, 'Data entry'!$BD$6:$BD$200,"&lt;&gt;*Negative*"))</f>
        <v>0</v>
      </c>
      <c r="Y124" s="15">
        <f>SUM(COUNTIFS('Data entry'!$R$6:$R$200,'Summary Data'!$A124,'Data entry'!$B$6:$B$200,{"Confirmed";"Probable"},'Data entry'!$AQ$6:$AQ$200,'Data Validation'!$V$5, 'Data entry'!$BD$6:$BD$200,"&lt;&gt;*Negative*"))</f>
        <v>0</v>
      </c>
      <c r="Z124" s="15">
        <f>SUM(COUNTIFS('Data entry'!$R$6:$R$200,'Summary Data'!$A124,'Data entry'!$B$6:$B$200,{"Confirmed";"Probable"},'Data entry'!$AQ$6:$AQ$200,'Data Validation'!$V$6, 'Data entry'!$BD$6:$BD$200,"&lt;&gt;*Negative*"))</f>
        <v>0</v>
      </c>
      <c r="AA124" s="15">
        <f>SUM(COUNTIFS('Data entry'!$R$6:$R$200,'Summary Data'!$A124,'Data entry'!$B$6:$B$200,{"Confirmed";"Probable"},'Data entry'!$AQ$6:$AQ$200,'Data Validation'!$V$7, 'Data entry'!$BD$6:$BD$200,"&lt;&gt;*Negative*"))</f>
        <v>0</v>
      </c>
      <c r="AB124" s="15">
        <f>SUM(COUNTIFS('Data entry'!$R$6:$R$200,'Summary Data'!$A124,'Data entry'!$B$6:$B$200,{"Confirmed";"Probable"},'Data entry'!$AQ$6:$AQ$200,'Data Validation'!$V$8, 'Data entry'!$BD$6:$BD$200,"&lt;&gt;*Negative*"))</f>
        <v>0</v>
      </c>
      <c r="AC124" s="15">
        <f>SUM(COUNTIFS('Data entry'!$R$6:$R$200,'Summary Data'!$A124,'Data entry'!$B$6:$B$200,{"Confirmed";"Probable"},'Data entry'!$AQ$6:$AQ$200,'Data Validation'!$V$9, 'Data entry'!$BD$6:$BD$200,"&lt;&gt;*Negative*"))</f>
        <v>0</v>
      </c>
      <c r="AD124" s="15">
        <f>SUM(COUNTIFS('Data entry'!$R$6:$R$200,'Summary Data'!$A124,'Data entry'!$B$6:$B$200,{"Confirmed";"Probable"},'Data entry'!$AQ$6:$AQ$200,'Data Validation'!$V$10, 'Data entry'!$BD$6:$BD$200,"&lt;&gt;*Negative*"))</f>
        <v>0</v>
      </c>
      <c r="AE124" s="15">
        <f>SUM(COUNTIFS('Data entry'!$R$6:$R$200,'Summary Data'!$A124,'Data entry'!$B$6:$B$200,{"Confirmed";"Probable"},'Data entry'!$AQ$6:$AQ$200,'Data Validation'!$V$11, 'Data entry'!$BD$6:$BD$200,"&lt;&gt;*Negative*"))</f>
        <v>0</v>
      </c>
      <c r="AF124" s="15">
        <f>SUM(COUNTIFS('Data entry'!$R$6:$R$200,'Summary Data'!$A124,'Data entry'!$B$6:$B$200,{"Confirmed";"Probable"},'Data entry'!$AQ$6:$AQ$200,'Data Validation'!$V$2, 'Data entry'!$AP$6:$AP$200,'Data Validation'!$U$2, 'Data entry'!$BD$6:$BD$200,"&lt;&gt;*Negative*"))</f>
        <v>0</v>
      </c>
      <c r="AG124" s="15">
        <f>SUM(COUNTIFS('Data entry'!$R$6:$R$200,'Summary Data'!$A124,'Data entry'!$B$6:$B$200,{"Confirmed";"Probable"},'Data entry'!$AQ$6:$AQ$200,'Data Validation'!$V$2, 'Data entry'!$AP$6:$AP$200,'Data Validation'!$U$3, 'Data entry'!$BD$6:$BD$200,"&lt;&gt;*Negative*"))</f>
        <v>0</v>
      </c>
      <c r="AH124" s="15">
        <f>SUM(COUNTIFS('Data entry'!$R$6:$R$200,'Summary Data'!$A124,'Data entry'!$B$6:$B$200,{"Confirmed";"Probable"},'Data entry'!$AQ$6:$AQ$200,'Data Validation'!$V$2, 'Data entry'!$AP$6:$AP$200,'Data Validation'!$U$4, 'Data entry'!$BD$6:$BD$200,"&lt;&gt;*Negative*"))</f>
        <v>0</v>
      </c>
      <c r="AI124" s="15">
        <f>SUM(COUNTIFS('Data entry'!$R$6:$R$200,'Summary Data'!$A124,'Data entry'!$B$6:$B$200,{"Confirmed";"Probable"},'Data entry'!$AQ$6:$AQ$200,'Data Validation'!$V$2, 'Data entry'!$AP$6:$AP$200,'Data Validation'!$U$5, 'Data entry'!$BD$6:$BD$200,"&lt;&gt;*Negative*"))</f>
        <v>0</v>
      </c>
      <c r="AJ124" s="15">
        <f>SUM(COUNTIFS('Data entry'!$R$6:$R$200,'Summary Data'!$A124,'Data entry'!$B$6:$B$200,{"Confirmed";"Probable"},'Data entry'!$AQ$6:$AQ$200,'Data Validation'!$V$2, 'Data entry'!$AP$6:$AP$200,'Data Validation'!$U$6, 'Data entry'!$BD$6:$BD$200,"&lt;&gt;*Negative*"))</f>
        <v>0</v>
      </c>
      <c r="AK124" s="15">
        <f>SUM(COUNTIFS('Data entry'!$R$6:$R$200,'Summary Data'!$A124,'Data entry'!$B$6:$B$200,{"Confirmed";"Probable"},'Data entry'!$AQ$6:$AQ$200,'Data Validation'!$V$3, 'Data entry'!$AP$6:$AP$200,'Data Validation'!$U$2, 'Data entry'!$BD$6:$BD$200,"&lt;&gt;*Negative*"))</f>
        <v>0</v>
      </c>
      <c r="AL124" s="15">
        <f>SUM(COUNTIFS('Data entry'!$R$6:$R$200,'Summary Data'!$A124,'Data entry'!$B$6:$B$200,{"Confirmed";"Probable"},'Data entry'!$AQ$6:$AQ$200,'Data Validation'!$V$3, 'Data entry'!$AP$6:$AP$200,'Data Validation'!$U$3, 'Data entry'!$BD$6:$BD$200,"&lt;&gt;*Negative*"))</f>
        <v>0</v>
      </c>
      <c r="AM124" s="15">
        <f>SUM(COUNTIFS('Data entry'!$R$6:$R$200,'Summary Data'!$A124,'Data entry'!$B$6:$B$200,{"Confirmed";"Probable"},'Data entry'!$AQ$6:$AQ$200,'Data Validation'!$V$3, 'Data entry'!$AP$6:$AP$200,'Data Validation'!$U$4, 'Data entry'!$BD$6:$BD$200,"&lt;&gt;*Negative*"))</f>
        <v>0</v>
      </c>
      <c r="AN124" s="15">
        <f>SUM(COUNTIFS('Data entry'!$R$6:$R$200,'Summary Data'!$A124,'Data entry'!$B$6:$B$200,{"Confirmed";"Probable"},'Data entry'!$AQ$6:$AQ$200,'Data Validation'!$V$3, 'Data entry'!$AP$6:$AP$200,'Data Validation'!$U$5, 'Data entry'!$BD$6:$BD$200,"&lt;&gt;*Negative*"))</f>
        <v>0</v>
      </c>
      <c r="AO124" s="15">
        <f>SUM(COUNTIFS('Data entry'!$R$6:$R$200,'Summary Data'!$A124,'Data entry'!$B$6:$B$200,{"Confirmed";"Probable"},'Data entry'!$AQ$6:$AQ$200,'Data Validation'!$V$3, 'Data entry'!$AP$6:$AP$200,'Data Validation'!$U$6, 'Data entry'!$BD$6:$BD$200,"&lt;&gt;*Negative*"))</f>
        <v>0</v>
      </c>
      <c r="AP124" s="15">
        <f>SUM(COUNTIFS('Data entry'!$R$6:$R$200,'Summary Data'!$A124,'Data entry'!$B$6:$B$200,{"Confirmed";"Probable"},'Data entry'!$AQ$6:$AQ$200,'Data Validation'!$V$4, 'Data entry'!$AP$6:$AP$200,'Data Validation'!$U$2, 'Data entry'!$BD$6:$BD$200,"&lt;&gt;*Negative*"))</f>
        <v>0</v>
      </c>
      <c r="AQ124" s="15">
        <f>SUM(COUNTIFS('Data entry'!$R$6:$R$200,'Summary Data'!$A124,'Data entry'!$B$6:$B$200,{"Confirmed";"Probable"},'Data entry'!$AQ$6:$AQ$200,'Data Validation'!$V$4, 'Data entry'!$AP$6:$AP$200,'Data Validation'!$U$3, 'Data entry'!$BD$6:$BD$200,"&lt;&gt;*Negative*"))</f>
        <v>0</v>
      </c>
      <c r="AR124" s="15">
        <f>SUM(COUNTIFS('Data entry'!$R$6:$R$200,'Summary Data'!$A124,'Data entry'!$B$6:$B$200,{"Confirmed";"Probable"},'Data entry'!$AQ$6:$AQ$200,'Data Validation'!$V$4, 'Data entry'!$AP$6:$AP$200,'Data Validation'!$U$4, 'Data entry'!$BD$6:$BD$200,"&lt;&gt;*Negative*"))</f>
        <v>0</v>
      </c>
      <c r="AS124" s="15">
        <f>SUM(COUNTIFS('Data entry'!$R$6:$R$200,'Summary Data'!$A124,'Data entry'!$B$6:$B$200,{"Confirmed";"Probable"},'Data entry'!$AQ$6:$AQ$200,'Data Validation'!$V$4, 'Data entry'!$AP$6:$AP$200,'Data Validation'!$U$5, 'Data entry'!$BD$6:$BD$200,"&lt;&gt;*Negative*"))</f>
        <v>0</v>
      </c>
      <c r="AT124" s="15">
        <f>SUM(COUNTIFS('Data entry'!$R$6:$R$200,'Summary Data'!$A124,'Data entry'!$B$6:$B$200,{"Confirmed";"Probable"},'Data entry'!$AQ$6:$AQ$200,'Data Validation'!$V$4, 'Data entry'!$AP$6:$AP$200,'Data Validation'!$U$6, 'Data entry'!$BD$6:$BD$200,"&lt;&gt;*Negative*"))</f>
        <v>0</v>
      </c>
      <c r="AU124" s="15">
        <f>SUM(COUNTIFS('Data entry'!$R$6:$R$200,'Summary Data'!$A124,'Data entry'!$B$6:$B$200,{"Confirmed";"Probable"},'Data entry'!$AQ$6:$AQ$200,'Data Validation'!$V$5, 'Data entry'!$AP$6:$AP$200,'Data Validation'!$U$2, 'Data entry'!$BD$6:$BD$200,"&lt;&gt;*Negative*"))</f>
        <v>0</v>
      </c>
      <c r="AV124" s="15">
        <f>SUM(COUNTIFS('Data entry'!$R$6:$R$200,'Summary Data'!$A124,'Data entry'!$B$6:$B$200,{"Confirmed";"Probable"},'Data entry'!$AQ$6:$AQ$200,'Data Validation'!$V$5, 'Data entry'!$AP$6:$AP$200,'Data Validation'!$U$3, 'Data entry'!$BD$6:$BD$200,"&lt;&gt;*Negative*"))</f>
        <v>0</v>
      </c>
      <c r="AW124" s="15">
        <f>SUM(COUNTIFS('Data entry'!$R$6:$R$200,'Summary Data'!$A124,'Data entry'!$B$6:$B$200,{"Confirmed";"Probable"},'Data entry'!$AQ$6:$AQ$200,'Data Validation'!$V$5, 'Data entry'!$AP$6:$AP$200,'Data Validation'!$U$4, 'Data entry'!$BD$6:$BD$200,"&lt;&gt;*Negative*"))</f>
        <v>0</v>
      </c>
      <c r="AX124" s="15">
        <f>SUM(COUNTIFS('Data entry'!$R$6:$R$200,'Summary Data'!$A124,'Data entry'!$B$6:$B$200,{"Confirmed";"Probable"},'Data entry'!$AQ$6:$AQ$200,'Data Validation'!$V$5, 'Data entry'!$AP$6:$AP$200,'Data Validation'!$U$5, 'Data entry'!$BD$6:$BD$200,"&lt;&gt;*Negative*"))</f>
        <v>0</v>
      </c>
      <c r="AY124" s="15">
        <f>SUM(COUNTIFS('Data entry'!$R$6:$R$200,'Summary Data'!$A124,'Data entry'!$B$6:$B$200,{"Confirmed";"Probable"},'Data entry'!$AQ$6:$AQ$200,'Data Validation'!$V$5, 'Data entry'!$AP$6:$AP$200,'Data Validation'!$U$6, 'Data entry'!$BD$6:$BD$200,"&lt;&gt;*Negative*"))</f>
        <v>0</v>
      </c>
      <c r="AZ124" s="15">
        <f>SUM(COUNTIFS('Data entry'!$R$6:$R$200,'Summary Data'!$A124,'Data entry'!$B$6:$B$200,{"Confirmed";"Probable"},'Data entry'!$AQ$6:$AQ$200,'Data Validation'!$V$6, 'Data entry'!$AP$6:$AP$200,'Data Validation'!$U$2, 'Data entry'!$BD$6:$BD$200,"&lt;&gt;*Negative*"))</f>
        <v>0</v>
      </c>
      <c r="BA124" s="15">
        <f>SUM(COUNTIFS('Data entry'!$R$6:$R$200,'Summary Data'!$A124,'Data entry'!$B$6:$B$200,{"Confirmed";"Probable"},'Data entry'!$AQ$6:$AQ$200,'Data Validation'!$V$6, 'Data entry'!$AP$6:$AP$200,'Data Validation'!$U$3, 'Data entry'!$BD$6:$BD$200,"&lt;&gt;*Negative*"))</f>
        <v>0</v>
      </c>
      <c r="BB124" s="15">
        <f>SUM(COUNTIFS('Data entry'!$R$6:$R$200,'Summary Data'!$A124,'Data entry'!$B$6:$B$200,{"Confirmed";"Probable"},'Data entry'!$AQ$6:$AQ$200,'Data Validation'!$V$6, 'Data entry'!$AP$6:$AP$200,'Data Validation'!$U$4, 'Data entry'!$BD$6:$BD$200,"&lt;&gt;*Negative*"))</f>
        <v>0</v>
      </c>
      <c r="BC124" s="15">
        <f>SUM(COUNTIFS('Data entry'!$R$6:$R$200,'Summary Data'!$A124,'Data entry'!$B$6:$B$200,{"Confirmed";"Probable"},'Data entry'!$AQ$6:$AQ$200,'Data Validation'!$V$6, 'Data entry'!$AP$6:$AP$200,'Data Validation'!$U$5, 'Data entry'!$BD$6:$BD$200,"&lt;&gt;*Negative*"))</f>
        <v>0</v>
      </c>
      <c r="BD124" s="15">
        <f>SUM(COUNTIFS('Data entry'!$R$6:$R$200,'Summary Data'!$A124,'Data entry'!$B$6:$B$200,{"Confirmed";"Probable"},'Data entry'!$AQ$6:$AQ$200,'Data Validation'!$V$6, 'Data entry'!$AP$6:$AP$200,'Data Validation'!$U$6, 'Data entry'!$BD$6:$BD$200,"&lt;&gt;*Negative*"))</f>
        <v>0</v>
      </c>
      <c r="BE124" s="15">
        <f>SUM(COUNTIFS('Data entry'!$R$6:$R$200,'Summary Data'!$A124,'Data entry'!$B$6:$B$200,{"Confirmed";"Probable"},'Data entry'!$AQ$6:$AQ$200,'Data Validation'!$V$7, 'Data entry'!$AP$6:$AP$200,'Data Validation'!$U$2, 'Data entry'!$BD$6:$BD$200,"&lt;&gt;*Negative*"))</f>
        <v>0</v>
      </c>
      <c r="BF124" s="15">
        <f>SUM(COUNTIFS('Data entry'!$R$6:$R$200,'Summary Data'!$A124,'Data entry'!$B$6:$B$200,{"Confirmed";"Probable"},'Data entry'!$AQ$6:$AQ$200,'Data Validation'!$V$7, 'Data entry'!$AP$6:$AP$200,'Data Validation'!$U$3, 'Data entry'!$BD$6:$BD$200,"&lt;&gt;*Negative*"))</f>
        <v>0</v>
      </c>
      <c r="BG124" s="15">
        <f>SUM(COUNTIFS('Data entry'!$R$6:$R$200,'Summary Data'!$A124,'Data entry'!$B$6:$B$200,{"Confirmed";"Probable"},'Data entry'!$AQ$6:$AQ$200,'Data Validation'!$V$7, 'Data entry'!$AP$6:$AP$200,'Data Validation'!$U$4, 'Data entry'!$BD$6:$BD$200,"&lt;&gt;*Negative*"))</f>
        <v>0</v>
      </c>
      <c r="BH124" s="15">
        <f>SUM(COUNTIFS('Data entry'!$R$6:$R$200,'Summary Data'!$A124,'Data entry'!$B$6:$B$200,{"Confirmed";"Probable"},'Data entry'!$AQ$6:$AQ$200,'Data Validation'!$V$7, 'Data entry'!$AP$6:$AP$200,'Data Validation'!$U$5, 'Data entry'!$BD$6:$BD$200,"&lt;&gt;*Negative*"))</f>
        <v>0</v>
      </c>
      <c r="BI124" s="15">
        <f>SUM(COUNTIFS('Data entry'!$R$6:$R$200,'Summary Data'!$A124,'Data entry'!$B$6:$B$200,{"Confirmed";"Probable"},'Data entry'!$AQ$6:$AQ$200,'Data Validation'!$V$7, 'Data entry'!$AP$6:$AP$200,'Data Validation'!$U$6, 'Data entry'!$BD$6:$BD$200,"&lt;&gt;*Negative*"))</f>
        <v>0</v>
      </c>
      <c r="BJ124" s="15">
        <f>SUM(COUNTIFS('Data entry'!$R$6:$R$200,'Summary Data'!$A124,'Data entry'!$B$6:$B$200,{"Confirmed";"Probable"},'Data entry'!$AQ$6:$AQ$200,'Data Validation'!$V$8, 'Data entry'!$AP$6:$AP$200,'Data Validation'!$U$2, 'Data entry'!$BD$6:$BD$200,"&lt;&gt;*Negative*"))</f>
        <v>0</v>
      </c>
      <c r="BK124" s="15">
        <f>SUM(COUNTIFS('Data entry'!$R$6:$R$200,'Summary Data'!$A124,'Data entry'!$B$6:$B$200,{"Confirmed";"Probable"},'Data entry'!$AQ$6:$AQ$200,'Data Validation'!$V$8, 'Data entry'!$AP$6:$AP$200,'Data Validation'!$U$3, 'Data entry'!$BD$6:$BD$200,"&lt;&gt;*Negative*"))</f>
        <v>0</v>
      </c>
      <c r="BL124" s="15">
        <f>SUM(COUNTIFS('Data entry'!$R$6:$R$200,'Summary Data'!$A124,'Data entry'!$B$6:$B$200,{"Confirmed";"Probable"},'Data entry'!$AQ$6:$AQ$200,'Data Validation'!$V$8, 'Data entry'!$AP$6:$AP$200,'Data Validation'!$U$4, 'Data entry'!$BD$6:$BD$200,"&lt;&gt;*Negative*"))</f>
        <v>0</v>
      </c>
      <c r="BM124" s="15">
        <f>SUM(COUNTIFS('Data entry'!$R$6:$R$200,'Summary Data'!$A124,'Data entry'!$B$6:$B$200,{"Confirmed";"Probable"},'Data entry'!$AQ$6:$AQ$200,'Data Validation'!$V$8, 'Data entry'!$AP$6:$AP$200,'Data Validation'!$U$5, 'Data entry'!$BD$6:$BD$200,"&lt;&gt;*Negative*"))</f>
        <v>0</v>
      </c>
      <c r="BN124" s="15">
        <f>SUM(COUNTIFS('Data entry'!$R$6:$R$200,'Summary Data'!$A124,'Data entry'!$B$6:$B$200,{"Confirmed";"Probable"},'Data entry'!$AQ$6:$AQ$200,'Data Validation'!$V$8, 'Data entry'!$AP$6:$AP$200,'Data Validation'!$U$6, 'Data entry'!$BD$6:$BD$200,"&lt;&gt;*Negative*"))</f>
        <v>0</v>
      </c>
      <c r="BO124" s="15">
        <f>SUM(COUNTIFS('Data entry'!$R$6:$R$200,'Summary Data'!$A124,'Data entry'!$B$6:$B$200,{"Confirmed";"Probable"},'Data entry'!$AQ$6:$AQ$200,'Data Validation'!$V$9, 'Data entry'!$AP$6:$AP$200,'Data Validation'!$U$2, 'Data entry'!$BD$6:$BD$200,"&lt;&gt;*Negative*"))</f>
        <v>0</v>
      </c>
      <c r="BP124" s="15">
        <f>SUM(COUNTIFS('Data entry'!$R$6:$R$200,'Summary Data'!$A124,'Data entry'!$B$6:$B$200,{"Confirmed";"Probable"},'Data entry'!$AQ$6:$AQ$200,'Data Validation'!$V$9, 'Data entry'!$AP$6:$AP$200,'Data Validation'!$U$3, 'Data entry'!$BD$6:$BD$200,"&lt;&gt;*Negative*"))</f>
        <v>0</v>
      </c>
      <c r="BQ124" s="15">
        <f>SUM(COUNTIFS('Data entry'!$R$6:$R$200,'Summary Data'!$A124,'Data entry'!$B$6:$B$200,{"Confirmed";"Probable"},'Data entry'!$AQ$6:$AQ$200,'Data Validation'!$V$9, 'Data entry'!$AP$6:$AP$200,'Data Validation'!$U$4, 'Data entry'!$BD$6:$BD$200,"&lt;&gt;*Negative*"))</f>
        <v>0</v>
      </c>
      <c r="BR124" s="15">
        <f>SUM(COUNTIFS('Data entry'!$R$6:$R$200,'Summary Data'!$A124,'Data entry'!$B$6:$B$200,{"Confirmed";"Probable"},'Data entry'!$AQ$6:$AQ$200,'Data Validation'!$V$9, 'Data entry'!$AP$6:$AP$200,'Data Validation'!$U$5, 'Data entry'!$BD$6:$BD$200,"&lt;&gt;*Negative*"))</f>
        <v>0</v>
      </c>
      <c r="BS124" s="15">
        <f>SUM(COUNTIFS('Data entry'!$R$6:$R$200,'Summary Data'!$A124,'Data entry'!$B$6:$B$200,{"Confirmed";"Probable"},'Data entry'!$AQ$6:$AQ$200,'Data Validation'!$V$9, 'Data entry'!$AP$6:$AP$200,'Data Validation'!$U$6, 'Data entry'!$BD$6:$BD$200,"&lt;&gt;*Negative*"))</f>
        <v>0</v>
      </c>
      <c r="BT124" s="15">
        <f>SUM(COUNTIFS('Data entry'!$R$6:$R$200,'Summary Data'!$A124,'Data entry'!$B$6:$B$200,{"Confirmed";"Probable"},'Data entry'!$AQ$6:$AQ$200,'Data Validation'!$V$10, 'Data entry'!$AP$6:$AP$200,'Data Validation'!$U$2, 'Data entry'!$BD$6:$BD$200,"&lt;&gt;*Negative*"))</f>
        <v>0</v>
      </c>
      <c r="BU124" s="15">
        <f>SUM(COUNTIFS('Data entry'!$R$6:$R$200,'Summary Data'!$A124,'Data entry'!$B$6:$B$200,{"Confirmed";"Probable"},'Data entry'!$AQ$6:$AQ$200,'Data Validation'!$V$10, 'Data entry'!$AP$6:$AP$200,'Data Validation'!$U$3, 'Data entry'!$BD$6:$BD$200,"&lt;&gt;*Negative*"))</f>
        <v>0</v>
      </c>
      <c r="BV124" s="15">
        <f>SUM(COUNTIFS('Data entry'!$R$6:$R$200,'Summary Data'!$A124,'Data entry'!$B$6:$B$200,{"Confirmed";"Probable"},'Data entry'!$AQ$6:$AQ$200,'Data Validation'!$V$10, 'Data entry'!$AP$6:$AP$200,'Data Validation'!$U$4, 'Data entry'!$BD$6:$BD$200,"&lt;&gt;*Negative*"))</f>
        <v>0</v>
      </c>
      <c r="BW124" s="15">
        <f>SUM(COUNTIFS('Data entry'!$R$6:$R$200,'Summary Data'!$A124,'Data entry'!$B$6:$B$200,{"Confirmed";"Probable"},'Data entry'!$AQ$6:$AQ$200,'Data Validation'!$V$10, 'Data entry'!$AP$6:$AP$200,'Data Validation'!$U$5, 'Data entry'!$BD$6:$BD$200,"&lt;&gt;*Negative*"))</f>
        <v>0</v>
      </c>
      <c r="BX124" s="15">
        <f>SUM(COUNTIFS('Data entry'!$R$6:$R$200,'Summary Data'!$A124,'Data entry'!$B$6:$B$200,{"Confirmed";"Probable"},'Data entry'!$AQ$6:$AQ$200,'Data Validation'!$V$10, 'Data entry'!$AP$6:$AP$200,'Data Validation'!$U$6, 'Data entry'!$BD$6:$BD$200,"&lt;&gt;*Negative*"))</f>
        <v>0</v>
      </c>
      <c r="BY124" s="15">
        <f>SUM(COUNTIFS('Data entry'!$R$6:$R$200,'Summary Data'!$A124,'Data entry'!$B$6:$B$200,{"Confirmed";"Probable"},'Data entry'!$AQ$6:$AQ$200,'Data Validation'!$V$11, 'Data entry'!$AP$6:$AP$200,'Data Validation'!$U$2, 'Data entry'!$BD$6:$BD$200,"&lt;&gt;*Negative*"))</f>
        <v>0</v>
      </c>
      <c r="BZ124" s="15">
        <f>SUM(COUNTIFS('Data entry'!$R$6:$R$200,'Summary Data'!$A124,'Data entry'!$B$6:$B$200,{"Confirmed";"Probable"},'Data entry'!$AQ$6:$AQ$200,'Data Validation'!$V$11, 'Data entry'!$AP$6:$AP$200,'Data Validation'!$U$3, 'Data entry'!$BD$6:$BD$200,"&lt;&gt;*Negative*"))</f>
        <v>0</v>
      </c>
      <c r="CA124" s="15">
        <f>SUM(COUNTIFS('Data entry'!$R$6:$R$200,'Summary Data'!$A124,'Data entry'!$B$6:$B$200,{"Confirmed";"Probable"},'Data entry'!$AQ$6:$AQ$200,'Data Validation'!$V$11, 'Data entry'!$AP$6:$AP$200,'Data Validation'!$U$4, 'Data entry'!$BD$6:$BD$200,"&lt;&gt;*Negative*"))</f>
        <v>0</v>
      </c>
      <c r="CB124" s="15">
        <f>SUM(COUNTIFS('Data entry'!$R$6:$R$200,'Summary Data'!$A124,'Data entry'!$B$6:$B$200,{"Confirmed";"Probable"},'Data entry'!$AQ$6:$AQ$200,'Data Validation'!$V$11, 'Data entry'!$AP$6:$AP$200,'Data Validation'!$U$5, 'Data entry'!$BD$6:$BD$200,"&lt;&gt;*Negative*"))</f>
        <v>0</v>
      </c>
      <c r="CC124" s="15">
        <f>SUM(COUNTIFS('Data entry'!$R$6:$R$200,'Summary Data'!$A124,'Data entry'!$B$6:$B$200,{"Confirmed";"Probable"},'Data entry'!$AQ$6:$AQ$200,'Data Validation'!$V$11, 'Data entry'!$AP$6:$AP$200,'Data Validation'!$U$6, 'Data entry'!$BD$6:$BD$200,"&lt;&gt;*Negative*"))</f>
        <v>0</v>
      </c>
    </row>
    <row r="125" spans="1:81" x14ac:dyDescent="0.3">
      <c r="A125" s="12">
        <f t="shared" si="9"/>
        <v>113</v>
      </c>
      <c r="B125" s="13">
        <f t="shared" si="6"/>
        <v>0</v>
      </c>
      <c r="C125" s="13">
        <f>COUNTIFS('Data entry'!$R$6:$R$200,$A125,'Data entry'!$B$6:$B$200,"Confirmed",'Data entry'!$BD$6:$BD$200,"&lt;&gt;*Negative*")</f>
        <v>0</v>
      </c>
      <c r="D125" s="13">
        <f>COUNTIFS('Data entry'!$R$6:$R$200,$A125,'Data entry'!$B$6:$B$200,"Probable",'Data entry'!$BD$6:$BD$200,"&lt;&gt;*Negative*")</f>
        <v>0</v>
      </c>
      <c r="E125" s="13">
        <f>COUNTIFS('Data entry'!$R$6:$R$200,$A125,'Data entry'!$B$6:$B$200,"DNM")</f>
        <v>0</v>
      </c>
      <c r="F125" s="13">
        <f>SUM(COUNTIFS('Data entry'!$R$6:$R$200,'Summary Data'!$A125,'Data entry'!$B$6:$B$200,{"Confirmed";"Probable"},'Data entry'!$AO$6:$AO$200,$F$10, 'Data entry'!$BD$6:$BD$200,"&lt;&gt;*Negative*"))</f>
        <v>0</v>
      </c>
      <c r="G125" s="13">
        <f>SUM(COUNTIFS('Data entry'!$R$6:$R$200,'Summary Data'!$A125,'Data entry'!$B$6:$B$200,{"Confirmed";"Probable"},'Data entry'!$AO$6:$AO$200,$G$10, 'Data entry'!$BD$6:$BD$200,"&lt;&gt;*Negative*"))</f>
        <v>0</v>
      </c>
      <c r="H125" s="13">
        <f>SUM(COUNTIFS('Data entry'!$R$6:$R$200,'Summary Data'!$A125,'Data entry'!$B$6:$B$200,{"Confirmed";"Probable"},'Data entry'!$AO$6:$AO$200,$H$10, 'Data entry'!$BD$6:$BD$200,"&lt;&gt;*Negative*"))</f>
        <v>0</v>
      </c>
      <c r="I125" s="13">
        <f>SUM(COUNTIFS('Data entry'!$R$6:$R$200,'Summary Data'!$A125,'Data entry'!$B$6:$B$200,{"Confirmed";"Probable"},'Data entry'!$AO$6:$AO$200,$I$10, 'Data entry'!$BD$6:$BD$200,"&lt;&gt;*Negative*"))</f>
        <v>0</v>
      </c>
      <c r="J125" s="13">
        <f>SUM(COUNTIFS('Data entry'!$R$6:$R$200,'Summary Data'!$A125,'Data entry'!$B$6:$B$200,{"Confirmed";"Probable"},'Data entry'!$AO$6:$AO$200,$J$10, 'Data entry'!$BD$6:$BD$200,"&lt;&gt;*Negative*"))</f>
        <v>0</v>
      </c>
      <c r="K125" s="13">
        <f>SUM(COUNTIFS('Data entry'!$R$6:$R$200,'Summary Data'!$A125,'Data entry'!$B$6:$B$200,{"Confirmed";"Probable"},'Data entry'!$AO$6:$AO$200,$K$10, 'Data entry'!$BD$6:$BD$200,"&lt;&gt;*Negative*"))</f>
        <v>0</v>
      </c>
      <c r="L125" s="13">
        <f>SUM(COUNTIFS('Data entry'!$R$6:$R$200,'Summary Data'!$A125,'Data entry'!$B$6:$B$200,{"Confirmed";"Probable"},'Data entry'!$AO$6:$AO$200,$L$10, 'Data entry'!$BD$6:$BD$200,"&lt;&gt;*Negative*"))</f>
        <v>0</v>
      </c>
      <c r="M125" s="13">
        <f>SUM(COUNTIFS('Data entry'!$R$6:$R$200,'Summary Data'!$A125,'Data entry'!$B$6:$B$200,{"Confirmed";"Probable"},'Data entry'!$AO$6:$AO$200,$M$10, 'Data entry'!$BD$6:$BD$200,"&lt;&gt;*Negative*"))</f>
        <v>0</v>
      </c>
      <c r="N125" s="13">
        <f>SUM(COUNTIFS('Data entry'!$R$6:$R$200,'Summary Data'!$A125,'Data entry'!$B$6:$B$200,{"Confirmed";"Probable"},'Data entry'!$AO$6:$AO$200,$N$10, 'Data entry'!$BD$6:$BD$200,"&lt;&gt;*Negative*"))</f>
        <v>0</v>
      </c>
      <c r="O125" s="15">
        <f t="shared" si="7"/>
        <v>0</v>
      </c>
      <c r="P125" s="15">
        <f t="shared" si="8"/>
        <v>0</v>
      </c>
      <c r="Q125" s="15">
        <f>SUM(COUNTIFS('Data entry'!$R$6:$R$200,'Summary Data'!$A125,'Data entry'!$B$6:$B$200,{"Confirmed";"Probable"},'Data entry'!$AP$6:$AP$200,'Data Validation'!$U$2, 'Data entry'!$BD$6:$BD$200,"&lt;&gt;*Negative*"))</f>
        <v>0</v>
      </c>
      <c r="R125" s="15">
        <f>SUM(COUNTIFS('Data entry'!$R$6:$R$200,'Summary Data'!$A125,'Data entry'!$B$6:$B$200,{"Confirmed";"Probable"},'Data entry'!$AP$6:$AP$200,'Data Validation'!$U$3, 'Data entry'!$BD$6:$BD$200,"&lt;&gt;*Negative*"))</f>
        <v>0</v>
      </c>
      <c r="S125" s="15">
        <f>SUM(COUNTIFS('Data entry'!$R$6:$R$200,'Summary Data'!$A125,'Data entry'!$B$6:$B$200,{"Confirmed";"Probable"},'Data entry'!$AP$6:$AP$200,'Data Validation'!$U$4, 'Data entry'!$BD$6:$BD$200,"&lt;&gt;*Negative*"))</f>
        <v>0</v>
      </c>
      <c r="T125" s="15">
        <f>SUM(COUNTIFS('Data entry'!$R$6:$R$200,'Summary Data'!$A125,'Data entry'!$B$6:$B$200,{"Confirmed";"Probable"},'Data entry'!$AP$6:$AP$200,'Data Validation'!$U$5, 'Data entry'!$BD$6:$BD$200,"&lt;&gt;*Negative*"))</f>
        <v>0</v>
      </c>
      <c r="U125" s="15">
        <f>SUM(COUNTIFS('Data entry'!$R$6:$R$200,'Summary Data'!$A125,'Data entry'!$B$6:$B$200,{"Confirmed";"Probable"},'Data entry'!$AP$6:$AP$200,'Data Validation'!$U$6, 'Data entry'!$BD$6:$BD$200,"&lt;&gt;*Negative*"))</f>
        <v>0</v>
      </c>
      <c r="V125" s="15">
        <f>SUM(COUNTIFS('Data entry'!$R$6:$R$200,'Summary Data'!$A125,'Data entry'!$B$6:$B$200,{"Confirmed";"Probable"},'Data entry'!$AQ$6:$AQ$200,'Data Validation'!$V$2, 'Data entry'!$BD$6:$BD$200,"&lt;&gt;*Negative*"))</f>
        <v>0</v>
      </c>
      <c r="W125" s="15">
        <f>SUM(COUNTIFS('Data entry'!$R$6:$R$200,'Summary Data'!$A125,'Data entry'!$B$6:$B$200,{"Confirmed";"Probable"},'Data entry'!$AQ$6:$AQ$200,'Data Validation'!$V$3, 'Data entry'!$BD$6:$BD$200,"&lt;&gt;*Negative*"))</f>
        <v>0</v>
      </c>
      <c r="X125" s="15">
        <f>SUM(COUNTIFS('Data entry'!$R$6:$R$200,'Summary Data'!$A125,'Data entry'!$B$6:$B$200,{"Confirmed";"Probable"},'Data entry'!$AQ$6:$AQ$200,'Data Validation'!$V$4, 'Data entry'!$BD$6:$BD$200,"&lt;&gt;*Negative*"))</f>
        <v>0</v>
      </c>
      <c r="Y125" s="15">
        <f>SUM(COUNTIFS('Data entry'!$R$6:$R$200,'Summary Data'!$A125,'Data entry'!$B$6:$B$200,{"Confirmed";"Probable"},'Data entry'!$AQ$6:$AQ$200,'Data Validation'!$V$5, 'Data entry'!$BD$6:$BD$200,"&lt;&gt;*Negative*"))</f>
        <v>0</v>
      </c>
      <c r="Z125" s="15">
        <f>SUM(COUNTIFS('Data entry'!$R$6:$R$200,'Summary Data'!$A125,'Data entry'!$B$6:$B$200,{"Confirmed";"Probable"},'Data entry'!$AQ$6:$AQ$200,'Data Validation'!$V$6, 'Data entry'!$BD$6:$BD$200,"&lt;&gt;*Negative*"))</f>
        <v>0</v>
      </c>
      <c r="AA125" s="15">
        <f>SUM(COUNTIFS('Data entry'!$R$6:$R$200,'Summary Data'!$A125,'Data entry'!$B$6:$B$200,{"Confirmed";"Probable"},'Data entry'!$AQ$6:$AQ$200,'Data Validation'!$V$7, 'Data entry'!$BD$6:$BD$200,"&lt;&gt;*Negative*"))</f>
        <v>0</v>
      </c>
      <c r="AB125" s="15">
        <f>SUM(COUNTIFS('Data entry'!$R$6:$R$200,'Summary Data'!$A125,'Data entry'!$B$6:$B$200,{"Confirmed";"Probable"},'Data entry'!$AQ$6:$AQ$200,'Data Validation'!$V$8, 'Data entry'!$BD$6:$BD$200,"&lt;&gt;*Negative*"))</f>
        <v>0</v>
      </c>
      <c r="AC125" s="15">
        <f>SUM(COUNTIFS('Data entry'!$R$6:$R$200,'Summary Data'!$A125,'Data entry'!$B$6:$B$200,{"Confirmed";"Probable"},'Data entry'!$AQ$6:$AQ$200,'Data Validation'!$V$9, 'Data entry'!$BD$6:$BD$200,"&lt;&gt;*Negative*"))</f>
        <v>0</v>
      </c>
      <c r="AD125" s="15">
        <f>SUM(COUNTIFS('Data entry'!$R$6:$R$200,'Summary Data'!$A125,'Data entry'!$B$6:$B$200,{"Confirmed";"Probable"},'Data entry'!$AQ$6:$AQ$200,'Data Validation'!$V$10, 'Data entry'!$BD$6:$BD$200,"&lt;&gt;*Negative*"))</f>
        <v>0</v>
      </c>
      <c r="AE125" s="15">
        <f>SUM(COUNTIFS('Data entry'!$R$6:$R$200,'Summary Data'!$A125,'Data entry'!$B$6:$B$200,{"Confirmed";"Probable"},'Data entry'!$AQ$6:$AQ$200,'Data Validation'!$V$11, 'Data entry'!$BD$6:$BD$200,"&lt;&gt;*Negative*"))</f>
        <v>0</v>
      </c>
      <c r="AF125" s="15">
        <f>SUM(COUNTIFS('Data entry'!$R$6:$R$200,'Summary Data'!$A125,'Data entry'!$B$6:$B$200,{"Confirmed";"Probable"},'Data entry'!$AQ$6:$AQ$200,'Data Validation'!$V$2, 'Data entry'!$AP$6:$AP$200,'Data Validation'!$U$2, 'Data entry'!$BD$6:$BD$200,"&lt;&gt;*Negative*"))</f>
        <v>0</v>
      </c>
      <c r="AG125" s="15">
        <f>SUM(COUNTIFS('Data entry'!$R$6:$R$200,'Summary Data'!$A125,'Data entry'!$B$6:$B$200,{"Confirmed";"Probable"},'Data entry'!$AQ$6:$AQ$200,'Data Validation'!$V$2, 'Data entry'!$AP$6:$AP$200,'Data Validation'!$U$3, 'Data entry'!$BD$6:$BD$200,"&lt;&gt;*Negative*"))</f>
        <v>0</v>
      </c>
      <c r="AH125" s="15">
        <f>SUM(COUNTIFS('Data entry'!$R$6:$R$200,'Summary Data'!$A125,'Data entry'!$B$6:$B$200,{"Confirmed";"Probable"},'Data entry'!$AQ$6:$AQ$200,'Data Validation'!$V$2, 'Data entry'!$AP$6:$AP$200,'Data Validation'!$U$4, 'Data entry'!$BD$6:$BD$200,"&lt;&gt;*Negative*"))</f>
        <v>0</v>
      </c>
      <c r="AI125" s="15">
        <f>SUM(COUNTIFS('Data entry'!$R$6:$R$200,'Summary Data'!$A125,'Data entry'!$B$6:$B$200,{"Confirmed";"Probable"},'Data entry'!$AQ$6:$AQ$200,'Data Validation'!$V$2, 'Data entry'!$AP$6:$AP$200,'Data Validation'!$U$5, 'Data entry'!$BD$6:$BD$200,"&lt;&gt;*Negative*"))</f>
        <v>0</v>
      </c>
      <c r="AJ125" s="15">
        <f>SUM(COUNTIFS('Data entry'!$R$6:$R$200,'Summary Data'!$A125,'Data entry'!$B$6:$B$200,{"Confirmed";"Probable"},'Data entry'!$AQ$6:$AQ$200,'Data Validation'!$V$2, 'Data entry'!$AP$6:$AP$200,'Data Validation'!$U$6, 'Data entry'!$BD$6:$BD$200,"&lt;&gt;*Negative*"))</f>
        <v>0</v>
      </c>
      <c r="AK125" s="15">
        <f>SUM(COUNTIFS('Data entry'!$R$6:$R$200,'Summary Data'!$A125,'Data entry'!$B$6:$B$200,{"Confirmed";"Probable"},'Data entry'!$AQ$6:$AQ$200,'Data Validation'!$V$3, 'Data entry'!$AP$6:$AP$200,'Data Validation'!$U$2, 'Data entry'!$BD$6:$BD$200,"&lt;&gt;*Negative*"))</f>
        <v>0</v>
      </c>
      <c r="AL125" s="15">
        <f>SUM(COUNTIFS('Data entry'!$R$6:$R$200,'Summary Data'!$A125,'Data entry'!$B$6:$B$200,{"Confirmed";"Probable"},'Data entry'!$AQ$6:$AQ$200,'Data Validation'!$V$3, 'Data entry'!$AP$6:$AP$200,'Data Validation'!$U$3, 'Data entry'!$BD$6:$BD$200,"&lt;&gt;*Negative*"))</f>
        <v>0</v>
      </c>
      <c r="AM125" s="15">
        <f>SUM(COUNTIFS('Data entry'!$R$6:$R$200,'Summary Data'!$A125,'Data entry'!$B$6:$B$200,{"Confirmed";"Probable"},'Data entry'!$AQ$6:$AQ$200,'Data Validation'!$V$3, 'Data entry'!$AP$6:$AP$200,'Data Validation'!$U$4, 'Data entry'!$BD$6:$BD$200,"&lt;&gt;*Negative*"))</f>
        <v>0</v>
      </c>
      <c r="AN125" s="15">
        <f>SUM(COUNTIFS('Data entry'!$R$6:$R$200,'Summary Data'!$A125,'Data entry'!$B$6:$B$200,{"Confirmed";"Probable"},'Data entry'!$AQ$6:$AQ$200,'Data Validation'!$V$3, 'Data entry'!$AP$6:$AP$200,'Data Validation'!$U$5, 'Data entry'!$BD$6:$BD$200,"&lt;&gt;*Negative*"))</f>
        <v>0</v>
      </c>
      <c r="AO125" s="15">
        <f>SUM(COUNTIFS('Data entry'!$R$6:$R$200,'Summary Data'!$A125,'Data entry'!$B$6:$B$200,{"Confirmed";"Probable"},'Data entry'!$AQ$6:$AQ$200,'Data Validation'!$V$3, 'Data entry'!$AP$6:$AP$200,'Data Validation'!$U$6, 'Data entry'!$BD$6:$BD$200,"&lt;&gt;*Negative*"))</f>
        <v>0</v>
      </c>
      <c r="AP125" s="15">
        <f>SUM(COUNTIFS('Data entry'!$R$6:$R$200,'Summary Data'!$A125,'Data entry'!$B$6:$B$200,{"Confirmed";"Probable"},'Data entry'!$AQ$6:$AQ$200,'Data Validation'!$V$4, 'Data entry'!$AP$6:$AP$200,'Data Validation'!$U$2, 'Data entry'!$BD$6:$BD$200,"&lt;&gt;*Negative*"))</f>
        <v>0</v>
      </c>
      <c r="AQ125" s="15">
        <f>SUM(COUNTIFS('Data entry'!$R$6:$R$200,'Summary Data'!$A125,'Data entry'!$B$6:$B$200,{"Confirmed";"Probable"},'Data entry'!$AQ$6:$AQ$200,'Data Validation'!$V$4, 'Data entry'!$AP$6:$AP$200,'Data Validation'!$U$3, 'Data entry'!$BD$6:$BD$200,"&lt;&gt;*Negative*"))</f>
        <v>0</v>
      </c>
      <c r="AR125" s="15">
        <f>SUM(COUNTIFS('Data entry'!$R$6:$R$200,'Summary Data'!$A125,'Data entry'!$B$6:$B$200,{"Confirmed";"Probable"},'Data entry'!$AQ$6:$AQ$200,'Data Validation'!$V$4, 'Data entry'!$AP$6:$AP$200,'Data Validation'!$U$4, 'Data entry'!$BD$6:$BD$200,"&lt;&gt;*Negative*"))</f>
        <v>0</v>
      </c>
      <c r="AS125" s="15">
        <f>SUM(COUNTIFS('Data entry'!$R$6:$R$200,'Summary Data'!$A125,'Data entry'!$B$6:$B$200,{"Confirmed";"Probable"},'Data entry'!$AQ$6:$AQ$200,'Data Validation'!$V$4, 'Data entry'!$AP$6:$AP$200,'Data Validation'!$U$5, 'Data entry'!$BD$6:$BD$200,"&lt;&gt;*Negative*"))</f>
        <v>0</v>
      </c>
      <c r="AT125" s="15">
        <f>SUM(COUNTIFS('Data entry'!$R$6:$R$200,'Summary Data'!$A125,'Data entry'!$B$6:$B$200,{"Confirmed";"Probable"},'Data entry'!$AQ$6:$AQ$200,'Data Validation'!$V$4, 'Data entry'!$AP$6:$AP$200,'Data Validation'!$U$6, 'Data entry'!$BD$6:$BD$200,"&lt;&gt;*Negative*"))</f>
        <v>0</v>
      </c>
      <c r="AU125" s="15">
        <f>SUM(COUNTIFS('Data entry'!$R$6:$R$200,'Summary Data'!$A125,'Data entry'!$B$6:$B$200,{"Confirmed";"Probable"},'Data entry'!$AQ$6:$AQ$200,'Data Validation'!$V$5, 'Data entry'!$AP$6:$AP$200,'Data Validation'!$U$2, 'Data entry'!$BD$6:$BD$200,"&lt;&gt;*Negative*"))</f>
        <v>0</v>
      </c>
      <c r="AV125" s="15">
        <f>SUM(COUNTIFS('Data entry'!$R$6:$R$200,'Summary Data'!$A125,'Data entry'!$B$6:$B$200,{"Confirmed";"Probable"},'Data entry'!$AQ$6:$AQ$200,'Data Validation'!$V$5, 'Data entry'!$AP$6:$AP$200,'Data Validation'!$U$3, 'Data entry'!$BD$6:$BD$200,"&lt;&gt;*Negative*"))</f>
        <v>0</v>
      </c>
      <c r="AW125" s="15">
        <f>SUM(COUNTIFS('Data entry'!$R$6:$R$200,'Summary Data'!$A125,'Data entry'!$B$6:$B$200,{"Confirmed";"Probable"},'Data entry'!$AQ$6:$AQ$200,'Data Validation'!$V$5, 'Data entry'!$AP$6:$AP$200,'Data Validation'!$U$4, 'Data entry'!$BD$6:$BD$200,"&lt;&gt;*Negative*"))</f>
        <v>0</v>
      </c>
      <c r="AX125" s="15">
        <f>SUM(COUNTIFS('Data entry'!$R$6:$R$200,'Summary Data'!$A125,'Data entry'!$B$6:$B$200,{"Confirmed";"Probable"},'Data entry'!$AQ$6:$AQ$200,'Data Validation'!$V$5, 'Data entry'!$AP$6:$AP$200,'Data Validation'!$U$5, 'Data entry'!$BD$6:$BD$200,"&lt;&gt;*Negative*"))</f>
        <v>0</v>
      </c>
      <c r="AY125" s="15">
        <f>SUM(COUNTIFS('Data entry'!$R$6:$R$200,'Summary Data'!$A125,'Data entry'!$B$6:$B$200,{"Confirmed";"Probable"},'Data entry'!$AQ$6:$AQ$200,'Data Validation'!$V$5, 'Data entry'!$AP$6:$AP$200,'Data Validation'!$U$6, 'Data entry'!$BD$6:$BD$200,"&lt;&gt;*Negative*"))</f>
        <v>0</v>
      </c>
      <c r="AZ125" s="15">
        <f>SUM(COUNTIFS('Data entry'!$R$6:$R$200,'Summary Data'!$A125,'Data entry'!$B$6:$B$200,{"Confirmed";"Probable"},'Data entry'!$AQ$6:$AQ$200,'Data Validation'!$V$6, 'Data entry'!$AP$6:$AP$200,'Data Validation'!$U$2, 'Data entry'!$BD$6:$BD$200,"&lt;&gt;*Negative*"))</f>
        <v>0</v>
      </c>
      <c r="BA125" s="15">
        <f>SUM(COUNTIFS('Data entry'!$R$6:$R$200,'Summary Data'!$A125,'Data entry'!$B$6:$B$200,{"Confirmed";"Probable"},'Data entry'!$AQ$6:$AQ$200,'Data Validation'!$V$6, 'Data entry'!$AP$6:$AP$200,'Data Validation'!$U$3, 'Data entry'!$BD$6:$BD$200,"&lt;&gt;*Negative*"))</f>
        <v>0</v>
      </c>
      <c r="BB125" s="15">
        <f>SUM(COUNTIFS('Data entry'!$R$6:$R$200,'Summary Data'!$A125,'Data entry'!$B$6:$B$200,{"Confirmed";"Probable"},'Data entry'!$AQ$6:$AQ$200,'Data Validation'!$V$6, 'Data entry'!$AP$6:$AP$200,'Data Validation'!$U$4, 'Data entry'!$BD$6:$BD$200,"&lt;&gt;*Negative*"))</f>
        <v>0</v>
      </c>
      <c r="BC125" s="15">
        <f>SUM(COUNTIFS('Data entry'!$R$6:$R$200,'Summary Data'!$A125,'Data entry'!$B$6:$B$200,{"Confirmed";"Probable"},'Data entry'!$AQ$6:$AQ$200,'Data Validation'!$V$6, 'Data entry'!$AP$6:$AP$200,'Data Validation'!$U$5, 'Data entry'!$BD$6:$BD$200,"&lt;&gt;*Negative*"))</f>
        <v>0</v>
      </c>
      <c r="BD125" s="15">
        <f>SUM(COUNTIFS('Data entry'!$R$6:$R$200,'Summary Data'!$A125,'Data entry'!$B$6:$B$200,{"Confirmed";"Probable"},'Data entry'!$AQ$6:$AQ$200,'Data Validation'!$V$6, 'Data entry'!$AP$6:$AP$200,'Data Validation'!$U$6, 'Data entry'!$BD$6:$BD$200,"&lt;&gt;*Negative*"))</f>
        <v>0</v>
      </c>
      <c r="BE125" s="15">
        <f>SUM(COUNTIFS('Data entry'!$R$6:$R$200,'Summary Data'!$A125,'Data entry'!$B$6:$B$200,{"Confirmed";"Probable"},'Data entry'!$AQ$6:$AQ$200,'Data Validation'!$V$7, 'Data entry'!$AP$6:$AP$200,'Data Validation'!$U$2, 'Data entry'!$BD$6:$BD$200,"&lt;&gt;*Negative*"))</f>
        <v>0</v>
      </c>
      <c r="BF125" s="15">
        <f>SUM(COUNTIFS('Data entry'!$R$6:$R$200,'Summary Data'!$A125,'Data entry'!$B$6:$B$200,{"Confirmed";"Probable"},'Data entry'!$AQ$6:$AQ$200,'Data Validation'!$V$7, 'Data entry'!$AP$6:$AP$200,'Data Validation'!$U$3, 'Data entry'!$BD$6:$BD$200,"&lt;&gt;*Negative*"))</f>
        <v>0</v>
      </c>
      <c r="BG125" s="15">
        <f>SUM(COUNTIFS('Data entry'!$R$6:$R$200,'Summary Data'!$A125,'Data entry'!$B$6:$B$200,{"Confirmed";"Probable"},'Data entry'!$AQ$6:$AQ$200,'Data Validation'!$V$7, 'Data entry'!$AP$6:$AP$200,'Data Validation'!$U$4, 'Data entry'!$BD$6:$BD$200,"&lt;&gt;*Negative*"))</f>
        <v>0</v>
      </c>
      <c r="BH125" s="15">
        <f>SUM(COUNTIFS('Data entry'!$R$6:$R$200,'Summary Data'!$A125,'Data entry'!$B$6:$B$200,{"Confirmed";"Probable"},'Data entry'!$AQ$6:$AQ$200,'Data Validation'!$V$7, 'Data entry'!$AP$6:$AP$200,'Data Validation'!$U$5, 'Data entry'!$BD$6:$BD$200,"&lt;&gt;*Negative*"))</f>
        <v>0</v>
      </c>
      <c r="BI125" s="15">
        <f>SUM(COUNTIFS('Data entry'!$R$6:$R$200,'Summary Data'!$A125,'Data entry'!$B$6:$B$200,{"Confirmed";"Probable"},'Data entry'!$AQ$6:$AQ$200,'Data Validation'!$V$7, 'Data entry'!$AP$6:$AP$200,'Data Validation'!$U$6, 'Data entry'!$BD$6:$BD$200,"&lt;&gt;*Negative*"))</f>
        <v>0</v>
      </c>
      <c r="BJ125" s="15">
        <f>SUM(COUNTIFS('Data entry'!$R$6:$R$200,'Summary Data'!$A125,'Data entry'!$B$6:$B$200,{"Confirmed";"Probable"},'Data entry'!$AQ$6:$AQ$200,'Data Validation'!$V$8, 'Data entry'!$AP$6:$AP$200,'Data Validation'!$U$2, 'Data entry'!$BD$6:$BD$200,"&lt;&gt;*Negative*"))</f>
        <v>0</v>
      </c>
      <c r="BK125" s="15">
        <f>SUM(COUNTIFS('Data entry'!$R$6:$R$200,'Summary Data'!$A125,'Data entry'!$B$6:$B$200,{"Confirmed";"Probable"},'Data entry'!$AQ$6:$AQ$200,'Data Validation'!$V$8, 'Data entry'!$AP$6:$AP$200,'Data Validation'!$U$3, 'Data entry'!$BD$6:$BD$200,"&lt;&gt;*Negative*"))</f>
        <v>0</v>
      </c>
      <c r="BL125" s="15">
        <f>SUM(COUNTIFS('Data entry'!$R$6:$R$200,'Summary Data'!$A125,'Data entry'!$B$6:$B$200,{"Confirmed";"Probable"},'Data entry'!$AQ$6:$AQ$200,'Data Validation'!$V$8, 'Data entry'!$AP$6:$AP$200,'Data Validation'!$U$4, 'Data entry'!$BD$6:$BD$200,"&lt;&gt;*Negative*"))</f>
        <v>0</v>
      </c>
      <c r="BM125" s="15">
        <f>SUM(COUNTIFS('Data entry'!$R$6:$R$200,'Summary Data'!$A125,'Data entry'!$B$6:$B$200,{"Confirmed";"Probable"},'Data entry'!$AQ$6:$AQ$200,'Data Validation'!$V$8, 'Data entry'!$AP$6:$AP$200,'Data Validation'!$U$5, 'Data entry'!$BD$6:$BD$200,"&lt;&gt;*Negative*"))</f>
        <v>0</v>
      </c>
      <c r="BN125" s="15">
        <f>SUM(COUNTIFS('Data entry'!$R$6:$R$200,'Summary Data'!$A125,'Data entry'!$B$6:$B$200,{"Confirmed";"Probable"},'Data entry'!$AQ$6:$AQ$200,'Data Validation'!$V$8, 'Data entry'!$AP$6:$AP$200,'Data Validation'!$U$6, 'Data entry'!$BD$6:$BD$200,"&lt;&gt;*Negative*"))</f>
        <v>0</v>
      </c>
      <c r="BO125" s="15">
        <f>SUM(COUNTIFS('Data entry'!$R$6:$R$200,'Summary Data'!$A125,'Data entry'!$B$6:$B$200,{"Confirmed";"Probable"},'Data entry'!$AQ$6:$AQ$200,'Data Validation'!$V$9, 'Data entry'!$AP$6:$AP$200,'Data Validation'!$U$2, 'Data entry'!$BD$6:$BD$200,"&lt;&gt;*Negative*"))</f>
        <v>0</v>
      </c>
      <c r="BP125" s="15">
        <f>SUM(COUNTIFS('Data entry'!$R$6:$R$200,'Summary Data'!$A125,'Data entry'!$B$6:$B$200,{"Confirmed";"Probable"},'Data entry'!$AQ$6:$AQ$200,'Data Validation'!$V$9, 'Data entry'!$AP$6:$AP$200,'Data Validation'!$U$3, 'Data entry'!$BD$6:$BD$200,"&lt;&gt;*Negative*"))</f>
        <v>0</v>
      </c>
      <c r="BQ125" s="15">
        <f>SUM(COUNTIFS('Data entry'!$R$6:$R$200,'Summary Data'!$A125,'Data entry'!$B$6:$B$200,{"Confirmed";"Probable"},'Data entry'!$AQ$6:$AQ$200,'Data Validation'!$V$9, 'Data entry'!$AP$6:$AP$200,'Data Validation'!$U$4, 'Data entry'!$BD$6:$BD$200,"&lt;&gt;*Negative*"))</f>
        <v>0</v>
      </c>
      <c r="BR125" s="15">
        <f>SUM(COUNTIFS('Data entry'!$R$6:$R$200,'Summary Data'!$A125,'Data entry'!$B$6:$B$200,{"Confirmed";"Probable"},'Data entry'!$AQ$6:$AQ$200,'Data Validation'!$V$9, 'Data entry'!$AP$6:$AP$200,'Data Validation'!$U$5, 'Data entry'!$BD$6:$BD$200,"&lt;&gt;*Negative*"))</f>
        <v>0</v>
      </c>
      <c r="BS125" s="15">
        <f>SUM(COUNTIFS('Data entry'!$R$6:$R$200,'Summary Data'!$A125,'Data entry'!$B$6:$B$200,{"Confirmed";"Probable"},'Data entry'!$AQ$6:$AQ$200,'Data Validation'!$V$9, 'Data entry'!$AP$6:$AP$200,'Data Validation'!$U$6, 'Data entry'!$BD$6:$BD$200,"&lt;&gt;*Negative*"))</f>
        <v>0</v>
      </c>
      <c r="BT125" s="15">
        <f>SUM(COUNTIFS('Data entry'!$R$6:$R$200,'Summary Data'!$A125,'Data entry'!$B$6:$B$200,{"Confirmed";"Probable"},'Data entry'!$AQ$6:$AQ$200,'Data Validation'!$V$10, 'Data entry'!$AP$6:$AP$200,'Data Validation'!$U$2, 'Data entry'!$BD$6:$BD$200,"&lt;&gt;*Negative*"))</f>
        <v>0</v>
      </c>
      <c r="BU125" s="15">
        <f>SUM(COUNTIFS('Data entry'!$R$6:$R$200,'Summary Data'!$A125,'Data entry'!$B$6:$B$200,{"Confirmed";"Probable"},'Data entry'!$AQ$6:$AQ$200,'Data Validation'!$V$10, 'Data entry'!$AP$6:$AP$200,'Data Validation'!$U$3, 'Data entry'!$BD$6:$BD$200,"&lt;&gt;*Negative*"))</f>
        <v>0</v>
      </c>
      <c r="BV125" s="15">
        <f>SUM(COUNTIFS('Data entry'!$R$6:$R$200,'Summary Data'!$A125,'Data entry'!$B$6:$B$200,{"Confirmed";"Probable"},'Data entry'!$AQ$6:$AQ$200,'Data Validation'!$V$10, 'Data entry'!$AP$6:$AP$200,'Data Validation'!$U$4, 'Data entry'!$BD$6:$BD$200,"&lt;&gt;*Negative*"))</f>
        <v>0</v>
      </c>
      <c r="BW125" s="15">
        <f>SUM(COUNTIFS('Data entry'!$R$6:$R$200,'Summary Data'!$A125,'Data entry'!$B$6:$B$200,{"Confirmed";"Probable"},'Data entry'!$AQ$6:$AQ$200,'Data Validation'!$V$10, 'Data entry'!$AP$6:$AP$200,'Data Validation'!$U$5, 'Data entry'!$BD$6:$BD$200,"&lt;&gt;*Negative*"))</f>
        <v>0</v>
      </c>
      <c r="BX125" s="15">
        <f>SUM(COUNTIFS('Data entry'!$R$6:$R$200,'Summary Data'!$A125,'Data entry'!$B$6:$B$200,{"Confirmed";"Probable"},'Data entry'!$AQ$6:$AQ$200,'Data Validation'!$V$10, 'Data entry'!$AP$6:$AP$200,'Data Validation'!$U$6, 'Data entry'!$BD$6:$BD$200,"&lt;&gt;*Negative*"))</f>
        <v>0</v>
      </c>
      <c r="BY125" s="15">
        <f>SUM(COUNTIFS('Data entry'!$R$6:$R$200,'Summary Data'!$A125,'Data entry'!$B$6:$B$200,{"Confirmed";"Probable"},'Data entry'!$AQ$6:$AQ$200,'Data Validation'!$V$11, 'Data entry'!$AP$6:$AP$200,'Data Validation'!$U$2, 'Data entry'!$BD$6:$BD$200,"&lt;&gt;*Negative*"))</f>
        <v>0</v>
      </c>
      <c r="BZ125" s="15">
        <f>SUM(COUNTIFS('Data entry'!$R$6:$R$200,'Summary Data'!$A125,'Data entry'!$B$6:$B$200,{"Confirmed";"Probable"},'Data entry'!$AQ$6:$AQ$200,'Data Validation'!$V$11, 'Data entry'!$AP$6:$AP$200,'Data Validation'!$U$3, 'Data entry'!$BD$6:$BD$200,"&lt;&gt;*Negative*"))</f>
        <v>0</v>
      </c>
      <c r="CA125" s="15">
        <f>SUM(COUNTIFS('Data entry'!$R$6:$R$200,'Summary Data'!$A125,'Data entry'!$B$6:$B$200,{"Confirmed";"Probable"},'Data entry'!$AQ$6:$AQ$200,'Data Validation'!$V$11, 'Data entry'!$AP$6:$AP$200,'Data Validation'!$U$4, 'Data entry'!$BD$6:$BD$200,"&lt;&gt;*Negative*"))</f>
        <v>0</v>
      </c>
      <c r="CB125" s="15">
        <f>SUM(COUNTIFS('Data entry'!$R$6:$R$200,'Summary Data'!$A125,'Data entry'!$B$6:$B$200,{"Confirmed";"Probable"},'Data entry'!$AQ$6:$AQ$200,'Data Validation'!$V$11, 'Data entry'!$AP$6:$AP$200,'Data Validation'!$U$5, 'Data entry'!$BD$6:$BD$200,"&lt;&gt;*Negative*"))</f>
        <v>0</v>
      </c>
      <c r="CC125" s="15">
        <f>SUM(COUNTIFS('Data entry'!$R$6:$R$200,'Summary Data'!$A125,'Data entry'!$B$6:$B$200,{"Confirmed";"Probable"},'Data entry'!$AQ$6:$AQ$200,'Data Validation'!$V$11, 'Data entry'!$AP$6:$AP$200,'Data Validation'!$U$6, 'Data entry'!$BD$6:$BD$200,"&lt;&gt;*Negative*"))</f>
        <v>0</v>
      </c>
    </row>
    <row r="126" spans="1:81" x14ac:dyDescent="0.3">
      <c r="A126" s="12">
        <f t="shared" si="9"/>
        <v>114</v>
      </c>
      <c r="B126" s="13">
        <f t="shared" si="6"/>
        <v>0</v>
      </c>
      <c r="C126" s="13">
        <f>COUNTIFS('Data entry'!$R$6:$R$200,$A126,'Data entry'!$B$6:$B$200,"Confirmed",'Data entry'!$BD$6:$BD$200,"&lt;&gt;*Negative*")</f>
        <v>0</v>
      </c>
      <c r="D126" s="13">
        <f>COUNTIFS('Data entry'!$R$6:$R$200,$A126,'Data entry'!$B$6:$B$200,"Probable",'Data entry'!$BD$6:$BD$200,"&lt;&gt;*Negative*")</f>
        <v>0</v>
      </c>
      <c r="E126" s="13">
        <f>COUNTIFS('Data entry'!$R$6:$R$200,$A126,'Data entry'!$B$6:$B$200,"DNM")</f>
        <v>0</v>
      </c>
      <c r="F126" s="13">
        <f>SUM(COUNTIFS('Data entry'!$R$6:$R$200,'Summary Data'!$A126,'Data entry'!$B$6:$B$200,{"Confirmed";"Probable"},'Data entry'!$AO$6:$AO$200,$F$10, 'Data entry'!$BD$6:$BD$200,"&lt;&gt;*Negative*"))</f>
        <v>0</v>
      </c>
      <c r="G126" s="13">
        <f>SUM(COUNTIFS('Data entry'!$R$6:$R$200,'Summary Data'!$A126,'Data entry'!$B$6:$B$200,{"Confirmed";"Probable"},'Data entry'!$AO$6:$AO$200,$G$10, 'Data entry'!$BD$6:$BD$200,"&lt;&gt;*Negative*"))</f>
        <v>0</v>
      </c>
      <c r="H126" s="13">
        <f>SUM(COUNTIFS('Data entry'!$R$6:$R$200,'Summary Data'!$A126,'Data entry'!$B$6:$B$200,{"Confirmed";"Probable"},'Data entry'!$AO$6:$AO$200,$H$10, 'Data entry'!$BD$6:$BD$200,"&lt;&gt;*Negative*"))</f>
        <v>0</v>
      </c>
      <c r="I126" s="13">
        <f>SUM(COUNTIFS('Data entry'!$R$6:$R$200,'Summary Data'!$A126,'Data entry'!$B$6:$B$200,{"Confirmed";"Probable"},'Data entry'!$AO$6:$AO$200,$I$10, 'Data entry'!$BD$6:$BD$200,"&lt;&gt;*Negative*"))</f>
        <v>0</v>
      </c>
      <c r="J126" s="13">
        <f>SUM(COUNTIFS('Data entry'!$R$6:$R$200,'Summary Data'!$A126,'Data entry'!$B$6:$B$200,{"Confirmed";"Probable"},'Data entry'!$AO$6:$AO$200,$J$10, 'Data entry'!$BD$6:$BD$200,"&lt;&gt;*Negative*"))</f>
        <v>0</v>
      </c>
      <c r="K126" s="13">
        <f>SUM(COUNTIFS('Data entry'!$R$6:$R$200,'Summary Data'!$A126,'Data entry'!$B$6:$B$200,{"Confirmed";"Probable"},'Data entry'!$AO$6:$AO$200,$K$10, 'Data entry'!$BD$6:$BD$200,"&lt;&gt;*Negative*"))</f>
        <v>0</v>
      </c>
      <c r="L126" s="13">
        <f>SUM(COUNTIFS('Data entry'!$R$6:$R$200,'Summary Data'!$A126,'Data entry'!$B$6:$B$200,{"Confirmed";"Probable"},'Data entry'!$AO$6:$AO$200,$L$10, 'Data entry'!$BD$6:$BD$200,"&lt;&gt;*Negative*"))</f>
        <v>0</v>
      </c>
      <c r="M126" s="13">
        <f>SUM(COUNTIFS('Data entry'!$R$6:$R$200,'Summary Data'!$A126,'Data entry'!$B$6:$B$200,{"Confirmed";"Probable"},'Data entry'!$AO$6:$AO$200,$M$10, 'Data entry'!$BD$6:$BD$200,"&lt;&gt;*Negative*"))</f>
        <v>0</v>
      </c>
      <c r="N126" s="13">
        <f>SUM(COUNTIFS('Data entry'!$R$6:$R$200,'Summary Data'!$A126,'Data entry'!$B$6:$B$200,{"Confirmed";"Probable"},'Data entry'!$AO$6:$AO$200,$N$10, 'Data entry'!$BD$6:$BD$200,"&lt;&gt;*Negative*"))</f>
        <v>0</v>
      </c>
      <c r="O126" s="15">
        <f t="shared" si="7"/>
        <v>0</v>
      </c>
      <c r="P126" s="15">
        <f t="shared" si="8"/>
        <v>0</v>
      </c>
      <c r="Q126" s="15">
        <f>SUM(COUNTIFS('Data entry'!$R$6:$R$200,'Summary Data'!$A126,'Data entry'!$B$6:$B$200,{"Confirmed";"Probable"},'Data entry'!$AP$6:$AP$200,'Data Validation'!$U$2, 'Data entry'!$BD$6:$BD$200,"&lt;&gt;*Negative*"))</f>
        <v>0</v>
      </c>
      <c r="R126" s="15">
        <f>SUM(COUNTIFS('Data entry'!$R$6:$R$200,'Summary Data'!$A126,'Data entry'!$B$6:$B$200,{"Confirmed";"Probable"},'Data entry'!$AP$6:$AP$200,'Data Validation'!$U$3, 'Data entry'!$BD$6:$BD$200,"&lt;&gt;*Negative*"))</f>
        <v>0</v>
      </c>
      <c r="S126" s="15">
        <f>SUM(COUNTIFS('Data entry'!$R$6:$R$200,'Summary Data'!$A126,'Data entry'!$B$6:$B$200,{"Confirmed";"Probable"},'Data entry'!$AP$6:$AP$200,'Data Validation'!$U$4, 'Data entry'!$BD$6:$BD$200,"&lt;&gt;*Negative*"))</f>
        <v>0</v>
      </c>
      <c r="T126" s="15">
        <f>SUM(COUNTIFS('Data entry'!$R$6:$R$200,'Summary Data'!$A126,'Data entry'!$B$6:$B$200,{"Confirmed";"Probable"},'Data entry'!$AP$6:$AP$200,'Data Validation'!$U$5, 'Data entry'!$BD$6:$BD$200,"&lt;&gt;*Negative*"))</f>
        <v>0</v>
      </c>
      <c r="U126" s="15">
        <f>SUM(COUNTIFS('Data entry'!$R$6:$R$200,'Summary Data'!$A126,'Data entry'!$B$6:$B$200,{"Confirmed";"Probable"},'Data entry'!$AP$6:$AP$200,'Data Validation'!$U$6, 'Data entry'!$BD$6:$BD$200,"&lt;&gt;*Negative*"))</f>
        <v>0</v>
      </c>
      <c r="V126" s="15">
        <f>SUM(COUNTIFS('Data entry'!$R$6:$R$200,'Summary Data'!$A126,'Data entry'!$B$6:$B$200,{"Confirmed";"Probable"},'Data entry'!$AQ$6:$AQ$200,'Data Validation'!$V$2, 'Data entry'!$BD$6:$BD$200,"&lt;&gt;*Negative*"))</f>
        <v>0</v>
      </c>
      <c r="W126" s="15">
        <f>SUM(COUNTIFS('Data entry'!$R$6:$R$200,'Summary Data'!$A126,'Data entry'!$B$6:$B$200,{"Confirmed";"Probable"},'Data entry'!$AQ$6:$AQ$200,'Data Validation'!$V$3, 'Data entry'!$BD$6:$BD$200,"&lt;&gt;*Negative*"))</f>
        <v>0</v>
      </c>
      <c r="X126" s="15">
        <f>SUM(COUNTIFS('Data entry'!$R$6:$R$200,'Summary Data'!$A126,'Data entry'!$B$6:$B$200,{"Confirmed";"Probable"},'Data entry'!$AQ$6:$AQ$200,'Data Validation'!$V$4, 'Data entry'!$BD$6:$BD$200,"&lt;&gt;*Negative*"))</f>
        <v>0</v>
      </c>
      <c r="Y126" s="15">
        <f>SUM(COUNTIFS('Data entry'!$R$6:$R$200,'Summary Data'!$A126,'Data entry'!$B$6:$B$200,{"Confirmed";"Probable"},'Data entry'!$AQ$6:$AQ$200,'Data Validation'!$V$5, 'Data entry'!$BD$6:$BD$200,"&lt;&gt;*Negative*"))</f>
        <v>0</v>
      </c>
      <c r="Z126" s="15">
        <f>SUM(COUNTIFS('Data entry'!$R$6:$R$200,'Summary Data'!$A126,'Data entry'!$B$6:$B$200,{"Confirmed";"Probable"},'Data entry'!$AQ$6:$AQ$200,'Data Validation'!$V$6, 'Data entry'!$BD$6:$BD$200,"&lt;&gt;*Negative*"))</f>
        <v>0</v>
      </c>
      <c r="AA126" s="15">
        <f>SUM(COUNTIFS('Data entry'!$R$6:$R$200,'Summary Data'!$A126,'Data entry'!$B$6:$B$200,{"Confirmed";"Probable"},'Data entry'!$AQ$6:$AQ$200,'Data Validation'!$V$7, 'Data entry'!$BD$6:$BD$200,"&lt;&gt;*Negative*"))</f>
        <v>0</v>
      </c>
      <c r="AB126" s="15">
        <f>SUM(COUNTIFS('Data entry'!$R$6:$R$200,'Summary Data'!$A126,'Data entry'!$B$6:$B$200,{"Confirmed";"Probable"},'Data entry'!$AQ$6:$AQ$200,'Data Validation'!$V$8, 'Data entry'!$BD$6:$BD$200,"&lt;&gt;*Negative*"))</f>
        <v>0</v>
      </c>
      <c r="AC126" s="15">
        <f>SUM(COUNTIFS('Data entry'!$R$6:$R$200,'Summary Data'!$A126,'Data entry'!$B$6:$B$200,{"Confirmed";"Probable"},'Data entry'!$AQ$6:$AQ$200,'Data Validation'!$V$9, 'Data entry'!$BD$6:$BD$200,"&lt;&gt;*Negative*"))</f>
        <v>0</v>
      </c>
      <c r="AD126" s="15">
        <f>SUM(COUNTIFS('Data entry'!$R$6:$R$200,'Summary Data'!$A126,'Data entry'!$B$6:$B$200,{"Confirmed";"Probable"},'Data entry'!$AQ$6:$AQ$200,'Data Validation'!$V$10, 'Data entry'!$BD$6:$BD$200,"&lt;&gt;*Negative*"))</f>
        <v>0</v>
      </c>
      <c r="AE126" s="15">
        <f>SUM(COUNTIFS('Data entry'!$R$6:$R$200,'Summary Data'!$A126,'Data entry'!$B$6:$B$200,{"Confirmed";"Probable"},'Data entry'!$AQ$6:$AQ$200,'Data Validation'!$V$11, 'Data entry'!$BD$6:$BD$200,"&lt;&gt;*Negative*"))</f>
        <v>0</v>
      </c>
      <c r="AF126" s="15">
        <f>SUM(COUNTIFS('Data entry'!$R$6:$R$200,'Summary Data'!$A126,'Data entry'!$B$6:$B$200,{"Confirmed";"Probable"},'Data entry'!$AQ$6:$AQ$200,'Data Validation'!$V$2, 'Data entry'!$AP$6:$AP$200,'Data Validation'!$U$2, 'Data entry'!$BD$6:$BD$200,"&lt;&gt;*Negative*"))</f>
        <v>0</v>
      </c>
      <c r="AG126" s="15">
        <f>SUM(COUNTIFS('Data entry'!$R$6:$R$200,'Summary Data'!$A126,'Data entry'!$B$6:$B$200,{"Confirmed";"Probable"},'Data entry'!$AQ$6:$AQ$200,'Data Validation'!$V$2, 'Data entry'!$AP$6:$AP$200,'Data Validation'!$U$3, 'Data entry'!$BD$6:$BD$200,"&lt;&gt;*Negative*"))</f>
        <v>0</v>
      </c>
      <c r="AH126" s="15">
        <f>SUM(COUNTIFS('Data entry'!$R$6:$R$200,'Summary Data'!$A126,'Data entry'!$B$6:$B$200,{"Confirmed";"Probable"},'Data entry'!$AQ$6:$AQ$200,'Data Validation'!$V$2, 'Data entry'!$AP$6:$AP$200,'Data Validation'!$U$4, 'Data entry'!$BD$6:$BD$200,"&lt;&gt;*Negative*"))</f>
        <v>0</v>
      </c>
      <c r="AI126" s="15">
        <f>SUM(COUNTIFS('Data entry'!$R$6:$R$200,'Summary Data'!$A126,'Data entry'!$B$6:$B$200,{"Confirmed";"Probable"},'Data entry'!$AQ$6:$AQ$200,'Data Validation'!$V$2, 'Data entry'!$AP$6:$AP$200,'Data Validation'!$U$5, 'Data entry'!$BD$6:$BD$200,"&lt;&gt;*Negative*"))</f>
        <v>0</v>
      </c>
      <c r="AJ126" s="15">
        <f>SUM(COUNTIFS('Data entry'!$R$6:$R$200,'Summary Data'!$A126,'Data entry'!$B$6:$B$200,{"Confirmed";"Probable"},'Data entry'!$AQ$6:$AQ$200,'Data Validation'!$V$2, 'Data entry'!$AP$6:$AP$200,'Data Validation'!$U$6, 'Data entry'!$BD$6:$BD$200,"&lt;&gt;*Negative*"))</f>
        <v>0</v>
      </c>
      <c r="AK126" s="15">
        <f>SUM(COUNTIFS('Data entry'!$R$6:$R$200,'Summary Data'!$A126,'Data entry'!$B$6:$B$200,{"Confirmed";"Probable"},'Data entry'!$AQ$6:$AQ$200,'Data Validation'!$V$3, 'Data entry'!$AP$6:$AP$200,'Data Validation'!$U$2, 'Data entry'!$BD$6:$BD$200,"&lt;&gt;*Negative*"))</f>
        <v>0</v>
      </c>
      <c r="AL126" s="15">
        <f>SUM(COUNTIFS('Data entry'!$R$6:$R$200,'Summary Data'!$A126,'Data entry'!$B$6:$B$200,{"Confirmed";"Probable"},'Data entry'!$AQ$6:$AQ$200,'Data Validation'!$V$3, 'Data entry'!$AP$6:$AP$200,'Data Validation'!$U$3, 'Data entry'!$BD$6:$BD$200,"&lt;&gt;*Negative*"))</f>
        <v>0</v>
      </c>
      <c r="AM126" s="15">
        <f>SUM(COUNTIFS('Data entry'!$R$6:$R$200,'Summary Data'!$A126,'Data entry'!$B$6:$B$200,{"Confirmed";"Probable"},'Data entry'!$AQ$6:$AQ$200,'Data Validation'!$V$3, 'Data entry'!$AP$6:$AP$200,'Data Validation'!$U$4, 'Data entry'!$BD$6:$BD$200,"&lt;&gt;*Negative*"))</f>
        <v>0</v>
      </c>
      <c r="AN126" s="15">
        <f>SUM(COUNTIFS('Data entry'!$R$6:$R$200,'Summary Data'!$A126,'Data entry'!$B$6:$B$200,{"Confirmed";"Probable"},'Data entry'!$AQ$6:$AQ$200,'Data Validation'!$V$3, 'Data entry'!$AP$6:$AP$200,'Data Validation'!$U$5, 'Data entry'!$BD$6:$BD$200,"&lt;&gt;*Negative*"))</f>
        <v>0</v>
      </c>
      <c r="AO126" s="15">
        <f>SUM(COUNTIFS('Data entry'!$R$6:$R$200,'Summary Data'!$A126,'Data entry'!$B$6:$B$200,{"Confirmed";"Probable"},'Data entry'!$AQ$6:$AQ$200,'Data Validation'!$V$3, 'Data entry'!$AP$6:$AP$200,'Data Validation'!$U$6, 'Data entry'!$BD$6:$BD$200,"&lt;&gt;*Negative*"))</f>
        <v>0</v>
      </c>
      <c r="AP126" s="15">
        <f>SUM(COUNTIFS('Data entry'!$R$6:$R$200,'Summary Data'!$A126,'Data entry'!$B$6:$B$200,{"Confirmed";"Probable"},'Data entry'!$AQ$6:$AQ$200,'Data Validation'!$V$4, 'Data entry'!$AP$6:$AP$200,'Data Validation'!$U$2, 'Data entry'!$BD$6:$BD$200,"&lt;&gt;*Negative*"))</f>
        <v>0</v>
      </c>
      <c r="AQ126" s="15">
        <f>SUM(COUNTIFS('Data entry'!$R$6:$R$200,'Summary Data'!$A126,'Data entry'!$B$6:$B$200,{"Confirmed";"Probable"},'Data entry'!$AQ$6:$AQ$200,'Data Validation'!$V$4, 'Data entry'!$AP$6:$AP$200,'Data Validation'!$U$3, 'Data entry'!$BD$6:$BD$200,"&lt;&gt;*Negative*"))</f>
        <v>0</v>
      </c>
      <c r="AR126" s="15">
        <f>SUM(COUNTIFS('Data entry'!$R$6:$R$200,'Summary Data'!$A126,'Data entry'!$B$6:$B$200,{"Confirmed";"Probable"},'Data entry'!$AQ$6:$AQ$200,'Data Validation'!$V$4, 'Data entry'!$AP$6:$AP$200,'Data Validation'!$U$4, 'Data entry'!$BD$6:$BD$200,"&lt;&gt;*Negative*"))</f>
        <v>0</v>
      </c>
      <c r="AS126" s="15">
        <f>SUM(COUNTIFS('Data entry'!$R$6:$R$200,'Summary Data'!$A126,'Data entry'!$B$6:$B$200,{"Confirmed";"Probable"},'Data entry'!$AQ$6:$AQ$200,'Data Validation'!$V$4, 'Data entry'!$AP$6:$AP$200,'Data Validation'!$U$5, 'Data entry'!$BD$6:$BD$200,"&lt;&gt;*Negative*"))</f>
        <v>0</v>
      </c>
      <c r="AT126" s="15">
        <f>SUM(COUNTIFS('Data entry'!$R$6:$R$200,'Summary Data'!$A126,'Data entry'!$B$6:$B$200,{"Confirmed";"Probable"},'Data entry'!$AQ$6:$AQ$200,'Data Validation'!$V$4, 'Data entry'!$AP$6:$AP$200,'Data Validation'!$U$6, 'Data entry'!$BD$6:$BD$200,"&lt;&gt;*Negative*"))</f>
        <v>0</v>
      </c>
      <c r="AU126" s="15">
        <f>SUM(COUNTIFS('Data entry'!$R$6:$R$200,'Summary Data'!$A126,'Data entry'!$B$6:$B$200,{"Confirmed";"Probable"},'Data entry'!$AQ$6:$AQ$200,'Data Validation'!$V$5, 'Data entry'!$AP$6:$AP$200,'Data Validation'!$U$2, 'Data entry'!$BD$6:$BD$200,"&lt;&gt;*Negative*"))</f>
        <v>0</v>
      </c>
      <c r="AV126" s="15">
        <f>SUM(COUNTIFS('Data entry'!$R$6:$R$200,'Summary Data'!$A126,'Data entry'!$B$6:$B$200,{"Confirmed";"Probable"},'Data entry'!$AQ$6:$AQ$200,'Data Validation'!$V$5, 'Data entry'!$AP$6:$AP$200,'Data Validation'!$U$3, 'Data entry'!$BD$6:$BD$200,"&lt;&gt;*Negative*"))</f>
        <v>0</v>
      </c>
      <c r="AW126" s="15">
        <f>SUM(COUNTIFS('Data entry'!$R$6:$R$200,'Summary Data'!$A126,'Data entry'!$B$6:$B$200,{"Confirmed";"Probable"},'Data entry'!$AQ$6:$AQ$200,'Data Validation'!$V$5, 'Data entry'!$AP$6:$AP$200,'Data Validation'!$U$4, 'Data entry'!$BD$6:$BD$200,"&lt;&gt;*Negative*"))</f>
        <v>0</v>
      </c>
      <c r="AX126" s="15">
        <f>SUM(COUNTIFS('Data entry'!$R$6:$R$200,'Summary Data'!$A126,'Data entry'!$B$6:$B$200,{"Confirmed";"Probable"},'Data entry'!$AQ$6:$AQ$200,'Data Validation'!$V$5, 'Data entry'!$AP$6:$AP$200,'Data Validation'!$U$5, 'Data entry'!$BD$6:$BD$200,"&lt;&gt;*Negative*"))</f>
        <v>0</v>
      </c>
      <c r="AY126" s="15">
        <f>SUM(COUNTIFS('Data entry'!$R$6:$R$200,'Summary Data'!$A126,'Data entry'!$B$6:$B$200,{"Confirmed";"Probable"},'Data entry'!$AQ$6:$AQ$200,'Data Validation'!$V$5, 'Data entry'!$AP$6:$AP$200,'Data Validation'!$U$6, 'Data entry'!$BD$6:$BD$200,"&lt;&gt;*Negative*"))</f>
        <v>0</v>
      </c>
      <c r="AZ126" s="15">
        <f>SUM(COUNTIFS('Data entry'!$R$6:$R$200,'Summary Data'!$A126,'Data entry'!$B$6:$B$200,{"Confirmed";"Probable"},'Data entry'!$AQ$6:$AQ$200,'Data Validation'!$V$6, 'Data entry'!$AP$6:$AP$200,'Data Validation'!$U$2, 'Data entry'!$BD$6:$BD$200,"&lt;&gt;*Negative*"))</f>
        <v>0</v>
      </c>
      <c r="BA126" s="15">
        <f>SUM(COUNTIFS('Data entry'!$R$6:$R$200,'Summary Data'!$A126,'Data entry'!$B$6:$B$200,{"Confirmed";"Probable"},'Data entry'!$AQ$6:$AQ$200,'Data Validation'!$V$6, 'Data entry'!$AP$6:$AP$200,'Data Validation'!$U$3, 'Data entry'!$BD$6:$BD$200,"&lt;&gt;*Negative*"))</f>
        <v>0</v>
      </c>
      <c r="BB126" s="15">
        <f>SUM(COUNTIFS('Data entry'!$R$6:$R$200,'Summary Data'!$A126,'Data entry'!$B$6:$B$200,{"Confirmed";"Probable"},'Data entry'!$AQ$6:$AQ$200,'Data Validation'!$V$6, 'Data entry'!$AP$6:$AP$200,'Data Validation'!$U$4, 'Data entry'!$BD$6:$BD$200,"&lt;&gt;*Negative*"))</f>
        <v>0</v>
      </c>
      <c r="BC126" s="15">
        <f>SUM(COUNTIFS('Data entry'!$R$6:$R$200,'Summary Data'!$A126,'Data entry'!$B$6:$B$200,{"Confirmed";"Probable"},'Data entry'!$AQ$6:$AQ$200,'Data Validation'!$V$6, 'Data entry'!$AP$6:$AP$200,'Data Validation'!$U$5, 'Data entry'!$BD$6:$BD$200,"&lt;&gt;*Negative*"))</f>
        <v>0</v>
      </c>
      <c r="BD126" s="15">
        <f>SUM(COUNTIFS('Data entry'!$R$6:$R$200,'Summary Data'!$A126,'Data entry'!$B$6:$B$200,{"Confirmed";"Probable"},'Data entry'!$AQ$6:$AQ$200,'Data Validation'!$V$6, 'Data entry'!$AP$6:$AP$200,'Data Validation'!$U$6, 'Data entry'!$BD$6:$BD$200,"&lt;&gt;*Negative*"))</f>
        <v>0</v>
      </c>
      <c r="BE126" s="15">
        <f>SUM(COUNTIFS('Data entry'!$R$6:$R$200,'Summary Data'!$A126,'Data entry'!$B$6:$B$200,{"Confirmed";"Probable"},'Data entry'!$AQ$6:$AQ$200,'Data Validation'!$V$7, 'Data entry'!$AP$6:$AP$200,'Data Validation'!$U$2, 'Data entry'!$BD$6:$BD$200,"&lt;&gt;*Negative*"))</f>
        <v>0</v>
      </c>
      <c r="BF126" s="15">
        <f>SUM(COUNTIFS('Data entry'!$R$6:$R$200,'Summary Data'!$A126,'Data entry'!$B$6:$B$200,{"Confirmed";"Probable"},'Data entry'!$AQ$6:$AQ$200,'Data Validation'!$V$7, 'Data entry'!$AP$6:$AP$200,'Data Validation'!$U$3, 'Data entry'!$BD$6:$BD$200,"&lt;&gt;*Negative*"))</f>
        <v>0</v>
      </c>
      <c r="BG126" s="15">
        <f>SUM(COUNTIFS('Data entry'!$R$6:$R$200,'Summary Data'!$A126,'Data entry'!$B$6:$B$200,{"Confirmed";"Probable"},'Data entry'!$AQ$6:$AQ$200,'Data Validation'!$V$7, 'Data entry'!$AP$6:$AP$200,'Data Validation'!$U$4, 'Data entry'!$BD$6:$BD$200,"&lt;&gt;*Negative*"))</f>
        <v>0</v>
      </c>
      <c r="BH126" s="15">
        <f>SUM(COUNTIFS('Data entry'!$R$6:$R$200,'Summary Data'!$A126,'Data entry'!$B$6:$B$200,{"Confirmed";"Probable"},'Data entry'!$AQ$6:$AQ$200,'Data Validation'!$V$7, 'Data entry'!$AP$6:$AP$200,'Data Validation'!$U$5, 'Data entry'!$BD$6:$BD$200,"&lt;&gt;*Negative*"))</f>
        <v>0</v>
      </c>
      <c r="BI126" s="15">
        <f>SUM(COUNTIFS('Data entry'!$R$6:$R$200,'Summary Data'!$A126,'Data entry'!$B$6:$B$200,{"Confirmed";"Probable"},'Data entry'!$AQ$6:$AQ$200,'Data Validation'!$V$7, 'Data entry'!$AP$6:$AP$200,'Data Validation'!$U$6, 'Data entry'!$BD$6:$BD$200,"&lt;&gt;*Negative*"))</f>
        <v>0</v>
      </c>
      <c r="BJ126" s="15">
        <f>SUM(COUNTIFS('Data entry'!$R$6:$R$200,'Summary Data'!$A126,'Data entry'!$B$6:$B$200,{"Confirmed";"Probable"},'Data entry'!$AQ$6:$AQ$200,'Data Validation'!$V$8, 'Data entry'!$AP$6:$AP$200,'Data Validation'!$U$2, 'Data entry'!$BD$6:$BD$200,"&lt;&gt;*Negative*"))</f>
        <v>0</v>
      </c>
      <c r="BK126" s="15">
        <f>SUM(COUNTIFS('Data entry'!$R$6:$R$200,'Summary Data'!$A126,'Data entry'!$B$6:$B$200,{"Confirmed";"Probable"},'Data entry'!$AQ$6:$AQ$200,'Data Validation'!$V$8, 'Data entry'!$AP$6:$AP$200,'Data Validation'!$U$3, 'Data entry'!$BD$6:$BD$200,"&lt;&gt;*Negative*"))</f>
        <v>0</v>
      </c>
      <c r="BL126" s="15">
        <f>SUM(COUNTIFS('Data entry'!$R$6:$R$200,'Summary Data'!$A126,'Data entry'!$B$6:$B$200,{"Confirmed";"Probable"},'Data entry'!$AQ$6:$AQ$200,'Data Validation'!$V$8, 'Data entry'!$AP$6:$AP$200,'Data Validation'!$U$4, 'Data entry'!$BD$6:$BD$200,"&lt;&gt;*Negative*"))</f>
        <v>0</v>
      </c>
      <c r="BM126" s="15">
        <f>SUM(COUNTIFS('Data entry'!$R$6:$R$200,'Summary Data'!$A126,'Data entry'!$B$6:$B$200,{"Confirmed";"Probable"},'Data entry'!$AQ$6:$AQ$200,'Data Validation'!$V$8, 'Data entry'!$AP$6:$AP$200,'Data Validation'!$U$5, 'Data entry'!$BD$6:$BD$200,"&lt;&gt;*Negative*"))</f>
        <v>0</v>
      </c>
      <c r="BN126" s="15">
        <f>SUM(COUNTIFS('Data entry'!$R$6:$R$200,'Summary Data'!$A126,'Data entry'!$B$6:$B$200,{"Confirmed";"Probable"},'Data entry'!$AQ$6:$AQ$200,'Data Validation'!$V$8, 'Data entry'!$AP$6:$AP$200,'Data Validation'!$U$6, 'Data entry'!$BD$6:$BD$200,"&lt;&gt;*Negative*"))</f>
        <v>0</v>
      </c>
      <c r="BO126" s="15">
        <f>SUM(COUNTIFS('Data entry'!$R$6:$R$200,'Summary Data'!$A126,'Data entry'!$B$6:$B$200,{"Confirmed";"Probable"},'Data entry'!$AQ$6:$AQ$200,'Data Validation'!$V$9, 'Data entry'!$AP$6:$AP$200,'Data Validation'!$U$2, 'Data entry'!$BD$6:$BD$200,"&lt;&gt;*Negative*"))</f>
        <v>0</v>
      </c>
      <c r="BP126" s="15">
        <f>SUM(COUNTIFS('Data entry'!$R$6:$R$200,'Summary Data'!$A126,'Data entry'!$B$6:$B$200,{"Confirmed";"Probable"},'Data entry'!$AQ$6:$AQ$200,'Data Validation'!$V$9, 'Data entry'!$AP$6:$AP$200,'Data Validation'!$U$3, 'Data entry'!$BD$6:$BD$200,"&lt;&gt;*Negative*"))</f>
        <v>0</v>
      </c>
      <c r="BQ126" s="15">
        <f>SUM(COUNTIFS('Data entry'!$R$6:$R$200,'Summary Data'!$A126,'Data entry'!$B$6:$B$200,{"Confirmed";"Probable"},'Data entry'!$AQ$6:$AQ$200,'Data Validation'!$V$9, 'Data entry'!$AP$6:$AP$200,'Data Validation'!$U$4, 'Data entry'!$BD$6:$BD$200,"&lt;&gt;*Negative*"))</f>
        <v>0</v>
      </c>
      <c r="BR126" s="15">
        <f>SUM(COUNTIFS('Data entry'!$R$6:$R$200,'Summary Data'!$A126,'Data entry'!$B$6:$B$200,{"Confirmed";"Probable"},'Data entry'!$AQ$6:$AQ$200,'Data Validation'!$V$9, 'Data entry'!$AP$6:$AP$200,'Data Validation'!$U$5, 'Data entry'!$BD$6:$BD$200,"&lt;&gt;*Negative*"))</f>
        <v>0</v>
      </c>
      <c r="BS126" s="15">
        <f>SUM(COUNTIFS('Data entry'!$R$6:$R$200,'Summary Data'!$A126,'Data entry'!$B$6:$B$200,{"Confirmed";"Probable"},'Data entry'!$AQ$6:$AQ$200,'Data Validation'!$V$9, 'Data entry'!$AP$6:$AP$200,'Data Validation'!$U$6, 'Data entry'!$BD$6:$BD$200,"&lt;&gt;*Negative*"))</f>
        <v>0</v>
      </c>
      <c r="BT126" s="15">
        <f>SUM(COUNTIFS('Data entry'!$R$6:$R$200,'Summary Data'!$A126,'Data entry'!$B$6:$B$200,{"Confirmed";"Probable"},'Data entry'!$AQ$6:$AQ$200,'Data Validation'!$V$10, 'Data entry'!$AP$6:$AP$200,'Data Validation'!$U$2, 'Data entry'!$BD$6:$BD$200,"&lt;&gt;*Negative*"))</f>
        <v>0</v>
      </c>
      <c r="BU126" s="15">
        <f>SUM(COUNTIFS('Data entry'!$R$6:$R$200,'Summary Data'!$A126,'Data entry'!$B$6:$B$200,{"Confirmed";"Probable"},'Data entry'!$AQ$6:$AQ$200,'Data Validation'!$V$10, 'Data entry'!$AP$6:$AP$200,'Data Validation'!$U$3, 'Data entry'!$BD$6:$BD$200,"&lt;&gt;*Negative*"))</f>
        <v>0</v>
      </c>
      <c r="BV126" s="15">
        <f>SUM(COUNTIFS('Data entry'!$R$6:$R$200,'Summary Data'!$A126,'Data entry'!$B$6:$B$200,{"Confirmed";"Probable"},'Data entry'!$AQ$6:$AQ$200,'Data Validation'!$V$10, 'Data entry'!$AP$6:$AP$200,'Data Validation'!$U$4, 'Data entry'!$BD$6:$BD$200,"&lt;&gt;*Negative*"))</f>
        <v>0</v>
      </c>
      <c r="BW126" s="15">
        <f>SUM(COUNTIFS('Data entry'!$R$6:$R$200,'Summary Data'!$A126,'Data entry'!$B$6:$B$200,{"Confirmed";"Probable"},'Data entry'!$AQ$6:$AQ$200,'Data Validation'!$V$10, 'Data entry'!$AP$6:$AP$200,'Data Validation'!$U$5, 'Data entry'!$BD$6:$BD$200,"&lt;&gt;*Negative*"))</f>
        <v>0</v>
      </c>
      <c r="BX126" s="15">
        <f>SUM(COUNTIFS('Data entry'!$R$6:$R$200,'Summary Data'!$A126,'Data entry'!$B$6:$B$200,{"Confirmed";"Probable"},'Data entry'!$AQ$6:$AQ$200,'Data Validation'!$V$10, 'Data entry'!$AP$6:$AP$200,'Data Validation'!$U$6, 'Data entry'!$BD$6:$BD$200,"&lt;&gt;*Negative*"))</f>
        <v>0</v>
      </c>
      <c r="BY126" s="15">
        <f>SUM(COUNTIFS('Data entry'!$R$6:$R$200,'Summary Data'!$A126,'Data entry'!$B$6:$B$200,{"Confirmed";"Probable"},'Data entry'!$AQ$6:$AQ$200,'Data Validation'!$V$11, 'Data entry'!$AP$6:$AP$200,'Data Validation'!$U$2, 'Data entry'!$BD$6:$BD$200,"&lt;&gt;*Negative*"))</f>
        <v>0</v>
      </c>
      <c r="BZ126" s="15">
        <f>SUM(COUNTIFS('Data entry'!$R$6:$R$200,'Summary Data'!$A126,'Data entry'!$B$6:$B$200,{"Confirmed";"Probable"},'Data entry'!$AQ$6:$AQ$200,'Data Validation'!$V$11, 'Data entry'!$AP$6:$AP$200,'Data Validation'!$U$3, 'Data entry'!$BD$6:$BD$200,"&lt;&gt;*Negative*"))</f>
        <v>0</v>
      </c>
      <c r="CA126" s="15">
        <f>SUM(COUNTIFS('Data entry'!$R$6:$R$200,'Summary Data'!$A126,'Data entry'!$B$6:$B$200,{"Confirmed";"Probable"},'Data entry'!$AQ$6:$AQ$200,'Data Validation'!$V$11, 'Data entry'!$AP$6:$AP$200,'Data Validation'!$U$4, 'Data entry'!$BD$6:$BD$200,"&lt;&gt;*Negative*"))</f>
        <v>0</v>
      </c>
      <c r="CB126" s="15">
        <f>SUM(COUNTIFS('Data entry'!$R$6:$R$200,'Summary Data'!$A126,'Data entry'!$B$6:$B$200,{"Confirmed";"Probable"},'Data entry'!$AQ$6:$AQ$200,'Data Validation'!$V$11, 'Data entry'!$AP$6:$AP$200,'Data Validation'!$U$5, 'Data entry'!$BD$6:$BD$200,"&lt;&gt;*Negative*"))</f>
        <v>0</v>
      </c>
      <c r="CC126" s="15">
        <f>SUM(COUNTIFS('Data entry'!$R$6:$R$200,'Summary Data'!$A126,'Data entry'!$B$6:$B$200,{"Confirmed";"Probable"},'Data entry'!$AQ$6:$AQ$200,'Data Validation'!$V$11, 'Data entry'!$AP$6:$AP$200,'Data Validation'!$U$6, 'Data entry'!$BD$6:$BD$200,"&lt;&gt;*Negative*"))</f>
        <v>0</v>
      </c>
    </row>
    <row r="127" spans="1:81" x14ac:dyDescent="0.3">
      <c r="A127" s="12">
        <f t="shared" si="9"/>
        <v>115</v>
      </c>
      <c r="B127" s="13">
        <f t="shared" si="6"/>
        <v>0</v>
      </c>
      <c r="C127" s="13">
        <f>COUNTIFS('Data entry'!$R$6:$R$200,$A127,'Data entry'!$B$6:$B$200,"Confirmed",'Data entry'!$BD$6:$BD$200,"&lt;&gt;*Negative*")</f>
        <v>0</v>
      </c>
      <c r="D127" s="13">
        <f>COUNTIFS('Data entry'!$R$6:$R$200,$A127,'Data entry'!$B$6:$B$200,"Probable",'Data entry'!$BD$6:$BD$200,"&lt;&gt;*Negative*")</f>
        <v>0</v>
      </c>
      <c r="E127" s="13">
        <f>COUNTIFS('Data entry'!$R$6:$R$200,$A127,'Data entry'!$B$6:$B$200,"DNM")</f>
        <v>0</v>
      </c>
      <c r="F127" s="13">
        <f>SUM(COUNTIFS('Data entry'!$R$6:$R$200,'Summary Data'!$A127,'Data entry'!$B$6:$B$200,{"Confirmed";"Probable"},'Data entry'!$AO$6:$AO$200,$F$10, 'Data entry'!$BD$6:$BD$200,"&lt;&gt;*Negative*"))</f>
        <v>0</v>
      </c>
      <c r="G127" s="13">
        <f>SUM(COUNTIFS('Data entry'!$R$6:$R$200,'Summary Data'!$A127,'Data entry'!$B$6:$B$200,{"Confirmed";"Probable"},'Data entry'!$AO$6:$AO$200,$G$10, 'Data entry'!$BD$6:$BD$200,"&lt;&gt;*Negative*"))</f>
        <v>0</v>
      </c>
      <c r="H127" s="13">
        <f>SUM(COUNTIFS('Data entry'!$R$6:$R$200,'Summary Data'!$A127,'Data entry'!$B$6:$B$200,{"Confirmed";"Probable"},'Data entry'!$AO$6:$AO$200,$H$10, 'Data entry'!$BD$6:$BD$200,"&lt;&gt;*Negative*"))</f>
        <v>0</v>
      </c>
      <c r="I127" s="13">
        <f>SUM(COUNTIFS('Data entry'!$R$6:$R$200,'Summary Data'!$A127,'Data entry'!$B$6:$B$200,{"Confirmed";"Probable"},'Data entry'!$AO$6:$AO$200,$I$10, 'Data entry'!$BD$6:$BD$200,"&lt;&gt;*Negative*"))</f>
        <v>0</v>
      </c>
      <c r="J127" s="13">
        <f>SUM(COUNTIFS('Data entry'!$R$6:$R$200,'Summary Data'!$A127,'Data entry'!$B$6:$B$200,{"Confirmed";"Probable"},'Data entry'!$AO$6:$AO$200,$J$10, 'Data entry'!$BD$6:$BD$200,"&lt;&gt;*Negative*"))</f>
        <v>0</v>
      </c>
      <c r="K127" s="13">
        <f>SUM(COUNTIFS('Data entry'!$R$6:$R$200,'Summary Data'!$A127,'Data entry'!$B$6:$B$200,{"Confirmed";"Probable"},'Data entry'!$AO$6:$AO$200,$K$10, 'Data entry'!$BD$6:$BD$200,"&lt;&gt;*Negative*"))</f>
        <v>0</v>
      </c>
      <c r="L127" s="13">
        <f>SUM(COUNTIFS('Data entry'!$R$6:$R$200,'Summary Data'!$A127,'Data entry'!$B$6:$B$200,{"Confirmed";"Probable"},'Data entry'!$AO$6:$AO$200,$L$10, 'Data entry'!$BD$6:$BD$200,"&lt;&gt;*Negative*"))</f>
        <v>0</v>
      </c>
      <c r="M127" s="13">
        <f>SUM(COUNTIFS('Data entry'!$R$6:$R$200,'Summary Data'!$A127,'Data entry'!$B$6:$B$200,{"Confirmed";"Probable"},'Data entry'!$AO$6:$AO$200,$M$10, 'Data entry'!$BD$6:$BD$200,"&lt;&gt;*Negative*"))</f>
        <v>0</v>
      </c>
      <c r="N127" s="13">
        <f>SUM(COUNTIFS('Data entry'!$R$6:$R$200,'Summary Data'!$A127,'Data entry'!$B$6:$B$200,{"Confirmed";"Probable"},'Data entry'!$AO$6:$AO$200,$N$10, 'Data entry'!$BD$6:$BD$200,"&lt;&gt;*Negative*"))</f>
        <v>0</v>
      </c>
      <c r="O127" s="15">
        <f t="shared" si="7"/>
        <v>0</v>
      </c>
      <c r="P127" s="15">
        <f t="shared" si="8"/>
        <v>0</v>
      </c>
      <c r="Q127" s="15">
        <f>SUM(COUNTIFS('Data entry'!$R$6:$R$200,'Summary Data'!$A127,'Data entry'!$B$6:$B$200,{"Confirmed";"Probable"},'Data entry'!$AP$6:$AP$200,'Data Validation'!$U$2, 'Data entry'!$BD$6:$BD$200,"&lt;&gt;*Negative*"))</f>
        <v>0</v>
      </c>
      <c r="R127" s="15">
        <f>SUM(COUNTIFS('Data entry'!$R$6:$R$200,'Summary Data'!$A127,'Data entry'!$B$6:$B$200,{"Confirmed";"Probable"},'Data entry'!$AP$6:$AP$200,'Data Validation'!$U$3, 'Data entry'!$BD$6:$BD$200,"&lt;&gt;*Negative*"))</f>
        <v>0</v>
      </c>
      <c r="S127" s="15">
        <f>SUM(COUNTIFS('Data entry'!$R$6:$R$200,'Summary Data'!$A127,'Data entry'!$B$6:$B$200,{"Confirmed";"Probable"},'Data entry'!$AP$6:$AP$200,'Data Validation'!$U$4, 'Data entry'!$BD$6:$BD$200,"&lt;&gt;*Negative*"))</f>
        <v>0</v>
      </c>
      <c r="T127" s="15">
        <f>SUM(COUNTIFS('Data entry'!$R$6:$R$200,'Summary Data'!$A127,'Data entry'!$B$6:$B$200,{"Confirmed";"Probable"},'Data entry'!$AP$6:$AP$200,'Data Validation'!$U$5, 'Data entry'!$BD$6:$BD$200,"&lt;&gt;*Negative*"))</f>
        <v>0</v>
      </c>
      <c r="U127" s="15">
        <f>SUM(COUNTIFS('Data entry'!$R$6:$R$200,'Summary Data'!$A127,'Data entry'!$B$6:$B$200,{"Confirmed";"Probable"},'Data entry'!$AP$6:$AP$200,'Data Validation'!$U$6, 'Data entry'!$BD$6:$BD$200,"&lt;&gt;*Negative*"))</f>
        <v>0</v>
      </c>
      <c r="V127" s="15">
        <f>SUM(COUNTIFS('Data entry'!$R$6:$R$200,'Summary Data'!$A127,'Data entry'!$B$6:$B$200,{"Confirmed";"Probable"},'Data entry'!$AQ$6:$AQ$200,'Data Validation'!$V$2, 'Data entry'!$BD$6:$BD$200,"&lt;&gt;*Negative*"))</f>
        <v>0</v>
      </c>
      <c r="W127" s="15">
        <f>SUM(COUNTIFS('Data entry'!$R$6:$R$200,'Summary Data'!$A127,'Data entry'!$B$6:$B$200,{"Confirmed";"Probable"},'Data entry'!$AQ$6:$AQ$200,'Data Validation'!$V$3, 'Data entry'!$BD$6:$BD$200,"&lt;&gt;*Negative*"))</f>
        <v>0</v>
      </c>
      <c r="X127" s="15">
        <f>SUM(COUNTIFS('Data entry'!$R$6:$R$200,'Summary Data'!$A127,'Data entry'!$B$6:$B$200,{"Confirmed";"Probable"},'Data entry'!$AQ$6:$AQ$200,'Data Validation'!$V$4, 'Data entry'!$BD$6:$BD$200,"&lt;&gt;*Negative*"))</f>
        <v>0</v>
      </c>
      <c r="Y127" s="15">
        <f>SUM(COUNTIFS('Data entry'!$R$6:$R$200,'Summary Data'!$A127,'Data entry'!$B$6:$B$200,{"Confirmed";"Probable"},'Data entry'!$AQ$6:$AQ$200,'Data Validation'!$V$5, 'Data entry'!$BD$6:$BD$200,"&lt;&gt;*Negative*"))</f>
        <v>0</v>
      </c>
      <c r="Z127" s="15">
        <f>SUM(COUNTIFS('Data entry'!$R$6:$R$200,'Summary Data'!$A127,'Data entry'!$B$6:$B$200,{"Confirmed";"Probable"},'Data entry'!$AQ$6:$AQ$200,'Data Validation'!$V$6, 'Data entry'!$BD$6:$BD$200,"&lt;&gt;*Negative*"))</f>
        <v>0</v>
      </c>
      <c r="AA127" s="15">
        <f>SUM(COUNTIFS('Data entry'!$R$6:$R$200,'Summary Data'!$A127,'Data entry'!$B$6:$B$200,{"Confirmed";"Probable"},'Data entry'!$AQ$6:$AQ$200,'Data Validation'!$V$7, 'Data entry'!$BD$6:$BD$200,"&lt;&gt;*Negative*"))</f>
        <v>0</v>
      </c>
      <c r="AB127" s="15">
        <f>SUM(COUNTIFS('Data entry'!$R$6:$R$200,'Summary Data'!$A127,'Data entry'!$B$6:$B$200,{"Confirmed";"Probable"},'Data entry'!$AQ$6:$AQ$200,'Data Validation'!$V$8, 'Data entry'!$BD$6:$BD$200,"&lt;&gt;*Negative*"))</f>
        <v>0</v>
      </c>
      <c r="AC127" s="15">
        <f>SUM(COUNTIFS('Data entry'!$R$6:$R$200,'Summary Data'!$A127,'Data entry'!$B$6:$B$200,{"Confirmed";"Probable"},'Data entry'!$AQ$6:$AQ$200,'Data Validation'!$V$9, 'Data entry'!$BD$6:$BD$200,"&lt;&gt;*Negative*"))</f>
        <v>0</v>
      </c>
      <c r="AD127" s="15">
        <f>SUM(COUNTIFS('Data entry'!$R$6:$R$200,'Summary Data'!$A127,'Data entry'!$B$6:$B$200,{"Confirmed";"Probable"},'Data entry'!$AQ$6:$AQ$200,'Data Validation'!$V$10, 'Data entry'!$BD$6:$BD$200,"&lt;&gt;*Negative*"))</f>
        <v>0</v>
      </c>
      <c r="AE127" s="15">
        <f>SUM(COUNTIFS('Data entry'!$R$6:$R$200,'Summary Data'!$A127,'Data entry'!$B$6:$B$200,{"Confirmed";"Probable"},'Data entry'!$AQ$6:$AQ$200,'Data Validation'!$V$11, 'Data entry'!$BD$6:$BD$200,"&lt;&gt;*Negative*"))</f>
        <v>0</v>
      </c>
      <c r="AF127" s="15">
        <f>SUM(COUNTIFS('Data entry'!$R$6:$R$200,'Summary Data'!$A127,'Data entry'!$B$6:$B$200,{"Confirmed";"Probable"},'Data entry'!$AQ$6:$AQ$200,'Data Validation'!$V$2, 'Data entry'!$AP$6:$AP$200,'Data Validation'!$U$2, 'Data entry'!$BD$6:$BD$200,"&lt;&gt;*Negative*"))</f>
        <v>0</v>
      </c>
      <c r="AG127" s="15">
        <f>SUM(COUNTIFS('Data entry'!$R$6:$R$200,'Summary Data'!$A127,'Data entry'!$B$6:$B$200,{"Confirmed";"Probable"},'Data entry'!$AQ$6:$AQ$200,'Data Validation'!$V$2, 'Data entry'!$AP$6:$AP$200,'Data Validation'!$U$3, 'Data entry'!$BD$6:$BD$200,"&lt;&gt;*Negative*"))</f>
        <v>0</v>
      </c>
      <c r="AH127" s="15">
        <f>SUM(COUNTIFS('Data entry'!$R$6:$R$200,'Summary Data'!$A127,'Data entry'!$B$6:$B$200,{"Confirmed";"Probable"},'Data entry'!$AQ$6:$AQ$200,'Data Validation'!$V$2, 'Data entry'!$AP$6:$AP$200,'Data Validation'!$U$4, 'Data entry'!$BD$6:$BD$200,"&lt;&gt;*Negative*"))</f>
        <v>0</v>
      </c>
      <c r="AI127" s="15">
        <f>SUM(COUNTIFS('Data entry'!$R$6:$R$200,'Summary Data'!$A127,'Data entry'!$B$6:$B$200,{"Confirmed";"Probable"},'Data entry'!$AQ$6:$AQ$200,'Data Validation'!$V$2, 'Data entry'!$AP$6:$AP$200,'Data Validation'!$U$5, 'Data entry'!$BD$6:$BD$200,"&lt;&gt;*Negative*"))</f>
        <v>0</v>
      </c>
      <c r="AJ127" s="15">
        <f>SUM(COUNTIFS('Data entry'!$R$6:$R$200,'Summary Data'!$A127,'Data entry'!$B$6:$B$200,{"Confirmed";"Probable"},'Data entry'!$AQ$6:$AQ$200,'Data Validation'!$V$2, 'Data entry'!$AP$6:$AP$200,'Data Validation'!$U$6, 'Data entry'!$BD$6:$BD$200,"&lt;&gt;*Negative*"))</f>
        <v>0</v>
      </c>
      <c r="AK127" s="15">
        <f>SUM(COUNTIFS('Data entry'!$R$6:$R$200,'Summary Data'!$A127,'Data entry'!$B$6:$B$200,{"Confirmed";"Probable"},'Data entry'!$AQ$6:$AQ$200,'Data Validation'!$V$3, 'Data entry'!$AP$6:$AP$200,'Data Validation'!$U$2, 'Data entry'!$BD$6:$BD$200,"&lt;&gt;*Negative*"))</f>
        <v>0</v>
      </c>
      <c r="AL127" s="15">
        <f>SUM(COUNTIFS('Data entry'!$R$6:$R$200,'Summary Data'!$A127,'Data entry'!$B$6:$B$200,{"Confirmed";"Probable"},'Data entry'!$AQ$6:$AQ$200,'Data Validation'!$V$3, 'Data entry'!$AP$6:$AP$200,'Data Validation'!$U$3, 'Data entry'!$BD$6:$BD$200,"&lt;&gt;*Negative*"))</f>
        <v>0</v>
      </c>
      <c r="AM127" s="15">
        <f>SUM(COUNTIFS('Data entry'!$R$6:$R$200,'Summary Data'!$A127,'Data entry'!$B$6:$B$200,{"Confirmed";"Probable"},'Data entry'!$AQ$6:$AQ$200,'Data Validation'!$V$3, 'Data entry'!$AP$6:$AP$200,'Data Validation'!$U$4, 'Data entry'!$BD$6:$BD$200,"&lt;&gt;*Negative*"))</f>
        <v>0</v>
      </c>
      <c r="AN127" s="15">
        <f>SUM(COUNTIFS('Data entry'!$R$6:$R$200,'Summary Data'!$A127,'Data entry'!$B$6:$B$200,{"Confirmed";"Probable"},'Data entry'!$AQ$6:$AQ$200,'Data Validation'!$V$3, 'Data entry'!$AP$6:$AP$200,'Data Validation'!$U$5, 'Data entry'!$BD$6:$BD$200,"&lt;&gt;*Negative*"))</f>
        <v>0</v>
      </c>
      <c r="AO127" s="15">
        <f>SUM(COUNTIFS('Data entry'!$R$6:$R$200,'Summary Data'!$A127,'Data entry'!$B$6:$B$200,{"Confirmed";"Probable"},'Data entry'!$AQ$6:$AQ$200,'Data Validation'!$V$3, 'Data entry'!$AP$6:$AP$200,'Data Validation'!$U$6, 'Data entry'!$BD$6:$BD$200,"&lt;&gt;*Negative*"))</f>
        <v>0</v>
      </c>
      <c r="AP127" s="15">
        <f>SUM(COUNTIFS('Data entry'!$R$6:$R$200,'Summary Data'!$A127,'Data entry'!$B$6:$B$200,{"Confirmed";"Probable"},'Data entry'!$AQ$6:$AQ$200,'Data Validation'!$V$4, 'Data entry'!$AP$6:$AP$200,'Data Validation'!$U$2, 'Data entry'!$BD$6:$BD$200,"&lt;&gt;*Negative*"))</f>
        <v>0</v>
      </c>
      <c r="AQ127" s="15">
        <f>SUM(COUNTIFS('Data entry'!$R$6:$R$200,'Summary Data'!$A127,'Data entry'!$B$6:$B$200,{"Confirmed";"Probable"},'Data entry'!$AQ$6:$AQ$200,'Data Validation'!$V$4, 'Data entry'!$AP$6:$AP$200,'Data Validation'!$U$3, 'Data entry'!$BD$6:$BD$200,"&lt;&gt;*Negative*"))</f>
        <v>0</v>
      </c>
      <c r="AR127" s="15">
        <f>SUM(COUNTIFS('Data entry'!$R$6:$R$200,'Summary Data'!$A127,'Data entry'!$B$6:$B$200,{"Confirmed";"Probable"},'Data entry'!$AQ$6:$AQ$200,'Data Validation'!$V$4, 'Data entry'!$AP$6:$AP$200,'Data Validation'!$U$4, 'Data entry'!$BD$6:$BD$200,"&lt;&gt;*Negative*"))</f>
        <v>0</v>
      </c>
      <c r="AS127" s="15">
        <f>SUM(COUNTIFS('Data entry'!$R$6:$R$200,'Summary Data'!$A127,'Data entry'!$B$6:$B$200,{"Confirmed";"Probable"},'Data entry'!$AQ$6:$AQ$200,'Data Validation'!$V$4, 'Data entry'!$AP$6:$AP$200,'Data Validation'!$U$5, 'Data entry'!$BD$6:$BD$200,"&lt;&gt;*Negative*"))</f>
        <v>0</v>
      </c>
      <c r="AT127" s="15">
        <f>SUM(COUNTIFS('Data entry'!$R$6:$R$200,'Summary Data'!$A127,'Data entry'!$B$6:$B$200,{"Confirmed";"Probable"},'Data entry'!$AQ$6:$AQ$200,'Data Validation'!$V$4, 'Data entry'!$AP$6:$AP$200,'Data Validation'!$U$6, 'Data entry'!$BD$6:$BD$200,"&lt;&gt;*Negative*"))</f>
        <v>0</v>
      </c>
      <c r="AU127" s="15">
        <f>SUM(COUNTIFS('Data entry'!$R$6:$R$200,'Summary Data'!$A127,'Data entry'!$B$6:$B$200,{"Confirmed";"Probable"},'Data entry'!$AQ$6:$AQ$200,'Data Validation'!$V$5, 'Data entry'!$AP$6:$AP$200,'Data Validation'!$U$2, 'Data entry'!$BD$6:$BD$200,"&lt;&gt;*Negative*"))</f>
        <v>0</v>
      </c>
      <c r="AV127" s="15">
        <f>SUM(COUNTIFS('Data entry'!$R$6:$R$200,'Summary Data'!$A127,'Data entry'!$B$6:$B$200,{"Confirmed";"Probable"},'Data entry'!$AQ$6:$AQ$200,'Data Validation'!$V$5, 'Data entry'!$AP$6:$AP$200,'Data Validation'!$U$3, 'Data entry'!$BD$6:$BD$200,"&lt;&gt;*Negative*"))</f>
        <v>0</v>
      </c>
      <c r="AW127" s="15">
        <f>SUM(COUNTIFS('Data entry'!$R$6:$R$200,'Summary Data'!$A127,'Data entry'!$B$6:$B$200,{"Confirmed";"Probable"},'Data entry'!$AQ$6:$AQ$200,'Data Validation'!$V$5, 'Data entry'!$AP$6:$AP$200,'Data Validation'!$U$4, 'Data entry'!$BD$6:$BD$200,"&lt;&gt;*Negative*"))</f>
        <v>0</v>
      </c>
      <c r="AX127" s="15">
        <f>SUM(COUNTIFS('Data entry'!$R$6:$R$200,'Summary Data'!$A127,'Data entry'!$B$6:$B$200,{"Confirmed";"Probable"},'Data entry'!$AQ$6:$AQ$200,'Data Validation'!$V$5, 'Data entry'!$AP$6:$AP$200,'Data Validation'!$U$5, 'Data entry'!$BD$6:$BD$200,"&lt;&gt;*Negative*"))</f>
        <v>0</v>
      </c>
      <c r="AY127" s="15">
        <f>SUM(COUNTIFS('Data entry'!$R$6:$R$200,'Summary Data'!$A127,'Data entry'!$B$6:$B$200,{"Confirmed";"Probable"},'Data entry'!$AQ$6:$AQ$200,'Data Validation'!$V$5, 'Data entry'!$AP$6:$AP$200,'Data Validation'!$U$6, 'Data entry'!$BD$6:$BD$200,"&lt;&gt;*Negative*"))</f>
        <v>0</v>
      </c>
      <c r="AZ127" s="15">
        <f>SUM(COUNTIFS('Data entry'!$R$6:$R$200,'Summary Data'!$A127,'Data entry'!$B$6:$B$200,{"Confirmed";"Probable"},'Data entry'!$AQ$6:$AQ$200,'Data Validation'!$V$6, 'Data entry'!$AP$6:$AP$200,'Data Validation'!$U$2, 'Data entry'!$BD$6:$BD$200,"&lt;&gt;*Negative*"))</f>
        <v>0</v>
      </c>
      <c r="BA127" s="15">
        <f>SUM(COUNTIFS('Data entry'!$R$6:$R$200,'Summary Data'!$A127,'Data entry'!$B$6:$B$200,{"Confirmed";"Probable"},'Data entry'!$AQ$6:$AQ$200,'Data Validation'!$V$6, 'Data entry'!$AP$6:$AP$200,'Data Validation'!$U$3, 'Data entry'!$BD$6:$BD$200,"&lt;&gt;*Negative*"))</f>
        <v>0</v>
      </c>
      <c r="BB127" s="15">
        <f>SUM(COUNTIFS('Data entry'!$R$6:$R$200,'Summary Data'!$A127,'Data entry'!$B$6:$B$200,{"Confirmed";"Probable"},'Data entry'!$AQ$6:$AQ$200,'Data Validation'!$V$6, 'Data entry'!$AP$6:$AP$200,'Data Validation'!$U$4, 'Data entry'!$BD$6:$BD$200,"&lt;&gt;*Negative*"))</f>
        <v>0</v>
      </c>
      <c r="BC127" s="15">
        <f>SUM(COUNTIFS('Data entry'!$R$6:$R$200,'Summary Data'!$A127,'Data entry'!$B$6:$B$200,{"Confirmed";"Probable"},'Data entry'!$AQ$6:$AQ$200,'Data Validation'!$V$6, 'Data entry'!$AP$6:$AP$200,'Data Validation'!$U$5, 'Data entry'!$BD$6:$BD$200,"&lt;&gt;*Negative*"))</f>
        <v>0</v>
      </c>
      <c r="BD127" s="15">
        <f>SUM(COUNTIFS('Data entry'!$R$6:$R$200,'Summary Data'!$A127,'Data entry'!$B$6:$B$200,{"Confirmed";"Probable"},'Data entry'!$AQ$6:$AQ$200,'Data Validation'!$V$6, 'Data entry'!$AP$6:$AP$200,'Data Validation'!$U$6, 'Data entry'!$BD$6:$BD$200,"&lt;&gt;*Negative*"))</f>
        <v>0</v>
      </c>
      <c r="BE127" s="15">
        <f>SUM(COUNTIFS('Data entry'!$R$6:$R$200,'Summary Data'!$A127,'Data entry'!$B$6:$B$200,{"Confirmed";"Probable"},'Data entry'!$AQ$6:$AQ$200,'Data Validation'!$V$7, 'Data entry'!$AP$6:$AP$200,'Data Validation'!$U$2, 'Data entry'!$BD$6:$BD$200,"&lt;&gt;*Negative*"))</f>
        <v>0</v>
      </c>
      <c r="BF127" s="15">
        <f>SUM(COUNTIFS('Data entry'!$R$6:$R$200,'Summary Data'!$A127,'Data entry'!$B$6:$B$200,{"Confirmed";"Probable"},'Data entry'!$AQ$6:$AQ$200,'Data Validation'!$V$7, 'Data entry'!$AP$6:$AP$200,'Data Validation'!$U$3, 'Data entry'!$BD$6:$BD$200,"&lt;&gt;*Negative*"))</f>
        <v>0</v>
      </c>
      <c r="BG127" s="15">
        <f>SUM(COUNTIFS('Data entry'!$R$6:$R$200,'Summary Data'!$A127,'Data entry'!$B$6:$B$200,{"Confirmed";"Probable"},'Data entry'!$AQ$6:$AQ$200,'Data Validation'!$V$7, 'Data entry'!$AP$6:$AP$200,'Data Validation'!$U$4, 'Data entry'!$BD$6:$BD$200,"&lt;&gt;*Negative*"))</f>
        <v>0</v>
      </c>
      <c r="BH127" s="15">
        <f>SUM(COUNTIFS('Data entry'!$R$6:$R$200,'Summary Data'!$A127,'Data entry'!$B$6:$B$200,{"Confirmed";"Probable"},'Data entry'!$AQ$6:$AQ$200,'Data Validation'!$V$7, 'Data entry'!$AP$6:$AP$200,'Data Validation'!$U$5, 'Data entry'!$BD$6:$BD$200,"&lt;&gt;*Negative*"))</f>
        <v>0</v>
      </c>
      <c r="BI127" s="15">
        <f>SUM(COUNTIFS('Data entry'!$R$6:$R$200,'Summary Data'!$A127,'Data entry'!$B$6:$B$200,{"Confirmed";"Probable"},'Data entry'!$AQ$6:$AQ$200,'Data Validation'!$V$7, 'Data entry'!$AP$6:$AP$200,'Data Validation'!$U$6, 'Data entry'!$BD$6:$BD$200,"&lt;&gt;*Negative*"))</f>
        <v>0</v>
      </c>
      <c r="BJ127" s="15">
        <f>SUM(COUNTIFS('Data entry'!$R$6:$R$200,'Summary Data'!$A127,'Data entry'!$B$6:$B$200,{"Confirmed";"Probable"},'Data entry'!$AQ$6:$AQ$200,'Data Validation'!$V$8, 'Data entry'!$AP$6:$AP$200,'Data Validation'!$U$2, 'Data entry'!$BD$6:$BD$200,"&lt;&gt;*Negative*"))</f>
        <v>0</v>
      </c>
      <c r="BK127" s="15">
        <f>SUM(COUNTIFS('Data entry'!$R$6:$R$200,'Summary Data'!$A127,'Data entry'!$B$6:$B$200,{"Confirmed";"Probable"},'Data entry'!$AQ$6:$AQ$200,'Data Validation'!$V$8, 'Data entry'!$AP$6:$AP$200,'Data Validation'!$U$3, 'Data entry'!$BD$6:$BD$200,"&lt;&gt;*Negative*"))</f>
        <v>0</v>
      </c>
      <c r="BL127" s="15">
        <f>SUM(COUNTIFS('Data entry'!$R$6:$R$200,'Summary Data'!$A127,'Data entry'!$B$6:$B$200,{"Confirmed";"Probable"},'Data entry'!$AQ$6:$AQ$200,'Data Validation'!$V$8, 'Data entry'!$AP$6:$AP$200,'Data Validation'!$U$4, 'Data entry'!$BD$6:$BD$200,"&lt;&gt;*Negative*"))</f>
        <v>0</v>
      </c>
      <c r="BM127" s="15">
        <f>SUM(COUNTIFS('Data entry'!$R$6:$R$200,'Summary Data'!$A127,'Data entry'!$B$6:$B$200,{"Confirmed";"Probable"},'Data entry'!$AQ$6:$AQ$200,'Data Validation'!$V$8, 'Data entry'!$AP$6:$AP$200,'Data Validation'!$U$5, 'Data entry'!$BD$6:$BD$200,"&lt;&gt;*Negative*"))</f>
        <v>0</v>
      </c>
      <c r="BN127" s="15">
        <f>SUM(COUNTIFS('Data entry'!$R$6:$R$200,'Summary Data'!$A127,'Data entry'!$B$6:$B$200,{"Confirmed";"Probable"},'Data entry'!$AQ$6:$AQ$200,'Data Validation'!$V$8, 'Data entry'!$AP$6:$AP$200,'Data Validation'!$U$6, 'Data entry'!$BD$6:$BD$200,"&lt;&gt;*Negative*"))</f>
        <v>0</v>
      </c>
      <c r="BO127" s="15">
        <f>SUM(COUNTIFS('Data entry'!$R$6:$R$200,'Summary Data'!$A127,'Data entry'!$B$6:$B$200,{"Confirmed";"Probable"},'Data entry'!$AQ$6:$AQ$200,'Data Validation'!$V$9, 'Data entry'!$AP$6:$AP$200,'Data Validation'!$U$2, 'Data entry'!$BD$6:$BD$200,"&lt;&gt;*Negative*"))</f>
        <v>0</v>
      </c>
      <c r="BP127" s="15">
        <f>SUM(COUNTIFS('Data entry'!$R$6:$R$200,'Summary Data'!$A127,'Data entry'!$B$6:$B$200,{"Confirmed";"Probable"},'Data entry'!$AQ$6:$AQ$200,'Data Validation'!$V$9, 'Data entry'!$AP$6:$AP$200,'Data Validation'!$U$3, 'Data entry'!$BD$6:$BD$200,"&lt;&gt;*Negative*"))</f>
        <v>0</v>
      </c>
      <c r="BQ127" s="15">
        <f>SUM(COUNTIFS('Data entry'!$R$6:$R$200,'Summary Data'!$A127,'Data entry'!$B$6:$B$200,{"Confirmed";"Probable"},'Data entry'!$AQ$6:$AQ$200,'Data Validation'!$V$9, 'Data entry'!$AP$6:$AP$200,'Data Validation'!$U$4, 'Data entry'!$BD$6:$BD$200,"&lt;&gt;*Negative*"))</f>
        <v>0</v>
      </c>
      <c r="BR127" s="15">
        <f>SUM(COUNTIFS('Data entry'!$R$6:$R$200,'Summary Data'!$A127,'Data entry'!$B$6:$B$200,{"Confirmed";"Probable"},'Data entry'!$AQ$6:$AQ$200,'Data Validation'!$V$9, 'Data entry'!$AP$6:$AP$200,'Data Validation'!$U$5, 'Data entry'!$BD$6:$BD$200,"&lt;&gt;*Negative*"))</f>
        <v>0</v>
      </c>
      <c r="BS127" s="15">
        <f>SUM(COUNTIFS('Data entry'!$R$6:$R$200,'Summary Data'!$A127,'Data entry'!$B$6:$B$200,{"Confirmed";"Probable"},'Data entry'!$AQ$6:$AQ$200,'Data Validation'!$V$9, 'Data entry'!$AP$6:$AP$200,'Data Validation'!$U$6, 'Data entry'!$BD$6:$BD$200,"&lt;&gt;*Negative*"))</f>
        <v>0</v>
      </c>
      <c r="BT127" s="15">
        <f>SUM(COUNTIFS('Data entry'!$R$6:$R$200,'Summary Data'!$A127,'Data entry'!$B$6:$B$200,{"Confirmed";"Probable"},'Data entry'!$AQ$6:$AQ$200,'Data Validation'!$V$10, 'Data entry'!$AP$6:$AP$200,'Data Validation'!$U$2, 'Data entry'!$BD$6:$BD$200,"&lt;&gt;*Negative*"))</f>
        <v>0</v>
      </c>
      <c r="BU127" s="15">
        <f>SUM(COUNTIFS('Data entry'!$R$6:$R$200,'Summary Data'!$A127,'Data entry'!$B$6:$B$200,{"Confirmed";"Probable"},'Data entry'!$AQ$6:$AQ$200,'Data Validation'!$V$10, 'Data entry'!$AP$6:$AP$200,'Data Validation'!$U$3, 'Data entry'!$BD$6:$BD$200,"&lt;&gt;*Negative*"))</f>
        <v>0</v>
      </c>
      <c r="BV127" s="15">
        <f>SUM(COUNTIFS('Data entry'!$R$6:$R$200,'Summary Data'!$A127,'Data entry'!$B$6:$B$200,{"Confirmed";"Probable"},'Data entry'!$AQ$6:$AQ$200,'Data Validation'!$V$10, 'Data entry'!$AP$6:$AP$200,'Data Validation'!$U$4, 'Data entry'!$BD$6:$BD$200,"&lt;&gt;*Negative*"))</f>
        <v>0</v>
      </c>
      <c r="BW127" s="15">
        <f>SUM(COUNTIFS('Data entry'!$R$6:$R$200,'Summary Data'!$A127,'Data entry'!$B$6:$B$200,{"Confirmed";"Probable"},'Data entry'!$AQ$6:$AQ$200,'Data Validation'!$V$10, 'Data entry'!$AP$6:$AP$200,'Data Validation'!$U$5, 'Data entry'!$BD$6:$BD$200,"&lt;&gt;*Negative*"))</f>
        <v>0</v>
      </c>
      <c r="BX127" s="15">
        <f>SUM(COUNTIFS('Data entry'!$R$6:$R$200,'Summary Data'!$A127,'Data entry'!$B$6:$B$200,{"Confirmed";"Probable"},'Data entry'!$AQ$6:$AQ$200,'Data Validation'!$V$10, 'Data entry'!$AP$6:$AP$200,'Data Validation'!$U$6, 'Data entry'!$BD$6:$BD$200,"&lt;&gt;*Negative*"))</f>
        <v>0</v>
      </c>
      <c r="BY127" s="15">
        <f>SUM(COUNTIFS('Data entry'!$R$6:$R$200,'Summary Data'!$A127,'Data entry'!$B$6:$B$200,{"Confirmed";"Probable"},'Data entry'!$AQ$6:$AQ$200,'Data Validation'!$V$11, 'Data entry'!$AP$6:$AP$200,'Data Validation'!$U$2, 'Data entry'!$BD$6:$BD$200,"&lt;&gt;*Negative*"))</f>
        <v>0</v>
      </c>
      <c r="BZ127" s="15">
        <f>SUM(COUNTIFS('Data entry'!$R$6:$R$200,'Summary Data'!$A127,'Data entry'!$B$6:$B$200,{"Confirmed";"Probable"},'Data entry'!$AQ$6:$AQ$200,'Data Validation'!$V$11, 'Data entry'!$AP$6:$AP$200,'Data Validation'!$U$3, 'Data entry'!$BD$6:$BD$200,"&lt;&gt;*Negative*"))</f>
        <v>0</v>
      </c>
      <c r="CA127" s="15">
        <f>SUM(COUNTIFS('Data entry'!$R$6:$R$200,'Summary Data'!$A127,'Data entry'!$B$6:$B$200,{"Confirmed";"Probable"},'Data entry'!$AQ$6:$AQ$200,'Data Validation'!$V$11, 'Data entry'!$AP$6:$AP$200,'Data Validation'!$U$4, 'Data entry'!$BD$6:$BD$200,"&lt;&gt;*Negative*"))</f>
        <v>0</v>
      </c>
      <c r="CB127" s="15">
        <f>SUM(COUNTIFS('Data entry'!$R$6:$R$200,'Summary Data'!$A127,'Data entry'!$B$6:$B$200,{"Confirmed";"Probable"},'Data entry'!$AQ$6:$AQ$200,'Data Validation'!$V$11, 'Data entry'!$AP$6:$AP$200,'Data Validation'!$U$5, 'Data entry'!$BD$6:$BD$200,"&lt;&gt;*Negative*"))</f>
        <v>0</v>
      </c>
      <c r="CC127" s="15">
        <f>SUM(COUNTIFS('Data entry'!$R$6:$R$200,'Summary Data'!$A127,'Data entry'!$B$6:$B$200,{"Confirmed";"Probable"},'Data entry'!$AQ$6:$AQ$200,'Data Validation'!$V$11, 'Data entry'!$AP$6:$AP$200,'Data Validation'!$U$6, 'Data entry'!$BD$6:$BD$200,"&lt;&gt;*Negative*"))</f>
        <v>0</v>
      </c>
    </row>
    <row r="128" spans="1:81" x14ac:dyDescent="0.3">
      <c r="A128" s="12">
        <f t="shared" si="9"/>
        <v>116</v>
      </c>
      <c r="B128" s="13">
        <f t="shared" si="6"/>
        <v>0</v>
      </c>
      <c r="C128" s="13">
        <f>COUNTIFS('Data entry'!$R$6:$R$200,$A128,'Data entry'!$B$6:$B$200,"Confirmed",'Data entry'!$BD$6:$BD$200,"&lt;&gt;*Negative*")</f>
        <v>0</v>
      </c>
      <c r="D128" s="13">
        <f>COUNTIFS('Data entry'!$R$6:$R$200,$A128,'Data entry'!$B$6:$B$200,"Probable",'Data entry'!$BD$6:$BD$200,"&lt;&gt;*Negative*")</f>
        <v>0</v>
      </c>
      <c r="E128" s="13">
        <f>COUNTIFS('Data entry'!$R$6:$R$200,$A128,'Data entry'!$B$6:$B$200,"DNM")</f>
        <v>0</v>
      </c>
      <c r="F128" s="13">
        <f>SUM(COUNTIFS('Data entry'!$R$6:$R$200,'Summary Data'!$A128,'Data entry'!$B$6:$B$200,{"Confirmed";"Probable"},'Data entry'!$AO$6:$AO$200,$F$10, 'Data entry'!$BD$6:$BD$200,"&lt;&gt;*Negative*"))</f>
        <v>0</v>
      </c>
      <c r="G128" s="13">
        <f>SUM(COUNTIFS('Data entry'!$R$6:$R$200,'Summary Data'!$A128,'Data entry'!$B$6:$B$200,{"Confirmed";"Probable"},'Data entry'!$AO$6:$AO$200,$G$10, 'Data entry'!$BD$6:$BD$200,"&lt;&gt;*Negative*"))</f>
        <v>0</v>
      </c>
      <c r="H128" s="13">
        <f>SUM(COUNTIFS('Data entry'!$R$6:$R$200,'Summary Data'!$A128,'Data entry'!$B$6:$B$200,{"Confirmed";"Probable"},'Data entry'!$AO$6:$AO$200,$H$10, 'Data entry'!$BD$6:$BD$200,"&lt;&gt;*Negative*"))</f>
        <v>0</v>
      </c>
      <c r="I128" s="13">
        <f>SUM(COUNTIFS('Data entry'!$R$6:$R$200,'Summary Data'!$A128,'Data entry'!$B$6:$B$200,{"Confirmed";"Probable"},'Data entry'!$AO$6:$AO$200,$I$10, 'Data entry'!$BD$6:$BD$200,"&lt;&gt;*Negative*"))</f>
        <v>0</v>
      </c>
      <c r="J128" s="13">
        <f>SUM(COUNTIFS('Data entry'!$R$6:$R$200,'Summary Data'!$A128,'Data entry'!$B$6:$B$200,{"Confirmed";"Probable"},'Data entry'!$AO$6:$AO$200,$J$10, 'Data entry'!$BD$6:$BD$200,"&lt;&gt;*Negative*"))</f>
        <v>0</v>
      </c>
      <c r="K128" s="13">
        <f>SUM(COUNTIFS('Data entry'!$R$6:$R$200,'Summary Data'!$A128,'Data entry'!$B$6:$B$200,{"Confirmed";"Probable"},'Data entry'!$AO$6:$AO$200,$K$10, 'Data entry'!$BD$6:$BD$200,"&lt;&gt;*Negative*"))</f>
        <v>0</v>
      </c>
      <c r="L128" s="13">
        <f>SUM(COUNTIFS('Data entry'!$R$6:$R$200,'Summary Data'!$A128,'Data entry'!$B$6:$B$200,{"Confirmed";"Probable"},'Data entry'!$AO$6:$AO$200,$L$10, 'Data entry'!$BD$6:$BD$200,"&lt;&gt;*Negative*"))</f>
        <v>0</v>
      </c>
      <c r="M128" s="13">
        <f>SUM(COUNTIFS('Data entry'!$R$6:$R$200,'Summary Data'!$A128,'Data entry'!$B$6:$B$200,{"Confirmed";"Probable"},'Data entry'!$AO$6:$AO$200,$M$10, 'Data entry'!$BD$6:$BD$200,"&lt;&gt;*Negative*"))</f>
        <v>0</v>
      </c>
      <c r="N128" s="13">
        <f>SUM(COUNTIFS('Data entry'!$R$6:$R$200,'Summary Data'!$A128,'Data entry'!$B$6:$B$200,{"Confirmed";"Probable"},'Data entry'!$AO$6:$AO$200,$N$10, 'Data entry'!$BD$6:$BD$200,"&lt;&gt;*Negative*"))</f>
        <v>0</v>
      </c>
      <c r="O128" s="15">
        <f t="shared" si="7"/>
        <v>0</v>
      </c>
      <c r="P128" s="15">
        <f t="shared" si="8"/>
        <v>0</v>
      </c>
      <c r="Q128" s="15">
        <f>SUM(COUNTIFS('Data entry'!$R$6:$R$200,'Summary Data'!$A128,'Data entry'!$B$6:$B$200,{"Confirmed";"Probable"},'Data entry'!$AP$6:$AP$200,'Data Validation'!$U$2, 'Data entry'!$BD$6:$BD$200,"&lt;&gt;*Negative*"))</f>
        <v>0</v>
      </c>
      <c r="R128" s="15">
        <f>SUM(COUNTIFS('Data entry'!$R$6:$R$200,'Summary Data'!$A128,'Data entry'!$B$6:$B$200,{"Confirmed";"Probable"},'Data entry'!$AP$6:$AP$200,'Data Validation'!$U$3, 'Data entry'!$BD$6:$BD$200,"&lt;&gt;*Negative*"))</f>
        <v>0</v>
      </c>
      <c r="S128" s="15">
        <f>SUM(COUNTIFS('Data entry'!$R$6:$R$200,'Summary Data'!$A128,'Data entry'!$B$6:$B$200,{"Confirmed";"Probable"},'Data entry'!$AP$6:$AP$200,'Data Validation'!$U$4, 'Data entry'!$BD$6:$BD$200,"&lt;&gt;*Negative*"))</f>
        <v>0</v>
      </c>
      <c r="T128" s="15">
        <f>SUM(COUNTIFS('Data entry'!$R$6:$R$200,'Summary Data'!$A128,'Data entry'!$B$6:$B$200,{"Confirmed";"Probable"},'Data entry'!$AP$6:$AP$200,'Data Validation'!$U$5, 'Data entry'!$BD$6:$BD$200,"&lt;&gt;*Negative*"))</f>
        <v>0</v>
      </c>
      <c r="U128" s="15">
        <f>SUM(COUNTIFS('Data entry'!$R$6:$R$200,'Summary Data'!$A128,'Data entry'!$B$6:$B$200,{"Confirmed";"Probable"},'Data entry'!$AP$6:$AP$200,'Data Validation'!$U$6, 'Data entry'!$BD$6:$BD$200,"&lt;&gt;*Negative*"))</f>
        <v>0</v>
      </c>
      <c r="V128" s="15">
        <f>SUM(COUNTIFS('Data entry'!$R$6:$R$200,'Summary Data'!$A128,'Data entry'!$B$6:$B$200,{"Confirmed";"Probable"},'Data entry'!$AQ$6:$AQ$200,'Data Validation'!$V$2, 'Data entry'!$BD$6:$BD$200,"&lt;&gt;*Negative*"))</f>
        <v>0</v>
      </c>
      <c r="W128" s="15">
        <f>SUM(COUNTIFS('Data entry'!$R$6:$R$200,'Summary Data'!$A128,'Data entry'!$B$6:$B$200,{"Confirmed";"Probable"},'Data entry'!$AQ$6:$AQ$200,'Data Validation'!$V$3, 'Data entry'!$BD$6:$BD$200,"&lt;&gt;*Negative*"))</f>
        <v>0</v>
      </c>
      <c r="X128" s="15">
        <f>SUM(COUNTIFS('Data entry'!$R$6:$R$200,'Summary Data'!$A128,'Data entry'!$B$6:$B$200,{"Confirmed";"Probable"},'Data entry'!$AQ$6:$AQ$200,'Data Validation'!$V$4, 'Data entry'!$BD$6:$BD$200,"&lt;&gt;*Negative*"))</f>
        <v>0</v>
      </c>
      <c r="Y128" s="15">
        <f>SUM(COUNTIFS('Data entry'!$R$6:$R$200,'Summary Data'!$A128,'Data entry'!$B$6:$B$200,{"Confirmed";"Probable"},'Data entry'!$AQ$6:$AQ$200,'Data Validation'!$V$5, 'Data entry'!$BD$6:$BD$200,"&lt;&gt;*Negative*"))</f>
        <v>0</v>
      </c>
      <c r="Z128" s="15">
        <f>SUM(COUNTIFS('Data entry'!$R$6:$R$200,'Summary Data'!$A128,'Data entry'!$B$6:$B$200,{"Confirmed";"Probable"},'Data entry'!$AQ$6:$AQ$200,'Data Validation'!$V$6, 'Data entry'!$BD$6:$BD$200,"&lt;&gt;*Negative*"))</f>
        <v>0</v>
      </c>
      <c r="AA128" s="15">
        <f>SUM(COUNTIFS('Data entry'!$R$6:$R$200,'Summary Data'!$A128,'Data entry'!$B$6:$B$200,{"Confirmed";"Probable"},'Data entry'!$AQ$6:$AQ$200,'Data Validation'!$V$7, 'Data entry'!$BD$6:$BD$200,"&lt;&gt;*Negative*"))</f>
        <v>0</v>
      </c>
      <c r="AB128" s="15">
        <f>SUM(COUNTIFS('Data entry'!$R$6:$R$200,'Summary Data'!$A128,'Data entry'!$B$6:$B$200,{"Confirmed";"Probable"},'Data entry'!$AQ$6:$AQ$200,'Data Validation'!$V$8, 'Data entry'!$BD$6:$BD$200,"&lt;&gt;*Negative*"))</f>
        <v>0</v>
      </c>
      <c r="AC128" s="15">
        <f>SUM(COUNTIFS('Data entry'!$R$6:$R$200,'Summary Data'!$A128,'Data entry'!$B$6:$B$200,{"Confirmed";"Probable"},'Data entry'!$AQ$6:$AQ$200,'Data Validation'!$V$9, 'Data entry'!$BD$6:$BD$200,"&lt;&gt;*Negative*"))</f>
        <v>0</v>
      </c>
      <c r="AD128" s="15">
        <f>SUM(COUNTIFS('Data entry'!$R$6:$R$200,'Summary Data'!$A128,'Data entry'!$B$6:$B$200,{"Confirmed";"Probable"},'Data entry'!$AQ$6:$AQ$200,'Data Validation'!$V$10, 'Data entry'!$BD$6:$BD$200,"&lt;&gt;*Negative*"))</f>
        <v>0</v>
      </c>
      <c r="AE128" s="15">
        <f>SUM(COUNTIFS('Data entry'!$R$6:$R$200,'Summary Data'!$A128,'Data entry'!$B$6:$B$200,{"Confirmed";"Probable"},'Data entry'!$AQ$6:$AQ$200,'Data Validation'!$V$11, 'Data entry'!$BD$6:$BD$200,"&lt;&gt;*Negative*"))</f>
        <v>0</v>
      </c>
      <c r="AF128" s="15">
        <f>SUM(COUNTIFS('Data entry'!$R$6:$R$200,'Summary Data'!$A128,'Data entry'!$B$6:$B$200,{"Confirmed";"Probable"},'Data entry'!$AQ$6:$AQ$200,'Data Validation'!$V$2, 'Data entry'!$AP$6:$AP$200,'Data Validation'!$U$2, 'Data entry'!$BD$6:$BD$200,"&lt;&gt;*Negative*"))</f>
        <v>0</v>
      </c>
      <c r="AG128" s="15">
        <f>SUM(COUNTIFS('Data entry'!$R$6:$R$200,'Summary Data'!$A128,'Data entry'!$B$6:$B$200,{"Confirmed";"Probable"},'Data entry'!$AQ$6:$AQ$200,'Data Validation'!$V$2, 'Data entry'!$AP$6:$AP$200,'Data Validation'!$U$3, 'Data entry'!$BD$6:$BD$200,"&lt;&gt;*Negative*"))</f>
        <v>0</v>
      </c>
      <c r="AH128" s="15">
        <f>SUM(COUNTIFS('Data entry'!$R$6:$R$200,'Summary Data'!$A128,'Data entry'!$B$6:$B$200,{"Confirmed";"Probable"},'Data entry'!$AQ$6:$AQ$200,'Data Validation'!$V$2, 'Data entry'!$AP$6:$AP$200,'Data Validation'!$U$4, 'Data entry'!$BD$6:$BD$200,"&lt;&gt;*Negative*"))</f>
        <v>0</v>
      </c>
      <c r="AI128" s="15">
        <f>SUM(COUNTIFS('Data entry'!$R$6:$R$200,'Summary Data'!$A128,'Data entry'!$B$6:$B$200,{"Confirmed";"Probable"},'Data entry'!$AQ$6:$AQ$200,'Data Validation'!$V$2, 'Data entry'!$AP$6:$AP$200,'Data Validation'!$U$5, 'Data entry'!$BD$6:$BD$200,"&lt;&gt;*Negative*"))</f>
        <v>0</v>
      </c>
      <c r="AJ128" s="15">
        <f>SUM(COUNTIFS('Data entry'!$R$6:$R$200,'Summary Data'!$A128,'Data entry'!$B$6:$B$200,{"Confirmed";"Probable"},'Data entry'!$AQ$6:$AQ$200,'Data Validation'!$V$2, 'Data entry'!$AP$6:$AP$200,'Data Validation'!$U$6, 'Data entry'!$BD$6:$BD$200,"&lt;&gt;*Negative*"))</f>
        <v>0</v>
      </c>
      <c r="AK128" s="15">
        <f>SUM(COUNTIFS('Data entry'!$R$6:$R$200,'Summary Data'!$A128,'Data entry'!$B$6:$B$200,{"Confirmed";"Probable"},'Data entry'!$AQ$6:$AQ$200,'Data Validation'!$V$3, 'Data entry'!$AP$6:$AP$200,'Data Validation'!$U$2, 'Data entry'!$BD$6:$BD$200,"&lt;&gt;*Negative*"))</f>
        <v>0</v>
      </c>
      <c r="AL128" s="15">
        <f>SUM(COUNTIFS('Data entry'!$R$6:$R$200,'Summary Data'!$A128,'Data entry'!$B$6:$B$200,{"Confirmed";"Probable"},'Data entry'!$AQ$6:$AQ$200,'Data Validation'!$V$3, 'Data entry'!$AP$6:$AP$200,'Data Validation'!$U$3, 'Data entry'!$BD$6:$BD$200,"&lt;&gt;*Negative*"))</f>
        <v>0</v>
      </c>
      <c r="AM128" s="15">
        <f>SUM(COUNTIFS('Data entry'!$R$6:$R$200,'Summary Data'!$A128,'Data entry'!$B$6:$B$200,{"Confirmed";"Probable"},'Data entry'!$AQ$6:$AQ$200,'Data Validation'!$V$3, 'Data entry'!$AP$6:$AP$200,'Data Validation'!$U$4, 'Data entry'!$BD$6:$BD$200,"&lt;&gt;*Negative*"))</f>
        <v>0</v>
      </c>
      <c r="AN128" s="15">
        <f>SUM(COUNTIFS('Data entry'!$R$6:$R$200,'Summary Data'!$A128,'Data entry'!$B$6:$B$200,{"Confirmed";"Probable"},'Data entry'!$AQ$6:$AQ$200,'Data Validation'!$V$3, 'Data entry'!$AP$6:$AP$200,'Data Validation'!$U$5, 'Data entry'!$BD$6:$BD$200,"&lt;&gt;*Negative*"))</f>
        <v>0</v>
      </c>
      <c r="AO128" s="15">
        <f>SUM(COUNTIFS('Data entry'!$R$6:$R$200,'Summary Data'!$A128,'Data entry'!$B$6:$B$200,{"Confirmed";"Probable"},'Data entry'!$AQ$6:$AQ$200,'Data Validation'!$V$3, 'Data entry'!$AP$6:$AP$200,'Data Validation'!$U$6, 'Data entry'!$BD$6:$BD$200,"&lt;&gt;*Negative*"))</f>
        <v>0</v>
      </c>
      <c r="AP128" s="15">
        <f>SUM(COUNTIFS('Data entry'!$R$6:$R$200,'Summary Data'!$A128,'Data entry'!$B$6:$B$200,{"Confirmed";"Probable"},'Data entry'!$AQ$6:$AQ$200,'Data Validation'!$V$4, 'Data entry'!$AP$6:$AP$200,'Data Validation'!$U$2, 'Data entry'!$BD$6:$BD$200,"&lt;&gt;*Negative*"))</f>
        <v>0</v>
      </c>
      <c r="AQ128" s="15">
        <f>SUM(COUNTIFS('Data entry'!$R$6:$R$200,'Summary Data'!$A128,'Data entry'!$B$6:$B$200,{"Confirmed";"Probable"},'Data entry'!$AQ$6:$AQ$200,'Data Validation'!$V$4, 'Data entry'!$AP$6:$AP$200,'Data Validation'!$U$3, 'Data entry'!$BD$6:$BD$200,"&lt;&gt;*Negative*"))</f>
        <v>0</v>
      </c>
      <c r="AR128" s="15">
        <f>SUM(COUNTIFS('Data entry'!$R$6:$R$200,'Summary Data'!$A128,'Data entry'!$B$6:$B$200,{"Confirmed";"Probable"},'Data entry'!$AQ$6:$AQ$200,'Data Validation'!$V$4, 'Data entry'!$AP$6:$AP$200,'Data Validation'!$U$4, 'Data entry'!$BD$6:$BD$200,"&lt;&gt;*Negative*"))</f>
        <v>0</v>
      </c>
      <c r="AS128" s="15">
        <f>SUM(COUNTIFS('Data entry'!$R$6:$R$200,'Summary Data'!$A128,'Data entry'!$B$6:$B$200,{"Confirmed";"Probable"},'Data entry'!$AQ$6:$AQ$200,'Data Validation'!$V$4, 'Data entry'!$AP$6:$AP$200,'Data Validation'!$U$5, 'Data entry'!$BD$6:$BD$200,"&lt;&gt;*Negative*"))</f>
        <v>0</v>
      </c>
      <c r="AT128" s="15">
        <f>SUM(COUNTIFS('Data entry'!$R$6:$R$200,'Summary Data'!$A128,'Data entry'!$B$6:$B$200,{"Confirmed";"Probable"},'Data entry'!$AQ$6:$AQ$200,'Data Validation'!$V$4, 'Data entry'!$AP$6:$AP$200,'Data Validation'!$U$6, 'Data entry'!$BD$6:$BD$200,"&lt;&gt;*Negative*"))</f>
        <v>0</v>
      </c>
      <c r="AU128" s="15">
        <f>SUM(COUNTIFS('Data entry'!$R$6:$R$200,'Summary Data'!$A128,'Data entry'!$B$6:$B$200,{"Confirmed";"Probable"},'Data entry'!$AQ$6:$AQ$200,'Data Validation'!$V$5, 'Data entry'!$AP$6:$AP$200,'Data Validation'!$U$2, 'Data entry'!$BD$6:$BD$200,"&lt;&gt;*Negative*"))</f>
        <v>0</v>
      </c>
      <c r="AV128" s="15">
        <f>SUM(COUNTIFS('Data entry'!$R$6:$R$200,'Summary Data'!$A128,'Data entry'!$B$6:$B$200,{"Confirmed";"Probable"},'Data entry'!$AQ$6:$AQ$200,'Data Validation'!$V$5, 'Data entry'!$AP$6:$AP$200,'Data Validation'!$U$3, 'Data entry'!$BD$6:$BD$200,"&lt;&gt;*Negative*"))</f>
        <v>0</v>
      </c>
      <c r="AW128" s="15">
        <f>SUM(COUNTIFS('Data entry'!$R$6:$R$200,'Summary Data'!$A128,'Data entry'!$B$6:$B$200,{"Confirmed";"Probable"},'Data entry'!$AQ$6:$AQ$200,'Data Validation'!$V$5, 'Data entry'!$AP$6:$AP$200,'Data Validation'!$U$4, 'Data entry'!$BD$6:$BD$200,"&lt;&gt;*Negative*"))</f>
        <v>0</v>
      </c>
      <c r="AX128" s="15">
        <f>SUM(COUNTIFS('Data entry'!$R$6:$R$200,'Summary Data'!$A128,'Data entry'!$B$6:$B$200,{"Confirmed";"Probable"},'Data entry'!$AQ$6:$AQ$200,'Data Validation'!$V$5, 'Data entry'!$AP$6:$AP$200,'Data Validation'!$U$5, 'Data entry'!$BD$6:$BD$200,"&lt;&gt;*Negative*"))</f>
        <v>0</v>
      </c>
      <c r="AY128" s="15">
        <f>SUM(COUNTIFS('Data entry'!$R$6:$R$200,'Summary Data'!$A128,'Data entry'!$B$6:$B$200,{"Confirmed";"Probable"},'Data entry'!$AQ$6:$AQ$200,'Data Validation'!$V$5, 'Data entry'!$AP$6:$AP$200,'Data Validation'!$U$6, 'Data entry'!$BD$6:$BD$200,"&lt;&gt;*Negative*"))</f>
        <v>0</v>
      </c>
      <c r="AZ128" s="15">
        <f>SUM(COUNTIFS('Data entry'!$R$6:$R$200,'Summary Data'!$A128,'Data entry'!$B$6:$B$200,{"Confirmed";"Probable"},'Data entry'!$AQ$6:$AQ$200,'Data Validation'!$V$6, 'Data entry'!$AP$6:$AP$200,'Data Validation'!$U$2, 'Data entry'!$BD$6:$BD$200,"&lt;&gt;*Negative*"))</f>
        <v>0</v>
      </c>
      <c r="BA128" s="15">
        <f>SUM(COUNTIFS('Data entry'!$R$6:$R$200,'Summary Data'!$A128,'Data entry'!$B$6:$B$200,{"Confirmed";"Probable"},'Data entry'!$AQ$6:$AQ$200,'Data Validation'!$V$6, 'Data entry'!$AP$6:$AP$200,'Data Validation'!$U$3, 'Data entry'!$BD$6:$BD$200,"&lt;&gt;*Negative*"))</f>
        <v>0</v>
      </c>
      <c r="BB128" s="15">
        <f>SUM(COUNTIFS('Data entry'!$R$6:$R$200,'Summary Data'!$A128,'Data entry'!$B$6:$B$200,{"Confirmed";"Probable"},'Data entry'!$AQ$6:$AQ$200,'Data Validation'!$V$6, 'Data entry'!$AP$6:$AP$200,'Data Validation'!$U$4, 'Data entry'!$BD$6:$BD$200,"&lt;&gt;*Negative*"))</f>
        <v>0</v>
      </c>
      <c r="BC128" s="15">
        <f>SUM(COUNTIFS('Data entry'!$R$6:$R$200,'Summary Data'!$A128,'Data entry'!$B$6:$B$200,{"Confirmed";"Probable"},'Data entry'!$AQ$6:$AQ$200,'Data Validation'!$V$6, 'Data entry'!$AP$6:$AP$200,'Data Validation'!$U$5, 'Data entry'!$BD$6:$BD$200,"&lt;&gt;*Negative*"))</f>
        <v>0</v>
      </c>
      <c r="BD128" s="15">
        <f>SUM(COUNTIFS('Data entry'!$R$6:$R$200,'Summary Data'!$A128,'Data entry'!$B$6:$B$200,{"Confirmed";"Probable"},'Data entry'!$AQ$6:$AQ$200,'Data Validation'!$V$6, 'Data entry'!$AP$6:$AP$200,'Data Validation'!$U$6, 'Data entry'!$BD$6:$BD$200,"&lt;&gt;*Negative*"))</f>
        <v>0</v>
      </c>
      <c r="BE128" s="15">
        <f>SUM(COUNTIFS('Data entry'!$R$6:$R$200,'Summary Data'!$A128,'Data entry'!$B$6:$B$200,{"Confirmed";"Probable"},'Data entry'!$AQ$6:$AQ$200,'Data Validation'!$V$7, 'Data entry'!$AP$6:$AP$200,'Data Validation'!$U$2, 'Data entry'!$BD$6:$BD$200,"&lt;&gt;*Negative*"))</f>
        <v>0</v>
      </c>
      <c r="BF128" s="15">
        <f>SUM(COUNTIFS('Data entry'!$R$6:$R$200,'Summary Data'!$A128,'Data entry'!$B$6:$B$200,{"Confirmed";"Probable"},'Data entry'!$AQ$6:$AQ$200,'Data Validation'!$V$7, 'Data entry'!$AP$6:$AP$200,'Data Validation'!$U$3, 'Data entry'!$BD$6:$BD$200,"&lt;&gt;*Negative*"))</f>
        <v>0</v>
      </c>
      <c r="BG128" s="15">
        <f>SUM(COUNTIFS('Data entry'!$R$6:$R$200,'Summary Data'!$A128,'Data entry'!$B$6:$B$200,{"Confirmed";"Probable"},'Data entry'!$AQ$6:$AQ$200,'Data Validation'!$V$7, 'Data entry'!$AP$6:$AP$200,'Data Validation'!$U$4, 'Data entry'!$BD$6:$BD$200,"&lt;&gt;*Negative*"))</f>
        <v>0</v>
      </c>
      <c r="BH128" s="15">
        <f>SUM(COUNTIFS('Data entry'!$R$6:$R$200,'Summary Data'!$A128,'Data entry'!$B$6:$B$200,{"Confirmed";"Probable"},'Data entry'!$AQ$6:$AQ$200,'Data Validation'!$V$7, 'Data entry'!$AP$6:$AP$200,'Data Validation'!$U$5, 'Data entry'!$BD$6:$BD$200,"&lt;&gt;*Negative*"))</f>
        <v>0</v>
      </c>
      <c r="BI128" s="15">
        <f>SUM(COUNTIFS('Data entry'!$R$6:$R$200,'Summary Data'!$A128,'Data entry'!$B$6:$B$200,{"Confirmed";"Probable"},'Data entry'!$AQ$6:$AQ$200,'Data Validation'!$V$7, 'Data entry'!$AP$6:$AP$200,'Data Validation'!$U$6, 'Data entry'!$BD$6:$BD$200,"&lt;&gt;*Negative*"))</f>
        <v>0</v>
      </c>
      <c r="BJ128" s="15">
        <f>SUM(COUNTIFS('Data entry'!$R$6:$R$200,'Summary Data'!$A128,'Data entry'!$B$6:$B$200,{"Confirmed";"Probable"},'Data entry'!$AQ$6:$AQ$200,'Data Validation'!$V$8, 'Data entry'!$AP$6:$AP$200,'Data Validation'!$U$2, 'Data entry'!$BD$6:$BD$200,"&lt;&gt;*Negative*"))</f>
        <v>0</v>
      </c>
      <c r="BK128" s="15">
        <f>SUM(COUNTIFS('Data entry'!$R$6:$R$200,'Summary Data'!$A128,'Data entry'!$B$6:$B$200,{"Confirmed";"Probable"},'Data entry'!$AQ$6:$AQ$200,'Data Validation'!$V$8, 'Data entry'!$AP$6:$AP$200,'Data Validation'!$U$3, 'Data entry'!$BD$6:$BD$200,"&lt;&gt;*Negative*"))</f>
        <v>0</v>
      </c>
      <c r="BL128" s="15">
        <f>SUM(COUNTIFS('Data entry'!$R$6:$R$200,'Summary Data'!$A128,'Data entry'!$B$6:$B$200,{"Confirmed";"Probable"},'Data entry'!$AQ$6:$AQ$200,'Data Validation'!$V$8, 'Data entry'!$AP$6:$AP$200,'Data Validation'!$U$4, 'Data entry'!$BD$6:$BD$200,"&lt;&gt;*Negative*"))</f>
        <v>0</v>
      </c>
      <c r="BM128" s="15">
        <f>SUM(COUNTIFS('Data entry'!$R$6:$R$200,'Summary Data'!$A128,'Data entry'!$B$6:$B$200,{"Confirmed";"Probable"},'Data entry'!$AQ$6:$AQ$200,'Data Validation'!$V$8, 'Data entry'!$AP$6:$AP$200,'Data Validation'!$U$5, 'Data entry'!$BD$6:$BD$200,"&lt;&gt;*Negative*"))</f>
        <v>0</v>
      </c>
      <c r="BN128" s="15">
        <f>SUM(COUNTIFS('Data entry'!$R$6:$R$200,'Summary Data'!$A128,'Data entry'!$B$6:$B$200,{"Confirmed";"Probable"},'Data entry'!$AQ$6:$AQ$200,'Data Validation'!$V$8, 'Data entry'!$AP$6:$AP$200,'Data Validation'!$U$6, 'Data entry'!$BD$6:$BD$200,"&lt;&gt;*Negative*"))</f>
        <v>0</v>
      </c>
      <c r="BO128" s="15">
        <f>SUM(COUNTIFS('Data entry'!$R$6:$R$200,'Summary Data'!$A128,'Data entry'!$B$6:$B$200,{"Confirmed";"Probable"},'Data entry'!$AQ$6:$AQ$200,'Data Validation'!$V$9, 'Data entry'!$AP$6:$AP$200,'Data Validation'!$U$2, 'Data entry'!$BD$6:$BD$200,"&lt;&gt;*Negative*"))</f>
        <v>0</v>
      </c>
      <c r="BP128" s="15">
        <f>SUM(COUNTIFS('Data entry'!$R$6:$R$200,'Summary Data'!$A128,'Data entry'!$B$6:$B$200,{"Confirmed";"Probable"},'Data entry'!$AQ$6:$AQ$200,'Data Validation'!$V$9, 'Data entry'!$AP$6:$AP$200,'Data Validation'!$U$3, 'Data entry'!$BD$6:$BD$200,"&lt;&gt;*Negative*"))</f>
        <v>0</v>
      </c>
      <c r="BQ128" s="15">
        <f>SUM(COUNTIFS('Data entry'!$R$6:$R$200,'Summary Data'!$A128,'Data entry'!$B$6:$B$200,{"Confirmed";"Probable"},'Data entry'!$AQ$6:$AQ$200,'Data Validation'!$V$9, 'Data entry'!$AP$6:$AP$200,'Data Validation'!$U$4, 'Data entry'!$BD$6:$BD$200,"&lt;&gt;*Negative*"))</f>
        <v>0</v>
      </c>
      <c r="BR128" s="15">
        <f>SUM(COUNTIFS('Data entry'!$R$6:$R$200,'Summary Data'!$A128,'Data entry'!$B$6:$B$200,{"Confirmed";"Probable"},'Data entry'!$AQ$6:$AQ$200,'Data Validation'!$V$9, 'Data entry'!$AP$6:$AP$200,'Data Validation'!$U$5, 'Data entry'!$BD$6:$BD$200,"&lt;&gt;*Negative*"))</f>
        <v>0</v>
      </c>
      <c r="BS128" s="15">
        <f>SUM(COUNTIFS('Data entry'!$R$6:$R$200,'Summary Data'!$A128,'Data entry'!$B$6:$B$200,{"Confirmed";"Probable"},'Data entry'!$AQ$6:$AQ$200,'Data Validation'!$V$9, 'Data entry'!$AP$6:$AP$200,'Data Validation'!$U$6, 'Data entry'!$BD$6:$BD$200,"&lt;&gt;*Negative*"))</f>
        <v>0</v>
      </c>
      <c r="BT128" s="15">
        <f>SUM(COUNTIFS('Data entry'!$R$6:$R$200,'Summary Data'!$A128,'Data entry'!$B$6:$B$200,{"Confirmed";"Probable"},'Data entry'!$AQ$6:$AQ$200,'Data Validation'!$V$10, 'Data entry'!$AP$6:$AP$200,'Data Validation'!$U$2, 'Data entry'!$BD$6:$BD$200,"&lt;&gt;*Negative*"))</f>
        <v>0</v>
      </c>
      <c r="BU128" s="15">
        <f>SUM(COUNTIFS('Data entry'!$R$6:$R$200,'Summary Data'!$A128,'Data entry'!$B$6:$B$200,{"Confirmed";"Probable"},'Data entry'!$AQ$6:$AQ$200,'Data Validation'!$V$10, 'Data entry'!$AP$6:$AP$200,'Data Validation'!$U$3, 'Data entry'!$BD$6:$BD$200,"&lt;&gt;*Negative*"))</f>
        <v>0</v>
      </c>
      <c r="BV128" s="15">
        <f>SUM(COUNTIFS('Data entry'!$R$6:$R$200,'Summary Data'!$A128,'Data entry'!$B$6:$B$200,{"Confirmed";"Probable"},'Data entry'!$AQ$6:$AQ$200,'Data Validation'!$V$10, 'Data entry'!$AP$6:$AP$200,'Data Validation'!$U$4, 'Data entry'!$BD$6:$BD$200,"&lt;&gt;*Negative*"))</f>
        <v>0</v>
      </c>
      <c r="BW128" s="15">
        <f>SUM(COUNTIFS('Data entry'!$R$6:$R$200,'Summary Data'!$A128,'Data entry'!$B$6:$B$200,{"Confirmed";"Probable"},'Data entry'!$AQ$6:$AQ$200,'Data Validation'!$V$10, 'Data entry'!$AP$6:$AP$200,'Data Validation'!$U$5, 'Data entry'!$BD$6:$BD$200,"&lt;&gt;*Negative*"))</f>
        <v>0</v>
      </c>
      <c r="BX128" s="15">
        <f>SUM(COUNTIFS('Data entry'!$R$6:$R$200,'Summary Data'!$A128,'Data entry'!$B$6:$B$200,{"Confirmed";"Probable"},'Data entry'!$AQ$6:$AQ$200,'Data Validation'!$V$10, 'Data entry'!$AP$6:$AP$200,'Data Validation'!$U$6, 'Data entry'!$BD$6:$BD$200,"&lt;&gt;*Negative*"))</f>
        <v>0</v>
      </c>
      <c r="BY128" s="15">
        <f>SUM(COUNTIFS('Data entry'!$R$6:$R$200,'Summary Data'!$A128,'Data entry'!$B$6:$B$200,{"Confirmed";"Probable"},'Data entry'!$AQ$6:$AQ$200,'Data Validation'!$V$11, 'Data entry'!$AP$6:$AP$200,'Data Validation'!$U$2, 'Data entry'!$BD$6:$BD$200,"&lt;&gt;*Negative*"))</f>
        <v>0</v>
      </c>
      <c r="BZ128" s="15">
        <f>SUM(COUNTIFS('Data entry'!$R$6:$R$200,'Summary Data'!$A128,'Data entry'!$B$6:$B$200,{"Confirmed";"Probable"},'Data entry'!$AQ$6:$AQ$200,'Data Validation'!$V$11, 'Data entry'!$AP$6:$AP$200,'Data Validation'!$U$3, 'Data entry'!$BD$6:$BD$200,"&lt;&gt;*Negative*"))</f>
        <v>0</v>
      </c>
      <c r="CA128" s="15">
        <f>SUM(COUNTIFS('Data entry'!$R$6:$R$200,'Summary Data'!$A128,'Data entry'!$B$6:$B$200,{"Confirmed";"Probable"},'Data entry'!$AQ$6:$AQ$200,'Data Validation'!$V$11, 'Data entry'!$AP$6:$AP$200,'Data Validation'!$U$4, 'Data entry'!$BD$6:$BD$200,"&lt;&gt;*Negative*"))</f>
        <v>0</v>
      </c>
      <c r="CB128" s="15">
        <f>SUM(COUNTIFS('Data entry'!$R$6:$R$200,'Summary Data'!$A128,'Data entry'!$B$6:$B$200,{"Confirmed";"Probable"},'Data entry'!$AQ$6:$AQ$200,'Data Validation'!$V$11, 'Data entry'!$AP$6:$AP$200,'Data Validation'!$U$5, 'Data entry'!$BD$6:$BD$200,"&lt;&gt;*Negative*"))</f>
        <v>0</v>
      </c>
      <c r="CC128" s="15">
        <f>SUM(COUNTIFS('Data entry'!$R$6:$R$200,'Summary Data'!$A128,'Data entry'!$B$6:$B$200,{"Confirmed";"Probable"},'Data entry'!$AQ$6:$AQ$200,'Data Validation'!$V$11, 'Data entry'!$AP$6:$AP$200,'Data Validation'!$U$6, 'Data entry'!$BD$6:$BD$200,"&lt;&gt;*Negative*"))</f>
        <v>0</v>
      </c>
    </row>
    <row r="129" spans="1:81" x14ac:dyDescent="0.3">
      <c r="A129" s="12">
        <f t="shared" si="9"/>
        <v>117</v>
      </c>
      <c r="B129" s="13">
        <f t="shared" si="6"/>
        <v>0</v>
      </c>
      <c r="C129" s="13">
        <f>COUNTIFS('Data entry'!$R$6:$R$200,$A129,'Data entry'!$B$6:$B$200,"Confirmed",'Data entry'!$BD$6:$BD$200,"&lt;&gt;*Negative*")</f>
        <v>0</v>
      </c>
      <c r="D129" s="13">
        <f>COUNTIFS('Data entry'!$R$6:$R$200,$A129,'Data entry'!$B$6:$B$200,"Probable",'Data entry'!$BD$6:$BD$200,"&lt;&gt;*Negative*")</f>
        <v>0</v>
      </c>
      <c r="E129" s="13">
        <f>COUNTIFS('Data entry'!$R$6:$R$200,$A129,'Data entry'!$B$6:$B$200,"DNM")</f>
        <v>0</v>
      </c>
      <c r="F129" s="13">
        <f>SUM(COUNTIFS('Data entry'!$R$6:$R$200,'Summary Data'!$A129,'Data entry'!$B$6:$B$200,{"Confirmed";"Probable"},'Data entry'!$AO$6:$AO$200,$F$10, 'Data entry'!$BD$6:$BD$200,"&lt;&gt;*Negative*"))</f>
        <v>0</v>
      </c>
      <c r="G129" s="13">
        <f>SUM(COUNTIFS('Data entry'!$R$6:$R$200,'Summary Data'!$A129,'Data entry'!$B$6:$B$200,{"Confirmed";"Probable"},'Data entry'!$AO$6:$AO$200,$G$10, 'Data entry'!$BD$6:$BD$200,"&lt;&gt;*Negative*"))</f>
        <v>0</v>
      </c>
      <c r="H129" s="13">
        <f>SUM(COUNTIFS('Data entry'!$R$6:$R$200,'Summary Data'!$A129,'Data entry'!$B$6:$B$200,{"Confirmed";"Probable"},'Data entry'!$AO$6:$AO$200,$H$10, 'Data entry'!$BD$6:$BD$200,"&lt;&gt;*Negative*"))</f>
        <v>0</v>
      </c>
      <c r="I129" s="13">
        <f>SUM(COUNTIFS('Data entry'!$R$6:$R$200,'Summary Data'!$A129,'Data entry'!$B$6:$B$200,{"Confirmed";"Probable"},'Data entry'!$AO$6:$AO$200,$I$10, 'Data entry'!$BD$6:$BD$200,"&lt;&gt;*Negative*"))</f>
        <v>0</v>
      </c>
      <c r="J129" s="13">
        <f>SUM(COUNTIFS('Data entry'!$R$6:$R$200,'Summary Data'!$A129,'Data entry'!$B$6:$B$200,{"Confirmed";"Probable"},'Data entry'!$AO$6:$AO$200,$J$10, 'Data entry'!$BD$6:$BD$200,"&lt;&gt;*Negative*"))</f>
        <v>0</v>
      </c>
      <c r="K129" s="13">
        <f>SUM(COUNTIFS('Data entry'!$R$6:$R$200,'Summary Data'!$A129,'Data entry'!$B$6:$B$200,{"Confirmed";"Probable"},'Data entry'!$AO$6:$AO$200,$K$10, 'Data entry'!$BD$6:$BD$200,"&lt;&gt;*Negative*"))</f>
        <v>0</v>
      </c>
      <c r="L129" s="13">
        <f>SUM(COUNTIFS('Data entry'!$R$6:$R$200,'Summary Data'!$A129,'Data entry'!$B$6:$B$200,{"Confirmed";"Probable"},'Data entry'!$AO$6:$AO$200,$L$10, 'Data entry'!$BD$6:$BD$200,"&lt;&gt;*Negative*"))</f>
        <v>0</v>
      </c>
      <c r="M129" s="13">
        <f>SUM(COUNTIFS('Data entry'!$R$6:$R$200,'Summary Data'!$A129,'Data entry'!$B$6:$B$200,{"Confirmed";"Probable"},'Data entry'!$AO$6:$AO$200,$M$10, 'Data entry'!$BD$6:$BD$200,"&lt;&gt;*Negative*"))</f>
        <v>0</v>
      </c>
      <c r="N129" s="13">
        <f>SUM(COUNTIFS('Data entry'!$R$6:$R$200,'Summary Data'!$A129,'Data entry'!$B$6:$B$200,{"Confirmed";"Probable"},'Data entry'!$AO$6:$AO$200,$N$10, 'Data entry'!$BD$6:$BD$200,"&lt;&gt;*Negative*"))</f>
        <v>0</v>
      </c>
      <c r="O129" s="15">
        <f t="shared" si="7"/>
        <v>0</v>
      </c>
      <c r="P129" s="15">
        <f t="shared" si="8"/>
        <v>0</v>
      </c>
      <c r="Q129" s="15">
        <f>SUM(COUNTIFS('Data entry'!$R$6:$R$200,'Summary Data'!$A129,'Data entry'!$B$6:$B$200,{"Confirmed";"Probable"},'Data entry'!$AP$6:$AP$200,'Data Validation'!$U$2, 'Data entry'!$BD$6:$BD$200,"&lt;&gt;*Negative*"))</f>
        <v>0</v>
      </c>
      <c r="R129" s="15">
        <f>SUM(COUNTIFS('Data entry'!$R$6:$R$200,'Summary Data'!$A129,'Data entry'!$B$6:$B$200,{"Confirmed";"Probable"},'Data entry'!$AP$6:$AP$200,'Data Validation'!$U$3, 'Data entry'!$BD$6:$BD$200,"&lt;&gt;*Negative*"))</f>
        <v>0</v>
      </c>
      <c r="S129" s="15">
        <f>SUM(COUNTIFS('Data entry'!$R$6:$R$200,'Summary Data'!$A129,'Data entry'!$B$6:$B$200,{"Confirmed";"Probable"},'Data entry'!$AP$6:$AP$200,'Data Validation'!$U$4, 'Data entry'!$BD$6:$BD$200,"&lt;&gt;*Negative*"))</f>
        <v>0</v>
      </c>
      <c r="T129" s="15">
        <f>SUM(COUNTIFS('Data entry'!$R$6:$R$200,'Summary Data'!$A129,'Data entry'!$B$6:$B$200,{"Confirmed";"Probable"},'Data entry'!$AP$6:$AP$200,'Data Validation'!$U$5, 'Data entry'!$BD$6:$BD$200,"&lt;&gt;*Negative*"))</f>
        <v>0</v>
      </c>
      <c r="U129" s="15">
        <f>SUM(COUNTIFS('Data entry'!$R$6:$R$200,'Summary Data'!$A129,'Data entry'!$B$6:$B$200,{"Confirmed";"Probable"},'Data entry'!$AP$6:$AP$200,'Data Validation'!$U$6, 'Data entry'!$BD$6:$BD$200,"&lt;&gt;*Negative*"))</f>
        <v>0</v>
      </c>
      <c r="V129" s="15">
        <f>SUM(COUNTIFS('Data entry'!$R$6:$R$200,'Summary Data'!$A129,'Data entry'!$B$6:$B$200,{"Confirmed";"Probable"},'Data entry'!$AQ$6:$AQ$200,'Data Validation'!$V$2, 'Data entry'!$BD$6:$BD$200,"&lt;&gt;*Negative*"))</f>
        <v>0</v>
      </c>
      <c r="W129" s="15">
        <f>SUM(COUNTIFS('Data entry'!$R$6:$R$200,'Summary Data'!$A129,'Data entry'!$B$6:$B$200,{"Confirmed";"Probable"},'Data entry'!$AQ$6:$AQ$200,'Data Validation'!$V$3, 'Data entry'!$BD$6:$BD$200,"&lt;&gt;*Negative*"))</f>
        <v>0</v>
      </c>
      <c r="X129" s="15">
        <f>SUM(COUNTIFS('Data entry'!$R$6:$R$200,'Summary Data'!$A129,'Data entry'!$B$6:$B$200,{"Confirmed";"Probable"},'Data entry'!$AQ$6:$AQ$200,'Data Validation'!$V$4, 'Data entry'!$BD$6:$BD$200,"&lt;&gt;*Negative*"))</f>
        <v>0</v>
      </c>
      <c r="Y129" s="15">
        <f>SUM(COUNTIFS('Data entry'!$R$6:$R$200,'Summary Data'!$A129,'Data entry'!$B$6:$B$200,{"Confirmed";"Probable"},'Data entry'!$AQ$6:$AQ$200,'Data Validation'!$V$5, 'Data entry'!$BD$6:$BD$200,"&lt;&gt;*Negative*"))</f>
        <v>0</v>
      </c>
      <c r="Z129" s="15">
        <f>SUM(COUNTIFS('Data entry'!$R$6:$R$200,'Summary Data'!$A129,'Data entry'!$B$6:$B$200,{"Confirmed";"Probable"},'Data entry'!$AQ$6:$AQ$200,'Data Validation'!$V$6, 'Data entry'!$BD$6:$BD$200,"&lt;&gt;*Negative*"))</f>
        <v>0</v>
      </c>
      <c r="AA129" s="15">
        <f>SUM(COUNTIFS('Data entry'!$R$6:$R$200,'Summary Data'!$A129,'Data entry'!$B$6:$B$200,{"Confirmed";"Probable"},'Data entry'!$AQ$6:$AQ$200,'Data Validation'!$V$7, 'Data entry'!$BD$6:$BD$200,"&lt;&gt;*Negative*"))</f>
        <v>0</v>
      </c>
      <c r="AB129" s="15">
        <f>SUM(COUNTIFS('Data entry'!$R$6:$R$200,'Summary Data'!$A129,'Data entry'!$B$6:$B$200,{"Confirmed";"Probable"},'Data entry'!$AQ$6:$AQ$200,'Data Validation'!$V$8, 'Data entry'!$BD$6:$BD$200,"&lt;&gt;*Negative*"))</f>
        <v>0</v>
      </c>
      <c r="AC129" s="15">
        <f>SUM(COUNTIFS('Data entry'!$R$6:$R$200,'Summary Data'!$A129,'Data entry'!$B$6:$B$200,{"Confirmed";"Probable"},'Data entry'!$AQ$6:$AQ$200,'Data Validation'!$V$9, 'Data entry'!$BD$6:$BD$200,"&lt;&gt;*Negative*"))</f>
        <v>0</v>
      </c>
      <c r="AD129" s="15">
        <f>SUM(COUNTIFS('Data entry'!$R$6:$R$200,'Summary Data'!$A129,'Data entry'!$B$6:$B$200,{"Confirmed";"Probable"},'Data entry'!$AQ$6:$AQ$200,'Data Validation'!$V$10, 'Data entry'!$BD$6:$BD$200,"&lt;&gt;*Negative*"))</f>
        <v>0</v>
      </c>
      <c r="AE129" s="15">
        <f>SUM(COUNTIFS('Data entry'!$R$6:$R$200,'Summary Data'!$A129,'Data entry'!$B$6:$B$200,{"Confirmed";"Probable"},'Data entry'!$AQ$6:$AQ$200,'Data Validation'!$V$11, 'Data entry'!$BD$6:$BD$200,"&lt;&gt;*Negative*"))</f>
        <v>0</v>
      </c>
      <c r="AF129" s="15">
        <f>SUM(COUNTIFS('Data entry'!$R$6:$R$200,'Summary Data'!$A129,'Data entry'!$B$6:$B$200,{"Confirmed";"Probable"},'Data entry'!$AQ$6:$AQ$200,'Data Validation'!$V$2, 'Data entry'!$AP$6:$AP$200,'Data Validation'!$U$2, 'Data entry'!$BD$6:$BD$200,"&lt;&gt;*Negative*"))</f>
        <v>0</v>
      </c>
      <c r="AG129" s="15">
        <f>SUM(COUNTIFS('Data entry'!$R$6:$R$200,'Summary Data'!$A129,'Data entry'!$B$6:$B$200,{"Confirmed";"Probable"},'Data entry'!$AQ$6:$AQ$200,'Data Validation'!$V$2, 'Data entry'!$AP$6:$AP$200,'Data Validation'!$U$3, 'Data entry'!$BD$6:$BD$200,"&lt;&gt;*Negative*"))</f>
        <v>0</v>
      </c>
      <c r="AH129" s="15">
        <f>SUM(COUNTIFS('Data entry'!$R$6:$R$200,'Summary Data'!$A129,'Data entry'!$B$6:$B$200,{"Confirmed";"Probable"},'Data entry'!$AQ$6:$AQ$200,'Data Validation'!$V$2, 'Data entry'!$AP$6:$AP$200,'Data Validation'!$U$4, 'Data entry'!$BD$6:$BD$200,"&lt;&gt;*Negative*"))</f>
        <v>0</v>
      </c>
      <c r="AI129" s="15">
        <f>SUM(COUNTIFS('Data entry'!$R$6:$R$200,'Summary Data'!$A129,'Data entry'!$B$6:$B$200,{"Confirmed";"Probable"},'Data entry'!$AQ$6:$AQ$200,'Data Validation'!$V$2, 'Data entry'!$AP$6:$AP$200,'Data Validation'!$U$5, 'Data entry'!$BD$6:$BD$200,"&lt;&gt;*Negative*"))</f>
        <v>0</v>
      </c>
      <c r="AJ129" s="15">
        <f>SUM(COUNTIFS('Data entry'!$R$6:$R$200,'Summary Data'!$A129,'Data entry'!$B$6:$B$200,{"Confirmed";"Probable"},'Data entry'!$AQ$6:$AQ$200,'Data Validation'!$V$2, 'Data entry'!$AP$6:$AP$200,'Data Validation'!$U$6, 'Data entry'!$BD$6:$BD$200,"&lt;&gt;*Negative*"))</f>
        <v>0</v>
      </c>
      <c r="AK129" s="15">
        <f>SUM(COUNTIFS('Data entry'!$R$6:$R$200,'Summary Data'!$A129,'Data entry'!$B$6:$B$200,{"Confirmed";"Probable"},'Data entry'!$AQ$6:$AQ$200,'Data Validation'!$V$3, 'Data entry'!$AP$6:$AP$200,'Data Validation'!$U$2, 'Data entry'!$BD$6:$BD$200,"&lt;&gt;*Negative*"))</f>
        <v>0</v>
      </c>
      <c r="AL129" s="15">
        <f>SUM(COUNTIFS('Data entry'!$R$6:$R$200,'Summary Data'!$A129,'Data entry'!$B$6:$B$200,{"Confirmed";"Probable"},'Data entry'!$AQ$6:$AQ$200,'Data Validation'!$V$3, 'Data entry'!$AP$6:$AP$200,'Data Validation'!$U$3, 'Data entry'!$BD$6:$BD$200,"&lt;&gt;*Negative*"))</f>
        <v>0</v>
      </c>
      <c r="AM129" s="15">
        <f>SUM(COUNTIFS('Data entry'!$R$6:$R$200,'Summary Data'!$A129,'Data entry'!$B$6:$B$200,{"Confirmed";"Probable"},'Data entry'!$AQ$6:$AQ$200,'Data Validation'!$V$3, 'Data entry'!$AP$6:$AP$200,'Data Validation'!$U$4, 'Data entry'!$BD$6:$BD$200,"&lt;&gt;*Negative*"))</f>
        <v>0</v>
      </c>
      <c r="AN129" s="15">
        <f>SUM(COUNTIFS('Data entry'!$R$6:$R$200,'Summary Data'!$A129,'Data entry'!$B$6:$B$200,{"Confirmed";"Probable"},'Data entry'!$AQ$6:$AQ$200,'Data Validation'!$V$3, 'Data entry'!$AP$6:$AP$200,'Data Validation'!$U$5, 'Data entry'!$BD$6:$BD$200,"&lt;&gt;*Negative*"))</f>
        <v>0</v>
      </c>
      <c r="AO129" s="15">
        <f>SUM(COUNTIFS('Data entry'!$R$6:$R$200,'Summary Data'!$A129,'Data entry'!$B$6:$B$200,{"Confirmed";"Probable"},'Data entry'!$AQ$6:$AQ$200,'Data Validation'!$V$3, 'Data entry'!$AP$6:$AP$200,'Data Validation'!$U$6, 'Data entry'!$BD$6:$BD$200,"&lt;&gt;*Negative*"))</f>
        <v>0</v>
      </c>
      <c r="AP129" s="15">
        <f>SUM(COUNTIFS('Data entry'!$R$6:$R$200,'Summary Data'!$A129,'Data entry'!$B$6:$B$200,{"Confirmed";"Probable"},'Data entry'!$AQ$6:$AQ$200,'Data Validation'!$V$4, 'Data entry'!$AP$6:$AP$200,'Data Validation'!$U$2, 'Data entry'!$BD$6:$BD$200,"&lt;&gt;*Negative*"))</f>
        <v>0</v>
      </c>
      <c r="AQ129" s="15">
        <f>SUM(COUNTIFS('Data entry'!$R$6:$R$200,'Summary Data'!$A129,'Data entry'!$B$6:$B$200,{"Confirmed";"Probable"},'Data entry'!$AQ$6:$AQ$200,'Data Validation'!$V$4, 'Data entry'!$AP$6:$AP$200,'Data Validation'!$U$3, 'Data entry'!$BD$6:$BD$200,"&lt;&gt;*Negative*"))</f>
        <v>0</v>
      </c>
      <c r="AR129" s="15">
        <f>SUM(COUNTIFS('Data entry'!$R$6:$R$200,'Summary Data'!$A129,'Data entry'!$B$6:$B$200,{"Confirmed";"Probable"},'Data entry'!$AQ$6:$AQ$200,'Data Validation'!$V$4, 'Data entry'!$AP$6:$AP$200,'Data Validation'!$U$4, 'Data entry'!$BD$6:$BD$200,"&lt;&gt;*Negative*"))</f>
        <v>0</v>
      </c>
      <c r="AS129" s="15">
        <f>SUM(COUNTIFS('Data entry'!$R$6:$R$200,'Summary Data'!$A129,'Data entry'!$B$6:$B$200,{"Confirmed";"Probable"},'Data entry'!$AQ$6:$AQ$200,'Data Validation'!$V$4, 'Data entry'!$AP$6:$AP$200,'Data Validation'!$U$5, 'Data entry'!$BD$6:$BD$200,"&lt;&gt;*Negative*"))</f>
        <v>0</v>
      </c>
      <c r="AT129" s="15">
        <f>SUM(COUNTIFS('Data entry'!$R$6:$R$200,'Summary Data'!$A129,'Data entry'!$B$6:$B$200,{"Confirmed";"Probable"},'Data entry'!$AQ$6:$AQ$200,'Data Validation'!$V$4, 'Data entry'!$AP$6:$AP$200,'Data Validation'!$U$6, 'Data entry'!$BD$6:$BD$200,"&lt;&gt;*Negative*"))</f>
        <v>0</v>
      </c>
      <c r="AU129" s="15">
        <f>SUM(COUNTIFS('Data entry'!$R$6:$R$200,'Summary Data'!$A129,'Data entry'!$B$6:$B$200,{"Confirmed";"Probable"},'Data entry'!$AQ$6:$AQ$200,'Data Validation'!$V$5, 'Data entry'!$AP$6:$AP$200,'Data Validation'!$U$2, 'Data entry'!$BD$6:$BD$200,"&lt;&gt;*Negative*"))</f>
        <v>0</v>
      </c>
      <c r="AV129" s="15">
        <f>SUM(COUNTIFS('Data entry'!$R$6:$R$200,'Summary Data'!$A129,'Data entry'!$B$6:$B$200,{"Confirmed";"Probable"},'Data entry'!$AQ$6:$AQ$200,'Data Validation'!$V$5, 'Data entry'!$AP$6:$AP$200,'Data Validation'!$U$3, 'Data entry'!$BD$6:$BD$200,"&lt;&gt;*Negative*"))</f>
        <v>0</v>
      </c>
      <c r="AW129" s="15">
        <f>SUM(COUNTIFS('Data entry'!$R$6:$R$200,'Summary Data'!$A129,'Data entry'!$B$6:$B$200,{"Confirmed";"Probable"},'Data entry'!$AQ$6:$AQ$200,'Data Validation'!$V$5, 'Data entry'!$AP$6:$AP$200,'Data Validation'!$U$4, 'Data entry'!$BD$6:$BD$200,"&lt;&gt;*Negative*"))</f>
        <v>0</v>
      </c>
      <c r="AX129" s="15">
        <f>SUM(COUNTIFS('Data entry'!$R$6:$R$200,'Summary Data'!$A129,'Data entry'!$B$6:$B$200,{"Confirmed";"Probable"},'Data entry'!$AQ$6:$AQ$200,'Data Validation'!$V$5, 'Data entry'!$AP$6:$AP$200,'Data Validation'!$U$5, 'Data entry'!$BD$6:$BD$200,"&lt;&gt;*Negative*"))</f>
        <v>0</v>
      </c>
      <c r="AY129" s="15">
        <f>SUM(COUNTIFS('Data entry'!$R$6:$R$200,'Summary Data'!$A129,'Data entry'!$B$6:$B$200,{"Confirmed";"Probable"},'Data entry'!$AQ$6:$AQ$200,'Data Validation'!$V$5, 'Data entry'!$AP$6:$AP$200,'Data Validation'!$U$6, 'Data entry'!$BD$6:$BD$200,"&lt;&gt;*Negative*"))</f>
        <v>0</v>
      </c>
      <c r="AZ129" s="15">
        <f>SUM(COUNTIFS('Data entry'!$R$6:$R$200,'Summary Data'!$A129,'Data entry'!$B$6:$B$200,{"Confirmed";"Probable"},'Data entry'!$AQ$6:$AQ$200,'Data Validation'!$V$6, 'Data entry'!$AP$6:$AP$200,'Data Validation'!$U$2, 'Data entry'!$BD$6:$BD$200,"&lt;&gt;*Negative*"))</f>
        <v>0</v>
      </c>
      <c r="BA129" s="15">
        <f>SUM(COUNTIFS('Data entry'!$R$6:$R$200,'Summary Data'!$A129,'Data entry'!$B$6:$B$200,{"Confirmed";"Probable"},'Data entry'!$AQ$6:$AQ$200,'Data Validation'!$V$6, 'Data entry'!$AP$6:$AP$200,'Data Validation'!$U$3, 'Data entry'!$BD$6:$BD$200,"&lt;&gt;*Negative*"))</f>
        <v>0</v>
      </c>
      <c r="BB129" s="15">
        <f>SUM(COUNTIFS('Data entry'!$R$6:$R$200,'Summary Data'!$A129,'Data entry'!$B$6:$B$200,{"Confirmed";"Probable"},'Data entry'!$AQ$6:$AQ$200,'Data Validation'!$V$6, 'Data entry'!$AP$6:$AP$200,'Data Validation'!$U$4, 'Data entry'!$BD$6:$BD$200,"&lt;&gt;*Negative*"))</f>
        <v>0</v>
      </c>
      <c r="BC129" s="15">
        <f>SUM(COUNTIFS('Data entry'!$R$6:$R$200,'Summary Data'!$A129,'Data entry'!$B$6:$B$200,{"Confirmed";"Probable"},'Data entry'!$AQ$6:$AQ$200,'Data Validation'!$V$6, 'Data entry'!$AP$6:$AP$200,'Data Validation'!$U$5, 'Data entry'!$BD$6:$BD$200,"&lt;&gt;*Negative*"))</f>
        <v>0</v>
      </c>
      <c r="BD129" s="15">
        <f>SUM(COUNTIFS('Data entry'!$R$6:$R$200,'Summary Data'!$A129,'Data entry'!$B$6:$B$200,{"Confirmed";"Probable"},'Data entry'!$AQ$6:$AQ$200,'Data Validation'!$V$6, 'Data entry'!$AP$6:$AP$200,'Data Validation'!$U$6, 'Data entry'!$BD$6:$BD$200,"&lt;&gt;*Negative*"))</f>
        <v>0</v>
      </c>
      <c r="BE129" s="15">
        <f>SUM(COUNTIFS('Data entry'!$R$6:$R$200,'Summary Data'!$A129,'Data entry'!$B$6:$B$200,{"Confirmed";"Probable"},'Data entry'!$AQ$6:$AQ$200,'Data Validation'!$V$7, 'Data entry'!$AP$6:$AP$200,'Data Validation'!$U$2, 'Data entry'!$BD$6:$BD$200,"&lt;&gt;*Negative*"))</f>
        <v>0</v>
      </c>
      <c r="BF129" s="15">
        <f>SUM(COUNTIFS('Data entry'!$R$6:$R$200,'Summary Data'!$A129,'Data entry'!$B$6:$B$200,{"Confirmed";"Probable"},'Data entry'!$AQ$6:$AQ$200,'Data Validation'!$V$7, 'Data entry'!$AP$6:$AP$200,'Data Validation'!$U$3, 'Data entry'!$BD$6:$BD$200,"&lt;&gt;*Negative*"))</f>
        <v>0</v>
      </c>
      <c r="BG129" s="15">
        <f>SUM(COUNTIFS('Data entry'!$R$6:$R$200,'Summary Data'!$A129,'Data entry'!$B$6:$B$200,{"Confirmed";"Probable"},'Data entry'!$AQ$6:$AQ$200,'Data Validation'!$V$7, 'Data entry'!$AP$6:$AP$200,'Data Validation'!$U$4, 'Data entry'!$BD$6:$BD$200,"&lt;&gt;*Negative*"))</f>
        <v>0</v>
      </c>
      <c r="BH129" s="15">
        <f>SUM(COUNTIFS('Data entry'!$R$6:$R$200,'Summary Data'!$A129,'Data entry'!$B$6:$B$200,{"Confirmed";"Probable"},'Data entry'!$AQ$6:$AQ$200,'Data Validation'!$V$7, 'Data entry'!$AP$6:$AP$200,'Data Validation'!$U$5, 'Data entry'!$BD$6:$BD$200,"&lt;&gt;*Negative*"))</f>
        <v>0</v>
      </c>
      <c r="BI129" s="15">
        <f>SUM(COUNTIFS('Data entry'!$R$6:$R$200,'Summary Data'!$A129,'Data entry'!$B$6:$B$200,{"Confirmed";"Probable"},'Data entry'!$AQ$6:$AQ$200,'Data Validation'!$V$7, 'Data entry'!$AP$6:$AP$200,'Data Validation'!$U$6, 'Data entry'!$BD$6:$BD$200,"&lt;&gt;*Negative*"))</f>
        <v>0</v>
      </c>
      <c r="BJ129" s="15">
        <f>SUM(COUNTIFS('Data entry'!$R$6:$R$200,'Summary Data'!$A129,'Data entry'!$B$6:$B$200,{"Confirmed";"Probable"},'Data entry'!$AQ$6:$AQ$200,'Data Validation'!$V$8, 'Data entry'!$AP$6:$AP$200,'Data Validation'!$U$2, 'Data entry'!$BD$6:$BD$200,"&lt;&gt;*Negative*"))</f>
        <v>0</v>
      </c>
      <c r="BK129" s="15">
        <f>SUM(COUNTIFS('Data entry'!$R$6:$R$200,'Summary Data'!$A129,'Data entry'!$B$6:$B$200,{"Confirmed";"Probable"},'Data entry'!$AQ$6:$AQ$200,'Data Validation'!$V$8, 'Data entry'!$AP$6:$AP$200,'Data Validation'!$U$3, 'Data entry'!$BD$6:$BD$200,"&lt;&gt;*Negative*"))</f>
        <v>0</v>
      </c>
      <c r="BL129" s="15">
        <f>SUM(COUNTIFS('Data entry'!$R$6:$R$200,'Summary Data'!$A129,'Data entry'!$B$6:$B$200,{"Confirmed";"Probable"},'Data entry'!$AQ$6:$AQ$200,'Data Validation'!$V$8, 'Data entry'!$AP$6:$AP$200,'Data Validation'!$U$4, 'Data entry'!$BD$6:$BD$200,"&lt;&gt;*Negative*"))</f>
        <v>0</v>
      </c>
      <c r="BM129" s="15">
        <f>SUM(COUNTIFS('Data entry'!$R$6:$R$200,'Summary Data'!$A129,'Data entry'!$B$6:$B$200,{"Confirmed";"Probable"},'Data entry'!$AQ$6:$AQ$200,'Data Validation'!$V$8, 'Data entry'!$AP$6:$AP$200,'Data Validation'!$U$5, 'Data entry'!$BD$6:$BD$200,"&lt;&gt;*Negative*"))</f>
        <v>0</v>
      </c>
      <c r="BN129" s="15">
        <f>SUM(COUNTIFS('Data entry'!$R$6:$R$200,'Summary Data'!$A129,'Data entry'!$B$6:$B$200,{"Confirmed";"Probable"},'Data entry'!$AQ$6:$AQ$200,'Data Validation'!$V$8, 'Data entry'!$AP$6:$AP$200,'Data Validation'!$U$6, 'Data entry'!$BD$6:$BD$200,"&lt;&gt;*Negative*"))</f>
        <v>0</v>
      </c>
      <c r="BO129" s="15">
        <f>SUM(COUNTIFS('Data entry'!$R$6:$R$200,'Summary Data'!$A129,'Data entry'!$B$6:$B$200,{"Confirmed";"Probable"},'Data entry'!$AQ$6:$AQ$200,'Data Validation'!$V$9, 'Data entry'!$AP$6:$AP$200,'Data Validation'!$U$2, 'Data entry'!$BD$6:$BD$200,"&lt;&gt;*Negative*"))</f>
        <v>0</v>
      </c>
      <c r="BP129" s="15">
        <f>SUM(COUNTIFS('Data entry'!$R$6:$R$200,'Summary Data'!$A129,'Data entry'!$B$6:$B$200,{"Confirmed";"Probable"},'Data entry'!$AQ$6:$AQ$200,'Data Validation'!$V$9, 'Data entry'!$AP$6:$AP$200,'Data Validation'!$U$3, 'Data entry'!$BD$6:$BD$200,"&lt;&gt;*Negative*"))</f>
        <v>0</v>
      </c>
      <c r="BQ129" s="15">
        <f>SUM(COUNTIFS('Data entry'!$R$6:$R$200,'Summary Data'!$A129,'Data entry'!$B$6:$B$200,{"Confirmed";"Probable"},'Data entry'!$AQ$6:$AQ$200,'Data Validation'!$V$9, 'Data entry'!$AP$6:$AP$200,'Data Validation'!$U$4, 'Data entry'!$BD$6:$BD$200,"&lt;&gt;*Negative*"))</f>
        <v>0</v>
      </c>
      <c r="BR129" s="15">
        <f>SUM(COUNTIFS('Data entry'!$R$6:$R$200,'Summary Data'!$A129,'Data entry'!$B$6:$B$200,{"Confirmed";"Probable"},'Data entry'!$AQ$6:$AQ$200,'Data Validation'!$V$9, 'Data entry'!$AP$6:$AP$200,'Data Validation'!$U$5, 'Data entry'!$BD$6:$BD$200,"&lt;&gt;*Negative*"))</f>
        <v>0</v>
      </c>
      <c r="BS129" s="15">
        <f>SUM(COUNTIFS('Data entry'!$R$6:$R$200,'Summary Data'!$A129,'Data entry'!$B$6:$B$200,{"Confirmed";"Probable"},'Data entry'!$AQ$6:$AQ$200,'Data Validation'!$V$9, 'Data entry'!$AP$6:$AP$200,'Data Validation'!$U$6, 'Data entry'!$BD$6:$BD$200,"&lt;&gt;*Negative*"))</f>
        <v>0</v>
      </c>
      <c r="BT129" s="15">
        <f>SUM(COUNTIFS('Data entry'!$R$6:$R$200,'Summary Data'!$A129,'Data entry'!$B$6:$B$200,{"Confirmed";"Probable"},'Data entry'!$AQ$6:$AQ$200,'Data Validation'!$V$10, 'Data entry'!$AP$6:$AP$200,'Data Validation'!$U$2, 'Data entry'!$BD$6:$BD$200,"&lt;&gt;*Negative*"))</f>
        <v>0</v>
      </c>
      <c r="BU129" s="15">
        <f>SUM(COUNTIFS('Data entry'!$R$6:$R$200,'Summary Data'!$A129,'Data entry'!$B$6:$B$200,{"Confirmed";"Probable"},'Data entry'!$AQ$6:$AQ$200,'Data Validation'!$V$10, 'Data entry'!$AP$6:$AP$200,'Data Validation'!$U$3, 'Data entry'!$BD$6:$BD$200,"&lt;&gt;*Negative*"))</f>
        <v>0</v>
      </c>
      <c r="BV129" s="15">
        <f>SUM(COUNTIFS('Data entry'!$R$6:$R$200,'Summary Data'!$A129,'Data entry'!$B$6:$B$200,{"Confirmed";"Probable"},'Data entry'!$AQ$6:$AQ$200,'Data Validation'!$V$10, 'Data entry'!$AP$6:$AP$200,'Data Validation'!$U$4, 'Data entry'!$BD$6:$BD$200,"&lt;&gt;*Negative*"))</f>
        <v>0</v>
      </c>
      <c r="BW129" s="15">
        <f>SUM(COUNTIFS('Data entry'!$R$6:$R$200,'Summary Data'!$A129,'Data entry'!$B$6:$B$200,{"Confirmed";"Probable"},'Data entry'!$AQ$6:$AQ$200,'Data Validation'!$V$10, 'Data entry'!$AP$6:$AP$200,'Data Validation'!$U$5, 'Data entry'!$BD$6:$BD$200,"&lt;&gt;*Negative*"))</f>
        <v>0</v>
      </c>
      <c r="BX129" s="15">
        <f>SUM(COUNTIFS('Data entry'!$R$6:$R$200,'Summary Data'!$A129,'Data entry'!$B$6:$B$200,{"Confirmed";"Probable"},'Data entry'!$AQ$6:$AQ$200,'Data Validation'!$V$10, 'Data entry'!$AP$6:$AP$200,'Data Validation'!$U$6, 'Data entry'!$BD$6:$BD$200,"&lt;&gt;*Negative*"))</f>
        <v>0</v>
      </c>
      <c r="BY129" s="15">
        <f>SUM(COUNTIFS('Data entry'!$R$6:$R$200,'Summary Data'!$A129,'Data entry'!$B$6:$B$200,{"Confirmed";"Probable"},'Data entry'!$AQ$6:$AQ$200,'Data Validation'!$V$11, 'Data entry'!$AP$6:$AP$200,'Data Validation'!$U$2, 'Data entry'!$BD$6:$BD$200,"&lt;&gt;*Negative*"))</f>
        <v>0</v>
      </c>
      <c r="BZ129" s="15">
        <f>SUM(COUNTIFS('Data entry'!$R$6:$R$200,'Summary Data'!$A129,'Data entry'!$B$6:$B$200,{"Confirmed";"Probable"},'Data entry'!$AQ$6:$AQ$200,'Data Validation'!$V$11, 'Data entry'!$AP$6:$AP$200,'Data Validation'!$U$3, 'Data entry'!$BD$6:$BD$200,"&lt;&gt;*Negative*"))</f>
        <v>0</v>
      </c>
      <c r="CA129" s="15">
        <f>SUM(COUNTIFS('Data entry'!$R$6:$R$200,'Summary Data'!$A129,'Data entry'!$B$6:$B$200,{"Confirmed";"Probable"},'Data entry'!$AQ$6:$AQ$200,'Data Validation'!$V$11, 'Data entry'!$AP$6:$AP$200,'Data Validation'!$U$4, 'Data entry'!$BD$6:$BD$200,"&lt;&gt;*Negative*"))</f>
        <v>0</v>
      </c>
      <c r="CB129" s="15">
        <f>SUM(COUNTIFS('Data entry'!$R$6:$R$200,'Summary Data'!$A129,'Data entry'!$B$6:$B$200,{"Confirmed";"Probable"},'Data entry'!$AQ$6:$AQ$200,'Data Validation'!$V$11, 'Data entry'!$AP$6:$AP$200,'Data Validation'!$U$5, 'Data entry'!$BD$6:$BD$200,"&lt;&gt;*Negative*"))</f>
        <v>0</v>
      </c>
      <c r="CC129" s="15">
        <f>SUM(COUNTIFS('Data entry'!$R$6:$R$200,'Summary Data'!$A129,'Data entry'!$B$6:$B$200,{"Confirmed";"Probable"},'Data entry'!$AQ$6:$AQ$200,'Data Validation'!$V$11, 'Data entry'!$AP$6:$AP$200,'Data Validation'!$U$6, 'Data entry'!$BD$6:$BD$200,"&lt;&gt;*Negative*"))</f>
        <v>0</v>
      </c>
    </row>
    <row r="130" spans="1:81" x14ac:dyDescent="0.3">
      <c r="A130" s="12">
        <f t="shared" si="9"/>
        <v>118</v>
      </c>
      <c r="B130" s="13">
        <f t="shared" si="6"/>
        <v>0</v>
      </c>
      <c r="C130" s="13">
        <f>COUNTIFS('Data entry'!$R$6:$R$200,$A130,'Data entry'!$B$6:$B$200,"Confirmed",'Data entry'!$BD$6:$BD$200,"&lt;&gt;*Negative*")</f>
        <v>0</v>
      </c>
      <c r="D130" s="13">
        <f>COUNTIFS('Data entry'!$R$6:$R$200,$A130,'Data entry'!$B$6:$B$200,"Probable",'Data entry'!$BD$6:$BD$200,"&lt;&gt;*Negative*")</f>
        <v>0</v>
      </c>
      <c r="E130" s="13">
        <f>COUNTIFS('Data entry'!$R$6:$R$200,$A130,'Data entry'!$B$6:$B$200,"DNM")</f>
        <v>0</v>
      </c>
      <c r="F130" s="13">
        <f>SUM(COUNTIFS('Data entry'!$R$6:$R$200,'Summary Data'!$A130,'Data entry'!$B$6:$B$200,{"Confirmed";"Probable"},'Data entry'!$AO$6:$AO$200,$F$10, 'Data entry'!$BD$6:$BD$200,"&lt;&gt;*Negative*"))</f>
        <v>0</v>
      </c>
      <c r="G130" s="13">
        <f>SUM(COUNTIFS('Data entry'!$R$6:$R$200,'Summary Data'!$A130,'Data entry'!$B$6:$B$200,{"Confirmed";"Probable"},'Data entry'!$AO$6:$AO$200,$G$10, 'Data entry'!$BD$6:$BD$200,"&lt;&gt;*Negative*"))</f>
        <v>0</v>
      </c>
      <c r="H130" s="13">
        <f>SUM(COUNTIFS('Data entry'!$R$6:$R$200,'Summary Data'!$A130,'Data entry'!$B$6:$B$200,{"Confirmed";"Probable"},'Data entry'!$AO$6:$AO$200,$H$10, 'Data entry'!$BD$6:$BD$200,"&lt;&gt;*Negative*"))</f>
        <v>0</v>
      </c>
      <c r="I130" s="13">
        <f>SUM(COUNTIFS('Data entry'!$R$6:$R$200,'Summary Data'!$A130,'Data entry'!$B$6:$B$200,{"Confirmed";"Probable"},'Data entry'!$AO$6:$AO$200,$I$10, 'Data entry'!$BD$6:$BD$200,"&lt;&gt;*Negative*"))</f>
        <v>0</v>
      </c>
      <c r="J130" s="13">
        <f>SUM(COUNTIFS('Data entry'!$R$6:$R$200,'Summary Data'!$A130,'Data entry'!$B$6:$B$200,{"Confirmed";"Probable"},'Data entry'!$AO$6:$AO$200,$J$10, 'Data entry'!$BD$6:$BD$200,"&lt;&gt;*Negative*"))</f>
        <v>0</v>
      </c>
      <c r="K130" s="13">
        <f>SUM(COUNTIFS('Data entry'!$R$6:$R$200,'Summary Data'!$A130,'Data entry'!$B$6:$B$200,{"Confirmed";"Probable"},'Data entry'!$AO$6:$AO$200,$K$10, 'Data entry'!$BD$6:$BD$200,"&lt;&gt;*Negative*"))</f>
        <v>0</v>
      </c>
      <c r="L130" s="13">
        <f>SUM(COUNTIFS('Data entry'!$R$6:$R$200,'Summary Data'!$A130,'Data entry'!$B$6:$B$200,{"Confirmed";"Probable"},'Data entry'!$AO$6:$AO$200,$L$10, 'Data entry'!$BD$6:$BD$200,"&lt;&gt;*Negative*"))</f>
        <v>0</v>
      </c>
      <c r="M130" s="13">
        <f>SUM(COUNTIFS('Data entry'!$R$6:$R$200,'Summary Data'!$A130,'Data entry'!$B$6:$B$200,{"Confirmed";"Probable"},'Data entry'!$AO$6:$AO$200,$M$10, 'Data entry'!$BD$6:$BD$200,"&lt;&gt;*Negative*"))</f>
        <v>0</v>
      </c>
      <c r="N130" s="13">
        <f>SUM(COUNTIFS('Data entry'!$R$6:$R$200,'Summary Data'!$A130,'Data entry'!$B$6:$B$200,{"Confirmed";"Probable"},'Data entry'!$AO$6:$AO$200,$N$10, 'Data entry'!$BD$6:$BD$200,"&lt;&gt;*Negative*"))</f>
        <v>0</v>
      </c>
      <c r="O130" s="15">
        <f t="shared" si="7"/>
        <v>0</v>
      </c>
      <c r="P130" s="15">
        <f t="shared" si="8"/>
        <v>0</v>
      </c>
      <c r="Q130" s="15">
        <f>SUM(COUNTIFS('Data entry'!$R$6:$R$200,'Summary Data'!$A130,'Data entry'!$B$6:$B$200,{"Confirmed";"Probable"},'Data entry'!$AP$6:$AP$200,'Data Validation'!$U$2, 'Data entry'!$BD$6:$BD$200,"&lt;&gt;*Negative*"))</f>
        <v>0</v>
      </c>
      <c r="R130" s="15">
        <f>SUM(COUNTIFS('Data entry'!$R$6:$R$200,'Summary Data'!$A130,'Data entry'!$B$6:$B$200,{"Confirmed";"Probable"},'Data entry'!$AP$6:$AP$200,'Data Validation'!$U$3, 'Data entry'!$BD$6:$BD$200,"&lt;&gt;*Negative*"))</f>
        <v>0</v>
      </c>
      <c r="S130" s="15">
        <f>SUM(COUNTIFS('Data entry'!$R$6:$R$200,'Summary Data'!$A130,'Data entry'!$B$6:$B$200,{"Confirmed";"Probable"},'Data entry'!$AP$6:$AP$200,'Data Validation'!$U$4, 'Data entry'!$BD$6:$BD$200,"&lt;&gt;*Negative*"))</f>
        <v>0</v>
      </c>
      <c r="T130" s="15">
        <f>SUM(COUNTIFS('Data entry'!$R$6:$R$200,'Summary Data'!$A130,'Data entry'!$B$6:$B$200,{"Confirmed";"Probable"},'Data entry'!$AP$6:$AP$200,'Data Validation'!$U$5, 'Data entry'!$BD$6:$BD$200,"&lt;&gt;*Negative*"))</f>
        <v>0</v>
      </c>
      <c r="U130" s="15">
        <f>SUM(COUNTIFS('Data entry'!$R$6:$R$200,'Summary Data'!$A130,'Data entry'!$B$6:$B$200,{"Confirmed";"Probable"},'Data entry'!$AP$6:$AP$200,'Data Validation'!$U$6, 'Data entry'!$BD$6:$BD$200,"&lt;&gt;*Negative*"))</f>
        <v>0</v>
      </c>
      <c r="V130" s="15">
        <f>SUM(COUNTIFS('Data entry'!$R$6:$R$200,'Summary Data'!$A130,'Data entry'!$B$6:$B$200,{"Confirmed";"Probable"},'Data entry'!$AQ$6:$AQ$200,'Data Validation'!$V$2, 'Data entry'!$BD$6:$BD$200,"&lt;&gt;*Negative*"))</f>
        <v>0</v>
      </c>
      <c r="W130" s="15">
        <f>SUM(COUNTIFS('Data entry'!$R$6:$R$200,'Summary Data'!$A130,'Data entry'!$B$6:$B$200,{"Confirmed";"Probable"},'Data entry'!$AQ$6:$AQ$200,'Data Validation'!$V$3, 'Data entry'!$BD$6:$BD$200,"&lt;&gt;*Negative*"))</f>
        <v>0</v>
      </c>
      <c r="X130" s="15">
        <f>SUM(COUNTIFS('Data entry'!$R$6:$R$200,'Summary Data'!$A130,'Data entry'!$B$6:$B$200,{"Confirmed";"Probable"},'Data entry'!$AQ$6:$AQ$200,'Data Validation'!$V$4, 'Data entry'!$BD$6:$BD$200,"&lt;&gt;*Negative*"))</f>
        <v>0</v>
      </c>
      <c r="Y130" s="15">
        <f>SUM(COUNTIFS('Data entry'!$R$6:$R$200,'Summary Data'!$A130,'Data entry'!$B$6:$B$200,{"Confirmed";"Probable"},'Data entry'!$AQ$6:$AQ$200,'Data Validation'!$V$5, 'Data entry'!$BD$6:$BD$200,"&lt;&gt;*Negative*"))</f>
        <v>0</v>
      </c>
      <c r="Z130" s="15">
        <f>SUM(COUNTIFS('Data entry'!$R$6:$R$200,'Summary Data'!$A130,'Data entry'!$B$6:$B$200,{"Confirmed";"Probable"},'Data entry'!$AQ$6:$AQ$200,'Data Validation'!$V$6, 'Data entry'!$BD$6:$BD$200,"&lt;&gt;*Negative*"))</f>
        <v>0</v>
      </c>
      <c r="AA130" s="15">
        <f>SUM(COUNTIFS('Data entry'!$R$6:$R$200,'Summary Data'!$A130,'Data entry'!$B$6:$B$200,{"Confirmed";"Probable"},'Data entry'!$AQ$6:$AQ$200,'Data Validation'!$V$7, 'Data entry'!$BD$6:$BD$200,"&lt;&gt;*Negative*"))</f>
        <v>0</v>
      </c>
      <c r="AB130" s="15">
        <f>SUM(COUNTIFS('Data entry'!$R$6:$R$200,'Summary Data'!$A130,'Data entry'!$B$6:$B$200,{"Confirmed";"Probable"},'Data entry'!$AQ$6:$AQ$200,'Data Validation'!$V$8, 'Data entry'!$BD$6:$BD$200,"&lt;&gt;*Negative*"))</f>
        <v>0</v>
      </c>
      <c r="AC130" s="15">
        <f>SUM(COUNTIFS('Data entry'!$R$6:$R$200,'Summary Data'!$A130,'Data entry'!$B$6:$B$200,{"Confirmed";"Probable"},'Data entry'!$AQ$6:$AQ$200,'Data Validation'!$V$9, 'Data entry'!$BD$6:$BD$200,"&lt;&gt;*Negative*"))</f>
        <v>0</v>
      </c>
      <c r="AD130" s="15">
        <f>SUM(COUNTIFS('Data entry'!$R$6:$R$200,'Summary Data'!$A130,'Data entry'!$B$6:$B$200,{"Confirmed";"Probable"},'Data entry'!$AQ$6:$AQ$200,'Data Validation'!$V$10, 'Data entry'!$BD$6:$BD$200,"&lt;&gt;*Negative*"))</f>
        <v>0</v>
      </c>
      <c r="AE130" s="15">
        <f>SUM(COUNTIFS('Data entry'!$R$6:$R$200,'Summary Data'!$A130,'Data entry'!$B$6:$B$200,{"Confirmed";"Probable"},'Data entry'!$AQ$6:$AQ$200,'Data Validation'!$V$11, 'Data entry'!$BD$6:$BD$200,"&lt;&gt;*Negative*"))</f>
        <v>0</v>
      </c>
      <c r="AF130" s="15">
        <f>SUM(COUNTIFS('Data entry'!$R$6:$R$200,'Summary Data'!$A130,'Data entry'!$B$6:$B$200,{"Confirmed";"Probable"},'Data entry'!$AQ$6:$AQ$200,'Data Validation'!$V$2, 'Data entry'!$AP$6:$AP$200,'Data Validation'!$U$2, 'Data entry'!$BD$6:$BD$200,"&lt;&gt;*Negative*"))</f>
        <v>0</v>
      </c>
      <c r="AG130" s="15">
        <f>SUM(COUNTIFS('Data entry'!$R$6:$R$200,'Summary Data'!$A130,'Data entry'!$B$6:$B$200,{"Confirmed";"Probable"},'Data entry'!$AQ$6:$AQ$200,'Data Validation'!$V$2, 'Data entry'!$AP$6:$AP$200,'Data Validation'!$U$3, 'Data entry'!$BD$6:$BD$200,"&lt;&gt;*Negative*"))</f>
        <v>0</v>
      </c>
      <c r="AH130" s="15">
        <f>SUM(COUNTIFS('Data entry'!$R$6:$R$200,'Summary Data'!$A130,'Data entry'!$B$6:$B$200,{"Confirmed";"Probable"},'Data entry'!$AQ$6:$AQ$200,'Data Validation'!$V$2, 'Data entry'!$AP$6:$AP$200,'Data Validation'!$U$4, 'Data entry'!$BD$6:$BD$200,"&lt;&gt;*Negative*"))</f>
        <v>0</v>
      </c>
      <c r="AI130" s="15">
        <f>SUM(COUNTIFS('Data entry'!$R$6:$R$200,'Summary Data'!$A130,'Data entry'!$B$6:$B$200,{"Confirmed";"Probable"},'Data entry'!$AQ$6:$AQ$200,'Data Validation'!$V$2, 'Data entry'!$AP$6:$AP$200,'Data Validation'!$U$5, 'Data entry'!$BD$6:$BD$200,"&lt;&gt;*Negative*"))</f>
        <v>0</v>
      </c>
      <c r="AJ130" s="15">
        <f>SUM(COUNTIFS('Data entry'!$R$6:$R$200,'Summary Data'!$A130,'Data entry'!$B$6:$B$200,{"Confirmed";"Probable"},'Data entry'!$AQ$6:$AQ$200,'Data Validation'!$V$2, 'Data entry'!$AP$6:$AP$200,'Data Validation'!$U$6, 'Data entry'!$BD$6:$BD$200,"&lt;&gt;*Negative*"))</f>
        <v>0</v>
      </c>
      <c r="AK130" s="15">
        <f>SUM(COUNTIFS('Data entry'!$R$6:$R$200,'Summary Data'!$A130,'Data entry'!$B$6:$B$200,{"Confirmed";"Probable"},'Data entry'!$AQ$6:$AQ$200,'Data Validation'!$V$3, 'Data entry'!$AP$6:$AP$200,'Data Validation'!$U$2, 'Data entry'!$BD$6:$BD$200,"&lt;&gt;*Negative*"))</f>
        <v>0</v>
      </c>
      <c r="AL130" s="15">
        <f>SUM(COUNTIFS('Data entry'!$R$6:$R$200,'Summary Data'!$A130,'Data entry'!$B$6:$B$200,{"Confirmed";"Probable"},'Data entry'!$AQ$6:$AQ$200,'Data Validation'!$V$3, 'Data entry'!$AP$6:$AP$200,'Data Validation'!$U$3, 'Data entry'!$BD$6:$BD$200,"&lt;&gt;*Negative*"))</f>
        <v>0</v>
      </c>
      <c r="AM130" s="15">
        <f>SUM(COUNTIFS('Data entry'!$R$6:$R$200,'Summary Data'!$A130,'Data entry'!$B$6:$B$200,{"Confirmed";"Probable"},'Data entry'!$AQ$6:$AQ$200,'Data Validation'!$V$3, 'Data entry'!$AP$6:$AP$200,'Data Validation'!$U$4, 'Data entry'!$BD$6:$BD$200,"&lt;&gt;*Negative*"))</f>
        <v>0</v>
      </c>
      <c r="AN130" s="15">
        <f>SUM(COUNTIFS('Data entry'!$R$6:$R$200,'Summary Data'!$A130,'Data entry'!$B$6:$B$200,{"Confirmed";"Probable"},'Data entry'!$AQ$6:$AQ$200,'Data Validation'!$V$3, 'Data entry'!$AP$6:$AP$200,'Data Validation'!$U$5, 'Data entry'!$BD$6:$BD$200,"&lt;&gt;*Negative*"))</f>
        <v>0</v>
      </c>
      <c r="AO130" s="15">
        <f>SUM(COUNTIFS('Data entry'!$R$6:$R$200,'Summary Data'!$A130,'Data entry'!$B$6:$B$200,{"Confirmed";"Probable"},'Data entry'!$AQ$6:$AQ$200,'Data Validation'!$V$3, 'Data entry'!$AP$6:$AP$200,'Data Validation'!$U$6, 'Data entry'!$BD$6:$BD$200,"&lt;&gt;*Negative*"))</f>
        <v>0</v>
      </c>
      <c r="AP130" s="15">
        <f>SUM(COUNTIFS('Data entry'!$R$6:$R$200,'Summary Data'!$A130,'Data entry'!$B$6:$B$200,{"Confirmed";"Probable"},'Data entry'!$AQ$6:$AQ$200,'Data Validation'!$V$4, 'Data entry'!$AP$6:$AP$200,'Data Validation'!$U$2, 'Data entry'!$BD$6:$BD$200,"&lt;&gt;*Negative*"))</f>
        <v>0</v>
      </c>
      <c r="AQ130" s="15">
        <f>SUM(COUNTIFS('Data entry'!$R$6:$R$200,'Summary Data'!$A130,'Data entry'!$B$6:$B$200,{"Confirmed";"Probable"},'Data entry'!$AQ$6:$AQ$200,'Data Validation'!$V$4, 'Data entry'!$AP$6:$AP$200,'Data Validation'!$U$3, 'Data entry'!$BD$6:$BD$200,"&lt;&gt;*Negative*"))</f>
        <v>0</v>
      </c>
      <c r="AR130" s="15">
        <f>SUM(COUNTIFS('Data entry'!$R$6:$R$200,'Summary Data'!$A130,'Data entry'!$B$6:$B$200,{"Confirmed";"Probable"},'Data entry'!$AQ$6:$AQ$200,'Data Validation'!$V$4, 'Data entry'!$AP$6:$AP$200,'Data Validation'!$U$4, 'Data entry'!$BD$6:$BD$200,"&lt;&gt;*Negative*"))</f>
        <v>0</v>
      </c>
      <c r="AS130" s="15">
        <f>SUM(COUNTIFS('Data entry'!$R$6:$R$200,'Summary Data'!$A130,'Data entry'!$B$6:$B$200,{"Confirmed";"Probable"},'Data entry'!$AQ$6:$AQ$200,'Data Validation'!$V$4, 'Data entry'!$AP$6:$AP$200,'Data Validation'!$U$5, 'Data entry'!$BD$6:$BD$200,"&lt;&gt;*Negative*"))</f>
        <v>0</v>
      </c>
      <c r="AT130" s="15">
        <f>SUM(COUNTIFS('Data entry'!$R$6:$R$200,'Summary Data'!$A130,'Data entry'!$B$6:$B$200,{"Confirmed";"Probable"},'Data entry'!$AQ$6:$AQ$200,'Data Validation'!$V$4, 'Data entry'!$AP$6:$AP$200,'Data Validation'!$U$6, 'Data entry'!$BD$6:$BD$200,"&lt;&gt;*Negative*"))</f>
        <v>0</v>
      </c>
      <c r="AU130" s="15">
        <f>SUM(COUNTIFS('Data entry'!$R$6:$R$200,'Summary Data'!$A130,'Data entry'!$B$6:$B$200,{"Confirmed";"Probable"},'Data entry'!$AQ$6:$AQ$200,'Data Validation'!$V$5, 'Data entry'!$AP$6:$AP$200,'Data Validation'!$U$2, 'Data entry'!$BD$6:$BD$200,"&lt;&gt;*Negative*"))</f>
        <v>0</v>
      </c>
      <c r="AV130" s="15">
        <f>SUM(COUNTIFS('Data entry'!$R$6:$R$200,'Summary Data'!$A130,'Data entry'!$B$6:$B$200,{"Confirmed";"Probable"},'Data entry'!$AQ$6:$AQ$200,'Data Validation'!$V$5, 'Data entry'!$AP$6:$AP$200,'Data Validation'!$U$3, 'Data entry'!$BD$6:$BD$200,"&lt;&gt;*Negative*"))</f>
        <v>0</v>
      </c>
      <c r="AW130" s="15">
        <f>SUM(COUNTIFS('Data entry'!$R$6:$R$200,'Summary Data'!$A130,'Data entry'!$B$6:$B$200,{"Confirmed";"Probable"},'Data entry'!$AQ$6:$AQ$200,'Data Validation'!$V$5, 'Data entry'!$AP$6:$AP$200,'Data Validation'!$U$4, 'Data entry'!$BD$6:$BD$200,"&lt;&gt;*Negative*"))</f>
        <v>0</v>
      </c>
      <c r="AX130" s="15">
        <f>SUM(COUNTIFS('Data entry'!$R$6:$R$200,'Summary Data'!$A130,'Data entry'!$B$6:$B$200,{"Confirmed";"Probable"},'Data entry'!$AQ$6:$AQ$200,'Data Validation'!$V$5, 'Data entry'!$AP$6:$AP$200,'Data Validation'!$U$5, 'Data entry'!$BD$6:$BD$200,"&lt;&gt;*Negative*"))</f>
        <v>0</v>
      </c>
      <c r="AY130" s="15">
        <f>SUM(COUNTIFS('Data entry'!$R$6:$R$200,'Summary Data'!$A130,'Data entry'!$B$6:$B$200,{"Confirmed";"Probable"},'Data entry'!$AQ$6:$AQ$200,'Data Validation'!$V$5, 'Data entry'!$AP$6:$AP$200,'Data Validation'!$U$6, 'Data entry'!$BD$6:$BD$200,"&lt;&gt;*Negative*"))</f>
        <v>0</v>
      </c>
      <c r="AZ130" s="15">
        <f>SUM(COUNTIFS('Data entry'!$R$6:$R$200,'Summary Data'!$A130,'Data entry'!$B$6:$B$200,{"Confirmed";"Probable"},'Data entry'!$AQ$6:$AQ$200,'Data Validation'!$V$6, 'Data entry'!$AP$6:$AP$200,'Data Validation'!$U$2, 'Data entry'!$BD$6:$BD$200,"&lt;&gt;*Negative*"))</f>
        <v>0</v>
      </c>
      <c r="BA130" s="15">
        <f>SUM(COUNTIFS('Data entry'!$R$6:$R$200,'Summary Data'!$A130,'Data entry'!$B$6:$B$200,{"Confirmed";"Probable"},'Data entry'!$AQ$6:$AQ$200,'Data Validation'!$V$6, 'Data entry'!$AP$6:$AP$200,'Data Validation'!$U$3, 'Data entry'!$BD$6:$BD$200,"&lt;&gt;*Negative*"))</f>
        <v>0</v>
      </c>
      <c r="BB130" s="15">
        <f>SUM(COUNTIFS('Data entry'!$R$6:$R$200,'Summary Data'!$A130,'Data entry'!$B$6:$B$200,{"Confirmed";"Probable"},'Data entry'!$AQ$6:$AQ$200,'Data Validation'!$V$6, 'Data entry'!$AP$6:$AP$200,'Data Validation'!$U$4, 'Data entry'!$BD$6:$BD$200,"&lt;&gt;*Negative*"))</f>
        <v>0</v>
      </c>
      <c r="BC130" s="15">
        <f>SUM(COUNTIFS('Data entry'!$R$6:$R$200,'Summary Data'!$A130,'Data entry'!$B$6:$B$200,{"Confirmed";"Probable"},'Data entry'!$AQ$6:$AQ$200,'Data Validation'!$V$6, 'Data entry'!$AP$6:$AP$200,'Data Validation'!$U$5, 'Data entry'!$BD$6:$BD$200,"&lt;&gt;*Negative*"))</f>
        <v>0</v>
      </c>
      <c r="BD130" s="15">
        <f>SUM(COUNTIFS('Data entry'!$R$6:$R$200,'Summary Data'!$A130,'Data entry'!$B$6:$B$200,{"Confirmed";"Probable"},'Data entry'!$AQ$6:$AQ$200,'Data Validation'!$V$6, 'Data entry'!$AP$6:$AP$200,'Data Validation'!$U$6, 'Data entry'!$BD$6:$BD$200,"&lt;&gt;*Negative*"))</f>
        <v>0</v>
      </c>
      <c r="BE130" s="15">
        <f>SUM(COUNTIFS('Data entry'!$R$6:$R$200,'Summary Data'!$A130,'Data entry'!$B$6:$B$200,{"Confirmed";"Probable"},'Data entry'!$AQ$6:$AQ$200,'Data Validation'!$V$7, 'Data entry'!$AP$6:$AP$200,'Data Validation'!$U$2, 'Data entry'!$BD$6:$BD$200,"&lt;&gt;*Negative*"))</f>
        <v>0</v>
      </c>
      <c r="BF130" s="15">
        <f>SUM(COUNTIFS('Data entry'!$R$6:$R$200,'Summary Data'!$A130,'Data entry'!$B$6:$B$200,{"Confirmed";"Probable"},'Data entry'!$AQ$6:$AQ$200,'Data Validation'!$V$7, 'Data entry'!$AP$6:$AP$200,'Data Validation'!$U$3, 'Data entry'!$BD$6:$BD$200,"&lt;&gt;*Negative*"))</f>
        <v>0</v>
      </c>
      <c r="BG130" s="15">
        <f>SUM(COUNTIFS('Data entry'!$R$6:$R$200,'Summary Data'!$A130,'Data entry'!$B$6:$B$200,{"Confirmed";"Probable"},'Data entry'!$AQ$6:$AQ$200,'Data Validation'!$V$7, 'Data entry'!$AP$6:$AP$200,'Data Validation'!$U$4, 'Data entry'!$BD$6:$BD$200,"&lt;&gt;*Negative*"))</f>
        <v>0</v>
      </c>
      <c r="BH130" s="15">
        <f>SUM(COUNTIFS('Data entry'!$R$6:$R$200,'Summary Data'!$A130,'Data entry'!$B$6:$B$200,{"Confirmed";"Probable"},'Data entry'!$AQ$6:$AQ$200,'Data Validation'!$V$7, 'Data entry'!$AP$6:$AP$200,'Data Validation'!$U$5, 'Data entry'!$BD$6:$BD$200,"&lt;&gt;*Negative*"))</f>
        <v>0</v>
      </c>
      <c r="BI130" s="15">
        <f>SUM(COUNTIFS('Data entry'!$R$6:$R$200,'Summary Data'!$A130,'Data entry'!$B$6:$B$200,{"Confirmed";"Probable"},'Data entry'!$AQ$6:$AQ$200,'Data Validation'!$V$7, 'Data entry'!$AP$6:$AP$200,'Data Validation'!$U$6, 'Data entry'!$BD$6:$BD$200,"&lt;&gt;*Negative*"))</f>
        <v>0</v>
      </c>
      <c r="BJ130" s="15">
        <f>SUM(COUNTIFS('Data entry'!$R$6:$R$200,'Summary Data'!$A130,'Data entry'!$B$6:$B$200,{"Confirmed";"Probable"},'Data entry'!$AQ$6:$AQ$200,'Data Validation'!$V$8, 'Data entry'!$AP$6:$AP$200,'Data Validation'!$U$2, 'Data entry'!$BD$6:$BD$200,"&lt;&gt;*Negative*"))</f>
        <v>0</v>
      </c>
      <c r="BK130" s="15">
        <f>SUM(COUNTIFS('Data entry'!$R$6:$R$200,'Summary Data'!$A130,'Data entry'!$B$6:$B$200,{"Confirmed";"Probable"},'Data entry'!$AQ$6:$AQ$200,'Data Validation'!$V$8, 'Data entry'!$AP$6:$AP$200,'Data Validation'!$U$3, 'Data entry'!$BD$6:$BD$200,"&lt;&gt;*Negative*"))</f>
        <v>0</v>
      </c>
      <c r="BL130" s="15">
        <f>SUM(COUNTIFS('Data entry'!$R$6:$R$200,'Summary Data'!$A130,'Data entry'!$B$6:$B$200,{"Confirmed";"Probable"},'Data entry'!$AQ$6:$AQ$200,'Data Validation'!$V$8, 'Data entry'!$AP$6:$AP$200,'Data Validation'!$U$4, 'Data entry'!$BD$6:$BD$200,"&lt;&gt;*Negative*"))</f>
        <v>0</v>
      </c>
      <c r="BM130" s="15">
        <f>SUM(COUNTIFS('Data entry'!$R$6:$R$200,'Summary Data'!$A130,'Data entry'!$B$6:$B$200,{"Confirmed";"Probable"},'Data entry'!$AQ$6:$AQ$200,'Data Validation'!$V$8, 'Data entry'!$AP$6:$AP$200,'Data Validation'!$U$5, 'Data entry'!$BD$6:$BD$200,"&lt;&gt;*Negative*"))</f>
        <v>0</v>
      </c>
      <c r="BN130" s="15">
        <f>SUM(COUNTIFS('Data entry'!$R$6:$R$200,'Summary Data'!$A130,'Data entry'!$B$6:$B$200,{"Confirmed";"Probable"},'Data entry'!$AQ$6:$AQ$200,'Data Validation'!$V$8, 'Data entry'!$AP$6:$AP$200,'Data Validation'!$U$6, 'Data entry'!$BD$6:$BD$200,"&lt;&gt;*Negative*"))</f>
        <v>0</v>
      </c>
      <c r="BO130" s="15">
        <f>SUM(COUNTIFS('Data entry'!$R$6:$R$200,'Summary Data'!$A130,'Data entry'!$B$6:$B$200,{"Confirmed";"Probable"},'Data entry'!$AQ$6:$AQ$200,'Data Validation'!$V$9, 'Data entry'!$AP$6:$AP$200,'Data Validation'!$U$2, 'Data entry'!$BD$6:$BD$200,"&lt;&gt;*Negative*"))</f>
        <v>0</v>
      </c>
      <c r="BP130" s="15">
        <f>SUM(COUNTIFS('Data entry'!$R$6:$R$200,'Summary Data'!$A130,'Data entry'!$B$6:$B$200,{"Confirmed";"Probable"},'Data entry'!$AQ$6:$AQ$200,'Data Validation'!$V$9, 'Data entry'!$AP$6:$AP$200,'Data Validation'!$U$3, 'Data entry'!$BD$6:$BD$200,"&lt;&gt;*Negative*"))</f>
        <v>0</v>
      </c>
      <c r="BQ130" s="15">
        <f>SUM(COUNTIFS('Data entry'!$R$6:$R$200,'Summary Data'!$A130,'Data entry'!$B$6:$B$200,{"Confirmed";"Probable"},'Data entry'!$AQ$6:$AQ$200,'Data Validation'!$V$9, 'Data entry'!$AP$6:$AP$200,'Data Validation'!$U$4, 'Data entry'!$BD$6:$BD$200,"&lt;&gt;*Negative*"))</f>
        <v>0</v>
      </c>
      <c r="BR130" s="15">
        <f>SUM(COUNTIFS('Data entry'!$R$6:$R$200,'Summary Data'!$A130,'Data entry'!$B$6:$B$200,{"Confirmed";"Probable"},'Data entry'!$AQ$6:$AQ$200,'Data Validation'!$V$9, 'Data entry'!$AP$6:$AP$200,'Data Validation'!$U$5, 'Data entry'!$BD$6:$BD$200,"&lt;&gt;*Negative*"))</f>
        <v>0</v>
      </c>
      <c r="BS130" s="15">
        <f>SUM(COUNTIFS('Data entry'!$R$6:$R$200,'Summary Data'!$A130,'Data entry'!$B$6:$B$200,{"Confirmed";"Probable"},'Data entry'!$AQ$6:$AQ$200,'Data Validation'!$V$9, 'Data entry'!$AP$6:$AP$200,'Data Validation'!$U$6, 'Data entry'!$BD$6:$BD$200,"&lt;&gt;*Negative*"))</f>
        <v>0</v>
      </c>
      <c r="BT130" s="15">
        <f>SUM(COUNTIFS('Data entry'!$R$6:$R$200,'Summary Data'!$A130,'Data entry'!$B$6:$B$200,{"Confirmed";"Probable"},'Data entry'!$AQ$6:$AQ$200,'Data Validation'!$V$10, 'Data entry'!$AP$6:$AP$200,'Data Validation'!$U$2, 'Data entry'!$BD$6:$BD$200,"&lt;&gt;*Negative*"))</f>
        <v>0</v>
      </c>
      <c r="BU130" s="15">
        <f>SUM(COUNTIFS('Data entry'!$R$6:$R$200,'Summary Data'!$A130,'Data entry'!$B$6:$B$200,{"Confirmed";"Probable"},'Data entry'!$AQ$6:$AQ$200,'Data Validation'!$V$10, 'Data entry'!$AP$6:$AP$200,'Data Validation'!$U$3, 'Data entry'!$BD$6:$BD$200,"&lt;&gt;*Negative*"))</f>
        <v>0</v>
      </c>
      <c r="BV130" s="15">
        <f>SUM(COUNTIFS('Data entry'!$R$6:$R$200,'Summary Data'!$A130,'Data entry'!$B$6:$B$200,{"Confirmed";"Probable"},'Data entry'!$AQ$6:$AQ$200,'Data Validation'!$V$10, 'Data entry'!$AP$6:$AP$200,'Data Validation'!$U$4, 'Data entry'!$BD$6:$BD$200,"&lt;&gt;*Negative*"))</f>
        <v>0</v>
      </c>
      <c r="BW130" s="15">
        <f>SUM(COUNTIFS('Data entry'!$R$6:$R$200,'Summary Data'!$A130,'Data entry'!$B$6:$B$200,{"Confirmed";"Probable"},'Data entry'!$AQ$6:$AQ$200,'Data Validation'!$V$10, 'Data entry'!$AP$6:$AP$200,'Data Validation'!$U$5, 'Data entry'!$BD$6:$BD$200,"&lt;&gt;*Negative*"))</f>
        <v>0</v>
      </c>
      <c r="BX130" s="15">
        <f>SUM(COUNTIFS('Data entry'!$R$6:$R$200,'Summary Data'!$A130,'Data entry'!$B$6:$B$200,{"Confirmed";"Probable"},'Data entry'!$AQ$6:$AQ$200,'Data Validation'!$V$10, 'Data entry'!$AP$6:$AP$200,'Data Validation'!$U$6, 'Data entry'!$BD$6:$BD$200,"&lt;&gt;*Negative*"))</f>
        <v>0</v>
      </c>
      <c r="BY130" s="15">
        <f>SUM(COUNTIFS('Data entry'!$R$6:$R$200,'Summary Data'!$A130,'Data entry'!$B$6:$B$200,{"Confirmed";"Probable"},'Data entry'!$AQ$6:$AQ$200,'Data Validation'!$V$11, 'Data entry'!$AP$6:$AP$200,'Data Validation'!$U$2, 'Data entry'!$BD$6:$BD$200,"&lt;&gt;*Negative*"))</f>
        <v>0</v>
      </c>
      <c r="BZ130" s="15">
        <f>SUM(COUNTIFS('Data entry'!$R$6:$R$200,'Summary Data'!$A130,'Data entry'!$B$6:$B$200,{"Confirmed";"Probable"},'Data entry'!$AQ$6:$AQ$200,'Data Validation'!$V$11, 'Data entry'!$AP$6:$AP$200,'Data Validation'!$U$3, 'Data entry'!$BD$6:$BD$200,"&lt;&gt;*Negative*"))</f>
        <v>0</v>
      </c>
      <c r="CA130" s="15">
        <f>SUM(COUNTIFS('Data entry'!$R$6:$R$200,'Summary Data'!$A130,'Data entry'!$B$6:$B$200,{"Confirmed";"Probable"},'Data entry'!$AQ$6:$AQ$200,'Data Validation'!$V$11, 'Data entry'!$AP$6:$AP$200,'Data Validation'!$U$4, 'Data entry'!$BD$6:$BD$200,"&lt;&gt;*Negative*"))</f>
        <v>0</v>
      </c>
      <c r="CB130" s="15">
        <f>SUM(COUNTIFS('Data entry'!$R$6:$R$200,'Summary Data'!$A130,'Data entry'!$B$6:$B$200,{"Confirmed";"Probable"},'Data entry'!$AQ$6:$AQ$200,'Data Validation'!$V$11, 'Data entry'!$AP$6:$AP$200,'Data Validation'!$U$5, 'Data entry'!$BD$6:$BD$200,"&lt;&gt;*Negative*"))</f>
        <v>0</v>
      </c>
      <c r="CC130" s="15">
        <f>SUM(COUNTIFS('Data entry'!$R$6:$R$200,'Summary Data'!$A130,'Data entry'!$B$6:$B$200,{"Confirmed";"Probable"},'Data entry'!$AQ$6:$AQ$200,'Data Validation'!$V$11, 'Data entry'!$AP$6:$AP$200,'Data Validation'!$U$6, 'Data entry'!$BD$6:$BD$200,"&lt;&gt;*Negative*"))</f>
        <v>0</v>
      </c>
    </row>
    <row r="131" spans="1:81" x14ac:dyDescent="0.3">
      <c r="A131" s="12">
        <f t="shared" si="9"/>
        <v>119</v>
      </c>
      <c r="B131" s="13">
        <f t="shared" si="6"/>
        <v>0</v>
      </c>
      <c r="C131" s="13">
        <f>COUNTIFS('Data entry'!$R$6:$R$200,$A131,'Data entry'!$B$6:$B$200,"Confirmed",'Data entry'!$BD$6:$BD$200,"&lt;&gt;*Negative*")</f>
        <v>0</v>
      </c>
      <c r="D131" s="13">
        <f>COUNTIFS('Data entry'!$R$6:$R$200,$A131,'Data entry'!$B$6:$B$200,"Probable",'Data entry'!$BD$6:$BD$200,"&lt;&gt;*Negative*")</f>
        <v>0</v>
      </c>
      <c r="E131" s="13">
        <f>COUNTIFS('Data entry'!$R$6:$R$200,$A131,'Data entry'!$B$6:$B$200,"DNM")</f>
        <v>0</v>
      </c>
      <c r="F131" s="13">
        <f>SUM(COUNTIFS('Data entry'!$R$6:$R$200,'Summary Data'!$A131,'Data entry'!$B$6:$B$200,{"Confirmed";"Probable"},'Data entry'!$AO$6:$AO$200,$F$10, 'Data entry'!$BD$6:$BD$200,"&lt;&gt;*Negative*"))</f>
        <v>0</v>
      </c>
      <c r="G131" s="13">
        <f>SUM(COUNTIFS('Data entry'!$R$6:$R$200,'Summary Data'!$A131,'Data entry'!$B$6:$B$200,{"Confirmed";"Probable"},'Data entry'!$AO$6:$AO$200,$G$10, 'Data entry'!$BD$6:$BD$200,"&lt;&gt;*Negative*"))</f>
        <v>0</v>
      </c>
      <c r="H131" s="13">
        <f>SUM(COUNTIFS('Data entry'!$R$6:$R$200,'Summary Data'!$A131,'Data entry'!$B$6:$B$200,{"Confirmed";"Probable"},'Data entry'!$AO$6:$AO$200,$H$10, 'Data entry'!$BD$6:$BD$200,"&lt;&gt;*Negative*"))</f>
        <v>0</v>
      </c>
      <c r="I131" s="13">
        <f>SUM(COUNTIFS('Data entry'!$R$6:$R$200,'Summary Data'!$A131,'Data entry'!$B$6:$B$200,{"Confirmed";"Probable"},'Data entry'!$AO$6:$AO$200,$I$10, 'Data entry'!$BD$6:$BD$200,"&lt;&gt;*Negative*"))</f>
        <v>0</v>
      </c>
      <c r="J131" s="13">
        <f>SUM(COUNTIFS('Data entry'!$R$6:$R$200,'Summary Data'!$A131,'Data entry'!$B$6:$B$200,{"Confirmed";"Probable"},'Data entry'!$AO$6:$AO$200,$J$10, 'Data entry'!$BD$6:$BD$200,"&lt;&gt;*Negative*"))</f>
        <v>0</v>
      </c>
      <c r="K131" s="13">
        <f>SUM(COUNTIFS('Data entry'!$R$6:$R$200,'Summary Data'!$A131,'Data entry'!$B$6:$B$200,{"Confirmed";"Probable"},'Data entry'!$AO$6:$AO$200,$K$10, 'Data entry'!$BD$6:$BD$200,"&lt;&gt;*Negative*"))</f>
        <v>0</v>
      </c>
      <c r="L131" s="13">
        <f>SUM(COUNTIFS('Data entry'!$R$6:$R$200,'Summary Data'!$A131,'Data entry'!$B$6:$B$200,{"Confirmed";"Probable"},'Data entry'!$AO$6:$AO$200,$L$10, 'Data entry'!$BD$6:$BD$200,"&lt;&gt;*Negative*"))</f>
        <v>0</v>
      </c>
      <c r="M131" s="13">
        <f>SUM(COUNTIFS('Data entry'!$R$6:$R$200,'Summary Data'!$A131,'Data entry'!$B$6:$B$200,{"Confirmed";"Probable"},'Data entry'!$AO$6:$AO$200,$M$10, 'Data entry'!$BD$6:$BD$200,"&lt;&gt;*Negative*"))</f>
        <v>0</v>
      </c>
      <c r="N131" s="13">
        <f>SUM(COUNTIFS('Data entry'!$R$6:$R$200,'Summary Data'!$A131,'Data entry'!$B$6:$B$200,{"Confirmed";"Probable"},'Data entry'!$AO$6:$AO$200,$N$10, 'Data entry'!$BD$6:$BD$200,"&lt;&gt;*Negative*"))</f>
        <v>0</v>
      </c>
      <c r="O131" s="15">
        <f t="shared" si="7"/>
        <v>0</v>
      </c>
      <c r="P131" s="15">
        <f t="shared" si="8"/>
        <v>0</v>
      </c>
      <c r="Q131" s="15">
        <f>SUM(COUNTIFS('Data entry'!$R$6:$R$200,'Summary Data'!$A131,'Data entry'!$B$6:$B$200,{"Confirmed";"Probable"},'Data entry'!$AP$6:$AP$200,'Data Validation'!$U$2, 'Data entry'!$BD$6:$BD$200,"&lt;&gt;*Negative*"))</f>
        <v>0</v>
      </c>
      <c r="R131" s="15">
        <f>SUM(COUNTIFS('Data entry'!$R$6:$R$200,'Summary Data'!$A131,'Data entry'!$B$6:$B$200,{"Confirmed";"Probable"},'Data entry'!$AP$6:$AP$200,'Data Validation'!$U$3, 'Data entry'!$BD$6:$BD$200,"&lt;&gt;*Negative*"))</f>
        <v>0</v>
      </c>
      <c r="S131" s="15">
        <f>SUM(COUNTIFS('Data entry'!$R$6:$R$200,'Summary Data'!$A131,'Data entry'!$B$6:$B$200,{"Confirmed";"Probable"},'Data entry'!$AP$6:$AP$200,'Data Validation'!$U$4, 'Data entry'!$BD$6:$BD$200,"&lt;&gt;*Negative*"))</f>
        <v>0</v>
      </c>
      <c r="T131" s="15">
        <f>SUM(COUNTIFS('Data entry'!$R$6:$R$200,'Summary Data'!$A131,'Data entry'!$B$6:$B$200,{"Confirmed";"Probable"},'Data entry'!$AP$6:$AP$200,'Data Validation'!$U$5, 'Data entry'!$BD$6:$BD$200,"&lt;&gt;*Negative*"))</f>
        <v>0</v>
      </c>
      <c r="U131" s="15">
        <f>SUM(COUNTIFS('Data entry'!$R$6:$R$200,'Summary Data'!$A131,'Data entry'!$B$6:$B$200,{"Confirmed";"Probable"},'Data entry'!$AP$6:$AP$200,'Data Validation'!$U$6, 'Data entry'!$BD$6:$BD$200,"&lt;&gt;*Negative*"))</f>
        <v>0</v>
      </c>
      <c r="V131" s="15">
        <f>SUM(COUNTIFS('Data entry'!$R$6:$R$200,'Summary Data'!$A131,'Data entry'!$B$6:$B$200,{"Confirmed";"Probable"},'Data entry'!$AQ$6:$AQ$200,'Data Validation'!$V$2, 'Data entry'!$BD$6:$BD$200,"&lt;&gt;*Negative*"))</f>
        <v>0</v>
      </c>
      <c r="W131" s="15">
        <f>SUM(COUNTIFS('Data entry'!$R$6:$R$200,'Summary Data'!$A131,'Data entry'!$B$6:$B$200,{"Confirmed";"Probable"},'Data entry'!$AQ$6:$AQ$200,'Data Validation'!$V$3, 'Data entry'!$BD$6:$BD$200,"&lt;&gt;*Negative*"))</f>
        <v>0</v>
      </c>
      <c r="X131" s="15">
        <f>SUM(COUNTIFS('Data entry'!$R$6:$R$200,'Summary Data'!$A131,'Data entry'!$B$6:$B$200,{"Confirmed";"Probable"},'Data entry'!$AQ$6:$AQ$200,'Data Validation'!$V$4, 'Data entry'!$BD$6:$BD$200,"&lt;&gt;*Negative*"))</f>
        <v>0</v>
      </c>
      <c r="Y131" s="15">
        <f>SUM(COUNTIFS('Data entry'!$R$6:$R$200,'Summary Data'!$A131,'Data entry'!$B$6:$B$200,{"Confirmed";"Probable"},'Data entry'!$AQ$6:$AQ$200,'Data Validation'!$V$5, 'Data entry'!$BD$6:$BD$200,"&lt;&gt;*Negative*"))</f>
        <v>0</v>
      </c>
      <c r="Z131" s="15">
        <f>SUM(COUNTIFS('Data entry'!$R$6:$R$200,'Summary Data'!$A131,'Data entry'!$B$6:$B$200,{"Confirmed";"Probable"},'Data entry'!$AQ$6:$AQ$200,'Data Validation'!$V$6, 'Data entry'!$BD$6:$BD$200,"&lt;&gt;*Negative*"))</f>
        <v>0</v>
      </c>
      <c r="AA131" s="15">
        <f>SUM(COUNTIFS('Data entry'!$R$6:$R$200,'Summary Data'!$A131,'Data entry'!$B$6:$B$200,{"Confirmed";"Probable"},'Data entry'!$AQ$6:$AQ$200,'Data Validation'!$V$7, 'Data entry'!$BD$6:$BD$200,"&lt;&gt;*Negative*"))</f>
        <v>0</v>
      </c>
      <c r="AB131" s="15">
        <f>SUM(COUNTIFS('Data entry'!$R$6:$R$200,'Summary Data'!$A131,'Data entry'!$B$6:$B$200,{"Confirmed";"Probable"},'Data entry'!$AQ$6:$AQ$200,'Data Validation'!$V$8, 'Data entry'!$BD$6:$BD$200,"&lt;&gt;*Negative*"))</f>
        <v>0</v>
      </c>
      <c r="AC131" s="15">
        <f>SUM(COUNTIFS('Data entry'!$R$6:$R$200,'Summary Data'!$A131,'Data entry'!$B$6:$B$200,{"Confirmed";"Probable"},'Data entry'!$AQ$6:$AQ$200,'Data Validation'!$V$9, 'Data entry'!$BD$6:$BD$200,"&lt;&gt;*Negative*"))</f>
        <v>0</v>
      </c>
      <c r="AD131" s="15">
        <f>SUM(COUNTIFS('Data entry'!$R$6:$R$200,'Summary Data'!$A131,'Data entry'!$B$6:$B$200,{"Confirmed";"Probable"},'Data entry'!$AQ$6:$AQ$200,'Data Validation'!$V$10, 'Data entry'!$BD$6:$BD$200,"&lt;&gt;*Negative*"))</f>
        <v>0</v>
      </c>
      <c r="AE131" s="15">
        <f>SUM(COUNTIFS('Data entry'!$R$6:$R$200,'Summary Data'!$A131,'Data entry'!$B$6:$B$200,{"Confirmed";"Probable"},'Data entry'!$AQ$6:$AQ$200,'Data Validation'!$V$11, 'Data entry'!$BD$6:$BD$200,"&lt;&gt;*Negative*"))</f>
        <v>0</v>
      </c>
      <c r="AF131" s="15">
        <f>SUM(COUNTIFS('Data entry'!$R$6:$R$200,'Summary Data'!$A131,'Data entry'!$B$6:$B$200,{"Confirmed";"Probable"},'Data entry'!$AQ$6:$AQ$200,'Data Validation'!$V$2, 'Data entry'!$AP$6:$AP$200,'Data Validation'!$U$2, 'Data entry'!$BD$6:$BD$200,"&lt;&gt;*Negative*"))</f>
        <v>0</v>
      </c>
      <c r="AG131" s="15">
        <f>SUM(COUNTIFS('Data entry'!$R$6:$R$200,'Summary Data'!$A131,'Data entry'!$B$6:$B$200,{"Confirmed";"Probable"},'Data entry'!$AQ$6:$AQ$200,'Data Validation'!$V$2, 'Data entry'!$AP$6:$AP$200,'Data Validation'!$U$3, 'Data entry'!$BD$6:$BD$200,"&lt;&gt;*Negative*"))</f>
        <v>0</v>
      </c>
      <c r="AH131" s="15">
        <f>SUM(COUNTIFS('Data entry'!$R$6:$R$200,'Summary Data'!$A131,'Data entry'!$B$6:$B$200,{"Confirmed";"Probable"},'Data entry'!$AQ$6:$AQ$200,'Data Validation'!$V$2, 'Data entry'!$AP$6:$AP$200,'Data Validation'!$U$4, 'Data entry'!$BD$6:$BD$200,"&lt;&gt;*Negative*"))</f>
        <v>0</v>
      </c>
      <c r="AI131" s="15">
        <f>SUM(COUNTIFS('Data entry'!$R$6:$R$200,'Summary Data'!$A131,'Data entry'!$B$6:$B$200,{"Confirmed";"Probable"},'Data entry'!$AQ$6:$AQ$200,'Data Validation'!$V$2, 'Data entry'!$AP$6:$AP$200,'Data Validation'!$U$5, 'Data entry'!$BD$6:$BD$200,"&lt;&gt;*Negative*"))</f>
        <v>0</v>
      </c>
      <c r="AJ131" s="15">
        <f>SUM(COUNTIFS('Data entry'!$R$6:$R$200,'Summary Data'!$A131,'Data entry'!$B$6:$B$200,{"Confirmed";"Probable"},'Data entry'!$AQ$6:$AQ$200,'Data Validation'!$V$2, 'Data entry'!$AP$6:$AP$200,'Data Validation'!$U$6, 'Data entry'!$BD$6:$BD$200,"&lt;&gt;*Negative*"))</f>
        <v>0</v>
      </c>
      <c r="AK131" s="15">
        <f>SUM(COUNTIFS('Data entry'!$R$6:$R$200,'Summary Data'!$A131,'Data entry'!$B$6:$B$200,{"Confirmed";"Probable"},'Data entry'!$AQ$6:$AQ$200,'Data Validation'!$V$3, 'Data entry'!$AP$6:$AP$200,'Data Validation'!$U$2, 'Data entry'!$BD$6:$BD$200,"&lt;&gt;*Negative*"))</f>
        <v>0</v>
      </c>
      <c r="AL131" s="15">
        <f>SUM(COUNTIFS('Data entry'!$R$6:$R$200,'Summary Data'!$A131,'Data entry'!$B$6:$B$200,{"Confirmed";"Probable"},'Data entry'!$AQ$6:$AQ$200,'Data Validation'!$V$3, 'Data entry'!$AP$6:$AP$200,'Data Validation'!$U$3, 'Data entry'!$BD$6:$BD$200,"&lt;&gt;*Negative*"))</f>
        <v>0</v>
      </c>
      <c r="AM131" s="15">
        <f>SUM(COUNTIFS('Data entry'!$R$6:$R$200,'Summary Data'!$A131,'Data entry'!$B$6:$B$200,{"Confirmed";"Probable"},'Data entry'!$AQ$6:$AQ$200,'Data Validation'!$V$3, 'Data entry'!$AP$6:$AP$200,'Data Validation'!$U$4, 'Data entry'!$BD$6:$BD$200,"&lt;&gt;*Negative*"))</f>
        <v>0</v>
      </c>
      <c r="AN131" s="15">
        <f>SUM(COUNTIFS('Data entry'!$R$6:$R$200,'Summary Data'!$A131,'Data entry'!$B$6:$B$200,{"Confirmed";"Probable"},'Data entry'!$AQ$6:$AQ$200,'Data Validation'!$V$3, 'Data entry'!$AP$6:$AP$200,'Data Validation'!$U$5, 'Data entry'!$BD$6:$BD$200,"&lt;&gt;*Negative*"))</f>
        <v>0</v>
      </c>
      <c r="AO131" s="15">
        <f>SUM(COUNTIFS('Data entry'!$R$6:$R$200,'Summary Data'!$A131,'Data entry'!$B$6:$B$200,{"Confirmed";"Probable"},'Data entry'!$AQ$6:$AQ$200,'Data Validation'!$V$3, 'Data entry'!$AP$6:$AP$200,'Data Validation'!$U$6, 'Data entry'!$BD$6:$BD$200,"&lt;&gt;*Negative*"))</f>
        <v>0</v>
      </c>
      <c r="AP131" s="15">
        <f>SUM(COUNTIFS('Data entry'!$R$6:$R$200,'Summary Data'!$A131,'Data entry'!$B$6:$B$200,{"Confirmed";"Probable"},'Data entry'!$AQ$6:$AQ$200,'Data Validation'!$V$4, 'Data entry'!$AP$6:$AP$200,'Data Validation'!$U$2, 'Data entry'!$BD$6:$BD$200,"&lt;&gt;*Negative*"))</f>
        <v>0</v>
      </c>
      <c r="AQ131" s="15">
        <f>SUM(COUNTIFS('Data entry'!$R$6:$R$200,'Summary Data'!$A131,'Data entry'!$B$6:$B$200,{"Confirmed";"Probable"},'Data entry'!$AQ$6:$AQ$200,'Data Validation'!$V$4, 'Data entry'!$AP$6:$AP$200,'Data Validation'!$U$3, 'Data entry'!$BD$6:$BD$200,"&lt;&gt;*Negative*"))</f>
        <v>0</v>
      </c>
      <c r="AR131" s="15">
        <f>SUM(COUNTIFS('Data entry'!$R$6:$R$200,'Summary Data'!$A131,'Data entry'!$B$6:$B$200,{"Confirmed";"Probable"},'Data entry'!$AQ$6:$AQ$200,'Data Validation'!$V$4, 'Data entry'!$AP$6:$AP$200,'Data Validation'!$U$4, 'Data entry'!$BD$6:$BD$200,"&lt;&gt;*Negative*"))</f>
        <v>0</v>
      </c>
      <c r="AS131" s="15">
        <f>SUM(COUNTIFS('Data entry'!$R$6:$R$200,'Summary Data'!$A131,'Data entry'!$B$6:$B$200,{"Confirmed";"Probable"},'Data entry'!$AQ$6:$AQ$200,'Data Validation'!$V$4, 'Data entry'!$AP$6:$AP$200,'Data Validation'!$U$5, 'Data entry'!$BD$6:$BD$200,"&lt;&gt;*Negative*"))</f>
        <v>0</v>
      </c>
      <c r="AT131" s="15">
        <f>SUM(COUNTIFS('Data entry'!$R$6:$R$200,'Summary Data'!$A131,'Data entry'!$B$6:$B$200,{"Confirmed";"Probable"},'Data entry'!$AQ$6:$AQ$200,'Data Validation'!$V$4, 'Data entry'!$AP$6:$AP$200,'Data Validation'!$U$6, 'Data entry'!$BD$6:$BD$200,"&lt;&gt;*Negative*"))</f>
        <v>0</v>
      </c>
      <c r="AU131" s="15">
        <f>SUM(COUNTIFS('Data entry'!$R$6:$R$200,'Summary Data'!$A131,'Data entry'!$B$6:$B$200,{"Confirmed";"Probable"},'Data entry'!$AQ$6:$AQ$200,'Data Validation'!$V$5, 'Data entry'!$AP$6:$AP$200,'Data Validation'!$U$2, 'Data entry'!$BD$6:$BD$200,"&lt;&gt;*Negative*"))</f>
        <v>0</v>
      </c>
      <c r="AV131" s="15">
        <f>SUM(COUNTIFS('Data entry'!$R$6:$R$200,'Summary Data'!$A131,'Data entry'!$B$6:$B$200,{"Confirmed";"Probable"},'Data entry'!$AQ$6:$AQ$200,'Data Validation'!$V$5, 'Data entry'!$AP$6:$AP$200,'Data Validation'!$U$3, 'Data entry'!$BD$6:$BD$200,"&lt;&gt;*Negative*"))</f>
        <v>0</v>
      </c>
      <c r="AW131" s="15">
        <f>SUM(COUNTIFS('Data entry'!$R$6:$R$200,'Summary Data'!$A131,'Data entry'!$B$6:$B$200,{"Confirmed";"Probable"},'Data entry'!$AQ$6:$AQ$200,'Data Validation'!$V$5, 'Data entry'!$AP$6:$AP$200,'Data Validation'!$U$4, 'Data entry'!$BD$6:$BD$200,"&lt;&gt;*Negative*"))</f>
        <v>0</v>
      </c>
      <c r="AX131" s="15">
        <f>SUM(COUNTIFS('Data entry'!$R$6:$R$200,'Summary Data'!$A131,'Data entry'!$B$6:$B$200,{"Confirmed";"Probable"},'Data entry'!$AQ$6:$AQ$200,'Data Validation'!$V$5, 'Data entry'!$AP$6:$AP$200,'Data Validation'!$U$5, 'Data entry'!$BD$6:$BD$200,"&lt;&gt;*Negative*"))</f>
        <v>0</v>
      </c>
      <c r="AY131" s="15">
        <f>SUM(COUNTIFS('Data entry'!$R$6:$R$200,'Summary Data'!$A131,'Data entry'!$B$6:$B$200,{"Confirmed";"Probable"},'Data entry'!$AQ$6:$AQ$200,'Data Validation'!$V$5, 'Data entry'!$AP$6:$AP$200,'Data Validation'!$U$6, 'Data entry'!$BD$6:$BD$200,"&lt;&gt;*Negative*"))</f>
        <v>0</v>
      </c>
      <c r="AZ131" s="15">
        <f>SUM(COUNTIFS('Data entry'!$R$6:$R$200,'Summary Data'!$A131,'Data entry'!$B$6:$B$200,{"Confirmed";"Probable"},'Data entry'!$AQ$6:$AQ$200,'Data Validation'!$V$6, 'Data entry'!$AP$6:$AP$200,'Data Validation'!$U$2, 'Data entry'!$BD$6:$BD$200,"&lt;&gt;*Negative*"))</f>
        <v>0</v>
      </c>
      <c r="BA131" s="15">
        <f>SUM(COUNTIFS('Data entry'!$R$6:$R$200,'Summary Data'!$A131,'Data entry'!$B$6:$B$200,{"Confirmed";"Probable"},'Data entry'!$AQ$6:$AQ$200,'Data Validation'!$V$6, 'Data entry'!$AP$6:$AP$200,'Data Validation'!$U$3, 'Data entry'!$BD$6:$BD$200,"&lt;&gt;*Negative*"))</f>
        <v>0</v>
      </c>
      <c r="BB131" s="15">
        <f>SUM(COUNTIFS('Data entry'!$R$6:$R$200,'Summary Data'!$A131,'Data entry'!$B$6:$B$200,{"Confirmed";"Probable"},'Data entry'!$AQ$6:$AQ$200,'Data Validation'!$V$6, 'Data entry'!$AP$6:$AP$200,'Data Validation'!$U$4, 'Data entry'!$BD$6:$BD$200,"&lt;&gt;*Negative*"))</f>
        <v>0</v>
      </c>
      <c r="BC131" s="15">
        <f>SUM(COUNTIFS('Data entry'!$R$6:$R$200,'Summary Data'!$A131,'Data entry'!$B$6:$B$200,{"Confirmed";"Probable"},'Data entry'!$AQ$6:$AQ$200,'Data Validation'!$V$6, 'Data entry'!$AP$6:$AP$200,'Data Validation'!$U$5, 'Data entry'!$BD$6:$BD$200,"&lt;&gt;*Negative*"))</f>
        <v>0</v>
      </c>
      <c r="BD131" s="15">
        <f>SUM(COUNTIFS('Data entry'!$R$6:$R$200,'Summary Data'!$A131,'Data entry'!$B$6:$B$200,{"Confirmed";"Probable"},'Data entry'!$AQ$6:$AQ$200,'Data Validation'!$V$6, 'Data entry'!$AP$6:$AP$200,'Data Validation'!$U$6, 'Data entry'!$BD$6:$BD$200,"&lt;&gt;*Negative*"))</f>
        <v>0</v>
      </c>
      <c r="BE131" s="15">
        <f>SUM(COUNTIFS('Data entry'!$R$6:$R$200,'Summary Data'!$A131,'Data entry'!$B$6:$B$200,{"Confirmed";"Probable"},'Data entry'!$AQ$6:$AQ$200,'Data Validation'!$V$7, 'Data entry'!$AP$6:$AP$200,'Data Validation'!$U$2, 'Data entry'!$BD$6:$BD$200,"&lt;&gt;*Negative*"))</f>
        <v>0</v>
      </c>
      <c r="BF131" s="15">
        <f>SUM(COUNTIFS('Data entry'!$R$6:$R$200,'Summary Data'!$A131,'Data entry'!$B$6:$B$200,{"Confirmed";"Probable"},'Data entry'!$AQ$6:$AQ$200,'Data Validation'!$V$7, 'Data entry'!$AP$6:$AP$200,'Data Validation'!$U$3, 'Data entry'!$BD$6:$BD$200,"&lt;&gt;*Negative*"))</f>
        <v>0</v>
      </c>
      <c r="BG131" s="15">
        <f>SUM(COUNTIFS('Data entry'!$R$6:$R$200,'Summary Data'!$A131,'Data entry'!$B$6:$B$200,{"Confirmed";"Probable"},'Data entry'!$AQ$6:$AQ$200,'Data Validation'!$V$7, 'Data entry'!$AP$6:$AP$200,'Data Validation'!$U$4, 'Data entry'!$BD$6:$BD$200,"&lt;&gt;*Negative*"))</f>
        <v>0</v>
      </c>
      <c r="BH131" s="15">
        <f>SUM(COUNTIFS('Data entry'!$R$6:$R$200,'Summary Data'!$A131,'Data entry'!$B$6:$B$200,{"Confirmed";"Probable"},'Data entry'!$AQ$6:$AQ$200,'Data Validation'!$V$7, 'Data entry'!$AP$6:$AP$200,'Data Validation'!$U$5, 'Data entry'!$BD$6:$BD$200,"&lt;&gt;*Negative*"))</f>
        <v>0</v>
      </c>
      <c r="BI131" s="15">
        <f>SUM(COUNTIFS('Data entry'!$R$6:$R$200,'Summary Data'!$A131,'Data entry'!$B$6:$B$200,{"Confirmed";"Probable"},'Data entry'!$AQ$6:$AQ$200,'Data Validation'!$V$7, 'Data entry'!$AP$6:$AP$200,'Data Validation'!$U$6, 'Data entry'!$BD$6:$BD$200,"&lt;&gt;*Negative*"))</f>
        <v>0</v>
      </c>
      <c r="BJ131" s="15">
        <f>SUM(COUNTIFS('Data entry'!$R$6:$R$200,'Summary Data'!$A131,'Data entry'!$B$6:$B$200,{"Confirmed";"Probable"},'Data entry'!$AQ$6:$AQ$200,'Data Validation'!$V$8, 'Data entry'!$AP$6:$AP$200,'Data Validation'!$U$2, 'Data entry'!$BD$6:$BD$200,"&lt;&gt;*Negative*"))</f>
        <v>0</v>
      </c>
      <c r="BK131" s="15">
        <f>SUM(COUNTIFS('Data entry'!$R$6:$R$200,'Summary Data'!$A131,'Data entry'!$B$6:$B$200,{"Confirmed";"Probable"},'Data entry'!$AQ$6:$AQ$200,'Data Validation'!$V$8, 'Data entry'!$AP$6:$AP$200,'Data Validation'!$U$3, 'Data entry'!$BD$6:$BD$200,"&lt;&gt;*Negative*"))</f>
        <v>0</v>
      </c>
      <c r="BL131" s="15">
        <f>SUM(COUNTIFS('Data entry'!$R$6:$R$200,'Summary Data'!$A131,'Data entry'!$B$6:$B$200,{"Confirmed";"Probable"},'Data entry'!$AQ$6:$AQ$200,'Data Validation'!$V$8, 'Data entry'!$AP$6:$AP$200,'Data Validation'!$U$4, 'Data entry'!$BD$6:$BD$200,"&lt;&gt;*Negative*"))</f>
        <v>0</v>
      </c>
      <c r="BM131" s="15">
        <f>SUM(COUNTIFS('Data entry'!$R$6:$R$200,'Summary Data'!$A131,'Data entry'!$B$6:$B$200,{"Confirmed";"Probable"},'Data entry'!$AQ$6:$AQ$200,'Data Validation'!$V$8, 'Data entry'!$AP$6:$AP$200,'Data Validation'!$U$5, 'Data entry'!$BD$6:$BD$200,"&lt;&gt;*Negative*"))</f>
        <v>0</v>
      </c>
      <c r="BN131" s="15">
        <f>SUM(COUNTIFS('Data entry'!$R$6:$R$200,'Summary Data'!$A131,'Data entry'!$B$6:$B$200,{"Confirmed";"Probable"},'Data entry'!$AQ$6:$AQ$200,'Data Validation'!$V$8, 'Data entry'!$AP$6:$AP$200,'Data Validation'!$U$6, 'Data entry'!$BD$6:$BD$200,"&lt;&gt;*Negative*"))</f>
        <v>0</v>
      </c>
      <c r="BO131" s="15">
        <f>SUM(COUNTIFS('Data entry'!$R$6:$R$200,'Summary Data'!$A131,'Data entry'!$B$6:$B$200,{"Confirmed";"Probable"},'Data entry'!$AQ$6:$AQ$200,'Data Validation'!$V$9, 'Data entry'!$AP$6:$AP$200,'Data Validation'!$U$2, 'Data entry'!$BD$6:$BD$200,"&lt;&gt;*Negative*"))</f>
        <v>0</v>
      </c>
      <c r="BP131" s="15">
        <f>SUM(COUNTIFS('Data entry'!$R$6:$R$200,'Summary Data'!$A131,'Data entry'!$B$6:$B$200,{"Confirmed";"Probable"},'Data entry'!$AQ$6:$AQ$200,'Data Validation'!$V$9, 'Data entry'!$AP$6:$AP$200,'Data Validation'!$U$3, 'Data entry'!$BD$6:$BD$200,"&lt;&gt;*Negative*"))</f>
        <v>0</v>
      </c>
      <c r="BQ131" s="15">
        <f>SUM(COUNTIFS('Data entry'!$R$6:$R$200,'Summary Data'!$A131,'Data entry'!$B$6:$B$200,{"Confirmed";"Probable"},'Data entry'!$AQ$6:$AQ$200,'Data Validation'!$V$9, 'Data entry'!$AP$6:$AP$200,'Data Validation'!$U$4, 'Data entry'!$BD$6:$BD$200,"&lt;&gt;*Negative*"))</f>
        <v>0</v>
      </c>
      <c r="BR131" s="15">
        <f>SUM(COUNTIFS('Data entry'!$R$6:$R$200,'Summary Data'!$A131,'Data entry'!$B$6:$B$200,{"Confirmed";"Probable"},'Data entry'!$AQ$6:$AQ$200,'Data Validation'!$V$9, 'Data entry'!$AP$6:$AP$200,'Data Validation'!$U$5, 'Data entry'!$BD$6:$BD$200,"&lt;&gt;*Negative*"))</f>
        <v>0</v>
      </c>
      <c r="BS131" s="15">
        <f>SUM(COUNTIFS('Data entry'!$R$6:$R$200,'Summary Data'!$A131,'Data entry'!$B$6:$B$200,{"Confirmed";"Probable"},'Data entry'!$AQ$6:$AQ$200,'Data Validation'!$V$9, 'Data entry'!$AP$6:$AP$200,'Data Validation'!$U$6, 'Data entry'!$BD$6:$BD$200,"&lt;&gt;*Negative*"))</f>
        <v>0</v>
      </c>
      <c r="BT131" s="15">
        <f>SUM(COUNTIFS('Data entry'!$R$6:$R$200,'Summary Data'!$A131,'Data entry'!$B$6:$B$200,{"Confirmed";"Probable"},'Data entry'!$AQ$6:$AQ$200,'Data Validation'!$V$10, 'Data entry'!$AP$6:$AP$200,'Data Validation'!$U$2, 'Data entry'!$BD$6:$BD$200,"&lt;&gt;*Negative*"))</f>
        <v>0</v>
      </c>
      <c r="BU131" s="15">
        <f>SUM(COUNTIFS('Data entry'!$R$6:$R$200,'Summary Data'!$A131,'Data entry'!$B$6:$B$200,{"Confirmed";"Probable"},'Data entry'!$AQ$6:$AQ$200,'Data Validation'!$V$10, 'Data entry'!$AP$6:$AP$200,'Data Validation'!$U$3, 'Data entry'!$BD$6:$BD$200,"&lt;&gt;*Negative*"))</f>
        <v>0</v>
      </c>
      <c r="BV131" s="15">
        <f>SUM(COUNTIFS('Data entry'!$R$6:$R$200,'Summary Data'!$A131,'Data entry'!$B$6:$B$200,{"Confirmed";"Probable"},'Data entry'!$AQ$6:$AQ$200,'Data Validation'!$V$10, 'Data entry'!$AP$6:$AP$200,'Data Validation'!$U$4, 'Data entry'!$BD$6:$BD$200,"&lt;&gt;*Negative*"))</f>
        <v>0</v>
      </c>
      <c r="BW131" s="15">
        <f>SUM(COUNTIFS('Data entry'!$R$6:$R$200,'Summary Data'!$A131,'Data entry'!$B$6:$B$200,{"Confirmed";"Probable"},'Data entry'!$AQ$6:$AQ$200,'Data Validation'!$V$10, 'Data entry'!$AP$6:$AP$200,'Data Validation'!$U$5, 'Data entry'!$BD$6:$BD$200,"&lt;&gt;*Negative*"))</f>
        <v>0</v>
      </c>
      <c r="BX131" s="15">
        <f>SUM(COUNTIFS('Data entry'!$R$6:$R$200,'Summary Data'!$A131,'Data entry'!$B$6:$B$200,{"Confirmed";"Probable"},'Data entry'!$AQ$6:$AQ$200,'Data Validation'!$V$10, 'Data entry'!$AP$6:$AP$200,'Data Validation'!$U$6, 'Data entry'!$BD$6:$BD$200,"&lt;&gt;*Negative*"))</f>
        <v>0</v>
      </c>
      <c r="BY131" s="15">
        <f>SUM(COUNTIFS('Data entry'!$R$6:$R$200,'Summary Data'!$A131,'Data entry'!$B$6:$B$200,{"Confirmed";"Probable"},'Data entry'!$AQ$6:$AQ$200,'Data Validation'!$V$11, 'Data entry'!$AP$6:$AP$200,'Data Validation'!$U$2, 'Data entry'!$BD$6:$BD$200,"&lt;&gt;*Negative*"))</f>
        <v>0</v>
      </c>
      <c r="BZ131" s="15">
        <f>SUM(COUNTIFS('Data entry'!$R$6:$R$200,'Summary Data'!$A131,'Data entry'!$B$6:$B$200,{"Confirmed";"Probable"},'Data entry'!$AQ$6:$AQ$200,'Data Validation'!$V$11, 'Data entry'!$AP$6:$AP$200,'Data Validation'!$U$3, 'Data entry'!$BD$6:$BD$200,"&lt;&gt;*Negative*"))</f>
        <v>0</v>
      </c>
      <c r="CA131" s="15">
        <f>SUM(COUNTIFS('Data entry'!$R$6:$R$200,'Summary Data'!$A131,'Data entry'!$B$6:$B$200,{"Confirmed";"Probable"},'Data entry'!$AQ$6:$AQ$200,'Data Validation'!$V$11, 'Data entry'!$AP$6:$AP$200,'Data Validation'!$U$4, 'Data entry'!$BD$6:$BD$200,"&lt;&gt;*Negative*"))</f>
        <v>0</v>
      </c>
      <c r="CB131" s="15">
        <f>SUM(COUNTIFS('Data entry'!$R$6:$R$200,'Summary Data'!$A131,'Data entry'!$B$6:$B$200,{"Confirmed";"Probable"},'Data entry'!$AQ$6:$AQ$200,'Data Validation'!$V$11, 'Data entry'!$AP$6:$AP$200,'Data Validation'!$U$5, 'Data entry'!$BD$6:$BD$200,"&lt;&gt;*Negative*"))</f>
        <v>0</v>
      </c>
      <c r="CC131" s="15">
        <f>SUM(COUNTIFS('Data entry'!$R$6:$R$200,'Summary Data'!$A131,'Data entry'!$B$6:$B$200,{"Confirmed";"Probable"},'Data entry'!$AQ$6:$AQ$200,'Data Validation'!$V$11, 'Data entry'!$AP$6:$AP$200,'Data Validation'!$U$6, 'Data entry'!$BD$6:$BD$200,"&lt;&gt;*Negative*"))</f>
        <v>0</v>
      </c>
    </row>
    <row r="132" spans="1:81" x14ac:dyDescent="0.3">
      <c r="A132" s="12">
        <f t="shared" si="9"/>
        <v>120</v>
      </c>
      <c r="B132" s="13">
        <f t="shared" si="6"/>
        <v>0</v>
      </c>
      <c r="C132" s="13">
        <f>COUNTIFS('Data entry'!$R$6:$R$200,$A132,'Data entry'!$B$6:$B$200,"Confirmed",'Data entry'!$BD$6:$BD$200,"&lt;&gt;*Negative*")</f>
        <v>0</v>
      </c>
      <c r="D132" s="13">
        <f>COUNTIFS('Data entry'!$R$6:$R$200,$A132,'Data entry'!$B$6:$B$200,"Probable",'Data entry'!$BD$6:$BD$200,"&lt;&gt;*Negative*")</f>
        <v>0</v>
      </c>
      <c r="E132" s="13">
        <f>COUNTIFS('Data entry'!$R$6:$R$200,$A132,'Data entry'!$B$6:$B$200,"DNM")</f>
        <v>0</v>
      </c>
      <c r="F132" s="13">
        <f>SUM(COUNTIFS('Data entry'!$R$6:$R$200,'Summary Data'!$A132,'Data entry'!$B$6:$B$200,{"Confirmed";"Probable"},'Data entry'!$AO$6:$AO$200,$F$10, 'Data entry'!$BD$6:$BD$200,"&lt;&gt;*Negative*"))</f>
        <v>0</v>
      </c>
      <c r="G132" s="13">
        <f>SUM(COUNTIFS('Data entry'!$R$6:$R$200,'Summary Data'!$A132,'Data entry'!$B$6:$B$200,{"Confirmed";"Probable"},'Data entry'!$AO$6:$AO$200,$G$10, 'Data entry'!$BD$6:$BD$200,"&lt;&gt;*Negative*"))</f>
        <v>0</v>
      </c>
      <c r="H132" s="13">
        <f>SUM(COUNTIFS('Data entry'!$R$6:$R$200,'Summary Data'!$A132,'Data entry'!$B$6:$B$200,{"Confirmed";"Probable"},'Data entry'!$AO$6:$AO$200,$H$10, 'Data entry'!$BD$6:$BD$200,"&lt;&gt;*Negative*"))</f>
        <v>0</v>
      </c>
      <c r="I132" s="13">
        <f>SUM(COUNTIFS('Data entry'!$R$6:$R$200,'Summary Data'!$A132,'Data entry'!$B$6:$B$200,{"Confirmed";"Probable"},'Data entry'!$AO$6:$AO$200,$I$10, 'Data entry'!$BD$6:$BD$200,"&lt;&gt;*Negative*"))</f>
        <v>0</v>
      </c>
      <c r="J132" s="13">
        <f>SUM(COUNTIFS('Data entry'!$R$6:$R$200,'Summary Data'!$A132,'Data entry'!$B$6:$B$200,{"Confirmed";"Probable"},'Data entry'!$AO$6:$AO$200,$J$10, 'Data entry'!$BD$6:$BD$200,"&lt;&gt;*Negative*"))</f>
        <v>0</v>
      </c>
      <c r="K132" s="13">
        <f>SUM(COUNTIFS('Data entry'!$R$6:$R$200,'Summary Data'!$A132,'Data entry'!$B$6:$B$200,{"Confirmed";"Probable"},'Data entry'!$AO$6:$AO$200,$K$10, 'Data entry'!$BD$6:$BD$200,"&lt;&gt;*Negative*"))</f>
        <v>0</v>
      </c>
      <c r="L132" s="13">
        <f>SUM(COUNTIFS('Data entry'!$R$6:$R$200,'Summary Data'!$A132,'Data entry'!$B$6:$B$200,{"Confirmed";"Probable"},'Data entry'!$AO$6:$AO$200,$L$10, 'Data entry'!$BD$6:$BD$200,"&lt;&gt;*Negative*"))</f>
        <v>0</v>
      </c>
      <c r="M132" s="13">
        <f>SUM(COUNTIFS('Data entry'!$R$6:$R$200,'Summary Data'!$A132,'Data entry'!$B$6:$B$200,{"Confirmed";"Probable"},'Data entry'!$AO$6:$AO$200,$M$10, 'Data entry'!$BD$6:$BD$200,"&lt;&gt;*Negative*"))</f>
        <v>0</v>
      </c>
      <c r="N132" s="13">
        <f>SUM(COUNTIFS('Data entry'!$R$6:$R$200,'Summary Data'!$A132,'Data entry'!$B$6:$B$200,{"Confirmed";"Probable"},'Data entry'!$AO$6:$AO$200,$N$10, 'Data entry'!$BD$6:$BD$200,"&lt;&gt;*Negative*"))</f>
        <v>0</v>
      </c>
      <c r="O132" s="15">
        <f t="shared" si="7"/>
        <v>0</v>
      </c>
      <c r="P132" s="15">
        <f t="shared" si="8"/>
        <v>0</v>
      </c>
      <c r="Q132" s="15">
        <f>SUM(COUNTIFS('Data entry'!$R$6:$R$200,'Summary Data'!$A132,'Data entry'!$B$6:$B$200,{"Confirmed";"Probable"},'Data entry'!$AP$6:$AP$200,'Data Validation'!$U$2, 'Data entry'!$BD$6:$BD$200,"&lt;&gt;*Negative*"))</f>
        <v>0</v>
      </c>
      <c r="R132" s="15">
        <f>SUM(COUNTIFS('Data entry'!$R$6:$R$200,'Summary Data'!$A132,'Data entry'!$B$6:$B$200,{"Confirmed";"Probable"},'Data entry'!$AP$6:$AP$200,'Data Validation'!$U$3, 'Data entry'!$BD$6:$BD$200,"&lt;&gt;*Negative*"))</f>
        <v>0</v>
      </c>
      <c r="S132" s="15">
        <f>SUM(COUNTIFS('Data entry'!$R$6:$R$200,'Summary Data'!$A132,'Data entry'!$B$6:$B$200,{"Confirmed";"Probable"},'Data entry'!$AP$6:$AP$200,'Data Validation'!$U$4, 'Data entry'!$BD$6:$BD$200,"&lt;&gt;*Negative*"))</f>
        <v>0</v>
      </c>
      <c r="T132" s="15">
        <f>SUM(COUNTIFS('Data entry'!$R$6:$R$200,'Summary Data'!$A132,'Data entry'!$B$6:$B$200,{"Confirmed";"Probable"},'Data entry'!$AP$6:$AP$200,'Data Validation'!$U$5, 'Data entry'!$BD$6:$BD$200,"&lt;&gt;*Negative*"))</f>
        <v>0</v>
      </c>
      <c r="U132" s="15">
        <f>SUM(COUNTIFS('Data entry'!$R$6:$R$200,'Summary Data'!$A132,'Data entry'!$B$6:$B$200,{"Confirmed";"Probable"},'Data entry'!$AP$6:$AP$200,'Data Validation'!$U$6, 'Data entry'!$BD$6:$BD$200,"&lt;&gt;*Negative*"))</f>
        <v>0</v>
      </c>
      <c r="V132" s="15">
        <f>SUM(COUNTIFS('Data entry'!$R$6:$R$200,'Summary Data'!$A132,'Data entry'!$B$6:$B$200,{"Confirmed";"Probable"},'Data entry'!$AQ$6:$AQ$200,'Data Validation'!$V$2, 'Data entry'!$BD$6:$BD$200,"&lt;&gt;*Negative*"))</f>
        <v>0</v>
      </c>
      <c r="W132" s="15">
        <f>SUM(COUNTIFS('Data entry'!$R$6:$R$200,'Summary Data'!$A132,'Data entry'!$B$6:$B$200,{"Confirmed";"Probable"},'Data entry'!$AQ$6:$AQ$200,'Data Validation'!$V$3, 'Data entry'!$BD$6:$BD$200,"&lt;&gt;*Negative*"))</f>
        <v>0</v>
      </c>
      <c r="X132" s="15">
        <f>SUM(COUNTIFS('Data entry'!$R$6:$R$200,'Summary Data'!$A132,'Data entry'!$B$6:$B$200,{"Confirmed";"Probable"},'Data entry'!$AQ$6:$AQ$200,'Data Validation'!$V$4, 'Data entry'!$BD$6:$BD$200,"&lt;&gt;*Negative*"))</f>
        <v>0</v>
      </c>
      <c r="Y132" s="15">
        <f>SUM(COUNTIFS('Data entry'!$R$6:$R$200,'Summary Data'!$A132,'Data entry'!$B$6:$B$200,{"Confirmed";"Probable"},'Data entry'!$AQ$6:$AQ$200,'Data Validation'!$V$5, 'Data entry'!$BD$6:$BD$200,"&lt;&gt;*Negative*"))</f>
        <v>0</v>
      </c>
      <c r="Z132" s="15">
        <f>SUM(COUNTIFS('Data entry'!$R$6:$R$200,'Summary Data'!$A132,'Data entry'!$B$6:$B$200,{"Confirmed";"Probable"},'Data entry'!$AQ$6:$AQ$200,'Data Validation'!$V$6, 'Data entry'!$BD$6:$BD$200,"&lt;&gt;*Negative*"))</f>
        <v>0</v>
      </c>
      <c r="AA132" s="15">
        <f>SUM(COUNTIFS('Data entry'!$R$6:$R$200,'Summary Data'!$A132,'Data entry'!$B$6:$B$200,{"Confirmed";"Probable"},'Data entry'!$AQ$6:$AQ$200,'Data Validation'!$V$7, 'Data entry'!$BD$6:$BD$200,"&lt;&gt;*Negative*"))</f>
        <v>0</v>
      </c>
      <c r="AB132" s="15">
        <f>SUM(COUNTIFS('Data entry'!$R$6:$R$200,'Summary Data'!$A132,'Data entry'!$B$6:$B$200,{"Confirmed";"Probable"},'Data entry'!$AQ$6:$AQ$200,'Data Validation'!$V$8, 'Data entry'!$BD$6:$BD$200,"&lt;&gt;*Negative*"))</f>
        <v>0</v>
      </c>
      <c r="AC132" s="15">
        <f>SUM(COUNTIFS('Data entry'!$R$6:$R$200,'Summary Data'!$A132,'Data entry'!$B$6:$B$200,{"Confirmed";"Probable"},'Data entry'!$AQ$6:$AQ$200,'Data Validation'!$V$9, 'Data entry'!$BD$6:$BD$200,"&lt;&gt;*Negative*"))</f>
        <v>0</v>
      </c>
      <c r="AD132" s="15">
        <f>SUM(COUNTIFS('Data entry'!$R$6:$R$200,'Summary Data'!$A132,'Data entry'!$B$6:$B$200,{"Confirmed";"Probable"},'Data entry'!$AQ$6:$AQ$200,'Data Validation'!$V$10, 'Data entry'!$BD$6:$BD$200,"&lt;&gt;*Negative*"))</f>
        <v>0</v>
      </c>
      <c r="AE132" s="15">
        <f>SUM(COUNTIFS('Data entry'!$R$6:$R$200,'Summary Data'!$A132,'Data entry'!$B$6:$B$200,{"Confirmed";"Probable"},'Data entry'!$AQ$6:$AQ$200,'Data Validation'!$V$11, 'Data entry'!$BD$6:$BD$200,"&lt;&gt;*Negative*"))</f>
        <v>0</v>
      </c>
      <c r="AF132" s="15">
        <f>SUM(COUNTIFS('Data entry'!$R$6:$R$200,'Summary Data'!$A132,'Data entry'!$B$6:$B$200,{"Confirmed";"Probable"},'Data entry'!$AQ$6:$AQ$200,'Data Validation'!$V$2, 'Data entry'!$AP$6:$AP$200,'Data Validation'!$U$2, 'Data entry'!$BD$6:$BD$200,"&lt;&gt;*Negative*"))</f>
        <v>0</v>
      </c>
      <c r="AG132" s="15">
        <f>SUM(COUNTIFS('Data entry'!$R$6:$R$200,'Summary Data'!$A132,'Data entry'!$B$6:$B$200,{"Confirmed";"Probable"},'Data entry'!$AQ$6:$AQ$200,'Data Validation'!$V$2, 'Data entry'!$AP$6:$AP$200,'Data Validation'!$U$3, 'Data entry'!$BD$6:$BD$200,"&lt;&gt;*Negative*"))</f>
        <v>0</v>
      </c>
      <c r="AH132" s="15">
        <f>SUM(COUNTIFS('Data entry'!$R$6:$R$200,'Summary Data'!$A132,'Data entry'!$B$6:$B$200,{"Confirmed";"Probable"},'Data entry'!$AQ$6:$AQ$200,'Data Validation'!$V$2, 'Data entry'!$AP$6:$AP$200,'Data Validation'!$U$4, 'Data entry'!$BD$6:$BD$200,"&lt;&gt;*Negative*"))</f>
        <v>0</v>
      </c>
      <c r="AI132" s="15">
        <f>SUM(COUNTIFS('Data entry'!$R$6:$R$200,'Summary Data'!$A132,'Data entry'!$B$6:$B$200,{"Confirmed";"Probable"},'Data entry'!$AQ$6:$AQ$200,'Data Validation'!$V$2, 'Data entry'!$AP$6:$AP$200,'Data Validation'!$U$5, 'Data entry'!$BD$6:$BD$200,"&lt;&gt;*Negative*"))</f>
        <v>0</v>
      </c>
      <c r="AJ132" s="15">
        <f>SUM(COUNTIFS('Data entry'!$R$6:$R$200,'Summary Data'!$A132,'Data entry'!$B$6:$B$200,{"Confirmed";"Probable"},'Data entry'!$AQ$6:$AQ$200,'Data Validation'!$V$2, 'Data entry'!$AP$6:$AP$200,'Data Validation'!$U$6, 'Data entry'!$BD$6:$BD$200,"&lt;&gt;*Negative*"))</f>
        <v>0</v>
      </c>
      <c r="AK132" s="15">
        <f>SUM(COUNTIFS('Data entry'!$R$6:$R$200,'Summary Data'!$A132,'Data entry'!$B$6:$B$200,{"Confirmed";"Probable"},'Data entry'!$AQ$6:$AQ$200,'Data Validation'!$V$3, 'Data entry'!$AP$6:$AP$200,'Data Validation'!$U$2, 'Data entry'!$BD$6:$BD$200,"&lt;&gt;*Negative*"))</f>
        <v>0</v>
      </c>
      <c r="AL132" s="15">
        <f>SUM(COUNTIFS('Data entry'!$R$6:$R$200,'Summary Data'!$A132,'Data entry'!$B$6:$B$200,{"Confirmed";"Probable"},'Data entry'!$AQ$6:$AQ$200,'Data Validation'!$V$3, 'Data entry'!$AP$6:$AP$200,'Data Validation'!$U$3, 'Data entry'!$BD$6:$BD$200,"&lt;&gt;*Negative*"))</f>
        <v>0</v>
      </c>
      <c r="AM132" s="15">
        <f>SUM(COUNTIFS('Data entry'!$R$6:$R$200,'Summary Data'!$A132,'Data entry'!$B$6:$B$200,{"Confirmed";"Probable"},'Data entry'!$AQ$6:$AQ$200,'Data Validation'!$V$3, 'Data entry'!$AP$6:$AP$200,'Data Validation'!$U$4, 'Data entry'!$BD$6:$BD$200,"&lt;&gt;*Negative*"))</f>
        <v>0</v>
      </c>
      <c r="AN132" s="15">
        <f>SUM(COUNTIFS('Data entry'!$R$6:$R$200,'Summary Data'!$A132,'Data entry'!$B$6:$B$200,{"Confirmed";"Probable"},'Data entry'!$AQ$6:$AQ$200,'Data Validation'!$V$3, 'Data entry'!$AP$6:$AP$200,'Data Validation'!$U$5, 'Data entry'!$BD$6:$BD$200,"&lt;&gt;*Negative*"))</f>
        <v>0</v>
      </c>
      <c r="AO132" s="15">
        <f>SUM(COUNTIFS('Data entry'!$R$6:$R$200,'Summary Data'!$A132,'Data entry'!$B$6:$B$200,{"Confirmed";"Probable"},'Data entry'!$AQ$6:$AQ$200,'Data Validation'!$V$3, 'Data entry'!$AP$6:$AP$200,'Data Validation'!$U$6, 'Data entry'!$BD$6:$BD$200,"&lt;&gt;*Negative*"))</f>
        <v>0</v>
      </c>
      <c r="AP132" s="15">
        <f>SUM(COUNTIFS('Data entry'!$R$6:$R$200,'Summary Data'!$A132,'Data entry'!$B$6:$B$200,{"Confirmed";"Probable"},'Data entry'!$AQ$6:$AQ$200,'Data Validation'!$V$4, 'Data entry'!$AP$6:$AP$200,'Data Validation'!$U$2, 'Data entry'!$BD$6:$BD$200,"&lt;&gt;*Negative*"))</f>
        <v>0</v>
      </c>
      <c r="AQ132" s="15">
        <f>SUM(COUNTIFS('Data entry'!$R$6:$R$200,'Summary Data'!$A132,'Data entry'!$B$6:$B$200,{"Confirmed";"Probable"},'Data entry'!$AQ$6:$AQ$200,'Data Validation'!$V$4, 'Data entry'!$AP$6:$AP$200,'Data Validation'!$U$3, 'Data entry'!$BD$6:$BD$200,"&lt;&gt;*Negative*"))</f>
        <v>0</v>
      </c>
      <c r="AR132" s="15">
        <f>SUM(COUNTIFS('Data entry'!$R$6:$R$200,'Summary Data'!$A132,'Data entry'!$B$6:$B$200,{"Confirmed";"Probable"},'Data entry'!$AQ$6:$AQ$200,'Data Validation'!$V$4, 'Data entry'!$AP$6:$AP$200,'Data Validation'!$U$4, 'Data entry'!$BD$6:$BD$200,"&lt;&gt;*Negative*"))</f>
        <v>0</v>
      </c>
      <c r="AS132" s="15">
        <f>SUM(COUNTIFS('Data entry'!$R$6:$R$200,'Summary Data'!$A132,'Data entry'!$B$6:$B$200,{"Confirmed";"Probable"},'Data entry'!$AQ$6:$AQ$200,'Data Validation'!$V$4, 'Data entry'!$AP$6:$AP$200,'Data Validation'!$U$5, 'Data entry'!$BD$6:$BD$200,"&lt;&gt;*Negative*"))</f>
        <v>0</v>
      </c>
      <c r="AT132" s="15">
        <f>SUM(COUNTIFS('Data entry'!$R$6:$R$200,'Summary Data'!$A132,'Data entry'!$B$6:$B$200,{"Confirmed";"Probable"},'Data entry'!$AQ$6:$AQ$200,'Data Validation'!$V$4, 'Data entry'!$AP$6:$AP$200,'Data Validation'!$U$6, 'Data entry'!$BD$6:$BD$200,"&lt;&gt;*Negative*"))</f>
        <v>0</v>
      </c>
      <c r="AU132" s="15">
        <f>SUM(COUNTIFS('Data entry'!$R$6:$R$200,'Summary Data'!$A132,'Data entry'!$B$6:$B$200,{"Confirmed";"Probable"},'Data entry'!$AQ$6:$AQ$200,'Data Validation'!$V$5, 'Data entry'!$AP$6:$AP$200,'Data Validation'!$U$2, 'Data entry'!$BD$6:$BD$200,"&lt;&gt;*Negative*"))</f>
        <v>0</v>
      </c>
      <c r="AV132" s="15">
        <f>SUM(COUNTIFS('Data entry'!$R$6:$R$200,'Summary Data'!$A132,'Data entry'!$B$6:$B$200,{"Confirmed";"Probable"},'Data entry'!$AQ$6:$AQ$200,'Data Validation'!$V$5, 'Data entry'!$AP$6:$AP$200,'Data Validation'!$U$3, 'Data entry'!$BD$6:$BD$200,"&lt;&gt;*Negative*"))</f>
        <v>0</v>
      </c>
      <c r="AW132" s="15">
        <f>SUM(COUNTIFS('Data entry'!$R$6:$R$200,'Summary Data'!$A132,'Data entry'!$B$6:$B$200,{"Confirmed";"Probable"},'Data entry'!$AQ$6:$AQ$200,'Data Validation'!$V$5, 'Data entry'!$AP$6:$AP$200,'Data Validation'!$U$4, 'Data entry'!$BD$6:$BD$200,"&lt;&gt;*Negative*"))</f>
        <v>0</v>
      </c>
      <c r="AX132" s="15">
        <f>SUM(COUNTIFS('Data entry'!$R$6:$R$200,'Summary Data'!$A132,'Data entry'!$B$6:$B$200,{"Confirmed";"Probable"},'Data entry'!$AQ$6:$AQ$200,'Data Validation'!$V$5, 'Data entry'!$AP$6:$AP$200,'Data Validation'!$U$5, 'Data entry'!$BD$6:$BD$200,"&lt;&gt;*Negative*"))</f>
        <v>0</v>
      </c>
      <c r="AY132" s="15">
        <f>SUM(COUNTIFS('Data entry'!$R$6:$R$200,'Summary Data'!$A132,'Data entry'!$B$6:$B$200,{"Confirmed";"Probable"},'Data entry'!$AQ$6:$AQ$200,'Data Validation'!$V$5, 'Data entry'!$AP$6:$AP$200,'Data Validation'!$U$6, 'Data entry'!$BD$6:$BD$200,"&lt;&gt;*Negative*"))</f>
        <v>0</v>
      </c>
      <c r="AZ132" s="15">
        <f>SUM(COUNTIFS('Data entry'!$R$6:$R$200,'Summary Data'!$A132,'Data entry'!$B$6:$B$200,{"Confirmed";"Probable"},'Data entry'!$AQ$6:$AQ$200,'Data Validation'!$V$6, 'Data entry'!$AP$6:$AP$200,'Data Validation'!$U$2, 'Data entry'!$BD$6:$BD$200,"&lt;&gt;*Negative*"))</f>
        <v>0</v>
      </c>
      <c r="BA132" s="15">
        <f>SUM(COUNTIFS('Data entry'!$R$6:$R$200,'Summary Data'!$A132,'Data entry'!$B$6:$B$200,{"Confirmed";"Probable"},'Data entry'!$AQ$6:$AQ$200,'Data Validation'!$V$6, 'Data entry'!$AP$6:$AP$200,'Data Validation'!$U$3, 'Data entry'!$BD$6:$BD$200,"&lt;&gt;*Negative*"))</f>
        <v>0</v>
      </c>
      <c r="BB132" s="15">
        <f>SUM(COUNTIFS('Data entry'!$R$6:$R$200,'Summary Data'!$A132,'Data entry'!$B$6:$B$200,{"Confirmed";"Probable"},'Data entry'!$AQ$6:$AQ$200,'Data Validation'!$V$6, 'Data entry'!$AP$6:$AP$200,'Data Validation'!$U$4, 'Data entry'!$BD$6:$BD$200,"&lt;&gt;*Negative*"))</f>
        <v>0</v>
      </c>
      <c r="BC132" s="15">
        <f>SUM(COUNTIFS('Data entry'!$R$6:$R$200,'Summary Data'!$A132,'Data entry'!$B$6:$B$200,{"Confirmed";"Probable"},'Data entry'!$AQ$6:$AQ$200,'Data Validation'!$V$6, 'Data entry'!$AP$6:$AP$200,'Data Validation'!$U$5, 'Data entry'!$BD$6:$BD$200,"&lt;&gt;*Negative*"))</f>
        <v>0</v>
      </c>
      <c r="BD132" s="15">
        <f>SUM(COUNTIFS('Data entry'!$R$6:$R$200,'Summary Data'!$A132,'Data entry'!$B$6:$B$200,{"Confirmed";"Probable"},'Data entry'!$AQ$6:$AQ$200,'Data Validation'!$V$6, 'Data entry'!$AP$6:$AP$200,'Data Validation'!$U$6, 'Data entry'!$BD$6:$BD$200,"&lt;&gt;*Negative*"))</f>
        <v>0</v>
      </c>
      <c r="BE132" s="15">
        <f>SUM(COUNTIFS('Data entry'!$R$6:$R$200,'Summary Data'!$A132,'Data entry'!$B$6:$B$200,{"Confirmed";"Probable"},'Data entry'!$AQ$6:$AQ$200,'Data Validation'!$V$7, 'Data entry'!$AP$6:$AP$200,'Data Validation'!$U$2, 'Data entry'!$BD$6:$BD$200,"&lt;&gt;*Negative*"))</f>
        <v>0</v>
      </c>
      <c r="BF132" s="15">
        <f>SUM(COUNTIFS('Data entry'!$R$6:$R$200,'Summary Data'!$A132,'Data entry'!$B$6:$B$200,{"Confirmed";"Probable"},'Data entry'!$AQ$6:$AQ$200,'Data Validation'!$V$7, 'Data entry'!$AP$6:$AP$200,'Data Validation'!$U$3, 'Data entry'!$BD$6:$BD$200,"&lt;&gt;*Negative*"))</f>
        <v>0</v>
      </c>
      <c r="BG132" s="15">
        <f>SUM(COUNTIFS('Data entry'!$R$6:$R$200,'Summary Data'!$A132,'Data entry'!$B$6:$B$200,{"Confirmed";"Probable"},'Data entry'!$AQ$6:$AQ$200,'Data Validation'!$V$7, 'Data entry'!$AP$6:$AP$200,'Data Validation'!$U$4, 'Data entry'!$BD$6:$BD$200,"&lt;&gt;*Negative*"))</f>
        <v>0</v>
      </c>
      <c r="BH132" s="15">
        <f>SUM(COUNTIFS('Data entry'!$R$6:$R$200,'Summary Data'!$A132,'Data entry'!$B$6:$B$200,{"Confirmed";"Probable"},'Data entry'!$AQ$6:$AQ$200,'Data Validation'!$V$7, 'Data entry'!$AP$6:$AP$200,'Data Validation'!$U$5, 'Data entry'!$BD$6:$BD$200,"&lt;&gt;*Negative*"))</f>
        <v>0</v>
      </c>
      <c r="BI132" s="15">
        <f>SUM(COUNTIFS('Data entry'!$R$6:$R$200,'Summary Data'!$A132,'Data entry'!$B$6:$B$200,{"Confirmed";"Probable"},'Data entry'!$AQ$6:$AQ$200,'Data Validation'!$V$7, 'Data entry'!$AP$6:$AP$200,'Data Validation'!$U$6, 'Data entry'!$BD$6:$BD$200,"&lt;&gt;*Negative*"))</f>
        <v>0</v>
      </c>
      <c r="BJ132" s="15">
        <f>SUM(COUNTIFS('Data entry'!$R$6:$R$200,'Summary Data'!$A132,'Data entry'!$B$6:$B$200,{"Confirmed";"Probable"},'Data entry'!$AQ$6:$AQ$200,'Data Validation'!$V$8, 'Data entry'!$AP$6:$AP$200,'Data Validation'!$U$2, 'Data entry'!$BD$6:$BD$200,"&lt;&gt;*Negative*"))</f>
        <v>0</v>
      </c>
      <c r="BK132" s="15">
        <f>SUM(COUNTIFS('Data entry'!$R$6:$R$200,'Summary Data'!$A132,'Data entry'!$B$6:$B$200,{"Confirmed";"Probable"},'Data entry'!$AQ$6:$AQ$200,'Data Validation'!$V$8, 'Data entry'!$AP$6:$AP$200,'Data Validation'!$U$3, 'Data entry'!$BD$6:$BD$200,"&lt;&gt;*Negative*"))</f>
        <v>0</v>
      </c>
      <c r="BL132" s="15">
        <f>SUM(COUNTIFS('Data entry'!$R$6:$R$200,'Summary Data'!$A132,'Data entry'!$B$6:$B$200,{"Confirmed";"Probable"},'Data entry'!$AQ$6:$AQ$200,'Data Validation'!$V$8, 'Data entry'!$AP$6:$AP$200,'Data Validation'!$U$4, 'Data entry'!$BD$6:$BD$200,"&lt;&gt;*Negative*"))</f>
        <v>0</v>
      </c>
      <c r="BM132" s="15">
        <f>SUM(COUNTIFS('Data entry'!$R$6:$R$200,'Summary Data'!$A132,'Data entry'!$B$6:$B$200,{"Confirmed";"Probable"},'Data entry'!$AQ$6:$AQ$200,'Data Validation'!$V$8, 'Data entry'!$AP$6:$AP$200,'Data Validation'!$U$5, 'Data entry'!$BD$6:$BD$200,"&lt;&gt;*Negative*"))</f>
        <v>0</v>
      </c>
      <c r="BN132" s="15">
        <f>SUM(COUNTIFS('Data entry'!$R$6:$R$200,'Summary Data'!$A132,'Data entry'!$B$6:$B$200,{"Confirmed";"Probable"},'Data entry'!$AQ$6:$AQ$200,'Data Validation'!$V$8, 'Data entry'!$AP$6:$AP$200,'Data Validation'!$U$6, 'Data entry'!$BD$6:$BD$200,"&lt;&gt;*Negative*"))</f>
        <v>0</v>
      </c>
      <c r="BO132" s="15">
        <f>SUM(COUNTIFS('Data entry'!$R$6:$R$200,'Summary Data'!$A132,'Data entry'!$B$6:$B$200,{"Confirmed";"Probable"},'Data entry'!$AQ$6:$AQ$200,'Data Validation'!$V$9, 'Data entry'!$AP$6:$AP$200,'Data Validation'!$U$2, 'Data entry'!$BD$6:$BD$200,"&lt;&gt;*Negative*"))</f>
        <v>0</v>
      </c>
      <c r="BP132" s="15">
        <f>SUM(COUNTIFS('Data entry'!$R$6:$R$200,'Summary Data'!$A132,'Data entry'!$B$6:$B$200,{"Confirmed";"Probable"},'Data entry'!$AQ$6:$AQ$200,'Data Validation'!$V$9, 'Data entry'!$AP$6:$AP$200,'Data Validation'!$U$3, 'Data entry'!$BD$6:$BD$200,"&lt;&gt;*Negative*"))</f>
        <v>0</v>
      </c>
      <c r="BQ132" s="15">
        <f>SUM(COUNTIFS('Data entry'!$R$6:$R$200,'Summary Data'!$A132,'Data entry'!$B$6:$B$200,{"Confirmed";"Probable"},'Data entry'!$AQ$6:$AQ$200,'Data Validation'!$V$9, 'Data entry'!$AP$6:$AP$200,'Data Validation'!$U$4, 'Data entry'!$BD$6:$BD$200,"&lt;&gt;*Negative*"))</f>
        <v>0</v>
      </c>
      <c r="BR132" s="15">
        <f>SUM(COUNTIFS('Data entry'!$R$6:$R$200,'Summary Data'!$A132,'Data entry'!$B$6:$B$200,{"Confirmed";"Probable"},'Data entry'!$AQ$6:$AQ$200,'Data Validation'!$V$9, 'Data entry'!$AP$6:$AP$200,'Data Validation'!$U$5, 'Data entry'!$BD$6:$BD$200,"&lt;&gt;*Negative*"))</f>
        <v>0</v>
      </c>
      <c r="BS132" s="15">
        <f>SUM(COUNTIFS('Data entry'!$R$6:$R$200,'Summary Data'!$A132,'Data entry'!$B$6:$B$200,{"Confirmed";"Probable"},'Data entry'!$AQ$6:$AQ$200,'Data Validation'!$V$9, 'Data entry'!$AP$6:$AP$200,'Data Validation'!$U$6, 'Data entry'!$BD$6:$BD$200,"&lt;&gt;*Negative*"))</f>
        <v>0</v>
      </c>
      <c r="BT132" s="15">
        <f>SUM(COUNTIFS('Data entry'!$R$6:$R$200,'Summary Data'!$A132,'Data entry'!$B$6:$B$200,{"Confirmed";"Probable"},'Data entry'!$AQ$6:$AQ$200,'Data Validation'!$V$10, 'Data entry'!$AP$6:$AP$200,'Data Validation'!$U$2, 'Data entry'!$BD$6:$BD$200,"&lt;&gt;*Negative*"))</f>
        <v>0</v>
      </c>
      <c r="BU132" s="15">
        <f>SUM(COUNTIFS('Data entry'!$R$6:$R$200,'Summary Data'!$A132,'Data entry'!$B$6:$B$200,{"Confirmed";"Probable"},'Data entry'!$AQ$6:$AQ$200,'Data Validation'!$V$10, 'Data entry'!$AP$6:$AP$200,'Data Validation'!$U$3, 'Data entry'!$BD$6:$BD$200,"&lt;&gt;*Negative*"))</f>
        <v>0</v>
      </c>
      <c r="BV132" s="15">
        <f>SUM(COUNTIFS('Data entry'!$R$6:$R$200,'Summary Data'!$A132,'Data entry'!$B$6:$B$200,{"Confirmed";"Probable"},'Data entry'!$AQ$6:$AQ$200,'Data Validation'!$V$10, 'Data entry'!$AP$6:$AP$200,'Data Validation'!$U$4, 'Data entry'!$BD$6:$BD$200,"&lt;&gt;*Negative*"))</f>
        <v>0</v>
      </c>
      <c r="BW132" s="15">
        <f>SUM(COUNTIFS('Data entry'!$R$6:$R$200,'Summary Data'!$A132,'Data entry'!$B$6:$B$200,{"Confirmed";"Probable"},'Data entry'!$AQ$6:$AQ$200,'Data Validation'!$V$10, 'Data entry'!$AP$6:$AP$200,'Data Validation'!$U$5, 'Data entry'!$BD$6:$BD$200,"&lt;&gt;*Negative*"))</f>
        <v>0</v>
      </c>
      <c r="BX132" s="15">
        <f>SUM(COUNTIFS('Data entry'!$R$6:$R$200,'Summary Data'!$A132,'Data entry'!$B$6:$B$200,{"Confirmed";"Probable"},'Data entry'!$AQ$6:$AQ$200,'Data Validation'!$V$10, 'Data entry'!$AP$6:$AP$200,'Data Validation'!$U$6, 'Data entry'!$BD$6:$BD$200,"&lt;&gt;*Negative*"))</f>
        <v>0</v>
      </c>
      <c r="BY132" s="15">
        <f>SUM(COUNTIFS('Data entry'!$R$6:$R$200,'Summary Data'!$A132,'Data entry'!$B$6:$B$200,{"Confirmed";"Probable"},'Data entry'!$AQ$6:$AQ$200,'Data Validation'!$V$11, 'Data entry'!$AP$6:$AP$200,'Data Validation'!$U$2, 'Data entry'!$BD$6:$BD$200,"&lt;&gt;*Negative*"))</f>
        <v>0</v>
      </c>
      <c r="BZ132" s="15">
        <f>SUM(COUNTIFS('Data entry'!$R$6:$R$200,'Summary Data'!$A132,'Data entry'!$B$6:$B$200,{"Confirmed";"Probable"},'Data entry'!$AQ$6:$AQ$200,'Data Validation'!$V$11, 'Data entry'!$AP$6:$AP$200,'Data Validation'!$U$3, 'Data entry'!$BD$6:$BD$200,"&lt;&gt;*Negative*"))</f>
        <v>0</v>
      </c>
      <c r="CA132" s="15">
        <f>SUM(COUNTIFS('Data entry'!$R$6:$R$200,'Summary Data'!$A132,'Data entry'!$B$6:$B$200,{"Confirmed";"Probable"},'Data entry'!$AQ$6:$AQ$200,'Data Validation'!$V$11, 'Data entry'!$AP$6:$AP$200,'Data Validation'!$U$4, 'Data entry'!$BD$6:$BD$200,"&lt;&gt;*Negative*"))</f>
        <v>0</v>
      </c>
      <c r="CB132" s="15">
        <f>SUM(COUNTIFS('Data entry'!$R$6:$R$200,'Summary Data'!$A132,'Data entry'!$B$6:$B$200,{"Confirmed";"Probable"},'Data entry'!$AQ$6:$AQ$200,'Data Validation'!$V$11, 'Data entry'!$AP$6:$AP$200,'Data Validation'!$U$5, 'Data entry'!$BD$6:$BD$200,"&lt;&gt;*Negative*"))</f>
        <v>0</v>
      </c>
      <c r="CC132" s="15">
        <f>SUM(COUNTIFS('Data entry'!$R$6:$R$200,'Summary Data'!$A132,'Data entry'!$B$6:$B$200,{"Confirmed";"Probable"},'Data entry'!$AQ$6:$AQ$200,'Data Validation'!$V$11, 'Data entry'!$AP$6:$AP$200,'Data Validation'!$U$6, 'Data entry'!$BD$6:$BD$200,"&lt;&gt;*Negative*"))</f>
        <v>0</v>
      </c>
    </row>
    <row r="133" spans="1:81" x14ac:dyDescent="0.3">
      <c r="A133" s="12">
        <f t="shared" si="9"/>
        <v>121</v>
      </c>
      <c r="B133" s="13">
        <f t="shared" si="6"/>
        <v>0</v>
      </c>
      <c r="C133" s="13">
        <f>COUNTIFS('Data entry'!$R$6:$R$200,$A133,'Data entry'!$B$6:$B$200,"Confirmed",'Data entry'!$BD$6:$BD$200,"&lt;&gt;*Negative*")</f>
        <v>0</v>
      </c>
      <c r="D133" s="13">
        <f>COUNTIFS('Data entry'!$R$6:$R$200,$A133,'Data entry'!$B$6:$B$200,"Probable",'Data entry'!$BD$6:$BD$200,"&lt;&gt;*Negative*")</f>
        <v>0</v>
      </c>
      <c r="E133" s="13">
        <f>COUNTIFS('Data entry'!$R$6:$R$200,$A133,'Data entry'!$B$6:$B$200,"DNM")</f>
        <v>0</v>
      </c>
      <c r="F133" s="13">
        <f>SUM(COUNTIFS('Data entry'!$R$6:$R$200,'Summary Data'!$A133,'Data entry'!$B$6:$B$200,{"Confirmed";"Probable"},'Data entry'!$AO$6:$AO$200,$F$10, 'Data entry'!$BD$6:$BD$200,"&lt;&gt;*Negative*"))</f>
        <v>0</v>
      </c>
      <c r="G133" s="13">
        <f>SUM(COUNTIFS('Data entry'!$R$6:$R$200,'Summary Data'!$A133,'Data entry'!$B$6:$B$200,{"Confirmed";"Probable"},'Data entry'!$AO$6:$AO$200,$G$10, 'Data entry'!$BD$6:$BD$200,"&lt;&gt;*Negative*"))</f>
        <v>0</v>
      </c>
      <c r="H133" s="13">
        <f>SUM(COUNTIFS('Data entry'!$R$6:$R$200,'Summary Data'!$A133,'Data entry'!$B$6:$B$200,{"Confirmed";"Probable"},'Data entry'!$AO$6:$AO$200,$H$10, 'Data entry'!$BD$6:$BD$200,"&lt;&gt;*Negative*"))</f>
        <v>0</v>
      </c>
      <c r="I133" s="13">
        <f>SUM(COUNTIFS('Data entry'!$R$6:$R$200,'Summary Data'!$A133,'Data entry'!$B$6:$B$200,{"Confirmed";"Probable"},'Data entry'!$AO$6:$AO$200,$I$10, 'Data entry'!$BD$6:$BD$200,"&lt;&gt;*Negative*"))</f>
        <v>0</v>
      </c>
      <c r="J133" s="13">
        <f>SUM(COUNTIFS('Data entry'!$R$6:$R$200,'Summary Data'!$A133,'Data entry'!$B$6:$B$200,{"Confirmed";"Probable"},'Data entry'!$AO$6:$AO$200,$J$10, 'Data entry'!$BD$6:$BD$200,"&lt;&gt;*Negative*"))</f>
        <v>0</v>
      </c>
      <c r="K133" s="13">
        <f>SUM(COUNTIFS('Data entry'!$R$6:$R$200,'Summary Data'!$A133,'Data entry'!$B$6:$B$200,{"Confirmed";"Probable"},'Data entry'!$AO$6:$AO$200,$K$10, 'Data entry'!$BD$6:$BD$200,"&lt;&gt;*Negative*"))</f>
        <v>0</v>
      </c>
      <c r="L133" s="13">
        <f>SUM(COUNTIFS('Data entry'!$R$6:$R$200,'Summary Data'!$A133,'Data entry'!$B$6:$B$200,{"Confirmed";"Probable"},'Data entry'!$AO$6:$AO$200,$L$10, 'Data entry'!$BD$6:$BD$200,"&lt;&gt;*Negative*"))</f>
        <v>0</v>
      </c>
      <c r="M133" s="13">
        <f>SUM(COUNTIFS('Data entry'!$R$6:$R$200,'Summary Data'!$A133,'Data entry'!$B$6:$B$200,{"Confirmed";"Probable"},'Data entry'!$AO$6:$AO$200,$M$10, 'Data entry'!$BD$6:$BD$200,"&lt;&gt;*Negative*"))</f>
        <v>0</v>
      </c>
      <c r="N133" s="13">
        <f>SUM(COUNTIFS('Data entry'!$R$6:$R$200,'Summary Data'!$A133,'Data entry'!$B$6:$B$200,{"Confirmed";"Probable"},'Data entry'!$AO$6:$AO$200,$N$10, 'Data entry'!$BD$6:$BD$200,"&lt;&gt;*Negative*"))</f>
        <v>0</v>
      </c>
      <c r="O133" s="15">
        <f t="shared" si="7"/>
        <v>0</v>
      </c>
      <c r="P133" s="15">
        <f t="shared" si="8"/>
        <v>0</v>
      </c>
      <c r="Q133" s="15">
        <f>SUM(COUNTIFS('Data entry'!$R$6:$R$200,'Summary Data'!$A133,'Data entry'!$B$6:$B$200,{"Confirmed";"Probable"},'Data entry'!$AP$6:$AP$200,'Data Validation'!$U$2, 'Data entry'!$BD$6:$BD$200,"&lt;&gt;*Negative*"))</f>
        <v>0</v>
      </c>
      <c r="R133" s="15">
        <f>SUM(COUNTIFS('Data entry'!$R$6:$R$200,'Summary Data'!$A133,'Data entry'!$B$6:$B$200,{"Confirmed";"Probable"},'Data entry'!$AP$6:$AP$200,'Data Validation'!$U$3, 'Data entry'!$BD$6:$BD$200,"&lt;&gt;*Negative*"))</f>
        <v>0</v>
      </c>
      <c r="S133" s="15">
        <f>SUM(COUNTIFS('Data entry'!$R$6:$R$200,'Summary Data'!$A133,'Data entry'!$B$6:$B$200,{"Confirmed";"Probable"},'Data entry'!$AP$6:$AP$200,'Data Validation'!$U$4, 'Data entry'!$BD$6:$BD$200,"&lt;&gt;*Negative*"))</f>
        <v>0</v>
      </c>
      <c r="T133" s="15">
        <f>SUM(COUNTIFS('Data entry'!$R$6:$R$200,'Summary Data'!$A133,'Data entry'!$B$6:$B$200,{"Confirmed";"Probable"},'Data entry'!$AP$6:$AP$200,'Data Validation'!$U$5, 'Data entry'!$BD$6:$BD$200,"&lt;&gt;*Negative*"))</f>
        <v>0</v>
      </c>
      <c r="U133" s="15">
        <f>SUM(COUNTIFS('Data entry'!$R$6:$R$200,'Summary Data'!$A133,'Data entry'!$B$6:$B$200,{"Confirmed";"Probable"},'Data entry'!$AP$6:$AP$200,'Data Validation'!$U$6, 'Data entry'!$BD$6:$BD$200,"&lt;&gt;*Negative*"))</f>
        <v>0</v>
      </c>
      <c r="V133" s="15">
        <f>SUM(COUNTIFS('Data entry'!$R$6:$R$200,'Summary Data'!$A133,'Data entry'!$B$6:$B$200,{"Confirmed";"Probable"},'Data entry'!$AQ$6:$AQ$200,'Data Validation'!$V$2, 'Data entry'!$BD$6:$BD$200,"&lt;&gt;*Negative*"))</f>
        <v>0</v>
      </c>
      <c r="W133" s="15">
        <f>SUM(COUNTIFS('Data entry'!$R$6:$R$200,'Summary Data'!$A133,'Data entry'!$B$6:$B$200,{"Confirmed";"Probable"},'Data entry'!$AQ$6:$AQ$200,'Data Validation'!$V$3, 'Data entry'!$BD$6:$BD$200,"&lt;&gt;*Negative*"))</f>
        <v>0</v>
      </c>
      <c r="X133" s="15">
        <f>SUM(COUNTIFS('Data entry'!$R$6:$R$200,'Summary Data'!$A133,'Data entry'!$B$6:$B$200,{"Confirmed";"Probable"},'Data entry'!$AQ$6:$AQ$200,'Data Validation'!$V$4, 'Data entry'!$BD$6:$BD$200,"&lt;&gt;*Negative*"))</f>
        <v>0</v>
      </c>
      <c r="Y133" s="15">
        <f>SUM(COUNTIFS('Data entry'!$R$6:$R$200,'Summary Data'!$A133,'Data entry'!$B$6:$B$200,{"Confirmed";"Probable"},'Data entry'!$AQ$6:$AQ$200,'Data Validation'!$V$5, 'Data entry'!$BD$6:$BD$200,"&lt;&gt;*Negative*"))</f>
        <v>0</v>
      </c>
      <c r="Z133" s="15">
        <f>SUM(COUNTIFS('Data entry'!$R$6:$R$200,'Summary Data'!$A133,'Data entry'!$B$6:$B$200,{"Confirmed";"Probable"},'Data entry'!$AQ$6:$AQ$200,'Data Validation'!$V$6, 'Data entry'!$BD$6:$BD$200,"&lt;&gt;*Negative*"))</f>
        <v>0</v>
      </c>
      <c r="AA133" s="15">
        <f>SUM(COUNTIFS('Data entry'!$R$6:$R$200,'Summary Data'!$A133,'Data entry'!$B$6:$B$200,{"Confirmed";"Probable"},'Data entry'!$AQ$6:$AQ$200,'Data Validation'!$V$7, 'Data entry'!$BD$6:$BD$200,"&lt;&gt;*Negative*"))</f>
        <v>0</v>
      </c>
      <c r="AB133" s="15">
        <f>SUM(COUNTIFS('Data entry'!$R$6:$R$200,'Summary Data'!$A133,'Data entry'!$B$6:$B$200,{"Confirmed";"Probable"},'Data entry'!$AQ$6:$AQ$200,'Data Validation'!$V$8, 'Data entry'!$BD$6:$BD$200,"&lt;&gt;*Negative*"))</f>
        <v>0</v>
      </c>
      <c r="AC133" s="15">
        <f>SUM(COUNTIFS('Data entry'!$R$6:$R$200,'Summary Data'!$A133,'Data entry'!$B$6:$B$200,{"Confirmed";"Probable"},'Data entry'!$AQ$6:$AQ$200,'Data Validation'!$V$9, 'Data entry'!$BD$6:$BD$200,"&lt;&gt;*Negative*"))</f>
        <v>0</v>
      </c>
      <c r="AD133" s="15">
        <f>SUM(COUNTIFS('Data entry'!$R$6:$R$200,'Summary Data'!$A133,'Data entry'!$B$6:$B$200,{"Confirmed";"Probable"},'Data entry'!$AQ$6:$AQ$200,'Data Validation'!$V$10, 'Data entry'!$BD$6:$BD$200,"&lt;&gt;*Negative*"))</f>
        <v>0</v>
      </c>
      <c r="AE133" s="15">
        <f>SUM(COUNTIFS('Data entry'!$R$6:$R$200,'Summary Data'!$A133,'Data entry'!$B$6:$B$200,{"Confirmed";"Probable"},'Data entry'!$AQ$6:$AQ$200,'Data Validation'!$V$11, 'Data entry'!$BD$6:$BD$200,"&lt;&gt;*Negative*"))</f>
        <v>0</v>
      </c>
      <c r="AF133" s="15">
        <f>SUM(COUNTIFS('Data entry'!$R$6:$R$200,'Summary Data'!$A133,'Data entry'!$B$6:$B$200,{"Confirmed";"Probable"},'Data entry'!$AQ$6:$AQ$200,'Data Validation'!$V$2, 'Data entry'!$AP$6:$AP$200,'Data Validation'!$U$2, 'Data entry'!$BD$6:$BD$200,"&lt;&gt;*Negative*"))</f>
        <v>0</v>
      </c>
      <c r="AG133" s="15">
        <f>SUM(COUNTIFS('Data entry'!$R$6:$R$200,'Summary Data'!$A133,'Data entry'!$B$6:$B$200,{"Confirmed";"Probable"},'Data entry'!$AQ$6:$AQ$200,'Data Validation'!$V$2, 'Data entry'!$AP$6:$AP$200,'Data Validation'!$U$3, 'Data entry'!$BD$6:$BD$200,"&lt;&gt;*Negative*"))</f>
        <v>0</v>
      </c>
      <c r="AH133" s="15">
        <f>SUM(COUNTIFS('Data entry'!$R$6:$R$200,'Summary Data'!$A133,'Data entry'!$B$6:$B$200,{"Confirmed";"Probable"},'Data entry'!$AQ$6:$AQ$200,'Data Validation'!$V$2, 'Data entry'!$AP$6:$AP$200,'Data Validation'!$U$4, 'Data entry'!$BD$6:$BD$200,"&lt;&gt;*Negative*"))</f>
        <v>0</v>
      </c>
      <c r="AI133" s="15">
        <f>SUM(COUNTIFS('Data entry'!$R$6:$R$200,'Summary Data'!$A133,'Data entry'!$B$6:$B$200,{"Confirmed";"Probable"},'Data entry'!$AQ$6:$AQ$200,'Data Validation'!$V$2, 'Data entry'!$AP$6:$AP$200,'Data Validation'!$U$5, 'Data entry'!$BD$6:$BD$200,"&lt;&gt;*Negative*"))</f>
        <v>0</v>
      </c>
      <c r="AJ133" s="15">
        <f>SUM(COUNTIFS('Data entry'!$R$6:$R$200,'Summary Data'!$A133,'Data entry'!$B$6:$B$200,{"Confirmed";"Probable"},'Data entry'!$AQ$6:$AQ$200,'Data Validation'!$V$2, 'Data entry'!$AP$6:$AP$200,'Data Validation'!$U$6, 'Data entry'!$BD$6:$BD$200,"&lt;&gt;*Negative*"))</f>
        <v>0</v>
      </c>
      <c r="AK133" s="15">
        <f>SUM(COUNTIFS('Data entry'!$R$6:$R$200,'Summary Data'!$A133,'Data entry'!$B$6:$B$200,{"Confirmed";"Probable"},'Data entry'!$AQ$6:$AQ$200,'Data Validation'!$V$3, 'Data entry'!$AP$6:$AP$200,'Data Validation'!$U$2, 'Data entry'!$BD$6:$BD$200,"&lt;&gt;*Negative*"))</f>
        <v>0</v>
      </c>
      <c r="AL133" s="15">
        <f>SUM(COUNTIFS('Data entry'!$R$6:$R$200,'Summary Data'!$A133,'Data entry'!$B$6:$B$200,{"Confirmed";"Probable"},'Data entry'!$AQ$6:$AQ$200,'Data Validation'!$V$3, 'Data entry'!$AP$6:$AP$200,'Data Validation'!$U$3, 'Data entry'!$BD$6:$BD$200,"&lt;&gt;*Negative*"))</f>
        <v>0</v>
      </c>
      <c r="AM133" s="15">
        <f>SUM(COUNTIFS('Data entry'!$R$6:$R$200,'Summary Data'!$A133,'Data entry'!$B$6:$B$200,{"Confirmed";"Probable"},'Data entry'!$AQ$6:$AQ$200,'Data Validation'!$V$3, 'Data entry'!$AP$6:$AP$200,'Data Validation'!$U$4, 'Data entry'!$BD$6:$BD$200,"&lt;&gt;*Negative*"))</f>
        <v>0</v>
      </c>
      <c r="AN133" s="15">
        <f>SUM(COUNTIFS('Data entry'!$R$6:$R$200,'Summary Data'!$A133,'Data entry'!$B$6:$B$200,{"Confirmed";"Probable"},'Data entry'!$AQ$6:$AQ$200,'Data Validation'!$V$3, 'Data entry'!$AP$6:$AP$200,'Data Validation'!$U$5, 'Data entry'!$BD$6:$BD$200,"&lt;&gt;*Negative*"))</f>
        <v>0</v>
      </c>
      <c r="AO133" s="15">
        <f>SUM(COUNTIFS('Data entry'!$R$6:$R$200,'Summary Data'!$A133,'Data entry'!$B$6:$B$200,{"Confirmed";"Probable"},'Data entry'!$AQ$6:$AQ$200,'Data Validation'!$V$3, 'Data entry'!$AP$6:$AP$200,'Data Validation'!$U$6, 'Data entry'!$BD$6:$BD$200,"&lt;&gt;*Negative*"))</f>
        <v>0</v>
      </c>
      <c r="AP133" s="15">
        <f>SUM(COUNTIFS('Data entry'!$R$6:$R$200,'Summary Data'!$A133,'Data entry'!$B$6:$B$200,{"Confirmed";"Probable"},'Data entry'!$AQ$6:$AQ$200,'Data Validation'!$V$4, 'Data entry'!$AP$6:$AP$200,'Data Validation'!$U$2, 'Data entry'!$BD$6:$BD$200,"&lt;&gt;*Negative*"))</f>
        <v>0</v>
      </c>
      <c r="AQ133" s="15">
        <f>SUM(COUNTIFS('Data entry'!$R$6:$R$200,'Summary Data'!$A133,'Data entry'!$B$6:$B$200,{"Confirmed";"Probable"},'Data entry'!$AQ$6:$AQ$200,'Data Validation'!$V$4, 'Data entry'!$AP$6:$AP$200,'Data Validation'!$U$3, 'Data entry'!$BD$6:$BD$200,"&lt;&gt;*Negative*"))</f>
        <v>0</v>
      </c>
      <c r="AR133" s="15">
        <f>SUM(COUNTIFS('Data entry'!$R$6:$R$200,'Summary Data'!$A133,'Data entry'!$B$6:$B$200,{"Confirmed";"Probable"},'Data entry'!$AQ$6:$AQ$200,'Data Validation'!$V$4, 'Data entry'!$AP$6:$AP$200,'Data Validation'!$U$4, 'Data entry'!$BD$6:$BD$200,"&lt;&gt;*Negative*"))</f>
        <v>0</v>
      </c>
      <c r="AS133" s="15">
        <f>SUM(COUNTIFS('Data entry'!$R$6:$R$200,'Summary Data'!$A133,'Data entry'!$B$6:$B$200,{"Confirmed";"Probable"},'Data entry'!$AQ$6:$AQ$200,'Data Validation'!$V$4, 'Data entry'!$AP$6:$AP$200,'Data Validation'!$U$5, 'Data entry'!$BD$6:$BD$200,"&lt;&gt;*Negative*"))</f>
        <v>0</v>
      </c>
      <c r="AT133" s="15">
        <f>SUM(COUNTIFS('Data entry'!$R$6:$R$200,'Summary Data'!$A133,'Data entry'!$B$6:$B$200,{"Confirmed";"Probable"},'Data entry'!$AQ$6:$AQ$200,'Data Validation'!$V$4, 'Data entry'!$AP$6:$AP$200,'Data Validation'!$U$6, 'Data entry'!$BD$6:$BD$200,"&lt;&gt;*Negative*"))</f>
        <v>0</v>
      </c>
      <c r="AU133" s="15">
        <f>SUM(COUNTIFS('Data entry'!$R$6:$R$200,'Summary Data'!$A133,'Data entry'!$B$6:$B$200,{"Confirmed";"Probable"},'Data entry'!$AQ$6:$AQ$200,'Data Validation'!$V$5, 'Data entry'!$AP$6:$AP$200,'Data Validation'!$U$2, 'Data entry'!$BD$6:$BD$200,"&lt;&gt;*Negative*"))</f>
        <v>0</v>
      </c>
      <c r="AV133" s="15">
        <f>SUM(COUNTIFS('Data entry'!$R$6:$R$200,'Summary Data'!$A133,'Data entry'!$B$6:$B$200,{"Confirmed";"Probable"},'Data entry'!$AQ$6:$AQ$200,'Data Validation'!$V$5, 'Data entry'!$AP$6:$AP$200,'Data Validation'!$U$3, 'Data entry'!$BD$6:$BD$200,"&lt;&gt;*Negative*"))</f>
        <v>0</v>
      </c>
      <c r="AW133" s="15">
        <f>SUM(COUNTIFS('Data entry'!$R$6:$R$200,'Summary Data'!$A133,'Data entry'!$B$6:$B$200,{"Confirmed";"Probable"},'Data entry'!$AQ$6:$AQ$200,'Data Validation'!$V$5, 'Data entry'!$AP$6:$AP$200,'Data Validation'!$U$4, 'Data entry'!$BD$6:$BD$200,"&lt;&gt;*Negative*"))</f>
        <v>0</v>
      </c>
      <c r="AX133" s="15">
        <f>SUM(COUNTIFS('Data entry'!$R$6:$R$200,'Summary Data'!$A133,'Data entry'!$B$6:$B$200,{"Confirmed";"Probable"},'Data entry'!$AQ$6:$AQ$200,'Data Validation'!$V$5, 'Data entry'!$AP$6:$AP$200,'Data Validation'!$U$5, 'Data entry'!$BD$6:$BD$200,"&lt;&gt;*Negative*"))</f>
        <v>0</v>
      </c>
      <c r="AY133" s="15">
        <f>SUM(COUNTIFS('Data entry'!$R$6:$R$200,'Summary Data'!$A133,'Data entry'!$B$6:$B$200,{"Confirmed";"Probable"},'Data entry'!$AQ$6:$AQ$200,'Data Validation'!$V$5, 'Data entry'!$AP$6:$AP$200,'Data Validation'!$U$6, 'Data entry'!$BD$6:$BD$200,"&lt;&gt;*Negative*"))</f>
        <v>0</v>
      </c>
      <c r="AZ133" s="15">
        <f>SUM(COUNTIFS('Data entry'!$R$6:$R$200,'Summary Data'!$A133,'Data entry'!$B$6:$B$200,{"Confirmed";"Probable"},'Data entry'!$AQ$6:$AQ$200,'Data Validation'!$V$6, 'Data entry'!$AP$6:$AP$200,'Data Validation'!$U$2, 'Data entry'!$BD$6:$BD$200,"&lt;&gt;*Negative*"))</f>
        <v>0</v>
      </c>
      <c r="BA133" s="15">
        <f>SUM(COUNTIFS('Data entry'!$R$6:$R$200,'Summary Data'!$A133,'Data entry'!$B$6:$B$200,{"Confirmed";"Probable"},'Data entry'!$AQ$6:$AQ$200,'Data Validation'!$V$6, 'Data entry'!$AP$6:$AP$200,'Data Validation'!$U$3, 'Data entry'!$BD$6:$BD$200,"&lt;&gt;*Negative*"))</f>
        <v>0</v>
      </c>
      <c r="BB133" s="15">
        <f>SUM(COUNTIFS('Data entry'!$R$6:$R$200,'Summary Data'!$A133,'Data entry'!$B$6:$B$200,{"Confirmed";"Probable"},'Data entry'!$AQ$6:$AQ$200,'Data Validation'!$V$6, 'Data entry'!$AP$6:$AP$200,'Data Validation'!$U$4, 'Data entry'!$BD$6:$BD$200,"&lt;&gt;*Negative*"))</f>
        <v>0</v>
      </c>
      <c r="BC133" s="15">
        <f>SUM(COUNTIFS('Data entry'!$R$6:$R$200,'Summary Data'!$A133,'Data entry'!$B$6:$B$200,{"Confirmed";"Probable"},'Data entry'!$AQ$6:$AQ$200,'Data Validation'!$V$6, 'Data entry'!$AP$6:$AP$200,'Data Validation'!$U$5, 'Data entry'!$BD$6:$BD$200,"&lt;&gt;*Negative*"))</f>
        <v>0</v>
      </c>
      <c r="BD133" s="15">
        <f>SUM(COUNTIFS('Data entry'!$R$6:$R$200,'Summary Data'!$A133,'Data entry'!$B$6:$B$200,{"Confirmed";"Probable"},'Data entry'!$AQ$6:$AQ$200,'Data Validation'!$V$6, 'Data entry'!$AP$6:$AP$200,'Data Validation'!$U$6, 'Data entry'!$BD$6:$BD$200,"&lt;&gt;*Negative*"))</f>
        <v>0</v>
      </c>
      <c r="BE133" s="15">
        <f>SUM(COUNTIFS('Data entry'!$R$6:$R$200,'Summary Data'!$A133,'Data entry'!$B$6:$B$200,{"Confirmed";"Probable"},'Data entry'!$AQ$6:$AQ$200,'Data Validation'!$V$7, 'Data entry'!$AP$6:$AP$200,'Data Validation'!$U$2, 'Data entry'!$BD$6:$BD$200,"&lt;&gt;*Negative*"))</f>
        <v>0</v>
      </c>
      <c r="BF133" s="15">
        <f>SUM(COUNTIFS('Data entry'!$R$6:$R$200,'Summary Data'!$A133,'Data entry'!$B$6:$B$200,{"Confirmed";"Probable"},'Data entry'!$AQ$6:$AQ$200,'Data Validation'!$V$7, 'Data entry'!$AP$6:$AP$200,'Data Validation'!$U$3, 'Data entry'!$BD$6:$BD$200,"&lt;&gt;*Negative*"))</f>
        <v>0</v>
      </c>
      <c r="BG133" s="15">
        <f>SUM(COUNTIFS('Data entry'!$R$6:$R$200,'Summary Data'!$A133,'Data entry'!$B$6:$B$200,{"Confirmed";"Probable"},'Data entry'!$AQ$6:$AQ$200,'Data Validation'!$V$7, 'Data entry'!$AP$6:$AP$200,'Data Validation'!$U$4, 'Data entry'!$BD$6:$BD$200,"&lt;&gt;*Negative*"))</f>
        <v>0</v>
      </c>
      <c r="BH133" s="15">
        <f>SUM(COUNTIFS('Data entry'!$R$6:$R$200,'Summary Data'!$A133,'Data entry'!$B$6:$B$200,{"Confirmed";"Probable"},'Data entry'!$AQ$6:$AQ$200,'Data Validation'!$V$7, 'Data entry'!$AP$6:$AP$200,'Data Validation'!$U$5, 'Data entry'!$BD$6:$BD$200,"&lt;&gt;*Negative*"))</f>
        <v>0</v>
      </c>
      <c r="BI133" s="15">
        <f>SUM(COUNTIFS('Data entry'!$R$6:$R$200,'Summary Data'!$A133,'Data entry'!$B$6:$B$200,{"Confirmed";"Probable"},'Data entry'!$AQ$6:$AQ$200,'Data Validation'!$V$7, 'Data entry'!$AP$6:$AP$200,'Data Validation'!$U$6, 'Data entry'!$BD$6:$BD$200,"&lt;&gt;*Negative*"))</f>
        <v>0</v>
      </c>
      <c r="BJ133" s="15">
        <f>SUM(COUNTIFS('Data entry'!$R$6:$R$200,'Summary Data'!$A133,'Data entry'!$B$6:$B$200,{"Confirmed";"Probable"},'Data entry'!$AQ$6:$AQ$200,'Data Validation'!$V$8, 'Data entry'!$AP$6:$AP$200,'Data Validation'!$U$2, 'Data entry'!$BD$6:$BD$200,"&lt;&gt;*Negative*"))</f>
        <v>0</v>
      </c>
      <c r="BK133" s="15">
        <f>SUM(COUNTIFS('Data entry'!$R$6:$R$200,'Summary Data'!$A133,'Data entry'!$B$6:$B$200,{"Confirmed";"Probable"},'Data entry'!$AQ$6:$AQ$200,'Data Validation'!$V$8, 'Data entry'!$AP$6:$AP$200,'Data Validation'!$U$3, 'Data entry'!$BD$6:$BD$200,"&lt;&gt;*Negative*"))</f>
        <v>0</v>
      </c>
      <c r="BL133" s="15">
        <f>SUM(COUNTIFS('Data entry'!$R$6:$R$200,'Summary Data'!$A133,'Data entry'!$B$6:$B$200,{"Confirmed";"Probable"},'Data entry'!$AQ$6:$AQ$200,'Data Validation'!$V$8, 'Data entry'!$AP$6:$AP$200,'Data Validation'!$U$4, 'Data entry'!$BD$6:$BD$200,"&lt;&gt;*Negative*"))</f>
        <v>0</v>
      </c>
      <c r="BM133" s="15">
        <f>SUM(COUNTIFS('Data entry'!$R$6:$R$200,'Summary Data'!$A133,'Data entry'!$B$6:$B$200,{"Confirmed";"Probable"},'Data entry'!$AQ$6:$AQ$200,'Data Validation'!$V$8, 'Data entry'!$AP$6:$AP$200,'Data Validation'!$U$5, 'Data entry'!$BD$6:$BD$200,"&lt;&gt;*Negative*"))</f>
        <v>0</v>
      </c>
      <c r="BN133" s="15">
        <f>SUM(COUNTIFS('Data entry'!$R$6:$R$200,'Summary Data'!$A133,'Data entry'!$B$6:$B$200,{"Confirmed";"Probable"},'Data entry'!$AQ$6:$AQ$200,'Data Validation'!$V$8, 'Data entry'!$AP$6:$AP$200,'Data Validation'!$U$6, 'Data entry'!$BD$6:$BD$200,"&lt;&gt;*Negative*"))</f>
        <v>0</v>
      </c>
      <c r="BO133" s="15">
        <f>SUM(COUNTIFS('Data entry'!$R$6:$R$200,'Summary Data'!$A133,'Data entry'!$B$6:$B$200,{"Confirmed";"Probable"},'Data entry'!$AQ$6:$AQ$200,'Data Validation'!$V$9, 'Data entry'!$AP$6:$AP$200,'Data Validation'!$U$2, 'Data entry'!$BD$6:$BD$200,"&lt;&gt;*Negative*"))</f>
        <v>0</v>
      </c>
      <c r="BP133" s="15">
        <f>SUM(COUNTIFS('Data entry'!$R$6:$R$200,'Summary Data'!$A133,'Data entry'!$B$6:$B$200,{"Confirmed";"Probable"},'Data entry'!$AQ$6:$AQ$200,'Data Validation'!$V$9, 'Data entry'!$AP$6:$AP$200,'Data Validation'!$U$3, 'Data entry'!$BD$6:$BD$200,"&lt;&gt;*Negative*"))</f>
        <v>0</v>
      </c>
      <c r="BQ133" s="15">
        <f>SUM(COUNTIFS('Data entry'!$R$6:$R$200,'Summary Data'!$A133,'Data entry'!$B$6:$B$200,{"Confirmed";"Probable"},'Data entry'!$AQ$6:$AQ$200,'Data Validation'!$V$9, 'Data entry'!$AP$6:$AP$200,'Data Validation'!$U$4, 'Data entry'!$BD$6:$BD$200,"&lt;&gt;*Negative*"))</f>
        <v>0</v>
      </c>
      <c r="BR133" s="15">
        <f>SUM(COUNTIFS('Data entry'!$R$6:$R$200,'Summary Data'!$A133,'Data entry'!$B$6:$B$200,{"Confirmed";"Probable"},'Data entry'!$AQ$6:$AQ$200,'Data Validation'!$V$9, 'Data entry'!$AP$6:$AP$200,'Data Validation'!$U$5, 'Data entry'!$BD$6:$BD$200,"&lt;&gt;*Negative*"))</f>
        <v>0</v>
      </c>
      <c r="BS133" s="15">
        <f>SUM(COUNTIFS('Data entry'!$R$6:$R$200,'Summary Data'!$A133,'Data entry'!$B$6:$B$200,{"Confirmed";"Probable"},'Data entry'!$AQ$6:$AQ$200,'Data Validation'!$V$9, 'Data entry'!$AP$6:$AP$200,'Data Validation'!$U$6, 'Data entry'!$BD$6:$BD$200,"&lt;&gt;*Negative*"))</f>
        <v>0</v>
      </c>
      <c r="BT133" s="15">
        <f>SUM(COUNTIFS('Data entry'!$R$6:$R$200,'Summary Data'!$A133,'Data entry'!$B$6:$B$200,{"Confirmed";"Probable"},'Data entry'!$AQ$6:$AQ$200,'Data Validation'!$V$10, 'Data entry'!$AP$6:$AP$200,'Data Validation'!$U$2, 'Data entry'!$BD$6:$BD$200,"&lt;&gt;*Negative*"))</f>
        <v>0</v>
      </c>
      <c r="BU133" s="15">
        <f>SUM(COUNTIFS('Data entry'!$R$6:$R$200,'Summary Data'!$A133,'Data entry'!$B$6:$B$200,{"Confirmed";"Probable"},'Data entry'!$AQ$6:$AQ$200,'Data Validation'!$V$10, 'Data entry'!$AP$6:$AP$200,'Data Validation'!$U$3, 'Data entry'!$BD$6:$BD$200,"&lt;&gt;*Negative*"))</f>
        <v>0</v>
      </c>
      <c r="BV133" s="15">
        <f>SUM(COUNTIFS('Data entry'!$R$6:$R$200,'Summary Data'!$A133,'Data entry'!$B$6:$B$200,{"Confirmed";"Probable"},'Data entry'!$AQ$6:$AQ$200,'Data Validation'!$V$10, 'Data entry'!$AP$6:$AP$200,'Data Validation'!$U$4, 'Data entry'!$BD$6:$BD$200,"&lt;&gt;*Negative*"))</f>
        <v>0</v>
      </c>
      <c r="BW133" s="15">
        <f>SUM(COUNTIFS('Data entry'!$R$6:$R$200,'Summary Data'!$A133,'Data entry'!$B$6:$B$200,{"Confirmed";"Probable"},'Data entry'!$AQ$6:$AQ$200,'Data Validation'!$V$10, 'Data entry'!$AP$6:$AP$200,'Data Validation'!$U$5, 'Data entry'!$BD$6:$BD$200,"&lt;&gt;*Negative*"))</f>
        <v>0</v>
      </c>
      <c r="BX133" s="15">
        <f>SUM(COUNTIFS('Data entry'!$R$6:$R$200,'Summary Data'!$A133,'Data entry'!$B$6:$B$200,{"Confirmed";"Probable"},'Data entry'!$AQ$6:$AQ$200,'Data Validation'!$V$10, 'Data entry'!$AP$6:$AP$200,'Data Validation'!$U$6, 'Data entry'!$BD$6:$BD$200,"&lt;&gt;*Negative*"))</f>
        <v>0</v>
      </c>
      <c r="BY133" s="15">
        <f>SUM(COUNTIFS('Data entry'!$R$6:$R$200,'Summary Data'!$A133,'Data entry'!$B$6:$B$200,{"Confirmed";"Probable"},'Data entry'!$AQ$6:$AQ$200,'Data Validation'!$V$11, 'Data entry'!$AP$6:$AP$200,'Data Validation'!$U$2, 'Data entry'!$BD$6:$BD$200,"&lt;&gt;*Negative*"))</f>
        <v>0</v>
      </c>
      <c r="BZ133" s="15">
        <f>SUM(COUNTIFS('Data entry'!$R$6:$R$200,'Summary Data'!$A133,'Data entry'!$B$6:$B$200,{"Confirmed";"Probable"},'Data entry'!$AQ$6:$AQ$200,'Data Validation'!$V$11, 'Data entry'!$AP$6:$AP$200,'Data Validation'!$U$3, 'Data entry'!$BD$6:$BD$200,"&lt;&gt;*Negative*"))</f>
        <v>0</v>
      </c>
      <c r="CA133" s="15">
        <f>SUM(COUNTIFS('Data entry'!$R$6:$R$200,'Summary Data'!$A133,'Data entry'!$B$6:$B$200,{"Confirmed";"Probable"},'Data entry'!$AQ$6:$AQ$200,'Data Validation'!$V$11, 'Data entry'!$AP$6:$AP$200,'Data Validation'!$U$4, 'Data entry'!$BD$6:$BD$200,"&lt;&gt;*Negative*"))</f>
        <v>0</v>
      </c>
      <c r="CB133" s="15">
        <f>SUM(COUNTIFS('Data entry'!$R$6:$R$200,'Summary Data'!$A133,'Data entry'!$B$6:$B$200,{"Confirmed";"Probable"},'Data entry'!$AQ$6:$AQ$200,'Data Validation'!$V$11, 'Data entry'!$AP$6:$AP$200,'Data Validation'!$U$5, 'Data entry'!$BD$6:$BD$200,"&lt;&gt;*Negative*"))</f>
        <v>0</v>
      </c>
      <c r="CC133" s="15">
        <f>SUM(COUNTIFS('Data entry'!$R$6:$R$200,'Summary Data'!$A133,'Data entry'!$B$6:$B$200,{"Confirmed";"Probable"},'Data entry'!$AQ$6:$AQ$200,'Data Validation'!$V$11, 'Data entry'!$AP$6:$AP$200,'Data Validation'!$U$6, 'Data entry'!$BD$6:$BD$200,"&lt;&gt;*Negative*"))</f>
        <v>0</v>
      </c>
    </row>
    <row r="134" spans="1:81" x14ac:dyDescent="0.3">
      <c r="A134" s="12">
        <f t="shared" si="9"/>
        <v>122</v>
      </c>
      <c r="B134" s="13">
        <f t="shared" si="6"/>
        <v>0</v>
      </c>
      <c r="C134" s="13">
        <f>COUNTIFS('Data entry'!$R$6:$R$200,$A134,'Data entry'!$B$6:$B$200,"Confirmed",'Data entry'!$BD$6:$BD$200,"&lt;&gt;*Negative*")</f>
        <v>0</v>
      </c>
      <c r="D134" s="13">
        <f>COUNTIFS('Data entry'!$R$6:$R$200,$A134,'Data entry'!$B$6:$B$200,"Probable",'Data entry'!$BD$6:$BD$200,"&lt;&gt;*Negative*")</f>
        <v>0</v>
      </c>
      <c r="E134" s="13">
        <f>COUNTIFS('Data entry'!$R$6:$R$200,$A134,'Data entry'!$B$6:$B$200,"DNM")</f>
        <v>0</v>
      </c>
      <c r="F134" s="13">
        <f>SUM(COUNTIFS('Data entry'!$R$6:$R$200,'Summary Data'!$A134,'Data entry'!$B$6:$B$200,{"Confirmed";"Probable"},'Data entry'!$AO$6:$AO$200,$F$10, 'Data entry'!$BD$6:$BD$200,"&lt;&gt;*Negative*"))</f>
        <v>0</v>
      </c>
      <c r="G134" s="13">
        <f>SUM(COUNTIFS('Data entry'!$R$6:$R$200,'Summary Data'!$A134,'Data entry'!$B$6:$B$200,{"Confirmed";"Probable"},'Data entry'!$AO$6:$AO$200,$G$10, 'Data entry'!$BD$6:$BD$200,"&lt;&gt;*Negative*"))</f>
        <v>0</v>
      </c>
      <c r="H134" s="13">
        <f>SUM(COUNTIFS('Data entry'!$R$6:$R$200,'Summary Data'!$A134,'Data entry'!$B$6:$B$200,{"Confirmed";"Probable"},'Data entry'!$AO$6:$AO$200,$H$10, 'Data entry'!$BD$6:$BD$200,"&lt;&gt;*Negative*"))</f>
        <v>0</v>
      </c>
      <c r="I134" s="13">
        <f>SUM(COUNTIFS('Data entry'!$R$6:$R$200,'Summary Data'!$A134,'Data entry'!$B$6:$B$200,{"Confirmed";"Probable"},'Data entry'!$AO$6:$AO$200,$I$10, 'Data entry'!$BD$6:$BD$200,"&lt;&gt;*Negative*"))</f>
        <v>0</v>
      </c>
      <c r="J134" s="13">
        <f>SUM(COUNTIFS('Data entry'!$R$6:$R$200,'Summary Data'!$A134,'Data entry'!$B$6:$B$200,{"Confirmed";"Probable"},'Data entry'!$AO$6:$AO$200,$J$10, 'Data entry'!$BD$6:$BD$200,"&lt;&gt;*Negative*"))</f>
        <v>0</v>
      </c>
      <c r="K134" s="13">
        <f>SUM(COUNTIFS('Data entry'!$R$6:$R$200,'Summary Data'!$A134,'Data entry'!$B$6:$B$200,{"Confirmed";"Probable"},'Data entry'!$AO$6:$AO$200,$K$10, 'Data entry'!$BD$6:$BD$200,"&lt;&gt;*Negative*"))</f>
        <v>0</v>
      </c>
      <c r="L134" s="13">
        <f>SUM(COUNTIFS('Data entry'!$R$6:$R$200,'Summary Data'!$A134,'Data entry'!$B$6:$B$200,{"Confirmed";"Probable"},'Data entry'!$AO$6:$AO$200,$L$10, 'Data entry'!$BD$6:$BD$200,"&lt;&gt;*Negative*"))</f>
        <v>0</v>
      </c>
      <c r="M134" s="13">
        <f>SUM(COUNTIFS('Data entry'!$R$6:$R$200,'Summary Data'!$A134,'Data entry'!$B$6:$B$200,{"Confirmed";"Probable"},'Data entry'!$AO$6:$AO$200,$M$10, 'Data entry'!$BD$6:$BD$200,"&lt;&gt;*Negative*"))</f>
        <v>0</v>
      </c>
      <c r="N134" s="13">
        <f>SUM(COUNTIFS('Data entry'!$R$6:$R$200,'Summary Data'!$A134,'Data entry'!$B$6:$B$200,{"Confirmed";"Probable"},'Data entry'!$AO$6:$AO$200,$N$10, 'Data entry'!$BD$6:$BD$200,"&lt;&gt;*Negative*"))</f>
        <v>0</v>
      </c>
      <c r="O134" s="15">
        <f t="shared" si="7"/>
        <v>0</v>
      </c>
      <c r="P134" s="15">
        <f t="shared" si="8"/>
        <v>0</v>
      </c>
      <c r="Q134" s="15">
        <f>SUM(COUNTIFS('Data entry'!$R$6:$R$200,'Summary Data'!$A134,'Data entry'!$B$6:$B$200,{"Confirmed";"Probable"},'Data entry'!$AP$6:$AP$200,'Data Validation'!$U$2, 'Data entry'!$BD$6:$BD$200,"&lt;&gt;*Negative*"))</f>
        <v>0</v>
      </c>
      <c r="R134" s="15">
        <f>SUM(COUNTIFS('Data entry'!$R$6:$R$200,'Summary Data'!$A134,'Data entry'!$B$6:$B$200,{"Confirmed";"Probable"},'Data entry'!$AP$6:$AP$200,'Data Validation'!$U$3, 'Data entry'!$BD$6:$BD$200,"&lt;&gt;*Negative*"))</f>
        <v>0</v>
      </c>
      <c r="S134" s="15">
        <f>SUM(COUNTIFS('Data entry'!$R$6:$R$200,'Summary Data'!$A134,'Data entry'!$B$6:$B$200,{"Confirmed";"Probable"},'Data entry'!$AP$6:$AP$200,'Data Validation'!$U$4, 'Data entry'!$BD$6:$BD$200,"&lt;&gt;*Negative*"))</f>
        <v>0</v>
      </c>
      <c r="T134" s="15">
        <f>SUM(COUNTIFS('Data entry'!$R$6:$R$200,'Summary Data'!$A134,'Data entry'!$B$6:$B$200,{"Confirmed";"Probable"},'Data entry'!$AP$6:$AP$200,'Data Validation'!$U$5, 'Data entry'!$BD$6:$BD$200,"&lt;&gt;*Negative*"))</f>
        <v>0</v>
      </c>
      <c r="U134" s="15">
        <f>SUM(COUNTIFS('Data entry'!$R$6:$R$200,'Summary Data'!$A134,'Data entry'!$B$6:$B$200,{"Confirmed";"Probable"},'Data entry'!$AP$6:$AP$200,'Data Validation'!$U$6, 'Data entry'!$BD$6:$BD$200,"&lt;&gt;*Negative*"))</f>
        <v>0</v>
      </c>
      <c r="V134" s="15">
        <f>SUM(COUNTIFS('Data entry'!$R$6:$R$200,'Summary Data'!$A134,'Data entry'!$B$6:$B$200,{"Confirmed";"Probable"},'Data entry'!$AQ$6:$AQ$200,'Data Validation'!$V$2, 'Data entry'!$BD$6:$BD$200,"&lt;&gt;*Negative*"))</f>
        <v>0</v>
      </c>
      <c r="W134" s="15">
        <f>SUM(COUNTIFS('Data entry'!$R$6:$R$200,'Summary Data'!$A134,'Data entry'!$B$6:$B$200,{"Confirmed";"Probable"},'Data entry'!$AQ$6:$AQ$200,'Data Validation'!$V$3, 'Data entry'!$BD$6:$BD$200,"&lt;&gt;*Negative*"))</f>
        <v>0</v>
      </c>
      <c r="X134" s="15">
        <f>SUM(COUNTIFS('Data entry'!$R$6:$R$200,'Summary Data'!$A134,'Data entry'!$B$6:$B$200,{"Confirmed";"Probable"},'Data entry'!$AQ$6:$AQ$200,'Data Validation'!$V$4, 'Data entry'!$BD$6:$BD$200,"&lt;&gt;*Negative*"))</f>
        <v>0</v>
      </c>
      <c r="Y134" s="15">
        <f>SUM(COUNTIFS('Data entry'!$R$6:$R$200,'Summary Data'!$A134,'Data entry'!$B$6:$B$200,{"Confirmed";"Probable"},'Data entry'!$AQ$6:$AQ$200,'Data Validation'!$V$5, 'Data entry'!$BD$6:$BD$200,"&lt;&gt;*Negative*"))</f>
        <v>0</v>
      </c>
      <c r="Z134" s="15">
        <f>SUM(COUNTIFS('Data entry'!$R$6:$R$200,'Summary Data'!$A134,'Data entry'!$B$6:$B$200,{"Confirmed";"Probable"},'Data entry'!$AQ$6:$AQ$200,'Data Validation'!$V$6, 'Data entry'!$BD$6:$BD$200,"&lt;&gt;*Negative*"))</f>
        <v>0</v>
      </c>
      <c r="AA134" s="15">
        <f>SUM(COUNTIFS('Data entry'!$R$6:$R$200,'Summary Data'!$A134,'Data entry'!$B$6:$B$200,{"Confirmed";"Probable"},'Data entry'!$AQ$6:$AQ$200,'Data Validation'!$V$7, 'Data entry'!$BD$6:$BD$200,"&lt;&gt;*Negative*"))</f>
        <v>0</v>
      </c>
      <c r="AB134" s="15">
        <f>SUM(COUNTIFS('Data entry'!$R$6:$R$200,'Summary Data'!$A134,'Data entry'!$B$6:$B$200,{"Confirmed";"Probable"},'Data entry'!$AQ$6:$AQ$200,'Data Validation'!$V$8, 'Data entry'!$BD$6:$BD$200,"&lt;&gt;*Negative*"))</f>
        <v>0</v>
      </c>
      <c r="AC134" s="15">
        <f>SUM(COUNTIFS('Data entry'!$R$6:$R$200,'Summary Data'!$A134,'Data entry'!$B$6:$B$200,{"Confirmed";"Probable"},'Data entry'!$AQ$6:$AQ$200,'Data Validation'!$V$9, 'Data entry'!$BD$6:$BD$200,"&lt;&gt;*Negative*"))</f>
        <v>0</v>
      </c>
      <c r="AD134" s="15">
        <f>SUM(COUNTIFS('Data entry'!$R$6:$R$200,'Summary Data'!$A134,'Data entry'!$B$6:$B$200,{"Confirmed";"Probable"},'Data entry'!$AQ$6:$AQ$200,'Data Validation'!$V$10, 'Data entry'!$BD$6:$BD$200,"&lt;&gt;*Negative*"))</f>
        <v>0</v>
      </c>
      <c r="AE134" s="15">
        <f>SUM(COUNTIFS('Data entry'!$R$6:$R$200,'Summary Data'!$A134,'Data entry'!$B$6:$B$200,{"Confirmed";"Probable"},'Data entry'!$AQ$6:$AQ$200,'Data Validation'!$V$11, 'Data entry'!$BD$6:$BD$200,"&lt;&gt;*Negative*"))</f>
        <v>0</v>
      </c>
      <c r="AF134" s="15">
        <f>SUM(COUNTIFS('Data entry'!$R$6:$R$200,'Summary Data'!$A134,'Data entry'!$B$6:$B$200,{"Confirmed";"Probable"},'Data entry'!$AQ$6:$AQ$200,'Data Validation'!$V$2, 'Data entry'!$AP$6:$AP$200,'Data Validation'!$U$2, 'Data entry'!$BD$6:$BD$200,"&lt;&gt;*Negative*"))</f>
        <v>0</v>
      </c>
      <c r="AG134" s="15">
        <f>SUM(COUNTIFS('Data entry'!$R$6:$R$200,'Summary Data'!$A134,'Data entry'!$B$6:$B$200,{"Confirmed";"Probable"},'Data entry'!$AQ$6:$AQ$200,'Data Validation'!$V$2, 'Data entry'!$AP$6:$AP$200,'Data Validation'!$U$3, 'Data entry'!$BD$6:$BD$200,"&lt;&gt;*Negative*"))</f>
        <v>0</v>
      </c>
      <c r="AH134" s="15">
        <f>SUM(COUNTIFS('Data entry'!$R$6:$R$200,'Summary Data'!$A134,'Data entry'!$B$6:$B$200,{"Confirmed";"Probable"},'Data entry'!$AQ$6:$AQ$200,'Data Validation'!$V$2, 'Data entry'!$AP$6:$AP$200,'Data Validation'!$U$4, 'Data entry'!$BD$6:$BD$200,"&lt;&gt;*Negative*"))</f>
        <v>0</v>
      </c>
      <c r="AI134" s="15">
        <f>SUM(COUNTIFS('Data entry'!$R$6:$R$200,'Summary Data'!$A134,'Data entry'!$B$6:$B$200,{"Confirmed";"Probable"},'Data entry'!$AQ$6:$AQ$200,'Data Validation'!$V$2, 'Data entry'!$AP$6:$AP$200,'Data Validation'!$U$5, 'Data entry'!$BD$6:$BD$200,"&lt;&gt;*Negative*"))</f>
        <v>0</v>
      </c>
      <c r="AJ134" s="15">
        <f>SUM(COUNTIFS('Data entry'!$R$6:$R$200,'Summary Data'!$A134,'Data entry'!$B$6:$B$200,{"Confirmed";"Probable"},'Data entry'!$AQ$6:$AQ$200,'Data Validation'!$V$2, 'Data entry'!$AP$6:$AP$200,'Data Validation'!$U$6, 'Data entry'!$BD$6:$BD$200,"&lt;&gt;*Negative*"))</f>
        <v>0</v>
      </c>
      <c r="AK134" s="15">
        <f>SUM(COUNTIFS('Data entry'!$R$6:$R$200,'Summary Data'!$A134,'Data entry'!$B$6:$B$200,{"Confirmed";"Probable"},'Data entry'!$AQ$6:$AQ$200,'Data Validation'!$V$3, 'Data entry'!$AP$6:$AP$200,'Data Validation'!$U$2, 'Data entry'!$BD$6:$BD$200,"&lt;&gt;*Negative*"))</f>
        <v>0</v>
      </c>
      <c r="AL134" s="15">
        <f>SUM(COUNTIFS('Data entry'!$R$6:$R$200,'Summary Data'!$A134,'Data entry'!$B$6:$B$200,{"Confirmed";"Probable"},'Data entry'!$AQ$6:$AQ$200,'Data Validation'!$V$3, 'Data entry'!$AP$6:$AP$200,'Data Validation'!$U$3, 'Data entry'!$BD$6:$BD$200,"&lt;&gt;*Negative*"))</f>
        <v>0</v>
      </c>
      <c r="AM134" s="15">
        <f>SUM(COUNTIFS('Data entry'!$R$6:$R$200,'Summary Data'!$A134,'Data entry'!$B$6:$B$200,{"Confirmed";"Probable"},'Data entry'!$AQ$6:$AQ$200,'Data Validation'!$V$3, 'Data entry'!$AP$6:$AP$200,'Data Validation'!$U$4, 'Data entry'!$BD$6:$BD$200,"&lt;&gt;*Negative*"))</f>
        <v>0</v>
      </c>
      <c r="AN134" s="15">
        <f>SUM(COUNTIFS('Data entry'!$R$6:$R$200,'Summary Data'!$A134,'Data entry'!$B$6:$B$200,{"Confirmed";"Probable"},'Data entry'!$AQ$6:$AQ$200,'Data Validation'!$V$3, 'Data entry'!$AP$6:$AP$200,'Data Validation'!$U$5, 'Data entry'!$BD$6:$BD$200,"&lt;&gt;*Negative*"))</f>
        <v>0</v>
      </c>
      <c r="AO134" s="15">
        <f>SUM(COUNTIFS('Data entry'!$R$6:$R$200,'Summary Data'!$A134,'Data entry'!$B$6:$B$200,{"Confirmed";"Probable"},'Data entry'!$AQ$6:$AQ$200,'Data Validation'!$V$3, 'Data entry'!$AP$6:$AP$200,'Data Validation'!$U$6, 'Data entry'!$BD$6:$BD$200,"&lt;&gt;*Negative*"))</f>
        <v>0</v>
      </c>
      <c r="AP134" s="15">
        <f>SUM(COUNTIFS('Data entry'!$R$6:$R$200,'Summary Data'!$A134,'Data entry'!$B$6:$B$200,{"Confirmed";"Probable"},'Data entry'!$AQ$6:$AQ$200,'Data Validation'!$V$4, 'Data entry'!$AP$6:$AP$200,'Data Validation'!$U$2, 'Data entry'!$BD$6:$BD$200,"&lt;&gt;*Negative*"))</f>
        <v>0</v>
      </c>
      <c r="AQ134" s="15">
        <f>SUM(COUNTIFS('Data entry'!$R$6:$R$200,'Summary Data'!$A134,'Data entry'!$B$6:$B$200,{"Confirmed";"Probable"},'Data entry'!$AQ$6:$AQ$200,'Data Validation'!$V$4, 'Data entry'!$AP$6:$AP$200,'Data Validation'!$U$3, 'Data entry'!$BD$6:$BD$200,"&lt;&gt;*Negative*"))</f>
        <v>0</v>
      </c>
      <c r="AR134" s="15">
        <f>SUM(COUNTIFS('Data entry'!$R$6:$R$200,'Summary Data'!$A134,'Data entry'!$B$6:$B$200,{"Confirmed";"Probable"},'Data entry'!$AQ$6:$AQ$200,'Data Validation'!$V$4, 'Data entry'!$AP$6:$AP$200,'Data Validation'!$U$4, 'Data entry'!$BD$6:$BD$200,"&lt;&gt;*Negative*"))</f>
        <v>0</v>
      </c>
      <c r="AS134" s="15">
        <f>SUM(COUNTIFS('Data entry'!$R$6:$R$200,'Summary Data'!$A134,'Data entry'!$B$6:$B$200,{"Confirmed";"Probable"},'Data entry'!$AQ$6:$AQ$200,'Data Validation'!$V$4, 'Data entry'!$AP$6:$AP$200,'Data Validation'!$U$5, 'Data entry'!$BD$6:$BD$200,"&lt;&gt;*Negative*"))</f>
        <v>0</v>
      </c>
      <c r="AT134" s="15">
        <f>SUM(COUNTIFS('Data entry'!$R$6:$R$200,'Summary Data'!$A134,'Data entry'!$B$6:$B$200,{"Confirmed";"Probable"},'Data entry'!$AQ$6:$AQ$200,'Data Validation'!$V$4, 'Data entry'!$AP$6:$AP$200,'Data Validation'!$U$6, 'Data entry'!$BD$6:$BD$200,"&lt;&gt;*Negative*"))</f>
        <v>0</v>
      </c>
      <c r="AU134" s="15">
        <f>SUM(COUNTIFS('Data entry'!$R$6:$R$200,'Summary Data'!$A134,'Data entry'!$B$6:$B$200,{"Confirmed";"Probable"},'Data entry'!$AQ$6:$AQ$200,'Data Validation'!$V$5, 'Data entry'!$AP$6:$AP$200,'Data Validation'!$U$2, 'Data entry'!$BD$6:$BD$200,"&lt;&gt;*Negative*"))</f>
        <v>0</v>
      </c>
      <c r="AV134" s="15">
        <f>SUM(COUNTIFS('Data entry'!$R$6:$R$200,'Summary Data'!$A134,'Data entry'!$B$6:$B$200,{"Confirmed";"Probable"},'Data entry'!$AQ$6:$AQ$200,'Data Validation'!$V$5, 'Data entry'!$AP$6:$AP$200,'Data Validation'!$U$3, 'Data entry'!$BD$6:$BD$200,"&lt;&gt;*Negative*"))</f>
        <v>0</v>
      </c>
      <c r="AW134" s="15">
        <f>SUM(COUNTIFS('Data entry'!$R$6:$R$200,'Summary Data'!$A134,'Data entry'!$B$6:$B$200,{"Confirmed";"Probable"},'Data entry'!$AQ$6:$AQ$200,'Data Validation'!$V$5, 'Data entry'!$AP$6:$AP$200,'Data Validation'!$U$4, 'Data entry'!$BD$6:$BD$200,"&lt;&gt;*Negative*"))</f>
        <v>0</v>
      </c>
      <c r="AX134" s="15">
        <f>SUM(COUNTIFS('Data entry'!$R$6:$R$200,'Summary Data'!$A134,'Data entry'!$B$6:$B$200,{"Confirmed";"Probable"},'Data entry'!$AQ$6:$AQ$200,'Data Validation'!$V$5, 'Data entry'!$AP$6:$AP$200,'Data Validation'!$U$5, 'Data entry'!$BD$6:$BD$200,"&lt;&gt;*Negative*"))</f>
        <v>0</v>
      </c>
      <c r="AY134" s="15">
        <f>SUM(COUNTIFS('Data entry'!$R$6:$R$200,'Summary Data'!$A134,'Data entry'!$B$6:$B$200,{"Confirmed";"Probable"},'Data entry'!$AQ$6:$AQ$200,'Data Validation'!$V$5, 'Data entry'!$AP$6:$AP$200,'Data Validation'!$U$6, 'Data entry'!$BD$6:$BD$200,"&lt;&gt;*Negative*"))</f>
        <v>0</v>
      </c>
      <c r="AZ134" s="15">
        <f>SUM(COUNTIFS('Data entry'!$R$6:$R$200,'Summary Data'!$A134,'Data entry'!$B$6:$B$200,{"Confirmed";"Probable"},'Data entry'!$AQ$6:$AQ$200,'Data Validation'!$V$6, 'Data entry'!$AP$6:$AP$200,'Data Validation'!$U$2, 'Data entry'!$BD$6:$BD$200,"&lt;&gt;*Negative*"))</f>
        <v>0</v>
      </c>
      <c r="BA134" s="15">
        <f>SUM(COUNTIFS('Data entry'!$R$6:$R$200,'Summary Data'!$A134,'Data entry'!$B$6:$B$200,{"Confirmed";"Probable"},'Data entry'!$AQ$6:$AQ$200,'Data Validation'!$V$6, 'Data entry'!$AP$6:$AP$200,'Data Validation'!$U$3, 'Data entry'!$BD$6:$BD$200,"&lt;&gt;*Negative*"))</f>
        <v>0</v>
      </c>
      <c r="BB134" s="15">
        <f>SUM(COUNTIFS('Data entry'!$R$6:$R$200,'Summary Data'!$A134,'Data entry'!$B$6:$B$200,{"Confirmed";"Probable"},'Data entry'!$AQ$6:$AQ$200,'Data Validation'!$V$6, 'Data entry'!$AP$6:$AP$200,'Data Validation'!$U$4, 'Data entry'!$BD$6:$BD$200,"&lt;&gt;*Negative*"))</f>
        <v>0</v>
      </c>
      <c r="BC134" s="15">
        <f>SUM(COUNTIFS('Data entry'!$R$6:$R$200,'Summary Data'!$A134,'Data entry'!$B$6:$B$200,{"Confirmed";"Probable"},'Data entry'!$AQ$6:$AQ$200,'Data Validation'!$V$6, 'Data entry'!$AP$6:$AP$200,'Data Validation'!$U$5, 'Data entry'!$BD$6:$BD$200,"&lt;&gt;*Negative*"))</f>
        <v>0</v>
      </c>
      <c r="BD134" s="15">
        <f>SUM(COUNTIFS('Data entry'!$R$6:$R$200,'Summary Data'!$A134,'Data entry'!$B$6:$B$200,{"Confirmed";"Probable"},'Data entry'!$AQ$6:$AQ$200,'Data Validation'!$V$6, 'Data entry'!$AP$6:$AP$200,'Data Validation'!$U$6, 'Data entry'!$BD$6:$BD$200,"&lt;&gt;*Negative*"))</f>
        <v>0</v>
      </c>
      <c r="BE134" s="15">
        <f>SUM(COUNTIFS('Data entry'!$R$6:$R$200,'Summary Data'!$A134,'Data entry'!$B$6:$B$200,{"Confirmed";"Probable"},'Data entry'!$AQ$6:$AQ$200,'Data Validation'!$V$7, 'Data entry'!$AP$6:$AP$200,'Data Validation'!$U$2, 'Data entry'!$BD$6:$BD$200,"&lt;&gt;*Negative*"))</f>
        <v>0</v>
      </c>
      <c r="BF134" s="15">
        <f>SUM(COUNTIFS('Data entry'!$R$6:$R$200,'Summary Data'!$A134,'Data entry'!$B$6:$B$200,{"Confirmed";"Probable"},'Data entry'!$AQ$6:$AQ$200,'Data Validation'!$V$7, 'Data entry'!$AP$6:$AP$200,'Data Validation'!$U$3, 'Data entry'!$BD$6:$BD$200,"&lt;&gt;*Negative*"))</f>
        <v>0</v>
      </c>
      <c r="BG134" s="15">
        <f>SUM(COUNTIFS('Data entry'!$R$6:$R$200,'Summary Data'!$A134,'Data entry'!$B$6:$B$200,{"Confirmed";"Probable"},'Data entry'!$AQ$6:$AQ$200,'Data Validation'!$V$7, 'Data entry'!$AP$6:$AP$200,'Data Validation'!$U$4, 'Data entry'!$BD$6:$BD$200,"&lt;&gt;*Negative*"))</f>
        <v>0</v>
      </c>
      <c r="BH134" s="15">
        <f>SUM(COUNTIFS('Data entry'!$R$6:$R$200,'Summary Data'!$A134,'Data entry'!$B$6:$B$200,{"Confirmed";"Probable"},'Data entry'!$AQ$6:$AQ$200,'Data Validation'!$V$7, 'Data entry'!$AP$6:$AP$200,'Data Validation'!$U$5, 'Data entry'!$BD$6:$BD$200,"&lt;&gt;*Negative*"))</f>
        <v>0</v>
      </c>
      <c r="BI134" s="15">
        <f>SUM(COUNTIFS('Data entry'!$R$6:$R$200,'Summary Data'!$A134,'Data entry'!$B$6:$B$200,{"Confirmed";"Probable"},'Data entry'!$AQ$6:$AQ$200,'Data Validation'!$V$7, 'Data entry'!$AP$6:$AP$200,'Data Validation'!$U$6, 'Data entry'!$BD$6:$BD$200,"&lt;&gt;*Negative*"))</f>
        <v>0</v>
      </c>
      <c r="BJ134" s="15">
        <f>SUM(COUNTIFS('Data entry'!$R$6:$R$200,'Summary Data'!$A134,'Data entry'!$B$6:$B$200,{"Confirmed";"Probable"},'Data entry'!$AQ$6:$AQ$200,'Data Validation'!$V$8, 'Data entry'!$AP$6:$AP$200,'Data Validation'!$U$2, 'Data entry'!$BD$6:$BD$200,"&lt;&gt;*Negative*"))</f>
        <v>0</v>
      </c>
      <c r="BK134" s="15">
        <f>SUM(COUNTIFS('Data entry'!$R$6:$R$200,'Summary Data'!$A134,'Data entry'!$B$6:$B$200,{"Confirmed";"Probable"},'Data entry'!$AQ$6:$AQ$200,'Data Validation'!$V$8, 'Data entry'!$AP$6:$AP$200,'Data Validation'!$U$3, 'Data entry'!$BD$6:$BD$200,"&lt;&gt;*Negative*"))</f>
        <v>0</v>
      </c>
      <c r="BL134" s="15">
        <f>SUM(COUNTIFS('Data entry'!$R$6:$R$200,'Summary Data'!$A134,'Data entry'!$B$6:$B$200,{"Confirmed";"Probable"},'Data entry'!$AQ$6:$AQ$200,'Data Validation'!$V$8, 'Data entry'!$AP$6:$AP$200,'Data Validation'!$U$4, 'Data entry'!$BD$6:$BD$200,"&lt;&gt;*Negative*"))</f>
        <v>0</v>
      </c>
      <c r="BM134" s="15">
        <f>SUM(COUNTIFS('Data entry'!$R$6:$R$200,'Summary Data'!$A134,'Data entry'!$B$6:$B$200,{"Confirmed";"Probable"},'Data entry'!$AQ$6:$AQ$200,'Data Validation'!$V$8, 'Data entry'!$AP$6:$AP$200,'Data Validation'!$U$5, 'Data entry'!$BD$6:$BD$200,"&lt;&gt;*Negative*"))</f>
        <v>0</v>
      </c>
      <c r="BN134" s="15">
        <f>SUM(COUNTIFS('Data entry'!$R$6:$R$200,'Summary Data'!$A134,'Data entry'!$B$6:$B$200,{"Confirmed";"Probable"},'Data entry'!$AQ$6:$AQ$200,'Data Validation'!$V$8, 'Data entry'!$AP$6:$AP$200,'Data Validation'!$U$6, 'Data entry'!$BD$6:$BD$200,"&lt;&gt;*Negative*"))</f>
        <v>0</v>
      </c>
      <c r="BO134" s="15">
        <f>SUM(COUNTIFS('Data entry'!$R$6:$R$200,'Summary Data'!$A134,'Data entry'!$B$6:$B$200,{"Confirmed";"Probable"},'Data entry'!$AQ$6:$AQ$200,'Data Validation'!$V$9, 'Data entry'!$AP$6:$AP$200,'Data Validation'!$U$2, 'Data entry'!$BD$6:$BD$200,"&lt;&gt;*Negative*"))</f>
        <v>0</v>
      </c>
      <c r="BP134" s="15">
        <f>SUM(COUNTIFS('Data entry'!$R$6:$R$200,'Summary Data'!$A134,'Data entry'!$B$6:$B$200,{"Confirmed";"Probable"},'Data entry'!$AQ$6:$AQ$200,'Data Validation'!$V$9, 'Data entry'!$AP$6:$AP$200,'Data Validation'!$U$3, 'Data entry'!$BD$6:$BD$200,"&lt;&gt;*Negative*"))</f>
        <v>0</v>
      </c>
      <c r="BQ134" s="15">
        <f>SUM(COUNTIFS('Data entry'!$R$6:$R$200,'Summary Data'!$A134,'Data entry'!$B$6:$B$200,{"Confirmed";"Probable"},'Data entry'!$AQ$6:$AQ$200,'Data Validation'!$V$9, 'Data entry'!$AP$6:$AP$200,'Data Validation'!$U$4, 'Data entry'!$BD$6:$BD$200,"&lt;&gt;*Negative*"))</f>
        <v>0</v>
      </c>
      <c r="BR134" s="15">
        <f>SUM(COUNTIFS('Data entry'!$R$6:$R$200,'Summary Data'!$A134,'Data entry'!$B$6:$B$200,{"Confirmed";"Probable"},'Data entry'!$AQ$6:$AQ$200,'Data Validation'!$V$9, 'Data entry'!$AP$6:$AP$200,'Data Validation'!$U$5, 'Data entry'!$BD$6:$BD$200,"&lt;&gt;*Negative*"))</f>
        <v>0</v>
      </c>
      <c r="BS134" s="15">
        <f>SUM(COUNTIFS('Data entry'!$R$6:$R$200,'Summary Data'!$A134,'Data entry'!$B$6:$B$200,{"Confirmed";"Probable"},'Data entry'!$AQ$6:$AQ$200,'Data Validation'!$V$9, 'Data entry'!$AP$6:$AP$200,'Data Validation'!$U$6, 'Data entry'!$BD$6:$BD$200,"&lt;&gt;*Negative*"))</f>
        <v>0</v>
      </c>
      <c r="BT134" s="15">
        <f>SUM(COUNTIFS('Data entry'!$R$6:$R$200,'Summary Data'!$A134,'Data entry'!$B$6:$B$200,{"Confirmed";"Probable"},'Data entry'!$AQ$6:$AQ$200,'Data Validation'!$V$10, 'Data entry'!$AP$6:$AP$200,'Data Validation'!$U$2, 'Data entry'!$BD$6:$BD$200,"&lt;&gt;*Negative*"))</f>
        <v>0</v>
      </c>
      <c r="BU134" s="15">
        <f>SUM(COUNTIFS('Data entry'!$R$6:$R$200,'Summary Data'!$A134,'Data entry'!$B$6:$B$200,{"Confirmed";"Probable"},'Data entry'!$AQ$6:$AQ$200,'Data Validation'!$V$10, 'Data entry'!$AP$6:$AP$200,'Data Validation'!$U$3, 'Data entry'!$BD$6:$BD$200,"&lt;&gt;*Negative*"))</f>
        <v>0</v>
      </c>
      <c r="BV134" s="15">
        <f>SUM(COUNTIFS('Data entry'!$R$6:$R$200,'Summary Data'!$A134,'Data entry'!$B$6:$B$200,{"Confirmed";"Probable"},'Data entry'!$AQ$6:$AQ$200,'Data Validation'!$V$10, 'Data entry'!$AP$6:$AP$200,'Data Validation'!$U$4, 'Data entry'!$BD$6:$BD$200,"&lt;&gt;*Negative*"))</f>
        <v>0</v>
      </c>
      <c r="BW134" s="15">
        <f>SUM(COUNTIFS('Data entry'!$R$6:$R$200,'Summary Data'!$A134,'Data entry'!$B$6:$B$200,{"Confirmed";"Probable"},'Data entry'!$AQ$6:$AQ$200,'Data Validation'!$V$10, 'Data entry'!$AP$6:$AP$200,'Data Validation'!$U$5, 'Data entry'!$BD$6:$BD$200,"&lt;&gt;*Negative*"))</f>
        <v>0</v>
      </c>
      <c r="BX134" s="15">
        <f>SUM(COUNTIFS('Data entry'!$R$6:$R$200,'Summary Data'!$A134,'Data entry'!$B$6:$B$200,{"Confirmed";"Probable"},'Data entry'!$AQ$6:$AQ$200,'Data Validation'!$V$10, 'Data entry'!$AP$6:$AP$200,'Data Validation'!$U$6, 'Data entry'!$BD$6:$BD$200,"&lt;&gt;*Negative*"))</f>
        <v>0</v>
      </c>
      <c r="BY134" s="15">
        <f>SUM(COUNTIFS('Data entry'!$R$6:$R$200,'Summary Data'!$A134,'Data entry'!$B$6:$B$200,{"Confirmed";"Probable"},'Data entry'!$AQ$6:$AQ$200,'Data Validation'!$V$11, 'Data entry'!$AP$6:$AP$200,'Data Validation'!$U$2, 'Data entry'!$BD$6:$BD$200,"&lt;&gt;*Negative*"))</f>
        <v>0</v>
      </c>
      <c r="BZ134" s="15">
        <f>SUM(COUNTIFS('Data entry'!$R$6:$R$200,'Summary Data'!$A134,'Data entry'!$B$6:$B$200,{"Confirmed";"Probable"},'Data entry'!$AQ$6:$AQ$200,'Data Validation'!$V$11, 'Data entry'!$AP$6:$AP$200,'Data Validation'!$U$3, 'Data entry'!$BD$6:$BD$200,"&lt;&gt;*Negative*"))</f>
        <v>0</v>
      </c>
      <c r="CA134" s="15">
        <f>SUM(COUNTIFS('Data entry'!$R$6:$R$200,'Summary Data'!$A134,'Data entry'!$B$6:$B$200,{"Confirmed";"Probable"},'Data entry'!$AQ$6:$AQ$200,'Data Validation'!$V$11, 'Data entry'!$AP$6:$AP$200,'Data Validation'!$U$4, 'Data entry'!$BD$6:$BD$200,"&lt;&gt;*Negative*"))</f>
        <v>0</v>
      </c>
      <c r="CB134" s="15">
        <f>SUM(COUNTIFS('Data entry'!$R$6:$R$200,'Summary Data'!$A134,'Data entry'!$B$6:$B$200,{"Confirmed";"Probable"},'Data entry'!$AQ$6:$AQ$200,'Data Validation'!$V$11, 'Data entry'!$AP$6:$AP$200,'Data Validation'!$U$5, 'Data entry'!$BD$6:$BD$200,"&lt;&gt;*Negative*"))</f>
        <v>0</v>
      </c>
      <c r="CC134" s="15">
        <f>SUM(COUNTIFS('Data entry'!$R$6:$R$200,'Summary Data'!$A134,'Data entry'!$B$6:$B$200,{"Confirmed";"Probable"},'Data entry'!$AQ$6:$AQ$200,'Data Validation'!$V$11, 'Data entry'!$AP$6:$AP$200,'Data Validation'!$U$6, 'Data entry'!$BD$6:$BD$200,"&lt;&gt;*Negative*"))</f>
        <v>0</v>
      </c>
    </row>
    <row r="135" spans="1:81" x14ac:dyDescent="0.3">
      <c r="A135" s="12">
        <f t="shared" si="9"/>
        <v>123</v>
      </c>
      <c r="B135" s="13">
        <f t="shared" si="6"/>
        <v>0</v>
      </c>
      <c r="C135" s="13">
        <f>COUNTIFS('Data entry'!$R$6:$R$200,$A135,'Data entry'!$B$6:$B$200,"Confirmed",'Data entry'!$BD$6:$BD$200,"&lt;&gt;*Negative*")</f>
        <v>0</v>
      </c>
      <c r="D135" s="13">
        <f>COUNTIFS('Data entry'!$R$6:$R$200,$A135,'Data entry'!$B$6:$B$200,"Probable",'Data entry'!$BD$6:$BD$200,"&lt;&gt;*Negative*")</f>
        <v>0</v>
      </c>
      <c r="E135" s="13">
        <f>COUNTIFS('Data entry'!$R$6:$R$200,$A135,'Data entry'!$B$6:$B$200,"DNM")</f>
        <v>0</v>
      </c>
      <c r="F135" s="13">
        <f>SUM(COUNTIFS('Data entry'!$R$6:$R$200,'Summary Data'!$A135,'Data entry'!$B$6:$B$200,{"Confirmed";"Probable"},'Data entry'!$AO$6:$AO$200,$F$10, 'Data entry'!$BD$6:$BD$200,"&lt;&gt;*Negative*"))</f>
        <v>0</v>
      </c>
      <c r="G135" s="13">
        <f>SUM(COUNTIFS('Data entry'!$R$6:$R$200,'Summary Data'!$A135,'Data entry'!$B$6:$B$200,{"Confirmed";"Probable"},'Data entry'!$AO$6:$AO$200,$G$10, 'Data entry'!$BD$6:$BD$200,"&lt;&gt;*Negative*"))</f>
        <v>0</v>
      </c>
      <c r="H135" s="13">
        <f>SUM(COUNTIFS('Data entry'!$R$6:$R$200,'Summary Data'!$A135,'Data entry'!$B$6:$B$200,{"Confirmed";"Probable"},'Data entry'!$AO$6:$AO$200,$H$10, 'Data entry'!$BD$6:$BD$200,"&lt;&gt;*Negative*"))</f>
        <v>0</v>
      </c>
      <c r="I135" s="13">
        <f>SUM(COUNTIFS('Data entry'!$R$6:$R$200,'Summary Data'!$A135,'Data entry'!$B$6:$B$200,{"Confirmed";"Probable"},'Data entry'!$AO$6:$AO$200,$I$10, 'Data entry'!$BD$6:$BD$200,"&lt;&gt;*Negative*"))</f>
        <v>0</v>
      </c>
      <c r="J135" s="13">
        <f>SUM(COUNTIFS('Data entry'!$R$6:$R$200,'Summary Data'!$A135,'Data entry'!$B$6:$B$200,{"Confirmed";"Probable"},'Data entry'!$AO$6:$AO$200,$J$10, 'Data entry'!$BD$6:$BD$200,"&lt;&gt;*Negative*"))</f>
        <v>0</v>
      </c>
      <c r="K135" s="13">
        <f>SUM(COUNTIFS('Data entry'!$R$6:$R$200,'Summary Data'!$A135,'Data entry'!$B$6:$B$200,{"Confirmed";"Probable"},'Data entry'!$AO$6:$AO$200,$K$10, 'Data entry'!$BD$6:$BD$200,"&lt;&gt;*Negative*"))</f>
        <v>0</v>
      </c>
      <c r="L135" s="13">
        <f>SUM(COUNTIFS('Data entry'!$R$6:$R$200,'Summary Data'!$A135,'Data entry'!$B$6:$B$200,{"Confirmed";"Probable"},'Data entry'!$AO$6:$AO$200,$L$10, 'Data entry'!$BD$6:$BD$200,"&lt;&gt;*Negative*"))</f>
        <v>0</v>
      </c>
      <c r="M135" s="13">
        <f>SUM(COUNTIFS('Data entry'!$R$6:$R$200,'Summary Data'!$A135,'Data entry'!$B$6:$B$200,{"Confirmed";"Probable"},'Data entry'!$AO$6:$AO$200,$M$10, 'Data entry'!$BD$6:$BD$200,"&lt;&gt;*Negative*"))</f>
        <v>0</v>
      </c>
      <c r="N135" s="13">
        <f>SUM(COUNTIFS('Data entry'!$R$6:$R$200,'Summary Data'!$A135,'Data entry'!$B$6:$B$200,{"Confirmed";"Probable"},'Data entry'!$AO$6:$AO$200,$N$10, 'Data entry'!$BD$6:$BD$200,"&lt;&gt;*Negative*"))</f>
        <v>0</v>
      </c>
      <c r="O135" s="15">
        <f t="shared" si="7"/>
        <v>0</v>
      </c>
      <c r="P135" s="15">
        <f t="shared" si="8"/>
        <v>0</v>
      </c>
      <c r="Q135" s="15">
        <f>SUM(COUNTIFS('Data entry'!$R$6:$R$200,'Summary Data'!$A135,'Data entry'!$B$6:$B$200,{"Confirmed";"Probable"},'Data entry'!$AP$6:$AP$200,'Data Validation'!$U$2, 'Data entry'!$BD$6:$BD$200,"&lt;&gt;*Negative*"))</f>
        <v>0</v>
      </c>
      <c r="R135" s="15">
        <f>SUM(COUNTIFS('Data entry'!$R$6:$R$200,'Summary Data'!$A135,'Data entry'!$B$6:$B$200,{"Confirmed";"Probable"},'Data entry'!$AP$6:$AP$200,'Data Validation'!$U$3, 'Data entry'!$BD$6:$BD$200,"&lt;&gt;*Negative*"))</f>
        <v>0</v>
      </c>
      <c r="S135" s="15">
        <f>SUM(COUNTIFS('Data entry'!$R$6:$R$200,'Summary Data'!$A135,'Data entry'!$B$6:$B$200,{"Confirmed";"Probable"},'Data entry'!$AP$6:$AP$200,'Data Validation'!$U$4, 'Data entry'!$BD$6:$BD$200,"&lt;&gt;*Negative*"))</f>
        <v>0</v>
      </c>
      <c r="T135" s="15">
        <f>SUM(COUNTIFS('Data entry'!$R$6:$R$200,'Summary Data'!$A135,'Data entry'!$B$6:$B$200,{"Confirmed";"Probable"},'Data entry'!$AP$6:$AP$200,'Data Validation'!$U$5, 'Data entry'!$BD$6:$BD$200,"&lt;&gt;*Negative*"))</f>
        <v>0</v>
      </c>
      <c r="U135" s="15">
        <f>SUM(COUNTIFS('Data entry'!$R$6:$R$200,'Summary Data'!$A135,'Data entry'!$B$6:$B$200,{"Confirmed";"Probable"},'Data entry'!$AP$6:$AP$200,'Data Validation'!$U$6, 'Data entry'!$BD$6:$BD$200,"&lt;&gt;*Negative*"))</f>
        <v>0</v>
      </c>
      <c r="V135" s="15">
        <f>SUM(COUNTIFS('Data entry'!$R$6:$R$200,'Summary Data'!$A135,'Data entry'!$B$6:$B$200,{"Confirmed";"Probable"},'Data entry'!$AQ$6:$AQ$200,'Data Validation'!$V$2, 'Data entry'!$BD$6:$BD$200,"&lt;&gt;*Negative*"))</f>
        <v>0</v>
      </c>
      <c r="W135" s="15">
        <f>SUM(COUNTIFS('Data entry'!$R$6:$R$200,'Summary Data'!$A135,'Data entry'!$B$6:$B$200,{"Confirmed";"Probable"},'Data entry'!$AQ$6:$AQ$200,'Data Validation'!$V$3, 'Data entry'!$BD$6:$BD$200,"&lt;&gt;*Negative*"))</f>
        <v>0</v>
      </c>
      <c r="X135" s="15">
        <f>SUM(COUNTIFS('Data entry'!$R$6:$R$200,'Summary Data'!$A135,'Data entry'!$B$6:$B$200,{"Confirmed";"Probable"},'Data entry'!$AQ$6:$AQ$200,'Data Validation'!$V$4, 'Data entry'!$BD$6:$BD$200,"&lt;&gt;*Negative*"))</f>
        <v>0</v>
      </c>
      <c r="Y135" s="15">
        <f>SUM(COUNTIFS('Data entry'!$R$6:$R$200,'Summary Data'!$A135,'Data entry'!$B$6:$B$200,{"Confirmed";"Probable"},'Data entry'!$AQ$6:$AQ$200,'Data Validation'!$V$5, 'Data entry'!$BD$6:$BD$200,"&lt;&gt;*Negative*"))</f>
        <v>0</v>
      </c>
      <c r="Z135" s="15">
        <f>SUM(COUNTIFS('Data entry'!$R$6:$R$200,'Summary Data'!$A135,'Data entry'!$B$6:$B$200,{"Confirmed";"Probable"},'Data entry'!$AQ$6:$AQ$200,'Data Validation'!$V$6, 'Data entry'!$BD$6:$BD$200,"&lt;&gt;*Negative*"))</f>
        <v>0</v>
      </c>
      <c r="AA135" s="15">
        <f>SUM(COUNTIFS('Data entry'!$R$6:$R$200,'Summary Data'!$A135,'Data entry'!$B$6:$B$200,{"Confirmed";"Probable"},'Data entry'!$AQ$6:$AQ$200,'Data Validation'!$V$7, 'Data entry'!$BD$6:$BD$200,"&lt;&gt;*Negative*"))</f>
        <v>0</v>
      </c>
      <c r="AB135" s="15">
        <f>SUM(COUNTIFS('Data entry'!$R$6:$R$200,'Summary Data'!$A135,'Data entry'!$B$6:$B$200,{"Confirmed";"Probable"},'Data entry'!$AQ$6:$AQ$200,'Data Validation'!$V$8, 'Data entry'!$BD$6:$BD$200,"&lt;&gt;*Negative*"))</f>
        <v>0</v>
      </c>
      <c r="AC135" s="15">
        <f>SUM(COUNTIFS('Data entry'!$R$6:$R$200,'Summary Data'!$A135,'Data entry'!$B$6:$B$200,{"Confirmed";"Probable"},'Data entry'!$AQ$6:$AQ$200,'Data Validation'!$V$9, 'Data entry'!$BD$6:$BD$200,"&lt;&gt;*Negative*"))</f>
        <v>0</v>
      </c>
      <c r="AD135" s="15">
        <f>SUM(COUNTIFS('Data entry'!$R$6:$R$200,'Summary Data'!$A135,'Data entry'!$B$6:$B$200,{"Confirmed";"Probable"},'Data entry'!$AQ$6:$AQ$200,'Data Validation'!$V$10, 'Data entry'!$BD$6:$BD$200,"&lt;&gt;*Negative*"))</f>
        <v>0</v>
      </c>
      <c r="AE135" s="15">
        <f>SUM(COUNTIFS('Data entry'!$R$6:$R$200,'Summary Data'!$A135,'Data entry'!$B$6:$B$200,{"Confirmed";"Probable"},'Data entry'!$AQ$6:$AQ$200,'Data Validation'!$V$11, 'Data entry'!$BD$6:$BD$200,"&lt;&gt;*Negative*"))</f>
        <v>0</v>
      </c>
      <c r="AF135" s="15">
        <f>SUM(COUNTIFS('Data entry'!$R$6:$R$200,'Summary Data'!$A135,'Data entry'!$B$6:$B$200,{"Confirmed";"Probable"},'Data entry'!$AQ$6:$AQ$200,'Data Validation'!$V$2, 'Data entry'!$AP$6:$AP$200,'Data Validation'!$U$2, 'Data entry'!$BD$6:$BD$200,"&lt;&gt;*Negative*"))</f>
        <v>0</v>
      </c>
      <c r="AG135" s="15">
        <f>SUM(COUNTIFS('Data entry'!$R$6:$R$200,'Summary Data'!$A135,'Data entry'!$B$6:$B$200,{"Confirmed";"Probable"},'Data entry'!$AQ$6:$AQ$200,'Data Validation'!$V$2, 'Data entry'!$AP$6:$AP$200,'Data Validation'!$U$3, 'Data entry'!$BD$6:$BD$200,"&lt;&gt;*Negative*"))</f>
        <v>0</v>
      </c>
      <c r="AH135" s="15">
        <f>SUM(COUNTIFS('Data entry'!$R$6:$R$200,'Summary Data'!$A135,'Data entry'!$B$6:$B$200,{"Confirmed";"Probable"},'Data entry'!$AQ$6:$AQ$200,'Data Validation'!$V$2, 'Data entry'!$AP$6:$AP$200,'Data Validation'!$U$4, 'Data entry'!$BD$6:$BD$200,"&lt;&gt;*Negative*"))</f>
        <v>0</v>
      </c>
      <c r="AI135" s="15">
        <f>SUM(COUNTIFS('Data entry'!$R$6:$R$200,'Summary Data'!$A135,'Data entry'!$B$6:$B$200,{"Confirmed";"Probable"},'Data entry'!$AQ$6:$AQ$200,'Data Validation'!$V$2, 'Data entry'!$AP$6:$AP$200,'Data Validation'!$U$5, 'Data entry'!$BD$6:$BD$200,"&lt;&gt;*Negative*"))</f>
        <v>0</v>
      </c>
      <c r="AJ135" s="15">
        <f>SUM(COUNTIFS('Data entry'!$R$6:$R$200,'Summary Data'!$A135,'Data entry'!$B$6:$B$200,{"Confirmed";"Probable"},'Data entry'!$AQ$6:$AQ$200,'Data Validation'!$V$2, 'Data entry'!$AP$6:$AP$200,'Data Validation'!$U$6, 'Data entry'!$BD$6:$BD$200,"&lt;&gt;*Negative*"))</f>
        <v>0</v>
      </c>
      <c r="AK135" s="15">
        <f>SUM(COUNTIFS('Data entry'!$R$6:$R$200,'Summary Data'!$A135,'Data entry'!$B$6:$B$200,{"Confirmed";"Probable"},'Data entry'!$AQ$6:$AQ$200,'Data Validation'!$V$3, 'Data entry'!$AP$6:$AP$200,'Data Validation'!$U$2, 'Data entry'!$BD$6:$BD$200,"&lt;&gt;*Negative*"))</f>
        <v>0</v>
      </c>
      <c r="AL135" s="15">
        <f>SUM(COUNTIFS('Data entry'!$R$6:$R$200,'Summary Data'!$A135,'Data entry'!$B$6:$B$200,{"Confirmed";"Probable"},'Data entry'!$AQ$6:$AQ$200,'Data Validation'!$V$3, 'Data entry'!$AP$6:$AP$200,'Data Validation'!$U$3, 'Data entry'!$BD$6:$BD$200,"&lt;&gt;*Negative*"))</f>
        <v>0</v>
      </c>
      <c r="AM135" s="15">
        <f>SUM(COUNTIFS('Data entry'!$R$6:$R$200,'Summary Data'!$A135,'Data entry'!$B$6:$B$200,{"Confirmed";"Probable"},'Data entry'!$AQ$6:$AQ$200,'Data Validation'!$V$3, 'Data entry'!$AP$6:$AP$200,'Data Validation'!$U$4, 'Data entry'!$BD$6:$BD$200,"&lt;&gt;*Negative*"))</f>
        <v>0</v>
      </c>
      <c r="AN135" s="15">
        <f>SUM(COUNTIFS('Data entry'!$R$6:$R$200,'Summary Data'!$A135,'Data entry'!$B$6:$B$200,{"Confirmed";"Probable"},'Data entry'!$AQ$6:$AQ$200,'Data Validation'!$V$3, 'Data entry'!$AP$6:$AP$200,'Data Validation'!$U$5, 'Data entry'!$BD$6:$BD$200,"&lt;&gt;*Negative*"))</f>
        <v>0</v>
      </c>
      <c r="AO135" s="15">
        <f>SUM(COUNTIFS('Data entry'!$R$6:$R$200,'Summary Data'!$A135,'Data entry'!$B$6:$B$200,{"Confirmed";"Probable"},'Data entry'!$AQ$6:$AQ$200,'Data Validation'!$V$3, 'Data entry'!$AP$6:$AP$200,'Data Validation'!$U$6, 'Data entry'!$BD$6:$BD$200,"&lt;&gt;*Negative*"))</f>
        <v>0</v>
      </c>
      <c r="AP135" s="15">
        <f>SUM(COUNTIFS('Data entry'!$R$6:$R$200,'Summary Data'!$A135,'Data entry'!$B$6:$B$200,{"Confirmed";"Probable"},'Data entry'!$AQ$6:$AQ$200,'Data Validation'!$V$4, 'Data entry'!$AP$6:$AP$200,'Data Validation'!$U$2, 'Data entry'!$BD$6:$BD$200,"&lt;&gt;*Negative*"))</f>
        <v>0</v>
      </c>
      <c r="AQ135" s="15">
        <f>SUM(COUNTIFS('Data entry'!$R$6:$R$200,'Summary Data'!$A135,'Data entry'!$B$6:$B$200,{"Confirmed";"Probable"},'Data entry'!$AQ$6:$AQ$200,'Data Validation'!$V$4, 'Data entry'!$AP$6:$AP$200,'Data Validation'!$U$3, 'Data entry'!$BD$6:$BD$200,"&lt;&gt;*Negative*"))</f>
        <v>0</v>
      </c>
      <c r="AR135" s="15">
        <f>SUM(COUNTIFS('Data entry'!$R$6:$R$200,'Summary Data'!$A135,'Data entry'!$B$6:$B$200,{"Confirmed";"Probable"},'Data entry'!$AQ$6:$AQ$200,'Data Validation'!$V$4, 'Data entry'!$AP$6:$AP$200,'Data Validation'!$U$4, 'Data entry'!$BD$6:$BD$200,"&lt;&gt;*Negative*"))</f>
        <v>0</v>
      </c>
      <c r="AS135" s="15">
        <f>SUM(COUNTIFS('Data entry'!$R$6:$R$200,'Summary Data'!$A135,'Data entry'!$B$6:$B$200,{"Confirmed";"Probable"},'Data entry'!$AQ$6:$AQ$200,'Data Validation'!$V$4, 'Data entry'!$AP$6:$AP$200,'Data Validation'!$U$5, 'Data entry'!$BD$6:$BD$200,"&lt;&gt;*Negative*"))</f>
        <v>0</v>
      </c>
      <c r="AT135" s="15">
        <f>SUM(COUNTIFS('Data entry'!$R$6:$R$200,'Summary Data'!$A135,'Data entry'!$B$6:$B$200,{"Confirmed";"Probable"},'Data entry'!$AQ$6:$AQ$200,'Data Validation'!$V$4, 'Data entry'!$AP$6:$AP$200,'Data Validation'!$U$6, 'Data entry'!$BD$6:$BD$200,"&lt;&gt;*Negative*"))</f>
        <v>0</v>
      </c>
      <c r="AU135" s="15">
        <f>SUM(COUNTIFS('Data entry'!$R$6:$R$200,'Summary Data'!$A135,'Data entry'!$B$6:$B$200,{"Confirmed";"Probable"},'Data entry'!$AQ$6:$AQ$200,'Data Validation'!$V$5, 'Data entry'!$AP$6:$AP$200,'Data Validation'!$U$2, 'Data entry'!$BD$6:$BD$200,"&lt;&gt;*Negative*"))</f>
        <v>0</v>
      </c>
      <c r="AV135" s="15">
        <f>SUM(COUNTIFS('Data entry'!$R$6:$R$200,'Summary Data'!$A135,'Data entry'!$B$6:$B$200,{"Confirmed";"Probable"},'Data entry'!$AQ$6:$AQ$200,'Data Validation'!$V$5, 'Data entry'!$AP$6:$AP$200,'Data Validation'!$U$3, 'Data entry'!$BD$6:$BD$200,"&lt;&gt;*Negative*"))</f>
        <v>0</v>
      </c>
      <c r="AW135" s="15">
        <f>SUM(COUNTIFS('Data entry'!$R$6:$R$200,'Summary Data'!$A135,'Data entry'!$B$6:$B$200,{"Confirmed";"Probable"},'Data entry'!$AQ$6:$AQ$200,'Data Validation'!$V$5, 'Data entry'!$AP$6:$AP$200,'Data Validation'!$U$4, 'Data entry'!$BD$6:$BD$200,"&lt;&gt;*Negative*"))</f>
        <v>0</v>
      </c>
      <c r="AX135" s="15">
        <f>SUM(COUNTIFS('Data entry'!$R$6:$R$200,'Summary Data'!$A135,'Data entry'!$B$6:$B$200,{"Confirmed";"Probable"},'Data entry'!$AQ$6:$AQ$200,'Data Validation'!$V$5, 'Data entry'!$AP$6:$AP$200,'Data Validation'!$U$5, 'Data entry'!$BD$6:$BD$200,"&lt;&gt;*Negative*"))</f>
        <v>0</v>
      </c>
      <c r="AY135" s="15">
        <f>SUM(COUNTIFS('Data entry'!$R$6:$R$200,'Summary Data'!$A135,'Data entry'!$B$6:$B$200,{"Confirmed";"Probable"},'Data entry'!$AQ$6:$AQ$200,'Data Validation'!$V$5, 'Data entry'!$AP$6:$AP$200,'Data Validation'!$U$6, 'Data entry'!$BD$6:$BD$200,"&lt;&gt;*Negative*"))</f>
        <v>0</v>
      </c>
      <c r="AZ135" s="15">
        <f>SUM(COUNTIFS('Data entry'!$R$6:$R$200,'Summary Data'!$A135,'Data entry'!$B$6:$B$200,{"Confirmed";"Probable"},'Data entry'!$AQ$6:$AQ$200,'Data Validation'!$V$6, 'Data entry'!$AP$6:$AP$200,'Data Validation'!$U$2, 'Data entry'!$BD$6:$BD$200,"&lt;&gt;*Negative*"))</f>
        <v>0</v>
      </c>
      <c r="BA135" s="15">
        <f>SUM(COUNTIFS('Data entry'!$R$6:$R$200,'Summary Data'!$A135,'Data entry'!$B$6:$B$200,{"Confirmed";"Probable"},'Data entry'!$AQ$6:$AQ$200,'Data Validation'!$V$6, 'Data entry'!$AP$6:$AP$200,'Data Validation'!$U$3, 'Data entry'!$BD$6:$BD$200,"&lt;&gt;*Negative*"))</f>
        <v>0</v>
      </c>
      <c r="BB135" s="15">
        <f>SUM(COUNTIFS('Data entry'!$R$6:$R$200,'Summary Data'!$A135,'Data entry'!$B$6:$B$200,{"Confirmed";"Probable"},'Data entry'!$AQ$6:$AQ$200,'Data Validation'!$V$6, 'Data entry'!$AP$6:$AP$200,'Data Validation'!$U$4, 'Data entry'!$BD$6:$BD$200,"&lt;&gt;*Negative*"))</f>
        <v>0</v>
      </c>
      <c r="BC135" s="15">
        <f>SUM(COUNTIFS('Data entry'!$R$6:$R$200,'Summary Data'!$A135,'Data entry'!$B$6:$B$200,{"Confirmed";"Probable"},'Data entry'!$AQ$6:$AQ$200,'Data Validation'!$V$6, 'Data entry'!$AP$6:$AP$200,'Data Validation'!$U$5, 'Data entry'!$BD$6:$BD$200,"&lt;&gt;*Negative*"))</f>
        <v>0</v>
      </c>
      <c r="BD135" s="15">
        <f>SUM(COUNTIFS('Data entry'!$R$6:$R$200,'Summary Data'!$A135,'Data entry'!$B$6:$B$200,{"Confirmed";"Probable"},'Data entry'!$AQ$6:$AQ$200,'Data Validation'!$V$6, 'Data entry'!$AP$6:$AP$200,'Data Validation'!$U$6, 'Data entry'!$BD$6:$BD$200,"&lt;&gt;*Negative*"))</f>
        <v>0</v>
      </c>
      <c r="BE135" s="15">
        <f>SUM(COUNTIFS('Data entry'!$R$6:$R$200,'Summary Data'!$A135,'Data entry'!$B$6:$B$200,{"Confirmed";"Probable"},'Data entry'!$AQ$6:$AQ$200,'Data Validation'!$V$7, 'Data entry'!$AP$6:$AP$200,'Data Validation'!$U$2, 'Data entry'!$BD$6:$BD$200,"&lt;&gt;*Negative*"))</f>
        <v>0</v>
      </c>
      <c r="BF135" s="15">
        <f>SUM(COUNTIFS('Data entry'!$R$6:$R$200,'Summary Data'!$A135,'Data entry'!$B$6:$B$200,{"Confirmed";"Probable"},'Data entry'!$AQ$6:$AQ$200,'Data Validation'!$V$7, 'Data entry'!$AP$6:$AP$200,'Data Validation'!$U$3, 'Data entry'!$BD$6:$BD$200,"&lt;&gt;*Negative*"))</f>
        <v>0</v>
      </c>
      <c r="BG135" s="15">
        <f>SUM(COUNTIFS('Data entry'!$R$6:$R$200,'Summary Data'!$A135,'Data entry'!$B$6:$B$200,{"Confirmed";"Probable"},'Data entry'!$AQ$6:$AQ$200,'Data Validation'!$V$7, 'Data entry'!$AP$6:$AP$200,'Data Validation'!$U$4, 'Data entry'!$BD$6:$BD$200,"&lt;&gt;*Negative*"))</f>
        <v>0</v>
      </c>
      <c r="BH135" s="15">
        <f>SUM(COUNTIFS('Data entry'!$R$6:$R$200,'Summary Data'!$A135,'Data entry'!$B$6:$B$200,{"Confirmed";"Probable"},'Data entry'!$AQ$6:$AQ$200,'Data Validation'!$V$7, 'Data entry'!$AP$6:$AP$200,'Data Validation'!$U$5, 'Data entry'!$BD$6:$BD$200,"&lt;&gt;*Negative*"))</f>
        <v>0</v>
      </c>
      <c r="BI135" s="15">
        <f>SUM(COUNTIFS('Data entry'!$R$6:$R$200,'Summary Data'!$A135,'Data entry'!$B$6:$B$200,{"Confirmed";"Probable"},'Data entry'!$AQ$6:$AQ$200,'Data Validation'!$V$7, 'Data entry'!$AP$6:$AP$200,'Data Validation'!$U$6, 'Data entry'!$BD$6:$BD$200,"&lt;&gt;*Negative*"))</f>
        <v>0</v>
      </c>
      <c r="BJ135" s="15">
        <f>SUM(COUNTIFS('Data entry'!$R$6:$R$200,'Summary Data'!$A135,'Data entry'!$B$6:$B$200,{"Confirmed";"Probable"},'Data entry'!$AQ$6:$AQ$200,'Data Validation'!$V$8, 'Data entry'!$AP$6:$AP$200,'Data Validation'!$U$2, 'Data entry'!$BD$6:$BD$200,"&lt;&gt;*Negative*"))</f>
        <v>0</v>
      </c>
      <c r="BK135" s="15">
        <f>SUM(COUNTIFS('Data entry'!$R$6:$R$200,'Summary Data'!$A135,'Data entry'!$B$6:$B$200,{"Confirmed";"Probable"},'Data entry'!$AQ$6:$AQ$200,'Data Validation'!$V$8, 'Data entry'!$AP$6:$AP$200,'Data Validation'!$U$3, 'Data entry'!$BD$6:$BD$200,"&lt;&gt;*Negative*"))</f>
        <v>0</v>
      </c>
      <c r="BL135" s="15">
        <f>SUM(COUNTIFS('Data entry'!$R$6:$R$200,'Summary Data'!$A135,'Data entry'!$B$6:$B$200,{"Confirmed";"Probable"},'Data entry'!$AQ$6:$AQ$200,'Data Validation'!$V$8, 'Data entry'!$AP$6:$AP$200,'Data Validation'!$U$4, 'Data entry'!$BD$6:$BD$200,"&lt;&gt;*Negative*"))</f>
        <v>0</v>
      </c>
      <c r="BM135" s="15">
        <f>SUM(COUNTIFS('Data entry'!$R$6:$R$200,'Summary Data'!$A135,'Data entry'!$B$6:$B$200,{"Confirmed";"Probable"},'Data entry'!$AQ$6:$AQ$200,'Data Validation'!$V$8, 'Data entry'!$AP$6:$AP$200,'Data Validation'!$U$5, 'Data entry'!$BD$6:$BD$200,"&lt;&gt;*Negative*"))</f>
        <v>0</v>
      </c>
      <c r="BN135" s="15">
        <f>SUM(COUNTIFS('Data entry'!$R$6:$R$200,'Summary Data'!$A135,'Data entry'!$B$6:$B$200,{"Confirmed";"Probable"},'Data entry'!$AQ$6:$AQ$200,'Data Validation'!$V$8, 'Data entry'!$AP$6:$AP$200,'Data Validation'!$U$6, 'Data entry'!$BD$6:$BD$200,"&lt;&gt;*Negative*"))</f>
        <v>0</v>
      </c>
      <c r="BO135" s="15">
        <f>SUM(COUNTIFS('Data entry'!$R$6:$R$200,'Summary Data'!$A135,'Data entry'!$B$6:$B$200,{"Confirmed";"Probable"},'Data entry'!$AQ$6:$AQ$200,'Data Validation'!$V$9, 'Data entry'!$AP$6:$AP$200,'Data Validation'!$U$2, 'Data entry'!$BD$6:$BD$200,"&lt;&gt;*Negative*"))</f>
        <v>0</v>
      </c>
      <c r="BP135" s="15">
        <f>SUM(COUNTIFS('Data entry'!$R$6:$R$200,'Summary Data'!$A135,'Data entry'!$B$6:$B$200,{"Confirmed";"Probable"},'Data entry'!$AQ$6:$AQ$200,'Data Validation'!$V$9, 'Data entry'!$AP$6:$AP$200,'Data Validation'!$U$3, 'Data entry'!$BD$6:$BD$200,"&lt;&gt;*Negative*"))</f>
        <v>0</v>
      </c>
      <c r="BQ135" s="15">
        <f>SUM(COUNTIFS('Data entry'!$R$6:$R$200,'Summary Data'!$A135,'Data entry'!$B$6:$B$200,{"Confirmed";"Probable"},'Data entry'!$AQ$6:$AQ$200,'Data Validation'!$V$9, 'Data entry'!$AP$6:$AP$200,'Data Validation'!$U$4, 'Data entry'!$BD$6:$BD$200,"&lt;&gt;*Negative*"))</f>
        <v>0</v>
      </c>
      <c r="BR135" s="15">
        <f>SUM(COUNTIFS('Data entry'!$R$6:$R$200,'Summary Data'!$A135,'Data entry'!$B$6:$B$200,{"Confirmed";"Probable"},'Data entry'!$AQ$6:$AQ$200,'Data Validation'!$V$9, 'Data entry'!$AP$6:$AP$200,'Data Validation'!$U$5, 'Data entry'!$BD$6:$BD$200,"&lt;&gt;*Negative*"))</f>
        <v>0</v>
      </c>
      <c r="BS135" s="15">
        <f>SUM(COUNTIFS('Data entry'!$R$6:$R$200,'Summary Data'!$A135,'Data entry'!$B$6:$B$200,{"Confirmed";"Probable"},'Data entry'!$AQ$6:$AQ$200,'Data Validation'!$V$9, 'Data entry'!$AP$6:$AP$200,'Data Validation'!$U$6, 'Data entry'!$BD$6:$BD$200,"&lt;&gt;*Negative*"))</f>
        <v>0</v>
      </c>
      <c r="BT135" s="15">
        <f>SUM(COUNTIFS('Data entry'!$R$6:$R$200,'Summary Data'!$A135,'Data entry'!$B$6:$B$200,{"Confirmed";"Probable"},'Data entry'!$AQ$6:$AQ$200,'Data Validation'!$V$10, 'Data entry'!$AP$6:$AP$200,'Data Validation'!$U$2, 'Data entry'!$BD$6:$BD$200,"&lt;&gt;*Negative*"))</f>
        <v>0</v>
      </c>
      <c r="BU135" s="15">
        <f>SUM(COUNTIFS('Data entry'!$R$6:$R$200,'Summary Data'!$A135,'Data entry'!$B$6:$B$200,{"Confirmed";"Probable"},'Data entry'!$AQ$6:$AQ$200,'Data Validation'!$V$10, 'Data entry'!$AP$6:$AP$200,'Data Validation'!$U$3, 'Data entry'!$BD$6:$BD$200,"&lt;&gt;*Negative*"))</f>
        <v>0</v>
      </c>
      <c r="BV135" s="15">
        <f>SUM(COUNTIFS('Data entry'!$R$6:$R$200,'Summary Data'!$A135,'Data entry'!$B$6:$B$200,{"Confirmed";"Probable"},'Data entry'!$AQ$6:$AQ$200,'Data Validation'!$V$10, 'Data entry'!$AP$6:$AP$200,'Data Validation'!$U$4, 'Data entry'!$BD$6:$BD$200,"&lt;&gt;*Negative*"))</f>
        <v>0</v>
      </c>
      <c r="BW135" s="15">
        <f>SUM(COUNTIFS('Data entry'!$R$6:$R$200,'Summary Data'!$A135,'Data entry'!$B$6:$B$200,{"Confirmed";"Probable"},'Data entry'!$AQ$6:$AQ$200,'Data Validation'!$V$10, 'Data entry'!$AP$6:$AP$200,'Data Validation'!$U$5, 'Data entry'!$BD$6:$BD$200,"&lt;&gt;*Negative*"))</f>
        <v>0</v>
      </c>
      <c r="BX135" s="15">
        <f>SUM(COUNTIFS('Data entry'!$R$6:$R$200,'Summary Data'!$A135,'Data entry'!$B$6:$B$200,{"Confirmed";"Probable"},'Data entry'!$AQ$6:$AQ$200,'Data Validation'!$V$10, 'Data entry'!$AP$6:$AP$200,'Data Validation'!$U$6, 'Data entry'!$BD$6:$BD$200,"&lt;&gt;*Negative*"))</f>
        <v>0</v>
      </c>
      <c r="BY135" s="15">
        <f>SUM(COUNTIFS('Data entry'!$R$6:$R$200,'Summary Data'!$A135,'Data entry'!$B$6:$B$200,{"Confirmed";"Probable"},'Data entry'!$AQ$6:$AQ$200,'Data Validation'!$V$11, 'Data entry'!$AP$6:$AP$200,'Data Validation'!$U$2, 'Data entry'!$BD$6:$BD$200,"&lt;&gt;*Negative*"))</f>
        <v>0</v>
      </c>
      <c r="BZ135" s="15">
        <f>SUM(COUNTIFS('Data entry'!$R$6:$R$200,'Summary Data'!$A135,'Data entry'!$B$6:$B$200,{"Confirmed";"Probable"},'Data entry'!$AQ$6:$AQ$200,'Data Validation'!$V$11, 'Data entry'!$AP$6:$AP$200,'Data Validation'!$U$3, 'Data entry'!$BD$6:$BD$200,"&lt;&gt;*Negative*"))</f>
        <v>0</v>
      </c>
      <c r="CA135" s="15">
        <f>SUM(COUNTIFS('Data entry'!$R$6:$R$200,'Summary Data'!$A135,'Data entry'!$B$6:$B$200,{"Confirmed";"Probable"},'Data entry'!$AQ$6:$AQ$200,'Data Validation'!$V$11, 'Data entry'!$AP$6:$AP$200,'Data Validation'!$U$4, 'Data entry'!$BD$6:$BD$200,"&lt;&gt;*Negative*"))</f>
        <v>0</v>
      </c>
      <c r="CB135" s="15">
        <f>SUM(COUNTIFS('Data entry'!$R$6:$R$200,'Summary Data'!$A135,'Data entry'!$B$6:$B$200,{"Confirmed";"Probable"},'Data entry'!$AQ$6:$AQ$200,'Data Validation'!$V$11, 'Data entry'!$AP$6:$AP$200,'Data Validation'!$U$5, 'Data entry'!$BD$6:$BD$200,"&lt;&gt;*Negative*"))</f>
        <v>0</v>
      </c>
      <c r="CC135" s="15">
        <f>SUM(COUNTIFS('Data entry'!$R$6:$R$200,'Summary Data'!$A135,'Data entry'!$B$6:$B$200,{"Confirmed";"Probable"},'Data entry'!$AQ$6:$AQ$200,'Data Validation'!$V$11, 'Data entry'!$AP$6:$AP$200,'Data Validation'!$U$6, 'Data entry'!$BD$6:$BD$200,"&lt;&gt;*Negative*"))</f>
        <v>0</v>
      </c>
    </row>
    <row r="136" spans="1:81" x14ac:dyDescent="0.3">
      <c r="A136" s="12">
        <f t="shared" si="9"/>
        <v>124</v>
      </c>
      <c r="B136" s="13">
        <f t="shared" si="6"/>
        <v>0</v>
      </c>
      <c r="C136" s="13">
        <f>COUNTIFS('Data entry'!$R$6:$R$200,$A136,'Data entry'!$B$6:$B$200,"Confirmed",'Data entry'!$BD$6:$BD$200,"&lt;&gt;*Negative*")</f>
        <v>0</v>
      </c>
      <c r="D136" s="13">
        <f>COUNTIFS('Data entry'!$R$6:$R$200,$A136,'Data entry'!$B$6:$B$200,"Probable",'Data entry'!$BD$6:$BD$200,"&lt;&gt;*Negative*")</f>
        <v>0</v>
      </c>
      <c r="E136" s="13">
        <f>COUNTIFS('Data entry'!$R$6:$R$200,$A136,'Data entry'!$B$6:$B$200,"DNM")</f>
        <v>0</v>
      </c>
      <c r="F136" s="13">
        <f>SUM(COUNTIFS('Data entry'!$R$6:$R$200,'Summary Data'!$A136,'Data entry'!$B$6:$B$200,{"Confirmed";"Probable"},'Data entry'!$AO$6:$AO$200,$F$10, 'Data entry'!$BD$6:$BD$200,"&lt;&gt;*Negative*"))</f>
        <v>0</v>
      </c>
      <c r="G136" s="13">
        <f>SUM(COUNTIFS('Data entry'!$R$6:$R$200,'Summary Data'!$A136,'Data entry'!$B$6:$B$200,{"Confirmed";"Probable"},'Data entry'!$AO$6:$AO$200,$G$10, 'Data entry'!$BD$6:$BD$200,"&lt;&gt;*Negative*"))</f>
        <v>0</v>
      </c>
      <c r="H136" s="13">
        <f>SUM(COUNTIFS('Data entry'!$R$6:$R$200,'Summary Data'!$A136,'Data entry'!$B$6:$B$200,{"Confirmed";"Probable"},'Data entry'!$AO$6:$AO$200,$H$10, 'Data entry'!$BD$6:$BD$200,"&lt;&gt;*Negative*"))</f>
        <v>0</v>
      </c>
      <c r="I136" s="13">
        <f>SUM(COUNTIFS('Data entry'!$R$6:$R$200,'Summary Data'!$A136,'Data entry'!$B$6:$B$200,{"Confirmed";"Probable"},'Data entry'!$AO$6:$AO$200,$I$10, 'Data entry'!$BD$6:$BD$200,"&lt;&gt;*Negative*"))</f>
        <v>0</v>
      </c>
      <c r="J136" s="13">
        <f>SUM(COUNTIFS('Data entry'!$R$6:$R$200,'Summary Data'!$A136,'Data entry'!$B$6:$B$200,{"Confirmed";"Probable"},'Data entry'!$AO$6:$AO$200,$J$10, 'Data entry'!$BD$6:$BD$200,"&lt;&gt;*Negative*"))</f>
        <v>0</v>
      </c>
      <c r="K136" s="13">
        <f>SUM(COUNTIFS('Data entry'!$R$6:$R$200,'Summary Data'!$A136,'Data entry'!$B$6:$B$200,{"Confirmed";"Probable"},'Data entry'!$AO$6:$AO$200,$K$10, 'Data entry'!$BD$6:$BD$200,"&lt;&gt;*Negative*"))</f>
        <v>0</v>
      </c>
      <c r="L136" s="13">
        <f>SUM(COUNTIFS('Data entry'!$R$6:$R$200,'Summary Data'!$A136,'Data entry'!$B$6:$B$200,{"Confirmed";"Probable"},'Data entry'!$AO$6:$AO$200,$L$10, 'Data entry'!$BD$6:$BD$200,"&lt;&gt;*Negative*"))</f>
        <v>0</v>
      </c>
      <c r="M136" s="13">
        <f>SUM(COUNTIFS('Data entry'!$R$6:$R$200,'Summary Data'!$A136,'Data entry'!$B$6:$B$200,{"Confirmed";"Probable"},'Data entry'!$AO$6:$AO$200,$M$10, 'Data entry'!$BD$6:$BD$200,"&lt;&gt;*Negative*"))</f>
        <v>0</v>
      </c>
      <c r="N136" s="13">
        <f>SUM(COUNTIFS('Data entry'!$R$6:$R$200,'Summary Data'!$A136,'Data entry'!$B$6:$B$200,{"Confirmed";"Probable"},'Data entry'!$AO$6:$AO$200,$N$10, 'Data entry'!$BD$6:$BD$200,"&lt;&gt;*Negative*"))</f>
        <v>0</v>
      </c>
      <c r="O136" s="15">
        <f t="shared" si="7"/>
        <v>0</v>
      </c>
      <c r="P136" s="15">
        <f t="shared" si="8"/>
        <v>0</v>
      </c>
      <c r="Q136" s="15">
        <f>SUM(COUNTIFS('Data entry'!$R$6:$R$200,'Summary Data'!$A136,'Data entry'!$B$6:$B$200,{"Confirmed";"Probable"},'Data entry'!$AP$6:$AP$200,'Data Validation'!$U$2, 'Data entry'!$BD$6:$BD$200,"&lt;&gt;*Negative*"))</f>
        <v>0</v>
      </c>
      <c r="R136" s="15">
        <f>SUM(COUNTIFS('Data entry'!$R$6:$R$200,'Summary Data'!$A136,'Data entry'!$B$6:$B$200,{"Confirmed";"Probable"},'Data entry'!$AP$6:$AP$200,'Data Validation'!$U$3, 'Data entry'!$BD$6:$BD$200,"&lt;&gt;*Negative*"))</f>
        <v>0</v>
      </c>
      <c r="S136" s="15">
        <f>SUM(COUNTIFS('Data entry'!$R$6:$R$200,'Summary Data'!$A136,'Data entry'!$B$6:$B$200,{"Confirmed";"Probable"},'Data entry'!$AP$6:$AP$200,'Data Validation'!$U$4, 'Data entry'!$BD$6:$BD$200,"&lt;&gt;*Negative*"))</f>
        <v>0</v>
      </c>
      <c r="T136" s="15">
        <f>SUM(COUNTIFS('Data entry'!$R$6:$R$200,'Summary Data'!$A136,'Data entry'!$B$6:$B$200,{"Confirmed";"Probable"},'Data entry'!$AP$6:$AP$200,'Data Validation'!$U$5, 'Data entry'!$BD$6:$BD$200,"&lt;&gt;*Negative*"))</f>
        <v>0</v>
      </c>
      <c r="U136" s="15">
        <f>SUM(COUNTIFS('Data entry'!$R$6:$R$200,'Summary Data'!$A136,'Data entry'!$B$6:$B$200,{"Confirmed";"Probable"},'Data entry'!$AP$6:$AP$200,'Data Validation'!$U$6, 'Data entry'!$BD$6:$BD$200,"&lt;&gt;*Negative*"))</f>
        <v>0</v>
      </c>
      <c r="V136" s="15">
        <f>SUM(COUNTIFS('Data entry'!$R$6:$R$200,'Summary Data'!$A136,'Data entry'!$B$6:$B$200,{"Confirmed";"Probable"},'Data entry'!$AQ$6:$AQ$200,'Data Validation'!$V$2, 'Data entry'!$BD$6:$BD$200,"&lt;&gt;*Negative*"))</f>
        <v>0</v>
      </c>
      <c r="W136" s="15">
        <f>SUM(COUNTIFS('Data entry'!$R$6:$R$200,'Summary Data'!$A136,'Data entry'!$B$6:$B$200,{"Confirmed";"Probable"},'Data entry'!$AQ$6:$AQ$200,'Data Validation'!$V$3, 'Data entry'!$BD$6:$BD$200,"&lt;&gt;*Negative*"))</f>
        <v>0</v>
      </c>
      <c r="X136" s="15">
        <f>SUM(COUNTIFS('Data entry'!$R$6:$R$200,'Summary Data'!$A136,'Data entry'!$B$6:$B$200,{"Confirmed";"Probable"},'Data entry'!$AQ$6:$AQ$200,'Data Validation'!$V$4, 'Data entry'!$BD$6:$BD$200,"&lt;&gt;*Negative*"))</f>
        <v>0</v>
      </c>
      <c r="Y136" s="15">
        <f>SUM(COUNTIFS('Data entry'!$R$6:$R$200,'Summary Data'!$A136,'Data entry'!$B$6:$B$200,{"Confirmed";"Probable"},'Data entry'!$AQ$6:$AQ$200,'Data Validation'!$V$5, 'Data entry'!$BD$6:$BD$200,"&lt;&gt;*Negative*"))</f>
        <v>0</v>
      </c>
      <c r="Z136" s="15">
        <f>SUM(COUNTIFS('Data entry'!$R$6:$R$200,'Summary Data'!$A136,'Data entry'!$B$6:$B$200,{"Confirmed";"Probable"},'Data entry'!$AQ$6:$AQ$200,'Data Validation'!$V$6, 'Data entry'!$BD$6:$BD$200,"&lt;&gt;*Negative*"))</f>
        <v>0</v>
      </c>
      <c r="AA136" s="15">
        <f>SUM(COUNTIFS('Data entry'!$R$6:$R$200,'Summary Data'!$A136,'Data entry'!$B$6:$B$200,{"Confirmed";"Probable"},'Data entry'!$AQ$6:$AQ$200,'Data Validation'!$V$7, 'Data entry'!$BD$6:$BD$200,"&lt;&gt;*Negative*"))</f>
        <v>0</v>
      </c>
      <c r="AB136" s="15">
        <f>SUM(COUNTIFS('Data entry'!$R$6:$R$200,'Summary Data'!$A136,'Data entry'!$B$6:$B$200,{"Confirmed";"Probable"},'Data entry'!$AQ$6:$AQ$200,'Data Validation'!$V$8, 'Data entry'!$BD$6:$BD$200,"&lt;&gt;*Negative*"))</f>
        <v>0</v>
      </c>
      <c r="AC136" s="15">
        <f>SUM(COUNTIFS('Data entry'!$R$6:$R$200,'Summary Data'!$A136,'Data entry'!$B$6:$B$200,{"Confirmed";"Probable"},'Data entry'!$AQ$6:$AQ$200,'Data Validation'!$V$9, 'Data entry'!$BD$6:$BD$200,"&lt;&gt;*Negative*"))</f>
        <v>0</v>
      </c>
      <c r="AD136" s="15">
        <f>SUM(COUNTIFS('Data entry'!$R$6:$R$200,'Summary Data'!$A136,'Data entry'!$B$6:$B$200,{"Confirmed";"Probable"},'Data entry'!$AQ$6:$AQ$200,'Data Validation'!$V$10, 'Data entry'!$BD$6:$BD$200,"&lt;&gt;*Negative*"))</f>
        <v>0</v>
      </c>
      <c r="AE136" s="15">
        <f>SUM(COUNTIFS('Data entry'!$R$6:$R$200,'Summary Data'!$A136,'Data entry'!$B$6:$B$200,{"Confirmed";"Probable"},'Data entry'!$AQ$6:$AQ$200,'Data Validation'!$V$11, 'Data entry'!$BD$6:$BD$200,"&lt;&gt;*Negative*"))</f>
        <v>0</v>
      </c>
      <c r="AF136" s="15">
        <f>SUM(COUNTIFS('Data entry'!$R$6:$R$200,'Summary Data'!$A136,'Data entry'!$B$6:$B$200,{"Confirmed";"Probable"},'Data entry'!$AQ$6:$AQ$200,'Data Validation'!$V$2, 'Data entry'!$AP$6:$AP$200,'Data Validation'!$U$2, 'Data entry'!$BD$6:$BD$200,"&lt;&gt;*Negative*"))</f>
        <v>0</v>
      </c>
      <c r="AG136" s="15">
        <f>SUM(COUNTIFS('Data entry'!$R$6:$R$200,'Summary Data'!$A136,'Data entry'!$B$6:$B$200,{"Confirmed";"Probable"},'Data entry'!$AQ$6:$AQ$200,'Data Validation'!$V$2, 'Data entry'!$AP$6:$AP$200,'Data Validation'!$U$3, 'Data entry'!$BD$6:$BD$200,"&lt;&gt;*Negative*"))</f>
        <v>0</v>
      </c>
      <c r="AH136" s="15">
        <f>SUM(COUNTIFS('Data entry'!$R$6:$R$200,'Summary Data'!$A136,'Data entry'!$B$6:$B$200,{"Confirmed";"Probable"},'Data entry'!$AQ$6:$AQ$200,'Data Validation'!$V$2, 'Data entry'!$AP$6:$AP$200,'Data Validation'!$U$4, 'Data entry'!$BD$6:$BD$200,"&lt;&gt;*Negative*"))</f>
        <v>0</v>
      </c>
      <c r="AI136" s="15">
        <f>SUM(COUNTIFS('Data entry'!$R$6:$R$200,'Summary Data'!$A136,'Data entry'!$B$6:$B$200,{"Confirmed";"Probable"},'Data entry'!$AQ$6:$AQ$200,'Data Validation'!$V$2, 'Data entry'!$AP$6:$AP$200,'Data Validation'!$U$5, 'Data entry'!$BD$6:$BD$200,"&lt;&gt;*Negative*"))</f>
        <v>0</v>
      </c>
      <c r="AJ136" s="15">
        <f>SUM(COUNTIFS('Data entry'!$R$6:$R$200,'Summary Data'!$A136,'Data entry'!$B$6:$B$200,{"Confirmed";"Probable"},'Data entry'!$AQ$6:$AQ$200,'Data Validation'!$V$2, 'Data entry'!$AP$6:$AP$200,'Data Validation'!$U$6, 'Data entry'!$BD$6:$BD$200,"&lt;&gt;*Negative*"))</f>
        <v>0</v>
      </c>
      <c r="AK136" s="15">
        <f>SUM(COUNTIFS('Data entry'!$R$6:$R$200,'Summary Data'!$A136,'Data entry'!$B$6:$B$200,{"Confirmed";"Probable"},'Data entry'!$AQ$6:$AQ$200,'Data Validation'!$V$3, 'Data entry'!$AP$6:$AP$200,'Data Validation'!$U$2, 'Data entry'!$BD$6:$BD$200,"&lt;&gt;*Negative*"))</f>
        <v>0</v>
      </c>
      <c r="AL136" s="15">
        <f>SUM(COUNTIFS('Data entry'!$R$6:$R$200,'Summary Data'!$A136,'Data entry'!$B$6:$B$200,{"Confirmed";"Probable"},'Data entry'!$AQ$6:$AQ$200,'Data Validation'!$V$3, 'Data entry'!$AP$6:$AP$200,'Data Validation'!$U$3, 'Data entry'!$BD$6:$BD$200,"&lt;&gt;*Negative*"))</f>
        <v>0</v>
      </c>
      <c r="AM136" s="15">
        <f>SUM(COUNTIFS('Data entry'!$R$6:$R$200,'Summary Data'!$A136,'Data entry'!$B$6:$B$200,{"Confirmed";"Probable"},'Data entry'!$AQ$6:$AQ$200,'Data Validation'!$V$3, 'Data entry'!$AP$6:$AP$200,'Data Validation'!$U$4, 'Data entry'!$BD$6:$BD$200,"&lt;&gt;*Negative*"))</f>
        <v>0</v>
      </c>
      <c r="AN136" s="15">
        <f>SUM(COUNTIFS('Data entry'!$R$6:$R$200,'Summary Data'!$A136,'Data entry'!$B$6:$B$200,{"Confirmed";"Probable"},'Data entry'!$AQ$6:$AQ$200,'Data Validation'!$V$3, 'Data entry'!$AP$6:$AP$200,'Data Validation'!$U$5, 'Data entry'!$BD$6:$BD$200,"&lt;&gt;*Negative*"))</f>
        <v>0</v>
      </c>
      <c r="AO136" s="15">
        <f>SUM(COUNTIFS('Data entry'!$R$6:$R$200,'Summary Data'!$A136,'Data entry'!$B$6:$B$200,{"Confirmed";"Probable"},'Data entry'!$AQ$6:$AQ$200,'Data Validation'!$V$3, 'Data entry'!$AP$6:$AP$200,'Data Validation'!$U$6, 'Data entry'!$BD$6:$BD$200,"&lt;&gt;*Negative*"))</f>
        <v>0</v>
      </c>
      <c r="AP136" s="15">
        <f>SUM(COUNTIFS('Data entry'!$R$6:$R$200,'Summary Data'!$A136,'Data entry'!$B$6:$B$200,{"Confirmed";"Probable"},'Data entry'!$AQ$6:$AQ$200,'Data Validation'!$V$4, 'Data entry'!$AP$6:$AP$200,'Data Validation'!$U$2, 'Data entry'!$BD$6:$BD$200,"&lt;&gt;*Negative*"))</f>
        <v>0</v>
      </c>
      <c r="AQ136" s="15">
        <f>SUM(COUNTIFS('Data entry'!$R$6:$R$200,'Summary Data'!$A136,'Data entry'!$B$6:$B$200,{"Confirmed";"Probable"},'Data entry'!$AQ$6:$AQ$200,'Data Validation'!$V$4, 'Data entry'!$AP$6:$AP$200,'Data Validation'!$U$3, 'Data entry'!$BD$6:$BD$200,"&lt;&gt;*Negative*"))</f>
        <v>0</v>
      </c>
      <c r="AR136" s="15">
        <f>SUM(COUNTIFS('Data entry'!$R$6:$R$200,'Summary Data'!$A136,'Data entry'!$B$6:$B$200,{"Confirmed";"Probable"},'Data entry'!$AQ$6:$AQ$200,'Data Validation'!$V$4, 'Data entry'!$AP$6:$AP$200,'Data Validation'!$U$4, 'Data entry'!$BD$6:$BD$200,"&lt;&gt;*Negative*"))</f>
        <v>0</v>
      </c>
      <c r="AS136" s="15">
        <f>SUM(COUNTIFS('Data entry'!$R$6:$R$200,'Summary Data'!$A136,'Data entry'!$B$6:$B$200,{"Confirmed";"Probable"},'Data entry'!$AQ$6:$AQ$200,'Data Validation'!$V$4, 'Data entry'!$AP$6:$AP$200,'Data Validation'!$U$5, 'Data entry'!$BD$6:$BD$200,"&lt;&gt;*Negative*"))</f>
        <v>0</v>
      </c>
      <c r="AT136" s="15">
        <f>SUM(COUNTIFS('Data entry'!$R$6:$R$200,'Summary Data'!$A136,'Data entry'!$B$6:$B$200,{"Confirmed";"Probable"},'Data entry'!$AQ$6:$AQ$200,'Data Validation'!$V$4, 'Data entry'!$AP$6:$AP$200,'Data Validation'!$U$6, 'Data entry'!$BD$6:$BD$200,"&lt;&gt;*Negative*"))</f>
        <v>0</v>
      </c>
      <c r="AU136" s="15">
        <f>SUM(COUNTIFS('Data entry'!$R$6:$R$200,'Summary Data'!$A136,'Data entry'!$B$6:$B$200,{"Confirmed";"Probable"},'Data entry'!$AQ$6:$AQ$200,'Data Validation'!$V$5, 'Data entry'!$AP$6:$AP$200,'Data Validation'!$U$2, 'Data entry'!$BD$6:$BD$200,"&lt;&gt;*Negative*"))</f>
        <v>0</v>
      </c>
      <c r="AV136" s="15">
        <f>SUM(COUNTIFS('Data entry'!$R$6:$R$200,'Summary Data'!$A136,'Data entry'!$B$6:$B$200,{"Confirmed";"Probable"},'Data entry'!$AQ$6:$AQ$200,'Data Validation'!$V$5, 'Data entry'!$AP$6:$AP$200,'Data Validation'!$U$3, 'Data entry'!$BD$6:$BD$200,"&lt;&gt;*Negative*"))</f>
        <v>0</v>
      </c>
      <c r="AW136" s="15">
        <f>SUM(COUNTIFS('Data entry'!$R$6:$R$200,'Summary Data'!$A136,'Data entry'!$B$6:$B$200,{"Confirmed";"Probable"},'Data entry'!$AQ$6:$AQ$200,'Data Validation'!$V$5, 'Data entry'!$AP$6:$AP$200,'Data Validation'!$U$4, 'Data entry'!$BD$6:$BD$200,"&lt;&gt;*Negative*"))</f>
        <v>0</v>
      </c>
      <c r="AX136" s="15">
        <f>SUM(COUNTIFS('Data entry'!$R$6:$R$200,'Summary Data'!$A136,'Data entry'!$B$6:$B$200,{"Confirmed";"Probable"},'Data entry'!$AQ$6:$AQ$200,'Data Validation'!$V$5, 'Data entry'!$AP$6:$AP$200,'Data Validation'!$U$5, 'Data entry'!$BD$6:$BD$200,"&lt;&gt;*Negative*"))</f>
        <v>0</v>
      </c>
      <c r="AY136" s="15">
        <f>SUM(COUNTIFS('Data entry'!$R$6:$R$200,'Summary Data'!$A136,'Data entry'!$B$6:$B$200,{"Confirmed";"Probable"},'Data entry'!$AQ$6:$AQ$200,'Data Validation'!$V$5, 'Data entry'!$AP$6:$AP$200,'Data Validation'!$U$6, 'Data entry'!$BD$6:$BD$200,"&lt;&gt;*Negative*"))</f>
        <v>0</v>
      </c>
      <c r="AZ136" s="15">
        <f>SUM(COUNTIFS('Data entry'!$R$6:$R$200,'Summary Data'!$A136,'Data entry'!$B$6:$B$200,{"Confirmed";"Probable"},'Data entry'!$AQ$6:$AQ$200,'Data Validation'!$V$6, 'Data entry'!$AP$6:$AP$200,'Data Validation'!$U$2, 'Data entry'!$BD$6:$BD$200,"&lt;&gt;*Negative*"))</f>
        <v>0</v>
      </c>
      <c r="BA136" s="15">
        <f>SUM(COUNTIFS('Data entry'!$R$6:$R$200,'Summary Data'!$A136,'Data entry'!$B$6:$B$200,{"Confirmed";"Probable"},'Data entry'!$AQ$6:$AQ$200,'Data Validation'!$V$6, 'Data entry'!$AP$6:$AP$200,'Data Validation'!$U$3, 'Data entry'!$BD$6:$BD$200,"&lt;&gt;*Negative*"))</f>
        <v>0</v>
      </c>
      <c r="BB136" s="15">
        <f>SUM(COUNTIFS('Data entry'!$R$6:$R$200,'Summary Data'!$A136,'Data entry'!$B$6:$B$200,{"Confirmed";"Probable"},'Data entry'!$AQ$6:$AQ$200,'Data Validation'!$V$6, 'Data entry'!$AP$6:$AP$200,'Data Validation'!$U$4, 'Data entry'!$BD$6:$BD$200,"&lt;&gt;*Negative*"))</f>
        <v>0</v>
      </c>
      <c r="BC136" s="15">
        <f>SUM(COUNTIFS('Data entry'!$R$6:$R$200,'Summary Data'!$A136,'Data entry'!$B$6:$B$200,{"Confirmed";"Probable"},'Data entry'!$AQ$6:$AQ$200,'Data Validation'!$V$6, 'Data entry'!$AP$6:$AP$200,'Data Validation'!$U$5, 'Data entry'!$BD$6:$BD$200,"&lt;&gt;*Negative*"))</f>
        <v>0</v>
      </c>
      <c r="BD136" s="15">
        <f>SUM(COUNTIFS('Data entry'!$R$6:$R$200,'Summary Data'!$A136,'Data entry'!$B$6:$B$200,{"Confirmed";"Probable"},'Data entry'!$AQ$6:$AQ$200,'Data Validation'!$V$6, 'Data entry'!$AP$6:$AP$200,'Data Validation'!$U$6, 'Data entry'!$BD$6:$BD$200,"&lt;&gt;*Negative*"))</f>
        <v>0</v>
      </c>
      <c r="BE136" s="15">
        <f>SUM(COUNTIFS('Data entry'!$R$6:$R$200,'Summary Data'!$A136,'Data entry'!$B$6:$B$200,{"Confirmed";"Probable"},'Data entry'!$AQ$6:$AQ$200,'Data Validation'!$V$7, 'Data entry'!$AP$6:$AP$200,'Data Validation'!$U$2, 'Data entry'!$BD$6:$BD$200,"&lt;&gt;*Negative*"))</f>
        <v>0</v>
      </c>
      <c r="BF136" s="15">
        <f>SUM(COUNTIFS('Data entry'!$R$6:$R$200,'Summary Data'!$A136,'Data entry'!$B$6:$B$200,{"Confirmed";"Probable"},'Data entry'!$AQ$6:$AQ$200,'Data Validation'!$V$7, 'Data entry'!$AP$6:$AP$200,'Data Validation'!$U$3, 'Data entry'!$BD$6:$BD$200,"&lt;&gt;*Negative*"))</f>
        <v>0</v>
      </c>
      <c r="BG136" s="15">
        <f>SUM(COUNTIFS('Data entry'!$R$6:$R$200,'Summary Data'!$A136,'Data entry'!$B$6:$B$200,{"Confirmed";"Probable"},'Data entry'!$AQ$6:$AQ$200,'Data Validation'!$V$7, 'Data entry'!$AP$6:$AP$200,'Data Validation'!$U$4, 'Data entry'!$BD$6:$BD$200,"&lt;&gt;*Negative*"))</f>
        <v>0</v>
      </c>
      <c r="BH136" s="15">
        <f>SUM(COUNTIFS('Data entry'!$R$6:$R$200,'Summary Data'!$A136,'Data entry'!$B$6:$B$200,{"Confirmed";"Probable"},'Data entry'!$AQ$6:$AQ$200,'Data Validation'!$V$7, 'Data entry'!$AP$6:$AP$200,'Data Validation'!$U$5, 'Data entry'!$BD$6:$BD$200,"&lt;&gt;*Negative*"))</f>
        <v>0</v>
      </c>
      <c r="BI136" s="15">
        <f>SUM(COUNTIFS('Data entry'!$R$6:$R$200,'Summary Data'!$A136,'Data entry'!$B$6:$B$200,{"Confirmed";"Probable"},'Data entry'!$AQ$6:$AQ$200,'Data Validation'!$V$7, 'Data entry'!$AP$6:$AP$200,'Data Validation'!$U$6, 'Data entry'!$BD$6:$BD$200,"&lt;&gt;*Negative*"))</f>
        <v>0</v>
      </c>
      <c r="BJ136" s="15">
        <f>SUM(COUNTIFS('Data entry'!$R$6:$R$200,'Summary Data'!$A136,'Data entry'!$B$6:$B$200,{"Confirmed";"Probable"},'Data entry'!$AQ$6:$AQ$200,'Data Validation'!$V$8, 'Data entry'!$AP$6:$AP$200,'Data Validation'!$U$2, 'Data entry'!$BD$6:$BD$200,"&lt;&gt;*Negative*"))</f>
        <v>0</v>
      </c>
      <c r="BK136" s="15">
        <f>SUM(COUNTIFS('Data entry'!$R$6:$R$200,'Summary Data'!$A136,'Data entry'!$B$6:$B$200,{"Confirmed";"Probable"},'Data entry'!$AQ$6:$AQ$200,'Data Validation'!$V$8, 'Data entry'!$AP$6:$AP$200,'Data Validation'!$U$3, 'Data entry'!$BD$6:$BD$200,"&lt;&gt;*Negative*"))</f>
        <v>0</v>
      </c>
      <c r="BL136" s="15">
        <f>SUM(COUNTIFS('Data entry'!$R$6:$R$200,'Summary Data'!$A136,'Data entry'!$B$6:$B$200,{"Confirmed";"Probable"},'Data entry'!$AQ$6:$AQ$200,'Data Validation'!$V$8, 'Data entry'!$AP$6:$AP$200,'Data Validation'!$U$4, 'Data entry'!$BD$6:$BD$200,"&lt;&gt;*Negative*"))</f>
        <v>0</v>
      </c>
      <c r="BM136" s="15">
        <f>SUM(COUNTIFS('Data entry'!$R$6:$R$200,'Summary Data'!$A136,'Data entry'!$B$6:$B$200,{"Confirmed";"Probable"},'Data entry'!$AQ$6:$AQ$200,'Data Validation'!$V$8, 'Data entry'!$AP$6:$AP$200,'Data Validation'!$U$5, 'Data entry'!$BD$6:$BD$200,"&lt;&gt;*Negative*"))</f>
        <v>0</v>
      </c>
      <c r="BN136" s="15">
        <f>SUM(COUNTIFS('Data entry'!$R$6:$R$200,'Summary Data'!$A136,'Data entry'!$B$6:$B$200,{"Confirmed";"Probable"},'Data entry'!$AQ$6:$AQ$200,'Data Validation'!$V$8, 'Data entry'!$AP$6:$AP$200,'Data Validation'!$U$6, 'Data entry'!$BD$6:$BD$200,"&lt;&gt;*Negative*"))</f>
        <v>0</v>
      </c>
      <c r="BO136" s="15">
        <f>SUM(COUNTIFS('Data entry'!$R$6:$R$200,'Summary Data'!$A136,'Data entry'!$B$6:$B$200,{"Confirmed";"Probable"},'Data entry'!$AQ$6:$AQ$200,'Data Validation'!$V$9, 'Data entry'!$AP$6:$AP$200,'Data Validation'!$U$2, 'Data entry'!$BD$6:$BD$200,"&lt;&gt;*Negative*"))</f>
        <v>0</v>
      </c>
      <c r="BP136" s="15">
        <f>SUM(COUNTIFS('Data entry'!$R$6:$R$200,'Summary Data'!$A136,'Data entry'!$B$6:$B$200,{"Confirmed";"Probable"},'Data entry'!$AQ$6:$AQ$200,'Data Validation'!$V$9, 'Data entry'!$AP$6:$AP$200,'Data Validation'!$U$3, 'Data entry'!$BD$6:$BD$200,"&lt;&gt;*Negative*"))</f>
        <v>0</v>
      </c>
      <c r="BQ136" s="15">
        <f>SUM(COUNTIFS('Data entry'!$R$6:$R$200,'Summary Data'!$A136,'Data entry'!$B$6:$B$200,{"Confirmed";"Probable"},'Data entry'!$AQ$6:$AQ$200,'Data Validation'!$V$9, 'Data entry'!$AP$6:$AP$200,'Data Validation'!$U$4, 'Data entry'!$BD$6:$BD$200,"&lt;&gt;*Negative*"))</f>
        <v>0</v>
      </c>
      <c r="BR136" s="15">
        <f>SUM(COUNTIFS('Data entry'!$R$6:$R$200,'Summary Data'!$A136,'Data entry'!$B$6:$B$200,{"Confirmed";"Probable"},'Data entry'!$AQ$6:$AQ$200,'Data Validation'!$V$9, 'Data entry'!$AP$6:$AP$200,'Data Validation'!$U$5, 'Data entry'!$BD$6:$BD$200,"&lt;&gt;*Negative*"))</f>
        <v>0</v>
      </c>
      <c r="BS136" s="15">
        <f>SUM(COUNTIFS('Data entry'!$R$6:$R$200,'Summary Data'!$A136,'Data entry'!$B$6:$B$200,{"Confirmed";"Probable"},'Data entry'!$AQ$6:$AQ$200,'Data Validation'!$V$9, 'Data entry'!$AP$6:$AP$200,'Data Validation'!$U$6, 'Data entry'!$BD$6:$BD$200,"&lt;&gt;*Negative*"))</f>
        <v>0</v>
      </c>
      <c r="BT136" s="15">
        <f>SUM(COUNTIFS('Data entry'!$R$6:$R$200,'Summary Data'!$A136,'Data entry'!$B$6:$B$200,{"Confirmed";"Probable"},'Data entry'!$AQ$6:$AQ$200,'Data Validation'!$V$10, 'Data entry'!$AP$6:$AP$200,'Data Validation'!$U$2, 'Data entry'!$BD$6:$BD$200,"&lt;&gt;*Negative*"))</f>
        <v>0</v>
      </c>
      <c r="BU136" s="15">
        <f>SUM(COUNTIFS('Data entry'!$R$6:$R$200,'Summary Data'!$A136,'Data entry'!$B$6:$B$200,{"Confirmed";"Probable"},'Data entry'!$AQ$6:$AQ$200,'Data Validation'!$V$10, 'Data entry'!$AP$6:$AP$200,'Data Validation'!$U$3, 'Data entry'!$BD$6:$BD$200,"&lt;&gt;*Negative*"))</f>
        <v>0</v>
      </c>
      <c r="BV136" s="15">
        <f>SUM(COUNTIFS('Data entry'!$R$6:$R$200,'Summary Data'!$A136,'Data entry'!$B$6:$B$200,{"Confirmed";"Probable"},'Data entry'!$AQ$6:$AQ$200,'Data Validation'!$V$10, 'Data entry'!$AP$6:$AP$200,'Data Validation'!$U$4, 'Data entry'!$BD$6:$BD$200,"&lt;&gt;*Negative*"))</f>
        <v>0</v>
      </c>
      <c r="BW136" s="15">
        <f>SUM(COUNTIFS('Data entry'!$R$6:$R$200,'Summary Data'!$A136,'Data entry'!$B$6:$B$200,{"Confirmed";"Probable"},'Data entry'!$AQ$6:$AQ$200,'Data Validation'!$V$10, 'Data entry'!$AP$6:$AP$200,'Data Validation'!$U$5, 'Data entry'!$BD$6:$BD$200,"&lt;&gt;*Negative*"))</f>
        <v>0</v>
      </c>
      <c r="BX136" s="15">
        <f>SUM(COUNTIFS('Data entry'!$R$6:$R$200,'Summary Data'!$A136,'Data entry'!$B$6:$B$200,{"Confirmed";"Probable"},'Data entry'!$AQ$6:$AQ$200,'Data Validation'!$V$10, 'Data entry'!$AP$6:$AP$200,'Data Validation'!$U$6, 'Data entry'!$BD$6:$BD$200,"&lt;&gt;*Negative*"))</f>
        <v>0</v>
      </c>
      <c r="BY136" s="15">
        <f>SUM(COUNTIFS('Data entry'!$R$6:$R$200,'Summary Data'!$A136,'Data entry'!$B$6:$B$200,{"Confirmed";"Probable"},'Data entry'!$AQ$6:$AQ$200,'Data Validation'!$V$11, 'Data entry'!$AP$6:$AP$200,'Data Validation'!$U$2, 'Data entry'!$BD$6:$BD$200,"&lt;&gt;*Negative*"))</f>
        <v>0</v>
      </c>
      <c r="BZ136" s="15">
        <f>SUM(COUNTIFS('Data entry'!$R$6:$R$200,'Summary Data'!$A136,'Data entry'!$B$6:$B$200,{"Confirmed";"Probable"},'Data entry'!$AQ$6:$AQ$200,'Data Validation'!$V$11, 'Data entry'!$AP$6:$AP$200,'Data Validation'!$U$3, 'Data entry'!$BD$6:$BD$200,"&lt;&gt;*Negative*"))</f>
        <v>0</v>
      </c>
      <c r="CA136" s="15">
        <f>SUM(COUNTIFS('Data entry'!$R$6:$R$200,'Summary Data'!$A136,'Data entry'!$B$6:$B$200,{"Confirmed";"Probable"},'Data entry'!$AQ$6:$AQ$200,'Data Validation'!$V$11, 'Data entry'!$AP$6:$AP$200,'Data Validation'!$U$4, 'Data entry'!$BD$6:$BD$200,"&lt;&gt;*Negative*"))</f>
        <v>0</v>
      </c>
      <c r="CB136" s="15">
        <f>SUM(COUNTIFS('Data entry'!$R$6:$R$200,'Summary Data'!$A136,'Data entry'!$B$6:$B$200,{"Confirmed";"Probable"},'Data entry'!$AQ$6:$AQ$200,'Data Validation'!$V$11, 'Data entry'!$AP$6:$AP$200,'Data Validation'!$U$5, 'Data entry'!$BD$6:$BD$200,"&lt;&gt;*Negative*"))</f>
        <v>0</v>
      </c>
      <c r="CC136" s="15">
        <f>SUM(COUNTIFS('Data entry'!$R$6:$R$200,'Summary Data'!$A136,'Data entry'!$B$6:$B$200,{"Confirmed";"Probable"},'Data entry'!$AQ$6:$AQ$200,'Data Validation'!$V$11, 'Data entry'!$AP$6:$AP$200,'Data Validation'!$U$6, 'Data entry'!$BD$6:$BD$200,"&lt;&gt;*Negative*"))</f>
        <v>0</v>
      </c>
    </row>
    <row r="137" spans="1:81" x14ac:dyDescent="0.3">
      <c r="A137" s="12">
        <f t="shared" si="9"/>
        <v>125</v>
      </c>
      <c r="B137" s="13">
        <f t="shared" si="6"/>
        <v>0</v>
      </c>
      <c r="C137" s="13">
        <f>COUNTIFS('Data entry'!$R$6:$R$200,$A137,'Data entry'!$B$6:$B$200,"Confirmed",'Data entry'!$BD$6:$BD$200,"&lt;&gt;*Negative*")</f>
        <v>0</v>
      </c>
      <c r="D137" s="13">
        <f>COUNTIFS('Data entry'!$R$6:$R$200,$A137,'Data entry'!$B$6:$B$200,"Probable",'Data entry'!$BD$6:$BD$200,"&lt;&gt;*Negative*")</f>
        <v>0</v>
      </c>
      <c r="E137" s="13">
        <f>COUNTIFS('Data entry'!$R$6:$R$200,$A137,'Data entry'!$B$6:$B$200,"DNM")</f>
        <v>0</v>
      </c>
      <c r="F137" s="13">
        <f>SUM(COUNTIFS('Data entry'!$R$6:$R$200,'Summary Data'!$A137,'Data entry'!$B$6:$B$200,{"Confirmed";"Probable"},'Data entry'!$AO$6:$AO$200,$F$10, 'Data entry'!$BD$6:$BD$200,"&lt;&gt;*Negative*"))</f>
        <v>0</v>
      </c>
      <c r="G137" s="13">
        <f>SUM(COUNTIFS('Data entry'!$R$6:$R$200,'Summary Data'!$A137,'Data entry'!$B$6:$B$200,{"Confirmed";"Probable"},'Data entry'!$AO$6:$AO$200,$G$10, 'Data entry'!$BD$6:$BD$200,"&lt;&gt;*Negative*"))</f>
        <v>0</v>
      </c>
      <c r="H137" s="13">
        <f>SUM(COUNTIFS('Data entry'!$R$6:$R$200,'Summary Data'!$A137,'Data entry'!$B$6:$B$200,{"Confirmed";"Probable"},'Data entry'!$AO$6:$AO$200,$H$10, 'Data entry'!$BD$6:$BD$200,"&lt;&gt;*Negative*"))</f>
        <v>0</v>
      </c>
      <c r="I137" s="13">
        <f>SUM(COUNTIFS('Data entry'!$R$6:$R$200,'Summary Data'!$A137,'Data entry'!$B$6:$B$200,{"Confirmed";"Probable"},'Data entry'!$AO$6:$AO$200,$I$10, 'Data entry'!$BD$6:$BD$200,"&lt;&gt;*Negative*"))</f>
        <v>0</v>
      </c>
      <c r="J137" s="13">
        <f>SUM(COUNTIFS('Data entry'!$R$6:$R$200,'Summary Data'!$A137,'Data entry'!$B$6:$B$200,{"Confirmed";"Probable"},'Data entry'!$AO$6:$AO$200,$J$10, 'Data entry'!$BD$6:$BD$200,"&lt;&gt;*Negative*"))</f>
        <v>0</v>
      </c>
      <c r="K137" s="13">
        <f>SUM(COUNTIFS('Data entry'!$R$6:$R$200,'Summary Data'!$A137,'Data entry'!$B$6:$B$200,{"Confirmed";"Probable"},'Data entry'!$AO$6:$AO$200,$K$10, 'Data entry'!$BD$6:$BD$200,"&lt;&gt;*Negative*"))</f>
        <v>0</v>
      </c>
      <c r="L137" s="13">
        <f>SUM(COUNTIFS('Data entry'!$R$6:$R$200,'Summary Data'!$A137,'Data entry'!$B$6:$B$200,{"Confirmed";"Probable"},'Data entry'!$AO$6:$AO$200,$L$10, 'Data entry'!$BD$6:$BD$200,"&lt;&gt;*Negative*"))</f>
        <v>0</v>
      </c>
      <c r="M137" s="13">
        <f>SUM(COUNTIFS('Data entry'!$R$6:$R$200,'Summary Data'!$A137,'Data entry'!$B$6:$B$200,{"Confirmed";"Probable"},'Data entry'!$AO$6:$AO$200,$M$10, 'Data entry'!$BD$6:$BD$200,"&lt;&gt;*Negative*"))</f>
        <v>0</v>
      </c>
      <c r="N137" s="13">
        <f>SUM(COUNTIFS('Data entry'!$R$6:$R$200,'Summary Data'!$A137,'Data entry'!$B$6:$B$200,{"Confirmed";"Probable"},'Data entry'!$AO$6:$AO$200,$N$10, 'Data entry'!$BD$6:$BD$200,"&lt;&gt;*Negative*"))</f>
        <v>0</v>
      </c>
      <c r="O137" s="15">
        <f t="shared" si="7"/>
        <v>0</v>
      </c>
      <c r="P137" s="15">
        <f t="shared" si="8"/>
        <v>0</v>
      </c>
      <c r="Q137" s="15">
        <f>SUM(COUNTIFS('Data entry'!$R$6:$R$200,'Summary Data'!$A137,'Data entry'!$B$6:$B$200,{"Confirmed";"Probable"},'Data entry'!$AP$6:$AP$200,'Data Validation'!$U$2, 'Data entry'!$BD$6:$BD$200,"&lt;&gt;*Negative*"))</f>
        <v>0</v>
      </c>
      <c r="R137" s="15">
        <f>SUM(COUNTIFS('Data entry'!$R$6:$R$200,'Summary Data'!$A137,'Data entry'!$B$6:$B$200,{"Confirmed";"Probable"},'Data entry'!$AP$6:$AP$200,'Data Validation'!$U$3, 'Data entry'!$BD$6:$BD$200,"&lt;&gt;*Negative*"))</f>
        <v>0</v>
      </c>
      <c r="S137" s="15">
        <f>SUM(COUNTIFS('Data entry'!$R$6:$R$200,'Summary Data'!$A137,'Data entry'!$B$6:$B$200,{"Confirmed";"Probable"},'Data entry'!$AP$6:$AP$200,'Data Validation'!$U$4, 'Data entry'!$BD$6:$BD$200,"&lt;&gt;*Negative*"))</f>
        <v>0</v>
      </c>
      <c r="T137" s="15">
        <f>SUM(COUNTIFS('Data entry'!$R$6:$R$200,'Summary Data'!$A137,'Data entry'!$B$6:$B$200,{"Confirmed";"Probable"},'Data entry'!$AP$6:$AP$200,'Data Validation'!$U$5, 'Data entry'!$BD$6:$BD$200,"&lt;&gt;*Negative*"))</f>
        <v>0</v>
      </c>
      <c r="U137" s="15">
        <f>SUM(COUNTIFS('Data entry'!$R$6:$R$200,'Summary Data'!$A137,'Data entry'!$B$6:$B$200,{"Confirmed";"Probable"},'Data entry'!$AP$6:$AP$200,'Data Validation'!$U$6, 'Data entry'!$BD$6:$BD$200,"&lt;&gt;*Negative*"))</f>
        <v>0</v>
      </c>
      <c r="V137" s="15">
        <f>SUM(COUNTIFS('Data entry'!$R$6:$R$200,'Summary Data'!$A137,'Data entry'!$B$6:$B$200,{"Confirmed";"Probable"},'Data entry'!$AQ$6:$AQ$200,'Data Validation'!$V$2, 'Data entry'!$BD$6:$BD$200,"&lt;&gt;*Negative*"))</f>
        <v>0</v>
      </c>
      <c r="W137" s="15">
        <f>SUM(COUNTIFS('Data entry'!$R$6:$R$200,'Summary Data'!$A137,'Data entry'!$B$6:$B$200,{"Confirmed";"Probable"},'Data entry'!$AQ$6:$AQ$200,'Data Validation'!$V$3, 'Data entry'!$BD$6:$BD$200,"&lt;&gt;*Negative*"))</f>
        <v>0</v>
      </c>
      <c r="X137" s="15">
        <f>SUM(COUNTIFS('Data entry'!$R$6:$R$200,'Summary Data'!$A137,'Data entry'!$B$6:$B$200,{"Confirmed";"Probable"},'Data entry'!$AQ$6:$AQ$200,'Data Validation'!$V$4, 'Data entry'!$BD$6:$BD$200,"&lt;&gt;*Negative*"))</f>
        <v>0</v>
      </c>
      <c r="Y137" s="15">
        <f>SUM(COUNTIFS('Data entry'!$R$6:$R$200,'Summary Data'!$A137,'Data entry'!$B$6:$B$200,{"Confirmed";"Probable"},'Data entry'!$AQ$6:$AQ$200,'Data Validation'!$V$5, 'Data entry'!$BD$6:$BD$200,"&lt;&gt;*Negative*"))</f>
        <v>0</v>
      </c>
      <c r="Z137" s="15">
        <f>SUM(COUNTIFS('Data entry'!$R$6:$R$200,'Summary Data'!$A137,'Data entry'!$B$6:$B$200,{"Confirmed";"Probable"},'Data entry'!$AQ$6:$AQ$200,'Data Validation'!$V$6, 'Data entry'!$BD$6:$BD$200,"&lt;&gt;*Negative*"))</f>
        <v>0</v>
      </c>
      <c r="AA137" s="15">
        <f>SUM(COUNTIFS('Data entry'!$R$6:$R$200,'Summary Data'!$A137,'Data entry'!$B$6:$B$200,{"Confirmed";"Probable"},'Data entry'!$AQ$6:$AQ$200,'Data Validation'!$V$7, 'Data entry'!$BD$6:$BD$200,"&lt;&gt;*Negative*"))</f>
        <v>0</v>
      </c>
      <c r="AB137" s="15">
        <f>SUM(COUNTIFS('Data entry'!$R$6:$R$200,'Summary Data'!$A137,'Data entry'!$B$6:$B$200,{"Confirmed";"Probable"},'Data entry'!$AQ$6:$AQ$200,'Data Validation'!$V$8, 'Data entry'!$BD$6:$BD$200,"&lt;&gt;*Negative*"))</f>
        <v>0</v>
      </c>
      <c r="AC137" s="15">
        <f>SUM(COUNTIFS('Data entry'!$R$6:$R$200,'Summary Data'!$A137,'Data entry'!$B$6:$B$200,{"Confirmed";"Probable"},'Data entry'!$AQ$6:$AQ$200,'Data Validation'!$V$9, 'Data entry'!$BD$6:$BD$200,"&lt;&gt;*Negative*"))</f>
        <v>0</v>
      </c>
      <c r="AD137" s="15">
        <f>SUM(COUNTIFS('Data entry'!$R$6:$R$200,'Summary Data'!$A137,'Data entry'!$B$6:$B$200,{"Confirmed";"Probable"},'Data entry'!$AQ$6:$AQ$200,'Data Validation'!$V$10, 'Data entry'!$BD$6:$BD$200,"&lt;&gt;*Negative*"))</f>
        <v>0</v>
      </c>
      <c r="AE137" s="15">
        <f>SUM(COUNTIFS('Data entry'!$R$6:$R$200,'Summary Data'!$A137,'Data entry'!$B$6:$B$200,{"Confirmed";"Probable"},'Data entry'!$AQ$6:$AQ$200,'Data Validation'!$V$11, 'Data entry'!$BD$6:$BD$200,"&lt;&gt;*Negative*"))</f>
        <v>0</v>
      </c>
      <c r="AF137" s="15">
        <f>SUM(COUNTIFS('Data entry'!$R$6:$R$200,'Summary Data'!$A137,'Data entry'!$B$6:$B$200,{"Confirmed";"Probable"},'Data entry'!$AQ$6:$AQ$200,'Data Validation'!$V$2, 'Data entry'!$AP$6:$AP$200,'Data Validation'!$U$2, 'Data entry'!$BD$6:$BD$200,"&lt;&gt;*Negative*"))</f>
        <v>0</v>
      </c>
      <c r="AG137" s="15">
        <f>SUM(COUNTIFS('Data entry'!$R$6:$R$200,'Summary Data'!$A137,'Data entry'!$B$6:$B$200,{"Confirmed";"Probable"},'Data entry'!$AQ$6:$AQ$200,'Data Validation'!$V$2, 'Data entry'!$AP$6:$AP$200,'Data Validation'!$U$3, 'Data entry'!$BD$6:$BD$200,"&lt;&gt;*Negative*"))</f>
        <v>0</v>
      </c>
      <c r="AH137" s="15">
        <f>SUM(COUNTIFS('Data entry'!$R$6:$R$200,'Summary Data'!$A137,'Data entry'!$B$6:$B$200,{"Confirmed";"Probable"},'Data entry'!$AQ$6:$AQ$200,'Data Validation'!$V$2, 'Data entry'!$AP$6:$AP$200,'Data Validation'!$U$4, 'Data entry'!$BD$6:$BD$200,"&lt;&gt;*Negative*"))</f>
        <v>0</v>
      </c>
      <c r="AI137" s="15">
        <f>SUM(COUNTIFS('Data entry'!$R$6:$R$200,'Summary Data'!$A137,'Data entry'!$B$6:$B$200,{"Confirmed";"Probable"},'Data entry'!$AQ$6:$AQ$200,'Data Validation'!$V$2, 'Data entry'!$AP$6:$AP$200,'Data Validation'!$U$5, 'Data entry'!$BD$6:$BD$200,"&lt;&gt;*Negative*"))</f>
        <v>0</v>
      </c>
      <c r="AJ137" s="15">
        <f>SUM(COUNTIFS('Data entry'!$R$6:$R$200,'Summary Data'!$A137,'Data entry'!$B$6:$B$200,{"Confirmed";"Probable"},'Data entry'!$AQ$6:$AQ$200,'Data Validation'!$V$2, 'Data entry'!$AP$6:$AP$200,'Data Validation'!$U$6, 'Data entry'!$BD$6:$BD$200,"&lt;&gt;*Negative*"))</f>
        <v>0</v>
      </c>
      <c r="AK137" s="15">
        <f>SUM(COUNTIFS('Data entry'!$R$6:$R$200,'Summary Data'!$A137,'Data entry'!$B$6:$B$200,{"Confirmed";"Probable"},'Data entry'!$AQ$6:$AQ$200,'Data Validation'!$V$3, 'Data entry'!$AP$6:$AP$200,'Data Validation'!$U$2, 'Data entry'!$BD$6:$BD$200,"&lt;&gt;*Negative*"))</f>
        <v>0</v>
      </c>
      <c r="AL137" s="15">
        <f>SUM(COUNTIFS('Data entry'!$R$6:$R$200,'Summary Data'!$A137,'Data entry'!$B$6:$B$200,{"Confirmed";"Probable"},'Data entry'!$AQ$6:$AQ$200,'Data Validation'!$V$3, 'Data entry'!$AP$6:$AP$200,'Data Validation'!$U$3, 'Data entry'!$BD$6:$BD$200,"&lt;&gt;*Negative*"))</f>
        <v>0</v>
      </c>
      <c r="AM137" s="15">
        <f>SUM(COUNTIFS('Data entry'!$R$6:$R$200,'Summary Data'!$A137,'Data entry'!$B$6:$B$200,{"Confirmed";"Probable"},'Data entry'!$AQ$6:$AQ$200,'Data Validation'!$V$3, 'Data entry'!$AP$6:$AP$200,'Data Validation'!$U$4, 'Data entry'!$BD$6:$BD$200,"&lt;&gt;*Negative*"))</f>
        <v>0</v>
      </c>
      <c r="AN137" s="15">
        <f>SUM(COUNTIFS('Data entry'!$R$6:$R$200,'Summary Data'!$A137,'Data entry'!$B$6:$B$200,{"Confirmed";"Probable"},'Data entry'!$AQ$6:$AQ$200,'Data Validation'!$V$3, 'Data entry'!$AP$6:$AP$200,'Data Validation'!$U$5, 'Data entry'!$BD$6:$BD$200,"&lt;&gt;*Negative*"))</f>
        <v>0</v>
      </c>
      <c r="AO137" s="15">
        <f>SUM(COUNTIFS('Data entry'!$R$6:$R$200,'Summary Data'!$A137,'Data entry'!$B$6:$B$200,{"Confirmed";"Probable"},'Data entry'!$AQ$6:$AQ$200,'Data Validation'!$V$3, 'Data entry'!$AP$6:$AP$200,'Data Validation'!$U$6, 'Data entry'!$BD$6:$BD$200,"&lt;&gt;*Negative*"))</f>
        <v>0</v>
      </c>
      <c r="AP137" s="15">
        <f>SUM(COUNTIFS('Data entry'!$R$6:$R$200,'Summary Data'!$A137,'Data entry'!$B$6:$B$200,{"Confirmed";"Probable"},'Data entry'!$AQ$6:$AQ$200,'Data Validation'!$V$4, 'Data entry'!$AP$6:$AP$200,'Data Validation'!$U$2, 'Data entry'!$BD$6:$BD$200,"&lt;&gt;*Negative*"))</f>
        <v>0</v>
      </c>
      <c r="AQ137" s="15">
        <f>SUM(COUNTIFS('Data entry'!$R$6:$R$200,'Summary Data'!$A137,'Data entry'!$B$6:$B$200,{"Confirmed";"Probable"},'Data entry'!$AQ$6:$AQ$200,'Data Validation'!$V$4, 'Data entry'!$AP$6:$AP$200,'Data Validation'!$U$3, 'Data entry'!$BD$6:$BD$200,"&lt;&gt;*Negative*"))</f>
        <v>0</v>
      </c>
      <c r="AR137" s="15">
        <f>SUM(COUNTIFS('Data entry'!$R$6:$R$200,'Summary Data'!$A137,'Data entry'!$B$6:$B$200,{"Confirmed";"Probable"},'Data entry'!$AQ$6:$AQ$200,'Data Validation'!$V$4, 'Data entry'!$AP$6:$AP$200,'Data Validation'!$U$4, 'Data entry'!$BD$6:$BD$200,"&lt;&gt;*Negative*"))</f>
        <v>0</v>
      </c>
      <c r="AS137" s="15">
        <f>SUM(COUNTIFS('Data entry'!$R$6:$R$200,'Summary Data'!$A137,'Data entry'!$B$6:$B$200,{"Confirmed";"Probable"},'Data entry'!$AQ$6:$AQ$200,'Data Validation'!$V$4, 'Data entry'!$AP$6:$AP$200,'Data Validation'!$U$5, 'Data entry'!$BD$6:$BD$200,"&lt;&gt;*Negative*"))</f>
        <v>0</v>
      </c>
      <c r="AT137" s="15">
        <f>SUM(COUNTIFS('Data entry'!$R$6:$R$200,'Summary Data'!$A137,'Data entry'!$B$6:$B$200,{"Confirmed";"Probable"},'Data entry'!$AQ$6:$AQ$200,'Data Validation'!$V$4, 'Data entry'!$AP$6:$AP$200,'Data Validation'!$U$6, 'Data entry'!$BD$6:$BD$200,"&lt;&gt;*Negative*"))</f>
        <v>0</v>
      </c>
      <c r="AU137" s="15">
        <f>SUM(COUNTIFS('Data entry'!$R$6:$R$200,'Summary Data'!$A137,'Data entry'!$B$6:$B$200,{"Confirmed";"Probable"},'Data entry'!$AQ$6:$AQ$200,'Data Validation'!$V$5, 'Data entry'!$AP$6:$AP$200,'Data Validation'!$U$2, 'Data entry'!$BD$6:$BD$200,"&lt;&gt;*Negative*"))</f>
        <v>0</v>
      </c>
      <c r="AV137" s="15">
        <f>SUM(COUNTIFS('Data entry'!$R$6:$R$200,'Summary Data'!$A137,'Data entry'!$B$6:$B$200,{"Confirmed";"Probable"},'Data entry'!$AQ$6:$AQ$200,'Data Validation'!$V$5, 'Data entry'!$AP$6:$AP$200,'Data Validation'!$U$3, 'Data entry'!$BD$6:$BD$200,"&lt;&gt;*Negative*"))</f>
        <v>0</v>
      </c>
      <c r="AW137" s="15">
        <f>SUM(COUNTIFS('Data entry'!$R$6:$R$200,'Summary Data'!$A137,'Data entry'!$B$6:$B$200,{"Confirmed";"Probable"},'Data entry'!$AQ$6:$AQ$200,'Data Validation'!$V$5, 'Data entry'!$AP$6:$AP$200,'Data Validation'!$U$4, 'Data entry'!$BD$6:$BD$200,"&lt;&gt;*Negative*"))</f>
        <v>0</v>
      </c>
      <c r="AX137" s="15">
        <f>SUM(COUNTIFS('Data entry'!$R$6:$R$200,'Summary Data'!$A137,'Data entry'!$B$6:$B$200,{"Confirmed";"Probable"},'Data entry'!$AQ$6:$AQ$200,'Data Validation'!$V$5, 'Data entry'!$AP$6:$AP$200,'Data Validation'!$U$5, 'Data entry'!$BD$6:$BD$200,"&lt;&gt;*Negative*"))</f>
        <v>0</v>
      </c>
      <c r="AY137" s="15">
        <f>SUM(COUNTIFS('Data entry'!$R$6:$R$200,'Summary Data'!$A137,'Data entry'!$B$6:$B$200,{"Confirmed";"Probable"},'Data entry'!$AQ$6:$AQ$200,'Data Validation'!$V$5, 'Data entry'!$AP$6:$AP$200,'Data Validation'!$U$6, 'Data entry'!$BD$6:$BD$200,"&lt;&gt;*Negative*"))</f>
        <v>0</v>
      </c>
      <c r="AZ137" s="15">
        <f>SUM(COUNTIFS('Data entry'!$R$6:$R$200,'Summary Data'!$A137,'Data entry'!$B$6:$B$200,{"Confirmed";"Probable"},'Data entry'!$AQ$6:$AQ$200,'Data Validation'!$V$6, 'Data entry'!$AP$6:$AP$200,'Data Validation'!$U$2, 'Data entry'!$BD$6:$BD$200,"&lt;&gt;*Negative*"))</f>
        <v>0</v>
      </c>
      <c r="BA137" s="15">
        <f>SUM(COUNTIFS('Data entry'!$R$6:$R$200,'Summary Data'!$A137,'Data entry'!$B$6:$B$200,{"Confirmed";"Probable"},'Data entry'!$AQ$6:$AQ$200,'Data Validation'!$V$6, 'Data entry'!$AP$6:$AP$200,'Data Validation'!$U$3, 'Data entry'!$BD$6:$BD$200,"&lt;&gt;*Negative*"))</f>
        <v>0</v>
      </c>
      <c r="BB137" s="15">
        <f>SUM(COUNTIFS('Data entry'!$R$6:$R$200,'Summary Data'!$A137,'Data entry'!$B$6:$B$200,{"Confirmed";"Probable"},'Data entry'!$AQ$6:$AQ$200,'Data Validation'!$V$6, 'Data entry'!$AP$6:$AP$200,'Data Validation'!$U$4, 'Data entry'!$BD$6:$BD$200,"&lt;&gt;*Negative*"))</f>
        <v>0</v>
      </c>
      <c r="BC137" s="15">
        <f>SUM(COUNTIFS('Data entry'!$R$6:$R$200,'Summary Data'!$A137,'Data entry'!$B$6:$B$200,{"Confirmed";"Probable"},'Data entry'!$AQ$6:$AQ$200,'Data Validation'!$V$6, 'Data entry'!$AP$6:$AP$200,'Data Validation'!$U$5, 'Data entry'!$BD$6:$BD$200,"&lt;&gt;*Negative*"))</f>
        <v>0</v>
      </c>
      <c r="BD137" s="15">
        <f>SUM(COUNTIFS('Data entry'!$R$6:$R$200,'Summary Data'!$A137,'Data entry'!$B$6:$B$200,{"Confirmed";"Probable"},'Data entry'!$AQ$6:$AQ$200,'Data Validation'!$V$6, 'Data entry'!$AP$6:$AP$200,'Data Validation'!$U$6, 'Data entry'!$BD$6:$BD$200,"&lt;&gt;*Negative*"))</f>
        <v>0</v>
      </c>
      <c r="BE137" s="15">
        <f>SUM(COUNTIFS('Data entry'!$R$6:$R$200,'Summary Data'!$A137,'Data entry'!$B$6:$B$200,{"Confirmed";"Probable"},'Data entry'!$AQ$6:$AQ$200,'Data Validation'!$V$7, 'Data entry'!$AP$6:$AP$200,'Data Validation'!$U$2, 'Data entry'!$BD$6:$BD$200,"&lt;&gt;*Negative*"))</f>
        <v>0</v>
      </c>
      <c r="BF137" s="15">
        <f>SUM(COUNTIFS('Data entry'!$R$6:$R$200,'Summary Data'!$A137,'Data entry'!$B$6:$B$200,{"Confirmed";"Probable"},'Data entry'!$AQ$6:$AQ$200,'Data Validation'!$V$7, 'Data entry'!$AP$6:$AP$200,'Data Validation'!$U$3, 'Data entry'!$BD$6:$BD$200,"&lt;&gt;*Negative*"))</f>
        <v>0</v>
      </c>
      <c r="BG137" s="15">
        <f>SUM(COUNTIFS('Data entry'!$R$6:$R$200,'Summary Data'!$A137,'Data entry'!$B$6:$B$200,{"Confirmed";"Probable"},'Data entry'!$AQ$6:$AQ$200,'Data Validation'!$V$7, 'Data entry'!$AP$6:$AP$200,'Data Validation'!$U$4, 'Data entry'!$BD$6:$BD$200,"&lt;&gt;*Negative*"))</f>
        <v>0</v>
      </c>
      <c r="BH137" s="15">
        <f>SUM(COUNTIFS('Data entry'!$R$6:$R$200,'Summary Data'!$A137,'Data entry'!$B$6:$B$200,{"Confirmed";"Probable"},'Data entry'!$AQ$6:$AQ$200,'Data Validation'!$V$7, 'Data entry'!$AP$6:$AP$200,'Data Validation'!$U$5, 'Data entry'!$BD$6:$BD$200,"&lt;&gt;*Negative*"))</f>
        <v>0</v>
      </c>
      <c r="BI137" s="15">
        <f>SUM(COUNTIFS('Data entry'!$R$6:$R$200,'Summary Data'!$A137,'Data entry'!$B$6:$B$200,{"Confirmed";"Probable"},'Data entry'!$AQ$6:$AQ$200,'Data Validation'!$V$7, 'Data entry'!$AP$6:$AP$200,'Data Validation'!$U$6, 'Data entry'!$BD$6:$BD$200,"&lt;&gt;*Negative*"))</f>
        <v>0</v>
      </c>
      <c r="BJ137" s="15">
        <f>SUM(COUNTIFS('Data entry'!$R$6:$R$200,'Summary Data'!$A137,'Data entry'!$B$6:$B$200,{"Confirmed";"Probable"},'Data entry'!$AQ$6:$AQ$200,'Data Validation'!$V$8, 'Data entry'!$AP$6:$AP$200,'Data Validation'!$U$2, 'Data entry'!$BD$6:$BD$200,"&lt;&gt;*Negative*"))</f>
        <v>0</v>
      </c>
      <c r="BK137" s="15">
        <f>SUM(COUNTIFS('Data entry'!$R$6:$R$200,'Summary Data'!$A137,'Data entry'!$B$6:$B$200,{"Confirmed";"Probable"},'Data entry'!$AQ$6:$AQ$200,'Data Validation'!$V$8, 'Data entry'!$AP$6:$AP$200,'Data Validation'!$U$3, 'Data entry'!$BD$6:$BD$200,"&lt;&gt;*Negative*"))</f>
        <v>0</v>
      </c>
      <c r="BL137" s="15">
        <f>SUM(COUNTIFS('Data entry'!$R$6:$R$200,'Summary Data'!$A137,'Data entry'!$B$6:$B$200,{"Confirmed";"Probable"},'Data entry'!$AQ$6:$AQ$200,'Data Validation'!$V$8, 'Data entry'!$AP$6:$AP$200,'Data Validation'!$U$4, 'Data entry'!$BD$6:$BD$200,"&lt;&gt;*Negative*"))</f>
        <v>0</v>
      </c>
      <c r="BM137" s="15">
        <f>SUM(COUNTIFS('Data entry'!$R$6:$R$200,'Summary Data'!$A137,'Data entry'!$B$6:$B$200,{"Confirmed";"Probable"},'Data entry'!$AQ$6:$AQ$200,'Data Validation'!$V$8, 'Data entry'!$AP$6:$AP$200,'Data Validation'!$U$5, 'Data entry'!$BD$6:$BD$200,"&lt;&gt;*Negative*"))</f>
        <v>0</v>
      </c>
      <c r="BN137" s="15">
        <f>SUM(COUNTIFS('Data entry'!$R$6:$R$200,'Summary Data'!$A137,'Data entry'!$B$6:$B$200,{"Confirmed";"Probable"},'Data entry'!$AQ$6:$AQ$200,'Data Validation'!$V$8, 'Data entry'!$AP$6:$AP$200,'Data Validation'!$U$6, 'Data entry'!$BD$6:$BD$200,"&lt;&gt;*Negative*"))</f>
        <v>0</v>
      </c>
      <c r="BO137" s="15">
        <f>SUM(COUNTIFS('Data entry'!$R$6:$R$200,'Summary Data'!$A137,'Data entry'!$B$6:$B$200,{"Confirmed";"Probable"},'Data entry'!$AQ$6:$AQ$200,'Data Validation'!$V$9, 'Data entry'!$AP$6:$AP$200,'Data Validation'!$U$2, 'Data entry'!$BD$6:$BD$200,"&lt;&gt;*Negative*"))</f>
        <v>0</v>
      </c>
      <c r="BP137" s="15">
        <f>SUM(COUNTIFS('Data entry'!$R$6:$R$200,'Summary Data'!$A137,'Data entry'!$B$6:$B$200,{"Confirmed";"Probable"},'Data entry'!$AQ$6:$AQ$200,'Data Validation'!$V$9, 'Data entry'!$AP$6:$AP$200,'Data Validation'!$U$3, 'Data entry'!$BD$6:$BD$200,"&lt;&gt;*Negative*"))</f>
        <v>0</v>
      </c>
      <c r="BQ137" s="15">
        <f>SUM(COUNTIFS('Data entry'!$R$6:$R$200,'Summary Data'!$A137,'Data entry'!$B$6:$B$200,{"Confirmed";"Probable"},'Data entry'!$AQ$6:$AQ$200,'Data Validation'!$V$9, 'Data entry'!$AP$6:$AP$200,'Data Validation'!$U$4, 'Data entry'!$BD$6:$BD$200,"&lt;&gt;*Negative*"))</f>
        <v>0</v>
      </c>
      <c r="BR137" s="15">
        <f>SUM(COUNTIFS('Data entry'!$R$6:$R$200,'Summary Data'!$A137,'Data entry'!$B$6:$B$200,{"Confirmed";"Probable"},'Data entry'!$AQ$6:$AQ$200,'Data Validation'!$V$9, 'Data entry'!$AP$6:$AP$200,'Data Validation'!$U$5, 'Data entry'!$BD$6:$BD$200,"&lt;&gt;*Negative*"))</f>
        <v>0</v>
      </c>
      <c r="BS137" s="15">
        <f>SUM(COUNTIFS('Data entry'!$R$6:$R$200,'Summary Data'!$A137,'Data entry'!$B$6:$B$200,{"Confirmed";"Probable"},'Data entry'!$AQ$6:$AQ$200,'Data Validation'!$V$9, 'Data entry'!$AP$6:$AP$200,'Data Validation'!$U$6, 'Data entry'!$BD$6:$BD$200,"&lt;&gt;*Negative*"))</f>
        <v>0</v>
      </c>
      <c r="BT137" s="15">
        <f>SUM(COUNTIFS('Data entry'!$R$6:$R$200,'Summary Data'!$A137,'Data entry'!$B$6:$B$200,{"Confirmed";"Probable"},'Data entry'!$AQ$6:$AQ$200,'Data Validation'!$V$10, 'Data entry'!$AP$6:$AP$200,'Data Validation'!$U$2, 'Data entry'!$BD$6:$BD$200,"&lt;&gt;*Negative*"))</f>
        <v>0</v>
      </c>
      <c r="BU137" s="15">
        <f>SUM(COUNTIFS('Data entry'!$R$6:$R$200,'Summary Data'!$A137,'Data entry'!$B$6:$B$200,{"Confirmed";"Probable"},'Data entry'!$AQ$6:$AQ$200,'Data Validation'!$V$10, 'Data entry'!$AP$6:$AP$200,'Data Validation'!$U$3, 'Data entry'!$BD$6:$BD$200,"&lt;&gt;*Negative*"))</f>
        <v>0</v>
      </c>
      <c r="BV137" s="15">
        <f>SUM(COUNTIFS('Data entry'!$R$6:$R$200,'Summary Data'!$A137,'Data entry'!$B$6:$B$200,{"Confirmed";"Probable"},'Data entry'!$AQ$6:$AQ$200,'Data Validation'!$V$10, 'Data entry'!$AP$6:$AP$200,'Data Validation'!$U$4, 'Data entry'!$BD$6:$BD$200,"&lt;&gt;*Negative*"))</f>
        <v>0</v>
      </c>
      <c r="BW137" s="15">
        <f>SUM(COUNTIFS('Data entry'!$R$6:$R$200,'Summary Data'!$A137,'Data entry'!$B$6:$B$200,{"Confirmed";"Probable"},'Data entry'!$AQ$6:$AQ$200,'Data Validation'!$V$10, 'Data entry'!$AP$6:$AP$200,'Data Validation'!$U$5, 'Data entry'!$BD$6:$BD$200,"&lt;&gt;*Negative*"))</f>
        <v>0</v>
      </c>
      <c r="BX137" s="15">
        <f>SUM(COUNTIFS('Data entry'!$R$6:$R$200,'Summary Data'!$A137,'Data entry'!$B$6:$B$200,{"Confirmed";"Probable"},'Data entry'!$AQ$6:$AQ$200,'Data Validation'!$V$10, 'Data entry'!$AP$6:$AP$200,'Data Validation'!$U$6, 'Data entry'!$BD$6:$BD$200,"&lt;&gt;*Negative*"))</f>
        <v>0</v>
      </c>
      <c r="BY137" s="15">
        <f>SUM(COUNTIFS('Data entry'!$R$6:$R$200,'Summary Data'!$A137,'Data entry'!$B$6:$B$200,{"Confirmed";"Probable"},'Data entry'!$AQ$6:$AQ$200,'Data Validation'!$V$11, 'Data entry'!$AP$6:$AP$200,'Data Validation'!$U$2, 'Data entry'!$BD$6:$BD$200,"&lt;&gt;*Negative*"))</f>
        <v>0</v>
      </c>
      <c r="BZ137" s="15">
        <f>SUM(COUNTIFS('Data entry'!$R$6:$R$200,'Summary Data'!$A137,'Data entry'!$B$6:$B$200,{"Confirmed";"Probable"},'Data entry'!$AQ$6:$AQ$200,'Data Validation'!$V$11, 'Data entry'!$AP$6:$AP$200,'Data Validation'!$U$3, 'Data entry'!$BD$6:$BD$200,"&lt;&gt;*Negative*"))</f>
        <v>0</v>
      </c>
      <c r="CA137" s="15">
        <f>SUM(COUNTIFS('Data entry'!$R$6:$R$200,'Summary Data'!$A137,'Data entry'!$B$6:$B$200,{"Confirmed";"Probable"},'Data entry'!$AQ$6:$AQ$200,'Data Validation'!$V$11, 'Data entry'!$AP$6:$AP$200,'Data Validation'!$U$4, 'Data entry'!$BD$6:$BD$200,"&lt;&gt;*Negative*"))</f>
        <v>0</v>
      </c>
      <c r="CB137" s="15">
        <f>SUM(COUNTIFS('Data entry'!$R$6:$R$200,'Summary Data'!$A137,'Data entry'!$B$6:$B$200,{"Confirmed";"Probable"},'Data entry'!$AQ$6:$AQ$200,'Data Validation'!$V$11, 'Data entry'!$AP$6:$AP$200,'Data Validation'!$U$5, 'Data entry'!$BD$6:$BD$200,"&lt;&gt;*Negative*"))</f>
        <v>0</v>
      </c>
      <c r="CC137" s="15">
        <f>SUM(COUNTIFS('Data entry'!$R$6:$R$200,'Summary Data'!$A137,'Data entry'!$B$6:$B$200,{"Confirmed";"Probable"},'Data entry'!$AQ$6:$AQ$200,'Data Validation'!$V$11, 'Data entry'!$AP$6:$AP$200,'Data Validation'!$U$6, 'Data entry'!$BD$6:$BD$200,"&lt;&gt;*Negative*"))</f>
        <v>0</v>
      </c>
    </row>
    <row r="138" spans="1:81" x14ac:dyDescent="0.3">
      <c r="A138" s="12">
        <f t="shared" si="9"/>
        <v>126</v>
      </c>
      <c r="B138" s="13">
        <f t="shared" si="6"/>
        <v>0</v>
      </c>
      <c r="C138" s="13">
        <f>COUNTIFS('Data entry'!$R$6:$R$200,$A138,'Data entry'!$B$6:$B$200,"Confirmed",'Data entry'!$BD$6:$BD$200,"&lt;&gt;*Negative*")</f>
        <v>0</v>
      </c>
      <c r="D138" s="13">
        <f>COUNTIFS('Data entry'!$R$6:$R$200,$A138,'Data entry'!$B$6:$B$200,"Probable",'Data entry'!$BD$6:$BD$200,"&lt;&gt;*Negative*")</f>
        <v>0</v>
      </c>
      <c r="E138" s="13">
        <f>COUNTIFS('Data entry'!$R$6:$R$200,$A138,'Data entry'!$B$6:$B$200,"DNM")</f>
        <v>0</v>
      </c>
      <c r="F138" s="13">
        <f>SUM(COUNTIFS('Data entry'!$R$6:$R$200,'Summary Data'!$A138,'Data entry'!$B$6:$B$200,{"Confirmed";"Probable"},'Data entry'!$AO$6:$AO$200,$F$10, 'Data entry'!$BD$6:$BD$200,"&lt;&gt;*Negative*"))</f>
        <v>0</v>
      </c>
      <c r="G138" s="13">
        <f>SUM(COUNTIFS('Data entry'!$R$6:$R$200,'Summary Data'!$A138,'Data entry'!$B$6:$B$200,{"Confirmed";"Probable"},'Data entry'!$AO$6:$AO$200,$G$10, 'Data entry'!$BD$6:$BD$200,"&lt;&gt;*Negative*"))</f>
        <v>0</v>
      </c>
      <c r="H138" s="13">
        <f>SUM(COUNTIFS('Data entry'!$R$6:$R$200,'Summary Data'!$A138,'Data entry'!$B$6:$B$200,{"Confirmed";"Probable"},'Data entry'!$AO$6:$AO$200,$H$10, 'Data entry'!$BD$6:$BD$200,"&lt;&gt;*Negative*"))</f>
        <v>0</v>
      </c>
      <c r="I138" s="13">
        <f>SUM(COUNTIFS('Data entry'!$R$6:$R$200,'Summary Data'!$A138,'Data entry'!$B$6:$B$200,{"Confirmed";"Probable"},'Data entry'!$AO$6:$AO$200,$I$10, 'Data entry'!$BD$6:$BD$200,"&lt;&gt;*Negative*"))</f>
        <v>0</v>
      </c>
      <c r="J138" s="13">
        <f>SUM(COUNTIFS('Data entry'!$R$6:$R$200,'Summary Data'!$A138,'Data entry'!$B$6:$B$200,{"Confirmed";"Probable"},'Data entry'!$AO$6:$AO$200,$J$10, 'Data entry'!$BD$6:$BD$200,"&lt;&gt;*Negative*"))</f>
        <v>0</v>
      </c>
      <c r="K138" s="13">
        <f>SUM(COUNTIFS('Data entry'!$R$6:$R$200,'Summary Data'!$A138,'Data entry'!$B$6:$B$200,{"Confirmed";"Probable"},'Data entry'!$AO$6:$AO$200,$K$10, 'Data entry'!$BD$6:$BD$200,"&lt;&gt;*Negative*"))</f>
        <v>0</v>
      </c>
      <c r="L138" s="13">
        <f>SUM(COUNTIFS('Data entry'!$R$6:$R$200,'Summary Data'!$A138,'Data entry'!$B$6:$B$200,{"Confirmed";"Probable"},'Data entry'!$AO$6:$AO$200,$L$10, 'Data entry'!$BD$6:$BD$200,"&lt;&gt;*Negative*"))</f>
        <v>0</v>
      </c>
      <c r="M138" s="13">
        <f>SUM(COUNTIFS('Data entry'!$R$6:$R$200,'Summary Data'!$A138,'Data entry'!$B$6:$B$200,{"Confirmed";"Probable"},'Data entry'!$AO$6:$AO$200,$M$10, 'Data entry'!$BD$6:$BD$200,"&lt;&gt;*Negative*"))</f>
        <v>0</v>
      </c>
      <c r="N138" s="13">
        <f>SUM(COUNTIFS('Data entry'!$R$6:$R$200,'Summary Data'!$A138,'Data entry'!$B$6:$B$200,{"Confirmed";"Probable"},'Data entry'!$AO$6:$AO$200,$N$10, 'Data entry'!$BD$6:$BD$200,"&lt;&gt;*Negative*"))</f>
        <v>0</v>
      </c>
      <c r="O138" s="15">
        <f t="shared" si="7"/>
        <v>0</v>
      </c>
      <c r="P138" s="15">
        <f t="shared" si="8"/>
        <v>0</v>
      </c>
      <c r="Q138" s="15">
        <f>SUM(COUNTIFS('Data entry'!$R$6:$R$200,'Summary Data'!$A138,'Data entry'!$B$6:$B$200,{"Confirmed";"Probable"},'Data entry'!$AP$6:$AP$200,'Data Validation'!$U$2, 'Data entry'!$BD$6:$BD$200,"&lt;&gt;*Negative*"))</f>
        <v>0</v>
      </c>
      <c r="R138" s="15">
        <f>SUM(COUNTIFS('Data entry'!$R$6:$R$200,'Summary Data'!$A138,'Data entry'!$B$6:$B$200,{"Confirmed";"Probable"},'Data entry'!$AP$6:$AP$200,'Data Validation'!$U$3, 'Data entry'!$BD$6:$BD$200,"&lt;&gt;*Negative*"))</f>
        <v>0</v>
      </c>
      <c r="S138" s="15">
        <f>SUM(COUNTIFS('Data entry'!$R$6:$R$200,'Summary Data'!$A138,'Data entry'!$B$6:$B$200,{"Confirmed";"Probable"},'Data entry'!$AP$6:$AP$200,'Data Validation'!$U$4, 'Data entry'!$BD$6:$BD$200,"&lt;&gt;*Negative*"))</f>
        <v>0</v>
      </c>
      <c r="T138" s="15">
        <f>SUM(COUNTIFS('Data entry'!$R$6:$R$200,'Summary Data'!$A138,'Data entry'!$B$6:$B$200,{"Confirmed";"Probable"},'Data entry'!$AP$6:$AP$200,'Data Validation'!$U$5, 'Data entry'!$BD$6:$BD$200,"&lt;&gt;*Negative*"))</f>
        <v>0</v>
      </c>
      <c r="U138" s="15">
        <f>SUM(COUNTIFS('Data entry'!$R$6:$R$200,'Summary Data'!$A138,'Data entry'!$B$6:$B$200,{"Confirmed";"Probable"},'Data entry'!$AP$6:$AP$200,'Data Validation'!$U$6, 'Data entry'!$BD$6:$BD$200,"&lt;&gt;*Negative*"))</f>
        <v>0</v>
      </c>
      <c r="V138" s="15">
        <f>SUM(COUNTIFS('Data entry'!$R$6:$R$200,'Summary Data'!$A138,'Data entry'!$B$6:$B$200,{"Confirmed";"Probable"},'Data entry'!$AQ$6:$AQ$200,'Data Validation'!$V$2, 'Data entry'!$BD$6:$BD$200,"&lt;&gt;*Negative*"))</f>
        <v>0</v>
      </c>
      <c r="W138" s="15">
        <f>SUM(COUNTIFS('Data entry'!$R$6:$R$200,'Summary Data'!$A138,'Data entry'!$B$6:$B$200,{"Confirmed";"Probable"},'Data entry'!$AQ$6:$AQ$200,'Data Validation'!$V$3, 'Data entry'!$BD$6:$BD$200,"&lt;&gt;*Negative*"))</f>
        <v>0</v>
      </c>
      <c r="X138" s="15">
        <f>SUM(COUNTIFS('Data entry'!$R$6:$R$200,'Summary Data'!$A138,'Data entry'!$B$6:$B$200,{"Confirmed";"Probable"},'Data entry'!$AQ$6:$AQ$200,'Data Validation'!$V$4, 'Data entry'!$BD$6:$BD$200,"&lt;&gt;*Negative*"))</f>
        <v>0</v>
      </c>
      <c r="Y138" s="15">
        <f>SUM(COUNTIFS('Data entry'!$R$6:$R$200,'Summary Data'!$A138,'Data entry'!$B$6:$B$200,{"Confirmed";"Probable"},'Data entry'!$AQ$6:$AQ$200,'Data Validation'!$V$5, 'Data entry'!$BD$6:$BD$200,"&lt;&gt;*Negative*"))</f>
        <v>0</v>
      </c>
      <c r="Z138" s="15">
        <f>SUM(COUNTIFS('Data entry'!$R$6:$R$200,'Summary Data'!$A138,'Data entry'!$B$6:$B$200,{"Confirmed";"Probable"},'Data entry'!$AQ$6:$AQ$200,'Data Validation'!$V$6, 'Data entry'!$BD$6:$BD$200,"&lt;&gt;*Negative*"))</f>
        <v>0</v>
      </c>
      <c r="AA138" s="15">
        <f>SUM(COUNTIFS('Data entry'!$R$6:$R$200,'Summary Data'!$A138,'Data entry'!$B$6:$B$200,{"Confirmed";"Probable"},'Data entry'!$AQ$6:$AQ$200,'Data Validation'!$V$7, 'Data entry'!$BD$6:$BD$200,"&lt;&gt;*Negative*"))</f>
        <v>0</v>
      </c>
      <c r="AB138" s="15">
        <f>SUM(COUNTIFS('Data entry'!$R$6:$R$200,'Summary Data'!$A138,'Data entry'!$B$6:$B$200,{"Confirmed";"Probable"},'Data entry'!$AQ$6:$AQ$200,'Data Validation'!$V$8, 'Data entry'!$BD$6:$BD$200,"&lt;&gt;*Negative*"))</f>
        <v>0</v>
      </c>
      <c r="AC138" s="15">
        <f>SUM(COUNTIFS('Data entry'!$R$6:$R$200,'Summary Data'!$A138,'Data entry'!$B$6:$B$200,{"Confirmed";"Probable"},'Data entry'!$AQ$6:$AQ$200,'Data Validation'!$V$9, 'Data entry'!$BD$6:$BD$200,"&lt;&gt;*Negative*"))</f>
        <v>0</v>
      </c>
      <c r="AD138" s="15">
        <f>SUM(COUNTIFS('Data entry'!$R$6:$R$200,'Summary Data'!$A138,'Data entry'!$B$6:$B$200,{"Confirmed";"Probable"},'Data entry'!$AQ$6:$AQ$200,'Data Validation'!$V$10, 'Data entry'!$BD$6:$BD$200,"&lt;&gt;*Negative*"))</f>
        <v>0</v>
      </c>
      <c r="AE138" s="15">
        <f>SUM(COUNTIFS('Data entry'!$R$6:$R$200,'Summary Data'!$A138,'Data entry'!$B$6:$B$200,{"Confirmed";"Probable"},'Data entry'!$AQ$6:$AQ$200,'Data Validation'!$V$11, 'Data entry'!$BD$6:$BD$200,"&lt;&gt;*Negative*"))</f>
        <v>0</v>
      </c>
      <c r="AF138" s="15">
        <f>SUM(COUNTIFS('Data entry'!$R$6:$R$200,'Summary Data'!$A138,'Data entry'!$B$6:$B$200,{"Confirmed";"Probable"},'Data entry'!$AQ$6:$AQ$200,'Data Validation'!$V$2, 'Data entry'!$AP$6:$AP$200,'Data Validation'!$U$2, 'Data entry'!$BD$6:$BD$200,"&lt;&gt;*Negative*"))</f>
        <v>0</v>
      </c>
      <c r="AG138" s="15">
        <f>SUM(COUNTIFS('Data entry'!$R$6:$R$200,'Summary Data'!$A138,'Data entry'!$B$6:$B$200,{"Confirmed";"Probable"},'Data entry'!$AQ$6:$AQ$200,'Data Validation'!$V$2, 'Data entry'!$AP$6:$AP$200,'Data Validation'!$U$3, 'Data entry'!$BD$6:$BD$200,"&lt;&gt;*Negative*"))</f>
        <v>0</v>
      </c>
      <c r="AH138" s="15">
        <f>SUM(COUNTIFS('Data entry'!$R$6:$R$200,'Summary Data'!$A138,'Data entry'!$B$6:$B$200,{"Confirmed";"Probable"},'Data entry'!$AQ$6:$AQ$200,'Data Validation'!$V$2, 'Data entry'!$AP$6:$AP$200,'Data Validation'!$U$4, 'Data entry'!$BD$6:$BD$200,"&lt;&gt;*Negative*"))</f>
        <v>0</v>
      </c>
      <c r="AI138" s="15">
        <f>SUM(COUNTIFS('Data entry'!$R$6:$R$200,'Summary Data'!$A138,'Data entry'!$B$6:$B$200,{"Confirmed";"Probable"},'Data entry'!$AQ$6:$AQ$200,'Data Validation'!$V$2, 'Data entry'!$AP$6:$AP$200,'Data Validation'!$U$5, 'Data entry'!$BD$6:$BD$200,"&lt;&gt;*Negative*"))</f>
        <v>0</v>
      </c>
      <c r="AJ138" s="15">
        <f>SUM(COUNTIFS('Data entry'!$R$6:$R$200,'Summary Data'!$A138,'Data entry'!$B$6:$B$200,{"Confirmed";"Probable"},'Data entry'!$AQ$6:$AQ$200,'Data Validation'!$V$2, 'Data entry'!$AP$6:$AP$200,'Data Validation'!$U$6, 'Data entry'!$BD$6:$BD$200,"&lt;&gt;*Negative*"))</f>
        <v>0</v>
      </c>
      <c r="AK138" s="15">
        <f>SUM(COUNTIFS('Data entry'!$R$6:$R$200,'Summary Data'!$A138,'Data entry'!$B$6:$B$200,{"Confirmed";"Probable"},'Data entry'!$AQ$6:$AQ$200,'Data Validation'!$V$3, 'Data entry'!$AP$6:$AP$200,'Data Validation'!$U$2, 'Data entry'!$BD$6:$BD$200,"&lt;&gt;*Negative*"))</f>
        <v>0</v>
      </c>
      <c r="AL138" s="15">
        <f>SUM(COUNTIFS('Data entry'!$R$6:$R$200,'Summary Data'!$A138,'Data entry'!$B$6:$B$200,{"Confirmed";"Probable"},'Data entry'!$AQ$6:$AQ$200,'Data Validation'!$V$3, 'Data entry'!$AP$6:$AP$200,'Data Validation'!$U$3, 'Data entry'!$BD$6:$BD$200,"&lt;&gt;*Negative*"))</f>
        <v>0</v>
      </c>
      <c r="AM138" s="15">
        <f>SUM(COUNTIFS('Data entry'!$R$6:$R$200,'Summary Data'!$A138,'Data entry'!$B$6:$B$200,{"Confirmed";"Probable"},'Data entry'!$AQ$6:$AQ$200,'Data Validation'!$V$3, 'Data entry'!$AP$6:$AP$200,'Data Validation'!$U$4, 'Data entry'!$BD$6:$BD$200,"&lt;&gt;*Negative*"))</f>
        <v>0</v>
      </c>
      <c r="AN138" s="15">
        <f>SUM(COUNTIFS('Data entry'!$R$6:$R$200,'Summary Data'!$A138,'Data entry'!$B$6:$B$200,{"Confirmed";"Probable"},'Data entry'!$AQ$6:$AQ$200,'Data Validation'!$V$3, 'Data entry'!$AP$6:$AP$200,'Data Validation'!$U$5, 'Data entry'!$BD$6:$BD$200,"&lt;&gt;*Negative*"))</f>
        <v>0</v>
      </c>
      <c r="AO138" s="15">
        <f>SUM(COUNTIFS('Data entry'!$R$6:$R$200,'Summary Data'!$A138,'Data entry'!$B$6:$B$200,{"Confirmed";"Probable"},'Data entry'!$AQ$6:$AQ$200,'Data Validation'!$V$3, 'Data entry'!$AP$6:$AP$200,'Data Validation'!$U$6, 'Data entry'!$BD$6:$BD$200,"&lt;&gt;*Negative*"))</f>
        <v>0</v>
      </c>
      <c r="AP138" s="15">
        <f>SUM(COUNTIFS('Data entry'!$R$6:$R$200,'Summary Data'!$A138,'Data entry'!$B$6:$B$200,{"Confirmed";"Probable"},'Data entry'!$AQ$6:$AQ$200,'Data Validation'!$V$4, 'Data entry'!$AP$6:$AP$200,'Data Validation'!$U$2, 'Data entry'!$BD$6:$BD$200,"&lt;&gt;*Negative*"))</f>
        <v>0</v>
      </c>
      <c r="AQ138" s="15">
        <f>SUM(COUNTIFS('Data entry'!$R$6:$R$200,'Summary Data'!$A138,'Data entry'!$B$6:$B$200,{"Confirmed";"Probable"},'Data entry'!$AQ$6:$AQ$200,'Data Validation'!$V$4, 'Data entry'!$AP$6:$AP$200,'Data Validation'!$U$3, 'Data entry'!$BD$6:$BD$200,"&lt;&gt;*Negative*"))</f>
        <v>0</v>
      </c>
      <c r="AR138" s="15">
        <f>SUM(COUNTIFS('Data entry'!$R$6:$R$200,'Summary Data'!$A138,'Data entry'!$B$6:$B$200,{"Confirmed";"Probable"},'Data entry'!$AQ$6:$AQ$200,'Data Validation'!$V$4, 'Data entry'!$AP$6:$AP$200,'Data Validation'!$U$4, 'Data entry'!$BD$6:$BD$200,"&lt;&gt;*Negative*"))</f>
        <v>0</v>
      </c>
      <c r="AS138" s="15">
        <f>SUM(COUNTIFS('Data entry'!$R$6:$R$200,'Summary Data'!$A138,'Data entry'!$B$6:$B$200,{"Confirmed";"Probable"},'Data entry'!$AQ$6:$AQ$200,'Data Validation'!$V$4, 'Data entry'!$AP$6:$AP$200,'Data Validation'!$U$5, 'Data entry'!$BD$6:$BD$200,"&lt;&gt;*Negative*"))</f>
        <v>0</v>
      </c>
      <c r="AT138" s="15">
        <f>SUM(COUNTIFS('Data entry'!$R$6:$R$200,'Summary Data'!$A138,'Data entry'!$B$6:$B$200,{"Confirmed";"Probable"},'Data entry'!$AQ$6:$AQ$200,'Data Validation'!$V$4, 'Data entry'!$AP$6:$AP$200,'Data Validation'!$U$6, 'Data entry'!$BD$6:$BD$200,"&lt;&gt;*Negative*"))</f>
        <v>0</v>
      </c>
      <c r="AU138" s="15">
        <f>SUM(COUNTIFS('Data entry'!$R$6:$R$200,'Summary Data'!$A138,'Data entry'!$B$6:$B$200,{"Confirmed";"Probable"},'Data entry'!$AQ$6:$AQ$200,'Data Validation'!$V$5, 'Data entry'!$AP$6:$AP$200,'Data Validation'!$U$2, 'Data entry'!$BD$6:$BD$200,"&lt;&gt;*Negative*"))</f>
        <v>0</v>
      </c>
      <c r="AV138" s="15">
        <f>SUM(COUNTIFS('Data entry'!$R$6:$R$200,'Summary Data'!$A138,'Data entry'!$B$6:$B$200,{"Confirmed";"Probable"},'Data entry'!$AQ$6:$AQ$200,'Data Validation'!$V$5, 'Data entry'!$AP$6:$AP$200,'Data Validation'!$U$3, 'Data entry'!$BD$6:$BD$200,"&lt;&gt;*Negative*"))</f>
        <v>0</v>
      </c>
      <c r="AW138" s="15">
        <f>SUM(COUNTIFS('Data entry'!$R$6:$R$200,'Summary Data'!$A138,'Data entry'!$B$6:$B$200,{"Confirmed";"Probable"},'Data entry'!$AQ$6:$AQ$200,'Data Validation'!$V$5, 'Data entry'!$AP$6:$AP$200,'Data Validation'!$U$4, 'Data entry'!$BD$6:$BD$200,"&lt;&gt;*Negative*"))</f>
        <v>0</v>
      </c>
      <c r="AX138" s="15">
        <f>SUM(COUNTIFS('Data entry'!$R$6:$R$200,'Summary Data'!$A138,'Data entry'!$B$6:$B$200,{"Confirmed";"Probable"},'Data entry'!$AQ$6:$AQ$200,'Data Validation'!$V$5, 'Data entry'!$AP$6:$AP$200,'Data Validation'!$U$5, 'Data entry'!$BD$6:$BD$200,"&lt;&gt;*Negative*"))</f>
        <v>0</v>
      </c>
      <c r="AY138" s="15">
        <f>SUM(COUNTIFS('Data entry'!$R$6:$R$200,'Summary Data'!$A138,'Data entry'!$B$6:$B$200,{"Confirmed";"Probable"},'Data entry'!$AQ$6:$AQ$200,'Data Validation'!$V$5, 'Data entry'!$AP$6:$AP$200,'Data Validation'!$U$6, 'Data entry'!$BD$6:$BD$200,"&lt;&gt;*Negative*"))</f>
        <v>0</v>
      </c>
      <c r="AZ138" s="15">
        <f>SUM(COUNTIFS('Data entry'!$R$6:$R$200,'Summary Data'!$A138,'Data entry'!$B$6:$B$200,{"Confirmed";"Probable"},'Data entry'!$AQ$6:$AQ$200,'Data Validation'!$V$6, 'Data entry'!$AP$6:$AP$200,'Data Validation'!$U$2, 'Data entry'!$BD$6:$BD$200,"&lt;&gt;*Negative*"))</f>
        <v>0</v>
      </c>
      <c r="BA138" s="15">
        <f>SUM(COUNTIFS('Data entry'!$R$6:$R$200,'Summary Data'!$A138,'Data entry'!$B$6:$B$200,{"Confirmed";"Probable"},'Data entry'!$AQ$6:$AQ$200,'Data Validation'!$V$6, 'Data entry'!$AP$6:$AP$200,'Data Validation'!$U$3, 'Data entry'!$BD$6:$BD$200,"&lt;&gt;*Negative*"))</f>
        <v>0</v>
      </c>
      <c r="BB138" s="15">
        <f>SUM(COUNTIFS('Data entry'!$R$6:$R$200,'Summary Data'!$A138,'Data entry'!$B$6:$B$200,{"Confirmed";"Probable"},'Data entry'!$AQ$6:$AQ$200,'Data Validation'!$V$6, 'Data entry'!$AP$6:$AP$200,'Data Validation'!$U$4, 'Data entry'!$BD$6:$BD$200,"&lt;&gt;*Negative*"))</f>
        <v>0</v>
      </c>
      <c r="BC138" s="15">
        <f>SUM(COUNTIFS('Data entry'!$R$6:$R$200,'Summary Data'!$A138,'Data entry'!$B$6:$B$200,{"Confirmed";"Probable"},'Data entry'!$AQ$6:$AQ$200,'Data Validation'!$V$6, 'Data entry'!$AP$6:$AP$200,'Data Validation'!$U$5, 'Data entry'!$BD$6:$BD$200,"&lt;&gt;*Negative*"))</f>
        <v>0</v>
      </c>
      <c r="BD138" s="15">
        <f>SUM(COUNTIFS('Data entry'!$R$6:$R$200,'Summary Data'!$A138,'Data entry'!$B$6:$B$200,{"Confirmed";"Probable"},'Data entry'!$AQ$6:$AQ$200,'Data Validation'!$V$6, 'Data entry'!$AP$6:$AP$200,'Data Validation'!$U$6, 'Data entry'!$BD$6:$BD$200,"&lt;&gt;*Negative*"))</f>
        <v>0</v>
      </c>
      <c r="BE138" s="15">
        <f>SUM(COUNTIFS('Data entry'!$R$6:$R$200,'Summary Data'!$A138,'Data entry'!$B$6:$B$200,{"Confirmed";"Probable"},'Data entry'!$AQ$6:$AQ$200,'Data Validation'!$V$7, 'Data entry'!$AP$6:$AP$200,'Data Validation'!$U$2, 'Data entry'!$BD$6:$BD$200,"&lt;&gt;*Negative*"))</f>
        <v>0</v>
      </c>
      <c r="BF138" s="15">
        <f>SUM(COUNTIFS('Data entry'!$R$6:$R$200,'Summary Data'!$A138,'Data entry'!$B$6:$B$200,{"Confirmed";"Probable"},'Data entry'!$AQ$6:$AQ$200,'Data Validation'!$V$7, 'Data entry'!$AP$6:$AP$200,'Data Validation'!$U$3, 'Data entry'!$BD$6:$BD$200,"&lt;&gt;*Negative*"))</f>
        <v>0</v>
      </c>
      <c r="BG138" s="15">
        <f>SUM(COUNTIFS('Data entry'!$R$6:$R$200,'Summary Data'!$A138,'Data entry'!$B$6:$B$200,{"Confirmed";"Probable"},'Data entry'!$AQ$6:$AQ$200,'Data Validation'!$V$7, 'Data entry'!$AP$6:$AP$200,'Data Validation'!$U$4, 'Data entry'!$BD$6:$BD$200,"&lt;&gt;*Negative*"))</f>
        <v>0</v>
      </c>
      <c r="BH138" s="15">
        <f>SUM(COUNTIFS('Data entry'!$R$6:$R$200,'Summary Data'!$A138,'Data entry'!$B$6:$B$200,{"Confirmed";"Probable"},'Data entry'!$AQ$6:$AQ$200,'Data Validation'!$V$7, 'Data entry'!$AP$6:$AP$200,'Data Validation'!$U$5, 'Data entry'!$BD$6:$BD$200,"&lt;&gt;*Negative*"))</f>
        <v>0</v>
      </c>
      <c r="BI138" s="15">
        <f>SUM(COUNTIFS('Data entry'!$R$6:$R$200,'Summary Data'!$A138,'Data entry'!$B$6:$B$200,{"Confirmed";"Probable"},'Data entry'!$AQ$6:$AQ$200,'Data Validation'!$V$7, 'Data entry'!$AP$6:$AP$200,'Data Validation'!$U$6, 'Data entry'!$BD$6:$BD$200,"&lt;&gt;*Negative*"))</f>
        <v>0</v>
      </c>
      <c r="BJ138" s="15">
        <f>SUM(COUNTIFS('Data entry'!$R$6:$R$200,'Summary Data'!$A138,'Data entry'!$B$6:$B$200,{"Confirmed";"Probable"},'Data entry'!$AQ$6:$AQ$200,'Data Validation'!$V$8, 'Data entry'!$AP$6:$AP$200,'Data Validation'!$U$2, 'Data entry'!$BD$6:$BD$200,"&lt;&gt;*Negative*"))</f>
        <v>0</v>
      </c>
      <c r="BK138" s="15">
        <f>SUM(COUNTIFS('Data entry'!$R$6:$R$200,'Summary Data'!$A138,'Data entry'!$B$6:$B$200,{"Confirmed";"Probable"},'Data entry'!$AQ$6:$AQ$200,'Data Validation'!$V$8, 'Data entry'!$AP$6:$AP$200,'Data Validation'!$U$3, 'Data entry'!$BD$6:$BD$200,"&lt;&gt;*Negative*"))</f>
        <v>0</v>
      </c>
      <c r="BL138" s="15">
        <f>SUM(COUNTIFS('Data entry'!$R$6:$R$200,'Summary Data'!$A138,'Data entry'!$B$6:$B$200,{"Confirmed";"Probable"},'Data entry'!$AQ$6:$AQ$200,'Data Validation'!$V$8, 'Data entry'!$AP$6:$AP$200,'Data Validation'!$U$4, 'Data entry'!$BD$6:$BD$200,"&lt;&gt;*Negative*"))</f>
        <v>0</v>
      </c>
      <c r="BM138" s="15">
        <f>SUM(COUNTIFS('Data entry'!$R$6:$R$200,'Summary Data'!$A138,'Data entry'!$B$6:$B$200,{"Confirmed";"Probable"},'Data entry'!$AQ$6:$AQ$200,'Data Validation'!$V$8, 'Data entry'!$AP$6:$AP$200,'Data Validation'!$U$5, 'Data entry'!$BD$6:$BD$200,"&lt;&gt;*Negative*"))</f>
        <v>0</v>
      </c>
      <c r="BN138" s="15">
        <f>SUM(COUNTIFS('Data entry'!$R$6:$R$200,'Summary Data'!$A138,'Data entry'!$B$6:$B$200,{"Confirmed";"Probable"},'Data entry'!$AQ$6:$AQ$200,'Data Validation'!$V$8, 'Data entry'!$AP$6:$AP$200,'Data Validation'!$U$6, 'Data entry'!$BD$6:$BD$200,"&lt;&gt;*Negative*"))</f>
        <v>0</v>
      </c>
      <c r="BO138" s="15">
        <f>SUM(COUNTIFS('Data entry'!$R$6:$R$200,'Summary Data'!$A138,'Data entry'!$B$6:$B$200,{"Confirmed";"Probable"},'Data entry'!$AQ$6:$AQ$200,'Data Validation'!$V$9, 'Data entry'!$AP$6:$AP$200,'Data Validation'!$U$2, 'Data entry'!$BD$6:$BD$200,"&lt;&gt;*Negative*"))</f>
        <v>0</v>
      </c>
      <c r="BP138" s="15">
        <f>SUM(COUNTIFS('Data entry'!$R$6:$R$200,'Summary Data'!$A138,'Data entry'!$B$6:$B$200,{"Confirmed";"Probable"},'Data entry'!$AQ$6:$AQ$200,'Data Validation'!$V$9, 'Data entry'!$AP$6:$AP$200,'Data Validation'!$U$3, 'Data entry'!$BD$6:$BD$200,"&lt;&gt;*Negative*"))</f>
        <v>0</v>
      </c>
      <c r="BQ138" s="15">
        <f>SUM(COUNTIFS('Data entry'!$R$6:$R$200,'Summary Data'!$A138,'Data entry'!$B$6:$B$200,{"Confirmed";"Probable"},'Data entry'!$AQ$6:$AQ$200,'Data Validation'!$V$9, 'Data entry'!$AP$6:$AP$200,'Data Validation'!$U$4, 'Data entry'!$BD$6:$BD$200,"&lt;&gt;*Negative*"))</f>
        <v>0</v>
      </c>
      <c r="BR138" s="15">
        <f>SUM(COUNTIFS('Data entry'!$R$6:$R$200,'Summary Data'!$A138,'Data entry'!$B$6:$B$200,{"Confirmed";"Probable"},'Data entry'!$AQ$6:$AQ$200,'Data Validation'!$V$9, 'Data entry'!$AP$6:$AP$200,'Data Validation'!$U$5, 'Data entry'!$BD$6:$BD$200,"&lt;&gt;*Negative*"))</f>
        <v>0</v>
      </c>
      <c r="BS138" s="15">
        <f>SUM(COUNTIFS('Data entry'!$R$6:$R$200,'Summary Data'!$A138,'Data entry'!$B$6:$B$200,{"Confirmed";"Probable"},'Data entry'!$AQ$6:$AQ$200,'Data Validation'!$V$9, 'Data entry'!$AP$6:$AP$200,'Data Validation'!$U$6, 'Data entry'!$BD$6:$BD$200,"&lt;&gt;*Negative*"))</f>
        <v>0</v>
      </c>
      <c r="BT138" s="15">
        <f>SUM(COUNTIFS('Data entry'!$R$6:$R$200,'Summary Data'!$A138,'Data entry'!$B$6:$B$200,{"Confirmed";"Probable"},'Data entry'!$AQ$6:$AQ$200,'Data Validation'!$V$10, 'Data entry'!$AP$6:$AP$200,'Data Validation'!$U$2, 'Data entry'!$BD$6:$BD$200,"&lt;&gt;*Negative*"))</f>
        <v>0</v>
      </c>
      <c r="BU138" s="15">
        <f>SUM(COUNTIFS('Data entry'!$R$6:$R$200,'Summary Data'!$A138,'Data entry'!$B$6:$B$200,{"Confirmed";"Probable"},'Data entry'!$AQ$6:$AQ$200,'Data Validation'!$V$10, 'Data entry'!$AP$6:$AP$200,'Data Validation'!$U$3, 'Data entry'!$BD$6:$BD$200,"&lt;&gt;*Negative*"))</f>
        <v>0</v>
      </c>
      <c r="BV138" s="15">
        <f>SUM(COUNTIFS('Data entry'!$R$6:$R$200,'Summary Data'!$A138,'Data entry'!$B$6:$B$200,{"Confirmed";"Probable"},'Data entry'!$AQ$6:$AQ$200,'Data Validation'!$V$10, 'Data entry'!$AP$6:$AP$200,'Data Validation'!$U$4, 'Data entry'!$BD$6:$BD$200,"&lt;&gt;*Negative*"))</f>
        <v>0</v>
      </c>
      <c r="BW138" s="15">
        <f>SUM(COUNTIFS('Data entry'!$R$6:$R$200,'Summary Data'!$A138,'Data entry'!$B$6:$B$200,{"Confirmed";"Probable"},'Data entry'!$AQ$6:$AQ$200,'Data Validation'!$V$10, 'Data entry'!$AP$6:$AP$200,'Data Validation'!$U$5, 'Data entry'!$BD$6:$BD$200,"&lt;&gt;*Negative*"))</f>
        <v>0</v>
      </c>
      <c r="BX138" s="15">
        <f>SUM(COUNTIFS('Data entry'!$R$6:$R$200,'Summary Data'!$A138,'Data entry'!$B$6:$B$200,{"Confirmed";"Probable"},'Data entry'!$AQ$6:$AQ$200,'Data Validation'!$V$10, 'Data entry'!$AP$6:$AP$200,'Data Validation'!$U$6, 'Data entry'!$BD$6:$BD$200,"&lt;&gt;*Negative*"))</f>
        <v>0</v>
      </c>
      <c r="BY138" s="15">
        <f>SUM(COUNTIFS('Data entry'!$R$6:$R$200,'Summary Data'!$A138,'Data entry'!$B$6:$B$200,{"Confirmed";"Probable"},'Data entry'!$AQ$6:$AQ$200,'Data Validation'!$V$11, 'Data entry'!$AP$6:$AP$200,'Data Validation'!$U$2, 'Data entry'!$BD$6:$BD$200,"&lt;&gt;*Negative*"))</f>
        <v>0</v>
      </c>
      <c r="BZ138" s="15">
        <f>SUM(COUNTIFS('Data entry'!$R$6:$R$200,'Summary Data'!$A138,'Data entry'!$B$6:$B$200,{"Confirmed";"Probable"},'Data entry'!$AQ$6:$AQ$200,'Data Validation'!$V$11, 'Data entry'!$AP$6:$AP$200,'Data Validation'!$U$3, 'Data entry'!$BD$6:$BD$200,"&lt;&gt;*Negative*"))</f>
        <v>0</v>
      </c>
      <c r="CA138" s="15">
        <f>SUM(COUNTIFS('Data entry'!$R$6:$R$200,'Summary Data'!$A138,'Data entry'!$B$6:$B$200,{"Confirmed";"Probable"},'Data entry'!$AQ$6:$AQ$200,'Data Validation'!$V$11, 'Data entry'!$AP$6:$AP$200,'Data Validation'!$U$4, 'Data entry'!$BD$6:$BD$200,"&lt;&gt;*Negative*"))</f>
        <v>0</v>
      </c>
      <c r="CB138" s="15">
        <f>SUM(COUNTIFS('Data entry'!$R$6:$R$200,'Summary Data'!$A138,'Data entry'!$B$6:$B$200,{"Confirmed";"Probable"},'Data entry'!$AQ$6:$AQ$200,'Data Validation'!$V$11, 'Data entry'!$AP$6:$AP$200,'Data Validation'!$U$5, 'Data entry'!$BD$6:$BD$200,"&lt;&gt;*Negative*"))</f>
        <v>0</v>
      </c>
      <c r="CC138" s="15">
        <f>SUM(COUNTIFS('Data entry'!$R$6:$R$200,'Summary Data'!$A138,'Data entry'!$B$6:$B$200,{"Confirmed";"Probable"},'Data entry'!$AQ$6:$AQ$200,'Data Validation'!$V$11, 'Data entry'!$AP$6:$AP$200,'Data Validation'!$U$6, 'Data entry'!$BD$6:$BD$200,"&lt;&gt;*Negative*"))</f>
        <v>0</v>
      </c>
    </row>
    <row r="139" spans="1:81" x14ac:dyDescent="0.3">
      <c r="A139" s="12">
        <f t="shared" si="9"/>
        <v>127</v>
      </c>
      <c r="B139" s="13">
        <f t="shared" si="6"/>
        <v>0</v>
      </c>
      <c r="C139" s="13">
        <f>COUNTIFS('Data entry'!$R$6:$R$200,$A139,'Data entry'!$B$6:$B$200,"Confirmed",'Data entry'!$BD$6:$BD$200,"&lt;&gt;*Negative*")</f>
        <v>0</v>
      </c>
      <c r="D139" s="13">
        <f>COUNTIFS('Data entry'!$R$6:$R$200,$A139,'Data entry'!$B$6:$B$200,"Probable",'Data entry'!$BD$6:$BD$200,"&lt;&gt;*Negative*")</f>
        <v>0</v>
      </c>
      <c r="E139" s="13">
        <f>COUNTIFS('Data entry'!$R$6:$R$200,$A139,'Data entry'!$B$6:$B$200,"DNM")</f>
        <v>0</v>
      </c>
      <c r="F139" s="13">
        <f>SUM(COUNTIFS('Data entry'!$R$6:$R$200,'Summary Data'!$A139,'Data entry'!$B$6:$B$200,{"Confirmed";"Probable"},'Data entry'!$AO$6:$AO$200,$F$10, 'Data entry'!$BD$6:$BD$200,"&lt;&gt;*Negative*"))</f>
        <v>0</v>
      </c>
      <c r="G139" s="13">
        <f>SUM(COUNTIFS('Data entry'!$R$6:$R$200,'Summary Data'!$A139,'Data entry'!$B$6:$B$200,{"Confirmed";"Probable"},'Data entry'!$AO$6:$AO$200,$G$10, 'Data entry'!$BD$6:$BD$200,"&lt;&gt;*Negative*"))</f>
        <v>0</v>
      </c>
      <c r="H139" s="13">
        <f>SUM(COUNTIFS('Data entry'!$R$6:$R$200,'Summary Data'!$A139,'Data entry'!$B$6:$B$200,{"Confirmed";"Probable"},'Data entry'!$AO$6:$AO$200,$H$10, 'Data entry'!$BD$6:$BD$200,"&lt;&gt;*Negative*"))</f>
        <v>0</v>
      </c>
      <c r="I139" s="13">
        <f>SUM(COUNTIFS('Data entry'!$R$6:$R$200,'Summary Data'!$A139,'Data entry'!$B$6:$B$200,{"Confirmed";"Probable"},'Data entry'!$AO$6:$AO$200,$I$10, 'Data entry'!$BD$6:$BD$200,"&lt;&gt;*Negative*"))</f>
        <v>0</v>
      </c>
      <c r="J139" s="13">
        <f>SUM(COUNTIFS('Data entry'!$R$6:$R$200,'Summary Data'!$A139,'Data entry'!$B$6:$B$200,{"Confirmed";"Probable"},'Data entry'!$AO$6:$AO$200,$J$10, 'Data entry'!$BD$6:$BD$200,"&lt;&gt;*Negative*"))</f>
        <v>0</v>
      </c>
      <c r="K139" s="13">
        <f>SUM(COUNTIFS('Data entry'!$R$6:$R$200,'Summary Data'!$A139,'Data entry'!$B$6:$B$200,{"Confirmed";"Probable"},'Data entry'!$AO$6:$AO$200,$K$10, 'Data entry'!$BD$6:$BD$200,"&lt;&gt;*Negative*"))</f>
        <v>0</v>
      </c>
      <c r="L139" s="13">
        <f>SUM(COUNTIFS('Data entry'!$R$6:$R$200,'Summary Data'!$A139,'Data entry'!$B$6:$B$200,{"Confirmed";"Probable"},'Data entry'!$AO$6:$AO$200,$L$10, 'Data entry'!$BD$6:$BD$200,"&lt;&gt;*Negative*"))</f>
        <v>0</v>
      </c>
      <c r="M139" s="13">
        <f>SUM(COUNTIFS('Data entry'!$R$6:$R$200,'Summary Data'!$A139,'Data entry'!$B$6:$B$200,{"Confirmed";"Probable"},'Data entry'!$AO$6:$AO$200,$M$10, 'Data entry'!$BD$6:$BD$200,"&lt;&gt;*Negative*"))</f>
        <v>0</v>
      </c>
      <c r="N139" s="13">
        <f>SUM(COUNTIFS('Data entry'!$R$6:$R$200,'Summary Data'!$A139,'Data entry'!$B$6:$B$200,{"Confirmed";"Probable"},'Data entry'!$AO$6:$AO$200,$N$10, 'Data entry'!$BD$6:$BD$200,"&lt;&gt;*Negative*"))</f>
        <v>0</v>
      </c>
      <c r="O139" s="15">
        <f t="shared" si="7"/>
        <v>0</v>
      </c>
      <c r="P139" s="15">
        <f t="shared" si="8"/>
        <v>0</v>
      </c>
      <c r="Q139" s="15">
        <f>SUM(COUNTIFS('Data entry'!$R$6:$R$200,'Summary Data'!$A139,'Data entry'!$B$6:$B$200,{"Confirmed";"Probable"},'Data entry'!$AP$6:$AP$200,'Data Validation'!$U$2, 'Data entry'!$BD$6:$BD$200,"&lt;&gt;*Negative*"))</f>
        <v>0</v>
      </c>
      <c r="R139" s="15">
        <f>SUM(COUNTIFS('Data entry'!$R$6:$R$200,'Summary Data'!$A139,'Data entry'!$B$6:$B$200,{"Confirmed";"Probable"},'Data entry'!$AP$6:$AP$200,'Data Validation'!$U$3, 'Data entry'!$BD$6:$BD$200,"&lt;&gt;*Negative*"))</f>
        <v>0</v>
      </c>
      <c r="S139" s="15">
        <f>SUM(COUNTIFS('Data entry'!$R$6:$R$200,'Summary Data'!$A139,'Data entry'!$B$6:$B$200,{"Confirmed";"Probable"},'Data entry'!$AP$6:$AP$200,'Data Validation'!$U$4, 'Data entry'!$BD$6:$BD$200,"&lt;&gt;*Negative*"))</f>
        <v>0</v>
      </c>
      <c r="T139" s="15">
        <f>SUM(COUNTIFS('Data entry'!$R$6:$R$200,'Summary Data'!$A139,'Data entry'!$B$6:$B$200,{"Confirmed";"Probable"},'Data entry'!$AP$6:$AP$200,'Data Validation'!$U$5, 'Data entry'!$BD$6:$BD$200,"&lt;&gt;*Negative*"))</f>
        <v>0</v>
      </c>
      <c r="U139" s="15">
        <f>SUM(COUNTIFS('Data entry'!$R$6:$R$200,'Summary Data'!$A139,'Data entry'!$B$6:$B$200,{"Confirmed";"Probable"},'Data entry'!$AP$6:$AP$200,'Data Validation'!$U$6, 'Data entry'!$BD$6:$BD$200,"&lt;&gt;*Negative*"))</f>
        <v>0</v>
      </c>
      <c r="V139" s="15">
        <f>SUM(COUNTIFS('Data entry'!$R$6:$R$200,'Summary Data'!$A139,'Data entry'!$B$6:$B$200,{"Confirmed";"Probable"},'Data entry'!$AQ$6:$AQ$200,'Data Validation'!$V$2, 'Data entry'!$BD$6:$BD$200,"&lt;&gt;*Negative*"))</f>
        <v>0</v>
      </c>
      <c r="W139" s="15">
        <f>SUM(COUNTIFS('Data entry'!$R$6:$R$200,'Summary Data'!$A139,'Data entry'!$B$6:$B$200,{"Confirmed";"Probable"},'Data entry'!$AQ$6:$AQ$200,'Data Validation'!$V$3, 'Data entry'!$BD$6:$BD$200,"&lt;&gt;*Negative*"))</f>
        <v>0</v>
      </c>
      <c r="X139" s="15">
        <f>SUM(COUNTIFS('Data entry'!$R$6:$R$200,'Summary Data'!$A139,'Data entry'!$B$6:$B$200,{"Confirmed";"Probable"},'Data entry'!$AQ$6:$AQ$200,'Data Validation'!$V$4, 'Data entry'!$BD$6:$BD$200,"&lt;&gt;*Negative*"))</f>
        <v>0</v>
      </c>
      <c r="Y139" s="15">
        <f>SUM(COUNTIFS('Data entry'!$R$6:$R$200,'Summary Data'!$A139,'Data entry'!$B$6:$B$200,{"Confirmed";"Probable"},'Data entry'!$AQ$6:$AQ$200,'Data Validation'!$V$5, 'Data entry'!$BD$6:$BD$200,"&lt;&gt;*Negative*"))</f>
        <v>0</v>
      </c>
      <c r="Z139" s="15">
        <f>SUM(COUNTIFS('Data entry'!$R$6:$R$200,'Summary Data'!$A139,'Data entry'!$B$6:$B$200,{"Confirmed";"Probable"},'Data entry'!$AQ$6:$AQ$200,'Data Validation'!$V$6, 'Data entry'!$BD$6:$BD$200,"&lt;&gt;*Negative*"))</f>
        <v>0</v>
      </c>
      <c r="AA139" s="15">
        <f>SUM(COUNTIFS('Data entry'!$R$6:$R$200,'Summary Data'!$A139,'Data entry'!$B$6:$B$200,{"Confirmed";"Probable"},'Data entry'!$AQ$6:$AQ$200,'Data Validation'!$V$7, 'Data entry'!$BD$6:$BD$200,"&lt;&gt;*Negative*"))</f>
        <v>0</v>
      </c>
      <c r="AB139" s="15">
        <f>SUM(COUNTIFS('Data entry'!$R$6:$R$200,'Summary Data'!$A139,'Data entry'!$B$6:$B$200,{"Confirmed";"Probable"},'Data entry'!$AQ$6:$AQ$200,'Data Validation'!$V$8, 'Data entry'!$BD$6:$BD$200,"&lt;&gt;*Negative*"))</f>
        <v>0</v>
      </c>
      <c r="AC139" s="15">
        <f>SUM(COUNTIFS('Data entry'!$R$6:$R$200,'Summary Data'!$A139,'Data entry'!$B$6:$B$200,{"Confirmed";"Probable"},'Data entry'!$AQ$6:$AQ$200,'Data Validation'!$V$9, 'Data entry'!$BD$6:$BD$200,"&lt;&gt;*Negative*"))</f>
        <v>0</v>
      </c>
      <c r="AD139" s="15">
        <f>SUM(COUNTIFS('Data entry'!$R$6:$R$200,'Summary Data'!$A139,'Data entry'!$B$6:$B$200,{"Confirmed";"Probable"},'Data entry'!$AQ$6:$AQ$200,'Data Validation'!$V$10, 'Data entry'!$BD$6:$BD$200,"&lt;&gt;*Negative*"))</f>
        <v>0</v>
      </c>
      <c r="AE139" s="15">
        <f>SUM(COUNTIFS('Data entry'!$R$6:$R$200,'Summary Data'!$A139,'Data entry'!$B$6:$B$200,{"Confirmed";"Probable"},'Data entry'!$AQ$6:$AQ$200,'Data Validation'!$V$11, 'Data entry'!$BD$6:$BD$200,"&lt;&gt;*Negative*"))</f>
        <v>0</v>
      </c>
      <c r="AF139" s="15">
        <f>SUM(COUNTIFS('Data entry'!$R$6:$R$200,'Summary Data'!$A139,'Data entry'!$B$6:$B$200,{"Confirmed";"Probable"},'Data entry'!$AQ$6:$AQ$200,'Data Validation'!$V$2, 'Data entry'!$AP$6:$AP$200,'Data Validation'!$U$2, 'Data entry'!$BD$6:$BD$200,"&lt;&gt;*Negative*"))</f>
        <v>0</v>
      </c>
      <c r="AG139" s="15">
        <f>SUM(COUNTIFS('Data entry'!$R$6:$R$200,'Summary Data'!$A139,'Data entry'!$B$6:$B$200,{"Confirmed";"Probable"},'Data entry'!$AQ$6:$AQ$200,'Data Validation'!$V$2, 'Data entry'!$AP$6:$AP$200,'Data Validation'!$U$3, 'Data entry'!$BD$6:$BD$200,"&lt;&gt;*Negative*"))</f>
        <v>0</v>
      </c>
      <c r="AH139" s="15">
        <f>SUM(COUNTIFS('Data entry'!$R$6:$R$200,'Summary Data'!$A139,'Data entry'!$B$6:$B$200,{"Confirmed";"Probable"},'Data entry'!$AQ$6:$AQ$200,'Data Validation'!$V$2, 'Data entry'!$AP$6:$AP$200,'Data Validation'!$U$4, 'Data entry'!$BD$6:$BD$200,"&lt;&gt;*Negative*"))</f>
        <v>0</v>
      </c>
      <c r="AI139" s="15">
        <f>SUM(COUNTIFS('Data entry'!$R$6:$R$200,'Summary Data'!$A139,'Data entry'!$B$6:$B$200,{"Confirmed";"Probable"},'Data entry'!$AQ$6:$AQ$200,'Data Validation'!$V$2, 'Data entry'!$AP$6:$AP$200,'Data Validation'!$U$5, 'Data entry'!$BD$6:$BD$200,"&lt;&gt;*Negative*"))</f>
        <v>0</v>
      </c>
      <c r="AJ139" s="15">
        <f>SUM(COUNTIFS('Data entry'!$R$6:$R$200,'Summary Data'!$A139,'Data entry'!$B$6:$B$200,{"Confirmed";"Probable"},'Data entry'!$AQ$6:$AQ$200,'Data Validation'!$V$2, 'Data entry'!$AP$6:$AP$200,'Data Validation'!$U$6, 'Data entry'!$BD$6:$BD$200,"&lt;&gt;*Negative*"))</f>
        <v>0</v>
      </c>
      <c r="AK139" s="15">
        <f>SUM(COUNTIFS('Data entry'!$R$6:$R$200,'Summary Data'!$A139,'Data entry'!$B$6:$B$200,{"Confirmed";"Probable"},'Data entry'!$AQ$6:$AQ$200,'Data Validation'!$V$3, 'Data entry'!$AP$6:$AP$200,'Data Validation'!$U$2, 'Data entry'!$BD$6:$BD$200,"&lt;&gt;*Negative*"))</f>
        <v>0</v>
      </c>
      <c r="AL139" s="15">
        <f>SUM(COUNTIFS('Data entry'!$R$6:$R$200,'Summary Data'!$A139,'Data entry'!$B$6:$B$200,{"Confirmed";"Probable"},'Data entry'!$AQ$6:$AQ$200,'Data Validation'!$V$3, 'Data entry'!$AP$6:$AP$200,'Data Validation'!$U$3, 'Data entry'!$BD$6:$BD$200,"&lt;&gt;*Negative*"))</f>
        <v>0</v>
      </c>
      <c r="AM139" s="15">
        <f>SUM(COUNTIFS('Data entry'!$R$6:$R$200,'Summary Data'!$A139,'Data entry'!$B$6:$B$200,{"Confirmed";"Probable"},'Data entry'!$AQ$6:$AQ$200,'Data Validation'!$V$3, 'Data entry'!$AP$6:$AP$200,'Data Validation'!$U$4, 'Data entry'!$BD$6:$BD$200,"&lt;&gt;*Negative*"))</f>
        <v>0</v>
      </c>
      <c r="AN139" s="15">
        <f>SUM(COUNTIFS('Data entry'!$R$6:$R$200,'Summary Data'!$A139,'Data entry'!$B$6:$B$200,{"Confirmed";"Probable"},'Data entry'!$AQ$6:$AQ$200,'Data Validation'!$V$3, 'Data entry'!$AP$6:$AP$200,'Data Validation'!$U$5, 'Data entry'!$BD$6:$BD$200,"&lt;&gt;*Negative*"))</f>
        <v>0</v>
      </c>
      <c r="AO139" s="15">
        <f>SUM(COUNTIFS('Data entry'!$R$6:$R$200,'Summary Data'!$A139,'Data entry'!$B$6:$B$200,{"Confirmed";"Probable"},'Data entry'!$AQ$6:$AQ$200,'Data Validation'!$V$3, 'Data entry'!$AP$6:$AP$200,'Data Validation'!$U$6, 'Data entry'!$BD$6:$BD$200,"&lt;&gt;*Negative*"))</f>
        <v>0</v>
      </c>
      <c r="AP139" s="15">
        <f>SUM(COUNTIFS('Data entry'!$R$6:$R$200,'Summary Data'!$A139,'Data entry'!$B$6:$B$200,{"Confirmed";"Probable"},'Data entry'!$AQ$6:$AQ$200,'Data Validation'!$V$4, 'Data entry'!$AP$6:$AP$200,'Data Validation'!$U$2, 'Data entry'!$BD$6:$BD$200,"&lt;&gt;*Negative*"))</f>
        <v>0</v>
      </c>
      <c r="AQ139" s="15">
        <f>SUM(COUNTIFS('Data entry'!$R$6:$R$200,'Summary Data'!$A139,'Data entry'!$B$6:$B$200,{"Confirmed";"Probable"},'Data entry'!$AQ$6:$AQ$200,'Data Validation'!$V$4, 'Data entry'!$AP$6:$AP$200,'Data Validation'!$U$3, 'Data entry'!$BD$6:$BD$200,"&lt;&gt;*Negative*"))</f>
        <v>0</v>
      </c>
      <c r="AR139" s="15">
        <f>SUM(COUNTIFS('Data entry'!$R$6:$R$200,'Summary Data'!$A139,'Data entry'!$B$6:$B$200,{"Confirmed";"Probable"},'Data entry'!$AQ$6:$AQ$200,'Data Validation'!$V$4, 'Data entry'!$AP$6:$AP$200,'Data Validation'!$U$4, 'Data entry'!$BD$6:$BD$200,"&lt;&gt;*Negative*"))</f>
        <v>0</v>
      </c>
      <c r="AS139" s="15">
        <f>SUM(COUNTIFS('Data entry'!$R$6:$R$200,'Summary Data'!$A139,'Data entry'!$B$6:$B$200,{"Confirmed";"Probable"},'Data entry'!$AQ$6:$AQ$200,'Data Validation'!$V$4, 'Data entry'!$AP$6:$AP$200,'Data Validation'!$U$5, 'Data entry'!$BD$6:$BD$200,"&lt;&gt;*Negative*"))</f>
        <v>0</v>
      </c>
      <c r="AT139" s="15">
        <f>SUM(COUNTIFS('Data entry'!$R$6:$R$200,'Summary Data'!$A139,'Data entry'!$B$6:$B$200,{"Confirmed";"Probable"},'Data entry'!$AQ$6:$AQ$200,'Data Validation'!$V$4, 'Data entry'!$AP$6:$AP$200,'Data Validation'!$U$6, 'Data entry'!$BD$6:$BD$200,"&lt;&gt;*Negative*"))</f>
        <v>0</v>
      </c>
      <c r="AU139" s="15">
        <f>SUM(COUNTIFS('Data entry'!$R$6:$R$200,'Summary Data'!$A139,'Data entry'!$B$6:$B$200,{"Confirmed";"Probable"},'Data entry'!$AQ$6:$AQ$200,'Data Validation'!$V$5, 'Data entry'!$AP$6:$AP$200,'Data Validation'!$U$2, 'Data entry'!$BD$6:$BD$200,"&lt;&gt;*Negative*"))</f>
        <v>0</v>
      </c>
      <c r="AV139" s="15">
        <f>SUM(COUNTIFS('Data entry'!$R$6:$R$200,'Summary Data'!$A139,'Data entry'!$B$6:$B$200,{"Confirmed";"Probable"},'Data entry'!$AQ$6:$AQ$200,'Data Validation'!$V$5, 'Data entry'!$AP$6:$AP$200,'Data Validation'!$U$3, 'Data entry'!$BD$6:$BD$200,"&lt;&gt;*Negative*"))</f>
        <v>0</v>
      </c>
      <c r="AW139" s="15">
        <f>SUM(COUNTIFS('Data entry'!$R$6:$R$200,'Summary Data'!$A139,'Data entry'!$B$6:$B$200,{"Confirmed";"Probable"},'Data entry'!$AQ$6:$AQ$200,'Data Validation'!$V$5, 'Data entry'!$AP$6:$AP$200,'Data Validation'!$U$4, 'Data entry'!$BD$6:$BD$200,"&lt;&gt;*Negative*"))</f>
        <v>0</v>
      </c>
      <c r="AX139" s="15">
        <f>SUM(COUNTIFS('Data entry'!$R$6:$R$200,'Summary Data'!$A139,'Data entry'!$B$6:$B$200,{"Confirmed";"Probable"},'Data entry'!$AQ$6:$AQ$200,'Data Validation'!$V$5, 'Data entry'!$AP$6:$AP$200,'Data Validation'!$U$5, 'Data entry'!$BD$6:$BD$200,"&lt;&gt;*Negative*"))</f>
        <v>0</v>
      </c>
      <c r="AY139" s="15">
        <f>SUM(COUNTIFS('Data entry'!$R$6:$R$200,'Summary Data'!$A139,'Data entry'!$B$6:$B$200,{"Confirmed";"Probable"},'Data entry'!$AQ$6:$AQ$200,'Data Validation'!$V$5, 'Data entry'!$AP$6:$AP$200,'Data Validation'!$U$6, 'Data entry'!$BD$6:$BD$200,"&lt;&gt;*Negative*"))</f>
        <v>0</v>
      </c>
      <c r="AZ139" s="15">
        <f>SUM(COUNTIFS('Data entry'!$R$6:$R$200,'Summary Data'!$A139,'Data entry'!$B$6:$B$200,{"Confirmed";"Probable"},'Data entry'!$AQ$6:$AQ$200,'Data Validation'!$V$6, 'Data entry'!$AP$6:$AP$200,'Data Validation'!$U$2, 'Data entry'!$BD$6:$BD$200,"&lt;&gt;*Negative*"))</f>
        <v>0</v>
      </c>
      <c r="BA139" s="15">
        <f>SUM(COUNTIFS('Data entry'!$R$6:$R$200,'Summary Data'!$A139,'Data entry'!$B$6:$B$200,{"Confirmed";"Probable"},'Data entry'!$AQ$6:$AQ$200,'Data Validation'!$V$6, 'Data entry'!$AP$6:$AP$200,'Data Validation'!$U$3, 'Data entry'!$BD$6:$BD$200,"&lt;&gt;*Negative*"))</f>
        <v>0</v>
      </c>
      <c r="BB139" s="15">
        <f>SUM(COUNTIFS('Data entry'!$R$6:$R$200,'Summary Data'!$A139,'Data entry'!$B$6:$B$200,{"Confirmed";"Probable"},'Data entry'!$AQ$6:$AQ$200,'Data Validation'!$V$6, 'Data entry'!$AP$6:$AP$200,'Data Validation'!$U$4, 'Data entry'!$BD$6:$BD$200,"&lt;&gt;*Negative*"))</f>
        <v>0</v>
      </c>
      <c r="BC139" s="15">
        <f>SUM(COUNTIFS('Data entry'!$R$6:$R$200,'Summary Data'!$A139,'Data entry'!$B$6:$B$200,{"Confirmed";"Probable"},'Data entry'!$AQ$6:$AQ$200,'Data Validation'!$V$6, 'Data entry'!$AP$6:$AP$200,'Data Validation'!$U$5, 'Data entry'!$BD$6:$BD$200,"&lt;&gt;*Negative*"))</f>
        <v>0</v>
      </c>
      <c r="BD139" s="15">
        <f>SUM(COUNTIFS('Data entry'!$R$6:$R$200,'Summary Data'!$A139,'Data entry'!$B$6:$B$200,{"Confirmed";"Probable"},'Data entry'!$AQ$6:$AQ$200,'Data Validation'!$V$6, 'Data entry'!$AP$6:$AP$200,'Data Validation'!$U$6, 'Data entry'!$BD$6:$BD$200,"&lt;&gt;*Negative*"))</f>
        <v>0</v>
      </c>
      <c r="BE139" s="15">
        <f>SUM(COUNTIFS('Data entry'!$R$6:$R$200,'Summary Data'!$A139,'Data entry'!$B$6:$B$200,{"Confirmed";"Probable"},'Data entry'!$AQ$6:$AQ$200,'Data Validation'!$V$7, 'Data entry'!$AP$6:$AP$200,'Data Validation'!$U$2, 'Data entry'!$BD$6:$BD$200,"&lt;&gt;*Negative*"))</f>
        <v>0</v>
      </c>
      <c r="BF139" s="15">
        <f>SUM(COUNTIFS('Data entry'!$R$6:$R$200,'Summary Data'!$A139,'Data entry'!$B$6:$B$200,{"Confirmed";"Probable"},'Data entry'!$AQ$6:$AQ$200,'Data Validation'!$V$7, 'Data entry'!$AP$6:$AP$200,'Data Validation'!$U$3, 'Data entry'!$BD$6:$BD$200,"&lt;&gt;*Negative*"))</f>
        <v>0</v>
      </c>
      <c r="BG139" s="15">
        <f>SUM(COUNTIFS('Data entry'!$R$6:$R$200,'Summary Data'!$A139,'Data entry'!$B$6:$B$200,{"Confirmed";"Probable"},'Data entry'!$AQ$6:$AQ$200,'Data Validation'!$V$7, 'Data entry'!$AP$6:$AP$200,'Data Validation'!$U$4, 'Data entry'!$BD$6:$BD$200,"&lt;&gt;*Negative*"))</f>
        <v>0</v>
      </c>
      <c r="BH139" s="15">
        <f>SUM(COUNTIFS('Data entry'!$R$6:$R$200,'Summary Data'!$A139,'Data entry'!$B$6:$B$200,{"Confirmed";"Probable"},'Data entry'!$AQ$6:$AQ$200,'Data Validation'!$V$7, 'Data entry'!$AP$6:$AP$200,'Data Validation'!$U$5, 'Data entry'!$BD$6:$BD$200,"&lt;&gt;*Negative*"))</f>
        <v>0</v>
      </c>
      <c r="BI139" s="15">
        <f>SUM(COUNTIFS('Data entry'!$R$6:$R$200,'Summary Data'!$A139,'Data entry'!$B$6:$B$200,{"Confirmed";"Probable"},'Data entry'!$AQ$6:$AQ$200,'Data Validation'!$V$7, 'Data entry'!$AP$6:$AP$200,'Data Validation'!$U$6, 'Data entry'!$BD$6:$BD$200,"&lt;&gt;*Negative*"))</f>
        <v>0</v>
      </c>
      <c r="BJ139" s="15">
        <f>SUM(COUNTIFS('Data entry'!$R$6:$R$200,'Summary Data'!$A139,'Data entry'!$B$6:$B$200,{"Confirmed";"Probable"},'Data entry'!$AQ$6:$AQ$200,'Data Validation'!$V$8, 'Data entry'!$AP$6:$AP$200,'Data Validation'!$U$2, 'Data entry'!$BD$6:$BD$200,"&lt;&gt;*Negative*"))</f>
        <v>0</v>
      </c>
      <c r="BK139" s="15">
        <f>SUM(COUNTIFS('Data entry'!$R$6:$R$200,'Summary Data'!$A139,'Data entry'!$B$6:$B$200,{"Confirmed";"Probable"},'Data entry'!$AQ$6:$AQ$200,'Data Validation'!$V$8, 'Data entry'!$AP$6:$AP$200,'Data Validation'!$U$3, 'Data entry'!$BD$6:$BD$200,"&lt;&gt;*Negative*"))</f>
        <v>0</v>
      </c>
      <c r="BL139" s="15">
        <f>SUM(COUNTIFS('Data entry'!$R$6:$R$200,'Summary Data'!$A139,'Data entry'!$B$6:$B$200,{"Confirmed";"Probable"},'Data entry'!$AQ$6:$AQ$200,'Data Validation'!$V$8, 'Data entry'!$AP$6:$AP$200,'Data Validation'!$U$4, 'Data entry'!$BD$6:$BD$200,"&lt;&gt;*Negative*"))</f>
        <v>0</v>
      </c>
      <c r="BM139" s="15">
        <f>SUM(COUNTIFS('Data entry'!$R$6:$R$200,'Summary Data'!$A139,'Data entry'!$B$6:$B$200,{"Confirmed";"Probable"},'Data entry'!$AQ$6:$AQ$200,'Data Validation'!$V$8, 'Data entry'!$AP$6:$AP$200,'Data Validation'!$U$5, 'Data entry'!$BD$6:$BD$200,"&lt;&gt;*Negative*"))</f>
        <v>0</v>
      </c>
      <c r="BN139" s="15">
        <f>SUM(COUNTIFS('Data entry'!$R$6:$R$200,'Summary Data'!$A139,'Data entry'!$B$6:$B$200,{"Confirmed";"Probable"},'Data entry'!$AQ$6:$AQ$200,'Data Validation'!$V$8, 'Data entry'!$AP$6:$AP$200,'Data Validation'!$U$6, 'Data entry'!$BD$6:$BD$200,"&lt;&gt;*Negative*"))</f>
        <v>0</v>
      </c>
      <c r="BO139" s="15">
        <f>SUM(COUNTIFS('Data entry'!$R$6:$R$200,'Summary Data'!$A139,'Data entry'!$B$6:$B$200,{"Confirmed";"Probable"},'Data entry'!$AQ$6:$AQ$200,'Data Validation'!$V$9, 'Data entry'!$AP$6:$AP$200,'Data Validation'!$U$2, 'Data entry'!$BD$6:$BD$200,"&lt;&gt;*Negative*"))</f>
        <v>0</v>
      </c>
      <c r="BP139" s="15">
        <f>SUM(COUNTIFS('Data entry'!$R$6:$R$200,'Summary Data'!$A139,'Data entry'!$B$6:$B$200,{"Confirmed";"Probable"},'Data entry'!$AQ$6:$AQ$200,'Data Validation'!$V$9, 'Data entry'!$AP$6:$AP$200,'Data Validation'!$U$3, 'Data entry'!$BD$6:$BD$200,"&lt;&gt;*Negative*"))</f>
        <v>0</v>
      </c>
      <c r="BQ139" s="15">
        <f>SUM(COUNTIFS('Data entry'!$R$6:$R$200,'Summary Data'!$A139,'Data entry'!$B$6:$B$200,{"Confirmed";"Probable"},'Data entry'!$AQ$6:$AQ$200,'Data Validation'!$V$9, 'Data entry'!$AP$6:$AP$200,'Data Validation'!$U$4, 'Data entry'!$BD$6:$BD$200,"&lt;&gt;*Negative*"))</f>
        <v>0</v>
      </c>
      <c r="BR139" s="15">
        <f>SUM(COUNTIFS('Data entry'!$R$6:$R$200,'Summary Data'!$A139,'Data entry'!$B$6:$B$200,{"Confirmed";"Probable"},'Data entry'!$AQ$6:$AQ$200,'Data Validation'!$V$9, 'Data entry'!$AP$6:$AP$200,'Data Validation'!$U$5, 'Data entry'!$BD$6:$BD$200,"&lt;&gt;*Negative*"))</f>
        <v>0</v>
      </c>
      <c r="BS139" s="15">
        <f>SUM(COUNTIFS('Data entry'!$R$6:$R$200,'Summary Data'!$A139,'Data entry'!$B$6:$B$200,{"Confirmed";"Probable"},'Data entry'!$AQ$6:$AQ$200,'Data Validation'!$V$9, 'Data entry'!$AP$6:$AP$200,'Data Validation'!$U$6, 'Data entry'!$BD$6:$BD$200,"&lt;&gt;*Negative*"))</f>
        <v>0</v>
      </c>
      <c r="BT139" s="15">
        <f>SUM(COUNTIFS('Data entry'!$R$6:$R$200,'Summary Data'!$A139,'Data entry'!$B$6:$B$200,{"Confirmed";"Probable"},'Data entry'!$AQ$6:$AQ$200,'Data Validation'!$V$10, 'Data entry'!$AP$6:$AP$200,'Data Validation'!$U$2, 'Data entry'!$BD$6:$BD$200,"&lt;&gt;*Negative*"))</f>
        <v>0</v>
      </c>
      <c r="BU139" s="15">
        <f>SUM(COUNTIFS('Data entry'!$R$6:$R$200,'Summary Data'!$A139,'Data entry'!$B$6:$B$200,{"Confirmed";"Probable"},'Data entry'!$AQ$6:$AQ$200,'Data Validation'!$V$10, 'Data entry'!$AP$6:$AP$200,'Data Validation'!$U$3, 'Data entry'!$BD$6:$BD$200,"&lt;&gt;*Negative*"))</f>
        <v>0</v>
      </c>
      <c r="BV139" s="15">
        <f>SUM(COUNTIFS('Data entry'!$R$6:$R$200,'Summary Data'!$A139,'Data entry'!$B$6:$B$200,{"Confirmed";"Probable"},'Data entry'!$AQ$6:$AQ$200,'Data Validation'!$V$10, 'Data entry'!$AP$6:$AP$200,'Data Validation'!$U$4, 'Data entry'!$BD$6:$BD$200,"&lt;&gt;*Negative*"))</f>
        <v>0</v>
      </c>
      <c r="BW139" s="15">
        <f>SUM(COUNTIFS('Data entry'!$R$6:$R$200,'Summary Data'!$A139,'Data entry'!$B$6:$B$200,{"Confirmed";"Probable"},'Data entry'!$AQ$6:$AQ$200,'Data Validation'!$V$10, 'Data entry'!$AP$6:$AP$200,'Data Validation'!$U$5, 'Data entry'!$BD$6:$BD$200,"&lt;&gt;*Negative*"))</f>
        <v>0</v>
      </c>
      <c r="BX139" s="15">
        <f>SUM(COUNTIFS('Data entry'!$R$6:$R$200,'Summary Data'!$A139,'Data entry'!$B$6:$B$200,{"Confirmed";"Probable"},'Data entry'!$AQ$6:$AQ$200,'Data Validation'!$V$10, 'Data entry'!$AP$6:$AP$200,'Data Validation'!$U$6, 'Data entry'!$BD$6:$BD$200,"&lt;&gt;*Negative*"))</f>
        <v>0</v>
      </c>
      <c r="BY139" s="15">
        <f>SUM(COUNTIFS('Data entry'!$R$6:$R$200,'Summary Data'!$A139,'Data entry'!$B$6:$B$200,{"Confirmed";"Probable"},'Data entry'!$AQ$6:$AQ$200,'Data Validation'!$V$11, 'Data entry'!$AP$6:$AP$200,'Data Validation'!$U$2, 'Data entry'!$BD$6:$BD$200,"&lt;&gt;*Negative*"))</f>
        <v>0</v>
      </c>
      <c r="BZ139" s="15">
        <f>SUM(COUNTIFS('Data entry'!$R$6:$R$200,'Summary Data'!$A139,'Data entry'!$B$6:$B$200,{"Confirmed";"Probable"},'Data entry'!$AQ$6:$AQ$200,'Data Validation'!$V$11, 'Data entry'!$AP$6:$AP$200,'Data Validation'!$U$3, 'Data entry'!$BD$6:$BD$200,"&lt;&gt;*Negative*"))</f>
        <v>0</v>
      </c>
      <c r="CA139" s="15">
        <f>SUM(COUNTIFS('Data entry'!$R$6:$R$200,'Summary Data'!$A139,'Data entry'!$B$6:$B$200,{"Confirmed";"Probable"},'Data entry'!$AQ$6:$AQ$200,'Data Validation'!$V$11, 'Data entry'!$AP$6:$AP$200,'Data Validation'!$U$4, 'Data entry'!$BD$6:$BD$200,"&lt;&gt;*Negative*"))</f>
        <v>0</v>
      </c>
      <c r="CB139" s="15">
        <f>SUM(COUNTIFS('Data entry'!$R$6:$R$200,'Summary Data'!$A139,'Data entry'!$B$6:$B$200,{"Confirmed";"Probable"},'Data entry'!$AQ$6:$AQ$200,'Data Validation'!$V$11, 'Data entry'!$AP$6:$AP$200,'Data Validation'!$U$5, 'Data entry'!$BD$6:$BD$200,"&lt;&gt;*Negative*"))</f>
        <v>0</v>
      </c>
      <c r="CC139" s="15">
        <f>SUM(COUNTIFS('Data entry'!$R$6:$R$200,'Summary Data'!$A139,'Data entry'!$B$6:$B$200,{"Confirmed";"Probable"},'Data entry'!$AQ$6:$AQ$200,'Data Validation'!$V$11, 'Data entry'!$AP$6:$AP$200,'Data Validation'!$U$6, 'Data entry'!$BD$6:$BD$200,"&lt;&gt;*Negative*"))</f>
        <v>0</v>
      </c>
    </row>
    <row r="140" spans="1:81" x14ac:dyDescent="0.3">
      <c r="A140" s="12">
        <f t="shared" si="9"/>
        <v>128</v>
      </c>
      <c r="B140" s="13">
        <f>SUM(C140:D140)</f>
        <v>0</v>
      </c>
      <c r="C140" s="13">
        <f>COUNTIFS('Data entry'!$R$6:$R$200,$A140,'Data entry'!$B$6:$B$200,"Confirmed",'Data entry'!$BD$6:$BD$200,"&lt;&gt;*Negative*")</f>
        <v>0</v>
      </c>
      <c r="D140" s="13">
        <f>COUNTIFS('Data entry'!$R$6:$R$200,$A140,'Data entry'!$B$6:$B$200,"Probable",'Data entry'!$BD$6:$BD$200,"&lt;&gt;*Negative*")</f>
        <v>0</v>
      </c>
      <c r="E140" s="13">
        <f>COUNTIFS('Data entry'!$R$6:$R$200,$A140,'Data entry'!$B$6:$B$200,"DNM")</f>
        <v>0</v>
      </c>
      <c r="F140" s="13">
        <f>SUM(COUNTIFS('Data entry'!$R$6:$R$200,'Summary Data'!$A140,'Data entry'!$B$6:$B$200,{"Confirmed";"Probable"},'Data entry'!$AO$6:$AO$200,$F$10, 'Data entry'!$BD$6:$BD$200,"&lt;&gt;*Negative*"))</f>
        <v>0</v>
      </c>
      <c r="G140" s="13">
        <f>SUM(COUNTIFS('Data entry'!$R$6:$R$200,'Summary Data'!$A140,'Data entry'!$B$6:$B$200,{"Confirmed";"Probable"},'Data entry'!$AO$6:$AO$200,$G$10, 'Data entry'!$BD$6:$BD$200,"&lt;&gt;*Negative*"))</f>
        <v>0</v>
      </c>
      <c r="H140" s="13">
        <f>SUM(COUNTIFS('Data entry'!$R$6:$R$200,'Summary Data'!$A140,'Data entry'!$B$6:$B$200,{"Confirmed";"Probable"},'Data entry'!$AO$6:$AO$200,$H$10, 'Data entry'!$BD$6:$BD$200,"&lt;&gt;*Negative*"))</f>
        <v>0</v>
      </c>
      <c r="I140" s="13">
        <f>SUM(COUNTIFS('Data entry'!$R$6:$R$200,'Summary Data'!$A140,'Data entry'!$B$6:$B$200,{"Confirmed";"Probable"},'Data entry'!$AO$6:$AO$200,$I$10, 'Data entry'!$BD$6:$BD$200,"&lt;&gt;*Negative*"))</f>
        <v>0</v>
      </c>
      <c r="J140" s="13">
        <f>SUM(COUNTIFS('Data entry'!$R$6:$R$200,'Summary Data'!$A140,'Data entry'!$B$6:$B$200,{"Confirmed";"Probable"},'Data entry'!$AO$6:$AO$200,$J$10, 'Data entry'!$BD$6:$BD$200,"&lt;&gt;*Negative*"))</f>
        <v>0</v>
      </c>
      <c r="K140" s="13">
        <f>SUM(COUNTIFS('Data entry'!$R$6:$R$200,'Summary Data'!$A140,'Data entry'!$B$6:$B$200,{"Confirmed";"Probable"},'Data entry'!$AO$6:$AO$200,$K$10, 'Data entry'!$BD$6:$BD$200,"&lt;&gt;*Negative*"))</f>
        <v>0</v>
      </c>
      <c r="L140" s="13">
        <f>SUM(COUNTIFS('Data entry'!$R$6:$R$200,'Summary Data'!$A140,'Data entry'!$B$6:$B$200,{"Confirmed";"Probable"},'Data entry'!$AO$6:$AO$200,$L$10, 'Data entry'!$BD$6:$BD$200,"&lt;&gt;*Negative*"))</f>
        <v>0</v>
      </c>
      <c r="M140" s="13">
        <f>SUM(COUNTIFS('Data entry'!$R$6:$R$200,'Summary Data'!$A140,'Data entry'!$B$6:$B$200,{"Confirmed";"Probable"},'Data entry'!$AO$6:$AO$200,$M$10, 'Data entry'!$BD$6:$BD$200,"&lt;&gt;*Negative*"))</f>
        <v>0</v>
      </c>
      <c r="N140" s="13">
        <f>SUM(COUNTIFS('Data entry'!$R$6:$R$200,'Summary Data'!$A140,'Data entry'!$B$6:$B$200,{"Confirmed";"Probable"},'Data entry'!$AO$6:$AO$200,$N$10, 'Data entry'!$BD$6:$BD$200,"&lt;&gt;*Negative*"))</f>
        <v>0</v>
      </c>
      <c r="O140" s="15">
        <f>J140+M140</f>
        <v>0</v>
      </c>
      <c r="P140" s="15">
        <f>F140+G140+H140+I140+K140+L140+N140</f>
        <v>0</v>
      </c>
      <c r="Q140" s="15">
        <f>SUM(COUNTIFS('Data entry'!$R$6:$R$200,'Summary Data'!$A140,'Data entry'!$B$6:$B$200,{"Confirmed";"Probable"},'Data entry'!$AP$6:$AP$200,'Data Validation'!$U$2, 'Data entry'!$BD$6:$BD$200,"&lt;&gt;*Negative*"))</f>
        <v>0</v>
      </c>
      <c r="R140" s="15">
        <f>SUM(COUNTIFS('Data entry'!$R$6:$R$200,'Summary Data'!$A140,'Data entry'!$B$6:$B$200,{"Confirmed";"Probable"},'Data entry'!$AP$6:$AP$200,'Data Validation'!$U$3, 'Data entry'!$BD$6:$BD$200,"&lt;&gt;*Negative*"))</f>
        <v>0</v>
      </c>
      <c r="S140" s="15">
        <f>SUM(COUNTIFS('Data entry'!$R$6:$R$200,'Summary Data'!$A140,'Data entry'!$B$6:$B$200,{"Confirmed";"Probable"},'Data entry'!$AP$6:$AP$200,'Data Validation'!$U$4, 'Data entry'!$BD$6:$BD$200,"&lt;&gt;*Negative*"))</f>
        <v>0</v>
      </c>
      <c r="T140" s="15">
        <f>SUM(COUNTIFS('Data entry'!$R$6:$R$200,'Summary Data'!$A140,'Data entry'!$B$6:$B$200,{"Confirmed";"Probable"},'Data entry'!$AP$6:$AP$200,'Data Validation'!$U$5, 'Data entry'!$BD$6:$BD$200,"&lt;&gt;*Negative*"))</f>
        <v>0</v>
      </c>
      <c r="U140" s="15">
        <f>SUM(COUNTIFS('Data entry'!$R$6:$R$200,'Summary Data'!$A140,'Data entry'!$B$6:$B$200,{"Confirmed";"Probable"},'Data entry'!$AP$6:$AP$200,'Data Validation'!$U$6, 'Data entry'!$BD$6:$BD$200,"&lt;&gt;*Negative*"))</f>
        <v>0</v>
      </c>
      <c r="V140" s="15">
        <f>SUM(COUNTIFS('Data entry'!$R$6:$R$200,'Summary Data'!$A140,'Data entry'!$B$6:$B$200,{"Confirmed";"Probable"},'Data entry'!$AQ$6:$AQ$200,'Data Validation'!$V$2, 'Data entry'!$BD$6:$BD$200,"&lt;&gt;*Negative*"))</f>
        <v>0</v>
      </c>
      <c r="W140" s="15">
        <f>SUM(COUNTIFS('Data entry'!$R$6:$R$200,'Summary Data'!$A140,'Data entry'!$B$6:$B$200,{"Confirmed";"Probable"},'Data entry'!$AQ$6:$AQ$200,'Data Validation'!$V$3, 'Data entry'!$BD$6:$BD$200,"&lt;&gt;*Negative*"))</f>
        <v>0</v>
      </c>
      <c r="X140" s="15">
        <f>SUM(COUNTIFS('Data entry'!$R$6:$R$200,'Summary Data'!$A140,'Data entry'!$B$6:$B$200,{"Confirmed";"Probable"},'Data entry'!$AQ$6:$AQ$200,'Data Validation'!$V$4, 'Data entry'!$BD$6:$BD$200,"&lt;&gt;*Negative*"))</f>
        <v>0</v>
      </c>
      <c r="Y140" s="15">
        <f>SUM(COUNTIFS('Data entry'!$R$6:$R$200,'Summary Data'!$A140,'Data entry'!$B$6:$B$200,{"Confirmed";"Probable"},'Data entry'!$AQ$6:$AQ$200,'Data Validation'!$V$5, 'Data entry'!$BD$6:$BD$200,"&lt;&gt;*Negative*"))</f>
        <v>0</v>
      </c>
      <c r="Z140" s="15">
        <f>SUM(COUNTIFS('Data entry'!$R$6:$R$200,'Summary Data'!$A140,'Data entry'!$B$6:$B$200,{"Confirmed";"Probable"},'Data entry'!$AQ$6:$AQ$200,'Data Validation'!$V$6, 'Data entry'!$BD$6:$BD$200,"&lt;&gt;*Negative*"))</f>
        <v>0</v>
      </c>
      <c r="AA140" s="15">
        <f>SUM(COUNTIFS('Data entry'!$R$6:$R$200,'Summary Data'!$A140,'Data entry'!$B$6:$B$200,{"Confirmed";"Probable"},'Data entry'!$AQ$6:$AQ$200,'Data Validation'!$V$7, 'Data entry'!$BD$6:$BD$200,"&lt;&gt;*Negative*"))</f>
        <v>0</v>
      </c>
      <c r="AB140" s="15">
        <f>SUM(COUNTIFS('Data entry'!$R$6:$R$200,'Summary Data'!$A140,'Data entry'!$B$6:$B$200,{"Confirmed";"Probable"},'Data entry'!$AQ$6:$AQ$200,'Data Validation'!$V$8, 'Data entry'!$BD$6:$BD$200,"&lt;&gt;*Negative*"))</f>
        <v>0</v>
      </c>
      <c r="AC140" s="15">
        <f>SUM(COUNTIFS('Data entry'!$R$6:$R$200,'Summary Data'!$A140,'Data entry'!$B$6:$B$200,{"Confirmed";"Probable"},'Data entry'!$AQ$6:$AQ$200,'Data Validation'!$V$9, 'Data entry'!$BD$6:$BD$200,"&lt;&gt;*Negative*"))</f>
        <v>0</v>
      </c>
      <c r="AD140" s="15">
        <f>SUM(COUNTIFS('Data entry'!$R$6:$R$200,'Summary Data'!$A140,'Data entry'!$B$6:$B$200,{"Confirmed";"Probable"},'Data entry'!$AQ$6:$AQ$200,'Data Validation'!$V$10, 'Data entry'!$BD$6:$BD$200,"&lt;&gt;*Negative*"))</f>
        <v>0</v>
      </c>
      <c r="AE140" s="15">
        <f>SUM(COUNTIFS('Data entry'!$R$6:$R$200,'Summary Data'!$A140,'Data entry'!$B$6:$B$200,{"Confirmed";"Probable"},'Data entry'!$AQ$6:$AQ$200,'Data Validation'!$V$11, 'Data entry'!$BD$6:$BD$200,"&lt;&gt;*Negative*"))</f>
        <v>0</v>
      </c>
      <c r="AF140" s="15">
        <f>SUM(COUNTIFS('Data entry'!$R$6:$R$200,'Summary Data'!$A140,'Data entry'!$B$6:$B$200,{"Confirmed";"Probable"},'Data entry'!$AQ$6:$AQ$200,'Data Validation'!$V$2, 'Data entry'!$AP$6:$AP$200,'Data Validation'!$U$2, 'Data entry'!$BD$6:$BD$200,"&lt;&gt;*Negative*"))</f>
        <v>0</v>
      </c>
      <c r="AG140" s="15">
        <f>SUM(COUNTIFS('Data entry'!$R$6:$R$200,'Summary Data'!$A140,'Data entry'!$B$6:$B$200,{"Confirmed";"Probable"},'Data entry'!$AQ$6:$AQ$200,'Data Validation'!$V$2, 'Data entry'!$AP$6:$AP$200,'Data Validation'!$U$3, 'Data entry'!$BD$6:$BD$200,"&lt;&gt;*Negative*"))</f>
        <v>0</v>
      </c>
      <c r="AH140" s="15">
        <f>SUM(COUNTIFS('Data entry'!$R$6:$R$200,'Summary Data'!$A140,'Data entry'!$B$6:$B$200,{"Confirmed";"Probable"},'Data entry'!$AQ$6:$AQ$200,'Data Validation'!$V$2, 'Data entry'!$AP$6:$AP$200,'Data Validation'!$U$4, 'Data entry'!$BD$6:$BD$200,"&lt;&gt;*Negative*"))</f>
        <v>0</v>
      </c>
      <c r="AI140" s="15">
        <f>SUM(COUNTIFS('Data entry'!$R$6:$R$200,'Summary Data'!$A140,'Data entry'!$B$6:$B$200,{"Confirmed";"Probable"},'Data entry'!$AQ$6:$AQ$200,'Data Validation'!$V$2, 'Data entry'!$AP$6:$AP$200,'Data Validation'!$U$5, 'Data entry'!$BD$6:$BD$200,"&lt;&gt;*Negative*"))</f>
        <v>0</v>
      </c>
      <c r="AJ140" s="15">
        <f>SUM(COUNTIFS('Data entry'!$R$6:$R$200,'Summary Data'!$A140,'Data entry'!$B$6:$B$200,{"Confirmed";"Probable"},'Data entry'!$AQ$6:$AQ$200,'Data Validation'!$V$2, 'Data entry'!$AP$6:$AP$200,'Data Validation'!$U$6, 'Data entry'!$BD$6:$BD$200,"&lt;&gt;*Negative*"))</f>
        <v>0</v>
      </c>
      <c r="AK140" s="15">
        <f>SUM(COUNTIFS('Data entry'!$R$6:$R$200,'Summary Data'!$A140,'Data entry'!$B$6:$B$200,{"Confirmed";"Probable"},'Data entry'!$AQ$6:$AQ$200,'Data Validation'!$V$3, 'Data entry'!$AP$6:$AP$200,'Data Validation'!$U$2, 'Data entry'!$BD$6:$BD$200,"&lt;&gt;*Negative*"))</f>
        <v>0</v>
      </c>
      <c r="AL140" s="15">
        <f>SUM(COUNTIFS('Data entry'!$R$6:$R$200,'Summary Data'!$A140,'Data entry'!$B$6:$B$200,{"Confirmed";"Probable"},'Data entry'!$AQ$6:$AQ$200,'Data Validation'!$V$3, 'Data entry'!$AP$6:$AP$200,'Data Validation'!$U$3, 'Data entry'!$BD$6:$BD$200,"&lt;&gt;*Negative*"))</f>
        <v>0</v>
      </c>
      <c r="AM140" s="15">
        <f>SUM(COUNTIFS('Data entry'!$R$6:$R$200,'Summary Data'!$A140,'Data entry'!$B$6:$B$200,{"Confirmed";"Probable"},'Data entry'!$AQ$6:$AQ$200,'Data Validation'!$V$3, 'Data entry'!$AP$6:$AP$200,'Data Validation'!$U$4, 'Data entry'!$BD$6:$BD$200,"&lt;&gt;*Negative*"))</f>
        <v>0</v>
      </c>
      <c r="AN140" s="15">
        <f>SUM(COUNTIFS('Data entry'!$R$6:$R$200,'Summary Data'!$A140,'Data entry'!$B$6:$B$200,{"Confirmed";"Probable"},'Data entry'!$AQ$6:$AQ$200,'Data Validation'!$V$3, 'Data entry'!$AP$6:$AP$200,'Data Validation'!$U$5, 'Data entry'!$BD$6:$BD$200,"&lt;&gt;*Negative*"))</f>
        <v>0</v>
      </c>
      <c r="AO140" s="15">
        <f>SUM(COUNTIFS('Data entry'!$R$6:$R$200,'Summary Data'!$A140,'Data entry'!$B$6:$B$200,{"Confirmed";"Probable"},'Data entry'!$AQ$6:$AQ$200,'Data Validation'!$V$3, 'Data entry'!$AP$6:$AP$200,'Data Validation'!$U$6, 'Data entry'!$BD$6:$BD$200,"&lt;&gt;*Negative*"))</f>
        <v>0</v>
      </c>
      <c r="AP140" s="15">
        <f>SUM(COUNTIFS('Data entry'!$R$6:$R$200,'Summary Data'!$A140,'Data entry'!$B$6:$B$200,{"Confirmed";"Probable"},'Data entry'!$AQ$6:$AQ$200,'Data Validation'!$V$4, 'Data entry'!$AP$6:$AP$200,'Data Validation'!$U$2, 'Data entry'!$BD$6:$BD$200,"&lt;&gt;*Negative*"))</f>
        <v>0</v>
      </c>
      <c r="AQ140" s="15">
        <f>SUM(COUNTIFS('Data entry'!$R$6:$R$200,'Summary Data'!$A140,'Data entry'!$B$6:$B$200,{"Confirmed";"Probable"},'Data entry'!$AQ$6:$AQ$200,'Data Validation'!$V$4, 'Data entry'!$AP$6:$AP$200,'Data Validation'!$U$3, 'Data entry'!$BD$6:$BD$200,"&lt;&gt;*Negative*"))</f>
        <v>0</v>
      </c>
      <c r="AR140" s="15">
        <f>SUM(COUNTIFS('Data entry'!$R$6:$R$200,'Summary Data'!$A140,'Data entry'!$B$6:$B$200,{"Confirmed";"Probable"},'Data entry'!$AQ$6:$AQ$200,'Data Validation'!$V$4, 'Data entry'!$AP$6:$AP$200,'Data Validation'!$U$4, 'Data entry'!$BD$6:$BD$200,"&lt;&gt;*Negative*"))</f>
        <v>0</v>
      </c>
      <c r="AS140" s="15">
        <f>SUM(COUNTIFS('Data entry'!$R$6:$R$200,'Summary Data'!$A140,'Data entry'!$B$6:$B$200,{"Confirmed";"Probable"},'Data entry'!$AQ$6:$AQ$200,'Data Validation'!$V$4, 'Data entry'!$AP$6:$AP$200,'Data Validation'!$U$5, 'Data entry'!$BD$6:$BD$200,"&lt;&gt;*Negative*"))</f>
        <v>0</v>
      </c>
      <c r="AT140" s="15">
        <f>SUM(COUNTIFS('Data entry'!$R$6:$R$200,'Summary Data'!$A140,'Data entry'!$B$6:$B$200,{"Confirmed";"Probable"},'Data entry'!$AQ$6:$AQ$200,'Data Validation'!$V$4, 'Data entry'!$AP$6:$AP$200,'Data Validation'!$U$6, 'Data entry'!$BD$6:$BD$200,"&lt;&gt;*Negative*"))</f>
        <v>0</v>
      </c>
      <c r="AU140" s="15">
        <f>SUM(COUNTIFS('Data entry'!$R$6:$R$200,'Summary Data'!$A140,'Data entry'!$B$6:$B$200,{"Confirmed";"Probable"},'Data entry'!$AQ$6:$AQ$200,'Data Validation'!$V$5, 'Data entry'!$AP$6:$AP$200,'Data Validation'!$U$2, 'Data entry'!$BD$6:$BD$200,"&lt;&gt;*Negative*"))</f>
        <v>0</v>
      </c>
      <c r="AV140" s="15">
        <f>SUM(COUNTIFS('Data entry'!$R$6:$R$200,'Summary Data'!$A140,'Data entry'!$B$6:$B$200,{"Confirmed";"Probable"},'Data entry'!$AQ$6:$AQ$200,'Data Validation'!$V$5, 'Data entry'!$AP$6:$AP$200,'Data Validation'!$U$3, 'Data entry'!$BD$6:$BD$200,"&lt;&gt;*Negative*"))</f>
        <v>0</v>
      </c>
      <c r="AW140" s="15">
        <f>SUM(COUNTIFS('Data entry'!$R$6:$R$200,'Summary Data'!$A140,'Data entry'!$B$6:$B$200,{"Confirmed";"Probable"},'Data entry'!$AQ$6:$AQ$200,'Data Validation'!$V$5, 'Data entry'!$AP$6:$AP$200,'Data Validation'!$U$4, 'Data entry'!$BD$6:$BD$200,"&lt;&gt;*Negative*"))</f>
        <v>0</v>
      </c>
      <c r="AX140" s="15">
        <f>SUM(COUNTIFS('Data entry'!$R$6:$R$200,'Summary Data'!$A140,'Data entry'!$B$6:$B$200,{"Confirmed";"Probable"},'Data entry'!$AQ$6:$AQ$200,'Data Validation'!$V$5, 'Data entry'!$AP$6:$AP$200,'Data Validation'!$U$5, 'Data entry'!$BD$6:$BD$200,"&lt;&gt;*Negative*"))</f>
        <v>0</v>
      </c>
      <c r="AY140" s="15">
        <f>SUM(COUNTIFS('Data entry'!$R$6:$R$200,'Summary Data'!$A140,'Data entry'!$B$6:$B$200,{"Confirmed";"Probable"},'Data entry'!$AQ$6:$AQ$200,'Data Validation'!$V$5, 'Data entry'!$AP$6:$AP$200,'Data Validation'!$U$6, 'Data entry'!$BD$6:$BD$200,"&lt;&gt;*Negative*"))</f>
        <v>0</v>
      </c>
      <c r="AZ140" s="15">
        <f>SUM(COUNTIFS('Data entry'!$R$6:$R$200,'Summary Data'!$A140,'Data entry'!$B$6:$B$200,{"Confirmed";"Probable"},'Data entry'!$AQ$6:$AQ$200,'Data Validation'!$V$6, 'Data entry'!$AP$6:$AP$200,'Data Validation'!$U$2, 'Data entry'!$BD$6:$BD$200,"&lt;&gt;*Negative*"))</f>
        <v>0</v>
      </c>
      <c r="BA140" s="15">
        <f>SUM(COUNTIFS('Data entry'!$R$6:$R$200,'Summary Data'!$A140,'Data entry'!$B$6:$B$200,{"Confirmed";"Probable"},'Data entry'!$AQ$6:$AQ$200,'Data Validation'!$V$6, 'Data entry'!$AP$6:$AP$200,'Data Validation'!$U$3, 'Data entry'!$BD$6:$BD$200,"&lt;&gt;*Negative*"))</f>
        <v>0</v>
      </c>
      <c r="BB140" s="15">
        <f>SUM(COUNTIFS('Data entry'!$R$6:$R$200,'Summary Data'!$A140,'Data entry'!$B$6:$B$200,{"Confirmed";"Probable"},'Data entry'!$AQ$6:$AQ$200,'Data Validation'!$V$6, 'Data entry'!$AP$6:$AP$200,'Data Validation'!$U$4, 'Data entry'!$BD$6:$BD$200,"&lt;&gt;*Negative*"))</f>
        <v>0</v>
      </c>
      <c r="BC140" s="15">
        <f>SUM(COUNTIFS('Data entry'!$R$6:$R$200,'Summary Data'!$A140,'Data entry'!$B$6:$B$200,{"Confirmed";"Probable"},'Data entry'!$AQ$6:$AQ$200,'Data Validation'!$V$6, 'Data entry'!$AP$6:$AP$200,'Data Validation'!$U$5, 'Data entry'!$BD$6:$BD$200,"&lt;&gt;*Negative*"))</f>
        <v>0</v>
      </c>
      <c r="BD140" s="15">
        <f>SUM(COUNTIFS('Data entry'!$R$6:$R$200,'Summary Data'!$A140,'Data entry'!$B$6:$B$200,{"Confirmed";"Probable"},'Data entry'!$AQ$6:$AQ$200,'Data Validation'!$V$6, 'Data entry'!$AP$6:$AP$200,'Data Validation'!$U$6, 'Data entry'!$BD$6:$BD$200,"&lt;&gt;*Negative*"))</f>
        <v>0</v>
      </c>
      <c r="BE140" s="15">
        <f>SUM(COUNTIFS('Data entry'!$R$6:$R$200,'Summary Data'!$A140,'Data entry'!$B$6:$B$200,{"Confirmed";"Probable"},'Data entry'!$AQ$6:$AQ$200,'Data Validation'!$V$7, 'Data entry'!$AP$6:$AP$200,'Data Validation'!$U$2, 'Data entry'!$BD$6:$BD$200,"&lt;&gt;*Negative*"))</f>
        <v>0</v>
      </c>
      <c r="BF140" s="15">
        <f>SUM(COUNTIFS('Data entry'!$R$6:$R$200,'Summary Data'!$A140,'Data entry'!$B$6:$B$200,{"Confirmed";"Probable"},'Data entry'!$AQ$6:$AQ$200,'Data Validation'!$V$7, 'Data entry'!$AP$6:$AP$200,'Data Validation'!$U$3, 'Data entry'!$BD$6:$BD$200,"&lt;&gt;*Negative*"))</f>
        <v>0</v>
      </c>
      <c r="BG140" s="15">
        <f>SUM(COUNTIFS('Data entry'!$R$6:$R$200,'Summary Data'!$A140,'Data entry'!$B$6:$B$200,{"Confirmed";"Probable"},'Data entry'!$AQ$6:$AQ$200,'Data Validation'!$V$7, 'Data entry'!$AP$6:$AP$200,'Data Validation'!$U$4, 'Data entry'!$BD$6:$BD$200,"&lt;&gt;*Negative*"))</f>
        <v>0</v>
      </c>
      <c r="BH140" s="15">
        <f>SUM(COUNTIFS('Data entry'!$R$6:$R$200,'Summary Data'!$A140,'Data entry'!$B$6:$B$200,{"Confirmed";"Probable"},'Data entry'!$AQ$6:$AQ$200,'Data Validation'!$V$7, 'Data entry'!$AP$6:$AP$200,'Data Validation'!$U$5, 'Data entry'!$BD$6:$BD$200,"&lt;&gt;*Negative*"))</f>
        <v>0</v>
      </c>
      <c r="BI140" s="15">
        <f>SUM(COUNTIFS('Data entry'!$R$6:$R$200,'Summary Data'!$A140,'Data entry'!$B$6:$B$200,{"Confirmed";"Probable"},'Data entry'!$AQ$6:$AQ$200,'Data Validation'!$V$7, 'Data entry'!$AP$6:$AP$200,'Data Validation'!$U$6, 'Data entry'!$BD$6:$BD$200,"&lt;&gt;*Negative*"))</f>
        <v>0</v>
      </c>
      <c r="BJ140" s="15">
        <f>SUM(COUNTIFS('Data entry'!$R$6:$R$200,'Summary Data'!$A140,'Data entry'!$B$6:$B$200,{"Confirmed";"Probable"},'Data entry'!$AQ$6:$AQ$200,'Data Validation'!$V$8, 'Data entry'!$AP$6:$AP$200,'Data Validation'!$U$2, 'Data entry'!$BD$6:$BD$200,"&lt;&gt;*Negative*"))</f>
        <v>0</v>
      </c>
      <c r="BK140" s="15">
        <f>SUM(COUNTIFS('Data entry'!$R$6:$R$200,'Summary Data'!$A140,'Data entry'!$B$6:$B$200,{"Confirmed";"Probable"},'Data entry'!$AQ$6:$AQ$200,'Data Validation'!$V$8, 'Data entry'!$AP$6:$AP$200,'Data Validation'!$U$3, 'Data entry'!$BD$6:$BD$200,"&lt;&gt;*Negative*"))</f>
        <v>0</v>
      </c>
      <c r="BL140" s="15">
        <f>SUM(COUNTIFS('Data entry'!$R$6:$R$200,'Summary Data'!$A140,'Data entry'!$B$6:$B$200,{"Confirmed";"Probable"},'Data entry'!$AQ$6:$AQ$200,'Data Validation'!$V$8, 'Data entry'!$AP$6:$AP$200,'Data Validation'!$U$4, 'Data entry'!$BD$6:$BD$200,"&lt;&gt;*Negative*"))</f>
        <v>0</v>
      </c>
      <c r="BM140" s="15">
        <f>SUM(COUNTIFS('Data entry'!$R$6:$R$200,'Summary Data'!$A140,'Data entry'!$B$6:$B$200,{"Confirmed";"Probable"},'Data entry'!$AQ$6:$AQ$200,'Data Validation'!$V$8, 'Data entry'!$AP$6:$AP$200,'Data Validation'!$U$5, 'Data entry'!$BD$6:$BD$200,"&lt;&gt;*Negative*"))</f>
        <v>0</v>
      </c>
      <c r="BN140" s="15">
        <f>SUM(COUNTIFS('Data entry'!$R$6:$R$200,'Summary Data'!$A140,'Data entry'!$B$6:$B$200,{"Confirmed";"Probable"},'Data entry'!$AQ$6:$AQ$200,'Data Validation'!$V$8, 'Data entry'!$AP$6:$AP$200,'Data Validation'!$U$6, 'Data entry'!$BD$6:$BD$200,"&lt;&gt;*Negative*"))</f>
        <v>0</v>
      </c>
      <c r="BO140" s="15">
        <f>SUM(COUNTIFS('Data entry'!$R$6:$R$200,'Summary Data'!$A140,'Data entry'!$B$6:$B$200,{"Confirmed";"Probable"},'Data entry'!$AQ$6:$AQ$200,'Data Validation'!$V$9, 'Data entry'!$AP$6:$AP$200,'Data Validation'!$U$2, 'Data entry'!$BD$6:$BD$200,"&lt;&gt;*Negative*"))</f>
        <v>0</v>
      </c>
      <c r="BP140" s="15">
        <f>SUM(COUNTIFS('Data entry'!$R$6:$R$200,'Summary Data'!$A140,'Data entry'!$B$6:$B$200,{"Confirmed";"Probable"},'Data entry'!$AQ$6:$AQ$200,'Data Validation'!$V$9, 'Data entry'!$AP$6:$AP$200,'Data Validation'!$U$3, 'Data entry'!$BD$6:$BD$200,"&lt;&gt;*Negative*"))</f>
        <v>0</v>
      </c>
      <c r="BQ140" s="15">
        <f>SUM(COUNTIFS('Data entry'!$R$6:$R$200,'Summary Data'!$A140,'Data entry'!$B$6:$B$200,{"Confirmed";"Probable"},'Data entry'!$AQ$6:$AQ$200,'Data Validation'!$V$9, 'Data entry'!$AP$6:$AP$200,'Data Validation'!$U$4, 'Data entry'!$BD$6:$BD$200,"&lt;&gt;*Negative*"))</f>
        <v>0</v>
      </c>
      <c r="BR140" s="15">
        <f>SUM(COUNTIFS('Data entry'!$R$6:$R$200,'Summary Data'!$A140,'Data entry'!$B$6:$B$200,{"Confirmed";"Probable"},'Data entry'!$AQ$6:$AQ$200,'Data Validation'!$V$9, 'Data entry'!$AP$6:$AP$200,'Data Validation'!$U$5, 'Data entry'!$BD$6:$BD$200,"&lt;&gt;*Negative*"))</f>
        <v>0</v>
      </c>
      <c r="BS140" s="15">
        <f>SUM(COUNTIFS('Data entry'!$R$6:$R$200,'Summary Data'!$A140,'Data entry'!$B$6:$B$200,{"Confirmed";"Probable"},'Data entry'!$AQ$6:$AQ$200,'Data Validation'!$V$9, 'Data entry'!$AP$6:$AP$200,'Data Validation'!$U$6, 'Data entry'!$BD$6:$BD$200,"&lt;&gt;*Negative*"))</f>
        <v>0</v>
      </c>
      <c r="BT140" s="15">
        <f>SUM(COUNTIFS('Data entry'!$R$6:$R$200,'Summary Data'!$A140,'Data entry'!$B$6:$B$200,{"Confirmed";"Probable"},'Data entry'!$AQ$6:$AQ$200,'Data Validation'!$V$10, 'Data entry'!$AP$6:$AP$200,'Data Validation'!$U$2, 'Data entry'!$BD$6:$BD$200,"&lt;&gt;*Negative*"))</f>
        <v>0</v>
      </c>
      <c r="BU140" s="15">
        <f>SUM(COUNTIFS('Data entry'!$R$6:$R$200,'Summary Data'!$A140,'Data entry'!$B$6:$B$200,{"Confirmed";"Probable"},'Data entry'!$AQ$6:$AQ$200,'Data Validation'!$V$10, 'Data entry'!$AP$6:$AP$200,'Data Validation'!$U$3, 'Data entry'!$BD$6:$BD$200,"&lt;&gt;*Negative*"))</f>
        <v>0</v>
      </c>
      <c r="BV140" s="15">
        <f>SUM(COUNTIFS('Data entry'!$R$6:$R$200,'Summary Data'!$A140,'Data entry'!$B$6:$B$200,{"Confirmed";"Probable"},'Data entry'!$AQ$6:$AQ$200,'Data Validation'!$V$10, 'Data entry'!$AP$6:$AP$200,'Data Validation'!$U$4, 'Data entry'!$BD$6:$BD$200,"&lt;&gt;*Negative*"))</f>
        <v>0</v>
      </c>
      <c r="BW140" s="15">
        <f>SUM(COUNTIFS('Data entry'!$R$6:$R$200,'Summary Data'!$A140,'Data entry'!$B$6:$B$200,{"Confirmed";"Probable"},'Data entry'!$AQ$6:$AQ$200,'Data Validation'!$V$10, 'Data entry'!$AP$6:$AP$200,'Data Validation'!$U$5, 'Data entry'!$BD$6:$BD$200,"&lt;&gt;*Negative*"))</f>
        <v>0</v>
      </c>
      <c r="BX140" s="15">
        <f>SUM(COUNTIFS('Data entry'!$R$6:$R$200,'Summary Data'!$A140,'Data entry'!$B$6:$B$200,{"Confirmed";"Probable"},'Data entry'!$AQ$6:$AQ$200,'Data Validation'!$V$10, 'Data entry'!$AP$6:$AP$200,'Data Validation'!$U$6, 'Data entry'!$BD$6:$BD$200,"&lt;&gt;*Negative*"))</f>
        <v>0</v>
      </c>
      <c r="BY140" s="15">
        <f>SUM(COUNTIFS('Data entry'!$R$6:$R$200,'Summary Data'!$A140,'Data entry'!$B$6:$B$200,{"Confirmed";"Probable"},'Data entry'!$AQ$6:$AQ$200,'Data Validation'!$V$11, 'Data entry'!$AP$6:$AP$200,'Data Validation'!$U$2, 'Data entry'!$BD$6:$BD$200,"&lt;&gt;*Negative*"))</f>
        <v>0</v>
      </c>
      <c r="BZ140" s="15">
        <f>SUM(COUNTIFS('Data entry'!$R$6:$R$200,'Summary Data'!$A140,'Data entry'!$B$6:$B$200,{"Confirmed";"Probable"},'Data entry'!$AQ$6:$AQ$200,'Data Validation'!$V$11, 'Data entry'!$AP$6:$AP$200,'Data Validation'!$U$3, 'Data entry'!$BD$6:$BD$200,"&lt;&gt;*Negative*"))</f>
        <v>0</v>
      </c>
      <c r="CA140" s="15">
        <f>SUM(COUNTIFS('Data entry'!$R$6:$R$200,'Summary Data'!$A140,'Data entry'!$B$6:$B$200,{"Confirmed";"Probable"},'Data entry'!$AQ$6:$AQ$200,'Data Validation'!$V$11, 'Data entry'!$AP$6:$AP$200,'Data Validation'!$U$4, 'Data entry'!$BD$6:$BD$200,"&lt;&gt;*Negative*"))</f>
        <v>0</v>
      </c>
      <c r="CB140" s="15">
        <f>SUM(COUNTIFS('Data entry'!$R$6:$R$200,'Summary Data'!$A140,'Data entry'!$B$6:$B$200,{"Confirmed";"Probable"},'Data entry'!$AQ$6:$AQ$200,'Data Validation'!$V$11, 'Data entry'!$AP$6:$AP$200,'Data Validation'!$U$5, 'Data entry'!$BD$6:$BD$200,"&lt;&gt;*Negative*"))</f>
        <v>0</v>
      </c>
      <c r="CC140" s="15">
        <f>SUM(COUNTIFS('Data entry'!$R$6:$R$200,'Summary Data'!$A140,'Data entry'!$B$6:$B$200,{"Confirmed";"Probable"},'Data entry'!$AQ$6:$AQ$200,'Data Validation'!$V$11, 'Data entry'!$AP$6:$AP$200,'Data Validation'!$U$6, 'Data entry'!$BD$6:$BD$200,"&lt;&gt;*Negative*"))</f>
        <v>0</v>
      </c>
    </row>
    <row r="141" spans="1:81" x14ac:dyDescent="0.3">
      <c r="A141" s="12">
        <f t="shared" si="9"/>
        <v>129</v>
      </c>
      <c r="B141" s="13">
        <f>SUM(C141:D141)</f>
        <v>0</v>
      </c>
      <c r="C141" s="13">
        <f>COUNTIFS('Data entry'!$R$6:$R$200,$A141,'Data entry'!$B$6:$B$200,"Confirmed",'Data entry'!$BD$6:$BD$200,"&lt;&gt;*Negative*")</f>
        <v>0</v>
      </c>
      <c r="D141" s="13">
        <f>COUNTIFS('Data entry'!$R$6:$R$200,$A141,'Data entry'!$B$6:$B$200,"Probable",'Data entry'!$BD$6:$BD$200,"&lt;&gt;*Negative*")</f>
        <v>0</v>
      </c>
      <c r="E141" s="13">
        <f>COUNTIFS('Data entry'!$R$6:$R$200,$A141,'Data entry'!$B$6:$B$200,"DNM")</f>
        <v>0</v>
      </c>
      <c r="F141" s="13">
        <f>SUM(COUNTIFS('Data entry'!$R$6:$R$200,'Summary Data'!$A141,'Data entry'!$B$6:$B$200,{"Confirmed";"Probable"},'Data entry'!$AO$6:$AO$200,$F$10, 'Data entry'!$BD$6:$BD$200,"&lt;&gt;*Negative*"))</f>
        <v>0</v>
      </c>
      <c r="G141" s="13">
        <f>SUM(COUNTIFS('Data entry'!$R$6:$R$200,'Summary Data'!$A141,'Data entry'!$B$6:$B$200,{"Confirmed";"Probable"},'Data entry'!$AO$6:$AO$200,$G$10, 'Data entry'!$BD$6:$BD$200,"&lt;&gt;*Negative*"))</f>
        <v>0</v>
      </c>
      <c r="H141" s="13">
        <f>SUM(COUNTIFS('Data entry'!$R$6:$R$200,'Summary Data'!$A141,'Data entry'!$B$6:$B$200,{"Confirmed";"Probable"},'Data entry'!$AO$6:$AO$200,$H$10, 'Data entry'!$BD$6:$BD$200,"&lt;&gt;*Negative*"))</f>
        <v>0</v>
      </c>
      <c r="I141" s="13">
        <f>SUM(COUNTIFS('Data entry'!$R$6:$R$200,'Summary Data'!$A141,'Data entry'!$B$6:$B$200,{"Confirmed";"Probable"},'Data entry'!$AO$6:$AO$200,$I$10, 'Data entry'!$BD$6:$BD$200,"&lt;&gt;*Negative*"))</f>
        <v>0</v>
      </c>
      <c r="J141" s="13">
        <f>SUM(COUNTIFS('Data entry'!$R$6:$R$200,'Summary Data'!$A141,'Data entry'!$B$6:$B$200,{"Confirmed";"Probable"},'Data entry'!$AO$6:$AO$200,$J$10, 'Data entry'!$BD$6:$BD$200,"&lt;&gt;*Negative*"))</f>
        <v>0</v>
      </c>
      <c r="K141" s="13">
        <f>SUM(COUNTIFS('Data entry'!$R$6:$R$200,'Summary Data'!$A141,'Data entry'!$B$6:$B$200,{"Confirmed";"Probable"},'Data entry'!$AO$6:$AO$200,$K$10, 'Data entry'!$BD$6:$BD$200,"&lt;&gt;*Negative*"))</f>
        <v>0</v>
      </c>
      <c r="L141" s="13">
        <f>SUM(COUNTIFS('Data entry'!$R$6:$R$200,'Summary Data'!$A141,'Data entry'!$B$6:$B$200,{"Confirmed";"Probable"},'Data entry'!$AO$6:$AO$200,$L$10, 'Data entry'!$BD$6:$BD$200,"&lt;&gt;*Negative*"))</f>
        <v>0</v>
      </c>
      <c r="M141" s="13">
        <f>SUM(COUNTIFS('Data entry'!$R$6:$R$200,'Summary Data'!$A141,'Data entry'!$B$6:$B$200,{"Confirmed";"Probable"},'Data entry'!$AO$6:$AO$200,$M$10, 'Data entry'!$BD$6:$BD$200,"&lt;&gt;*Negative*"))</f>
        <v>0</v>
      </c>
      <c r="N141" s="13">
        <f>SUM(COUNTIFS('Data entry'!$R$6:$R$200,'Summary Data'!$A141,'Data entry'!$B$6:$B$200,{"Confirmed";"Probable"},'Data entry'!$AO$6:$AO$200,$N$10, 'Data entry'!$BD$6:$BD$200,"&lt;&gt;*Negative*"))</f>
        <v>0</v>
      </c>
      <c r="O141" s="15">
        <f>J141+M141</f>
        <v>0</v>
      </c>
      <c r="P141" s="15">
        <f>F141+G141+H141+I141+K141+L141+N141</f>
        <v>0</v>
      </c>
      <c r="Q141" s="15">
        <f>SUM(COUNTIFS('Data entry'!$R$6:$R$200,'Summary Data'!$A141,'Data entry'!$B$6:$B$200,{"Confirmed";"Probable"},'Data entry'!$AP$6:$AP$200,'Data Validation'!$U$2, 'Data entry'!$BD$6:$BD$200,"&lt;&gt;*Negative*"))</f>
        <v>0</v>
      </c>
      <c r="R141" s="15">
        <f>SUM(COUNTIFS('Data entry'!$R$6:$R$200,'Summary Data'!$A141,'Data entry'!$B$6:$B$200,{"Confirmed";"Probable"},'Data entry'!$AP$6:$AP$200,'Data Validation'!$U$3, 'Data entry'!$BD$6:$BD$200,"&lt;&gt;*Negative*"))</f>
        <v>0</v>
      </c>
      <c r="S141" s="15">
        <f>SUM(COUNTIFS('Data entry'!$R$6:$R$200,'Summary Data'!$A141,'Data entry'!$B$6:$B$200,{"Confirmed";"Probable"},'Data entry'!$AP$6:$AP$200,'Data Validation'!$U$4, 'Data entry'!$BD$6:$BD$200,"&lt;&gt;*Negative*"))</f>
        <v>0</v>
      </c>
      <c r="T141" s="15">
        <f>SUM(COUNTIFS('Data entry'!$R$6:$R$200,'Summary Data'!$A141,'Data entry'!$B$6:$B$200,{"Confirmed";"Probable"},'Data entry'!$AP$6:$AP$200,'Data Validation'!$U$5, 'Data entry'!$BD$6:$BD$200,"&lt;&gt;*Negative*"))</f>
        <v>0</v>
      </c>
      <c r="U141" s="15">
        <f>SUM(COUNTIFS('Data entry'!$R$6:$R$200,'Summary Data'!$A141,'Data entry'!$B$6:$B$200,{"Confirmed";"Probable"},'Data entry'!$AP$6:$AP$200,'Data Validation'!$U$6, 'Data entry'!$BD$6:$BD$200,"&lt;&gt;*Negative*"))</f>
        <v>0</v>
      </c>
      <c r="V141" s="15">
        <f>SUM(COUNTIFS('Data entry'!$R$6:$R$200,'Summary Data'!$A141,'Data entry'!$B$6:$B$200,{"Confirmed";"Probable"},'Data entry'!$AQ$6:$AQ$200,'Data Validation'!$V$2, 'Data entry'!$BD$6:$BD$200,"&lt;&gt;*Negative*"))</f>
        <v>0</v>
      </c>
      <c r="W141" s="15">
        <f>SUM(COUNTIFS('Data entry'!$R$6:$R$200,'Summary Data'!$A141,'Data entry'!$B$6:$B$200,{"Confirmed";"Probable"},'Data entry'!$AQ$6:$AQ$200,'Data Validation'!$V$3, 'Data entry'!$BD$6:$BD$200,"&lt;&gt;*Negative*"))</f>
        <v>0</v>
      </c>
      <c r="X141" s="15">
        <f>SUM(COUNTIFS('Data entry'!$R$6:$R$200,'Summary Data'!$A141,'Data entry'!$B$6:$B$200,{"Confirmed";"Probable"},'Data entry'!$AQ$6:$AQ$200,'Data Validation'!$V$4, 'Data entry'!$BD$6:$BD$200,"&lt;&gt;*Negative*"))</f>
        <v>0</v>
      </c>
      <c r="Y141" s="15">
        <f>SUM(COUNTIFS('Data entry'!$R$6:$R$200,'Summary Data'!$A141,'Data entry'!$B$6:$B$200,{"Confirmed";"Probable"},'Data entry'!$AQ$6:$AQ$200,'Data Validation'!$V$5, 'Data entry'!$BD$6:$BD$200,"&lt;&gt;*Negative*"))</f>
        <v>0</v>
      </c>
      <c r="Z141" s="15">
        <f>SUM(COUNTIFS('Data entry'!$R$6:$R$200,'Summary Data'!$A141,'Data entry'!$B$6:$B$200,{"Confirmed";"Probable"},'Data entry'!$AQ$6:$AQ$200,'Data Validation'!$V$6, 'Data entry'!$BD$6:$BD$200,"&lt;&gt;*Negative*"))</f>
        <v>0</v>
      </c>
      <c r="AA141" s="15">
        <f>SUM(COUNTIFS('Data entry'!$R$6:$R$200,'Summary Data'!$A141,'Data entry'!$B$6:$B$200,{"Confirmed";"Probable"},'Data entry'!$AQ$6:$AQ$200,'Data Validation'!$V$7, 'Data entry'!$BD$6:$BD$200,"&lt;&gt;*Negative*"))</f>
        <v>0</v>
      </c>
      <c r="AB141" s="15">
        <f>SUM(COUNTIFS('Data entry'!$R$6:$R$200,'Summary Data'!$A141,'Data entry'!$B$6:$B$200,{"Confirmed";"Probable"},'Data entry'!$AQ$6:$AQ$200,'Data Validation'!$V$8, 'Data entry'!$BD$6:$BD$200,"&lt;&gt;*Negative*"))</f>
        <v>0</v>
      </c>
      <c r="AC141" s="15">
        <f>SUM(COUNTIFS('Data entry'!$R$6:$R$200,'Summary Data'!$A141,'Data entry'!$B$6:$B$200,{"Confirmed";"Probable"},'Data entry'!$AQ$6:$AQ$200,'Data Validation'!$V$9, 'Data entry'!$BD$6:$BD$200,"&lt;&gt;*Negative*"))</f>
        <v>0</v>
      </c>
      <c r="AD141" s="15">
        <f>SUM(COUNTIFS('Data entry'!$R$6:$R$200,'Summary Data'!$A141,'Data entry'!$B$6:$B$200,{"Confirmed";"Probable"},'Data entry'!$AQ$6:$AQ$200,'Data Validation'!$V$10, 'Data entry'!$BD$6:$BD$200,"&lt;&gt;*Negative*"))</f>
        <v>0</v>
      </c>
      <c r="AE141" s="15">
        <f>SUM(COUNTIFS('Data entry'!$R$6:$R$200,'Summary Data'!$A141,'Data entry'!$B$6:$B$200,{"Confirmed";"Probable"},'Data entry'!$AQ$6:$AQ$200,'Data Validation'!$V$11, 'Data entry'!$BD$6:$BD$200,"&lt;&gt;*Negative*"))</f>
        <v>0</v>
      </c>
      <c r="AF141" s="15">
        <f>SUM(COUNTIFS('Data entry'!$R$6:$R$200,'Summary Data'!$A141,'Data entry'!$B$6:$B$200,{"Confirmed";"Probable"},'Data entry'!$AQ$6:$AQ$200,'Data Validation'!$V$2, 'Data entry'!$AP$6:$AP$200,'Data Validation'!$U$2, 'Data entry'!$BD$6:$BD$200,"&lt;&gt;*Negative*"))</f>
        <v>0</v>
      </c>
      <c r="AG141" s="15">
        <f>SUM(COUNTIFS('Data entry'!$R$6:$R$200,'Summary Data'!$A141,'Data entry'!$B$6:$B$200,{"Confirmed";"Probable"},'Data entry'!$AQ$6:$AQ$200,'Data Validation'!$V$2, 'Data entry'!$AP$6:$AP$200,'Data Validation'!$U$3, 'Data entry'!$BD$6:$BD$200,"&lt;&gt;*Negative*"))</f>
        <v>0</v>
      </c>
      <c r="AH141" s="15">
        <f>SUM(COUNTIFS('Data entry'!$R$6:$R$200,'Summary Data'!$A141,'Data entry'!$B$6:$B$200,{"Confirmed";"Probable"},'Data entry'!$AQ$6:$AQ$200,'Data Validation'!$V$2, 'Data entry'!$AP$6:$AP$200,'Data Validation'!$U$4, 'Data entry'!$BD$6:$BD$200,"&lt;&gt;*Negative*"))</f>
        <v>0</v>
      </c>
      <c r="AI141" s="15">
        <f>SUM(COUNTIFS('Data entry'!$R$6:$R$200,'Summary Data'!$A141,'Data entry'!$B$6:$B$200,{"Confirmed";"Probable"},'Data entry'!$AQ$6:$AQ$200,'Data Validation'!$V$2, 'Data entry'!$AP$6:$AP$200,'Data Validation'!$U$5, 'Data entry'!$BD$6:$BD$200,"&lt;&gt;*Negative*"))</f>
        <v>0</v>
      </c>
      <c r="AJ141" s="15">
        <f>SUM(COUNTIFS('Data entry'!$R$6:$R$200,'Summary Data'!$A141,'Data entry'!$B$6:$B$200,{"Confirmed";"Probable"},'Data entry'!$AQ$6:$AQ$200,'Data Validation'!$V$2, 'Data entry'!$AP$6:$AP$200,'Data Validation'!$U$6, 'Data entry'!$BD$6:$BD$200,"&lt;&gt;*Negative*"))</f>
        <v>0</v>
      </c>
      <c r="AK141" s="15">
        <f>SUM(COUNTIFS('Data entry'!$R$6:$R$200,'Summary Data'!$A141,'Data entry'!$B$6:$B$200,{"Confirmed";"Probable"},'Data entry'!$AQ$6:$AQ$200,'Data Validation'!$V$3, 'Data entry'!$AP$6:$AP$200,'Data Validation'!$U$2, 'Data entry'!$BD$6:$BD$200,"&lt;&gt;*Negative*"))</f>
        <v>0</v>
      </c>
      <c r="AL141" s="15">
        <f>SUM(COUNTIFS('Data entry'!$R$6:$R$200,'Summary Data'!$A141,'Data entry'!$B$6:$B$200,{"Confirmed";"Probable"},'Data entry'!$AQ$6:$AQ$200,'Data Validation'!$V$3, 'Data entry'!$AP$6:$AP$200,'Data Validation'!$U$3, 'Data entry'!$BD$6:$BD$200,"&lt;&gt;*Negative*"))</f>
        <v>0</v>
      </c>
      <c r="AM141" s="15">
        <f>SUM(COUNTIFS('Data entry'!$R$6:$R$200,'Summary Data'!$A141,'Data entry'!$B$6:$B$200,{"Confirmed";"Probable"},'Data entry'!$AQ$6:$AQ$200,'Data Validation'!$V$3, 'Data entry'!$AP$6:$AP$200,'Data Validation'!$U$4, 'Data entry'!$BD$6:$BD$200,"&lt;&gt;*Negative*"))</f>
        <v>0</v>
      </c>
      <c r="AN141" s="15">
        <f>SUM(COUNTIFS('Data entry'!$R$6:$R$200,'Summary Data'!$A141,'Data entry'!$B$6:$B$200,{"Confirmed";"Probable"},'Data entry'!$AQ$6:$AQ$200,'Data Validation'!$V$3, 'Data entry'!$AP$6:$AP$200,'Data Validation'!$U$5, 'Data entry'!$BD$6:$BD$200,"&lt;&gt;*Negative*"))</f>
        <v>0</v>
      </c>
      <c r="AO141" s="15">
        <f>SUM(COUNTIFS('Data entry'!$R$6:$R$200,'Summary Data'!$A141,'Data entry'!$B$6:$B$200,{"Confirmed";"Probable"},'Data entry'!$AQ$6:$AQ$200,'Data Validation'!$V$3, 'Data entry'!$AP$6:$AP$200,'Data Validation'!$U$6, 'Data entry'!$BD$6:$BD$200,"&lt;&gt;*Negative*"))</f>
        <v>0</v>
      </c>
      <c r="AP141" s="15">
        <f>SUM(COUNTIFS('Data entry'!$R$6:$R$200,'Summary Data'!$A141,'Data entry'!$B$6:$B$200,{"Confirmed";"Probable"},'Data entry'!$AQ$6:$AQ$200,'Data Validation'!$V$4, 'Data entry'!$AP$6:$AP$200,'Data Validation'!$U$2, 'Data entry'!$BD$6:$BD$200,"&lt;&gt;*Negative*"))</f>
        <v>0</v>
      </c>
      <c r="AQ141" s="15">
        <f>SUM(COUNTIFS('Data entry'!$R$6:$R$200,'Summary Data'!$A141,'Data entry'!$B$6:$B$200,{"Confirmed";"Probable"},'Data entry'!$AQ$6:$AQ$200,'Data Validation'!$V$4, 'Data entry'!$AP$6:$AP$200,'Data Validation'!$U$3, 'Data entry'!$BD$6:$BD$200,"&lt;&gt;*Negative*"))</f>
        <v>0</v>
      </c>
      <c r="AR141" s="15">
        <f>SUM(COUNTIFS('Data entry'!$R$6:$R$200,'Summary Data'!$A141,'Data entry'!$B$6:$B$200,{"Confirmed";"Probable"},'Data entry'!$AQ$6:$AQ$200,'Data Validation'!$V$4, 'Data entry'!$AP$6:$AP$200,'Data Validation'!$U$4, 'Data entry'!$BD$6:$BD$200,"&lt;&gt;*Negative*"))</f>
        <v>0</v>
      </c>
      <c r="AS141" s="15">
        <f>SUM(COUNTIFS('Data entry'!$R$6:$R$200,'Summary Data'!$A141,'Data entry'!$B$6:$B$200,{"Confirmed";"Probable"},'Data entry'!$AQ$6:$AQ$200,'Data Validation'!$V$4, 'Data entry'!$AP$6:$AP$200,'Data Validation'!$U$5, 'Data entry'!$BD$6:$BD$200,"&lt;&gt;*Negative*"))</f>
        <v>0</v>
      </c>
      <c r="AT141" s="15">
        <f>SUM(COUNTIFS('Data entry'!$R$6:$R$200,'Summary Data'!$A141,'Data entry'!$B$6:$B$200,{"Confirmed";"Probable"},'Data entry'!$AQ$6:$AQ$200,'Data Validation'!$V$4, 'Data entry'!$AP$6:$AP$200,'Data Validation'!$U$6, 'Data entry'!$BD$6:$BD$200,"&lt;&gt;*Negative*"))</f>
        <v>0</v>
      </c>
      <c r="AU141" s="15">
        <f>SUM(COUNTIFS('Data entry'!$R$6:$R$200,'Summary Data'!$A141,'Data entry'!$B$6:$B$200,{"Confirmed";"Probable"},'Data entry'!$AQ$6:$AQ$200,'Data Validation'!$V$5, 'Data entry'!$AP$6:$AP$200,'Data Validation'!$U$2, 'Data entry'!$BD$6:$BD$200,"&lt;&gt;*Negative*"))</f>
        <v>0</v>
      </c>
      <c r="AV141" s="15">
        <f>SUM(COUNTIFS('Data entry'!$R$6:$R$200,'Summary Data'!$A141,'Data entry'!$B$6:$B$200,{"Confirmed";"Probable"},'Data entry'!$AQ$6:$AQ$200,'Data Validation'!$V$5, 'Data entry'!$AP$6:$AP$200,'Data Validation'!$U$3, 'Data entry'!$BD$6:$BD$200,"&lt;&gt;*Negative*"))</f>
        <v>0</v>
      </c>
      <c r="AW141" s="15">
        <f>SUM(COUNTIFS('Data entry'!$R$6:$R$200,'Summary Data'!$A141,'Data entry'!$B$6:$B$200,{"Confirmed";"Probable"},'Data entry'!$AQ$6:$AQ$200,'Data Validation'!$V$5, 'Data entry'!$AP$6:$AP$200,'Data Validation'!$U$4, 'Data entry'!$BD$6:$BD$200,"&lt;&gt;*Negative*"))</f>
        <v>0</v>
      </c>
      <c r="AX141" s="15">
        <f>SUM(COUNTIFS('Data entry'!$R$6:$R$200,'Summary Data'!$A141,'Data entry'!$B$6:$B$200,{"Confirmed";"Probable"},'Data entry'!$AQ$6:$AQ$200,'Data Validation'!$V$5, 'Data entry'!$AP$6:$AP$200,'Data Validation'!$U$5, 'Data entry'!$BD$6:$BD$200,"&lt;&gt;*Negative*"))</f>
        <v>0</v>
      </c>
      <c r="AY141" s="15">
        <f>SUM(COUNTIFS('Data entry'!$R$6:$R$200,'Summary Data'!$A141,'Data entry'!$B$6:$B$200,{"Confirmed";"Probable"},'Data entry'!$AQ$6:$AQ$200,'Data Validation'!$V$5, 'Data entry'!$AP$6:$AP$200,'Data Validation'!$U$6, 'Data entry'!$BD$6:$BD$200,"&lt;&gt;*Negative*"))</f>
        <v>0</v>
      </c>
      <c r="AZ141" s="15">
        <f>SUM(COUNTIFS('Data entry'!$R$6:$R$200,'Summary Data'!$A141,'Data entry'!$B$6:$B$200,{"Confirmed";"Probable"},'Data entry'!$AQ$6:$AQ$200,'Data Validation'!$V$6, 'Data entry'!$AP$6:$AP$200,'Data Validation'!$U$2, 'Data entry'!$BD$6:$BD$200,"&lt;&gt;*Negative*"))</f>
        <v>0</v>
      </c>
      <c r="BA141" s="15">
        <f>SUM(COUNTIFS('Data entry'!$R$6:$R$200,'Summary Data'!$A141,'Data entry'!$B$6:$B$200,{"Confirmed";"Probable"},'Data entry'!$AQ$6:$AQ$200,'Data Validation'!$V$6, 'Data entry'!$AP$6:$AP$200,'Data Validation'!$U$3, 'Data entry'!$BD$6:$BD$200,"&lt;&gt;*Negative*"))</f>
        <v>0</v>
      </c>
      <c r="BB141" s="15">
        <f>SUM(COUNTIFS('Data entry'!$R$6:$R$200,'Summary Data'!$A141,'Data entry'!$B$6:$B$200,{"Confirmed";"Probable"},'Data entry'!$AQ$6:$AQ$200,'Data Validation'!$V$6, 'Data entry'!$AP$6:$AP$200,'Data Validation'!$U$4, 'Data entry'!$BD$6:$BD$200,"&lt;&gt;*Negative*"))</f>
        <v>0</v>
      </c>
      <c r="BC141" s="15">
        <f>SUM(COUNTIFS('Data entry'!$R$6:$R$200,'Summary Data'!$A141,'Data entry'!$B$6:$B$200,{"Confirmed";"Probable"},'Data entry'!$AQ$6:$AQ$200,'Data Validation'!$V$6, 'Data entry'!$AP$6:$AP$200,'Data Validation'!$U$5, 'Data entry'!$BD$6:$BD$200,"&lt;&gt;*Negative*"))</f>
        <v>0</v>
      </c>
      <c r="BD141" s="15">
        <f>SUM(COUNTIFS('Data entry'!$R$6:$R$200,'Summary Data'!$A141,'Data entry'!$B$6:$B$200,{"Confirmed";"Probable"},'Data entry'!$AQ$6:$AQ$200,'Data Validation'!$V$6, 'Data entry'!$AP$6:$AP$200,'Data Validation'!$U$6, 'Data entry'!$BD$6:$BD$200,"&lt;&gt;*Negative*"))</f>
        <v>0</v>
      </c>
      <c r="BE141" s="15">
        <f>SUM(COUNTIFS('Data entry'!$R$6:$R$200,'Summary Data'!$A141,'Data entry'!$B$6:$B$200,{"Confirmed";"Probable"},'Data entry'!$AQ$6:$AQ$200,'Data Validation'!$V$7, 'Data entry'!$AP$6:$AP$200,'Data Validation'!$U$2, 'Data entry'!$BD$6:$BD$200,"&lt;&gt;*Negative*"))</f>
        <v>0</v>
      </c>
      <c r="BF141" s="15">
        <f>SUM(COUNTIFS('Data entry'!$R$6:$R$200,'Summary Data'!$A141,'Data entry'!$B$6:$B$200,{"Confirmed";"Probable"},'Data entry'!$AQ$6:$AQ$200,'Data Validation'!$V$7, 'Data entry'!$AP$6:$AP$200,'Data Validation'!$U$3, 'Data entry'!$BD$6:$BD$200,"&lt;&gt;*Negative*"))</f>
        <v>0</v>
      </c>
      <c r="BG141" s="15">
        <f>SUM(COUNTIFS('Data entry'!$R$6:$R$200,'Summary Data'!$A141,'Data entry'!$B$6:$B$200,{"Confirmed";"Probable"},'Data entry'!$AQ$6:$AQ$200,'Data Validation'!$V$7, 'Data entry'!$AP$6:$AP$200,'Data Validation'!$U$4, 'Data entry'!$BD$6:$BD$200,"&lt;&gt;*Negative*"))</f>
        <v>0</v>
      </c>
      <c r="BH141" s="15">
        <f>SUM(COUNTIFS('Data entry'!$R$6:$R$200,'Summary Data'!$A141,'Data entry'!$B$6:$B$200,{"Confirmed";"Probable"},'Data entry'!$AQ$6:$AQ$200,'Data Validation'!$V$7, 'Data entry'!$AP$6:$AP$200,'Data Validation'!$U$5, 'Data entry'!$BD$6:$BD$200,"&lt;&gt;*Negative*"))</f>
        <v>0</v>
      </c>
      <c r="BI141" s="15">
        <f>SUM(COUNTIFS('Data entry'!$R$6:$R$200,'Summary Data'!$A141,'Data entry'!$B$6:$B$200,{"Confirmed";"Probable"},'Data entry'!$AQ$6:$AQ$200,'Data Validation'!$V$7, 'Data entry'!$AP$6:$AP$200,'Data Validation'!$U$6, 'Data entry'!$BD$6:$BD$200,"&lt;&gt;*Negative*"))</f>
        <v>0</v>
      </c>
      <c r="BJ141" s="15">
        <f>SUM(COUNTIFS('Data entry'!$R$6:$R$200,'Summary Data'!$A141,'Data entry'!$B$6:$B$200,{"Confirmed";"Probable"},'Data entry'!$AQ$6:$AQ$200,'Data Validation'!$V$8, 'Data entry'!$AP$6:$AP$200,'Data Validation'!$U$2, 'Data entry'!$BD$6:$BD$200,"&lt;&gt;*Negative*"))</f>
        <v>0</v>
      </c>
      <c r="BK141" s="15">
        <f>SUM(COUNTIFS('Data entry'!$R$6:$R$200,'Summary Data'!$A141,'Data entry'!$B$6:$B$200,{"Confirmed";"Probable"},'Data entry'!$AQ$6:$AQ$200,'Data Validation'!$V$8, 'Data entry'!$AP$6:$AP$200,'Data Validation'!$U$3, 'Data entry'!$BD$6:$BD$200,"&lt;&gt;*Negative*"))</f>
        <v>0</v>
      </c>
      <c r="BL141" s="15">
        <f>SUM(COUNTIFS('Data entry'!$R$6:$R$200,'Summary Data'!$A141,'Data entry'!$B$6:$B$200,{"Confirmed";"Probable"},'Data entry'!$AQ$6:$AQ$200,'Data Validation'!$V$8, 'Data entry'!$AP$6:$AP$200,'Data Validation'!$U$4, 'Data entry'!$BD$6:$BD$200,"&lt;&gt;*Negative*"))</f>
        <v>0</v>
      </c>
      <c r="BM141" s="15">
        <f>SUM(COUNTIFS('Data entry'!$R$6:$R$200,'Summary Data'!$A141,'Data entry'!$B$6:$B$200,{"Confirmed";"Probable"},'Data entry'!$AQ$6:$AQ$200,'Data Validation'!$V$8, 'Data entry'!$AP$6:$AP$200,'Data Validation'!$U$5, 'Data entry'!$BD$6:$BD$200,"&lt;&gt;*Negative*"))</f>
        <v>0</v>
      </c>
      <c r="BN141" s="15">
        <f>SUM(COUNTIFS('Data entry'!$R$6:$R$200,'Summary Data'!$A141,'Data entry'!$B$6:$B$200,{"Confirmed";"Probable"},'Data entry'!$AQ$6:$AQ$200,'Data Validation'!$V$8, 'Data entry'!$AP$6:$AP$200,'Data Validation'!$U$6, 'Data entry'!$BD$6:$BD$200,"&lt;&gt;*Negative*"))</f>
        <v>0</v>
      </c>
      <c r="BO141" s="15">
        <f>SUM(COUNTIFS('Data entry'!$R$6:$R$200,'Summary Data'!$A141,'Data entry'!$B$6:$B$200,{"Confirmed";"Probable"},'Data entry'!$AQ$6:$AQ$200,'Data Validation'!$V$9, 'Data entry'!$AP$6:$AP$200,'Data Validation'!$U$2, 'Data entry'!$BD$6:$BD$200,"&lt;&gt;*Negative*"))</f>
        <v>0</v>
      </c>
      <c r="BP141" s="15">
        <f>SUM(COUNTIFS('Data entry'!$R$6:$R$200,'Summary Data'!$A141,'Data entry'!$B$6:$B$200,{"Confirmed";"Probable"},'Data entry'!$AQ$6:$AQ$200,'Data Validation'!$V$9, 'Data entry'!$AP$6:$AP$200,'Data Validation'!$U$3, 'Data entry'!$BD$6:$BD$200,"&lt;&gt;*Negative*"))</f>
        <v>0</v>
      </c>
      <c r="BQ141" s="15">
        <f>SUM(COUNTIFS('Data entry'!$R$6:$R$200,'Summary Data'!$A141,'Data entry'!$B$6:$B$200,{"Confirmed";"Probable"},'Data entry'!$AQ$6:$AQ$200,'Data Validation'!$V$9, 'Data entry'!$AP$6:$AP$200,'Data Validation'!$U$4, 'Data entry'!$BD$6:$BD$200,"&lt;&gt;*Negative*"))</f>
        <v>0</v>
      </c>
      <c r="BR141" s="15">
        <f>SUM(COUNTIFS('Data entry'!$R$6:$R$200,'Summary Data'!$A141,'Data entry'!$B$6:$B$200,{"Confirmed";"Probable"},'Data entry'!$AQ$6:$AQ$200,'Data Validation'!$V$9, 'Data entry'!$AP$6:$AP$200,'Data Validation'!$U$5, 'Data entry'!$BD$6:$BD$200,"&lt;&gt;*Negative*"))</f>
        <v>0</v>
      </c>
      <c r="BS141" s="15">
        <f>SUM(COUNTIFS('Data entry'!$R$6:$R$200,'Summary Data'!$A141,'Data entry'!$B$6:$B$200,{"Confirmed";"Probable"},'Data entry'!$AQ$6:$AQ$200,'Data Validation'!$V$9, 'Data entry'!$AP$6:$AP$200,'Data Validation'!$U$6, 'Data entry'!$BD$6:$BD$200,"&lt;&gt;*Negative*"))</f>
        <v>0</v>
      </c>
      <c r="BT141" s="15">
        <f>SUM(COUNTIFS('Data entry'!$R$6:$R$200,'Summary Data'!$A141,'Data entry'!$B$6:$B$200,{"Confirmed";"Probable"},'Data entry'!$AQ$6:$AQ$200,'Data Validation'!$V$10, 'Data entry'!$AP$6:$AP$200,'Data Validation'!$U$2, 'Data entry'!$BD$6:$BD$200,"&lt;&gt;*Negative*"))</f>
        <v>0</v>
      </c>
      <c r="BU141" s="15">
        <f>SUM(COUNTIFS('Data entry'!$R$6:$R$200,'Summary Data'!$A141,'Data entry'!$B$6:$B$200,{"Confirmed";"Probable"},'Data entry'!$AQ$6:$AQ$200,'Data Validation'!$V$10, 'Data entry'!$AP$6:$AP$200,'Data Validation'!$U$3, 'Data entry'!$BD$6:$BD$200,"&lt;&gt;*Negative*"))</f>
        <v>0</v>
      </c>
      <c r="BV141" s="15">
        <f>SUM(COUNTIFS('Data entry'!$R$6:$R$200,'Summary Data'!$A141,'Data entry'!$B$6:$B$200,{"Confirmed";"Probable"},'Data entry'!$AQ$6:$AQ$200,'Data Validation'!$V$10, 'Data entry'!$AP$6:$AP$200,'Data Validation'!$U$4, 'Data entry'!$BD$6:$BD$200,"&lt;&gt;*Negative*"))</f>
        <v>0</v>
      </c>
      <c r="BW141" s="15">
        <f>SUM(COUNTIFS('Data entry'!$R$6:$R$200,'Summary Data'!$A141,'Data entry'!$B$6:$B$200,{"Confirmed";"Probable"},'Data entry'!$AQ$6:$AQ$200,'Data Validation'!$V$10, 'Data entry'!$AP$6:$AP$200,'Data Validation'!$U$5, 'Data entry'!$BD$6:$BD$200,"&lt;&gt;*Negative*"))</f>
        <v>0</v>
      </c>
      <c r="BX141" s="15">
        <f>SUM(COUNTIFS('Data entry'!$R$6:$R$200,'Summary Data'!$A141,'Data entry'!$B$6:$B$200,{"Confirmed";"Probable"},'Data entry'!$AQ$6:$AQ$200,'Data Validation'!$V$10, 'Data entry'!$AP$6:$AP$200,'Data Validation'!$U$6, 'Data entry'!$BD$6:$BD$200,"&lt;&gt;*Negative*"))</f>
        <v>0</v>
      </c>
      <c r="BY141" s="15">
        <f>SUM(COUNTIFS('Data entry'!$R$6:$R$200,'Summary Data'!$A141,'Data entry'!$B$6:$B$200,{"Confirmed";"Probable"},'Data entry'!$AQ$6:$AQ$200,'Data Validation'!$V$11, 'Data entry'!$AP$6:$AP$200,'Data Validation'!$U$2, 'Data entry'!$BD$6:$BD$200,"&lt;&gt;*Negative*"))</f>
        <v>0</v>
      </c>
      <c r="BZ141" s="15">
        <f>SUM(COUNTIFS('Data entry'!$R$6:$R$200,'Summary Data'!$A141,'Data entry'!$B$6:$B$200,{"Confirmed";"Probable"},'Data entry'!$AQ$6:$AQ$200,'Data Validation'!$V$11, 'Data entry'!$AP$6:$AP$200,'Data Validation'!$U$3, 'Data entry'!$BD$6:$BD$200,"&lt;&gt;*Negative*"))</f>
        <v>0</v>
      </c>
      <c r="CA141" s="15">
        <f>SUM(COUNTIFS('Data entry'!$R$6:$R$200,'Summary Data'!$A141,'Data entry'!$B$6:$B$200,{"Confirmed";"Probable"},'Data entry'!$AQ$6:$AQ$200,'Data Validation'!$V$11, 'Data entry'!$AP$6:$AP$200,'Data Validation'!$U$4, 'Data entry'!$BD$6:$BD$200,"&lt;&gt;*Negative*"))</f>
        <v>0</v>
      </c>
      <c r="CB141" s="15">
        <f>SUM(COUNTIFS('Data entry'!$R$6:$R$200,'Summary Data'!$A141,'Data entry'!$B$6:$B$200,{"Confirmed";"Probable"},'Data entry'!$AQ$6:$AQ$200,'Data Validation'!$V$11, 'Data entry'!$AP$6:$AP$200,'Data Validation'!$U$5, 'Data entry'!$BD$6:$BD$200,"&lt;&gt;*Negative*"))</f>
        <v>0</v>
      </c>
      <c r="CC141" s="15">
        <f>SUM(COUNTIFS('Data entry'!$R$6:$R$200,'Summary Data'!$A141,'Data entry'!$B$6:$B$200,{"Confirmed";"Probable"},'Data entry'!$AQ$6:$AQ$200,'Data Validation'!$V$11, 'Data entry'!$AP$6:$AP$200,'Data Validation'!$U$6, 'Data entry'!$BD$6:$BD$200,"&lt;&gt;*Negative*"))</f>
        <v>0</v>
      </c>
    </row>
    <row r="142" spans="1:81" x14ac:dyDescent="0.3">
      <c r="A142" s="12">
        <f>A141+1</f>
        <v>130</v>
      </c>
      <c r="B142" s="13">
        <f>SUM(C142:D142)</f>
        <v>0</v>
      </c>
      <c r="C142" s="13">
        <f>COUNTIFS('Data entry'!$R$6:$R$200,$A142,'Data entry'!$B$6:$B$200,"Confirmed",'Data entry'!$BD$6:$BD$200,"&lt;&gt;*Negative*")</f>
        <v>0</v>
      </c>
      <c r="D142" s="13">
        <f>COUNTIFS('Data entry'!$R$6:$R$200,$A142,'Data entry'!$B$6:$B$200,"Probable",'Data entry'!$BD$6:$BD$200,"&lt;&gt;*Negative*")</f>
        <v>0</v>
      </c>
      <c r="E142" s="13">
        <f>COUNTIFS('Data entry'!$R$6:$R$200,$A142,'Data entry'!$B$6:$B$200,"DNM")</f>
        <v>0</v>
      </c>
      <c r="F142" s="13">
        <f>SUM(COUNTIFS('Data entry'!$R$6:$R$200,'Summary Data'!$A142,'Data entry'!$B$6:$B$200,{"Confirmed";"Probable"},'Data entry'!$AO$6:$AO$200,$F$10, 'Data entry'!$BD$6:$BD$200,"&lt;&gt;*Negative*"))</f>
        <v>0</v>
      </c>
      <c r="G142" s="13">
        <f>SUM(COUNTIFS('Data entry'!$R$6:$R$200,'Summary Data'!$A142,'Data entry'!$B$6:$B$200,{"Confirmed";"Probable"},'Data entry'!$AO$6:$AO$200,$G$10, 'Data entry'!$BD$6:$BD$200,"&lt;&gt;*Negative*"))</f>
        <v>0</v>
      </c>
      <c r="H142" s="13">
        <f>SUM(COUNTIFS('Data entry'!$R$6:$R$200,'Summary Data'!$A142,'Data entry'!$B$6:$B$200,{"Confirmed";"Probable"},'Data entry'!$AO$6:$AO$200,$H$10, 'Data entry'!$BD$6:$BD$200,"&lt;&gt;*Negative*"))</f>
        <v>0</v>
      </c>
      <c r="I142" s="13">
        <f>SUM(COUNTIFS('Data entry'!$R$6:$R$200,'Summary Data'!$A142,'Data entry'!$B$6:$B$200,{"Confirmed";"Probable"},'Data entry'!$AO$6:$AO$200,$I$10, 'Data entry'!$BD$6:$BD$200,"&lt;&gt;*Negative*"))</f>
        <v>0</v>
      </c>
      <c r="J142" s="13">
        <f>SUM(COUNTIFS('Data entry'!$R$6:$R$200,'Summary Data'!$A142,'Data entry'!$B$6:$B$200,{"Confirmed";"Probable"},'Data entry'!$AO$6:$AO$200,$J$10, 'Data entry'!$BD$6:$BD$200,"&lt;&gt;*Negative*"))</f>
        <v>0</v>
      </c>
      <c r="K142" s="13">
        <f>SUM(COUNTIFS('Data entry'!$R$6:$R$200,'Summary Data'!$A142,'Data entry'!$B$6:$B$200,{"Confirmed";"Probable"},'Data entry'!$AO$6:$AO$200,$K$10, 'Data entry'!$BD$6:$BD$200,"&lt;&gt;*Negative*"))</f>
        <v>0</v>
      </c>
      <c r="L142" s="13">
        <f>SUM(COUNTIFS('Data entry'!$R$6:$R$200,'Summary Data'!$A142,'Data entry'!$B$6:$B$200,{"Confirmed";"Probable"},'Data entry'!$AO$6:$AO$200,$L$10, 'Data entry'!$BD$6:$BD$200,"&lt;&gt;*Negative*"))</f>
        <v>0</v>
      </c>
      <c r="M142" s="13">
        <f>SUM(COUNTIFS('Data entry'!$R$6:$R$200,'Summary Data'!$A142,'Data entry'!$B$6:$B$200,{"Confirmed";"Probable"},'Data entry'!$AO$6:$AO$200,$M$10, 'Data entry'!$BD$6:$BD$200,"&lt;&gt;*Negative*"))</f>
        <v>0</v>
      </c>
      <c r="N142" s="13">
        <f>SUM(COUNTIFS('Data entry'!$R$6:$R$200,'Summary Data'!$A142,'Data entry'!$B$6:$B$200,{"Confirmed";"Probable"},'Data entry'!$AO$6:$AO$200,$N$10, 'Data entry'!$BD$6:$BD$200,"&lt;&gt;*Negative*"))</f>
        <v>0</v>
      </c>
      <c r="O142" s="15">
        <f>J142+M142</f>
        <v>0</v>
      </c>
      <c r="P142" s="15">
        <f>F142+G142+H142+I142+K142+L142+N142</f>
        <v>0</v>
      </c>
      <c r="Q142" s="15">
        <f>SUM(COUNTIFS('Data entry'!$R$6:$R$200,'Summary Data'!$A142,'Data entry'!$B$6:$B$200,{"Confirmed";"Probable"},'Data entry'!$AP$6:$AP$200,'Data Validation'!$U$2, 'Data entry'!$BD$6:$BD$200,"&lt;&gt;*Negative*"))</f>
        <v>0</v>
      </c>
      <c r="R142" s="15">
        <f>SUM(COUNTIFS('Data entry'!$R$6:$R$200,'Summary Data'!$A142,'Data entry'!$B$6:$B$200,{"Confirmed";"Probable"},'Data entry'!$AP$6:$AP$200,'Data Validation'!$U$3, 'Data entry'!$BD$6:$BD$200,"&lt;&gt;*Negative*"))</f>
        <v>0</v>
      </c>
      <c r="S142" s="15">
        <f>SUM(COUNTIFS('Data entry'!$R$6:$R$200,'Summary Data'!$A142,'Data entry'!$B$6:$B$200,{"Confirmed";"Probable"},'Data entry'!$AP$6:$AP$200,'Data Validation'!$U$4, 'Data entry'!$BD$6:$BD$200,"&lt;&gt;*Negative*"))</f>
        <v>0</v>
      </c>
      <c r="T142" s="15">
        <f>SUM(COUNTIFS('Data entry'!$R$6:$R$200,'Summary Data'!$A142,'Data entry'!$B$6:$B$200,{"Confirmed";"Probable"},'Data entry'!$AP$6:$AP$200,'Data Validation'!$U$5, 'Data entry'!$BD$6:$BD$200,"&lt;&gt;*Negative*"))</f>
        <v>0</v>
      </c>
      <c r="U142" s="15">
        <f>SUM(COUNTIFS('Data entry'!$R$6:$R$200,'Summary Data'!$A142,'Data entry'!$B$6:$B$200,{"Confirmed";"Probable"},'Data entry'!$AP$6:$AP$200,'Data Validation'!$U$6, 'Data entry'!$BD$6:$BD$200,"&lt;&gt;*Negative*"))</f>
        <v>0</v>
      </c>
      <c r="V142" s="15">
        <f>SUM(COUNTIFS('Data entry'!$R$6:$R$200,'Summary Data'!$A142,'Data entry'!$B$6:$B$200,{"Confirmed";"Probable"},'Data entry'!$AQ$6:$AQ$200,'Data Validation'!$V$2, 'Data entry'!$BD$6:$BD$200,"&lt;&gt;*Negative*"))</f>
        <v>0</v>
      </c>
      <c r="W142" s="15">
        <f>SUM(COUNTIFS('Data entry'!$R$6:$R$200,'Summary Data'!$A142,'Data entry'!$B$6:$B$200,{"Confirmed";"Probable"},'Data entry'!$AQ$6:$AQ$200,'Data Validation'!$V$3, 'Data entry'!$BD$6:$BD$200,"&lt;&gt;*Negative*"))</f>
        <v>0</v>
      </c>
      <c r="X142" s="15">
        <f>SUM(COUNTIFS('Data entry'!$R$6:$R$200,'Summary Data'!$A142,'Data entry'!$B$6:$B$200,{"Confirmed";"Probable"},'Data entry'!$AQ$6:$AQ$200,'Data Validation'!$V$4, 'Data entry'!$BD$6:$BD$200,"&lt;&gt;*Negative*"))</f>
        <v>0</v>
      </c>
      <c r="Y142" s="15">
        <f>SUM(COUNTIFS('Data entry'!$R$6:$R$200,'Summary Data'!$A142,'Data entry'!$B$6:$B$200,{"Confirmed";"Probable"},'Data entry'!$AQ$6:$AQ$200,'Data Validation'!$V$5, 'Data entry'!$BD$6:$BD$200,"&lt;&gt;*Negative*"))</f>
        <v>0</v>
      </c>
      <c r="Z142" s="15">
        <f>SUM(COUNTIFS('Data entry'!$R$6:$R$200,'Summary Data'!$A142,'Data entry'!$B$6:$B$200,{"Confirmed";"Probable"},'Data entry'!$AQ$6:$AQ$200,'Data Validation'!$V$6, 'Data entry'!$BD$6:$BD$200,"&lt;&gt;*Negative*"))</f>
        <v>0</v>
      </c>
      <c r="AA142" s="15">
        <f>SUM(COUNTIFS('Data entry'!$R$6:$R$200,'Summary Data'!$A142,'Data entry'!$B$6:$B$200,{"Confirmed";"Probable"},'Data entry'!$AQ$6:$AQ$200,'Data Validation'!$V$7, 'Data entry'!$BD$6:$BD$200,"&lt;&gt;*Negative*"))</f>
        <v>0</v>
      </c>
      <c r="AB142" s="15">
        <f>SUM(COUNTIFS('Data entry'!$R$6:$R$200,'Summary Data'!$A142,'Data entry'!$B$6:$B$200,{"Confirmed";"Probable"},'Data entry'!$AQ$6:$AQ$200,'Data Validation'!$V$8, 'Data entry'!$BD$6:$BD$200,"&lt;&gt;*Negative*"))</f>
        <v>0</v>
      </c>
      <c r="AC142" s="15">
        <f>SUM(COUNTIFS('Data entry'!$R$6:$R$200,'Summary Data'!$A142,'Data entry'!$B$6:$B$200,{"Confirmed";"Probable"},'Data entry'!$AQ$6:$AQ$200,'Data Validation'!$V$9, 'Data entry'!$BD$6:$BD$200,"&lt;&gt;*Negative*"))</f>
        <v>0</v>
      </c>
      <c r="AD142" s="15">
        <f>SUM(COUNTIFS('Data entry'!$R$6:$R$200,'Summary Data'!$A142,'Data entry'!$B$6:$B$200,{"Confirmed";"Probable"},'Data entry'!$AQ$6:$AQ$200,'Data Validation'!$V$10, 'Data entry'!$BD$6:$BD$200,"&lt;&gt;*Negative*"))</f>
        <v>0</v>
      </c>
      <c r="AE142" s="15">
        <f>SUM(COUNTIFS('Data entry'!$R$6:$R$200,'Summary Data'!$A142,'Data entry'!$B$6:$B$200,{"Confirmed";"Probable"},'Data entry'!$AQ$6:$AQ$200,'Data Validation'!$V$11, 'Data entry'!$BD$6:$BD$200,"&lt;&gt;*Negative*"))</f>
        <v>0</v>
      </c>
      <c r="AF142" s="15">
        <f>SUM(COUNTIFS('Data entry'!$R$6:$R$200,'Summary Data'!$A142,'Data entry'!$B$6:$B$200,{"Confirmed";"Probable"},'Data entry'!$AQ$6:$AQ$200,'Data Validation'!$V$2, 'Data entry'!$AP$6:$AP$200,'Data Validation'!$U$2, 'Data entry'!$BD$6:$BD$200,"&lt;&gt;*Negative*"))</f>
        <v>0</v>
      </c>
      <c r="AG142" s="15">
        <f>SUM(COUNTIFS('Data entry'!$R$6:$R$200,'Summary Data'!$A142,'Data entry'!$B$6:$B$200,{"Confirmed";"Probable"},'Data entry'!$AQ$6:$AQ$200,'Data Validation'!$V$2, 'Data entry'!$AP$6:$AP$200,'Data Validation'!$U$3, 'Data entry'!$BD$6:$BD$200,"&lt;&gt;*Negative*"))</f>
        <v>0</v>
      </c>
      <c r="AH142" s="15">
        <f>SUM(COUNTIFS('Data entry'!$R$6:$R$200,'Summary Data'!$A142,'Data entry'!$B$6:$B$200,{"Confirmed";"Probable"},'Data entry'!$AQ$6:$AQ$200,'Data Validation'!$V$2, 'Data entry'!$AP$6:$AP$200,'Data Validation'!$U$4, 'Data entry'!$BD$6:$BD$200,"&lt;&gt;*Negative*"))</f>
        <v>0</v>
      </c>
      <c r="AI142" s="15">
        <f>SUM(COUNTIFS('Data entry'!$R$6:$R$200,'Summary Data'!$A142,'Data entry'!$B$6:$B$200,{"Confirmed";"Probable"},'Data entry'!$AQ$6:$AQ$200,'Data Validation'!$V$2, 'Data entry'!$AP$6:$AP$200,'Data Validation'!$U$5, 'Data entry'!$BD$6:$BD$200,"&lt;&gt;*Negative*"))</f>
        <v>0</v>
      </c>
      <c r="AJ142" s="15">
        <f>SUM(COUNTIFS('Data entry'!$R$6:$R$200,'Summary Data'!$A142,'Data entry'!$B$6:$B$200,{"Confirmed";"Probable"},'Data entry'!$AQ$6:$AQ$200,'Data Validation'!$V$2, 'Data entry'!$AP$6:$AP$200,'Data Validation'!$U$6, 'Data entry'!$BD$6:$BD$200,"&lt;&gt;*Negative*"))</f>
        <v>0</v>
      </c>
      <c r="AK142" s="15">
        <f>SUM(COUNTIFS('Data entry'!$R$6:$R$200,'Summary Data'!$A142,'Data entry'!$B$6:$B$200,{"Confirmed";"Probable"},'Data entry'!$AQ$6:$AQ$200,'Data Validation'!$V$3, 'Data entry'!$AP$6:$AP$200,'Data Validation'!$U$2, 'Data entry'!$BD$6:$BD$200,"&lt;&gt;*Negative*"))</f>
        <v>0</v>
      </c>
      <c r="AL142" s="15">
        <f>SUM(COUNTIFS('Data entry'!$R$6:$R$200,'Summary Data'!$A142,'Data entry'!$B$6:$B$200,{"Confirmed";"Probable"},'Data entry'!$AQ$6:$AQ$200,'Data Validation'!$V$3, 'Data entry'!$AP$6:$AP$200,'Data Validation'!$U$3, 'Data entry'!$BD$6:$BD$200,"&lt;&gt;*Negative*"))</f>
        <v>0</v>
      </c>
      <c r="AM142" s="15">
        <f>SUM(COUNTIFS('Data entry'!$R$6:$R$200,'Summary Data'!$A142,'Data entry'!$B$6:$B$200,{"Confirmed";"Probable"},'Data entry'!$AQ$6:$AQ$200,'Data Validation'!$V$3, 'Data entry'!$AP$6:$AP$200,'Data Validation'!$U$4, 'Data entry'!$BD$6:$BD$200,"&lt;&gt;*Negative*"))</f>
        <v>0</v>
      </c>
      <c r="AN142" s="15">
        <f>SUM(COUNTIFS('Data entry'!$R$6:$R$200,'Summary Data'!$A142,'Data entry'!$B$6:$B$200,{"Confirmed";"Probable"},'Data entry'!$AQ$6:$AQ$200,'Data Validation'!$V$3, 'Data entry'!$AP$6:$AP$200,'Data Validation'!$U$5, 'Data entry'!$BD$6:$BD$200,"&lt;&gt;*Negative*"))</f>
        <v>0</v>
      </c>
      <c r="AO142" s="15">
        <f>SUM(COUNTIFS('Data entry'!$R$6:$R$200,'Summary Data'!$A142,'Data entry'!$B$6:$B$200,{"Confirmed";"Probable"},'Data entry'!$AQ$6:$AQ$200,'Data Validation'!$V$3, 'Data entry'!$AP$6:$AP$200,'Data Validation'!$U$6, 'Data entry'!$BD$6:$BD$200,"&lt;&gt;*Negative*"))</f>
        <v>0</v>
      </c>
      <c r="AP142" s="15">
        <f>SUM(COUNTIFS('Data entry'!$R$6:$R$200,'Summary Data'!$A142,'Data entry'!$B$6:$B$200,{"Confirmed";"Probable"},'Data entry'!$AQ$6:$AQ$200,'Data Validation'!$V$4, 'Data entry'!$AP$6:$AP$200,'Data Validation'!$U$2, 'Data entry'!$BD$6:$BD$200,"&lt;&gt;*Negative*"))</f>
        <v>0</v>
      </c>
      <c r="AQ142" s="15">
        <f>SUM(COUNTIFS('Data entry'!$R$6:$R$200,'Summary Data'!$A142,'Data entry'!$B$6:$B$200,{"Confirmed";"Probable"},'Data entry'!$AQ$6:$AQ$200,'Data Validation'!$V$4, 'Data entry'!$AP$6:$AP$200,'Data Validation'!$U$3, 'Data entry'!$BD$6:$BD$200,"&lt;&gt;*Negative*"))</f>
        <v>0</v>
      </c>
      <c r="AR142" s="15">
        <f>SUM(COUNTIFS('Data entry'!$R$6:$R$200,'Summary Data'!$A142,'Data entry'!$B$6:$B$200,{"Confirmed";"Probable"},'Data entry'!$AQ$6:$AQ$200,'Data Validation'!$V$4, 'Data entry'!$AP$6:$AP$200,'Data Validation'!$U$4, 'Data entry'!$BD$6:$BD$200,"&lt;&gt;*Negative*"))</f>
        <v>0</v>
      </c>
      <c r="AS142" s="15">
        <f>SUM(COUNTIFS('Data entry'!$R$6:$R$200,'Summary Data'!$A142,'Data entry'!$B$6:$B$200,{"Confirmed";"Probable"},'Data entry'!$AQ$6:$AQ$200,'Data Validation'!$V$4, 'Data entry'!$AP$6:$AP$200,'Data Validation'!$U$5, 'Data entry'!$BD$6:$BD$200,"&lt;&gt;*Negative*"))</f>
        <v>0</v>
      </c>
      <c r="AT142" s="15">
        <f>SUM(COUNTIFS('Data entry'!$R$6:$R$200,'Summary Data'!$A142,'Data entry'!$B$6:$B$200,{"Confirmed";"Probable"},'Data entry'!$AQ$6:$AQ$200,'Data Validation'!$V$4, 'Data entry'!$AP$6:$AP$200,'Data Validation'!$U$6, 'Data entry'!$BD$6:$BD$200,"&lt;&gt;*Negative*"))</f>
        <v>0</v>
      </c>
      <c r="AU142" s="15">
        <f>SUM(COUNTIFS('Data entry'!$R$6:$R$200,'Summary Data'!$A142,'Data entry'!$B$6:$B$200,{"Confirmed";"Probable"},'Data entry'!$AQ$6:$AQ$200,'Data Validation'!$V$5, 'Data entry'!$AP$6:$AP$200,'Data Validation'!$U$2, 'Data entry'!$BD$6:$BD$200,"&lt;&gt;*Negative*"))</f>
        <v>0</v>
      </c>
      <c r="AV142" s="15">
        <f>SUM(COUNTIFS('Data entry'!$R$6:$R$200,'Summary Data'!$A142,'Data entry'!$B$6:$B$200,{"Confirmed";"Probable"},'Data entry'!$AQ$6:$AQ$200,'Data Validation'!$V$5, 'Data entry'!$AP$6:$AP$200,'Data Validation'!$U$3, 'Data entry'!$BD$6:$BD$200,"&lt;&gt;*Negative*"))</f>
        <v>0</v>
      </c>
      <c r="AW142" s="15">
        <f>SUM(COUNTIFS('Data entry'!$R$6:$R$200,'Summary Data'!$A142,'Data entry'!$B$6:$B$200,{"Confirmed";"Probable"},'Data entry'!$AQ$6:$AQ$200,'Data Validation'!$V$5, 'Data entry'!$AP$6:$AP$200,'Data Validation'!$U$4, 'Data entry'!$BD$6:$BD$200,"&lt;&gt;*Negative*"))</f>
        <v>0</v>
      </c>
      <c r="AX142" s="15">
        <f>SUM(COUNTIFS('Data entry'!$R$6:$R$200,'Summary Data'!$A142,'Data entry'!$B$6:$B$200,{"Confirmed";"Probable"},'Data entry'!$AQ$6:$AQ$200,'Data Validation'!$V$5, 'Data entry'!$AP$6:$AP$200,'Data Validation'!$U$5, 'Data entry'!$BD$6:$BD$200,"&lt;&gt;*Negative*"))</f>
        <v>0</v>
      </c>
      <c r="AY142" s="15">
        <f>SUM(COUNTIFS('Data entry'!$R$6:$R$200,'Summary Data'!$A142,'Data entry'!$B$6:$B$200,{"Confirmed";"Probable"},'Data entry'!$AQ$6:$AQ$200,'Data Validation'!$V$5, 'Data entry'!$AP$6:$AP$200,'Data Validation'!$U$6, 'Data entry'!$BD$6:$BD$200,"&lt;&gt;*Negative*"))</f>
        <v>0</v>
      </c>
      <c r="AZ142" s="15">
        <f>SUM(COUNTIFS('Data entry'!$R$6:$R$200,'Summary Data'!$A142,'Data entry'!$B$6:$B$200,{"Confirmed";"Probable"},'Data entry'!$AQ$6:$AQ$200,'Data Validation'!$V$6, 'Data entry'!$AP$6:$AP$200,'Data Validation'!$U$2, 'Data entry'!$BD$6:$BD$200,"&lt;&gt;*Negative*"))</f>
        <v>0</v>
      </c>
      <c r="BA142" s="15">
        <f>SUM(COUNTIFS('Data entry'!$R$6:$R$200,'Summary Data'!$A142,'Data entry'!$B$6:$B$200,{"Confirmed";"Probable"},'Data entry'!$AQ$6:$AQ$200,'Data Validation'!$V$6, 'Data entry'!$AP$6:$AP$200,'Data Validation'!$U$3, 'Data entry'!$BD$6:$BD$200,"&lt;&gt;*Negative*"))</f>
        <v>0</v>
      </c>
      <c r="BB142" s="15">
        <f>SUM(COUNTIFS('Data entry'!$R$6:$R$200,'Summary Data'!$A142,'Data entry'!$B$6:$B$200,{"Confirmed";"Probable"},'Data entry'!$AQ$6:$AQ$200,'Data Validation'!$V$6, 'Data entry'!$AP$6:$AP$200,'Data Validation'!$U$4, 'Data entry'!$BD$6:$BD$200,"&lt;&gt;*Negative*"))</f>
        <v>0</v>
      </c>
      <c r="BC142" s="15">
        <f>SUM(COUNTIFS('Data entry'!$R$6:$R$200,'Summary Data'!$A142,'Data entry'!$B$6:$B$200,{"Confirmed";"Probable"},'Data entry'!$AQ$6:$AQ$200,'Data Validation'!$V$6, 'Data entry'!$AP$6:$AP$200,'Data Validation'!$U$5, 'Data entry'!$BD$6:$BD$200,"&lt;&gt;*Negative*"))</f>
        <v>0</v>
      </c>
      <c r="BD142" s="15">
        <f>SUM(COUNTIFS('Data entry'!$R$6:$R$200,'Summary Data'!$A142,'Data entry'!$B$6:$B$200,{"Confirmed";"Probable"},'Data entry'!$AQ$6:$AQ$200,'Data Validation'!$V$6, 'Data entry'!$AP$6:$AP$200,'Data Validation'!$U$6, 'Data entry'!$BD$6:$BD$200,"&lt;&gt;*Negative*"))</f>
        <v>0</v>
      </c>
      <c r="BE142" s="15">
        <f>SUM(COUNTIFS('Data entry'!$R$6:$R$200,'Summary Data'!$A142,'Data entry'!$B$6:$B$200,{"Confirmed";"Probable"},'Data entry'!$AQ$6:$AQ$200,'Data Validation'!$V$7, 'Data entry'!$AP$6:$AP$200,'Data Validation'!$U$2, 'Data entry'!$BD$6:$BD$200,"&lt;&gt;*Negative*"))</f>
        <v>0</v>
      </c>
      <c r="BF142" s="15">
        <f>SUM(COUNTIFS('Data entry'!$R$6:$R$200,'Summary Data'!$A142,'Data entry'!$B$6:$B$200,{"Confirmed";"Probable"},'Data entry'!$AQ$6:$AQ$200,'Data Validation'!$V$7, 'Data entry'!$AP$6:$AP$200,'Data Validation'!$U$3, 'Data entry'!$BD$6:$BD$200,"&lt;&gt;*Negative*"))</f>
        <v>0</v>
      </c>
      <c r="BG142" s="15">
        <f>SUM(COUNTIFS('Data entry'!$R$6:$R$200,'Summary Data'!$A142,'Data entry'!$B$6:$B$200,{"Confirmed";"Probable"},'Data entry'!$AQ$6:$AQ$200,'Data Validation'!$V$7, 'Data entry'!$AP$6:$AP$200,'Data Validation'!$U$4, 'Data entry'!$BD$6:$BD$200,"&lt;&gt;*Negative*"))</f>
        <v>0</v>
      </c>
      <c r="BH142" s="15">
        <f>SUM(COUNTIFS('Data entry'!$R$6:$R$200,'Summary Data'!$A142,'Data entry'!$B$6:$B$200,{"Confirmed";"Probable"},'Data entry'!$AQ$6:$AQ$200,'Data Validation'!$V$7, 'Data entry'!$AP$6:$AP$200,'Data Validation'!$U$5, 'Data entry'!$BD$6:$BD$200,"&lt;&gt;*Negative*"))</f>
        <v>0</v>
      </c>
      <c r="BI142" s="15">
        <f>SUM(COUNTIFS('Data entry'!$R$6:$R$200,'Summary Data'!$A142,'Data entry'!$B$6:$B$200,{"Confirmed";"Probable"},'Data entry'!$AQ$6:$AQ$200,'Data Validation'!$V$7, 'Data entry'!$AP$6:$AP$200,'Data Validation'!$U$6, 'Data entry'!$BD$6:$BD$200,"&lt;&gt;*Negative*"))</f>
        <v>0</v>
      </c>
      <c r="BJ142" s="15">
        <f>SUM(COUNTIFS('Data entry'!$R$6:$R$200,'Summary Data'!$A142,'Data entry'!$B$6:$B$200,{"Confirmed";"Probable"},'Data entry'!$AQ$6:$AQ$200,'Data Validation'!$V$8, 'Data entry'!$AP$6:$AP$200,'Data Validation'!$U$2, 'Data entry'!$BD$6:$BD$200,"&lt;&gt;*Negative*"))</f>
        <v>0</v>
      </c>
      <c r="BK142" s="15">
        <f>SUM(COUNTIFS('Data entry'!$R$6:$R$200,'Summary Data'!$A142,'Data entry'!$B$6:$B$200,{"Confirmed";"Probable"},'Data entry'!$AQ$6:$AQ$200,'Data Validation'!$V$8, 'Data entry'!$AP$6:$AP$200,'Data Validation'!$U$3, 'Data entry'!$BD$6:$BD$200,"&lt;&gt;*Negative*"))</f>
        <v>0</v>
      </c>
      <c r="BL142" s="15">
        <f>SUM(COUNTIFS('Data entry'!$R$6:$R$200,'Summary Data'!$A142,'Data entry'!$B$6:$B$200,{"Confirmed";"Probable"},'Data entry'!$AQ$6:$AQ$200,'Data Validation'!$V$8, 'Data entry'!$AP$6:$AP$200,'Data Validation'!$U$4, 'Data entry'!$BD$6:$BD$200,"&lt;&gt;*Negative*"))</f>
        <v>0</v>
      </c>
      <c r="BM142" s="15">
        <f>SUM(COUNTIFS('Data entry'!$R$6:$R$200,'Summary Data'!$A142,'Data entry'!$B$6:$B$200,{"Confirmed";"Probable"},'Data entry'!$AQ$6:$AQ$200,'Data Validation'!$V$8, 'Data entry'!$AP$6:$AP$200,'Data Validation'!$U$5, 'Data entry'!$BD$6:$BD$200,"&lt;&gt;*Negative*"))</f>
        <v>0</v>
      </c>
      <c r="BN142" s="15">
        <f>SUM(COUNTIFS('Data entry'!$R$6:$R$200,'Summary Data'!$A142,'Data entry'!$B$6:$B$200,{"Confirmed";"Probable"},'Data entry'!$AQ$6:$AQ$200,'Data Validation'!$V$8, 'Data entry'!$AP$6:$AP$200,'Data Validation'!$U$6, 'Data entry'!$BD$6:$BD$200,"&lt;&gt;*Negative*"))</f>
        <v>0</v>
      </c>
      <c r="BO142" s="15">
        <f>SUM(COUNTIFS('Data entry'!$R$6:$R$200,'Summary Data'!$A142,'Data entry'!$B$6:$B$200,{"Confirmed";"Probable"},'Data entry'!$AQ$6:$AQ$200,'Data Validation'!$V$9, 'Data entry'!$AP$6:$AP$200,'Data Validation'!$U$2, 'Data entry'!$BD$6:$BD$200,"&lt;&gt;*Negative*"))</f>
        <v>0</v>
      </c>
      <c r="BP142" s="15">
        <f>SUM(COUNTIFS('Data entry'!$R$6:$R$200,'Summary Data'!$A142,'Data entry'!$B$6:$B$200,{"Confirmed";"Probable"},'Data entry'!$AQ$6:$AQ$200,'Data Validation'!$V$9, 'Data entry'!$AP$6:$AP$200,'Data Validation'!$U$3, 'Data entry'!$BD$6:$BD$200,"&lt;&gt;*Negative*"))</f>
        <v>0</v>
      </c>
      <c r="BQ142" s="15">
        <f>SUM(COUNTIFS('Data entry'!$R$6:$R$200,'Summary Data'!$A142,'Data entry'!$B$6:$B$200,{"Confirmed";"Probable"},'Data entry'!$AQ$6:$AQ$200,'Data Validation'!$V$9, 'Data entry'!$AP$6:$AP$200,'Data Validation'!$U$4, 'Data entry'!$BD$6:$BD$200,"&lt;&gt;*Negative*"))</f>
        <v>0</v>
      </c>
      <c r="BR142" s="15">
        <f>SUM(COUNTIFS('Data entry'!$R$6:$R$200,'Summary Data'!$A142,'Data entry'!$B$6:$B$200,{"Confirmed";"Probable"},'Data entry'!$AQ$6:$AQ$200,'Data Validation'!$V$9, 'Data entry'!$AP$6:$AP$200,'Data Validation'!$U$5, 'Data entry'!$BD$6:$BD$200,"&lt;&gt;*Negative*"))</f>
        <v>0</v>
      </c>
      <c r="BS142" s="15">
        <f>SUM(COUNTIFS('Data entry'!$R$6:$R$200,'Summary Data'!$A142,'Data entry'!$B$6:$B$200,{"Confirmed";"Probable"},'Data entry'!$AQ$6:$AQ$200,'Data Validation'!$V$9, 'Data entry'!$AP$6:$AP$200,'Data Validation'!$U$6, 'Data entry'!$BD$6:$BD$200,"&lt;&gt;*Negative*"))</f>
        <v>0</v>
      </c>
      <c r="BT142" s="15">
        <f>SUM(COUNTIFS('Data entry'!$R$6:$R$200,'Summary Data'!$A142,'Data entry'!$B$6:$B$200,{"Confirmed";"Probable"},'Data entry'!$AQ$6:$AQ$200,'Data Validation'!$V$10, 'Data entry'!$AP$6:$AP$200,'Data Validation'!$U$2, 'Data entry'!$BD$6:$BD$200,"&lt;&gt;*Negative*"))</f>
        <v>0</v>
      </c>
      <c r="BU142" s="15">
        <f>SUM(COUNTIFS('Data entry'!$R$6:$R$200,'Summary Data'!$A142,'Data entry'!$B$6:$B$200,{"Confirmed";"Probable"},'Data entry'!$AQ$6:$AQ$200,'Data Validation'!$V$10, 'Data entry'!$AP$6:$AP$200,'Data Validation'!$U$3, 'Data entry'!$BD$6:$BD$200,"&lt;&gt;*Negative*"))</f>
        <v>0</v>
      </c>
      <c r="BV142" s="15">
        <f>SUM(COUNTIFS('Data entry'!$R$6:$R$200,'Summary Data'!$A142,'Data entry'!$B$6:$B$200,{"Confirmed";"Probable"},'Data entry'!$AQ$6:$AQ$200,'Data Validation'!$V$10, 'Data entry'!$AP$6:$AP$200,'Data Validation'!$U$4, 'Data entry'!$BD$6:$BD$200,"&lt;&gt;*Negative*"))</f>
        <v>0</v>
      </c>
      <c r="BW142" s="15">
        <f>SUM(COUNTIFS('Data entry'!$R$6:$R$200,'Summary Data'!$A142,'Data entry'!$B$6:$B$200,{"Confirmed";"Probable"},'Data entry'!$AQ$6:$AQ$200,'Data Validation'!$V$10, 'Data entry'!$AP$6:$AP$200,'Data Validation'!$U$5, 'Data entry'!$BD$6:$BD$200,"&lt;&gt;*Negative*"))</f>
        <v>0</v>
      </c>
      <c r="BX142" s="15">
        <f>SUM(COUNTIFS('Data entry'!$R$6:$R$200,'Summary Data'!$A142,'Data entry'!$B$6:$B$200,{"Confirmed";"Probable"},'Data entry'!$AQ$6:$AQ$200,'Data Validation'!$V$10, 'Data entry'!$AP$6:$AP$200,'Data Validation'!$U$6, 'Data entry'!$BD$6:$BD$200,"&lt;&gt;*Negative*"))</f>
        <v>0</v>
      </c>
      <c r="BY142" s="15">
        <f>SUM(COUNTIFS('Data entry'!$R$6:$R$200,'Summary Data'!$A142,'Data entry'!$B$6:$B$200,{"Confirmed";"Probable"},'Data entry'!$AQ$6:$AQ$200,'Data Validation'!$V$11, 'Data entry'!$AP$6:$AP$200,'Data Validation'!$U$2, 'Data entry'!$BD$6:$BD$200,"&lt;&gt;*Negative*"))</f>
        <v>0</v>
      </c>
      <c r="BZ142" s="15">
        <f>SUM(COUNTIFS('Data entry'!$R$6:$R$200,'Summary Data'!$A142,'Data entry'!$B$6:$B$200,{"Confirmed";"Probable"},'Data entry'!$AQ$6:$AQ$200,'Data Validation'!$V$11, 'Data entry'!$AP$6:$AP$200,'Data Validation'!$U$3, 'Data entry'!$BD$6:$BD$200,"&lt;&gt;*Negative*"))</f>
        <v>0</v>
      </c>
      <c r="CA142" s="15">
        <f>SUM(COUNTIFS('Data entry'!$R$6:$R$200,'Summary Data'!$A142,'Data entry'!$B$6:$B$200,{"Confirmed";"Probable"},'Data entry'!$AQ$6:$AQ$200,'Data Validation'!$V$11, 'Data entry'!$AP$6:$AP$200,'Data Validation'!$U$4, 'Data entry'!$BD$6:$BD$200,"&lt;&gt;*Negative*"))</f>
        <v>0</v>
      </c>
      <c r="CB142" s="15">
        <f>SUM(COUNTIFS('Data entry'!$R$6:$R$200,'Summary Data'!$A142,'Data entry'!$B$6:$B$200,{"Confirmed";"Probable"},'Data entry'!$AQ$6:$AQ$200,'Data Validation'!$V$11, 'Data entry'!$AP$6:$AP$200,'Data Validation'!$U$5, 'Data entry'!$BD$6:$BD$200,"&lt;&gt;*Negative*"))</f>
        <v>0</v>
      </c>
      <c r="CC142" s="15">
        <f>SUM(COUNTIFS('Data entry'!$R$6:$R$200,'Summary Data'!$A142,'Data entry'!$B$6:$B$200,{"Confirmed";"Probable"},'Data entry'!$AQ$6:$AQ$200,'Data Validation'!$V$11, 'Data entry'!$AP$6:$AP$200,'Data Validation'!$U$6, 'Data entry'!$BD$6:$BD$200,"&lt;&gt;*Negative*"))</f>
        <v>0</v>
      </c>
    </row>
    <row r="143" spans="1:81" x14ac:dyDescent="0.3">
      <c r="A143" s="12">
        <f>A142+1</f>
        <v>131</v>
      </c>
      <c r="B143" s="13">
        <f>SUM(C143:D143)</f>
        <v>0</v>
      </c>
      <c r="C143" s="13">
        <f>COUNTIFS('Data entry'!$R$6:$R$200,$A143,'Data entry'!$B$6:$B$200,"Confirmed",'Data entry'!$BD$6:$BD$200,"&lt;&gt;*Negative*")</f>
        <v>0</v>
      </c>
      <c r="D143" s="13">
        <f>COUNTIFS('Data entry'!$R$6:$R$200,$A143,'Data entry'!$B$6:$B$200,"Probable",'Data entry'!$BD$6:$BD$200,"&lt;&gt;*Negative*")</f>
        <v>0</v>
      </c>
      <c r="E143" s="13">
        <f>COUNTIFS('Data entry'!$R$6:$R$200,$A143,'Data entry'!$B$6:$B$200,"DNM")</f>
        <v>0</v>
      </c>
      <c r="F143" s="13">
        <f>SUM(COUNTIFS('Data entry'!$R$6:$R$200,'Summary Data'!$A143,'Data entry'!$B$6:$B$200,{"Confirmed";"Probable"},'Data entry'!$AO$6:$AO$200,$F$10, 'Data entry'!$BD$6:$BD$200,"&lt;&gt;*Negative*"))</f>
        <v>0</v>
      </c>
      <c r="G143" s="13">
        <f>SUM(COUNTIFS('Data entry'!$R$6:$R$200,'Summary Data'!$A143,'Data entry'!$B$6:$B$200,{"Confirmed";"Probable"},'Data entry'!$AO$6:$AO$200,$G$10, 'Data entry'!$BD$6:$BD$200,"&lt;&gt;*Negative*"))</f>
        <v>0</v>
      </c>
      <c r="H143" s="13">
        <f>SUM(COUNTIFS('Data entry'!$R$6:$R$200,'Summary Data'!$A143,'Data entry'!$B$6:$B$200,{"Confirmed";"Probable"},'Data entry'!$AO$6:$AO$200,$H$10, 'Data entry'!$BD$6:$BD$200,"&lt;&gt;*Negative*"))</f>
        <v>0</v>
      </c>
      <c r="I143" s="13">
        <f>SUM(COUNTIFS('Data entry'!$R$6:$R$200,'Summary Data'!$A143,'Data entry'!$B$6:$B$200,{"Confirmed";"Probable"},'Data entry'!$AO$6:$AO$200,$I$10, 'Data entry'!$BD$6:$BD$200,"&lt;&gt;*Negative*"))</f>
        <v>0</v>
      </c>
      <c r="J143" s="13">
        <f>SUM(COUNTIFS('Data entry'!$R$6:$R$200,'Summary Data'!$A143,'Data entry'!$B$6:$B$200,{"Confirmed";"Probable"},'Data entry'!$AO$6:$AO$200,$J$10, 'Data entry'!$BD$6:$BD$200,"&lt;&gt;*Negative*"))</f>
        <v>0</v>
      </c>
      <c r="K143" s="13">
        <f>SUM(COUNTIFS('Data entry'!$R$6:$R$200,'Summary Data'!$A143,'Data entry'!$B$6:$B$200,{"Confirmed";"Probable"},'Data entry'!$AO$6:$AO$200,$K$10, 'Data entry'!$BD$6:$BD$200,"&lt;&gt;*Negative*"))</f>
        <v>0</v>
      </c>
      <c r="L143" s="13">
        <f>SUM(COUNTIFS('Data entry'!$R$6:$R$200,'Summary Data'!$A143,'Data entry'!$B$6:$B$200,{"Confirmed";"Probable"},'Data entry'!$AO$6:$AO$200,$L$10, 'Data entry'!$BD$6:$BD$200,"&lt;&gt;*Negative*"))</f>
        <v>0</v>
      </c>
      <c r="M143" s="13">
        <f>SUM(COUNTIFS('Data entry'!$R$6:$R$200,'Summary Data'!$A143,'Data entry'!$B$6:$B$200,{"Confirmed";"Probable"},'Data entry'!$AO$6:$AO$200,$M$10, 'Data entry'!$BD$6:$BD$200,"&lt;&gt;*Negative*"))</f>
        <v>0</v>
      </c>
      <c r="N143" s="13">
        <f>SUM(COUNTIFS('Data entry'!$R$6:$R$200,'Summary Data'!$A143,'Data entry'!$B$6:$B$200,{"Confirmed";"Probable"},'Data entry'!$AO$6:$AO$200,$N$10, 'Data entry'!$BD$6:$BD$200,"&lt;&gt;*Negative*"))</f>
        <v>0</v>
      </c>
      <c r="O143" s="15">
        <f>J143+M143</f>
        <v>0</v>
      </c>
      <c r="P143" s="15">
        <f>F143+G143+H143+I143+K143+L143+N143</f>
        <v>0</v>
      </c>
      <c r="Q143" s="15">
        <f>SUM(COUNTIFS('Data entry'!$R$6:$R$200,'Summary Data'!$A143,'Data entry'!$B$6:$B$200,{"Confirmed";"Probable"},'Data entry'!$AP$6:$AP$200,'Data Validation'!$U$2, 'Data entry'!$BD$6:$BD$200,"&lt;&gt;*Negative*"))</f>
        <v>0</v>
      </c>
      <c r="R143" s="15">
        <f>SUM(COUNTIFS('Data entry'!$R$6:$R$200,'Summary Data'!$A143,'Data entry'!$B$6:$B$200,{"Confirmed";"Probable"},'Data entry'!$AP$6:$AP$200,'Data Validation'!$U$3, 'Data entry'!$BD$6:$BD$200,"&lt;&gt;*Negative*"))</f>
        <v>0</v>
      </c>
      <c r="S143" s="15">
        <f>SUM(COUNTIFS('Data entry'!$R$6:$R$200,'Summary Data'!$A143,'Data entry'!$B$6:$B$200,{"Confirmed";"Probable"},'Data entry'!$AP$6:$AP$200,'Data Validation'!$U$4, 'Data entry'!$BD$6:$BD$200,"&lt;&gt;*Negative*"))</f>
        <v>0</v>
      </c>
      <c r="T143" s="15">
        <f>SUM(COUNTIFS('Data entry'!$R$6:$R$200,'Summary Data'!$A143,'Data entry'!$B$6:$B$200,{"Confirmed";"Probable"},'Data entry'!$AP$6:$AP$200,'Data Validation'!$U$5, 'Data entry'!$BD$6:$BD$200,"&lt;&gt;*Negative*"))</f>
        <v>0</v>
      </c>
      <c r="U143" s="15">
        <f>SUM(COUNTIFS('Data entry'!$R$6:$R$200,'Summary Data'!$A143,'Data entry'!$B$6:$B$200,{"Confirmed";"Probable"},'Data entry'!$AP$6:$AP$200,'Data Validation'!$U$6, 'Data entry'!$BD$6:$BD$200,"&lt;&gt;*Negative*"))</f>
        <v>0</v>
      </c>
      <c r="V143" s="15">
        <f>SUM(COUNTIFS('Data entry'!$R$6:$R$200,'Summary Data'!$A143,'Data entry'!$B$6:$B$200,{"Confirmed";"Probable"},'Data entry'!$AQ$6:$AQ$200,'Data Validation'!$V$2, 'Data entry'!$BD$6:$BD$200,"&lt;&gt;*Negative*"))</f>
        <v>0</v>
      </c>
      <c r="W143" s="15">
        <f>SUM(COUNTIFS('Data entry'!$R$6:$R$200,'Summary Data'!$A143,'Data entry'!$B$6:$B$200,{"Confirmed";"Probable"},'Data entry'!$AQ$6:$AQ$200,'Data Validation'!$V$3, 'Data entry'!$BD$6:$BD$200,"&lt;&gt;*Negative*"))</f>
        <v>0</v>
      </c>
      <c r="X143" s="15">
        <f>SUM(COUNTIFS('Data entry'!$R$6:$R$200,'Summary Data'!$A143,'Data entry'!$B$6:$B$200,{"Confirmed";"Probable"},'Data entry'!$AQ$6:$AQ$200,'Data Validation'!$V$4, 'Data entry'!$BD$6:$BD$200,"&lt;&gt;*Negative*"))</f>
        <v>0</v>
      </c>
      <c r="Y143" s="15">
        <f>SUM(COUNTIFS('Data entry'!$R$6:$R$200,'Summary Data'!$A143,'Data entry'!$B$6:$B$200,{"Confirmed";"Probable"},'Data entry'!$AQ$6:$AQ$200,'Data Validation'!$V$5, 'Data entry'!$BD$6:$BD$200,"&lt;&gt;*Negative*"))</f>
        <v>0</v>
      </c>
      <c r="Z143" s="15">
        <f>SUM(COUNTIFS('Data entry'!$R$6:$R$200,'Summary Data'!$A143,'Data entry'!$B$6:$B$200,{"Confirmed";"Probable"},'Data entry'!$AQ$6:$AQ$200,'Data Validation'!$V$6, 'Data entry'!$BD$6:$BD$200,"&lt;&gt;*Negative*"))</f>
        <v>0</v>
      </c>
      <c r="AA143" s="15">
        <f>SUM(COUNTIFS('Data entry'!$R$6:$R$200,'Summary Data'!$A143,'Data entry'!$B$6:$B$200,{"Confirmed";"Probable"},'Data entry'!$AQ$6:$AQ$200,'Data Validation'!$V$7, 'Data entry'!$BD$6:$BD$200,"&lt;&gt;*Negative*"))</f>
        <v>0</v>
      </c>
      <c r="AB143" s="15">
        <f>SUM(COUNTIFS('Data entry'!$R$6:$R$200,'Summary Data'!$A143,'Data entry'!$B$6:$B$200,{"Confirmed";"Probable"},'Data entry'!$AQ$6:$AQ$200,'Data Validation'!$V$8, 'Data entry'!$BD$6:$BD$200,"&lt;&gt;*Negative*"))</f>
        <v>0</v>
      </c>
      <c r="AC143" s="15">
        <f>SUM(COUNTIFS('Data entry'!$R$6:$R$200,'Summary Data'!$A143,'Data entry'!$B$6:$B$200,{"Confirmed";"Probable"},'Data entry'!$AQ$6:$AQ$200,'Data Validation'!$V$9, 'Data entry'!$BD$6:$BD$200,"&lt;&gt;*Negative*"))</f>
        <v>0</v>
      </c>
      <c r="AD143" s="15">
        <f>SUM(COUNTIFS('Data entry'!$R$6:$R$200,'Summary Data'!$A143,'Data entry'!$B$6:$B$200,{"Confirmed";"Probable"},'Data entry'!$AQ$6:$AQ$200,'Data Validation'!$V$10, 'Data entry'!$BD$6:$BD$200,"&lt;&gt;*Negative*"))</f>
        <v>0</v>
      </c>
      <c r="AE143" s="15">
        <f>SUM(COUNTIFS('Data entry'!$R$6:$R$200,'Summary Data'!$A143,'Data entry'!$B$6:$B$200,{"Confirmed";"Probable"},'Data entry'!$AQ$6:$AQ$200,'Data Validation'!$V$11, 'Data entry'!$BD$6:$BD$200,"&lt;&gt;*Negative*"))</f>
        <v>0</v>
      </c>
      <c r="AF143" s="15">
        <f>SUM(COUNTIFS('Data entry'!$R$6:$R$200,'Summary Data'!$A143,'Data entry'!$B$6:$B$200,{"Confirmed";"Probable"},'Data entry'!$AQ$6:$AQ$200,'Data Validation'!$V$2, 'Data entry'!$AP$6:$AP$200,'Data Validation'!$U$2, 'Data entry'!$BD$6:$BD$200,"&lt;&gt;*Negative*"))</f>
        <v>0</v>
      </c>
      <c r="AG143" s="15">
        <f>SUM(COUNTIFS('Data entry'!$R$6:$R$200,'Summary Data'!$A143,'Data entry'!$B$6:$B$200,{"Confirmed";"Probable"},'Data entry'!$AQ$6:$AQ$200,'Data Validation'!$V$2, 'Data entry'!$AP$6:$AP$200,'Data Validation'!$U$3, 'Data entry'!$BD$6:$BD$200,"&lt;&gt;*Negative*"))</f>
        <v>0</v>
      </c>
      <c r="AH143" s="15">
        <f>SUM(COUNTIFS('Data entry'!$R$6:$R$200,'Summary Data'!$A143,'Data entry'!$B$6:$B$200,{"Confirmed";"Probable"},'Data entry'!$AQ$6:$AQ$200,'Data Validation'!$V$2, 'Data entry'!$AP$6:$AP$200,'Data Validation'!$U$4, 'Data entry'!$BD$6:$BD$200,"&lt;&gt;*Negative*"))</f>
        <v>0</v>
      </c>
      <c r="AI143" s="15">
        <f>SUM(COUNTIFS('Data entry'!$R$6:$R$200,'Summary Data'!$A143,'Data entry'!$B$6:$B$200,{"Confirmed";"Probable"},'Data entry'!$AQ$6:$AQ$200,'Data Validation'!$V$2, 'Data entry'!$AP$6:$AP$200,'Data Validation'!$U$5, 'Data entry'!$BD$6:$BD$200,"&lt;&gt;*Negative*"))</f>
        <v>0</v>
      </c>
      <c r="AJ143" s="15">
        <f>SUM(COUNTIFS('Data entry'!$R$6:$R$200,'Summary Data'!$A143,'Data entry'!$B$6:$B$200,{"Confirmed";"Probable"},'Data entry'!$AQ$6:$AQ$200,'Data Validation'!$V$2, 'Data entry'!$AP$6:$AP$200,'Data Validation'!$U$6, 'Data entry'!$BD$6:$BD$200,"&lt;&gt;*Negative*"))</f>
        <v>0</v>
      </c>
      <c r="AK143" s="15">
        <f>SUM(COUNTIFS('Data entry'!$R$6:$R$200,'Summary Data'!$A143,'Data entry'!$B$6:$B$200,{"Confirmed";"Probable"},'Data entry'!$AQ$6:$AQ$200,'Data Validation'!$V$3, 'Data entry'!$AP$6:$AP$200,'Data Validation'!$U$2, 'Data entry'!$BD$6:$BD$200,"&lt;&gt;*Negative*"))</f>
        <v>0</v>
      </c>
      <c r="AL143" s="15">
        <f>SUM(COUNTIFS('Data entry'!$R$6:$R$200,'Summary Data'!$A143,'Data entry'!$B$6:$B$200,{"Confirmed";"Probable"},'Data entry'!$AQ$6:$AQ$200,'Data Validation'!$V$3, 'Data entry'!$AP$6:$AP$200,'Data Validation'!$U$3, 'Data entry'!$BD$6:$BD$200,"&lt;&gt;*Negative*"))</f>
        <v>0</v>
      </c>
      <c r="AM143" s="15">
        <f>SUM(COUNTIFS('Data entry'!$R$6:$R$200,'Summary Data'!$A143,'Data entry'!$B$6:$B$200,{"Confirmed";"Probable"},'Data entry'!$AQ$6:$AQ$200,'Data Validation'!$V$3, 'Data entry'!$AP$6:$AP$200,'Data Validation'!$U$4, 'Data entry'!$BD$6:$BD$200,"&lt;&gt;*Negative*"))</f>
        <v>0</v>
      </c>
      <c r="AN143" s="15">
        <f>SUM(COUNTIFS('Data entry'!$R$6:$R$200,'Summary Data'!$A143,'Data entry'!$B$6:$B$200,{"Confirmed";"Probable"},'Data entry'!$AQ$6:$AQ$200,'Data Validation'!$V$3, 'Data entry'!$AP$6:$AP$200,'Data Validation'!$U$5, 'Data entry'!$BD$6:$BD$200,"&lt;&gt;*Negative*"))</f>
        <v>0</v>
      </c>
      <c r="AO143" s="15">
        <f>SUM(COUNTIFS('Data entry'!$R$6:$R$200,'Summary Data'!$A143,'Data entry'!$B$6:$B$200,{"Confirmed";"Probable"},'Data entry'!$AQ$6:$AQ$200,'Data Validation'!$V$3, 'Data entry'!$AP$6:$AP$200,'Data Validation'!$U$6, 'Data entry'!$BD$6:$BD$200,"&lt;&gt;*Negative*"))</f>
        <v>0</v>
      </c>
      <c r="AP143" s="15">
        <f>SUM(COUNTIFS('Data entry'!$R$6:$R$200,'Summary Data'!$A143,'Data entry'!$B$6:$B$200,{"Confirmed";"Probable"},'Data entry'!$AQ$6:$AQ$200,'Data Validation'!$V$4, 'Data entry'!$AP$6:$AP$200,'Data Validation'!$U$2, 'Data entry'!$BD$6:$BD$200,"&lt;&gt;*Negative*"))</f>
        <v>0</v>
      </c>
      <c r="AQ143" s="15">
        <f>SUM(COUNTIFS('Data entry'!$R$6:$R$200,'Summary Data'!$A143,'Data entry'!$B$6:$B$200,{"Confirmed";"Probable"},'Data entry'!$AQ$6:$AQ$200,'Data Validation'!$V$4, 'Data entry'!$AP$6:$AP$200,'Data Validation'!$U$3, 'Data entry'!$BD$6:$BD$200,"&lt;&gt;*Negative*"))</f>
        <v>0</v>
      </c>
      <c r="AR143" s="15">
        <f>SUM(COUNTIFS('Data entry'!$R$6:$R$200,'Summary Data'!$A143,'Data entry'!$B$6:$B$200,{"Confirmed";"Probable"},'Data entry'!$AQ$6:$AQ$200,'Data Validation'!$V$4, 'Data entry'!$AP$6:$AP$200,'Data Validation'!$U$4, 'Data entry'!$BD$6:$BD$200,"&lt;&gt;*Negative*"))</f>
        <v>0</v>
      </c>
      <c r="AS143" s="15">
        <f>SUM(COUNTIFS('Data entry'!$R$6:$R$200,'Summary Data'!$A143,'Data entry'!$B$6:$B$200,{"Confirmed";"Probable"},'Data entry'!$AQ$6:$AQ$200,'Data Validation'!$V$4, 'Data entry'!$AP$6:$AP$200,'Data Validation'!$U$5, 'Data entry'!$BD$6:$BD$200,"&lt;&gt;*Negative*"))</f>
        <v>0</v>
      </c>
      <c r="AT143" s="15">
        <f>SUM(COUNTIFS('Data entry'!$R$6:$R$200,'Summary Data'!$A143,'Data entry'!$B$6:$B$200,{"Confirmed";"Probable"},'Data entry'!$AQ$6:$AQ$200,'Data Validation'!$V$4, 'Data entry'!$AP$6:$AP$200,'Data Validation'!$U$6, 'Data entry'!$BD$6:$BD$200,"&lt;&gt;*Negative*"))</f>
        <v>0</v>
      </c>
      <c r="AU143" s="15">
        <f>SUM(COUNTIFS('Data entry'!$R$6:$R$200,'Summary Data'!$A143,'Data entry'!$B$6:$B$200,{"Confirmed";"Probable"},'Data entry'!$AQ$6:$AQ$200,'Data Validation'!$V$5, 'Data entry'!$AP$6:$AP$200,'Data Validation'!$U$2, 'Data entry'!$BD$6:$BD$200,"&lt;&gt;*Negative*"))</f>
        <v>0</v>
      </c>
      <c r="AV143" s="15">
        <f>SUM(COUNTIFS('Data entry'!$R$6:$R$200,'Summary Data'!$A143,'Data entry'!$B$6:$B$200,{"Confirmed";"Probable"},'Data entry'!$AQ$6:$AQ$200,'Data Validation'!$V$5, 'Data entry'!$AP$6:$AP$200,'Data Validation'!$U$3, 'Data entry'!$BD$6:$BD$200,"&lt;&gt;*Negative*"))</f>
        <v>0</v>
      </c>
      <c r="AW143" s="15">
        <f>SUM(COUNTIFS('Data entry'!$R$6:$R$200,'Summary Data'!$A143,'Data entry'!$B$6:$B$200,{"Confirmed";"Probable"},'Data entry'!$AQ$6:$AQ$200,'Data Validation'!$V$5, 'Data entry'!$AP$6:$AP$200,'Data Validation'!$U$4, 'Data entry'!$BD$6:$BD$200,"&lt;&gt;*Negative*"))</f>
        <v>0</v>
      </c>
      <c r="AX143" s="15">
        <f>SUM(COUNTIFS('Data entry'!$R$6:$R$200,'Summary Data'!$A143,'Data entry'!$B$6:$B$200,{"Confirmed";"Probable"},'Data entry'!$AQ$6:$AQ$200,'Data Validation'!$V$5, 'Data entry'!$AP$6:$AP$200,'Data Validation'!$U$5, 'Data entry'!$BD$6:$BD$200,"&lt;&gt;*Negative*"))</f>
        <v>0</v>
      </c>
      <c r="AY143" s="15">
        <f>SUM(COUNTIFS('Data entry'!$R$6:$R$200,'Summary Data'!$A143,'Data entry'!$B$6:$B$200,{"Confirmed";"Probable"},'Data entry'!$AQ$6:$AQ$200,'Data Validation'!$V$5, 'Data entry'!$AP$6:$AP$200,'Data Validation'!$U$6, 'Data entry'!$BD$6:$BD$200,"&lt;&gt;*Negative*"))</f>
        <v>0</v>
      </c>
      <c r="AZ143" s="15">
        <f>SUM(COUNTIFS('Data entry'!$R$6:$R$200,'Summary Data'!$A143,'Data entry'!$B$6:$B$200,{"Confirmed";"Probable"},'Data entry'!$AQ$6:$AQ$200,'Data Validation'!$V$6, 'Data entry'!$AP$6:$AP$200,'Data Validation'!$U$2, 'Data entry'!$BD$6:$BD$200,"&lt;&gt;*Negative*"))</f>
        <v>0</v>
      </c>
      <c r="BA143" s="15">
        <f>SUM(COUNTIFS('Data entry'!$R$6:$R$200,'Summary Data'!$A143,'Data entry'!$B$6:$B$200,{"Confirmed";"Probable"},'Data entry'!$AQ$6:$AQ$200,'Data Validation'!$V$6, 'Data entry'!$AP$6:$AP$200,'Data Validation'!$U$3, 'Data entry'!$BD$6:$BD$200,"&lt;&gt;*Negative*"))</f>
        <v>0</v>
      </c>
      <c r="BB143" s="15">
        <f>SUM(COUNTIFS('Data entry'!$R$6:$R$200,'Summary Data'!$A143,'Data entry'!$B$6:$B$200,{"Confirmed";"Probable"},'Data entry'!$AQ$6:$AQ$200,'Data Validation'!$V$6, 'Data entry'!$AP$6:$AP$200,'Data Validation'!$U$4, 'Data entry'!$BD$6:$BD$200,"&lt;&gt;*Negative*"))</f>
        <v>0</v>
      </c>
      <c r="BC143" s="15">
        <f>SUM(COUNTIFS('Data entry'!$R$6:$R$200,'Summary Data'!$A143,'Data entry'!$B$6:$B$200,{"Confirmed";"Probable"},'Data entry'!$AQ$6:$AQ$200,'Data Validation'!$V$6, 'Data entry'!$AP$6:$AP$200,'Data Validation'!$U$5, 'Data entry'!$BD$6:$BD$200,"&lt;&gt;*Negative*"))</f>
        <v>0</v>
      </c>
      <c r="BD143" s="15">
        <f>SUM(COUNTIFS('Data entry'!$R$6:$R$200,'Summary Data'!$A143,'Data entry'!$B$6:$B$200,{"Confirmed";"Probable"},'Data entry'!$AQ$6:$AQ$200,'Data Validation'!$V$6, 'Data entry'!$AP$6:$AP$200,'Data Validation'!$U$6, 'Data entry'!$BD$6:$BD$200,"&lt;&gt;*Negative*"))</f>
        <v>0</v>
      </c>
      <c r="BE143" s="15">
        <f>SUM(COUNTIFS('Data entry'!$R$6:$R$200,'Summary Data'!$A143,'Data entry'!$B$6:$B$200,{"Confirmed";"Probable"},'Data entry'!$AQ$6:$AQ$200,'Data Validation'!$V$7, 'Data entry'!$AP$6:$AP$200,'Data Validation'!$U$2, 'Data entry'!$BD$6:$BD$200,"&lt;&gt;*Negative*"))</f>
        <v>0</v>
      </c>
      <c r="BF143" s="15">
        <f>SUM(COUNTIFS('Data entry'!$R$6:$R$200,'Summary Data'!$A143,'Data entry'!$B$6:$B$200,{"Confirmed";"Probable"},'Data entry'!$AQ$6:$AQ$200,'Data Validation'!$V$7, 'Data entry'!$AP$6:$AP$200,'Data Validation'!$U$3, 'Data entry'!$BD$6:$BD$200,"&lt;&gt;*Negative*"))</f>
        <v>0</v>
      </c>
      <c r="BG143" s="15">
        <f>SUM(COUNTIFS('Data entry'!$R$6:$R$200,'Summary Data'!$A143,'Data entry'!$B$6:$B$200,{"Confirmed";"Probable"},'Data entry'!$AQ$6:$AQ$200,'Data Validation'!$V$7, 'Data entry'!$AP$6:$AP$200,'Data Validation'!$U$4, 'Data entry'!$BD$6:$BD$200,"&lt;&gt;*Negative*"))</f>
        <v>0</v>
      </c>
      <c r="BH143" s="15">
        <f>SUM(COUNTIFS('Data entry'!$R$6:$R$200,'Summary Data'!$A143,'Data entry'!$B$6:$B$200,{"Confirmed";"Probable"},'Data entry'!$AQ$6:$AQ$200,'Data Validation'!$V$7, 'Data entry'!$AP$6:$AP$200,'Data Validation'!$U$5, 'Data entry'!$BD$6:$BD$200,"&lt;&gt;*Negative*"))</f>
        <v>0</v>
      </c>
      <c r="BI143" s="15">
        <f>SUM(COUNTIFS('Data entry'!$R$6:$R$200,'Summary Data'!$A143,'Data entry'!$B$6:$B$200,{"Confirmed";"Probable"},'Data entry'!$AQ$6:$AQ$200,'Data Validation'!$V$7, 'Data entry'!$AP$6:$AP$200,'Data Validation'!$U$6, 'Data entry'!$BD$6:$BD$200,"&lt;&gt;*Negative*"))</f>
        <v>0</v>
      </c>
      <c r="BJ143" s="15">
        <f>SUM(COUNTIFS('Data entry'!$R$6:$R$200,'Summary Data'!$A143,'Data entry'!$B$6:$B$200,{"Confirmed";"Probable"},'Data entry'!$AQ$6:$AQ$200,'Data Validation'!$V$8, 'Data entry'!$AP$6:$AP$200,'Data Validation'!$U$2, 'Data entry'!$BD$6:$BD$200,"&lt;&gt;*Negative*"))</f>
        <v>0</v>
      </c>
      <c r="BK143" s="15">
        <f>SUM(COUNTIFS('Data entry'!$R$6:$R$200,'Summary Data'!$A143,'Data entry'!$B$6:$B$200,{"Confirmed";"Probable"},'Data entry'!$AQ$6:$AQ$200,'Data Validation'!$V$8, 'Data entry'!$AP$6:$AP$200,'Data Validation'!$U$3, 'Data entry'!$BD$6:$BD$200,"&lt;&gt;*Negative*"))</f>
        <v>0</v>
      </c>
      <c r="BL143" s="15">
        <f>SUM(COUNTIFS('Data entry'!$R$6:$R$200,'Summary Data'!$A143,'Data entry'!$B$6:$B$200,{"Confirmed";"Probable"},'Data entry'!$AQ$6:$AQ$200,'Data Validation'!$V$8, 'Data entry'!$AP$6:$AP$200,'Data Validation'!$U$4, 'Data entry'!$BD$6:$BD$200,"&lt;&gt;*Negative*"))</f>
        <v>0</v>
      </c>
      <c r="BM143" s="15">
        <f>SUM(COUNTIFS('Data entry'!$R$6:$R$200,'Summary Data'!$A143,'Data entry'!$B$6:$B$200,{"Confirmed";"Probable"},'Data entry'!$AQ$6:$AQ$200,'Data Validation'!$V$8, 'Data entry'!$AP$6:$AP$200,'Data Validation'!$U$5, 'Data entry'!$BD$6:$BD$200,"&lt;&gt;*Negative*"))</f>
        <v>0</v>
      </c>
      <c r="BN143" s="15">
        <f>SUM(COUNTIFS('Data entry'!$R$6:$R$200,'Summary Data'!$A143,'Data entry'!$B$6:$B$200,{"Confirmed";"Probable"},'Data entry'!$AQ$6:$AQ$200,'Data Validation'!$V$8, 'Data entry'!$AP$6:$AP$200,'Data Validation'!$U$6, 'Data entry'!$BD$6:$BD$200,"&lt;&gt;*Negative*"))</f>
        <v>0</v>
      </c>
      <c r="BO143" s="15">
        <f>SUM(COUNTIFS('Data entry'!$R$6:$R$200,'Summary Data'!$A143,'Data entry'!$B$6:$B$200,{"Confirmed";"Probable"},'Data entry'!$AQ$6:$AQ$200,'Data Validation'!$V$9, 'Data entry'!$AP$6:$AP$200,'Data Validation'!$U$2, 'Data entry'!$BD$6:$BD$200,"&lt;&gt;*Negative*"))</f>
        <v>0</v>
      </c>
      <c r="BP143" s="15">
        <f>SUM(COUNTIFS('Data entry'!$R$6:$R$200,'Summary Data'!$A143,'Data entry'!$B$6:$B$200,{"Confirmed";"Probable"},'Data entry'!$AQ$6:$AQ$200,'Data Validation'!$V$9, 'Data entry'!$AP$6:$AP$200,'Data Validation'!$U$3, 'Data entry'!$BD$6:$BD$200,"&lt;&gt;*Negative*"))</f>
        <v>0</v>
      </c>
      <c r="BQ143" s="15">
        <f>SUM(COUNTIFS('Data entry'!$R$6:$R$200,'Summary Data'!$A143,'Data entry'!$B$6:$B$200,{"Confirmed";"Probable"},'Data entry'!$AQ$6:$AQ$200,'Data Validation'!$V$9, 'Data entry'!$AP$6:$AP$200,'Data Validation'!$U$4, 'Data entry'!$BD$6:$BD$200,"&lt;&gt;*Negative*"))</f>
        <v>0</v>
      </c>
      <c r="BR143" s="15">
        <f>SUM(COUNTIFS('Data entry'!$R$6:$R$200,'Summary Data'!$A143,'Data entry'!$B$6:$B$200,{"Confirmed";"Probable"},'Data entry'!$AQ$6:$AQ$200,'Data Validation'!$V$9, 'Data entry'!$AP$6:$AP$200,'Data Validation'!$U$5, 'Data entry'!$BD$6:$BD$200,"&lt;&gt;*Negative*"))</f>
        <v>0</v>
      </c>
      <c r="BS143" s="15">
        <f>SUM(COUNTIFS('Data entry'!$R$6:$R$200,'Summary Data'!$A143,'Data entry'!$B$6:$B$200,{"Confirmed";"Probable"},'Data entry'!$AQ$6:$AQ$200,'Data Validation'!$V$9, 'Data entry'!$AP$6:$AP$200,'Data Validation'!$U$6, 'Data entry'!$BD$6:$BD$200,"&lt;&gt;*Negative*"))</f>
        <v>0</v>
      </c>
      <c r="BT143" s="15">
        <f>SUM(COUNTIFS('Data entry'!$R$6:$R$200,'Summary Data'!$A143,'Data entry'!$B$6:$B$200,{"Confirmed";"Probable"},'Data entry'!$AQ$6:$AQ$200,'Data Validation'!$V$10, 'Data entry'!$AP$6:$AP$200,'Data Validation'!$U$2, 'Data entry'!$BD$6:$BD$200,"&lt;&gt;*Negative*"))</f>
        <v>0</v>
      </c>
      <c r="BU143" s="15">
        <f>SUM(COUNTIFS('Data entry'!$R$6:$R$200,'Summary Data'!$A143,'Data entry'!$B$6:$B$200,{"Confirmed";"Probable"},'Data entry'!$AQ$6:$AQ$200,'Data Validation'!$V$10, 'Data entry'!$AP$6:$AP$200,'Data Validation'!$U$3, 'Data entry'!$BD$6:$BD$200,"&lt;&gt;*Negative*"))</f>
        <v>0</v>
      </c>
      <c r="BV143" s="15">
        <f>SUM(COUNTIFS('Data entry'!$R$6:$R$200,'Summary Data'!$A143,'Data entry'!$B$6:$B$200,{"Confirmed";"Probable"},'Data entry'!$AQ$6:$AQ$200,'Data Validation'!$V$10, 'Data entry'!$AP$6:$AP$200,'Data Validation'!$U$4, 'Data entry'!$BD$6:$BD$200,"&lt;&gt;*Negative*"))</f>
        <v>0</v>
      </c>
      <c r="BW143" s="15">
        <f>SUM(COUNTIFS('Data entry'!$R$6:$R$200,'Summary Data'!$A143,'Data entry'!$B$6:$B$200,{"Confirmed";"Probable"},'Data entry'!$AQ$6:$AQ$200,'Data Validation'!$V$10, 'Data entry'!$AP$6:$AP$200,'Data Validation'!$U$5, 'Data entry'!$BD$6:$BD$200,"&lt;&gt;*Negative*"))</f>
        <v>0</v>
      </c>
      <c r="BX143" s="15">
        <f>SUM(COUNTIFS('Data entry'!$R$6:$R$200,'Summary Data'!$A143,'Data entry'!$B$6:$B$200,{"Confirmed";"Probable"},'Data entry'!$AQ$6:$AQ$200,'Data Validation'!$V$10, 'Data entry'!$AP$6:$AP$200,'Data Validation'!$U$6, 'Data entry'!$BD$6:$BD$200,"&lt;&gt;*Negative*"))</f>
        <v>0</v>
      </c>
      <c r="BY143" s="15">
        <f>SUM(COUNTIFS('Data entry'!$R$6:$R$200,'Summary Data'!$A143,'Data entry'!$B$6:$B$200,{"Confirmed";"Probable"},'Data entry'!$AQ$6:$AQ$200,'Data Validation'!$V$11, 'Data entry'!$AP$6:$AP$200,'Data Validation'!$U$2, 'Data entry'!$BD$6:$BD$200,"&lt;&gt;*Negative*"))</f>
        <v>0</v>
      </c>
      <c r="BZ143" s="15">
        <f>SUM(COUNTIFS('Data entry'!$R$6:$R$200,'Summary Data'!$A143,'Data entry'!$B$6:$B$200,{"Confirmed";"Probable"},'Data entry'!$AQ$6:$AQ$200,'Data Validation'!$V$11, 'Data entry'!$AP$6:$AP$200,'Data Validation'!$U$3, 'Data entry'!$BD$6:$BD$200,"&lt;&gt;*Negative*"))</f>
        <v>0</v>
      </c>
      <c r="CA143" s="15">
        <f>SUM(COUNTIFS('Data entry'!$R$6:$R$200,'Summary Data'!$A143,'Data entry'!$B$6:$B$200,{"Confirmed";"Probable"},'Data entry'!$AQ$6:$AQ$200,'Data Validation'!$V$11, 'Data entry'!$AP$6:$AP$200,'Data Validation'!$U$4, 'Data entry'!$BD$6:$BD$200,"&lt;&gt;*Negative*"))</f>
        <v>0</v>
      </c>
      <c r="CB143" s="15">
        <f>SUM(COUNTIFS('Data entry'!$R$6:$R$200,'Summary Data'!$A143,'Data entry'!$B$6:$B$200,{"Confirmed";"Probable"},'Data entry'!$AQ$6:$AQ$200,'Data Validation'!$V$11, 'Data entry'!$AP$6:$AP$200,'Data Validation'!$U$5, 'Data entry'!$BD$6:$BD$200,"&lt;&gt;*Negative*"))</f>
        <v>0</v>
      </c>
      <c r="CC143" s="15">
        <f>SUM(COUNTIFS('Data entry'!$R$6:$R$200,'Summary Data'!$A143,'Data entry'!$B$6:$B$200,{"Confirmed";"Probable"},'Data entry'!$AQ$6:$AQ$200,'Data Validation'!$V$11, 'Data entry'!$AP$6:$AP$200,'Data Validation'!$U$6, 'Data entry'!$BD$6:$BD$200,"&lt;&gt;*Negative*"))</f>
        <v>0</v>
      </c>
    </row>
  </sheetData>
  <sheetProtection algorithmName="SHA-512" hashValue="HSOvewp8+JWTnyyck1Ga0COReRu5GQVx0AZUzPVvDykWmBCCmsariFKKxGG3IvWGdugMFqGaLzXijf3orheocw==" saltValue="12AAXUWz0MOlL8qohmum7A==" spinCount="100000" sheet="1" objects="1" scenarios="1" selectLockedCells="1"/>
  <mergeCells count="12">
    <mergeCell ref="Q8:U8"/>
    <mergeCell ref="V8:AE8"/>
    <mergeCell ref="AF8:AJ8"/>
    <mergeCell ref="AY8:CC8"/>
    <mergeCell ref="C8:E8"/>
    <mergeCell ref="F8:P8"/>
    <mergeCell ref="N6:P6"/>
    <mergeCell ref="N1:P1"/>
    <mergeCell ref="N2:P2"/>
    <mergeCell ref="N3:P3"/>
    <mergeCell ref="N4:P4"/>
    <mergeCell ref="N5:P5"/>
  </mergeCells>
  <pageMargins left="0.7" right="0.7" top="0.75" bottom="0.75" header="0.3" footer="0.3"/>
  <legacy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4"/>
  </sheetPr>
  <dimension ref="A1:J201"/>
  <sheetViews>
    <sheetView topLeftCell="C5" zoomScale="85" zoomScaleNormal="85" workbookViewId="0">
      <selection activeCell="E18" sqref="E18"/>
    </sheetView>
  </sheetViews>
  <sheetFormatPr defaultColWidth="8.81640625" defaultRowHeight="15" x14ac:dyDescent="0.25"/>
  <cols>
    <col min="1" max="1" width="8.81640625" style="32" hidden="1" customWidth="1"/>
    <col min="2" max="2" width="17.6328125" style="32" hidden="1" customWidth="1"/>
    <col min="3" max="3" width="12" style="32" customWidth="1"/>
    <col min="4" max="4" width="13.81640625" style="99" customWidth="1"/>
    <col min="5" max="5" width="19.7265625" style="32" customWidth="1"/>
    <col min="6" max="6" width="13.54296875" style="32" customWidth="1"/>
    <col min="7" max="7" width="13.81640625" style="32" customWidth="1"/>
    <col min="8" max="8" width="8.81640625" style="32"/>
    <col min="9" max="9" width="18" style="99" customWidth="1"/>
    <col min="10" max="10" width="10.26953125" style="32" customWidth="1"/>
    <col min="11" max="11" width="22.453125" style="32" customWidth="1"/>
    <col min="12" max="16384" width="8.81640625" style="32"/>
  </cols>
  <sheetData>
    <row r="1" spans="1:10" hidden="1" x14ac:dyDescent="0.25"/>
    <row r="2" spans="1:10" hidden="1" x14ac:dyDescent="0.25"/>
    <row r="3" spans="1:10" hidden="1" x14ac:dyDescent="0.25"/>
    <row r="4" spans="1:10" hidden="1" x14ac:dyDescent="0.25"/>
    <row r="5" spans="1:10" ht="125.55" customHeight="1" x14ac:dyDescent="0.25">
      <c r="B5" s="177" t="str">
        <f>'Data entry'!H5</f>
        <v>Case #</v>
      </c>
      <c r="C5" s="178" t="str">
        <f>'Data entry'!BJ5</f>
        <v>Assign Transmission Map Identifier (TMI) for each case, e.g., EX1</v>
      </c>
      <c r="D5" s="179" t="str">
        <f>'Data entry'!R5</f>
        <v xml:space="preserve">For Cases: Symptom Onset Date or Testing Date if Asx 
(yyyy-mm-dd)*  </v>
      </c>
      <c r="E5" s="178" t="str">
        <f>'Data entry'!BM5</f>
        <v xml:space="preserve">Transmission Map Comments </v>
      </c>
      <c r="F5" s="178" t="str">
        <f>'Data entry'!BK5</f>
        <v>Enter TMI for potential SOI,  e.g., EX2- indicating EX2 is the source for EX1 (leave blank if none)</v>
      </c>
      <c r="G5" s="178" t="str">
        <f>'Data entry'!BL5</f>
        <v>Enter Transmission receipient TMI, e.g. EX3- indicating EX1 passed on to EX3 (leave blank if none)</v>
      </c>
      <c r="H5" s="178" t="str">
        <f>'Data entry'!BN5</f>
        <v>Initials</v>
      </c>
      <c r="I5" s="179" t="str">
        <f>'Data entry'!S5</f>
        <v>Last Day on Premise (if Case) OR Last day on Premise with Case (if Contact) 
(yyyy-mm-dd)*</v>
      </c>
      <c r="J5" s="178" t="str">
        <f>'Data entry'!AR5</f>
        <v>Building/ Floor/ Unit/ Team</v>
      </c>
    </row>
    <row r="6" spans="1:10" x14ac:dyDescent="0.25">
      <c r="A6" s="32" t="str">
        <f>IF(OR('Data entry'!B6="Probable", 'Data entry'!B6="Confirmed"),ROW(),"")</f>
        <v/>
      </c>
      <c r="B6" s="32" t="str">
        <f>IF(ROWS($6:6)&gt;COUNT($A:$A),"",INDEX('Data entry'!H:H,SMALL($A:$A,ROWS($6:6))))</f>
        <v/>
      </c>
      <c r="C6" s="32" t="str">
        <f>IF(ROWS($6:6)&gt;COUNT($A:$A),"",INDEX('Data entry'!BJ:BJ,SMALL($A:$A,ROWS($6:6))))</f>
        <v/>
      </c>
      <c r="D6" s="99" t="str">
        <f>IF(ROWS($6:6)&gt;COUNT($A:$A),"",INDEX('Data entry'!R:R,SMALL($A:$A,ROWS($6:6))))</f>
        <v/>
      </c>
      <c r="E6" s="32" t="str">
        <f>IF(ROWS($6:6)&gt;COUNT($A:$A),"",INDEX('Data entry'!BM:BM,SMALL($A:$A,ROWS($6:6))))</f>
        <v/>
      </c>
      <c r="F6" s="32" t="str">
        <f>IF(ROWS($6:6)&gt;COUNT($A:$A),"",INDEX('Data entry'!BK:BK,SMALL($A:$A,ROWS($6:6))))</f>
        <v/>
      </c>
      <c r="G6" s="32" t="str">
        <f>IF(ROWS($6:6)&gt;COUNT($A:$A),"",INDEX('Data entry'!BL:BL,SMALL($A:$A,ROWS($6:6))))</f>
        <v/>
      </c>
      <c r="H6" s="32" t="str">
        <f>IF(ROWS($6:6)&gt;COUNT($A:$A),"",INDEX('Data entry'!BN:BN,SMALL($A:$A,ROWS($6:6))))</f>
        <v/>
      </c>
      <c r="I6" s="99" t="str">
        <f>IF(ROWS($6:6)&gt;COUNT($A:$A),"",INDEX('Data entry'!S:S,SMALL($A:$A,ROWS($6:6))))</f>
        <v/>
      </c>
      <c r="J6" s="32" t="str">
        <f>IF(ROWS($6:6)&gt;COUNT($A:$A),"",INDEX('Data entry'!AR:AR,SMALL($A:$A,ROWS($6:6))))</f>
        <v/>
      </c>
    </row>
    <row r="7" spans="1:10" x14ac:dyDescent="0.25">
      <c r="A7" s="32" t="str">
        <f>IF(OR('Data entry'!B7="Probable", 'Data entry'!B7="Confirmed"),ROW(),"")</f>
        <v/>
      </c>
      <c r="B7" s="32" t="str">
        <f>IF(ROWS($6:7)&gt;COUNT($A:$A),"",INDEX('Data entry'!H:H,SMALL($A:$A,ROWS($6:7))))</f>
        <v/>
      </c>
      <c r="C7" s="32" t="str">
        <f>IF(ROWS($6:7)&gt;COUNT($A:$A),"",INDEX('Data entry'!BJ:BJ,SMALL($A:$A,ROWS($6:7))))</f>
        <v/>
      </c>
      <c r="D7" s="99" t="str">
        <f>IF(ROWS($6:7)&gt;COUNT($A:$A),"",INDEX('Data entry'!R:R,SMALL($A:$A,ROWS($6:7))))</f>
        <v/>
      </c>
      <c r="E7" s="32" t="str">
        <f>IF(ROWS($6:7)&gt;COUNT($A:$A),"",INDEX('Data entry'!BM:BM,SMALL($A:$A,ROWS($6:7))))</f>
        <v/>
      </c>
      <c r="F7" s="32" t="str">
        <f>IF(ROWS($6:7)&gt;COUNT($A:$A),"",INDEX('Data entry'!BK:BK,SMALL($A:$A,ROWS($6:7))))</f>
        <v/>
      </c>
      <c r="G7" s="32" t="str">
        <f>IF(ROWS($6:7)&gt;COUNT($A:$A),"",INDEX('Data entry'!BL:BL,SMALL($A:$A,ROWS($6:7))))</f>
        <v/>
      </c>
      <c r="H7" s="32" t="str">
        <f>IF(ROWS($6:7)&gt;COUNT($A:$A),"",INDEX('Data entry'!BN:BN,SMALL($A:$A,ROWS($6:7))))</f>
        <v/>
      </c>
      <c r="I7" s="99" t="str">
        <f>IF(ROWS($6:7)&gt;COUNT($A:$A),"",INDEX('Data entry'!S:S,SMALL($A:$A,ROWS($6:7))))</f>
        <v/>
      </c>
      <c r="J7" s="32" t="str">
        <f>IF(ROWS($6:7)&gt;COUNT($A:$A),"",INDEX('Data entry'!AR:AR,SMALL($A:$A,ROWS($6:7))))</f>
        <v/>
      </c>
    </row>
    <row r="8" spans="1:10" x14ac:dyDescent="0.25">
      <c r="A8" s="32" t="str">
        <f>IF(OR('Data entry'!B8="Probable", 'Data entry'!B8="Confirmed"),ROW(),"")</f>
        <v/>
      </c>
      <c r="B8" s="32" t="str">
        <f>IF(ROWS($6:8)&gt;COUNT($A:$A),"",INDEX('Data entry'!H:H,SMALL($A:$A,ROWS($6:8))))</f>
        <v/>
      </c>
      <c r="C8" s="32" t="str">
        <f>IF(ROWS($6:8)&gt;COUNT($A:$A),"",INDEX('Data entry'!BJ:BJ,SMALL($A:$A,ROWS($6:8))))</f>
        <v/>
      </c>
      <c r="D8" s="99" t="str">
        <f>IF(ROWS($6:8)&gt;COUNT($A:$A),"",INDEX('Data entry'!R:R,SMALL($A:$A,ROWS($6:8))))</f>
        <v/>
      </c>
      <c r="E8" s="32" t="str">
        <f>IF(ROWS($6:8)&gt;COUNT($A:$A),"",INDEX('Data entry'!BM:BM,SMALL($A:$A,ROWS($6:8))))</f>
        <v/>
      </c>
      <c r="F8" s="32" t="str">
        <f>IF(ROWS($6:8)&gt;COUNT($A:$A),"",INDEX('Data entry'!BK:BK,SMALL($A:$A,ROWS($6:8))))</f>
        <v/>
      </c>
      <c r="G8" s="32" t="str">
        <f>IF(ROWS($6:8)&gt;COUNT($A:$A),"",INDEX('Data entry'!BL:BL,SMALL($A:$A,ROWS($6:8))))</f>
        <v/>
      </c>
      <c r="H8" s="32" t="str">
        <f>IF(ROWS($6:8)&gt;COUNT($A:$A),"",INDEX('Data entry'!BN:BN,SMALL($A:$A,ROWS($6:8))))</f>
        <v/>
      </c>
      <c r="I8" s="99" t="str">
        <f>IF(ROWS($6:8)&gt;COUNT($A:$A),"",INDEX('Data entry'!S:S,SMALL($A:$A,ROWS($6:8))))</f>
        <v/>
      </c>
      <c r="J8" s="32" t="str">
        <f>IF(ROWS($6:8)&gt;COUNT($A:$A),"",INDEX('Data entry'!AR:AR,SMALL($A:$A,ROWS($6:8))))</f>
        <v/>
      </c>
    </row>
    <row r="9" spans="1:10" x14ac:dyDescent="0.25">
      <c r="A9" s="32" t="str">
        <f>IF(OR('Data entry'!B9="Probable", 'Data entry'!B9="Confirmed"),ROW(),"")</f>
        <v/>
      </c>
      <c r="B9" s="32" t="str">
        <f>IF(ROWS($6:9)&gt;COUNT($A:$A),"",INDEX('Data entry'!H:H,SMALL($A:$A,ROWS($6:9))))</f>
        <v/>
      </c>
      <c r="C9" s="32" t="str">
        <f>IF(ROWS($6:9)&gt;COUNT($A:$A),"",INDEX('Data entry'!BJ:BJ,SMALL($A:$A,ROWS($6:9))))</f>
        <v/>
      </c>
      <c r="D9" s="99" t="str">
        <f>IF(ROWS($6:9)&gt;COUNT($A:$A),"",INDEX('Data entry'!R:R,SMALL($A:$A,ROWS($6:9))))</f>
        <v/>
      </c>
      <c r="E9" s="32" t="str">
        <f>IF(ROWS($6:9)&gt;COUNT($A:$A),"",INDEX('Data entry'!BM:BM,SMALL($A:$A,ROWS($6:9))))</f>
        <v/>
      </c>
      <c r="F9" s="32" t="str">
        <f>IF(ROWS($6:9)&gt;COUNT($A:$A),"",INDEX('Data entry'!BK:BK,SMALL($A:$A,ROWS($6:9))))</f>
        <v/>
      </c>
      <c r="G9" s="32" t="str">
        <f>IF(ROWS($6:9)&gt;COUNT($A:$A),"",INDEX('Data entry'!BL:BL,SMALL($A:$A,ROWS($6:9))))</f>
        <v/>
      </c>
      <c r="H9" s="32" t="str">
        <f>IF(ROWS($6:9)&gt;COUNT($A:$A),"",INDEX('Data entry'!BN:BN,SMALL($A:$A,ROWS($6:9))))</f>
        <v/>
      </c>
      <c r="I9" s="99" t="str">
        <f>IF(ROWS($6:9)&gt;COUNT($A:$A),"",INDEX('Data entry'!S:S,SMALL($A:$A,ROWS($6:9))))</f>
        <v/>
      </c>
      <c r="J9" s="32" t="str">
        <f>IF(ROWS($6:9)&gt;COUNT($A:$A),"",INDEX('Data entry'!AR:AR,SMALL($A:$A,ROWS($6:9))))</f>
        <v/>
      </c>
    </row>
    <row r="10" spans="1:10" x14ac:dyDescent="0.25">
      <c r="A10" s="32" t="str">
        <f>IF(OR('Data entry'!B10="Probable", 'Data entry'!B10="Confirmed"),ROW(),"")</f>
        <v/>
      </c>
      <c r="B10" s="32" t="str">
        <f>IF(ROWS($6:10)&gt;COUNT($A:$A),"",INDEX('Data entry'!H:H,SMALL($A:$A,ROWS($6:10))))</f>
        <v/>
      </c>
      <c r="C10" s="32" t="str">
        <f>IF(ROWS($6:10)&gt;COUNT($A:$A),"",INDEX('Data entry'!BJ:BJ,SMALL($A:$A,ROWS($6:10))))</f>
        <v/>
      </c>
      <c r="D10" s="99" t="str">
        <f>IF(ROWS($6:10)&gt;COUNT($A:$A),"",INDEX('Data entry'!R:R,SMALL($A:$A,ROWS($6:10))))</f>
        <v/>
      </c>
      <c r="E10" s="32" t="str">
        <f>IF(ROWS($6:10)&gt;COUNT($A:$A),"",INDEX('Data entry'!BM:BM,SMALL($A:$A,ROWS($6:10))))</f>
        <v/>
      </c>
      <c r="F10" s="32" t="str">
        <f>IF(ROWS($6:10)&gt;COUNT($A:$A),"",INDEX('Data entry'!BK:BK,SMALL($A:$A,ROWS($6:10))))</f>
        <v/>
      </c>
      <c r="G10" s="32" t="str">
        <f>IF(ROWS($6:10)&gt;COUNT($A:$A),"",INDEX('Data entry'!BL:BL,SMALL($A:$A,ROWS($6:10))))</f>
        <v/>
      </c>
      <c r="H10" s="32" t="str">
        <f>IF(ROWS($6:10)&gt;COUNT($A:$A),"",INDEX('Data entry'!BN:BN,SMALL($A:$A,ROWS($6:10))))</f>
        <v/>
      </c>
      <c r="I10" s="99" t="str">
        <f>IF(ROWS($6:10)&gt;COUNT($A:$A),"",INDEX('Data entry'!S:S,SMALL($A:$A,ROWS($6:10))))</f>
        <v/>
      </c>
      <c r="J10" s="32" t="str">
        <f>IF(ROWS($6:10)&gt;COUNT($A:$A),"",INDEX('Data entry'!AR:AR,SMALL($A:$A,ROWS($6:10))))</f>
        <v/>
      </c>
    </row>
    <row r="11" spans="1:10" x14ac:dyDescent="0.25">
      <c r="A11" s="32" t="str">
        <f>IF(OR('Data entry'!B11="Probable", 'Data entry'!B11="Confirmed"),ROW(),"")</f>
        <v/>
      </c>
      <c r="B11" s="32" t="str">
        <f>IF(ROWS($6:11)&gt;COUNT($A:$A),"",INDEX('Data entry'!H:H,SMALL($A:$A,ROWS($6:11))))</f>
        <v/>
      </c>
      <c r="C11" s="32" t="str">
        <f>IF(ROWS($6:11)&gt;COUNT($A:$A),"",INDEX('Data entry'!BJ:BJ,SMALL($A:$A,ROWS($6:11))))</f>
        <v/>
      </c>
      <c r="D11" s="99" t="str">
        <f>IF(ROWS($6:11)&gt;COUNT($A:$A),"",INDEX('Data entry'!R:R,SMALL($A:$A,ROWS($6:11))))</f>
        <v/>
      </c>
      <c r="E11" s="32" t="str">
        <f>IF(ROWS($6:11)&gt;COUNT($A:$A),"",INDEX('Data entry'!BM:BM,SMALL($A:$A,ROWS($6:11))))</f>
        <v/>
      </c>
      <c r="F11" s="32" t="str">
        <f>IF(ROWS($6:11)&gt;COUNT($A:$A),"",INDEX('Data entry'!BK:BK,SMALL($A:$A,ROWS($6:11))))</f>
        <v/>
      </c>
      <c r="G11" s="32" t="str">
        <f>IF(ROWS($6:11)&gt;COUNT($A:$A),"",INDEX('Data entry'!BL:BL,SMALL($A:$A,ROWS($6:11))))</f>
        <v/>
      </c>
      <c r="H11" s="32" t="str">
        <f>IF(ROWS($6:11)&gt;COUNT($A:$A),"",INDEX('Data entry'!BN:BN,SMALL($A:$A,ROWS($6:11))))</f>
        <v/>
      </c>
      <c r="I11" s="99" t="str">
        <f>IF(ROWS($6:11)&gt;COUNT($A:$A),"",INDEX('Data entry'!S:S,SMALL($A:$A,ROWS($6:11))))</f>
        <v/>
      </c>
      <c r="J11" s="32" t="str">
        <f>IF(ROWS($6:11)&gt;COUNT($A:$A),"",INDEX('Data entry'!AR:AR,SMALL($A:$A,ROWS($6:11))))</f>
        <v/>
      </c>
    </row>
    <row r="12" spans="1:10" x14ac:dyDescent="0.25">
      <c r="A12" s="32" t="str">
        <f>IF(OR('Data entry'!B12="Probable", 'Data entry'!B12="Confirmed"),ROW(),"")</f>
        <v/>
      </c>
      <c r="B12" s="32" t="str">
        <f>IF(ROWS($6:12)&gt;COUNT($A:$A),"",INDEX('Data entry'!H:H,SMALL($A:$A,ROWS($6:12))))</f>
        <v/>
      </c>
      <c r="C12" s="32" t="str">
        <f>IF(ROWS($6:12)&gt;COUNT($A:$A),"",INDEX('Data entry'!BJ:BJ,SMALL($A:$A,ROWS($6:12))))</f>
        <v/>
      </c>
      <c r="D12" s="99" t="str">
        <f>IF(ROWS($6:12)&gt;COUNT($A:$A),"",INDEX('Data entry'!R:R,SMALL($A:$A,ROWS($6:12))))</f>
        <v/>
      </c>
      <c r="E12" s="32" t="str">
        <f>IF(ROWS($6:12)&gt;COUNT($A:$A),"",INDEX('Data entry'!BM:BM,SMALL($A:$A,ROWS($6:12))))</f>
        <v/>
      </c>
      <c r="F12" s="32" t="str">
        <f>IF(ROWS($6:12)&gt;COUNT($A:$A),"",INDEX('Data entry'!BK:BK,SMALL($A:$A,ROWS($6:12))))</f>
        <v/>
      </c>
      <c r="G12" s="32" t="str">
        <f>IF(ROWS($6:12)&gt;COUNT($A:$A),"",INDEX('Data entry'!BL:BL,SMALL($A:$A,ROWS($6:12))))</f>
        <v/>
      </c>
      <c r="H12" s="32" t="str">
        <f>IF(ROWS($6:12)&gt;COUNT($A:$A),"",INDEX('Data entry'!BN:BN,SMALL($A:$A,ROWS($6:12))))</f>
        <v/>
      </c>
      <c r="I12" s="99" t="str">
        <f>IF(ROWS($6:12)&gt;COUNT($A:$A),"",INDEX('Data entry'!S:S,SMALL($A:$A,ROWS($6:12))))</f>
        <v/>
      </c>
      <c r="J12" s="32" t="str">
        <f>IF(ROWS($6:12)&gt;COUNT($A:$A),"",INDEX('Data entry'!AR:AR,SMALL($A:$A,ROWS($6:12))))</f>
        <v/>
      </c>
    </row>
    <row r="13" spans="1:10" x14ac:dyDescent="0.25">
      <c r="A13" s="32" t="str">
        <f>IF(OR('Data entry'!B13="Probable", 'Data entry'!B13="Confirmed"),ROW(),"")</f>
        <v/>
      </c>
      <c r="B13" s="32" t="str">
        <f>IF(ROWS($6:13)&gt;COUNT($A:$A),"",INDEX('Data entry'!H:H,SMALL($A:$A,ROWS($6:13))))</f>
        <v/>
      </c>
      <c r="C13" s="32" t="str">
        <f>IF(ROWS($6:13)&gt;COUNT($A:$A),"",INDEX('Data entry'!BJ:BJ,SMALL($A:$A,ROWS($6:13))))</f>
        <v/>
      </c>
      <c r="D13" s="99" t="str">
        <f>IF(ROWS($6:13)&gt;COUNT($A:$A),"",INDEX('Data entry'!R:R,SMALL($A:$A,ROWS($6:13))))</f>
        <v/>
      </c>
      <c r="E13" s="32" t="str">
        <f>IF(ROWS($6:13)&gt;COUNT($A:$A),"",INDEX('Data entry'!BM:BM,SMALL($A:$A,ROWS($6:13))))</f>
        <v/>
      </c>
      <c r="F13" s="32" t="str">
        <f>IF(ROWS($6:13)&gt;COUNT($A:$A),"",INDEX('Data entry'!BK:BK,SMALL($A:$A,ROWS($6:13))))</f>
        <v/>
      </c>
      <c r="G13" s="32" t="str">
        <f>IF(ROWS($6:13)&gt;COUNT($A:$A),"",INDEX('Data entry'!BL:BL,SMALL($A:$A,ROWS($6:13))))</f>
        <v/>
      </c>
      <c r="H13" s="32" t="str">
        <f>IF(ROWS($6:13)&gt;COUNT($A:$A),"",INDEX('Data entry'!BN:BN,SMALL($A:$A,ROWS($6:13))))</f>
        <v/>
      </c>
      <c r="I13" s="99" t="str">
        <f>IF(ROWS($6:13)&gt;COUNT($A:$A),"",INDEX('Data entry'!S:S,SMALL($A:$A,ROWS($6:13))))</f>
        <v/>
      </c>
      <c r="J13" s="32" t="str">
        <f>IF(ROWS($6:13)&gt;COUNT($A:$A),"",INDEX('Data entry'!AR:AR,SMALL($A:$A,ROWS($6:13))))</f>
        <v/>
      </c>
    </row>
    <row r="14" spans="1:10" x14ac:dyDescent="0.25">
      <c r="A14" s="32" t="str">
        <f>IF(OR('Data entry'!B14="Probable", 'Data entry'!B14="Confirmed"),ROW(),"")</f>
        <v/>
      </c>
      <c r="B14" s="32" t="str">
        <f>IF(ROWS($6:14)&gt;COUNT($A:$A),"",INDEX('Data entry'!H:H,SMALL($A:$A,ROWS($6:14))))</f>
        <v/>
      </c>
      <c r="C14" s="32" t="str">
        <f>IF(ROWS($6:14)&gt;COUNT($A:$A),"",INDEX('Data entry'!BJ:BJ,SMALL($A:$A,ROWS($6:14))))</f>
        <v/>
      </c>
      <c r="D14" s="99" t="str">
        <f>IF(ROWS($6:14)&gt;COUNT($A:$A),"",INDEX('Data entry'!R:R,SMALL($A:$A,ROWS($6:14))))</f>
        <v/>
      </c>
      <c r="E14" s="32" t="str">
        <f>IF(ROWS($6:14)&gt;COUNT($A:$A),"",INDEX('Data entry'!BM:BM,SMALL($A:$A,ROWS($6:14))))</f>
        <v/>
      </c>
      <c r="F14" s="32" t="str">
        <f>IF(ROWS($6:14)&gt;COUNT($A:$A),"",INDEX('Data entry'!BK:BK,SMALL($A:$A,ROWS($6:14))))</f>
        <v/>
      </c>
      <c r="G14" s="32" t="str">
        <f>IF(ROWS($6:14)&gt;COUNT($A:$A),"",INDEX('Data entry'!BL:BL,SMALL($A:$A,ROWS($6:14))))</f>
        <v/>
      </c>
      <c r="H14" s="32" t="str">
        <f>IF(ROWS($6:14)&gt;COUNT($A:$A),"",INDEX('Data entry'!BN:BN,SMALL($A:$A,ROWS($6:14))))</f>
        <v/>
      </c>
      <c r="I14" s="99" t="str">
        <f>IF(ROWS($6:14)&gt;COUNT($A:$A),"",INDEX('Data entry'!S:S,SMALL($A:$A,ROWS($6:14))))</f>
        <v/>
      </c>
      <c r="J14" s="32" t="str">
        <f>IF(ROWS($6:14)&gt;COUNT($A:$A),"",INDEX('Data entry'!AR:AR,SMALL($A:$A,ROWS($6:14))))</f>
        <v/>
      </c>
    </row>
    <row r="15" spans="1:10" x14ac:dyDescent="0.25">
      <c r="A15" s="32" t="str">
        <f>IF(OR('Data entry'!B15="Probable", 'Data entry'!B15="Confirmed"),ROW(),"")</f>
        <v/>
      </c>
      <c r="B15" s="32" t="str">
        <f>IF(ROWS($6:15)&gt;COUNT($A:$A),"",INDEX('Data entry'!H:H,SMALL($A:$A,ROWS($6:15))))</f>
        <v/>
      </c>
      <c r="C15" s="32" t="str">
        <f>IF(ROWS($6:15)&gt;COUNT($A:$A),"",INDEX('Data entry'!BJ:BJ,SMALL($A:$A,ROWS($6:15))))</f>
        <v/>
      </c>
      <c r="D15" s="99" t="str">
        <f>IF(ROWS($6:15)&gt;COUNT($A:$A),"",INDEX('Data entry'!R:R,SMALL($A:$A,ROWS($6:15))))</f>
        <v/>
      </c>
      <c r="E15" s="32" t="str">
        <f>IF(ROWS($6:15)&gt;COUNT($A:$A),"",INDEX('Data entry'!BM:BM,SMALL($A:$A,ROWS($6:15))))</f>
        <v/>
      </c>
      <c r="F15" s="32" t="str">
        <f>IF(ROWS($6:15)&gt;COUNT($A:$A),"",INDEX('Data entry'!BK:BK,SMALL($A:$A,ROWS($6:15))))</f>
        <v/>
      </c>
      <c r="G15" s="32" t="str">
        <f>IF(ROWS($6:15)&gt;COUNT($A:$A),"",INDEX('Data entry'!BL:BL,SMALL($A:$A,ROWS($6:15))))</f>
        <v/>
      </c>
      <c r="H15" s="32" t="str">
        <f>IF(ROWS($6:15)&gt;COUNT($A:$A),"",INDEX('Data entry'!BN:BN,SMALL($A:$A,ROWS($6:15))))</f>
        <v/>
      </c>
      <c r="I15" s="99" t="str">
        <f>IF(ROWS($6:15)&gt;COUNT($A:$A),"",INDEX('Data entry'!S:S,SMALL($A:$A,ROWS($6:15))))</f>
        <v/>
      </c>
      <c r="J15" s="32" t="str">
        <f>IF(ROWS($6:15)&gt;COUNT($A:$A),"",INDEX('Data entry'!AR:AR,SMALL($A:$A,ROWS($6:15))))</f>
        <v/>
      </c>
    </row>
    <row r="16" spans="1:10" x14ac:dyDescent="0.25">
      <c r="A16" s="32" t="str">
        <f>IF(OR('Data entry'!B16="Probable", 'Data entry'!B16="Confirmed"),ROW(),"")</f>
        <v/>
      </c>
      <c r="B16" s="32" t="str">
        <f>IF(ROWS($6:16)&gt;COUNT($A:$A),"",INDEX('Data entry'!H:H,SMALL($A:$A,ROWS($6:16))))</f>
        <v/>
      </c>
      <c r="C16" s="32" t="str">
        <f>IF(ROWS($6:16)&gt;COUNT($A:$A),"",INDEX('Data entry'!BJ:BJ,SMALL($A:$A,ROWS($6:16))))</f>
        <v/>
      </c>
      <c r="D16" s="99" t="str">
        <f>IF(ROWS($6:16)&gt;COUNT($A:$A),"",INDEX('Data entry'!R:R,SMALL($A:$A,ROWS($6:16))))</f>
        <v/>
      </c>
      <c r="E16" s="32" t="str">
        <f>IF(ROWS($6:16)&gt;COUNT($A:$A),"",INDEX('Data entry'!BM:BM,SMALL($A:$A,ROWS($6:16))))</f>
        <v/>
      </c>
      <c r="F16" s="32" t="str">
        <f>IF(ROWS($6:16)&gt;COUNT($A:$A),"",INDEX('Data entry'!BK:BK,SMALL($A:$A,ROWS($6:16))))</f>
        <v/>
      </c>
      <c r="G16" s="32" t="str">
        <f>IF(ROWS($6:16)&gt;COUNT($A:$A),"",INDEX('Data entry'!BL:BL,SMALL($A:$A,ROWS($6:16))))</f>
        <v/>
      </c>
      <c r="H16" s="32" t="str">
        <f>IF(ROWS($6:16)&gt;COUNT($A:$A),"",INDEX('Data entry'!BN:BN,SMALL($A:$A,ROWS($6:16))))</f>
        <v/>
      </c>
      <c r="I16" s="99" t="str">
        <f>IF(ROWS($6:16)&gt;COUNT($A:$A),"",INDEX('Data entry'!S:S,SMALL($A:$A,ROWS($6:16))))</f>
        <v/>
      </c>
      <c r="J16" s="32" t="str">
        <f>IF(ROWS($6:16)&gt;COUNT($A:$A),"",INDEX('Data entry'!AR:AR,SMALL($A:$A,ROWS($6:16))))</f>
        <v/>
      </c>
    </row>
    <row r="17" spans="1:10" x14ac:dyDescent="0.25">
      <c r="A17" s="32" t="str">
        <f>IF(OR('Data entry'!B17="Probable", 'Data entry'!B17="Confirmed"),ROW(),"")</f>
        <v/>
      </c>
      <c r="B17" s="32" t="str">
        <f>IF(ROWS($6:17)&gt;COUNT($A:$A),"",INDEX('Data entry'!H:H,SMALL($A:$A,ROWS($6:17))))</f>
        <v/>
      </c>
      <c r="C17" s="32" t="str">
        <f>IF(ROWS($6:17)&gt;COUNT($A:$A),"",INDEX('Data entry'!BJ:BJ,SMALL($A:$A,ROWS($6:17))))</f>
        <v/>
      </c>
      <c r="D17" s="99" t="str">
        <f>IF(ROWS($6:17)&gt;COUNT($A:$A),"",INDEX('Data entry'!R:R,SMALL($A:$A,ROWS($6:17))))</f>
        <v/>
      </c>
      <c r="E17" s="32" t="str">
        <f>IF(ROWS($6:17)&gt;COUNT($A:$A),"",INDEX('Data entry'!BM:BM,SMALL($A:$A,ROWS($6:17))))</f>
        <v/>
      </c>
      <c r="F17" s="32" t="str">
        <f>IF(ROWS($6:17)&gt;COUNT($A:$A),"",INDEX('Data entry'!BK:BK,SMALL($A:$A,ROWS($6:17))))</f>
        <v/>
      </c>
      <c r="G17" s="32" t="str">
        <f>IF(ROWS($6:17)&gt;COUNT($A:$A),"",INDEX('Data entry'!BL:BL,SMALL($A:$A,ROWS($6:17))))</f>
        <v/>
      </c>
      <c r="H17" s="32" t="str">
        <f>IF(ROWS($6:17)&gt;COUNT($A:$A),"",INDEX('Data entry'!BN:BN,SMALL($A:$A,ROWS($6:17))))</f>
        <v/>
      </c>
      <c r="I17" s="99" t="str">
        <f>IF(ROWS($6:17)&gt;COUNT($A:$A),"",INDEX('Data entry'!S:S,SMALL($A:$A,ROWS($6:17))))</f>
        <v/>
      </c>
      <c r="J17" s="32" t="str">
        <f>IF(ROWS($6:17)&gt;COUNT($A:$A),"",INDEX('Data entry'!AR:AR,SMALL($A:$A,ROWS($6:17))))</f>
        <v/>
      </c>
    </row>
    <row r="18" spans="1:10" x14ac:dyDescent="0.25">
      <c r="A18" s="32" t="str">
        <f>IF(OR('Data entry'!B18="Probable", 'Data entry'!B18="Confirmed"),ROW(),"")</f>
        <v/>
      </c>
      <c r="B18" s="32" t="str">
        <f>IF(ROWS($6:18)&gt;COUNT($A:$A),"",INDEX('Data entry'!H:H,SMALL($A:$A,ROWS($6:18))))</f>
        <v/>
      </c>
      <c r="C18" s="32" t="str">
        <f>IF(ROWS($6:18)&gt;COUNT($A:$A),"",INDEX('Data entry'!BJ:BJ,SMALL($A:$A,ROWS($6:18))))</f>
        <v/>
      </c>
      <c r="D18" s="99" t="str">
        <f>IF(ROWS($6:18)&gt;COUNT($A:$A),"",INDEX('Data entry'!R:R,SMALL($A:$A,ROWS($6:18))))</f>
        <v/>
      </c>
      <c r="E18" s="32" t="str">
        <f>IF(ROWS($6:18)&gt;COUNT($A:$A),"",INDEX('Data entry'!BM:BM,SMALL($A:$A,ROWS($6:18))))</f>
        <v/>
      </c>
      <c r="F18" s="32" t="str">
        <f>IF(ROWS($6:18)&gt;COUNT($A:$A),"",INDEX('Data entry'!BK:BK,SMALL($A:$A,ROWS($6:18))))</f>
        <v/>
      </c>
      <c r="G18" s="32" t="str">
        <f>IF(ROWS($6:18)&gt;COUNT($A:$A),"",INDEX('Data entry'!BL:BL,SMALL($A:$A,ROWS($6:18))))</f>
        <v/>
      </c>
      <c r="H18" s="32" t="str">
        <f>IF(ROWS($6:18)&gt;COUNT($A:$A),"",INDEX('Data entry'!BN:BN,SMALL($A:$A,ROWS($6:18))))</f>
        <v/>
      </c>
      <c r="I18" s="99" t="str">
        <f>IF(ROWS($6:18)&gt;COUNT($A:$A),"",INDEX('Data entry'!S:S,SMALL($A:$A,ROWS($6:18))))</f>
        <v/>
      </c>
      <c r="J18" s="32" t="str">
        <f>IF(ROWS($6:18)&gt;COUNT($A:$A),"",INDEX('Data entry'!AR:AR,SMALL($A:$A,ROWS($6:18))))</f>
        <v/>
      </c>
    </row>
    <row r="19" spans="1:10" x14ac:dyDescent="0.25">
      <c r="A19" s="32" t="str">
        <f>IF(OR('Data entry'!B19="Probable", 'Data entry'!B19="Confirmed"),ROW(),"")</f>
        <v/>
      </c>
      <c r="B19" s="32" t="str">
        <f>IF(ROWS($6:19)&gt;COUNT($A:$A),"",INDEX('Data entry'!H:H,SMALL($A:$A,ROWS($6:19))))</f>
        <v/>
      </c>
      <c r="C19" s="32" t="str">
        <f>IF(ROWS($6:19)&gt;COUNT($A:$A),"",INDEX('Data entry'!BJ:BJ,SMALL($A:$A,ROWS($6:19))))</f>
        <v/>
      </c>
      <c r="D19" s="99" t="str">
        <f>IF(ROWS($6:19)&gt;COUNT($A:$A),"",INDEX('Data entry'!R:R,SMALL($A:$A,ROWS($6:19))))</f>
        <v/>
      </c>
      <c r="E19" s="32" t="str">
        <f>IF(ROWS($6:19)&gt;COUNT($A:$A),"",INDEX('Data entry'!BM:BM,SMALL($A:$A,ROWS($6:19))))</f>
        <v/>
      </c>
      <c r="F19" s="32" t="str">
        <f>IF(ROWS($6:19)&gt;COUNT($A:$A),"",INDEX('Data entry'!BK:BK,SMALL($A:$A,ROWS($6:19))))</f>
        <v/>
      </c>
      <c r="G19" s="32" t="str">
        <f>IF(ROWS($6:19)&gt;COUNT($A:$A),"",INDEX('Data entry'!BL:BL,SMALL($A:$A,ROWS($6:19))))</f>
        <v/>
      </c>
      <c r="H19" s="32" t="str">
        <f>IF(ROWS($6:19)&gt;COUNT($A:$A),"",INDEX('Data entry'!BN:BN,SMALL($A:$A,ROWS($6:19))))</f>
        <v/>
      </c>
      <c r="I19" s="99" t="str">
        <f>IF(ROWS($6:19)&gt;COUNT($A:$A),"",INDEX('Data entry'!S:S,SMALL($A:$A,ROWS($6:19))))</f>
        <v/>
      </c>
      <c r="J19" s="32" t="str">
        <f>IF(ROWS($6:19)&gt;COUNT($A:$A),"",INDEX('Data entry'!AR:AR,SMALL($A:$A,ROWS($6:19))))</f>
        <v/>
      </c>
    </row>
    <row r="20" spans="1:10" x14ac:dyDescent="0.25">
      <c r="A20" s="32" t="str">
        <f>IF(OR('Data entry'!B20="Probable", 'Data entry'!B20="Confirmed"),ROW(),"")</f>
        <v/>
      </c>
      <c r="B20" s="32" t="str">
        <f>IF(ROWS($6:20)&gt;COUNT($A:$A),"",INDEX('Data entry'!H:H,SMALL($A:$A,ROWS($6:20))))</f>
        <v/>
      </c>
      <c r="C20" s="32" t="str">
        <f>IF(ROWS($6:20)&gt;COUNT($A:$A),"",INDEX('Data entry'!BJ:BJ,SMALL($A:$A,ROWS($6:20))))</f>
        <v/>
      </c>
      <c r="D20" s="99" t="str">
        <f>IF(ROWS($6:20)&gt;COUNT($A:$A),"",INDEX('Data entry'!R:R,SMALL($A:$A,ROWS($6:20))))</f>
        <v/>
      </c>
      <c r="E20" s="32" t="str">
        <f>IF(ROWS($6:20)&gt;COUNT($A:$A),"",INDEX('Data entry'!BM:BM,SMALL($A:$A,ROWS($6:20))))</f>
        <v/>
      </c>
      <c r="F20" s="32" t="str">
        <f>IF(ROWS($6:20)&gt;COUNT($A:$A),"",INDEX('Data entry'!BK:BK,SMALL($A:$A,ROWS($6:20))))</f>
        <v/>
      </c>
      <c r="G20" s="32" t="str">
        <f>IF(ROWS($6:20)&gt;COUNT($A:$A),"",INDEX('Data entry'!BL:BL,SMALL($A:$A,ROWS($6:20))))</f>
        <v/>
      </c>
      <c r="H20" s="32" t="str">
        <f>IF(ROWS($6:20)&gt;COUNT($A:$A),"",INDEX('Data entry'!BN:BN,SMALL($A:$A,ROWS($6:20))))</f>
        <v/>
      </c>
      <c r="I20" s="99" t="str">
        <f>IF(ROWS($6:20)&gt;COUNT($A:$A),"",INDEX('Data entry'!S:S,SMALL($A:$A,ROWS($6:20))))</f>
        <v/>
      </c>
      <c r="J20" s="32" t="str">
        <f>IF(ROWS($6:20)&gt;COUNT($A:$A),"",INDEX('Data entry'!AR:AR,SMALL($A:$A,ROWS($6:20))))</f>
        <v/>
      </c>
    </row>
    <row r="21" spans="1:10" x14ac:dyDescent="0.25">
      <c r="A21" s="32" t="str">
        <f>IF(OR('Data entry'!B21="Probable", 'Data entry'!B21="Confirmed"),ROW(),"")</f>
        <v/>
      </c>
      <c r="B21" s="32" t="str">
        <f>IF(ROWS($6:21)&gt;COUNT($A:$A),"",INDEX('Data entry'!H:H,SMALL($A:$A,ROWS($6:21))))</f>
        <v/>
      </c>
      <c r="C21" s="32" t="str">
        <f>IF(ROWS($6:21)&gt;COUNT($A:$A),"",INDEX('Data entry'!BJ:BJ,SMALL($A:$A,ROWS($6:21))))</f>
        <v/>
      </c>
      <c r="D21" s="99" t="str">
        <f>IF(ROWS($6:21)&gt;COUNT($A:$A),"",INDEX('Data entry'!R:R,SMALL($A:$A,ROWS($6:21))))</f>
        <v/>
      </c>
      <c r="E21" s="32" t="str">
        <f>IF(ROWS($6:21)&gt;COUNT($A:$A),"",INDEX('Data entry'!BM:BM,SMALL($A:$A,ROWS($6:21))))</f>
        <v/>
      </c>
      <c r="F21" s="32" t="str">
        <f>IF(ROWS($6:21)&gt;COUNT($A:$A),"",INDEX('Data entry'!BK:BK,SMALL($A:$A,ROWS($6:21))))</f>
        <v/>
      </c>
      <c r="G21" s="32" t="str">
        <f>IF(ROWS($6:21)&gt;COUNT($A:$A),"",INDEX('Data entry'!BL:BL,SMALL($A:$A,ROWS($6:21))))</f>
        <v/>
      </c>
      <c r="H21" s="32" t="str">
        <f>IF(ROWS($6:21)&gt;COUNT($A:$A),"",INDEX('Data entry'!BN:BN,SMALL($A:$A,ROWS($6:21))))</f>
        <v/>
      </c>
      <c r="I21" s="99" t="str">
        <f>IF(ROWS($6:21)&gt;COUNT($A:$A),"",INDEX('Data entry'!S:S,SMALL($A:$A,ROWS($6:21))))</f>
        <v/>
      </c>
      <c r="J21" s="32" t="str">
        <f>IF(ROWS($6:21)&gt;COUNT($A:$A),"",INDEX('Data entry'!AR:AR,SMALL($A:$A,ROWS($6:21))))</f>
        <v/>
      </c>
    </row>
    <row r="22" spans="1:10" x14ac:dyDescent="0.25">
      <c r="A22" s="32" t="str">
        <f>IF(OR('Data entry'!B22="Probable", 'Data entry'!B22="Confirmed"),ROW(),"")</f>
        <v/>
      </c>
      <c r="B22" s="32" t="str">
        <f>IF(ROWS($6:22)&gt;COUNT($A:$A),"",INDEX('Data entry'!H:H,SMALL($A:$A,ROWS($6:22))))</f>
        <v/>
      </c>
      <c r="C22" s="32" t="str">
        <f>IF(ROWS($6:22)&gt;COUNT($A:$A),"",INDEX('Data entry'!BJ:BJ,SMALL($A:$A,ROWS($6:22))))</f>
        <v/>
      </c>
      <c r="D22" s="99" t="str">
        <f>IF(ROWS($6:22)&gt;COUNT($A:$A),"",INDEX('Data entry'!R:R,SMALL($A:$A,ROWS($6:22))))</f>
        <v/>
      </c>
      <c r="E22" s="32" t="str">
        <f>IF(ROWS($6:22)&gt;COUNT($A:$A),"",INDEX('Data entry'!BM:BM,SMALL($A:$A,ROWS($6:22))))</f>
        <v/>
      </c>
      <c r="F22" s="32" t="str">
        <f>IF(ROWS($6:22)&gt;COUNT($A:$A),"",INDEX('Data entry'!BK:BK,SMALL($A:$A,ROWS($6:22))))</f>
        <v/>
      </c>
      <c r="G22" s="32" t="str">
        <f>IF(ROWS($6:22)&gt;COUNT($A:$A),"",INDEX('Data entry'!BL:BL,SMALL($A:$A,ROWS($6:22))))</f>
        <v/>
      </c>
      <c r="H22" s="32" t="str">
        <f>IF(ROWS($6:22)&gt;COUNT($A:$A),"",INDEX('Data entry'!BN:BN,SMALL($A:$A,ROWS($6:22))))</f>
        <v/>
      </c>
      <c r="I22" s="99" t="str">
        <f>IF(ROWS($6:22)&gt;COUNT($A:$A),"",INDEX('Data entry'!S:S,SMALL($A:$A,ROWS($6:22))))</f>
        <v/>
      </c>
      <c r="J22" s="32" t="str">
        <f>IF(ROWS($6:22)&gt;COUNT($A:$A),"",INDEX('Data entry'!AR:AR,SMALL($A:$A,ROWS($6:22))))</f>
        <v/>
      </c>
    </row>
    <row r="23" spans="1:10" x14ac:dyDescent="0.25">
      <c r="A23" s="32" t="str">
        <f>IF(OR('Data entry'!B23="Probable", 'Data entry'!B23="Confirmed"),ROW(),"")</f>
        <v/>
      </c>
      <c r="B23" s="32" t="str">
        <f>IF(ROWS($6:23)&gt;COUNT($A:$A),"",INDEX('Data entry'!H:H,SMALL($A:$A,ROWS($6:23))))</f>
        <v/>
      </c>
      <c r="C23" s="32" t="str">
        <f>IF(ROWS($6:23)&gt;COUNT($A:$A),"",INDEX('Data entry'!BJ:BJ,SMALL($A:$A,ROWS($6:23))))</f>
        <v/>
      </c>
      <c r="D23" s="99" t="str">
        <f>IF(ROWS($6:23)&gt;COUNT($A:$A),"",INDEX('Data entry'!R:R,SMALL($A:$A,ROWS($6:23))))</f>
        <v/>
      </c>
      <c r="E23" s="32" t="str">
        <f>IF(ROWS($6:23)&gt;COUNT($A:$A),"",INDEX('Data entry'!BM:BM,SMALL($A:$A,ROWS($6:23))))</f>
        <v/>
      </c>
      <c r="F23" s="32" t="str">
        <f>IF(ROWS($6:23)&gt;COUNT($A:$A),"",INDEX('Data entry'!BK:BK,SMALL($A:$A,ROWS($6:23))))</f>
        <v/>
      </c>
      <c r="G23" s="32" t="str">
        <f>IF(ROWS($6:23)&gt;COUNT($A:$A),"",INDEX('Data entry'!BL:BL,SMALL($A:$A,ROWS($6:23))))</f>
        <v/>
      </c>
      <c r="H23" s="32" t="str">
        <f>IF(ROWS($6:23)&gt;COUNT($A:$A),"",INDEX('Data entry'!BN:BN,SMALL($A:$A,ROWS($6:23))))</f>
        <v/>
      </c>
      <c r="I23" s="99" t="str">
        <f>IF(ROWS($6:23)&gt;COUNT($A:$A),"",INDEX('Data entry'!S:S,SMALL($A:$A,ROWS($6:23))))</f>
        <v/>
      </c>
      <c r="J23" s="32" t="str">
        <f>IF(ROWS($6:23)&gt;COUNT($A:$A),"",INDEX('Data entry'!AR:AR,SMALL($A:$A,ROWS($6:23))))</f>
        <v/>
      </c>
    </row>
    <row r="24" spans="1:10" x14ac:dyDescent="0.25">
      <c r="A24" s="32" t="str">
        <f>IF(OR('Data entry'!B24="Probable", 'Data entry'!B24="Confirmed"),ROW(),"")</f>
        <v/>
      </c>
      <c r="B24" s="32" t="str">
        <f>IF(ROWS($6:24)&gt;COUNT($A:$A),"",INDEX('Data entry'!H:H,SMALL($A:$A,ROWS($6:24))))</f>
        <v/>
      </c>
      <c r="C24" s="32" t="str">
        <f>IF(ROWS($6:24)&gt;COUNT($A:$A),"",INDEX('Data entry'!BJ:BJ,SMALL($A:$A,ROWS($6:24))))</f>
        <v/>
      </c>
      <c r="D24" s="99" t="str">
        <f>IF(ROWS($6:24)&gt;COUNT($A:$A),"",INDEX('Data entry'!R:R,SMALL($A:$A,ROWS($6:24))))</f>
        <v/>
      </c>
      <c r="E24" s="32" t="str">
        <f>IF(ROWS($6:24)&gt;COUNT($A:$A),"",INDEX('Data entry'!BM:BM,SMALL($A:$A,ROWS($6:24))))</f>
        <v/>
      </c>
      <c r="F24" s="32" t="str">
        <f>IF(ROWS($6:24)&gt;COUNT($A:$A),"",INDEX('Data entry'!BK:BK,SMALL($A:$A,ROWS($6:24))))</f>
        <v/>
      </c>
      <c r="G24" s="32" t="str">
        <f>IF(ROWS($6:24)&gt;COUNT($A:$A),"",INDEX('Data entry'!BL:BL,SMALL($A:$A,ROWS($6:24))))</f>
        <v/>
      </c>
      <c r="H24" s="32" t="str">
        <f>IF(ROWS($6:24)&gt;COUNT($A:$A),"",INDEX('Data entry'!BN:BN,SMALL($A:$A,ROWS($6:24))))</f>
        <v/>
      </c>
      <c r="I24" s="99" t="str">
        <f>IF(ROWS($6:24)&gt;COUNT($A:$A),"",INDEX('Data entry'!S:S,SMALL($A:$A,ROWS($6:24))))</f>
        <v/>
      </c>
      <c r="J24" s="32" t="str">
        <f>IF(ROWS($6:24)&gt;COUNT($A:$A),"",INDEX('Data entry'!AR:AR,SMALL($A:$A,ROWS($6:24))))</f>
        <v/>
      </c>
    </row>
    <row r="25" spans="1:10" x14ac:dyDescent="0.25">
      <c r="A25" s="32" t="str">
        <f>IF(OR('Data entry'!B25="Probable", 'Data entry'!B25="Confirmed"),ROW(),"")</f>
        <v/>
      </c>
      <c r="B25" s="32" t="str">
        <f>IF(ROWS($6:25)&gt;COUNT($A:$A),"",INDEX('Data entry'!H:H,SMALL($A:$A,ROWS($6:25))))</f>
        <v/>
      </c>
      <c r="C25" s="32" t="str">
        <f>IF(ROWS($6:25)&gt;COUNT($A:$A),"",INDEX('Data entry'!BJ:BJ,SMALL($A:$A,ROWS($6:25))))</f>
        <v/>
      </c>
      <c r="D25" s="99" t="str">
        <f>IF(ROWS($6:25)&gt;COUNT($A:$A),"",INDEX('Data entry'!R:R,SMALL($A:$A,ROWS($6:25))))</f>
        <v/>
      </c>
      <c r="E25" s="32" t="str">
        <f>IF(ROWS($6:25)&gt;COUNT($A:$A),"",INDEX('Data entry'!BM:BM,SMALL($A:$A,ROWS($6:25))))</f>
        <v/>
      </c>
      <c r="F25" s="32" t="str">
        <f>IF(ROWS($6:25)&gt;COUNT($A:$A),"",INDEX('Data entry'!BK:BK,SMALL($A:$A,ROWS($6:25))))</f>
        <v/>
      </c>
      <c r="G25" s="32" t="str">
        <f>IF(ROWS($6:25)&gt;COUNT($A:$A),"",INDEX('Data entry'!BL:BL,SMALL($A:$A,ROWS($6:25))))</f>
        <v/>
      </c>
      <c r="H25" s="32" t="str">
        <f>IF(ROWS($6:25)&gt;COUNT($A:$A),"",INDEX('Data entry'!BN:BN,SMALL($A:$A,ROWS($6:25))))</f>
        <v/>
      </c>
      <c r="I25" s="99" t="str">
        <f>IF(ROWS($6:25)&gt;COUNT($A:$A),"",INDEX('Data entry'!S:S,SMALL($A:$A,ROWS($6:25))))</f>
        <v/>
      </c>
      <c r="J25" s="32" t="str">
        <f>IF(ROWS($6:25)&gt;COUNT($A:$A),"",INDEX('Data entry'!AR:AR,SMALL($A:$A,ROWS($6:25))))</f>
        <v/>
      </c>
    </row>
    <row r="26" spans="1:10" x14ac:dyDescent="0.25">
      <c r="A26" s="32" t="str">
        <f>IF(OR('Data entry'!B26="Probable", 'Data entry'!B26="Confirmed"),ROW(),"")</f>
        <v/>
      </c>
      <c r="B26" s="32" t="str">
        <f>IF(ROWS($6:26)&gt;COUNT($A:$A),"",INDEX('Data entry'!H:H,SMALL($A:$A,ROWS($6:26))))</f>
        <v/>
      </c>
      <c r="C26" s="32" t="str">
        <f>IF(ROWS($6:26)&gt;COUNT($A:$A),"",INDEX('Data entry'!BJ:BJ,SMALL($A:$A,ROWS($6:26))))</f>
        <v/>
      </c>
      <c r="D26" s="99" t="str">
        <f>IF(ROWS($6:26)&gt;COUNT($A:$A),"",INDEX('Data entry'!R:R,SMALL($A:$A,ROWS($6:26))))</f>
        <v/>
      </c>
      <c r="E26" s="32" t="str">
        <f>IF(ROWS($6:26)&gt;COUNT($A:$A),"",INDEX('Data entry'!BM:BM,SMALL($A:$A,ROWS($6:26))))</f>
        <v/>
      </c>
      <c r="F26" s="32" t="str">
        <f>IF(ROWS($6:26)&gt;COUNT($A:$A),"",INDEX('Data entry'!BK:BK,SMALL($A:$A,ROWS($6:26))))</f>
        <v/>
      </c>
      <c r="G26" s="32" t="str">
        <f>IF(ROWS($6:26)&gt;COUNT($A:$A),"",INDEX('Data entry'!BL:BL,SMALL($A:$A,ROWS($6:26))))</f>
        <v/>
      </c>
      <c r="H26" s="32" t="str">
        <f>IF(ROWS($6:26)&gt;COUNT($A:$A),"",INDEX('Data entry'!BN:BN,SMALL($A:$A,ROWS($6:26))))</f>
        <v/>
      </c>
      <c r="I26" s="99" t="str">
        <f>IF(ROWS($6:26)&gt;COUNT($A:$A),"",INDEX('Data entry'!S:S,SMALL($A:$A,ROWS($6:26))))</f>
        <v/>
      </c>
      <c r="J26" s="32" t="str">
        <f>IF(ROWS($6:26)&gt;COUNT($A:$A),"",INDEX('Data entry'!AR:AR,SMALL($A:$A,ROWS($6:26))))</f>
        <v/>
      </c>
    </row>
    <row r="27" spans="1:10" x14ac:dyDescent="0.25">
      <c r="A27" s="32" t="str">
        <f>IF(OR('Data entry'!B27="Probable", 'Data entry'!B27="Confirmed"),ROW(),"")</f>
        <v/>
      </c>
      <c r="B27" s="32" t="str">
        <f>IF(ROWS($6:27)&gt;COUNT($A:$A),"",INDEX('Data entry'!H:H,SMALL($A:$A,ROWS($6:27))))</f>
        <v/>
      </c>
      <c r="C27" s="32" t="str">
        <f>IF(ROWS($6:27)&gt;COUNT($A:$A),"",INDEX('Data entry'!BJ:BJ,SMALL($A:$A,ROWS($6:27))))</f>
        <v/>
      </c>
      <c r="D27" s="99" t="str">
        <f>IF(ROWS($6:27)&gt;COUNT($A:$A),"",INDEX('Data entry'!R:R,SMALL($A:$A,ROWS($6:27))))</f>
        <v/>
      </c>
      <c r="E27" s="32" t="str">
        <f>IF(ROWS($6:27)&gt;COUNT($A:$A),"",INDEX('Data entry'!BM:BM,SMALL($A:$A,ROWS($6:27))))</f>
        <v/>
      </c>
      <c r="F27" s="32" t="str">
        <f>IF(ROWS($6:27)&gt;COUNT($A:$A),"",INDEX('Data entry'!BK:BK,SMALL($A:$A,ROWS($6:27))))</f>
        <v/>
      </c>
      <c r="G27" s="32" t="str">
        <f>IF(ROWS($6:27)&gt;COUNT($A:$A),"",INDEX('Data entry'!BL:BL,SMALL($A:$A,ROWS($6:27))))</f>
        <v/>
      </c>
      <c r="H27" s="32" t="str">
        <f>IF(ROWS($6:27)&gt;COUNT($A:$A),"",INDEX('Data entry'!BN:BN,SMALL($A:$A,ROWS($6:27))))</f>
        <v/>
      </c>
      <c r="I27" s="99" t="str">
        <f>IF(ROWS($6:27)&gt;COUNT($A:$A),"",INDEX('Data entry'!S:S,SMALL($A:$A,ROWS($6:27))))</f>
        <v/>
      </c>
      <c r="J27" s="32" t="str">
        <f>IF(ROWS($6:27)&gt;COUNT($A:$A),"",INDEX('Data entry'!AR:AR,SMALL($A:$A,ROWS($6:27))))</f>
        <v/>
      </c>
    </row>
    <row r="28" spans="1:10" x14ac:dyDescent="0.25">
      <c r="A28" s="32" t="str">
        <f>IF(OR('Data entry'!B28="Probable", 'Data entry'!B28="Confirmed"),ROW(),"")</f>
        <v/>
      </c>
      <c r="B28" s="32" t="str">
        <f>IF(ROWS($6:28)&gt;COUNT($A:$A),"",INDEX('Data entry'!H:H,SMALL($A:$A,ROWS($6:28))))</f>
        <v/>
      </c>
      <c r="C28" s="32" t="str">
        <f>IF(ROWS($6:28)&gt;COUNT($A:$A),"",INDEX('Data entry'!BJ:BJ,SMALL($A:$A,ROWS($6:28))))</f>
        <v/>
      </c>
      <c r="D28" s="99" t="str">
        <f>IF(ROWS($6:28)&gt;COUNT($A:$A),"",INDEX('Data entry'!R:R,SMALL($A:$A,ROWS($6:28))))</f>
        <v/>
      </c>
      <c r="E28" s="32" t="str">
        <f>IF(ROWS($6:28)&gt;COUNT($A:$A),"",INDEX('Data entry'!BM:BM,SMALL($A:$A,ROWS($6:28))))</f>
        <v/>
      </c>
      <c r="F28" s="32" t="str">
        <f>IF(ROWS($6:28)&gt;COUNT($A:$A),"",INDEX('Data entry'!BK:BK,SMALL($A:$A,ROWS($6:28))))</f>
        <v/>
      </c>
      <c r="G28" s="32" t="str">
        <f>IF(ROWS($6:28)&gt;COUNT($A:$A),"",INDEX('Data entry'!BL:BL,SMALL($A:$A,ROWS($6:28))))</f>
        <v/>
      </c>
      <c r="H28" s="32" t="str">
        <f>IF(ROWS($6:28)&gt;COUNT($A:$A),"",INDEX('Data entry'!BN:BN,SMALL($A:$A,ROWS($6:28))))</f>
        <v/>
      </c>
      <c r="I28" s="99" t="str">
        <f>IF(ROWS($6:28)&gt;COUNT($A:$A),"",INDEX('Data entry'!S:S,SMALL($A:$A,ROWS($6:28))))</f>
        <v/>
      </c>
      <c r="J28" s="32" t="str">
        <f>IF(ROWS($6:28)&gt;COUNT($A:$A),"",INDEX('Data entry'!AR:AR,SMALL($A:$A,ROWS($6:28))))</f>
        <v/>
      </c>
    </row>
    <row r="29" spans="1:10" x14ac:dyDescent="0.25">
      <c r="A29" s="32" t="str">
        <f>IF(OR('Data entry'!B29="Probable", 'Data entry'!B29="Confirmed"),ROW(),"")</f>
        <v/>
      </c>
      <c r="B29" s="32" t="str">
        <f>IF(ROWS($6:29)&gt;COUNT($A:$A),"",INDEX('Data entry'!H:H,SMALL($A:$A,ROWS($6:29))))</f>
        <v/>
      </c>
      <c r="C29" s="32" t="str">
        <f>IF(ROWS($6:29)&gt;COUNT($A:$A),"",INDEX('Data entry'!BJ:BJ,SMALL($A:$A,ROWS($6:29))))</f>
        <v/>
      </c>
      <c r="D29" s="99" t="str">
        <f>IF(ROWS($6:29)&gt;COUNT($A:$A),"",INDEX('Data entry'!R:R,SMALL($A:$A,ROWS($6:29))))</f>
        <v/>
      </c>
      <c r="E29" s="32" t="str">
        <f>IF(ROWS($6:29)&gt;COUNT($A:$A),"",INDEX('Data entry'!BM:BM,SMALL($A:$A,ROWS($6:29))))</f>
        <v/>
      </c>
      <c r="F29" s="32" t="str">
        <f>IF(ROWS($6:29)&gt;COUNT($A:$A),"",INDEX('Data entry'!BK:BK,SMALL($A:$A,ROWS($6:29))))</f>
        <v/>
      </c>
      <c r="G29" s="32" t="str">
        <f>IF(ROWS($6:29)&gt;COUNT($A:$A),"",INDEX('Data entry'!BL:BL,SMALL($A:$A,ROWS($6:29))))</f>
        <v/>
      </c>
      <c r="H29" s="32" t="str">
        <f>IF(ROWS($6:29)&gt;COUNT($A:$A),"",INDEX('Data entry'!BN:BN,SMALL($A:$A,ROWS($6:29))))</f>
        <v/>
      </c>
      <c r="I29" s="99" t="str">
        <f>IF(ROWS($6:29)&gt;COUNT($A:$A),"",INDEX('Data entry'!S:S,SMALL($A:$A,ROWS($6:29))))</f>
        <v/>
      </c>
      <c r="J29" s="32" t="str">
        <f>IF(ROWS($6:29)&gt;COUNT($A:$A),"",INDEX('Data entry'!AR:AR,SMALL($A:$A,ROWS($6:29))))</f>
        <v/>
      </c>
    </row>
    <row r="30" spans="1:10" x14ac:dyDescent="0.25">
      <c r="A30" s="32" t="str">
        <f>IF(OR('Data entry'!B30="Probable", 'Data entry'!B30="Confirmed"),ROW(),"")</f>
        <v/>
      </c>
      <c r="B30" s="32" t="str">
        <f>IF(ROWS($6:30)&gt;COUNT($A:$A),"",INDEX('Data entry'!H:H,SMALL($A:$A,ROWS($6:30))))</f>
        <v/>
      </c>
      <c r="C30" s="32" t="str">
        <f>IF(ROWS($6:30)&gt;COUNT($A:$A),"",INDEX('Data entry'!BJ:BJ,SMALL($A:$A,ROWS($6:30))))</f>
        <v/>
      </c>
      <c r="D30" s="99" t="str">
        <f>IF(ROWS($6:30)&gt;COUNT($A:$A),"",INDEX('Data entry'!R:R,SMALL($A:$A,ROWS($6:30))))</f>
        <v/>
      </c>
      <c r="E30" s="32" t="str">
        <f>IF(ROWS($6:30)&gt;COUNT($A:$A),"",INDEX('Data entry'!BM:BM,SMALL($A:$A,ROWS($6:30))))</f>
        <v/>
      </c>
      <c r="F30" s="32" t="str">
        <f>IF(ROWS($6:30)&gt;COUNT($A:$A),"",INDEX('Data entry'!BK:BK,SMALL($A:$A,ROWS($6:30))))</f>
        <v/>
      </c>
      <c r="G30" s="32" t="str">
        <f>IF(ROWS($6:30)&gt;COUNT($A:$A),"",INDEX('Data entry'!BL:BL,SMALL($A:$A,ROWS($6:30))))</f>
        <v/>
      </c>
      <c r="H30" s="32" t="str">
        <f>IF(ROWS($6:30)&gt;COUNT($A:$A),"",INDEX('Data entry'!BN:BN,SMALL($A:$A,ROWS($6:30))))</f>
        <v/>
      </c>
      <c r="I30" s="99" t="str">
        <f>IF(ROWS($6:30)&gt;COUNT($A:$A),"",INDEX('Data entry'!S:S,SMALL($A:$A,ROWS($6:30))))</f>
        <v/>
      </c>
      <c r="J30" s="32" t="str">
        <f>IF(ROWS($6:30)&gt;COUNT($A:$A),"",INDEX('Data entry'!AR:AR,SMALL($A:$A,ROWS($6:30))))</f>
        <v/>
      </c>
    </row>
    <row r="31" spans="1:10" x14ac:dyDescent="0.25">
      <c r="A31" s="32" t="str">
        <f>IF(OR('Data entry'!B31="Probable", 'Data entry'!B31="Confirmed"),ROW(),"")</f>
        <v/>
      </c>
      <c r="B31" s="32" t="str">
        <f>IF(ROWS($6:31)&gt;COUNT($A:$A),"",INDEX('Data entry'!H:H,SMALL($A:$A,ROWS($6:31))))</f>
        <v/>
      </c>
      <c r="C31" s="32" t="str">
        <f>IF(ROWS($6:31)&gt;COUNT($A:$A),"",INDEX('Data entry'!BJ:BJ,SMALL($A:$A,ROWS($6:31))))</f>
        <v/>
      </c>
      <c r="D31" s="99" t="str">
        <f>IF(ROWS($6:31)&gt;COUNT($A:$A),"",INDEX('Data entry'!R:R,SMALL($A:$A,ROWS($6:31))))</f>
        <v/>
      </c>
      <c r="E31" s="32" t="str">
        <f>IF(ROWS($6:31)&gt;COUNT($A:$A),"",INDEX('Data entry'!BM:BM,SMALL($A:$A,ROWS($6:31))))</f>
        <v/>
      </c>
      <c r="F31" s="32" t="str">
        <f>IF(ROWS($6:31)&gt;COUNT($A:$A),"",INDEX('Data entry'!BK:BK,SMALL($A:$A,ROWS($6:31))))</f>
        <v/>
      </c>
      <c r="G31" s="32" t="str">
        <f>IF(ROWS($6:31)&gt;COUNT($A:$A),"",INDEX('Data entry'!BL:BL,SMALL($A:$A,ROWS($6:31))))</f>
        <v/>
      </c>
      <c r="H31" s="32" t="str">
        <f>IF(ROWS($6:31)&gt;COUNT($A:$A),"",INDEX('Data entry'!BN:BN,SMALL($A:$A,ROWS($6:31))))</f>
        <v/>
      </c>
      <c r="I31" s="99" t="str">
        <f>IF(ROWS($6:31)&gt;COUNT($A:$A),"",INDEX('Data entry'!S:S,SMALL($A:$A,ROWS($6:31))))</f>
        <v/>
      </c>
      <c r="J31" s="32" t="str">
        <f>IF(ROWS($6:31)&gt;COUNT($A:$A),"",INDEX('Data entry'!AR:AR,SMALL($A:$A,ROWS($6:31))))</f>
        <v/>
      </c>
    </row>
    <row r="32" spans="1:10" x14ac:dyDescent="0.25">
      <c r="A32" s="32" t="str">
        <f>IF(OR('Data entry'!B32="Probable", 'Data entry'!B32="Confirmed"),ROW(),"")</f>
        <v/>
      </c>
      <c r="B32" s="32" t="str">
        <f>IF(ROWS($6:32)&gt;COUNT($A:$A),"",INDEX('Data entry'!H:H,SMALL($A:$A,ROWS($6:32))))</f>
        <v/>
      </c>
      <c r="C32" s="32" t="str">
        <f>IF(ROWS($6:32)&gt;COUNT($A:$A),"",INDEX('Data entry'!BJ:BJ,SMALL($A:$A,ROWS($6:32))))</f>
        <v/>
      </c>
      <c r="D32" s="99" t="str">
        <f>IF(ROWS($6:32)&gt;COUNT($A:$A),"",INDEX('Data entry'!R:R,SMALL($A:$A,ROWS($6:32))))</f>
        <v/>
      </c>
      <c r="E32" s="32" t="str">
        <f>IF(ROWS($6:32)&gt;COUNT($A:$A),"",INDEX('Data entry'!BM:BM,SMALL($A:$A,ROWS($6:32))))</f>
        <v/>
      </c>
      <c r="F32" s="32" t="str">
        <f>IF(ROWS($6:32)&gt;COUNT($A:$A),"",INDEX('Data entry'!BK:BK,SMALL($A:$A,ROWS($6:32))))</f>
        <v/>
      </c>
      <c r="G32" s="32" t="str">
        <f>IF(ROWS($6:32)&gt;COUNT($A:$A),"",INDEX('Data entry'!BL:BL,SMALL($A:$A,ROWS($6:32))))</f>
        <v/>
      </c>
      <c r="H32" s="32" t="str">
        <f>IF(ROWS($6:32)&gt;COUNT($A:$A),"",INDEX('Data entry'!BN:BN,SMALL($A:$A,ROWS($6:32))))</f>
        <v/>
      </c>
      <c r="I32" s="99" t="str">
        <f>IF(ROWS($6:32)&gt;COUNT($A:$A),"",INDEX('Data entry'!S:S,SMALL($A:$A,ROWS($6:32))))</f>
        <v/>
      </c>
      <c r="J32" s="32" t="str">
        <f>IF(ROWS($6:32)&gt;COUNT($A:$A),"",INDEX('Data entry'!AR:AR,SMALL($A:$A,ROWS($6:32))))</f>
        <v/>
      </c>
    </row>
    <row r="33" spans="1:10" x14ac:dyDescent="0.25">
      <c r="A33" s="32" t="str">
        <f>IF(OR('Data entry'!B33="Probable", 'Data entry'!B33="Confirmed"),ROW(),"")</f>
        <v/>
      </c>
      <c r="B33" s="32" t="str">
        <f>IF(ROWS($6:33)&gt;COUNT($A:$A),"",INDEX('Data entry'!H:H,SMALL($A:$A,ROWS($6:33))))</f>
        <v/>
      </c>
      <c r="C33" s="32" t="str">
        <f>IF(ROWS($6:33)&gt;COUNT($A:$A),"",INDEX('Data entry'!BJ:BJ,SMALL($A:$A,ROWS($6:33))))</f>
        <v/>
      </c>
      <c r="D33" s="99" t="str">
        <f>IF(ROWS($6:33)&gt;COUNT($A:$A),"",INDEX('Data entry'!R:R,SMALL($A:$A,ROWS($6:33))))</f>
        <v/>
      </c>
      <c r="E33" s="32" t="str">
        <f>IF(ROWS($6:33)&gt;COUNT($A:$A),"",INDEX('Data entry'!BM:BM,SMALL($A:$A,ROWS($6:33))))</f>
        <v/>
      </c>
      <c r="F33" s="32" t="str">
        <f>IF(ROWS($6:33)&gt;COUNT($A:$A),"",INDEX('Data entry'!BK:BK,SMALL($A:$A,ROWS($6:33))))</f>
        <v/>
      </c>
      <c r="G33" s="32" t="str">
        <f>IF(ROWS($6:33)&gt;COUNT($A:$A),"",INDEX('Data entry'!BL:BL,SMALL($A:$A,ROWS($6:33))))</f>
        <v/>
      </c>
      <c r="H33" s="32" t="str">
        <f>IF(ROWS($6:33)&gt;COUNT($A:$A),"",INDEX('Data entry'!BN:BN,SMALL($A:$A,ROWS($6:33))))</f>
        <v/>
      </c>
      <c r="I33" s="99" t="str">
        <f>IF(ROWS($6:33)&gt;COUNT($A:$A),"",INDEX('Data entry'!S:S,SMALL($A:$A,ROWS($6:33))))</f>
        <v/>
      </c>
      <c r="J33" s="32" t="str">
        <f>IF(ROWS($6:33)&gt;COUNT($A:$A),"",INDEX('Data entry'!AR:AR,SMALL($A:$A,ROWS($6:33))))</f>
        <v/>
      </c>
    </row>
    <row r="34" spans="1:10" x14ac:dyDescent="0.25">
      <c r="A34" s="32" t="str">
        <f>IF(OR('Data entry'!B34="Probable", 'Data entry'!B34="Confirmed"),ROW(),"")</f>
        <v/>
      </c>
      <c r="B34" s="32" t="str">
        <f>IF(ROWS($6:34)&gt;COUNT($A:$A),"",INDEX('Data entry'!H:H,SMALL($A:$A,ROWS($6:34))))</f>
        <v/>
      </c>
      <c r="C34" s="32" t="str">
        <f>IF(ROWS($6:34)&gt;COUNT($A:$A),"",INDEX('Data entry'!BJ:BJ,SMALL($A:$A,ROWS($6:34))))</f>
        <v/>
      </c>
      <c r="D34" s="99" t="str">
        <f>IF(ROWS($6:34)&gt;COUNT($A:$A),"",INDEX('Data entry'!R:R,SMALL($A:$A,ROWS($6:34))))</f>
        <v/>
      </c>
      <c r="E34" s="32" t="str">
        <f>IF(ROWS($6:34)&gt;COUNT($A:$A),"",INDEX('Data entry'!BM:BM,SMALL($A:$A,ROWS($6:34))))</f>
        <v/>
      </c>
      <c r="F34" s="32" t="str">
        <f>IF(ROWS($6:34)&gt;COUNT($A:$A),"",INDEX('Data entry'!BK:BK,SMALL($A:$A,ROWS($6:34))))</f>
        <v/>
      </c>
      <c r="G34" s="32" t="str">
        <f>IF(ROWS($6:34)&gt;COUNT($A:$A),"",INDEX('Data entry'!BL:BL,SMALL($A:$A,ROWS($6:34))))</f>
        <v/>
      </c>
      <c r="H34" s="32" t="str">
        <f>IF(ROWS($6:34)&gt;COUNT($A:$A),"",INDEX('Data entry'!BN:BN,SMALL($A:$A,ROWS($6:34))))</f>
        <v/>
      </c>
      <c r="I34" s="99" t="str">
        <f>IF(ROWS($6:34)&gt;COUNT($A:$A),"",INDEX('Data entry'!S:S,SMALL($A:$A,ROWS($6:34))))</f>
        <v/>
      </c>
      <c r="J34" s="32" t="str">
        <f>IF(ROWS($6:34)&gt;COUNT($A:$A),"",INDEX('Data entry'!AR:AR,SMALL($A:$A,ROWS($6:34))))</f>
        <v/>
      </c>
    </row>
    <row r="35" spans="1:10" x14ac:dyDescent="0.25">
      <c r="A35" s="32" t="str">
        <f>IF(OR('Data entry'!B35="Probable", 'Data entry'!B35="Confirmed"),ROW(),"")</f>
        <v/>
      </c>
      <c r="B35" s="32" t="str">
        <f>IF(ROWS($6:35)&gt;COUNT($A:$A),"",INDEX('Data entry'!H:H,SMALL($A:$A,ROWS($6:35))))</f>
        <v/>
      </c>
      <c r="C35" s="32" t="str">
        <f>IF(ROWS($6:35)&gt;COUNT($A:$A),"",INDEX('Data entry'!BJ:BJ,SMALL($A:$A,ROWS($6:35))))</f>
        <v/>
      </c>
      <c r="D35" s="99" t="str">
        <f>IF(ROWS($6:35)&gt;COUNT($A:$A),"",INDEX('Data entry'!R:R,SMALL($A:$A,ROWS($6:35))))</f>
        <v/>
      </c>
      <c r="E35" s="32" t="str">
        <f>IF(ROWS($6:35)&gt;COUNT($A:$A),"",INDEX('Data entry'!BM:BM,SMALL($A:$A,ROWS($6:35))))</f>
        <v/>
      </c>
      <c r="F35" s="32" t="str">
        <f>IF(ROWS($6:35)&gt;COUNT($A:$A),"",INDEX('Data entry'!BK:BK,SMALL($A:$A,ROWS($6:35))))</f>
        <v/>
      </c>
      <c r="G35" s="32" t="str">
        <f>IF(ROWS($6:35)&gt;COUNT($A:$A),"",INDEX('Data entry'!BL:BL,SMALL($A:$A,ROWS($6:35))))</f>
        <v/>
      </c>
      <c r="H35" s="32" t="str">
        <f>IF(ROWS($6:35)&gt;COUNT($A:$A),"",INDEX('Data entry'!BN:BN,SMALL($A:$A,ROWS($6:35))))</f>
        <v/>
      </c>
      <c r="I35" s="99" t="str">
        <f>IF(ROWS($6:35)&gt;COUNT($A:$A),"",INDEX('Data entry'!S:S,SMALL($A:$A,ROWS($6:35))))</f>
        <v/>
      </c>
      <c r="J35" s="32" t="str">
        <f>IF(ROWS($6:35)&gt;COUNT($A:$A),"",INDEX('Data entry'!AR:AR,SMALL($A:$A,ROWS($6:35))))</f>
        <v/>
      </c>
    </row>
    <row r="36" spans="1:10" x14ac:dyDescent="0.25">
      <c r="A36" s="32" t="str">
        <f>IF(OR('Data entry'!B36="Probable", 'Data entry'!B36="Confirmed"),ROW(),"")</f>
        <v/>
      </c>
      <c r="B36" s="32" t="str">
        <f>IF(ROWS($6:36)&gt;COUNT($A:$A),"",INDEX('Data entry'!H:H,SMALL($A:$A,ROWS($6:36))))</f>
        <v/>
      </c>
      <c r="C36" s="32" t="str">
        <f>IF(ROWS($6:36)&gt;COUNT($A:$A),"",INDEX('Data entry'!BJ:BJ,SMALL($A:$A,ROWS($6:36))))</f>
        <v/>
      </c>
      <c r="D36" s="99" t="str">
        <f>IF(ROWS($6:36)&gt;COUNT($A:$A),"",INDEX('Data entry'!R:R,SMALL($A:$A,ROWS($6:36))))</f>
        <v/>
      </c>
      <c r="E36" s="32" t="str">
        <f>IF(ROWS($6:36)&gt;COUNT($A:$A),"",INDEX('Data entry'!BM:BM,SMALL($A:$A,ROWS($6:36))))</f>
        <v/>
      </c>
      <c r="F36" s="32" t="str">
        <f>IF(ROWS($6:36)&gt;COUNT($A:$A),"",INDEX('Data entry'!BK:BK,SMALL($A:$A,ROWS($6:36))))</f>
        <v/>
      </c>
      <c r="G36" s="32" t="str">
        <f>IF(ROWS($6:36)&gt;COUNT($A:$A),"",INDEX('Data entry'!BL:BL,SMALL($A:$A,ROWS($6:36))))</f>
        <v/>
      </c>
      <c r="H36" s="32" t="str">
        <f>IF(ROWS($6:36)&gt;COUNT($A:$A),"",INDEX('Data entry'!BN:BN,SMALL($A:$A,ROWS($6:36))))</f>
        <v/>
      </c>
      <c r="I36" s="99" t="str">
        <f>IF(ROWS($6:36)&gt;COUNT($A:$A),"",INDEX('Data entry'!S:S,SMALL($A:$A,ROWS($6:36))))</f>
        <v/>
      </c>
      <c r="J36" s="32" t="str">
        <f>IF(ROWS($6:36)&gt;COUNT($A:$A),"",INDEX('Data entry'!AR:AR,SMALL($A:$A,ROWS($6:36))))</f>
        <v/>
      </c>
    </row>
    <row r="37" spans="1:10" x14ac:dyDescent="0.25">
      <c r="A37" s="32" t="str">
        <f>IF(OR('Data entry'!B37="Probable", 'Data entry'!B37="Confirmed"),ROW(),"")</f>
        <v/>
      </c>
      <c r="B37" s="32" t="str">
        <f>IF(ROWS($6:37)&gt;COUNT($A:$A),"",INDEX('Data entry'!H:H,SMALL($A:$A,ROWS($6:37))))</f>
        <v/>
      </c>
      <c r="C37" s="32" t="str">
        <f>IF(ROWS($6:37)&gt;COUNT($A:$A),"",INDEX('Data entry'!BJ:BJ,SMALL($A:$A,ROWS($6:37))))</f>
        <v/>
      </c>
      <c r="D37" s="99" t="str">
        <f>IF(ROWS($6:37)&gt;COUNT($A:$A),"",INDEX('Data entry'!R:R,SMALL($A:$A,ROWS($6:37))))</f>
        <v/>
      </c>
      <c r="E37" s="32" t="str">
        <f>IF(ROWS($6:37)&gt;COUNT($A:$A),"",INDEX('Data entry'!BM:BM,SMALL($A:$A,ROWS($6:37))))</f>
        <v/>
      </c>
      <c r="F37" s="32" t="str">
        <f>IF(ROWS($6:37)&gt;COUNT($A:$A),"",INDEX('Data entry'!BK:BK,SMALL($A:$A,ROWS($6:37))))</f>
        <v/>
      </c>
      <c r="G37" s="32" t="str">
        <f>IF(ROWS($6:37)&gt;COUNT($A:$A),"",INDEX('Data entry'!BL:BL,SMALL($A:$A,ROWS($6:37))))</f>
        <v/>
      </c>
      <c r="H37" s="32" t="str">
        <f>IF(ROWS($6:37)&gt;COUNT($A:$A),"",INDEX('Data entry'!BN:BN,SMALL($A:$A,ROWS($6:37))))</f>
        <v/>
      </c>
      <c r="I37" s="99" t="str">
        <f>IF(ROWS($6:37)&gt;COUNT($A:$A),"",INDEX('Data entry'!S:S,SMALL($A:$A,ROWS($6:37))))</f>
        <v/>
      </c>
      <c r="J37" s="32" t="str">
        <f>IF(ROWS($6:37)&gt;COUNT($A:$A),"",INDEX('Data entry'!AR:AR,SMALL($A:$A,ROWS($6:37))))</f>
        <v/>
      </c>
    </row>
    <row r="38" spans="1:10" x14ac:dyDescent="0.25">
      <c r="A38" s="32" t="str">
        <f>IF(OR('Data entry'!B38="Probable", 'Data entry'!B38="Confirmed"),ROW(),"")</f>
        <v/>
      </c>
      <c r="B38" s="32" t="str">
        <f>IF(ROWS($6:38)&gt;COUNT($A:$A),"",INDEX('Data entry'!H:H,SMALL($A:$A,ROWS($6:38))))</f>
        <v/>
      </c>
      <c r="C38" s="32" t="str">
        <f>IF(ROWS($6:38)&gt;COUNT($A:$A),"",INDEX('Data entry'!BJ:BJ,SMALL($A:$A,ROWS($6:38))))</f>
        <v/>
      </c>
      <c r="D38" s="99" t="str">
        <f>IF(ROWS($6:38)&gt;COUNT($A:$A),"",INDEX('Data entry'!R:R,SMALL($A:$A,ROWS($6:38))))</f>
        <v/>
      </c>
      <c r="E38" s="32" t="str">
        <f>IF(ROWS($6:38)&gt;COUNT($A:$A),"",INDEX('Data entry'!BM:BM,SMALL($A:$A,ROWS($6:38))))</f>
        <v/>
      </c>
      <c r="F38" s="32" t="str">
        <f>IF(ROWS($6:38)&gt;COUNT($A:$A),"",INDEX('Data entry'!BK:BK,SMALL($A:$A,ROWS($6:38))))</f>
        <v/>
      </c>
      <c r="G38" s="32" t="str">
        <f>IF(ROWS($6:38)&gt;COUNT($A:$A),"",INDEX('Data entry'!BL:BL,SMALL($A:$A,ROWS($6:38))))</f>
        <v/>
      </c>
      <c r="H38" s="32" t="str">
        <f>IF(ROWS($6:38)&gt;COUNT($A:$A),"",INDEX('Data entry'!BN:BN,SMALL($A:$A,ROWS($6:38))))</f>
        <v/>
      </c>
      <c r="I38" s="99" t="str">
        <f>IF(ROWS($6:38)&gt;COUNT($A:$A),"",INDEX('Data entry'!S:S,SMALL($A:$A,ROWS($6:38))))</f>
        <v/>
      </c>
      <c r="J38" s="32" t="str">
        <f>IF(ROWS($6:38)&gt;COUNT($A:$A),"",INDEX('Data entry'!AR:AR,SMALL($A:$A,ROWS($6:38))))</f>
        <v/>
      </c>
    </row>
    <row r="39" spans="1:10" x14ac:dyDescent="0.25">
      <c r="A39" s="32" t="str">
        <f>IF(OR('Data entry'!B39="Probable", 'Data entry'!B39="Confirmed"),ROW(),"")</f>
        <v/>
      </c>
      <c r="B39" s="32" t="str">
        <f>IF(ROWS($6:39)&gt;COUNT($A:$A),"",INDEX('Data entry'!H:H,SMALL($A:$A,ROWS($6:39))))</f>
        <v/>
      </c>
      <c r="C39" s="32" t="str">
        <f>IF(ROWS($6:39)&gt;COUNT($A:$A),"",INDEX('Data entry'!BJ:BJ,SMALL($A:$A,ROWS($6:39))))</f>
        <v/>
      </c>
      <c r="D39" s="99" t="str">
        <f>IF(ROWS($6:39)&gt;COUNT($A:$A),"",INDEX('Data entry'!R:R,SMALL($A:$A,ROWS($6:39))))</f>
        <v/>
      </c>
      <c r="E39" s="32" t="str">
        <f>IF(ROWS($6:39)&gt;COUNT($A:$A),"",INDEX('Data entry'!BM:BM,SMALL($A:$A,ROWS($6:39))))</f>
        <v/>
      </c>
      <c r="F39" s="32" t="str">
        <f>IF(ROWS($6:39)&gt;COUNT($A:$A),"",INDEX('Data entry'!BK:BK,SMALL($A:$A,ROWS($6:39))))</f>
        <v/>
      </c>
      <c r="G39" s="32" t="str">
        <f>IF(ROWS($6:39)&gt;COUNT($A:$A),"",INDEX('Data entry'!BL:BL,SMALL($A:$A,ROWS($6:39))))</f>
        <v/>
      </c>
      <c r="H39" s="32" t="str">
        <f>IF(ROWS($6:39)&gt;COUNT($A:$A),"",INDEX('Data entry'!BN:BN,SMALL($A:$A,ROWS($6:39))))</f>
        <v/>
      </c>
      <c r="I39" s="99" t="str">
        <f>IF(ROWS($6:39)&gt;COUNT($A:$A),"",INDEX('Data entry'!S:S,SMALL($A:$A,ROWS($6:39))))</f>
        <v/>
      </c>
      <c r="J39" s="32" t="str">
        <f>IF(ROWS($6:39)&gt;COUNT($A:$A),"",INDEX('Data entry'!AR:AR,SMALL($A:$A,ROWS($6:39))))</f>
        <v/>
      </c>
    </row>
    <row r="40" spans="1:10" x14ac:dyDescent="0.25">
      <c r="A40" s="32" t="str">
        <f>IF(OR('Data entry'!B40="Probable", 'Data entry'!B40="Confirmed"),ROW(),"")</f>
        <v/>
      </c>
      <c r="B40" s="32" t="str">
        <f>IF(ROWS($6:40)&gt;COUNT($A:$A),"",INDEX('Data entry'!H:H,SMALL($A:$A,ROWS($6:40))))</f>
        <v/>
      </c>
      <c r="C40" s="32" t="str">
        <f>IF(ROWS($6:40)&gt;COUNT($A:$A),"",INDEX('Data entry'!BJ:BJ,SMALL($A:$A,ROWS($6:40))))</f>
        <v/>
      </c>
      <c r="D40" s="99" t="str">
        <f>IF(ROWS($6:40)&gt;COUNT($A:$A),"",INDEX('Data entry'!R:R,SMALL($A:$A,ROWS($6:40))))</f>
        <v/>
      </c>
      <c r="E40" s="32" t="str">
        <f>IF(ROWS($6:40)&gt;COUNT($A:$A),"",INDEX('Data entry'!BM:BM,SMALL($A:$A,ROWS($6:40))))</f>
        <v/>
      </c>
      <c r="F40" s="32" t="str">
        <f>IF(ROWS($6:40)&gt;COUNT($A:$A),"",INDEX('Data entry'!BK:BK,SMALL($A:$A,ROWS($6:40))))</f>
        <v/>
      </c>
      <c r="G40" s="32" t="str">
        <f>IF(ROWS($6:40)&gt;COUNT($A:$A),"",INDEX('Data entry'!BL:BL,SMALL($A:$A,ROWS($6:40))))</f>
        <v/>
      </c>
      <c r="H40" s="32" t="str">
        <f>IF(ROWS($6:40)&gt;COUNT($A:$A),"",INDEX('Data entry'!BN:BN,SMALL($A:$A,ROWS($6:40))))</f>
        <v/>
      </c>
      <c r="I40" s="99" t="str">
        <f>IF(ROWS($6:40)&gt;COUNT($A:$A),"",INDEX('Data entry'!S:S,SMALL($A:$A,ROWS($6:40))))</f>
        <v/>
      </c>
      <c r="J40" s="32" t="str">
        <f>IF(ROWS($6:40)&gt;COUNT($A:$A),"",INDEX('Data entry'!AR:AR,SMALL($A:$A,ROWS($6:40))))</f>
        <v/>
      </c>
    </row>
    <row r="41" spans="1:10" x14ac:dyDescent="0.25">
      <c r="A41" s="32" t="str">
        <f>IF(OR('Data entry'!B41="Probable", 'Data entry'!B41="Confirmed"),ROW(),"")</f>
        <v/>
      </c>
      <c r="B41" s="32" t="str">
        <f>IF(ROWS($6:41)&gt;COUNT($A:$A),"",INDEX('Data entry'!H:H,SMALL($A:$A,ROWS($6:41))))</f>
        <v/>
      </c>
      <c r="C41" s="32" t="str">
        <f>IF(ROWS($6:41)&gt;COUNT($A:$A),"",INDEX('Data entry'!BJ:BJ,SMALL($A:$A,ROWS($6:41))))</f>
        <v/>
      </c>
      <c r="D41" s="99" t="str">
        <f>IF(ROWS($6:41)&gt;COUNT($A:$A),"",INDEX('Data entry'!R:R,SMALL($A:$A,ROWS($6:41))))</f>
        <v/>
      </c>
      <c r="E41" s="32" t="str">
        <f>IF(ROWS($6:41)&gt;COUNT($A:$A),"",INDEX('Data entry'!BM:BM,SMALL($A:$A,ROWS($6:41))))</f>
        <v/>
      </c>
      <c r="F41" s="32" t="str">
        <f>IF(ROWS($6:41)&gt;COUNT($A:$A),"",INDEX('Data entry'!BK:BK,SMALL($A:$A,ROWS($6:41))))</f>
        <v/>
      </c>
      <c r="G41" s="32" t="str">
        <f>IF(ROWS($6:41)&gt;COUNT($A:$A),"",INDEX('Data entry'!BL:BL,SMALL($A:$A,ROWS($6:41))))</f>
        <v/>
      </c>
      <c r="H41" s="32" t="str">
        <f>IF(ROWS($6:41)&gt;COUNT($A:$A),"",INDEX('Data entry'!BN:BN,SMALL($A:$A,ROWS($6:41))))</f>
        <v/>
      </c>
      <c r="I41" s="99" t="str">
        <f>IF(ROWS($6:41)&gt;COUNT($A:$A),"",INDEX('Data entry'!S:S,SMALL($A:$A,ROWS($6:41))))</f>
        <v/>
      </c>
      <c r="J41" s="32" t="str">
        <f>IF(ROWS($6:41)&gt;COUNT($A:$A),"",INDEX('Data entry'!AR:AR,SMALL($A:$A,ROWS($6:41))))</f>
        <v/>
      </c>
    </row>
    <row r="42" spans="1:10" x14ac:dyDescent="0.25">
      <c r="A42" s="32" t="str">
        <f>IF(OR('Data entry'!B42="Probable", 'Data entry'!B42="Confirmed"),ROW(),"")</f>
        <v/>
      </c>
      <c r="B42" s="32" t="str">
        <f>IF(ROWS($6:42)&gt;COUNT($A:$A),"",INDEX('Data entry'!H:H,SMALL($A:$A,ROWS($6:42))))</f>
        <v/>
      </c>
      <c r="C42" s="32" t="str">
        <f>IF(ROWS($6:42)&gt;COUNT($A:$A),"",INDEX('Data entry'!BJ:BJ,SMALL($A:$A,ROWS($6:42))))</f>
        <v/>
      </c>
      <c r="D42" s="99" t="str">
        <f>IF(ROWS($6:42)&gt;COUNT($A:$A),"",INDEX('Data entry'!R:R,SMALL($A:$A,ROWS($6:42))))</f>
        <v/>
      </c>
      <c r="E42" s="32" t="str">
        <f>IF(ROWS($6:42)&gt;COUNT($A:$A),"",INDEX('Data entry'!BM:BM,SMALL($A:$A,ROWS($6:42))))</f>
        <v/>
      </c>
      <c r="F42" s="32" t="str">
        <f>IF(ROWS($6:42)&gt;COUNT($A:$A),"",INDEX('Data entry'!BK:BK,SMALL($A:$A,ROWS($6:42))))</f>
        <v/>
      </c>
      <c r="G42" s="32" t="str">
        <f>IF(ROWS($6:42)&gt;COUNT($A:$A),"",INDEX('Data entry'!BL:BL,SMALL($A:$A,ROWS($6:42))))</f>
        <v/>
      </c>
      <c r="H42" s="32" t="str">
        <f>IF(ROWS($6:42)&gt;COUNT($A:$A),"",INDEX('Data entry'!BN:BN,SMALL($A:$A,ROWS($6:42))))</f>
        <v/>
      </c>
      <c r="I42" s="99" t="str">
        <f>IF(ROWS($6:42)&gt;COUNT($A:$A),"",INDEX('Data entry'!S:S,SMALL($A:$A,ROWS($6:42))))</f>
        <v/>
      </c>
      <c r="J42" s="32" t="str">
        <f>IF(ROWS($6:42)&gt;COUNT($A:$A),"",INDEX('Data entry'!AR:AR,SMALL($A:$A,ROWS($6:42))))</f>
        <v/>
      </c>
    </row>
    <row r="43" spans="1:10" x14ac:dyDescent="0.25">
      <c r="A43" s="32" t="str">
        <f>IF(OR('Data entry'!B43="Probable", 'Data entry'!B43="Confirmed"),ROW(),"")</f>
        <v/>
      </c>
      <c r="B43" s="32" t="str">
        <f>IF(ROWS($6:43)&gt;COUNT($A:$A),"",INDEX('Data entry'!H:H,SMALL($A:$A,ROWS($6:43))))</f>
        <v/>
      </c>
      <c r="C43" s="32" t="str">
        <f>IF(ROWS($6:43)&gt;COUNT($A:$A),"",INDEX('Data entry'!BJ:BJ,SMALL($A:$A,ROWS($6:43))))</f>
        <v/>
      </c>
      <c r="D43" s="99" t="str">
        <f>IF(ROWS($6:43)&gt;COUNT($A:$A),"",INDEX('Data entry'!R:R,SMALL($A:$A,ROWS($6:43))))</f>
        <v/>
      </c>
      <c r="E43" s="32" t="str">
        <f>IF(ROWS($6:43)&gt;COUNT($A:$A),"",INDEX('Data entry'!BM:BM,SMALL($A:$A,ROWS($6:43))))</f>
        <v/>
      </c>
      <c r="F43" s="32" t="str">
        <f>IF(ROWS($6:43)&gt;COUNT($A:$A),"",INDEX('Data entry'!BK:BK,SMALL($A:$A,ROWS($6:43))))</f>
        <v/>
      </c>
      <c r="G43" s="32" t="str">
        <f>IF(ROWS($6:43)&gt;COUNT($A:$A),"",INDEX('Data entry'!BL:BL,SMALL($A:$A,ROWS($6:43))))</f>
        <v/>
      </c>
      <c r="H43" s="32" t="str">
        <f>IF(ROWS($6:43)&gt;COUNT($A:$A),"",INDEX('Data entry'!BN:BN,SMALL($A:$A,ROWS($6:43))))</f>
        <v/>
      </c>
      <c r="I43" s="99" t="str">
        <f>IF(ROWS($6:43)&gt;COUNT($A:$A),"",INDEX('Data entry'!S:S,SMALL($A:$A,ROWS($6:43))))</f>
        <v/>
      </c>
      <c r="J43" s="32" t="str">
        <f>IF(ROWS($6:43)&gt;COUNT($A:$A),"",INDEX('Data entry'!AR:AR,SMALL($A:$A,ROWS($6:43))))</f>
        <v/>
      </c>
    </row>
    <row r="44" spans="1:10" x14ac:dyDescent="0.25">
      <c r="A44" s="32" t="str">
        <f>IF(OR('Data entry'!B44="Probable", 'Data entry'!B44="Confirmed"),ROW(),"")</f>
        <v/>
      </c>
      <c r="B44" s="32" t="str">
        <f>IF(ROWS($6:44)&gt;COUNT($A:$A),"",INDEX('Data entry'!H:H,SMALL($A:$A,ROWS($6:44))))</f>
        <v/>
      </c>
      <c r="C44" s="32" t="str">
        <f>IF(ROWS($6:44)&gt;COUNT($A:$A),"",INDEX('Data entry'!BJ:BJ,SMALL($A:$A,ROWS($6:44))))</f>
        <v/>
      </c>
      <c r="D44" s="99" t="str">
        <f>IF(ROWS($6:44)&gt;COUNT($A:$A),"",INDEX('Data entry'!R:R,SMALL($A:$A,ROWS($6:44))))</f>
        <v/>
      </c>
      <c r="E44" s="32" t="str">
        <f>IF(ROWS($6:44)&gt;COUNT($A:$A),"",INDEX('Data entry'!BM:BM,SMALL($A:$A,ROWS($6:44))))</f>
        <v/>
      </c>
      <c r="F44" s="32" t="str">
        <f>IF(ROWS($6:44)&gt;COUNT($A:$A),"",INDEX('Data entry'!BK:BK,SMALL($A:$A,ROWS($6:44))))</f>
        <v/>
      </c>
      <c r="G44" s="32" t="str">
        <f>IF(ROWS($6:44)&gt;COUNT($A:$A),"",INDEX('Data entry'!BL:BL,SMALL($A:$A,ROWS($6:44))))</f>
        <v/>
      </c>
      <c r="H44" s="32" t="str">
        <f>IF(ROWS($6:44)&gt;COUNT($A:$A),"",INDEX('Data entry'!BN:BN,SMALL($A:$A,ROWS($6:44))))</f>
        <v/>
      </c>
      <c r="I44" s="99" t="str">
        <f>IF(ROWS($6:44)&gt;COUNT($A:$A),"",INDEX('Data entry'!S:S,SMALL($A:$A,ROWS($6:44))))</f>
        <v/>
      </c>
      <c r="J44" s="32" t="str">
        <f>IF(ROWS($6:44)&gt;COUNT($A:$A),"",INDEX('Data entry'!AR:AR,SMALL($A:$A,ROWS($6:44))))</f>
        <v/>
      </c>
    </row>
    <row r="45" spans="1:10" x14ac:dyDescent="0.25">
      <c r="A45" s="32" t="str">
        <f>IF(OR('Data entry'!B45="Probable", 'Data entry'!B45="Confirmed"),ROW(),"")</f>
        <v/>
      </c>
      <c r="B45" s="32" t="str">
        <f>IF(ROWS($6:45)&gt;COUNT($A:$A),"",INDEX('Data entry'!H:H,SMALL($A:$A,ROWS($6:45))))</f>
        <v/>
      </c>
      <c r="C45" s="32" t="str">
        <f>IF(ROWS($6:45)&gt;COUNT($A:$A),"",INDEX('Data entry'!BJ:BJ,SMALL($A:$A,ROWS($6:45))))</f>
        <v/>
      </c>
      <c r="D45" s="99" t="str">
        <f>IF(ROWS($6:45)&gt;COUNT($A:$A),"",INDEX('Data entry'!R:R,SMALL($A:$A,ROWS($6:45))))</f>
        <v/>
      </c>
      <c r="E45" s="32" t="str">
        <f>IF(ROWS($6:45)&gt;COUNT($A:$A),"",INDEX('Data entry'!BM:BM,SMALL($A:$A,ROWS($6:45))))</f>
        <v/>
      </c>
      <c r="F45" s="32" t="str">
        <f>IF(ROWS($6:45)&gt;COUNT($A:$A),"",INDEX('Data entry'!BK:BK,SMALL($A:$A,ROWS($6:45))))</f>
        <v/>
      </c>
      <c r="G45" s="32" t="str">
        <f>IF(ROWS($6:45)&gt;COUNT($A:$A),"",INDEX('Data entry'!BL:BL,SMALL($A:$A,ROWS($6:45))))</f>
        <v/>
      </c>
      <c r="H45" s="32" t="str">
        <f>IF(ROWS($6:45)&gt;COUNT($A:$A),"",INDEX('Data entry'!BN:BN,SMALL($A:$A,ROWS($6:45))))</f>
        <v/>
      </c>
      <c r="I45" s="99" t="str">
        <f>IF(ROWS($6:45)&gt;COUNT($A:$A),"",INDEX('Data entry'!S:S,SMALL($A:$A,ROWS($6:45))))</f>
        <v/>
      </c>
      <c r="J45" s="32" t="str">
        <f>IF(ROWS($6:45)&gt;COUNT($A:$A),"",INDEX('Data entry'!AR:AR,SMALL($A:$A,ROWS($6:45))))</f>
        <v/>
      </c>
    </row>
    <row r="46" spans="1:10" x14ac:dyDescent="0.25">
      <c r="A46" s="32" t="str">
        <f>IF(OR('Data entry'!B46="Probable", 'Data entry'!B46="Confirmed"),ROW(),"")</f>
        <v/>
      </c>
      <c r="B46" s="32" t="str">
        <f>IF(ROWS($6:46)&gt;COUNT($A:$A),"",INDEX('Data entry'!H:H,SMALL($A:$A,ROWS($6:46))))</f>
        <v/>
      </c>
      <c r="C46" s="32" t="str">
        <f>IF(ROWS($6:46)&gt;COUNT($A:$A),"",INDEX('Data entry'!BJ:BJ,SMALL($A:$A,ROWS($6:46))))</f>
        <v/>
      </c>
      <c r="D46" s="99" t="str">
        <f>IF(ROWS($6:46)&gt;COUNT($A:$A),"",INDEX('Data entry'!R:R,SMALL($A:$A,ROWS($6:46))))</f>
        <v/>
      </c>
      <c r="E46" s="32" t="str">
        <f>IF(ROWS($6:46)&gt;COUNT($A:$A),"",INDEX('Data entry'!BM:BM,SMALL($A:$A,ROWS($6:46))))</f>
        <v/>
      </c>
      <c r="F46" s="32" t="str">
        <f>IF(ROWS($6:46)&gt;COUNT($A:$A),"",INDEX('Data entry'!BK:BK,SMALL($A:$A,ROWS($6:46))))</f>
        <v/>
      </c>
      <c r="G46" s="32" t="str">
        <f>IF(ROWS($6:46)&gt;COUNT($A:$A),"",INDEX('Data entry'!BL:BL,SMALL($A:$A,ROWS($6:46))))</f>
        <v/>
      </c>
      <c r="H46" s="32" t="str">
        <f>IF(ROWS($6:46)&gt;COUNT($A:$A),"",INDEX('Data entry'!BN:BN,SMALL($A:$A,ROWS($6:46))))</f>
        <v/>
      </c>
      <c r="I46" s="99" t="str">
        <f>IF(ROWS($6:46)&gt;COUNT($A:$A),"",INDEX('Data entry'!S:S,SMALL($A:$A,ROWS($6:46))))</f>
        <v/>
      </c>
      <c r="J46" s="32" t="str">
        <f>IF(ROWS($6:46)&gt;COUNT($A:$A),"",INDEX('Data entry'!AR:AR,SMALL($A:$A,ROWS($6:46))))</f>
        <v/>
      </c>
    </row>
    <row r="47" spans="1:10" x14ac:dyDescent="0.25">
      <c r="A47" s="32" t="str">
        <f>IF(OR('Data entry'!B47="Probable", 'Data entry'!B47="Confirmed"),ROW(),"")</f>
        <v/>
      </c>
      <c r="B47" s="32" t="str">
        <f>IF(ROWS($6:47)&gt;COUNT($A:$A),"",INDEX('Data entry'!H:H,SMALL($A:$A,ROWS($6:47))))</f>
        <v/>
      </c>
      <c r="C47" s="32" t="str">
        <f>IF(ROWS($6:47)&gt;COUNT($A:$A),"",INDEX('Data entry'!BJ:BJ,SMALL($A:$A,ROWS($6:47))))</f>
        <v/>
      </c>
      <c r="D47" s="99" t="str">
        <f>IF(ROWS($6:47)&gt;COUNT($A:$A),"",INDEX('Data entry'!R:R,SMALL($A:$A,ROWS($6:47))))</f>
        <v/>
      </c>
      <c r="E47" s="32" t="str">
        <f>IF(ROWS($6:47)&gt;COUNT($A:$A),"",INDEX('Data entry'!BM:BM,SMALL($A:$A,ROWS($6:47))))</f>
        <v/>
      </c>
      <c r="F47" s="32" t="str">
        <f>IF(ROWS($6:47)&gt;COUNT($A:$A),"",INDEX('Data entry'!BK:BK,SMALL($A:$A,ROWS($6:47))))</f>
        <v/>
      </c>
      <c r="G47" s="32" t="str">
        <f>IF(ROWS($6:47)&gt;COUNT($A:$A),"",INDEX('Data entry'!BL:BL,SMALL($A:$A,ROWS($6:47))))</f>
        <v/>
      </c>
      <c r="H47" s="32" t="str">
        <f>IF(ROWS($6:47)&gt;COUNT($A:$A),"",INDEX('Data entry'!BN:BN,SMALL($A:$A,ROWS($6:47))))</f>
        <v/>
      </c>
      <c r="I47" s="99" t="str">
        <f>IF(ROWS($6:47)&gt;COUNT($A:$A),"",INDEX('Data entry'!S:S,SMALL($A:$A,ROWS($6:47))))</f>
        <v/>
      </c>
      <c r="J47" s="32" t="str">
        <f>IF(ROWS($6:47)&gt;COUNT($A:$A),"",INDEX('Data entry'!AR:AR,SMALL($A:$A,ROWS($6:47))))</f>
        <v/>
      </c>
    </row>
    <row r="48" spans="1:10" x14ac:dyDescent="0.25">
      <c r="A48" s="32" t="str">
        <f>IF(OR('Data entry'!B48="Probable", 'Data entry'!B48="Confirmed"),ROW(),"")</f>
        <v/>
      </c>
      <c r="B48" s="32" t="str">
        <f>IF(ROWS($6:48)&gt;COUNT($A:$A),"",INDEX('Data entry'!H:H,SMALL($A:$A,ROWS($6:48))))</f>
        <v/>
      </c>
      <c r="C48" s="32" t="str">
        <f>IF(ROWS($6:48)&gt;COUNT($A:$A),"",INDEX('Data entry'!BJ:BJ,SMALL($A:$A,ROWS($6:48))))</f>
        <v/>
      </c>
      <c r="D48" s="99" t="str">
        <f>IF(ROWS($6:48)&gt;COUNT($A:$A),"",INDEX('Data entry'!R:R,SMALL($A:$A,ROWS($6:48))))</f>
        <v/>
      </c>
      <c r="E48" s="32" t="str">
        <f>IF(ROWS($6:48)&gt;COUNT($A:$A),"",INDEX('Data entry'!BM:BM,SMALL($A:$A,ROWS($6:48))))</f>
        <v/>
      </c>
      <c r="F48" s="32" t="str">
        <f>IF(ROWS($6:48)&gt;COUNT($A:$A),"",INDEX('Data entry'!BK:BK,SMALL($A:$A,ROWS($6:48))))</f>
        <v/>
      </c>
      <c r="G48" s="32" t="str">
        <f>IF(ROWS($6:48)&gt;COUNT($A:$A),"",INDEX('Data entry'!BL:BL,SMALL($A:$A,ROWS($6:48))))</f>
        <v/>
      </c>
      <c r="H48" s="32" t="str">
        <f>IF(ROWS($6:48)&gt;COUNT($A:$A),"",INDEX('Data entry'!BN:BN,SMALL($A:$A,ROWS($6:48))))</f>
        <v/>
      </c>
      <c r="I48" s="99" t="str">
        <f>IF(ROWS($6:48)&gt;COUNT($A:$A),"",INDEX('Data entry'!S:S,SMALL($A:$A,ROWS($6:48))))</f>
        <v/>
      </c>
      <c r="J48" s="32" t="str">
        <f>IF(ROWS($6:48)&gt;COUNT($A:$A),"",INDEX('Data entry'!AR:AR,SMALL($A:$A,ROWS($6:48))))</f>
        <v/>
      </c>
    </row>
    <row r="49" spans="1:10" x14ac:dyDescent="0.25">
      <c r="A49" s="32" t="str">
        <f>IF(OR('Data entry'!B49="Probable", 'Data entry'!B49="Confirmed"),ROW(),"")</f>
        <v/>
      </c>
      <c r="B49" s="32" t="str">
        <f>IF(ROWS($6:49)&gt;COUNT($A:$A),"",INDEX('Data entry'!H:H,SMALL($A:$A,ROWS($6:49))))</f>
        <v/>
      </c>
      <c r="C49" s="32" t="str">
        <f>IF(ROWS($6:49)&gt;COUNT($A:$A),"",INDEX('Data entry'!BJ:BJ,SMALL($A:$A,ROWS($6:49))))</f>
        <v/>
      </c>
      <c r="D49" s="99" t="str">
        <f>IF(ROWS($6:49)&gt;COUNT($A:$A),"",INDEX('Data entry'!R:R,SMALL($A:$A,ROWS($6:49))))</f>
        <v/>
      </c>
      <c r="E49" s="32" t="str">
        <f>IF(ROWS($6:49)&gt;COUNT($A:$A),"",INDEX('Data entry'!BM:BM,SMALL($A:$A,ROWS($6:49))))</f>
        <v/>
      </c>
      <c r="F49" s="32" t="str">
        <f>IF(ROWS($6:49)&gt;COUNT($A:$A),"",INDEX('Data entry'!BK:BK,SMALL($A:$A,ROWS($6:49))))</f>
        <v/>
      </c>
      <c r="G49" s="32" t="str">
        <f>IF(ROWS($6:49)&gt;COUNT($A:$A),"",INDEX('Data entry'!BL:BL,SMALL($A:$A,ROWS($6:49))))</f>
        <v/>
      </c>
      <c r="H49" s="32" t="str">
        <f>IF(ROWS($6:49)&gt;COUNT($A:$A),"",INDEX('Data entry'!BN:BN,SMALL($A:$A,ROWS($6:49))))</f>
        <v/>
      </c>
      <c r="I49" s="99" t="str">
        <f>IF(ROWS($6:49)&gt;COUNT($A:$A),"",INDEX('Data entry'!S:S,SMALL($A:$A,ROWS($6:49))))</f>
        <v/>
      </c>
      <c r="J49" s="32" t="str">
        <f>IF(ROWS($6:49)&gt;COUNT($A:$A),"",INDEX('Data entry'!AR:AR,SMALL($A:$A,ROWS($6:49))))</f>
        <v/>
      </c>
    </row>
    <row r="50" spans="1:10" x14ac:dyDescent="0.25">
      <c r="A50" s="32" t="str">
        <f>IF(OR('Data entry'!B50="Probable", 'Data entry'!B50="Confirmed"),ROW(),"")</f>
        <v/>
      </c>
      <c r="B50" s="32" t="str">
        <f>IF(ROWS($6:50)&gt;COUNT($A:$A),"",INDEX('Data entry'!H:H,SMALL($A:$A,ROWS($6:50))))</f>
        <v/>
      </c>
      <c r="C50" s="32" t="str">
        <f>IF(ROWS($6:50)&gt;COUNT($A:$A),"",INDEX('Data entry'!BJ:BJ,SMALL($A:$A,ROWS($6:50))))</f>
        <v/>
      </c>
      <c r="D50" s="99" t="str">
        <f>IF(ROWS($6:50)&gt;COUNT($A:$A),"",INDEX('Data entry'!R:R,SMALL($A:$A,ROWS($6:50))))</f>
        <v/>
      </c>
      <c r="E50" s="32" t="str">
        <f>IF(ROWS($6:50)&gt;COUNT($A:$A),"",INDEX('Data entry'!BM:BM,SMALL($A:$A,ROWS($6:50))))</f>
        <v/>
      </c>
      <c r="F50" s="32" t="str">
        <f>IF(ROWS($6:50)&gt;COUNT($A:$A),"",INDEX('Data entry'!BK:BK,SMALL($A:$A,ROWS($6:50))))</f>
        <v/>
      </c>
      <c r="G50" s="32" t="str">
        <f>IF(ROWS($6:50)&gt;COUNT($A:$A),"",INDEX('Data entry'!BL:BL,SMALL($A:$A,ROWS($6:50))))</f>
        <v/>
      </c>
      <c r="H50" s="32" t="str">
        <f>IF(ROWS($6:50)&gt;COUNT($A:$A),"",INDEX('Data entry'!BN:BN,SMALL($A:$A,ROWS($6:50))))</f>
        <v/>
      </c>
      <c r="I50" s="99" t="str">
        <f>IF(ROWS($6:50)&gt;COUNT($A:$A),"",INDEX('Data entry'!S:S,SMALL($A:$A,ROWS($6:50))))</f>
        <v/>
      </c>
      <c r="J50" s="32" t="str">
        <f>IF(ROWS($6:50)&gt;COUNT($A:$A),"",INDEX('Data entry'!AR:AR,SMALL($A:$A,ROWS($6:50))))</f>
        <v/>
      </c>
    </row>
    <row r="51" spans="1:10" x14ac:dyDescent="0.25">
      <c r="A51" s="32" t="str">
        <f>IF(OR('Data entry'!B51="Probable", 'Data entry'!B51="Confirmed"),ROW(),"")</f>
        <v/>
      </c>
      <c r="B51" s="32" t="str">
        <f>IF(ROWS($6:51)&gt;COUNT($A:$A),"",INDEX('Data entry'!H:H,SMALL($A:$A,ROWS($6:51))))</f>
        <v/>
      </c>
      <c r="C51" s="32" t="str">
        <f>IF(ROWS($6:51)&gt;COUNT($A:$A),"",INDEX('Data entry'!BJ:BJ,SMALL($A:$A,ROWS($6:51))))</f>
        <v/>
      </c>
      <c r="D51" s="99" t="str">
        <f>IF(ROWS($6:51)&gt;COUNT($A:$A),"",INDEX('Data entry'!R:R,SMALL($A:$A,ROWS($6:51))))</f>
        <v/>
      </c>
      <c r="E51" s="32" t="str">
        <f>IF(ROWS($6:51)&gt;COUNT($A:$A),"",INDEX('Data entry'!BM:BM,SMALL($A:$A,ROWS($6:51))))</f>
        <v/>
      </c>
      <c r="F51" s="32" t="str">
        <f>IF(ROWS($6:51)&gt;COUNT($A:$A),"",INDEX('Data entry'!BK:BK,SMALL($A:$A,ROWS($6:51))))</f>
        <v/>
      </c>
      <c r="G51" s="32" t="str">
        <f>IF(ROWS($6:51)&gt;COUNT($A:$A),"",INDEX('Data entry'!BL:BL,SMALL($A:$A,ROWS($6:51))))</f>
        <v/>
      </c>
      <c r="H51" s="32" t="str">
        <f>IF(ROWS($6:51)&gt;COUNT($A:$A),"",INDEX('Data entry'!BN:BN,SMALL($A:$A,ROWS($6:51))))</f>
        <v/>
      </c>
      <c r="I51" s="99" t="str">
        <f>IF(ROWS($6:51)&gt;COUNT($A:$A),"",INDEX('Data entry'!S:S,SMALL($A:$A,ROWS($6:51))))</f>
        <v/>
      </c>
      <c r="J51" s="32" t="str">
        <f>IF(ROWS($6:51)&gt;COUNT($A:$A),"",INDEX('Data entry'!AR:AR,SMALL($A:$A,ROWS($6:51))))</f>
        <v/>
      </c>
    </row>
    <row r="52" spans="1:10" x14ac:dyDescent="0.25">
      <c r="A52" s="32" t="str">
        <f>IF(OR('Data entry'!B52="Probable", 'Data entry'!B52="Confirmed"),ROW(),"")</f>
        <v/>
      </c>
      <c r="B52" s="32" t="str">
        <f>IF(ROWS($6:52)&gt;COUNT($A:$A),"",INDEX('Data entry'!H:H,SMALL($A:$A,ROWS($6:52))))</f>
        <v/>
      </c>
      <c r="C52" s="32" t="str">
        <f>IF(ROWS($6:52)&gt;COUNT($A:$A),"",INDEX('Data entry'!BJ:BJ,SMALL($A:$A,ROWS($6:52))))</f>
        <v/>
      </c>
      <c r="D52" s="99" t="str">
        <f>IF(ROWS($6:52)&gt;COUNT($A:$A),"",INDEX('Data entry'!R:R,SMALL($A:$A,ROWS($6:52))))</f>
        <v/>
      </c>
      <c r="E52" s="32" t="str">
        <f>IF(ROWS($6:52)&gt;COUNT($A:$A),"",INDEX('Data entry'!BM:BM,SMALL($A:$A,ROWS($6:52))))</f>
        <v/>
      </c>
      <c r="F52" s="32" t="str">
        <f>IF(ROWS($6:52)&gt;COUNT($A:$A),"",INDEX('Data entry'!BK:BK,SMALL($A:$A,ROWS($6:52))))</f>
        <v/>
      </c>
      <c r="G52" s="32" t="str">
        <f>IF(ROWS($6:52)&gt;COUNT($A:$A),"",INDEX('Data entry'!BL:BL,SMALL($A:$A,ROWS($6:52))))</f>
        <v/>
      </c>
      <c r="H52" s="32" t="str">
        <f>IF(ROWS($6:52)&gt;COUNT($A:$A),"",INDEX('Data entry'!BN:BN,SMALL($A:$A,ROWS($6:52))))</f>
        <v/>
      </c>
      <c r="I52" s="99" t="str">
        <f>IF(ROWS($6:52)&gt;COUNT($A:$A),"",INDEX('Data entry'!S:S,SMALL($A:$A,ROWS($6:52))))</f>
        <v/>
      </c>
      <c r="J52" s="32" t="str">
        <f>IF(ROWS($6:52)&gt;COUNT($A:$A),"",INDEX('Data entry'!AR:AR,SMALL($A:$A,ROWS($6:52))))</f>
        <v/>
      </c>
    </row>
    <row r="53" spans="1:10" x14ac:dyDescent="0.25">
      <c r="A53" s="32" t="str">
        <f>IF(OR('Data entry'!B53="Probable", 'Data entry'!B53="Confirmed"),ROW(),"")</f>
        <v/>
      </c>
      <c r="B53" s="32" t="str">
        <f>IF(ROWS($6:53)&gt;COUNT($A:$A),"",INDEX('Data entry'!H:H,SMALL($A:$A,ROWS($6:53))))</f>
        <v/>
      </c>
      <c r="C53" s="32" t="str">
        <f>IF(ROWS($6:53)&gt;COUNT($A:$A),"",INDEX('Data entry'!BJ:BJ,SMALL($A:$A,ROWS($6:53))))</f>
        <v/>
      </c>
      <c r="D53" s="99" t="str">
        <f>IF(ROWS($6:53)&gt;COUNT($A:$A),"",INDEX('Data entry'!R:R,SMALL($A:$A,ROWS($6:53))))</f>
        <v/>
      </c>
      <c r="E53" s="32" t="str">
        <f>IF(ROWS($6:53)&gt;COUNT($A:$A),"",INDEX('Data entry'!BM:BM,SMALL($A:$A,ROWS($6:53))))</f>
        <v/>
      </c>
      <c r="F53" s="32" t="str">
        <f>IF(ROWS($6:53)&gt;COUNT($A:$A),"",INDEX('Data entry'!BK:BK,SMALL($A:$A,ROWS($6:53))))</f>
        <v/>
      </c>
      <c r="G53" s="32" t="str">
        <f>IF(ROWS($6:53)&gt;COUNT($A:$A),"",INDEX('Data entry'!BL:BL,SMALL($A:$A,ROWS($6:53))))</f>
        <v/>
      </c>
      <c r="H53" s="32" t="str">
        <f>IF(ROWS($6:53)&gt;COUNT($A:$A),"",INDEX('Data entry'!BN:BN,SMALL($A:$A,ROWS($6:53))))</f>
        <v/>
      </c>
      <c r="I53" s="99" t="str">
        <f>IF(ROWS($6:53)&gt;COUNT($A:$A),"",INDEX('Data entry'!S:S,SMALL($A:$A,ROWS($6:53))))</f>
        <v/>
      </c>
      <c r="J53" s="32" t="str">
        <f>IF(ROWS($6:53)&gt;COUNT($A:$A),"",INDEX('Data entry'!AR:AR,SMALL($A:$A,ROWS($6:53))))</f>
        <v/>
      </c>
    </row>
    <row r="54" spans="1:10" x14ac:dyDescent="0.25">
      <c r="A54" s="32" t="str">
        <f>IF(OR('Data entry'!B54="Probable", 'Data entry'!B54="Confirmed"),ROW(),"")</f>
        <v/>
      </c>
      <c r="B54" s="32" t="str">
        <f>IF(ROWS($6:54)&gt;COUNT($A:$A),"",INDEX('Data entry'!H:H,SMALL($A:$A,ROWS($6:54))))</f>
        <v/>
      </c>
      <c r="C54" s="32" t="str">
        <f>IF(ROWS($6:54)&gt;COUNT($A:$A),"",INDEX('Data entry'!BJ:BJ,SMALL($A:$A,ROWS($6:54))))</f>
        <v/>
      </c>
      <c r="D54" s="99" t="str">
        <f>IF(ROWS($6:54)&gt;COUNT($A:$A),"",INDEX('Data entry'!R:R,SMALL($A:$A,ROWS($6:54))))</f>
        <v/>
      </c>
      <c r="E54" s="32" t="str">
        <f>IF(ROWS($6:54)&gt;COUNT($A:$A),"",INDEX('Data entry'!BM:BM,SMALL($A:$A,ROWS($6:54))))</f>
        <v/>
      </c>
      <c r="F54" s="32" t="str">
        <f>IF(ROWS($6:54)&gt;COUNT($A:$A),"",INDEX('Data entry'!BK:BK,SMALL($A:$A,ROWS($6:54))))</f>
        <v/>
      </c>
      <c r="G54" s="32" t="str">
        <f>IF(ROWS($6:54)&gt;COUNT($A:$A),"",INDEX('Data entry'!BL:BL,SMALL($A:$A,ROWS($6:54))))</f>
        <v/>
      </c>
      <c r="H54" s="32" t="str">
        <f>IF(ROWS($6:54)&gt;COUNT($A:$A),"",INDEX('Data entry'!BN:BN,SMALL($A:$A,ROWS($6:54))))</f>
        <v/>
      </c>
      <c r="I54" s="99" t="str">
        <f>IF(ROWS($6:54)&gt;COUNT($A:$A),"",INDEX('Data entry'!S:S,SMALL($A:$A,ROWS($6:54))))</f>
        <v/>
      </c>
      <c r="J54" s="32" t="str">
        <f>IF(ROWS($6:54)&gt;COUNT($A:$A),"",INDEX('Data entry'!AR:AR,SMALL($A:$A,ROWS($6:54))))</f>
        <v/>
      </c>
    </row>
    <row r="55" spans="1:10" x14ac:dyDescent="0.25">
      <c r="A55" s="32" t="str">
        <f>IF(OR('Data entry'!B55="Probable", 'Data entry'!B55="Confirmed"),ROW(),"")</f>
        <v/>
      </c>
      <c r="B55" s="32" t="str">
        <f>IF(ROWS($6:55)&gt;COUNT($A:$A),"",INDEX('Data entry'!H:H,SMALL($A:$A,ROWS($6:55))))</f>
        <v/>
      </c>
      <c r="C55" s="32" t="str">
        <f>IF(ROWS($6:55)&gt;COUNT($A:$A),"",INDEX('Data entry'!BJ:BJ,SMALL($A:$A,ROWS($6:55))))</f>
        <v/>
      </c>
      <c r="D55" s="99" t="str">
        <f>IF(ROWS($6:55)&gt;COUNT($A:$A),"",INDEX('Data entry'!R:R,SMALL($A:$A,ROWS($6:55))))</f>
        <v/>
      </c>
      <c r="E55" s="32" t="str">
        <f>IF(ROWS($6:55)&gt;COUNT($A:$A),"",INDEX('Data entry'!BM:BM,SMALL($A:$A,ROWS($6:55))))</f>
        <v/>
      </c>
      <c r="F55" s="32" t="str">
        <f>IF(ROWS($6:55)&gt;COUNT($A:$A),"",INDEX('Data entry'!BK:BK,SMALL($A:$A,ROWS($6:55))))</f>
        <v/>
      </c>
      <c r="G55" s="32" t="str">
        <f>IF(ROWS($6:55)&gt;COUNT($A:$A),"",INDEX('Data entry'!BL:BL,SMALL($A:$A,ROWS($6:55))))</f>
        <v/>
      </c>
      <c r="H55" s="32" t="str">
        <f>IF(ROWS($6:55)&gt;COUNT($A:$A),"",INDEX('Data entry'!BN:BN,SMALL($A:$A,ROWS($6:55))))</f>
        <v/>
      </c>
      <c r="I55" s="99" t="str">
        <f>IF(ROWS($6:55)&gt;COUNT($A:$A),"",INDEX('Data entry'!S:S,SMALL($A:$A,ROWS($6:55))))</f>
        <v/>
      </c>
      <c r="J55" s="32" t="str">
        <f>IF(ROWS($6:55)&gt;COUNT($A:$A),"",INDEX('Data entry'!AR:AR,SMALL($A:$A,ROWS($6:55))))</f>
        <v/>
      </c>
    </row>
    <row r="56" spans="1:10" x14ac:dyDescent="0.25">
      <c r="A56" s="32" t="str">
        <f>IF(OR('Data entry'!B56="Probable", 'Data entry'!B56="Confirmed"),ROW(),"")</f>
        <v/>
      </c>
      <c r="B56" s="32" t="str">
        <f>IF(ROWS($6:56)&gt;COUNT($A:$A),"",INDEX('Data entry'!H:H,SMALL($A:$A,ROWS($6:56))))</f>
        <v/>
      </c>
      <c r="C56" s="32" t="str">
        <f>IF(ROWS($6:56)&gt;COUNT($A:$A),"",INDEX('Data entry'!BJ:BJ,SMALL($A:$A,ROWS($6:56))))</f>
        <v/>
      </c>
      <c r="D56" s="99" t="str">
        <f>IF(ROWS($6:56)&gt;COUNT($A:$A),"",INDEX('Data entry'!R:R,SMALL($A:$A,ROWS($6:56))))</f>
        <v/>
      </c>
      <c r="E56" s="32" t="str">
        <f>IF(ROWS($6:56)&gt;COUNT($A:$A),"",INDEX('Data entry'!BM:BM,SMALL($A:$A,ROWS($6:56))))</f>
        <v/>
      </c>
      <c r="F56" s="32" t="str">
        <f>IF(ROWS($6:56)&gt;COUNT($A:$A),"",INDEX('Data entry'!BK:BK,SMALL($A:$A,ROWS($6:56))))</f>
        <v/>
      </c>
      <c r="G56" s="32" t="str">
        <f>IF(ROWS($6:56)&gt;COUNT($A:$A),"",INDEX('Data entry'!BL:BL,SMALL($A:$A,ROWS($6:56))))</f>
        <v/>
      </c>
      <c r="H56" s="32" t="str">
        <f>IF(ROWS($6:56)&gt;COUNT($A:$A),"",INDEX('Data entry'!BN:BN,SMALL($A:$A,ROWS($6:56))))</f>
        <v/>
      </c>
      <c r="I56" s="99" t="str">
        <f>IF(ROWS($6:56)&gt;COUNT($A:$A),"",INDEX('Data entry'!S:S,SMALL($A:$A,ROWS($6:56))))</f>
        <v/>
      </c>
      <c r="J56" s="32" t="str">
        <f>IF(ROWS($6:56)&gt;COUNT($A:$A),"",INDEX('Data entry'!AR:AR,SMALL($A:$A,ROWS($6:56))))</f>
        <v/>
      </c>
    </row>
    <row r="57" spans="1:10" x14ac:dyDescent="0.25">
      <c r="A57" s="32" t="str">
        <f>IF(OR('Data entry'!B57="Probable", 'Data entry'!B57="Confirmed"),ROW(),"")</f>
        <v/>
      </c>
      <c r="B57" s="32" t="str">
        <f>IF(ROWS($6:57)&gt;COUNT($A:$A),"",INDEX('Data entry'!H:H,SMALL($A:$A,ROWS($6:57))))</f>
        <v/>
      </c>
      <c r="C57" s="32" t="str">
        <f>IF(ROWS($6:57)&gt;COUNT($A:$A),"",INDEX('Data entry'!BJ:BJ,SMALL($A:$A,ROWS($6:57))))</f>
        <v/>
      </c>
      <c r="D57" s="99" t="str">
        <f>IF(ROWS($6:57)&gt;COUNT($A:$A),"",INDEX('Data entry'!R:R,SMALL($A:$A,ROWS($6:57))))</f>
        <v/>
      </c>
      <c r="E57" s="32" t="str">
        <f>IF(ROWS($6:57)&gt;COUNT($A:$A),"",INDEX('Data entry'!BM:BM,SMALL($A:$A,ROWS($6:57))))</f>
        <v/>
      </c>
      <c r="F57" s="32" t="str">
        <f>IF(ROWS($6:57)&gt;COUNT($A:$A),"",INDEX('Data entry'!BK:BK,SMALL($A:$A,ROWS($6:57))))</f>
        <v/>
      </c>
      <c r="G57" s="32" t="str">
        <f>IF(ROWS($6:57)&gt;COUNT($A:$A),"",INDEX('Data entry'!BL:BL,SMALL($A:$A,ROWS($6:57))))</f>
        <v/>
      </c>
      <c r="H57" s="32" t="str">
        <f>IF(ROWS($6:57)&gt;COUNT($A:$A),"",INDEX('Data entry'!BN:BN,SMALL($A:$A,ROWS($6:57))))</f>
        <v/>
      </c>
      <c r="I57" s="99" t="str">
        <f>IF(ROWS($6:57)&gt;COUNT($A:$A),"",INDEX('Data entry'!S:S,SMALL($A:$A,ROWS($6:57))))</f>
        <v/>
      </c>
      <c r="J57" s="32" t="str">
        <f>IF(ROWS($6:57)&gt;COUNT($A:$A),"",INDEX('Data entry'!AR:AR,SMALL($A:$A,ROWS($6:57))))</f>
        <v/>
      </c>
    </row>
    <row r="58" spans="1:10" x14ac:dyDescent="0.25">
      <c r="A58" s="32" t="str">
        <f>IF(OR('Data entry'!B58="Probable", 'Data entry'!B58="Confirmed"),ROW(),"")</f>
        <v/>
      </c>
      <c r="B58" s="32" t="str">
        <f>IF(ROWS($6:58)&gt;COUNT($A:$A),"",INDEX('Data entry'!H:H,SMALL($A:$A,ROWS($6:58))))</f>
        <v/>
      </c>
      <c r="C58" s="32" t="str">
        <f>IF(ROWS($6:58)&gt;COUNT($A:$A),"",INDEX('Data entry'!BJ:BJ,SMALL($A:$A,ROWS($6:58))))</f>
        <v/>
      </c>
      <c r="D58" s="99" t="str">
        <f>IF(ROWS($6:58)&gt;COUNT($A:$A),"",INDEX('Data entry'!R:R,SMALL($A:$A,ROWS($6:58))))</f>
        <v/>
      </c>
      <c r="E58" s="32" t="str">
        <f>IF(ROWS($6:58)&gt;COUNT($A:$A),"",INDEX('Data entry'!BM:BM,SMALL($A:$A,ROWS($6:58))))</f>
        <v/>
      </c>
      <c r="F58" s="32" t="str">
        <f>IF(ROWS($6:58)&gt;COUNT($A:$A),"",INDEX('Data entry'!BK:BK,SMALL($A:$A,ROWS($6:58))))</f>
        <v/>
      </c>
      <c r="G58" s="32" t="str">
        <f>IF(ROWS($6:58)&gt;COUNT($A:$A),"",INDEX('Data entry'!BL:BL,SMALL($A:$A,ROWS($6:58))))</f>
        <v/>
      </c>
      <c r="H58" s="32" t="str">
        <f>IF(ROWS($6:58)&gt;COUNT($A:$A),"",INDEX('Data entry'!BN:BN,SMALL($A:$A,ROWS($6:58))))</f>
        <v/>
      </c>
      <c r="I58" s="99" t="str">
        <f>IF(ROWS($6:58)&gt;COUNT($A:$A),"",INDEX('Data entry'!S:S,SMALL($A:$A,ROWS($6:58))))</f>
        <v/>
      </c>
      <c r="J58" s="32" t="str">
        <f>IF(ROWS($6:58)&gt;COUNT($A:$A),"",INDEX('Data entry'!AR:AR,SMALL($A:$A,ROWS($6:58))))</f>
        <v/>
      </c>
    </row>
    <row r="59" spans="1:10" x14ac:dyDescent="0.25">
      <c r="A59" s="32" t="str">
        <f>IF(OR('Data entry'!B59="Probable", 'Data entry'!B59="Confirmed"),ROW(),"")</f>
        <v/>
      </c>
      <c r="B59" s="32" t="str">
        <f>IF(ROWS($6:59)&gt;COUNT($A:$A),"",INDEX('Data entry'!H:H,SMALL($A:$A,ROWS($6:59))))</f>
        <v/>
      </c>
      <c r="C59" s="32" t="str">
        <f>IF(ROWS($6:59)&gt;COUNT($A:$A),"",INDEX('Data entry'!BJ:BJ,SMALL($A:$A,ROWS($6:59))))</f>
        <v/>
      </c>
      <c r="D59" s="99" t="str">
        <f>IF(ROWS($6:59)&gt;COUNT($A:$A),"",INDEX('Data entry'!R:R,SMALL($A:$A,ROWS($6:59))))</f>
        <v/>
      </c>
      <c r="E59" s="32" t="str">
        <f>IF(ROWS($6:59)&gt;COUNT($A:$A),"",INDEX('Data entry'!BM:BM,SMALL($A:$A,ROWS($6:59))))</f>
        <v/>
      </c>
      <c r="F59" s="32" t="str">
        <f>IF(ROWS($6:59)&gt;COUNT($A:$A),"",INDEX('Data entry'!BK:BK,SMALL($A:$A,ROWS($6:59))))</f>
        <v/>
      </c>
      <c r="G59" s="32" t="str">
        <f>IF(ROWS($6:59)&gt;COUNT($A:$A),"",INDEX('Data entry'!BL:BL,SMALL($A:$A,ROWS($6:59))))</f>
        <v/>
      </c>
      <c r="H59" s="32" t="str">
        <f>IF(ROWS($6:59)&gt;COUNT($A:$A),"",INDEX('Data entry'!BN:BN,SMALL($A:$A,ROWS($6:59))))</f>
        <v/>
      </c>
      <c r="I59" s="99" t="str">
        <f>IF(ROWS($6:59)&gt;COUNT($A:$A),"",INDEX('Data entry'!S:S,SMALL($A:$A,ROWS($6:59))))</f>
        <v/>
      </c>
      <c r="J59" s="32" t="str">
        <f>IF(ROWS($6:59)&gt;COUNT($A:$A),"",INDEX('Data entry'!AR:AR,SMALL($A:$A,ROWS($6:59))))</f>
        <v/>
      </c>
    </row>
    <row r="60" spans="1:10" x14ac:dyDescent="0.25">
      <c r="A60" s="32" t="str">
        <f>IF(OR('Data entry'!B60="Probable", 'Data entry'!B60="Confirmed"),ROW(),"")</f>
        <v/>
      </c>
      <c r="B60" s="32" t="str">
        <f>IF(ROWS($6:60)&gt;COUNT($A:$A),"",INDEX('Data entry'!H:H,SMALL($A:$A,ROWS($6:60))))</f>
        <v/>
      </c>
      <c r="C60" s="32" t="str">
        <f>IF(ROWS($6:60)&gt;COUNT($A:$A),"",INDEX('Data entry'!BJ:BJ,SMALL($A:$A,ROWS($6:60))))</f>
        <v/>
      </c>
      <c r="D60" s="99" t="str">
        <f>IF(ROWS($6:60)&gt;COUNT($A:$A),"",INDEX('Data entry'!R:R,SMALL($A:$A,ROWS($6:60))))</f>
        <v/>
      </c>
      <c r="E60" s="32" t="str">
        <f>IF(ROWS($6:60)&gt;COUNT($A:$A),"",INDEX('Data entry'!BM:BM,SMALL($A:$A,ROWS($6:60))))</f>
        <v/>
      </c>
      <c r="F60" s="32" t="str">
        <f>IF(ROWS($6:60)&gt;COUNT($A:$A),"",INDEX('Data entry'!BK:BK,SMALL($A:$A,ROWS($6:60))))</f>
        <v/>
      </c>
      <c r="G60" s="32" t="str">
        <f>IF(ROWS($6:60)&gt;COUNT($A:$A),"",INDEX('Data entry'!BL:BL,SMALL($A:$A,ROWS($6:60))))</f>
        <v/>
      </c>
      <c r="H60" s="32" t="str">
        <f>IF(ROWS($6:60)&gt;COUNT($A:$A),"",INDEX('Data entry'!BN:BN,SMALL($A:$A,ROWS($6:60))))</f>
        <v/>
      </c>
      <c r="I60" s="99" t="str">
        <f>IF(ROWS($6:60)&gt;COUNT($A:$A),"",INDEX('Data entry'!S:S,SMALL($A:$A,ROWS($6:60))))</f>
        <v/>
      </c>
      <c r="J60" s="32" t="str">
        <f>IF(ROWS($6:60)&gt;COUNT($A:$A),"",INDEX('Data entry'!AR:AR,SMALL($A:$A,ROWS($6:60))))</f>
        <v/>
      </c>
    </row>
    <row r="61" spans="1:10" x14ac:dyDescent="0.25">
      <c r="A61" s="32" t="str">
        <f>IF(OR('Data entry'!B61="Probable", 'Data entry'!B61="Confirmed"),ROW(),"")</f>
        <v/>
      </c>
      <c r="B61" s="32" t="str">
        <f>IF(ROWS($6:61)&gt;COUNT($A:$A),"",INDEX('Data entry'!H:H,SMALL($A:$A,ROWS($6:61))))</f>
        <v/>
      </c>
      <c r="C61" s="32" t="str">
        <f>IF(ROWS($6:61)&gt;COUNT($A:$A),"",INDEX('Data entry'!BJ:BJ,SMALL($A:$A,ROWS($6:61))))</f>
        <v/>
      </c>
      <c r="D61" s="99" t="str">
        <f>IF(ROWS($6:61)&gt;COUNT($A:$A),"",INDEX('Data entry'!R:R,SMALL($A:$A,ROWS($6:61))))</f>
        <v/>
      </c>
      <c r="E61" s="32" t="str">
        <f>IF(ROWS($6:61)&gt;COUNT($A:$A),"",INDEX('Data entry'!BM:BM,SMALL($A:$A,ROWS($6:61))))</f>
        <v/>
      </c>
      <c r="F61" s="32" t="str">
        <f>IF(ROWS($6:61)&gt;COUNT($A:$A),"",INDEX('Data entry'!BK:BK,SMALL($A:$A,ROWS($6:61))))</f>
        <v/>
      </c>
      <c r="G61" s="32" t="str">
        <f>IF(ROWS($6:61)&gt;COUNT($A:$A),"",INDEX('Data entry'!BL:BL,SMALL($A:$A,ROWS($6:61))))</f>
        <v/>
      </c>
      <c r="H61" s="32" t="str">
        <f>IF(ROWS($6:61)&gt;COUNT($A:$A),"",INDEX('Data entry'!BN:BN,SMALL($A:$A,ROWS($6:61))))</f>
        <v/>
      </c>
      <c r="I61" s="99" t="str">
        <f>IF(ROWS($6:61)&gt;COUNT($A:$A),"",INDEX('Data entry'!S:S,SMALL($A:$A,ROWS($6:61))))</f>
        <v/>
      </c>
      <c r="J61" s="32" t="str">
        <f>IF(ROWS($6:61)&gt;COUNT($A:$A),"",INDEX('Data entry'!AR:AR,SMALL($A:$A,ROWS($6:61))))</f>
        <v/>
      </c>
    </row>
    <row r="62" spans="1:10" x14ac:dyDescent="0.25">
      <c r="A62" s="32" t="str">
        <f>IF(OR('Data entry'!B62="Probable", 'Data entry'!B62="Confirmed"),ROW(),"")</f>
        <v/>
      </c>
      <c r="B62" s="32" t="str">
        <f>IF(ROWS($6:62)&gt;COUNT($A:$A),"",INDEX('Data entry'!H:H,SMALL($A:$A,ROWS($6:62))))</f>
        <v/>
      </c>
      <c r="C62" s="32" t="str">
        <f>IF(ROWS($6:62)&gt;COUNT($A:$A),"",INDEX('Data entry'!BJ:BJ,SMALL($A:$A,ROWS($6:62))))</f>
        <v/>
      </c>
      <c r="D62" s="99" t="str">
        <f>IF(ROWS($6:62)&gt;COUNT($A:$A),"",INDEX('Data entry'!R:R,SMALL($A:$A,ROWS($6:62))))</f>
        <v/>
      </c>
      <c r="E62" s="32" t="str">
        <f>IF(ROWS($6:62)&gt;COUNT($A:$A),"",INDEX('Data entry'!BM:BM,SMALL($A:$A,ROWS($6:62))))</f>
        <v/>
      </c>
      <c r="F62" s="32" t="str">
        <f>IF(ROWS($6:62)&gt;COUNT($A:$A),"",INDEX('Data entry'!BK:BK,SMALL($A:$A,ROWS($6:62))))</f>
        <v/>
      </c>
      <c r="G62" s="32" t="str">
        <f>IF(ROWS($6:62)&gt;COUNT($A:$A),"",INDEX('Data entry'!BL:BL,SMALL($A:$A,ROWS($6:62))))</f>
        <v/>
      </c>
      <c r="H62" s="32" t="str">
        <f>IF(ROWS($6:62)&gt;COUNT($A:$A),"",INDEX('Data entry'!BN:BN,SMALL($A:$A,ROWS($6:62))))</f>
        <v/>
      </c>
      <c r="I62" s="99" t="str">
        <f>IF(ROWS($6:62)&gt;COUNT($A:$A),"",INDEX('Data entry'!S:S,SMALL($A:$A,ROWS($6:62))))</f>
        <v/>
      </c>
      <c r="J62" s="32" t="str">
        <f>IF(ROWS($6:62)&gt;COUNT($A:$A),"",INDEX('Data entry'!AR:AR,SMALL($A:$A,ROWS($6:62))))</f>
        <v/>
      </c>
    </row>
    <row r="63" spans="1:10" x14ac:dyDescent="0.25">
      <c r="A63" s="32" t="str">
        <f>IF(OR('Data entry'!B63="Probable", 'Data entry'!B63="Confirmed"),ROW(),"")</f>
        <v/>
      </c>
      <c r="B63" s="32" t="str">
        <f>IF(ROWS($6:63)&gt;COUNT($A:$A),"",INDEX('Data entry'!H:H,SMALL($A:$A,ROWS($6:63))))</f>
        <v/>
      </c>
      <c r="C63" s="32" t="str">
        <f>IF(ROWS($6:63)&gt;COUNT($A:$A),"",INDEX('Data entry'!BJ:BJ,SMALL($A:$A,ROWS($6:63))))</f>
        <v/>
      </c>
      <c r="D63" s="99" t="str">
        <f>IF(ROWS($6:63)&gt;COUNT($A:$A),"",INDEX('Data entry'!R:R,SMALL($A:$A,ROWS($6:63))))</f>
        <v/>
      </c>
      <c r="E63" s="32" t="str">
        <f>IF(ROWS($6:63)&gt;COUNT($A:$A),"",INDEX('Data entry'!BM:BM,SMALL($A:$A,ROWS($6:63))))</f>
        <v/>
      </c>
      <c r="F63" s="32" t="str">
        <f>IF(ROWS($6:63)&gt;COUNT($A:$A),"",INDEX('Data entry'!BK:BK,SMALL($A:$A,ROWS($6:63))))</f>
        <v/>
      </c>
      <c r="G63" s="32" t="str">
        <f>IF(ROWS($6:63)&gt;COUNT($A:$A),"",INDEX('Data entry'!BL:BL,SMALL($A:$A,ROWS($6:63))))</f>
        <v/>
      </c>
      <c r="H63" s="32" t="str">
        <f>IF(ROWS($6:63)&gt;COUNT($A:$A),"",INDEX('Data entry'!BN:BN,SMALL($A:$A,ROWS($6:63))))</f>
        <v/>
      </c>
      <c r="I63" s="99" t="str">
        <f>IF(ROWS($6:63)&gt;COUNT($A:$A),"",INDEX('Data entry'!S:S,SMALL($A:$A,ROWS($6:63))))</f>
        <v/>
      </c>
      <c r="J63" s="32" t="str">
        <f>IF(ROWS($6:63)&gt;COUNT($A:$A),"",INDEX('Data entry'!AR:AR,SMALL($A:$A,ROWS($6:63))))</f>
        <v/>
      </c>
    </row>
    <row r="64" spans="1:10" x14ac:dyDescent="0.25">
      <c r="A64" s="32" t="str">
        <f>IF(OR('Data entry'!B64="Probable", 'Data entry'!B64="Confirmed"),ROW(),"")</f>
        <v/>
      </c>
      <c r="B64" s="32" t="str">
        <f>IF(ROWS($6:64)&gt;COUNT($A:$A),"",INDEX('Data entry'!H:H,SMALL($A:$A,ROWS($6:64))))</f>
        <v/>
      </c>
      <c r="C64" s="32" t="str">
        <f>IF(ROWS($6:64)&gt;COUNT($A:$A),"",INDEX('Data entry'!BJ:BJ,SMALL($A:$A,ROWS($6:64))))</f>
        <v/>
      </c>
      <c r="D64" s="99" t="str">
        <f>IF(ROWS($6:64)&gt;COUNT($A:$A),"",INDEX('Data entry'!R:R,SMALL($A:$A,ROWS($6:64))))</f>
        <v/>
      </c>
      <c r="E64" s="32" t="str">
        <f>IF(ROWS($6:64)&gt;COUNT($A:$A),"",INDEX('Data entry'!BM:BM,SMALL($A:$A,ROWS($6:64))))</f>
        <v/>
      </c>
      <c r="F64" s="32" t="str">
        <f>IF(ROWS($6:64)&gt;COUNT($A:$A),"",INDEX('Data entry'!BK:BK,SMALL($A:$A,ROWS($6:64))))</f>
        <v/>
      </c>
      <c r="G64" s="32" t="str">
        <f>IF(ROWS($6:64)&gt;COUNT($A:$A),"",INDEX('Data entry'!BL:BL,SMALL($A:$A,ROWS($6:64))))</f>
        <v/>
      </c>
      <c r="H64" s="32" t="str">
        <f>IF(ROWS($6:64)&gt;COUNT($A:$A),"",INDEX('Data entry'!BN:BN,SMALL($A:$A,ROWS($6:64))))</f>
        <v/>
      </c>
      <c r="I64" s="99" t="str">
        <f>IF(ROWS($6:64)&gt;COUNT($A:$A),"",INDEX('Data entry'!S:S,SMALL($A:$A,ROWS($6:64))))</f>
        <v/>
      </c>
      <c r="J64" s="32" t="str">
        <f>IF(ROWS($6:64)&gt;COUNT($A:$A),"",INDEX('Data entry'!AR:AR,SMALL($A:$A,ROWS($6:64))))</f>
        <v/>
      </c>
    </row>
    <row r="65" spans="1:10" x14ac:dyDescent="0.25">
      <c r="A65" s="32" t="str">
        <f>IF(OR('Data entry'!B65="Probable", 'Data entry'!B65="Confirmed"),ROW(),"")</f>
        <v/>
      </c>
      <c r="B65" s="32" t="str">
        <f>IF(ROWS($6:65)&gt;COUNT($A:$A),"",INDEX('Data entry'!H:H,SMALL($A:$A,ROWS($6:65))))</f>
        <v/>
      </c>
      <c r="C65" s="32" t="str">
        <f>IF(ROWS($6:65)&gt;COUNT($A:$A),"",INDEX('Data entry'!BJ:BJ,SMALL($A:$A,ROWS($6:65))))</f>
        <v/>
      </c>
      <c r="D65" s="99" t="str">
        <f>IF(ROWS($6:65)&gt;COUNT($A:$A),"",INDEX('Data entry'!R:R,SMALL($A:$A,ROWS($6:65))))</f>
        <v/>
      </c>
      <c r="E65" s="32" t="str">
        <f>IF(ROWS($6:65)&gt;COUNT($A:$A),"",INDEX('Data entry'!BM:BM,SMALL($A:$A,ROWS($6:65))))</f>
        <v/>
      </c>
      <c r="F65" s="32" t="str">
        <f>IF(ROWS($6:65)&gt;COUNT($A:$A),"",INDEX('Data entry'!BK:BK,SMALL($A:$A,ROWS($6:65))))</f>
        <v/>
      </c>
      <c r="G65" s="32" t="str">
        <f>IF(ROWS($6:65)&gt;COUNT($A:$A),"",INDEX('Data entry'!BL:BL,SMALL($A:$A,ROWS($6:65))))</f>
        <v/>
      </c>
      <c r="H65" s="32" t="str">
        <f>IF(ROWS($6:65)&gt;COUNT($A:$A),"",INDEX('Data entry'!BN:BN,SMALL($A:$A,ROWS($6:65))))</f>
        <v/>
      </c>
      <c r="I65" s="99" t="str">
        <f>IF(ROWS($6:65)&gt;COUNT($A:$A),"",INDEX('Data entry'!S:S,SMALL($A:$A,ROWS($6:65))))</f>
        <v/>
      </c>
      <c r="J65" s="32" t="str">
        <f>IF(ROWS($6:65)&gt;COUNT($A:$A),"",INDEX('Data entry'!AR:AR,SMALL($A:$A,ROWS($6:65))))</f>
        <v/>
      </c>
    </row>
    <row r="66" spans="1:10" x14ac:dyDescent="0.25">
      <c r="A66" s="32" t="str">
        <f>IF(OR('Data entry'!B66="Probable", 'Data entry'!B66="Confirmed"),ROW(),"")</f>
        <v/>
      </c>
      <c r="B66" s="32" t="str">
        <f>IF(ROWS($6:66)&gt;COUNT($A:$A),"",INDEX('Data entry'!H:H,SMALL($A:$A,ROWS($6:66))))</f>
        <v/>
      </c>
      <c r="C66" s="32" t="str">
        <f>IF(ROWS($6:66)&gt;COUNT($A:$A),"",INDEX('Data entry'!BJ:BJ,SMALL($A:$A,ROWS($6:66))))</f>
        <v/>
      </c>
      <c r="D66" s="99" t="str">
        <f>IF(ROWS($6:66)&gt;COUNT($A:$A),"",INDEX('Data entry'!R:R,SMALL($A:$A,ROWS($6:66))))</f>
        <v/>
      </c>
      <c r="E66" s="32" t="str">
        <f>IF(ROWS($6:66)&gt;COUNT($A:$A),"",INDEX('Data entry'!BM:BM,SMALL($A:$A,ROWS($6:66))))</f>
        <v/>
      </c>
      <c r="F66" s="32" t="str">
        <f>IF(ROWS($6:66)&gt;COUNT($A:$A),"",INDEX('Data entry'!BK:BK,SMALL($A:$A,ROWS($6:66))))</f>
        <v/>
      </c>
      <c r="G66" s="32" t="str">
        <f>IF(ROWS($6:66)&gt;COUNT($A:$A),"",INDEX('Data entry'!BL:BL,SMALL($A:$A,ROWS($6:66))))</f>
        <v/>
      </c>
      <c r="H66" s="32" t="str">
        <f>IF(ROWS($6:66)&gt;COUNT($A:$A),"",INDEX('Data entry'!BN:BN,SMALL($A:$A,ROWS($6:66))))</f>
        <v/>
      </c>
      <c r="I66" s="99" t="str">
        <f>IF(ROWS($6:66)&gt;COUNT($A:$A),"",INDEX('Data entry'!S:S,SMALL($A:$A,ROWS($6:66))))</f>
        <v/>
      </c>
      <c r="J66" s="32" t="str">
        <f>IF(ROWS($6:66)&gt;COUNT($A:$A),"",INDEX('Data entry'!AR:AR,SMALL($A:$A,ROWS($6:66))))</f>
        <v/>
      </c>
    </row>
    <row r="67" spans="1:10" x14ac:dyDescent="0.25">
      <c r="A67" s="32" t="str">
        <f>IF(OR('Data entry'!B67="Probable", 'Data entry'!B67="Confirmed"),ROW(),"")</f>
        <v/>
      </c>
      <c r="B67" s="32" t="str">
        <f>IF(ROWS($6:67)&gt;COUNT($A:$A),"",INDEX('Data entry'!H:H,SMALL($A:$A,ROWS($6:67))))</f>
        <v/>
      </c>
      <c r="C67" s="32" t="str">
        <f>IF(ROWS($6:67)&gt;COUNT($A:$A),"",INDEX('Data entry'!BJ:BJ,SMALL($A:$A,ROWS($6:67))))</f>
        <v/>
      </c>
      <c r="D67" s="99" t="str">
        <f>IF(ROWS($6:67)&gt;COUNT($A:$A),"",INDEX('Data entry'!R:R,SMALL($A:$A,ROWS($6:67))))</f>
        <v/>
      </c>
      <c r="E67" s="32" t="str">
        <f>IF(ROWS($6:67)&gt;COUNT($A:$A),"",INDEX('Data entry'!BM:BM,SMALL($A:$A,ROWS($6:67))))</f>
        <v/>
      </c>
      <c r="F67" s="32" t="str">
        <f>IF(ROWS($6:67)&gt;COUNT($A:$A),"",INDEX('Data entry'!BK:BK,SMALL($A:$A,ROWS($6:67))))</f>
        <v/>
      </c>
      <c r="G67" s="32" t="str">
        <f>IF(ROWS($6:67)&gt;COUNT($A:$A),"",INDEX('Data entry'!BL:BL,SMALL($A:$A,ROWS($6:67))))</f>
        <v/>
      </c>
      <c r="H67" s="32" t="str">
        <f>IF(ROWS($6:67)&gt;COUNT($A:$A),"",INDEX('Data entry'!BN:BN,SMALL($A:$A,ROWS($6:67))))</f>
        <v/>
      </c>
      <c r="I67" s="99" t="str">
        <f>IF(ROWS($6:67)&gt;COUNT($A:$A),"",INDEX('Data entry'!S:S,SMALL($A:$A,ROWS($6:67))))</f>
        <v/>
      </c>
      <c r="J67" s="32" t="str">
        <f>IF(ROWS($6:67)&gt;COUNT($A:$A),"",INDEX('Data entry'!AR:AR,SMALL($A:$A,ROWS($6:67))))</f>
        <v/>
      </c>
    </row>
    <row r="68" spans="1:10" x14ac:dyDescent="0.25">
      <c r="A68" s="32" t="str">
        <f>IF(OR('Data entry'!B68="Probable", 'Data entry'!B68="Confirmed"),ROW(),"")</f>
        <v/>
      </c>
      <c r="B68" s="32" t="str">
        <f>IF(ROWS($6:68)&gt;COUNT($A:$A),"",INDEX('Data entry'!H:H,SMALL($A:$A,ROWS($6:68))))</f>
        <v/>
      </c>
      <c r="C68" s="32" t="str">
        <f>IF(ROWS($6:68)&gt;COUNT($A:$A),"",INDEX('Data entry'!BJ:BJ,SMALL($A:$A,ROWS($6:68))))</f>
        <v/>
      </c>
      <c r="D68" s="99" t="str">
        <f>IF(ROWS($6:68)&gt;COUNT($A:$A),"",INDEX('Data entry'!R:R,SMALL($A:$A,ROWS($6:68))))</f>
        <v/>
      </c>
      <c r="E68" s="32" t="str">
        <f>IF(ROWS($6:68)&gt;COUNT($A:$A),"",INDEX('Data entry'!BM:BM,SMALL($A:$A,ROWS($6:68))))</f>
        <v/>
      </c>
      <c r="F68" s="32" t="str">
        <f>IF(ROWS($6:68)&gt;COUNT($A:$A),"",INDEX('Data entry'!BK:BK,SMALL($A:$A,ROWS($6:68))))</f>
        <v/>
      </c>
      <c r="G68" s="32" t="str">
        <f>IF(ROWS($6:68)&gt;COUNT($A:$A),"",INDEX('Data entry'!BL:BL,SMALL($A:$A,ROWS($6:68))))</f>
        <v/>
      </c>
      <c r="H68" s="32" t="str">
        <f>IF(ROWS($6:68)&gt;COUNT($A:$A),"",INDEX('Data entry'!BN:BN,SMALL($A:$A,ROWS($6:68))))</f>
        <v/>
      </c>
      <c r="I68" s="99" t="str">
        <f>IF(ROWS($6:68)&gt;COUNT($A:$A),"",INDEX('Data entry'!S:S,SMALL($A:$A,ROWS($6:68))))</f>
        <v/>
      </c>
      <c r="J68" s="32" t="str">
        <f>IF(ROWS($6:68)&gt;COUNT($A:$A),"",INDEX('Data entry'!AR:AR,SMALL($A:$A,ROWS($6:68))))</f>
        <v/>
      </c>
    </row>
    <row r="69" spans="1:10" x14ac:dyDescent="0.25">
      <c r="A69" s="32" t="str">
        <f>IF(OR('Data entry'!B69="Probable", 'Data entry'!B69="Confirmed"),ROW(),"")</f>
        <v/>
      </c>
      <c r="B69" s="32" t="str">
        <f>IF(ROWS($6:69)&gt;COUNT($A:$A),"",INDEX('Data entry'!H:H,SMALL($A:$A,ROWS($6:69))))</f>
        <v/>
      </c>
      <c r="C69" s="32" t="str">
        <f>IF(ROWS($6:69)&gt;COUNT($A:$A),"",INDEX('Data entry'!BJ:BJ,SMALL($A:$A,ROWS($6:69))))</f>
        <v/>
      </c>
      <c r="D69" s="99" t="str">
        <f>IF(ROWS($6:69)&gt;COUNT($A:$A),"",INDEX('Data entry'!R:R,SMALL($A:$A,ROWS($6:69))))</f>
        <v/>
      </c>
      <c r="E69" s="32" t="str">
        <f>IF(ROWS($6:69)&gt;COUNT($A:$A),"",INDEX('Data entry'!BM:BM,SMALL($A:$A,ROWS($6:69))))</f>
        <v/>
      </c>
      <c r="F69" s="32" t="str">
        <f>IF(ROWS($6:69)&gt;COUNT($A:$A),"",INDEX('Data entry'!BK:BK,SMALL($A:$A,ROWS($6:69))))</f>
        <v/>
      </c>
      <c r="G69" s="32" t="str">
        <f>IF(ROWS($6:69)&gt;COUNT($A:$A),"",INDEX('Data entry'!BL:BL,SMALL($A:$A,ROWS($6:69))))</f>
        <v/>
      </c>
      <c r="H69" s="32" t="str">
        <f>IF(ROWS($6:69)&gt;COUNT($A:$A),"",INDEX('Data entry'!BN:BN,SMALL($A:$A,ROWS($6:69))))</f>
        <v/>
      </c>
      <c r="I69" s="99" t="str">
        <f>IF(ROWS($6:69)&gt;COUNT($A:$A),"",INDEX('Data entry'!S:S,SMALL($A:$A,ROWS($6:69))))</f>
        <v/>
      </c>
      <c r="J69" s="32" t="str">
        <f>IF(ROWS($6:69)&gt;COUNT($A:$A),"",INDEX('Data entry'!AR:AR,SMALL($A:$A,ROWS($6:69))))</f>
        <v/>
      </c>
    </row>
    <row r="70" spans="1:10" x14ac:dyDescent="0.25">
      <c r="A70" s="32" t="str">
        <f>IF(OR('Data entry'!B70="Probable", 'Data entry'!B70="Confirmed"),ROW(),"")</f>
        <v/>
      </c>
      <c r="B70" s="32" t="str">
        <f>IF(ROWS($6:70)&gt;COUNT($A:$A),"",INDEX('Data entry'!H:H,SMALL($A:$A,ROWS($6:70))))</f>
        <v/>
      </c>
      <c r="C70" s="32" t="str">
        <f>IF(ROWS($6:70)&gt;COUNT($A:$A),"",INDEX('Data entry'!BJ:BJ,SMALL($A:$A,ROWS($6:70))))</f>
        <v/>
      </c>
      <c r="D70" s="99" t="str">
        <f>IF(ROWS($6:70)&gt;COUNT($A:$A),"",INDEX('Data entry'!R:R,SMALL($A:$A,ROWS($6:70))))</f>
        <v/>
      </c>
      <c r="E70" s="32" t="str">
        <f>IF(ROWS($6:70)&gt;COUNT($A:$A),"",INDEX('Data entry'!BM:BM,SMALL($A:$A,ROWS($6:70))))</f>
        <v/>
      </c>
      <c r="F70" s="32" t="str">
        <f>IF(ROWS($6:70)&gt;COUNT($A:$A),"",INDEX('Data entry'!BK:BK,SMALL($A:$A,ROWS($6:70))))</f>
        <v/>
      </c>
      <c r="G70" s="32" t="str">
        <f>IF(ROWS($6:70)&gt;COUNT($A:$A),"",INDEX('Data entry'!BL:BL,SMALL($A:$A,ROWS($6:70))))</f>
        <v/>
      </c>
      <c r="H70" s="32" t="str">
        <f>IF(ROWS($6:70)&gt;COUNT($A:$A),"",INDEX('Data entry'!BN:BN,SMALL($A:$A,ROWS($6:70))))</f>
        <v/>
      </c>
      <c r="I70" s="99" t="str">
        <f>IF(ROWS($6:70)&gt;COUNT($A:$A),"",INDEX('Data entry'!S:S,SMALL($A:$A,ROWS($6:70))))</f>
        <v/>
      </c>
      <c r="J70" s="32" t="str">
        <f>IF(ROWS($6:70)&gt;COUNT($A:$A),"",INDEX('Data entry'!AR:AR,SMALL($A:$A,ROWS($6:70))))</f>
        <v/>
      </c>
    </row>
    <row r="71" spans="1:10" x14ac:dyDescent="0.25">
      <c r="A71" s="32" t="str">
        <f>IF(OR('Data entry'!B71="Probable", 'Data entry'!B71="Confirmed"),ROW(),"")</f>
        <v/>
      </c>
      <c r="B71" s="32" t="str">
        <f>IF(ROWS($6:71)&gt;COUNT($A:$A),"",INDEX('Data entry'!H:H,SMALL($A:$A,ROWS($6:71))))</f>
        <v/>
      </c>
      <c r="C71" s="32" t="str">
        <f>IF(ROWS($6:71)&gt;COUNT($A:$A),"",INDEX('Data entry'!BJ:BJ,SMALL($A:$A,ROWS($6:71))))</f>
        <v/>
      </c>
      <c r="D71" s="99" t="str">
        <f>IF(ROWS($6:71)&gt;COUNT($A:$A),"",INDEX('Data entry'!R:R,SMALL($A:$A,ROWS($6:71))))</f>
        <v/>
      </c>
      <c r="E71" s="32" t="str">
        <f>IF(ROWS($6:71)&gt;COUNT($A:$A),"",INDEX('Data entry'!BM:BM,SMALL($A:$A,ROWS($6:71))))</f>
        <v/>
      </c>
      <c r="F71" s="32" t="str">
        <f>IF(ROWS($6:71)&gt;COUNT($A:$A),"",INDEX('Data entry'!BK:BK,SMALL($A:$A,ROWS($6:71))))</f>
        <v/>
      </c>
      <c r="G71" s="32" t="str">
        <f>IF(ROWS($6:71)&gt;COUNT($A:$A),"",INDEX('Data entry'!BL:BL,SMALL($A:$A,ROWS($6:71))))</f>
        <v/>
      </c>
      <c r="H71" s="32" t="str">
        <f>IF(ROWS($6:71)&gt;COUNT($A:$A),"",INDEX('Data entry'!BN:BN,SMALL($A:$A,ROWS($6:71))))</f>
        <v/>
      </c>
      <c r="I71" s="99" t="str">
        <f>IF(ROWS($6:71)&gt;COUNT($A:$A),"",INDEX('Data entry'!S:S,SMALL($A:$A,ROWS($6:71))))</f>
        <v/>
      </c>
      <c r="J71" s="32" t="str">
        <f>IF(ROWS($6:71)&gt;COUNT($A:$A),"",INDEX('Data entry'!AR:AR,SMALL($A:$A,ROWS($6:71))))</f>
        <v/>
      </c>
    </row>
    <row r="72" spans="1:10" x14ac:dyDescent="0.25">
      <c r="A72" s="32" t="str">
        <f>IF(OR('Data entry'!B72="Probable", 'Data entry'!B72="Confirmed"),ROW(),"")</f>
        <v/>
      </c>
      <c r="B72" s="32" t="str">
        <f>IF(ROWS($6:72)&gt;COUNT($A:$A),"",INDEX('Data entry'!H:H,SMALL($A:$A,ROWS($6:72))))</f>
        <v/>
      </c>
      <c r="C72" s="32" t="str">
        <f>IF(ROWS($6:72)&gt;COUNT($A:$A),"",INDEX('Data entry'!BJ:BJ,SMALL($A:$A,ROWS($6:72))))</f>
        <v/>
      </c>
      <c r="D72" s="99" t="str">
        <f>IF(ROWS($6:72)&gt;COUNT($A:$A),"",INDEX('Data entry'!R:R,SMALL($A:$A,ROWS($6:72))))</f>
        <v/>
      </c>
      <c r="E72" s="32" t="str">
        <f>IF(ROWS($6:72)&gt;COUNT($A:$A),"",INDEX('Data entry'!BM:BM,SMALL($A:$A,ROWS($6:72))))</f>
        <v/>
      </c>
      <c r="F72" s="32" t="str">
        <f>IF(ROWS($6:72)&gt;COUNT($A:$A),"",INDEX('Data entry'!BK:BK,SMALL($A:$A,ROWS($6:72))))</f>
        <v/>
      </c>
      <c r="G72" s="32" t="str">
        <f>IF(ROWS($6:72)&gt;COUNT($A:$A),"",INDEX('Data entry'!BL:BL,SMALL($A:$A,ROWS($6:72))))</f>
        <v/>
      </c>
      <c r="H72" s="32" t="str">
        <f>IF(ROWS($6:72)&gt;COUNT($A:$A),"",INDEX('Data entry'!BN:BN,SMALL($A:$A,ROWS($6:72))))</f>
        <v/>
      </c>
      <c r="I72" s="99" t="str">
        <f>IF(ROWS($6:72)&gt;COUNT($A:$A),"",INDEX('Data entry'!S:S,SMALL($A:$A,ROWS($6:72))))</f>
        <v/>
      </c>
      <c r="J72" s="32" t="str">
        <f>IF(ROWS($6:72)&gt;COUNT($A:$A),"",INDEX('Data entry'!AR:AR,SMALL($A:$A,ROWS($6:72))))</f>
        <v/>
      </c>
    </row>
    <row r="73" spans="1:10" x14ac:dyDescent="0.25">
      <c r="A73" s="32" t="str">
        <f>IF(OR('Data entry'!B73="Probable", 'Data entry'!B73="Confirmed"),ROW(),"")</f>
        <v/>
      </c>
      <c r="B73" s="32" t="str">
        <f>IF(ROWS($6:73)&gt;COUNT($A:$A),"",INDEX('Data entry'!H:H,SMALL($A:$A,ROWS($6:73))))</f>
        <v/>
      </c>
      <c r="C73" s="32" t="str">
        <f>IF(ROWS($6:73)&gt;COUNT($A:$A),"",INDEX('Data entry'!BJ:BJ,SMALL($A:$A,ROWS($6:73))))</f>
        <v/>
      </c>
      <c r="D73" s="99" t="str">
        <f>IF(ROWS($6:73)&gt;COUNT($A:$A),"",INDEX('Data entry'!R:R,SMALL($A:$A,ROWS($6:73))))</f>
        <v/>
      </c>
      <c r="E73" s="32" t="str">
        <f>IF(ROWS($6:73)&gt;COUNT($A:$A),"",INDEX('Data entry'!BM:BM,SMALL($A:$A,ROWS($6:73))))</f>
        <v/>
      </c>
      <c r="F73" s="32" t="str">
        <f>IF(ROWS($6:73)&gt;COUNT($A:$A),"",INDEX('Data entry'!BK:BK,SMALL($A:$A,ROWS($6:73))))</f>
        <v/>
      </c>
      <c r="G73" s="32" t="str">
        <f>IF(ROWS($6:73)&gt;COUNT($A:$A),"",INDEX('Data entry'!BL:BL,SMALL($A:$A,ROWS($6:73))))</f>
        <v/>
      </c>
      <c r="H73" s="32" t="str">
        <f>IF(ROWS($6:73)&gt;COUNT($A:$A),"",INDEX('Data entry'!BN:BN,SMALL($A:$A,ROWS($6:73))))</f>
        <v/>
      </c>
      <c r="I73" s="99" t="str">
        <f>IF(ROWS($6:73)&gt;COUNT($A:$A),"",INDEX('Data entry'!S:S,SMALL($A:$A,ROWS($6:73))))</f>
        <v/>
      </c>
      <c r="J73" s="32" t="str">
        <f>IF(ROWS($6:73)&gt;COUNT($A:$A),"",INDEX('Data entry'!AR:AR,SMALL($A:$A,ROWS($6:73))))</f>
        <v/>
      </c>
    </row>
    <row r="74" spans="1:10" x14ac:dyDescent="0.25">
      <c r="A74" s="32" t="str">
        <f>IF(OR('Data entry'!B74="Probable", 'Data entry'!B74="Confirmed"),ROW(),"")</f>
        <v/>
      </c>
      <c r="B74" s="32" t="str">
        <f>IF(ROWS($6:74)&gt;COUNT($A:$A),"",INDEX('Data entry'!H:H,SMALL($A:$A,ROWS($6:74))))</f>
        <v/>
      </c>
      <c r="C74" s="32" t="str">
        <f>IF(ROWS($6:74)&gt;COUNT($A:$A),"",INDEX('Data entry'!BJ:BJ,SMALL($A:$A,ROWS($6:74))))</f>
        <v/>
      </c>
      <c r="D74" s="99" t="str">
        <f>IF(ROWS($6:74)&gt;COUNT($A:$A),"",INDEX('Data entry'!R:R,SMALL($A:$A,ROWS($6:74))))</f>
        <v/>
      </c>
      <c r="E74" s="32" t="str">
        <f>IF(ROWS($6:74)&gt;COUNT($A:$A),"",INDEX('Data entry'!BM:BM,SMALL($A:$A,ROWS($6:74))))</f>
        <v/>
      </c>
      <c r="F74" s="32" t="str">
        <f>IF(ROWS($6:74)&gt;COUNT($A:$A),"",INDEX('Data entry'!BK:BK,SMALL($A:$A,ROWS($6:74))))</f>
        <v/>
      </c>
      <c r="G74" s="32" t="str">
        <f>IF(ROWS($6:74)&gt;COUNT($A:$A),"",INDEX('Data entry'!BL:BL,SMALL($A:$A,ROWS($6:74))))</f>
        <v/>
      </c>
      <c r="H74" s="32" t="str">
        <f>IF(ROWS($6:74)&gt;COUNT($A:$A),"",INDEX('Data entry'!BN:BN,SMALL($A:$A,ROWS($6:74))))</f>
        <v/>
      </c>
      <c r="I74" s="99" t="str">
        <f>IF(ROWS($6:74)&gt;COUNT($A:$A),"",INDEX('Data entry'!S:S,SMALL($A:$A,ROWS($6:74))))</f>
        <v/>
      </c>
      <c r="J74" s="32" t="str">
        <f>IF(ROWS($6:74)&gt;COUNT($A:$A),"",INDEX('Data entry'!AR:AR,SMALL($A:$A,ROWS($6:74))))</f>
        <v/>
      </c>
    </row>
    <row r="75" spans="1:10" x14ac:dyDescent="0.25">
      <c r="A75" s="32" t="str">
        <f>IF(OR('Data entry'!B75="Probable", 'Data entry'!B75="Confirmed"),ROW(),"")</f>
        <v/>
      </c>
      <c r="B75" s="32" t="str">
        <f>IF(ROWS($6:75)&gt;COUNT($A:$A),"",INDEX('Data entry'!H:H,SMALL($A:$A,ROWS($6:75))))</f>
        <v/>
      </c>
      <c r="C75" s="32" t="str">
        <f>IF(ROWS($6:75)&gt;COUNT($A:$A),"",INDEX('Data entry'!BJ:BJ,SMALL($A:$A,ROWS($6:75))))</f>
        <v/>
      </c>
      <c r="D75" s="99" t="str">
        <f>IF(ROWS($6:75)&gt;COUNT($A:$A),"",INDEX('Data entry'!R:R,SMALL($A:$A,ROWS($6:75))))</f>
        <v/>
      </c>
      <c r="E75" s="32" t="str">
        <f>IF(ROWS($6:75)&gt;COUNT($A:$A),"",INDEX('Data entry'!BM:BM,SMALL($A:$A,ROWS($6:75))))</f>
        <v/>
      </c>
      <c r="F75" s="32" t="str">
        <f>IF(ROWS($6:75)&gt;COUNT($A:$A),"",INDEX('Data entry'!BK:BK,SMALL($A:$A,ROWS($6:75))))</f>
        <v/>
      </c>
      <c r="G75" s="32" t="str">
        <f>IF(ROWS($6:75)&gt;COUNT($A:$A),"",INDEX('Data entry'!BL:BL,SMALL($A:$A,ROWS($6:75))))</f>
        <v/>
      </c>
      <c r="H75" s="32" t="str">
        <f>IF(ROWS($6:75)&gt;COUNT($A:$A),"",INDEX('Data entry'!BN:BN,SMALL($A:$A,ROWS($6:75))))</f>
        <v/>
      </c>
      <c r="I75" s="99" t="str">
        <f>IF(ROWS($6:75)&gt;COUNT($A:$A),"",INDEX('Data entry'!S:S,SMALL($A:$A,ROWS($6:75))))</f>
        <v/>
      </c>
      <c r="J75" s="32" t="str">
        <f>IF(ROWS($6:75)&gt;COUNT($A:$A),"",INDEX('Data entry'!AR:AR,SMALL($A:$A,ROWS($6:75))))</f>
        <v/>
      </c>
    </row>
    <row r="76" spans="1:10" x14ac:dyDescent="0.25">
      <c r="A76" s="32" t="str">
        <f>IF(OR('Data entry'!B76="Probable", 'Data entry'!B76="Confirmed"),ROW(),"")</f>
        <v/>
      </c>
      <c r="B76" s="32" t="str">
        <f>IF(ROWS($6:76)&gt;COUNT($A:$A),"",INDEX('Data entry'!H:H,SMALL($A:$A,ROWS($6:76))))</f>
        <v/>
      </c>
      <c r="C76" s="32" t="str">
        <f>IF(ROWS($6:76)&gt;COUNT($A:$A),"",INDEX('Data entry'!BJ:BJ,SMALL($A:$A,ROWS($6:76))))</f>
        <v/>
      </c>
      <c r="D76" s="99" t="str">
        <f>IF(ROWS($6:76)&gt;COUNT($A:$A),"",INDEX('Data entry'!R:R,SMALL($A:$A,ROWS($6:76))))</f>
        <v/>
      </c>
      <c r="E76" s="32" t="str">
        <f>IF(ROWS($6:76)&gt;COUNT($A:$A),"",INDEX('Data entry'!BM:BM,SMALL($A:$A,ROWS($6:76))))</f>
        <v/>
      </c>
      <c r="F76" s="32" t="str">
        <f>IF(ROWS($6:76)&gt;COUNT($A:$A),"",INDEX('Data entry'!BK:BK,SMALL($A:$A,ROWS($6:76))))</f>
        <v/>
      </c>
      <c r="G76" s="32" t="str">
        <f>IF(ROWS($6:76)&gt;COUNT($A:$A),"",INDEX('Data entry'!BL:BL,SMALL($A:$A,ROWS($6:76))))</f>
        <v/>
      </c>
      <c r="H76" s="32" t="str">
        <f>IF(ROWS($6:76)&gt;COUNT($A:$A),"",INDEX('Data entry'!BN:BN,SMALL($A:$A,ROWS($6:76))))</f>
        <v/>
      </c>
      <c r="I76" s="99" t="str">
        <f>IF(ROWS($6:76)&gt;COUNT($A:$A),"",INDEX('Data entry'!S:S,SMALL($A:$A,ROWS($6:76))))</f>
        <v/>
      </c>
      <c r="J76" s="32" t="str">
        <f>IF(ROWS($6:76)&gt;COUNT($A:$A),"",INDEX('Data entry'!AR:AR,SMALL($A:$A,ROWS($6:76))))</f>
        <v/>
      </c>
    </row>
    <row r="77" spans="1:10" x14ac:dyDescent="0.25">
      <c r="A77" s="32" t="str">
        <f>IF(OR('Data entry'!B77="Probable", 'Data entry'!B77="Confirmed"),ROW(),"")</f>
        <v/>
      </c>
      <c r="B77" s="32" t="str">
        <f>IF(ROWS($6:77)&gt;COUNT($A:$A),"",INDEX('Data entry'!H:H,SMALL($A:$A,ROWS($6:77))))</f>
        <v/>
      </c>
      <c r="C77" s="32" t="str">
        <f>IF(ROWS($6:77)&gt;COUNT($A:$A),"",INDEX('Data entry'!BJ:BJ,SMALL($A:$A,ROWS($6:77))))</f>
        <v/>
      </c>
      <c r="D77" s="99" t="str">
        <f>IF(ROWS($6:77)&gt;COUNT($A:$A),"",INDEX('Data entry'!R:R,SMALL($A:$A,ROWS($6:77))))</f>
        <v/>
      </c>
      <c r="E77" s="32" t="str">
        <f>IF(ROWS($6:77)&gt;COUNT($A:$A),"",INDEX('Data entry'!BM:BM,SMALL($A:$A,ROWS($6:77))))</f>
        <v/>
      </c>
      <c r="F77" s="32" t="str">
        <f>IF(ROWS($6:77)&gt;COUNT($A:$A),"",INDEX('Data entry'!BK:BK,SMALL($A:$A,ROWS($6:77))))</f>
        <v/>
      </c>
      <c r="G77" s="32" t="str">
        <f>IF(ROWS($6:77)&gt;COUNT($A:$A),"",INDEX('Data entry'!BL:BL,SMALL($A:$A,ROWS($6:77))))</f>
        <v/>
      </c>
      <c r="H77" s="32" t="str">
        <f>IF(ROWS($6:77)&gt;COUNT($A:$A),"",INDEX('Data entry'!BN:BN,SMALL($A:$A,ROWS($6:77))))</f>
        <v/>
      </c>
      <c r="I77" s="99" t="str">
        <f>IF(ROWS($6:77)&gt;COUNT($A:$A),"",INDEX('Data entry'!S:S,SMALL($A:$A,ROWS($6:77))))</f>
        <v/>
      </c>
      <c r="J77" s="32" t="str">
        <f>IF(ROWS($6:77)&gt;COUNT($A:$A),"",INDEX('Data entry'!AR:AR,SMALL($A:$A,ROWS($6:77))))</f>
        <v/>
      </c>
    </row>
    <row r="78" spans="1:10" x14ac:dyDescent="0.25">
      <c r="A78" s="32" t="str">
        <f>IF(OR('Data entry'!B78="Probable", 'Data entry'!B78="Confirmed"),ROW(),"")</f>
        <v/>
      </c>
      <c r="B78" s="32" t="str">
        <f>IF(ROWS($6:78)&gt;COUNT($A:$A),"",INDEX('Data entry'!H:H,SMALL($A:$A,ROWS($6:78))))</f>
        <v/>
      </c>
      <c r="C78" s="32" t="str">
        <f>IF(ROWS($6:78)&gt;COUNT($A:$A),"",INDEX('Data entry'!BJ:BJ,SMALL($A:$A,ROWS($6:78))))</f>
        <v/>
      </c>
      <c r="D78" s="99" t="str">
        <f>IF(ROWS($6:78)&gt;COUNT($A:$A),"",INDEX('Data entry'!R:R,SMALL($A:$A,ROWS($6:78))))</f>
        <v/>
      </c>
      <c r="E78" s="32" t="str">
        <f>IF(ROWS($6:78)&gt;COUNT($A:$A),"",INDEX('Data entry'!BM:BM,SMALL($A:$A,ROWS($6:78))))</f>
        <v/>
      </c>
      <c r="F78" s="32" t="str">
        <f>IF(ROWS($6:78)&gt;COUNT($A:$A),"",INDEX('Data entry'!BK:BK,SMALL($A:$A,ROWS($6:78))))</f>
        <v/>
      </c>
      <c r="G78" s="32" t="str">
        <f>IF(ROWS($6:78)&gt;COUNT($A:$A),"",INDEX('Data entry'!BL:BL,SMALL($A:$A,ROWS($6:78))))</f>
        <v/>
      </c>
      <c r="H78" s="32" t="str">
        <f>IF(ROWS($6:78)&gt;COUNT($A:$A),"",INDEX('Data entry'!BN:BN,SMALL($A:$A,ROWS($6:78))))</f>
        <v/>
      </c>
      <c r="I78" s="99" t="str">
        <f>IF(ROWS($6:78)&gt;COUNT($A:$A),"",INDEX('Data entry'!S:S,SMALL($A:$A,ROWS($6:78))))</f>
        <v/>
      </c>
      <c r="J78" s="32" t="str">
        <f>IF(ROWS($6:78)&gt;COUNT($A:$A),"",INDEX('Data entry'!AR:AR,SMALL($A:$A,ROWS($6:78))))</f>
        <v/>
      </c>
    </row>
    <row r="79" spans="1:10" x14ac:dyDescent="0.25">
      <c r="A79" s="32" t="str">
        <f>IF(OR('Data entry'!B79="Probable", 'Data entry'!B79="Confirmed"),ROW(),"")</f>
        <v/>
      </c>
      <c r="B79" s="32" t="str">
        <f>IF(ROWS($6:79)&gt;COUNT($A:$A),"",INDEX('Data entry'!H:H,SMALL($A:$A,ROWS($6:79))))</f>
        <v/>
      </c>
      <c r="C79" s="32" t="str">
        <f>IF(ROWS($6:79)&gt;COUNT($A:$A),"",INDEX('Data entry'!BJ:BJ,SMALL($A:$A,ROWS($6:79))))</f>
        <v/>
      </c>
      <c r="D79" s="99" t="str">
        <f>IF(ROWS($6:79)&gt;COUNT($A:$A),"",INDEX('Data entry'!R:R,SMALL($A:$A,ROWS($6:79))))</f>
        <v/>
      </c>
      <c r="E79" s="32" t="str">
        <f>IF(ROWS($6:79)&gt;COUNT($A:$A),"",INDEX('Data entry'!BM:BM,SMALL($A:$A,ROWS($6:79))))</f>
        <v/>
      </c>
      <c r="F79" s="32" t="str">
        <f>IF(ROWS($6:79)&gt;COUNT($A:$A),"",INDEX('Data entry'!BK:BK,SMALL($A:$A,ROWS($6:79))))</f>
        <v/>
      </c>
      <c r="G79" s="32" t="str">
        <f>IF(ROWS($6:79)&gt;COUNT($A:$A),"",INDEX('Data entry'!BL:BL,SMALL($A:$A,ROWS($6:79))))</f>
        <v/>
      </c>
      <c r="H79" s="32" t="str">
        <f>IF(ROWS($6:79)&gt;COUNT($A:$A),"",INDEX('Data entry'!BN:BN,SMALL($A:$A,ROWS($6:79))))</f>
        <v/>
      </c>
      <c r="I79" s="99" t="str">
        <f>IF(ROWS($6:79)&gt;COUNT($A:$A),"",INDEX('Data entry'!S:S,SMALL($A:$A,ROWS($6:79))))</f>
        <v/>
      </c>
      <c r="J79" s="32" t="str">
        <f>IF(ROWS($6:79)&gt;COUNT($A:$A),"",INDEX('Data entry'!AR:AR,SMALL($A:$A,ROWS($6:79))))</f>
        <v/>
      </c>
    </row>
    <row r="80" spans="1:10" x14ac:dyDescent="0.25">
      <c r="A80" s="32" t="str">
        <f>IF(OR('Data entry'!B80="Probable", 'Data entry'!B80="Confirmed"),ROW(),"")</f>
        <v/>
      </c>
      <c r="B80" s="32" t="str">
        <f>IF(ROWS($6:80)&gt;COUNT($A:$A),"",INDEX('Data entry'!H:H,SMALL($A:$A,ROWS($6:80))))</f>
        <v/>
      </c>
      <c r="C80" s="32" t="str">
        <f>IF(ROWS($6:80)&gt;COUNT($A:$A),"",INDEX('Data entry'!BJ:BJ,SMALL($A:$A,ROWS($6:80))))</f>
        <v/>
      </c>
      <c r="D80" s="99" t="str">
        <f>IF(ROWS($6:80)&gt;COUNT($A:$A),"",INDEX('Data entry'!R:R,SMALL($A:$A,ROWS($6:80))))</f>
        <v/>
      </c>
      <c r="E80" s="32" t="str">
        <f>IF(ROWS($6:80)&gt;COUNT($A:$A),"",INDEX('Data entry'!BM:BM,SMALL($A:$A,ROWS($6:80))))</f>
        <v/>
      </c>
      <c r="F80" s="32" t="str">
        <f>IF(ROWS($6:80)&gt;COUNT($A:$A),"",INDEX('Data entry'!BK:BK,SMALL($A:$A,ROWS($6:80))))</f>
        <v/>
      </c>
      <c r="G80" s="32" t="str">
        <f>IF(ROWS($6:80)&gt;COUNT($A:$A),"",INDEX('Data entry'!BL:BL,SMALL($A:$A,ROWS($6:80))))</f>
        <v/>
      </c>
      <c r="H80" s="32" t="str">
        <f>IF(ROWS($6:80)&gt;COUNT($A:$A),"",INDEX('Data entry'!BN:BN,SMALL($A:$A,ROWS($6:80))))</f>
        <v/>
      </c>
      <c r="I80" s="99" t="str">
        <f>IF(ROWS($6:80)&gt;COUNT($A:$A),"",INDEX('Data entry'!S:S,SMALL($A:$A,ROWS($6:80))))</f>
        <v/>
      </c>
      <c r="J80" s="32" t="str">
        <f>IF(ROWS($6:80)&gt;COUNT($A:$A),"",INDEX('Data entry'!AR:AR,SMALL($A:$A,ROWS($6:80))))</f>
        <v/>
      </c>
    </row>
    <row r="81" spans="1:10" x14ac:dyDescent="0.25">
      <c r="A81" s="32" t="str">
        <f>IF(OR('Data entry'!B81="Probable", 'Data entry'!B81="Confirmed"),ROW(),"")</f>
        <v/>
      </c>
      <c r="B81" s="32" t="str">
        <f>IF(ROWS($6:81)&gt;COUNT($A:$A),"",INDEX('Data entry'!H:H,SMALL($A:$A,ROWS($6:81))))</f>
        <v/>
      </c>
      <c r="C81" s="32" t="str">
        <f>IF(ROWS($6:81)&gt;COUNT($A:$A),"",INDEX('Data entry'!BJ:BJ,SMALL($A:$A,ROWS($6:81))))</f>
        <v/>
      </c>
      <c r="D81" s="99" t="str">
        <f>IF(ROWS($6:81)&gt;COUNT($A:$A),"",INDEX('Data entry'!R:R,SMALL($A:$A,ROWS($6:81))))</f>
        <v/>
      </c>
      <c r="E81" s="32" t="str">
        <f>IF(ROWS($6:81)&gt;COUNT($A:$A),"",INDEX('Data entry'!BM:BM,SMALL($A:$A,ROWS($6:81))))</f>
        <v/>
      </c>
      <c r="F81" s="32" t="str">
        <f>IF(ROWS($6:81)&gt;COUNT($A:$A),"",INDEX('Data entry'!BK:BK,SMALL($A:$A,ROWS($6:81))))</f>
        <v/>
      </c>
      <c r="G81" s="32" t="str">
        <f>IF(ROWS($6:81)&gt;COUNT($A:$A),"",INDEX('Data entry'!BL:BL,SMALL($A:$A,ROWS($6:81))))</f>
        <v/>
      </c>
      <c r="H81" s="32" t="str">
        <f>IF(ROWS($6:81)&gt;COUNT($A:$A),"",INDEX('Data entry'!BN:BN,SMALL($A:$A,ROWS($6:81))))</f>
        <v/>
      </c>
      <c r="I81" s="99" t="str">
        <f>IF(ROWS($6:81)&gt;COUNT($A:$A),"",INDEX('Data entry'!S:S,SMALL($A:$A,ROWS($6:81))))</f>
        <v/>
      </c>
      <c r="J81" s="32" t="str">
        <f>IF(ROWS($6:81)&gt;COUNT($A:$A),"",INDEX('Data entry'!AR:AR,SMALL($A:$A,ROWS($6:81))))</f>
        <v/>
      </c>
    </row>
    <row r="82" spans="1:10" x14ac:dyDescent="0.25">
      <c r="A82" s="32" t="str">
        <f>IF(OR('Data entry'!B82="Probable", 'Data entry'!B82="Confirmed"),ROW(),"")</f>
        <v/>
      </c>
      <c r="B82" s="32" t="str">
        <f>IF(ROWS($6:82)&gt;COUNT($A:$A),"",INDEX('Data entry'!H:H,SMALL($A:$A,ROWS($6:82))))</f>
        <v/>
      </c>
      <c r="C82" s="32" t="str">
        <f>IF(ROWS($6:82)&gt;COUNT($A:$A),"",INDEX('Data entry'!BJ:BJ,SMALL($A:$A,ROWS($6:82))))</f>
        <v/>
      </c>
      <c r="D82" s="99" t="str">
        <f>IF(ROWS($6:82)&gt;COUNT($A:$A),"",INDEX('Data entry'!R:R,SMALL($A:$A,ROWS($6:82))))</f>
        <v/>
      </c>
      <c r="E82" s="32" t="str">
        <f>IF(ROWS($6:82)&gt;COUNT($A:$A),"",INDEX('Data entry'!BM:BM,SMALL($A:$A,ROWS($6:82))))</f>
        <v/>
      </c>
      <c r="F82" s="32" t="str">
        <f>IF(ROWS($6:82)&gt;COUNT($A:$A),"",INDEX('Data entry'!BK:BK,SMALL($A:$A,ROWS($6:82))))</f>
        <v/>
      </c>
      <c r="G82" s="32" t="str">
        <f>IF(ROWS($6:82)&gt;COUNT($A:$A),"",INDEX('Data entry'!BL:BL,SMALL($A:$A,ROWS($6:82))))</f>
        <v/>
      </c>
      <c r="H82" s="32" t="str">
        <f>IF(ROWS($6:82)&gt;COUNT($A:$A),"",INDEX('Data entry'!BN:BN,SMALL($A:$A,ROWS($6:82))))</f>
        <v/>
      </c>
      <c r="I82" s="99" t="str">
        <f>IF(ROWS($6:82)&gt;COUNT($A:$A),"",INDEX('Data entry'!S:S,SMALL($A:$A,ROWS($6:82))))</f>
        <v/>
      </c>
      <c r="J82" s="32" t="str">
        <f>IF(ROWS($6:82)&gt;COUNT($A:$A),"",INDEX('Data entry'!AR:AR,SMALL($A:$A,ROWS($6:82))))</f>
        <v/>
      </c>
    </row>
    <row r="83" spans="1:10" x14ac:dyDescent="0.25">
      <c r="A83" s="32" t="str">
        <f>IF(OR('Data entry'!B83="Probable", 'Data entry'!B83="Confirmed"),ROW(),"")</f>
        <v/>
      </c>
      <c r="B83" s="32" t="str">
        <f>IF(ROWS($6:83)&gt;COUNT($A:$A),"",INDEX('Data entry'!H:H,SMALL($A:$A,ROWS($6:83))))</f>
        <v/>
      </c>
      <c r="C83" s="32" t="str">
        <f>IF(ROWS($6:83)&gt;COUNT($A:$A),"",INDEX('Data entry'!BJ:BJ,SMALL($A:$A,ROWS($6:83))))</f>
        <v/>
      </c>
      <c r="D83" s="99" t="str">
        <f>IF(ROWS($6:83)&gt;COUNT($A:$A),"",INDEX('Data entry'!R:R,SMALL($A:$A,ROWS($6:83))))</f>
        <v/>
      </c>
      <c r="E83" s="32" t="str">
        <f>IF(ROWS($6:83)&gt;COUNT($A:$A),"",INDEX('Data entry'!BM:BM,SMALL($A:$A,ROWS($6:83))))</f>
        <v/>
      </c>
      <c r="F83" s="32" t="str">
        <f>IF(ROWS($6:83)&gt;COUNT($A:$A),"",INDEX('Data entry'!BK:BK,SMALL($A:$A,ROWS($6:83))))</f>
        <v/>
      </c>
      <c r="G83" s="32" t="str">
        <f>IF(ROWS($6:83)&gt;COUNT($A:$A),"",INDEX('Data entry'!BL:BL,SMALL($A:$A,ROWS($6:83))))</f>
        <v/>
      </c>
      <c r="H83" s="32" t="str">
        <f>IF(ROWS($6:83)&gt;COUNT($A:$A),"",INDEX('Data entry'!BN:BN,SMALL($A:$A,ROWS($6:83))))</f>
        <v/>
      </c>
      <c r="I83" s="99" t="str">
        <f>IF(ROWS($6:83)&gt;COUNT($A:$A),"",INDEX('Data entry'!S:S,SMALL($A:$A,ROWS($6:83))))</f>
        <v/>
      </c>
      <c r="J83" s="32" t="str">
        <f>IF(ROWS($6:83)&gt;COUNT($A:$A),"",INDEX('Data entry'!AR:AR,SMALL($A:$A,ROWS($6:83))))</f>
        <v/>
      </c>
    </row>
    <row r="84" spans="1:10" x14ac:dyDescent="0.25">
      <c r="A84" s="32" t="str">
        <f>IF(OR('Data entry'!B84="Probable", 'Data entry'!B84="Confirmed"),ROW(),"")</f>
        <v/>
      </c>
      <c r="B84" s="32" t="str">
        <f>IF(ROWS($6:84)&gt;COUNT($A:$A),"",INDEX('Data entry'!H:H,SMALL($A:$A,ROWS($6:84))))</f>
        <v/>
      </c>
      <c r="C84" s="32" t="str">
        <f>IF(ROWS($6:84)&gt;COUNT($A:$A),"",INDEX('Data entry'!BJ:BJ,SMALL($A:$A,ROWS($6:84))))</f>
        <v/>
      </c>
      <c r="D84" s="99" t="str">
        <f>IF(ROWS($6:84)&gt;COUNT($A:$A),"",INDEX('Data entry'!R:R,SMALL($A:$A,ROWS($6:84))))</f>
        <v/>
      </c>
      <c r="E84" s="32" t="str">
        <f>IF(ROWS($6:84)&gt;COUNT($A:$A),"",INDEX('Data entry'!BM:BM,SMALL($A:$A,ROWS($6:84))))</f>
        <v/>
      </c>
      <c r="F84" s="32" t="str">
        <f>IF(ROWS($6:84)&gt;COUNT($A:$A),"",INDEX('Data entry'!BK:BK,SMALL($A:$A,ROWS($6:84))))</f>
        <v/>
      </c>
      <c r="G84" s="32" t="str">
        <f>IF(ROWS($6:84)&gt;COUNT($A:$A),"",INDEX('Data entry'!BL:BL,SMALL($A:$A,ROWS($6:84))))</f>
        <v/>
      </c>
      <c r="H84" s="32" t="str">
        <f>IF(ROWS($6:84)&gt;COUNT($A:$A),"",INDEX('Data entry'!BN:BN,SMALL($A:$A,ROWS($6:84))))</f>
        <v/>
      </c>
      <c r="I84" s="99" t="str">
        <f>IF(ROWS($6:84)&gt;COUNT($A:$A),"",INDEX('Data entry'!S:S,SMALL($A:$A,ROWS($6:84))))</f>
        <v/>
      </c>
      <c r="J84" s="32" t="str">
        <f>IF(ROWS($6:84)&gt;COUNT($A:$A),"",INDEX('Data entry'!AR:AR,SMALL($A:$A,ROWS($6:84))))</f>
        <v/>
      </c>
    </row>
    <row r="85" spans="1:10" x14ac:dyDescent="0.25">
      <c r="A85" s="32" t="str">
        <f>IF(OR('Data entry'!B85="Probable", 'Data entry'!B85="Confirmed"),ROW(),"")</f>
        <v/>
      </c>
      <c r="B85" s="32" t="str">
        <f>IF(ROWS($6:85)&gt;COUNT($A:$A),"",INDEX('Data entry'!H:H,SMALL($A:$A,ROWS($6:85))))</f>
        <v/>
      </c>
      <c r="C85" s="32" t="str">
        <f>IF(ROWS($6:85)&gt;COUNT($A:$A),"",INDEX('Data entry'!BJ:BJ,SMALL($A:$A,ROWS($6:85))))</f>
        <v/>
      </c>
      <c r="D85" s="99" t="str">
        <f>IF(ROWS($6:85)&gt;COUNT($A:$A),"",INDEX('Data entry'!R:R,SMALL($A:$A,ROWS($6:85))))</f>
        <v/>
      </c>
      <c r="E85" s="32" t="str">
        <f>IF(ROWS($6:85)&gt;COUNT($A:$A),"",INDEX('Data entry'!BM:BM,SMALL($A:$A,ROWS($6:85))))</f>
        <v/>
      </c>
      <c r="F85" s="32" t="str">
        <f>IF(ROWS($6:85)&gt;COUNT($A:$A),"",INDEX('Data entry'!BK:BK,SMALL($A:$A,ROWS($6:85))))</f>
        <v/>
      </c>
      <c r="G85" s="32" t="str">
        <f>IF(ROWS($6:85)&gt;COUNT($A:$A),"",INDEX('Data entry'!BL:BL,SMALL($A:$A,ROWS($6:85))))</f>
        <v/>
      </c>
      <c r="H85" s="32" t="str">
        <f>IF(ROWS($6:85)&gt;COUNT($A:$A),"",INDEX('Data entry'!BN:BN,SMALL($A:$A,ROWS($6:85))))</f>
        <v/>
      </c>
      <c r="I85" s="99" t="str">
        <f>IF(ROWS($6:85)&gt;COUNT($A:$A),"",INDEX('Data entry'!S:S,SMALL($A:$A,ROWS($6:85))))</f>
        <v/>
      </c>
      <c r="J85" s="32" t="str">
        <f>IF(ROWS($6:85)&gt;COUNT($A:$A),"",INDEX('Data entry'!AR:AR,SMALL($A:$A,ROWS($6:85))))</f>
        <v/>
      </c>
    </row>
    <row r="86" spans="1:10" x14ac:dyDescent="0.25">
      <c r="A86" s="32" t="str">
        <f>IF(OR('Data entry'!B86="Probable", 'Data entry'!B86="Confirmed"),ROW(),"")</f>
        <v/>
      </c>
      <c r="B86" s="32" t="str">
        <f>IF(ROWS($6:86)&gt;COUNT($A:$A),"",INDEX('Data entry'!H:H,SMALL($A:$A,ROWS($6:86))))</f>
        <v/>
      </c>
      <c r="C86" s="32" t="str">
        <f>IF(ROWS($6:86)&gt;COUNT($A:$A),"",INDEX('Data entry'!BJ:BJ,SMALL($A:$A,ROWS($6:86))))</f>
        <v/>
      </c>
      <c r="D86" s="99" t="str">
        <f>IF(ROWS($6:86)&gt;COUNT($A:$A),"",INDEX('Data entry'!R:R,SMALL($A:$A,ROWS($6:86))))</f>
        <v/>
      </c>
      <c r="E86" s="32" t="str">
        <f>IF(ROWS($6:86)&gt;COUNT($A:$A),"",INDEX('Data entry'!BM:BM,SMALL($A:$A,ROWS($6:86))))</f>
        <v/>
      </c>
      <c r="F86" s="32" t="str">
        <f>IF(ROWS($6:86)&gt;COUNT($A:$A),"",INDEX('Data entry'!BK:BK,SMALL($A:$A,ROWS($6:86))))</f>
        <v/>
      </c>
      <c r="G86" s="32" t="str">
        <f>IF(ROWS($6:86)&gt;COUNT($A:$A),"",INDEX('Data entry'!BL:BL,SMALL($A:$A,ROWS($6:86))))</f>
        <v/>
      </c>
      <c r="H86" s="32" t="str">
        <f>IF(ROWS($6:86)&gt;COUNT($A:$A),"",INDEX('Data entry'!BN:BN,SMALL($A:$A,ROWS($6:86))))</f>
        <v/>
      </c>
      <c r="I86" s="99" t="str">
        <f>IF(ROWS($6:86)&gt;COUNT($A:$A),"",INDEX('Data entry'!S:S,SMALL($A:$A,ROWS($6:86))))</f>
        <v/>
      </c>
      <c r="J86" s="32" t="str">
        <f>IF(ROWS($6:86)&gt;COUNT($A:$A),"",INDEX('Data entry'!AR:AR,SMALL($A:$A,ROWS($6:86))))</f>
        <v/>
      </c>
    </row>
    <row r="87" spans="1:10" x14ac:dyDescent="0.25">
      <c r="A87" s="32" t="str">
        <f>IF(OR('Data entry'!B87="Probable", 'Data entry'!B87="Confirmed"),ROW(),"")</f>
        <v/>
      </c>
      <c r="B87" s="32" t="str">
        <f>IF(ROWS($6:87)&gt;COUNT($A:$A),"",INDEX('Data entry'!H:H,SMALL($A:$A,ROWS($6:87))))</f>
        <v/>
      </c>
      <c r="C87" s="32" t="str">
        <f>IF(ROWS($6:87)&gt;COUNT($A:$A),"",INDEX('Data entry'!BJ:BJ,SMALL($A:$A,ROWS($6:87))))</f>
        <v/>
      </c>
      <c r="D87" s="99" t="str">
        <f>IF(ROWS($6:87)&gt;COUNT($A:$A),"",INDEX('Data entry'!R:R,SMALL($A:$A,ROWS($6:87))))</f>
        <v/>
      </c>
      <c r="E87" s="32" t="str">
        <f>IF(ROWS($6:87)&gt;COUNT($A:$A),"",INDEX('Data entry'!BM:BM,SMALL($A:$A,ROWS($6:87))))</f>
        <v/>
      </c>
      <c r="F87" s="32" t="str">
        <f>IF(ROWS($6:87)&gt;COUNT($A:$A),"",INDEX('Data entry'!BK:BK,SMALL($A:$A,ROWS($6:87))))</f>
        <v/>
      </c>
      <c r="G87" s="32" t="str">
        <f>IF(ROWS($6:87)&gt;COUNT($A:$A),"",INDEX('Data entry'!BL:BL,SMALL($A:$A,ROWS($6:87))))</f>
        <v/>
      </c>
      <c r="H87" s="32" t="str">
        <f>IF(ROWS($6:87)&gt;COUNT($A:$A),"",INDEX('Data entry'!BN:BN,SMALL($A:$A,ROWS($6:87))))</f>
        <v/>
      </c>
      <c r="I87" s="99" t="str">
        <f>IF(ROWS($6:87)&gt;COUNT($A:$A),"",INDEX('Data entry'!S:S,SMALL($A:$A,ROWS($6:87))))</f>
        <v/>
      </c>
      <c r="J87" s="32" t="str">
        <f>IF(ROWS($6:87)&gt;COUNT($A:$A),"",INDEX('Data entry'!AR:AR,SMALL($A:$A,ROWS($6:87))))</f>
        <v/>
      </c>
    </row>
    <row r="88" spans="1:10" x14ac:dyDescent="0.25">
      <c r="A88" s="32" t="str">
        <f>IF(OR('Data entry'!B88="Probable", 'Data entry'!B88="Confirmed"),ROW(),"")</f>
        <v/>
      </c>
      <c r="B88" s="32" t="str">
        <f>IF(ROWS($6:88)&gt;COUNT($A:$A),"",INDEX('Data entry'!H:H,SMALL($A:$A,ROWS($6:88))))</f>
        <v/>
      </c>
      <c r="C88" s="32" t="str">
        <f>IF(ROWS($6:88)&gt;COUNT($A:$A),"",INDEX('Data entry'!BJ:BJ,SMALL($A:$A,ROWS($6:88))))</f>
        <v/>
      </c>
      <c r="D88" s="99" t="str">
        <f>IF(ROWS($6:88)&gt;COUNT($A:$A),"",INDEX('Data entry'!R:R,SMALL($A:$A,ROWS($6:88))))</f>
        <v/>
      </c>
      <c r="E88" s="32" t="str">
        <f>IF(ROWS($6:88)&gt;COUNT($A:$A),"",INDEX('Data entry'!BM:BM,SMALL($A:$A,ROWS($6:88))))</f>
        <v/>
      </c>
      <c r="F88" s="32" t="str">
        <f>IF(ROWS($6:88)&gt;COUNT($A:$A),"",INDEX('Data entry'!BK:BK,SMALL($A:$A,ROWS($6:88))))</f>
        <v/>
      </c>
      <c r="G88" s="32" t="str">
        <f>IF(ROWS($6:88)&gt;COUNT($A:$A),"",INDEX('Data entry'!BL:BL,SMALL($A:$A,ROWS($6:88))))</f>
        <v/>
      </c>
      <c r="H88" s="32" t="str">
        <f>IF(ROWS($6:88)&gt;COUNT($A:$A),"",INDEX('Data entry'!BN:BN,SMALL($A:$A,ROWS($6:88))))</f>
        <v/>
      </c>
      <c r="I88" s="99" t="str">
        <f>IF(ROWS($6:88)&gt;COUNT($A:$A),"",INDEX('Data entry'!S:S,SMALL($A:$A,ROWS($6:88))))</f>
        <v/>
      </c>
      <c r="J88" s="32" t="str">
        <f>IF(ROWS($6:88)&gt;COUNT($A:$A),"",INDEX('Data entry'!AR:AR,SMALL($A:$A,ROWS($6:88))))</f>
        <v/>
      </c>
    </row>
    <row r="89" spans="1:10" x14ac:dyDescent="0.25">
      <c r="A89" s="32" t="str">
        <f>IF(OR('Data entry'!B89="Probable", 'Data entry'!B89="Confirmed"),ROW(),"")</f>
        <v/>
      </c>
      <c r="B89" s="32" t="str">
        <f>IF(ROWS($6:89)&gt;COUNT($A:$A),"",INDEX('Data entry'!H:H,SMALL($A:$A,ROWS($6:89))))</f>
        <v/>
      </c>
      <c r="C89" s="32" t="str">
        <f>IF(ROWS($6:89)&gt;COUNT($A:$A),"",INDEX('Data entry'!BJ:BJ,SMALL($A:$A,ROWS($6:89))))</f>
        <v/>
      </c>
      <c r="D89" s="99" t="str">
        <f>IF(ROWS($6:89)&gt;COUNT($A:$A),"",INDEX('Data entry'!R:R,SMALL($A:$A,ROWS($6:89))))</f>
        <v/>
      </c>
      <c r="E89" s="32" t="str">
        <f>IF(ROWS($6:89)&gt;COUNT($A:$A),"",INDEX('Data entry'!BM:BM,SMALL($A:$A,ROWS($6:89))))</f>
        <v/>
      </c>
      <c r="F89" s="32" t="str">
        <f>IF(ROWS($6:89)&gt;COUNT($A:$A),"",INDEX('Data entry'!BK:BK,SMALL($A:$A,ROWS($6:89))))</f>
        <v/>
      </c>
      <c r="G89" s="32" t="str">
        <f>IF(ROWS($6:89)&gt;COUNT($A:$A),"",INDEX('Data entry'!BL:BL,SMALL($A:$A,ROWS($6:89))))</f>
        <v/>
      </c>
      <c r="H89" s="32" t="str">
        <f>IF(ROWS($6:89)&gt;COUNT($A:$A),"",INDEX('Data entry'!BN:BN,SMALL($A:$A,ROWS($6:89))))</f>
        <v/>
      </c>
      <c r="I89" s="99" t="str">
        <f>IF(ROWS($6:89)&gt;COUNT($A:$A),"",INDEX('Data entry'!S:S,SMALL($A:$A,ROWS($6:89))))</f>
        <v/>
      </c>
      <c r="J89" s="32" t="str">
        <f>IF(ROWS($6:89)&gt;COUNT($A:$A),"",INDEX('Data entry'!AR:AR,SMALL($A:$A,ROWS($6:89))))</f>
        <v/>
      </c>
    </row>
    <row r="90" spans="1:10" x14ac:dyDescent="0.25">
      <c r="A90" s="32" t="str">
        <f>IF(OR('Data entry'!B90="Probable", 'Data entry'!B90="Confirmed"),ROW(),"")</f>
        <v/>
      </c>
      <c r="B90" s="32" t="str">
        <f>IF(ROWS($6:90)&gt;COUNT($A:$A),"",INDEX('Data entry'!H:H,SMALL($A:$A,ROWS($6:90))))</f>
        <v/>
      </c>
      <c r="C90" s="32" t="str">
        <f>IF(ROWS($6:90)&gt;COUNT($A:$A),"",INDEX('Data entry'!BJ:BJ,SMALL($A:$A,ROWS($6:90))))</f>
        <v/>
      </c>
      <c r="D90" s="99" t="str">
        <f>IF(ROWS($6:90)&gt;COUNT($A:$A),"",INDEX('Data entry'!R:R,SMALL($A:$A,ROWS($6:90))))</f>
        <v/>
      </c>
      <c r="E90" s="32" t="str">
        <f>IF(ROWS($6:90)&gt;COUNT($A:$A),"",INDEX('Data entry'!BM:BM,SMALL($A:$A,ROWS($6:90))))</f>
        <v/>
      </c>
      <c r="F90" s="32" t="str">
        <f>IF(ROWS($6:90)&gt;COUNT($A:$A),"",INDEX('Data entry'!BK:BK,SMALL($A:$A,ROWS($6:90))))</f>
        <v/>
      </c>
      <c r="G90" s="32" t="str">
        <f>IF(ROWS($6:90)&gt;COUNT($A:$A),"",INDEX('Data entry'!BL:BL,SMALL($A:$A,ROWS($6:90))))</f>
        <v/>
      </c>
      <c r="H90" s="32" t="str">
        <f>IF(ROWS($6:90)&gt;COUNT($A:$A),"",INDEX('Data entry'!BN:BN,SMALL($A:$A,ROWS($6:90))))</f>
        <v/>
      </c>
      <c r="I90" s="99" t="str">
        <f>IF(ROWS($6:90)&gt;COUNT($A:$A),"",INDEX('Data entry'!S:S,SMALL($A:$A,ROWS($6:90))))</f>
        <v/>
      </c>
      <c r="J90" s="32" t="str">
        <f>IF(ROWS($6:90)&gt;COUNT($A:$A),"",INDEX('Data entry'!AR:AR,SMALL($A:$A,ROWS($6:90))))</f>
        <v/>
      </c>
    </row>
    <row r="91" spans="1:10" x14ac:dyDescent="0.25">
      <c r="A91" s="32" t="str">
        <f>IF(OR('Data entry'!B91="Probable", 'Data entry'!B91="Confirmed"),ROW(),"")</f>
        <v/>
      </c>
      <c r="B91" s="32" t="str">
        <f>IF(ROWS($6:91)&gt;COUNT($A:$A),"",INDEX('Data entry'!H:H,SMALL($A:$A,ROWS($6:91))))</f>
        <v/>
      </c>
      <c r="C91" s="32" t="str">
        <f>IF(ROWS($6:91)&gt;COUNT($A:$A),"",INDEX('Data entry'!BJ:BJ,SMALL($A:$A,ROWS($6:91))))</f>
        <v/>
      </c>
      <c r="D91" s="99" t="str">
        <f>IF(ROWS($6:91)&gt;COUNT($A:$A),"",INDEX('Data entry'!R:R,SMALL($A:$A,ROWS($6:91))))</f>
        <v/>
      </c>
      <c r="E91" s="32" t="str">
        <f>IF(ROWS($6:91)&gt;COUNT($A:$A),"",INDEX('Data entry'!BM:BM,SMALL($A:$A,ROWS($6:91))))</f>
        <v/>
      </c>
      <c r="F91" s="32" t="str">
        <f>IF(ROWS($6:91)&gt;COUNT($A:$A),"",INDEX('Data entry'!BK:BK,SMALL($A:$A,ROWS($6:91))))</f>
        <v/>
      </c>
      <c r="G91" s="32" t="str">
        <f>IF(ROWS($6:91)&gt;COUNT($A:$A),"",INDEX('Data entry'!BL:BL,SMALL($A:$A,ROWS($6:91))))</f>
        <v/>
      </c>
      <c r="H91" s="32" t="str">
        <f>IF(ROWS($6:91)&gt;COUNT($A:$A),"",INDEX('Data entry'!BN:BN,SMALL($A:$A,ROWS($6:91))))</f>
        <v/>
      </c>
      <c r="I91" s="99" t="str">
        <f>IF(ROWS($6:91)&gt;COUNT($A:$A),"",INDEX('Data entry'!S:S,SMALL($A:$A,ROWS($6:91))))</f>
        <v/>
      </c>
      <c r="J91" s="32" t="str">
        <f>IF(ROWS($6:91)&gt;COUNT($A:$A),"",INDEX('Data entry'!AR:AR,SMALL($A:$A,ROWS($6:91))))</f>
        <v/>
      </c>
    </row>
    <row r="92" spans="1:10" x14ac:dyDescent="0.25">
      <c r="A92" s="32" t="str">
        <f>IF(OR('Data entry'!B92="Probable", 'Data entry'!B92="Confirmed"),ROW(),"")</f>
        <v/>
      </c>
      <c r="B92" s="32" t="str">
        <f>IF(ROWS($6:92)&gt;COUNT($A:$A),"",INDEX('Data entry'!H:H,SMALL($A:$A,ROWS($6:92))))</f>
        <v/>
      </c>
      <c r="C92" s="32" t="str">
        <f>IF(ROWS($6:92)&gt;COUNT($A:$A),"",INDEX('Data entry'!BJ:BJ,SMALL($A:$A,ROWS($6:92))))</f>
        <v/>
      </c>
      <c r="D92" s="99" t="str">
        <f>IF(ROWS($6:92)&gt;COUNT($A:$A),"",INDEX('Data entry'!R:R,SMALL($A:$A,ROWS($6:92))))</f>
        <v/>
      </c>
      <c r="E92" s="32" t="str">
        <f>IF(ROWS($6:92)&gt;COUNT($A:$A),"",INDEX('Data entry'!BM:BM,SMALL($A:$A,ROWS($6:92))))</f>
        <v/>
      </c>
      <c r="F92" s="32" t="str">
        <f>IF(ROWS($6:92)&gt;COUNT($A:$A),"",INDEX('Data entry'!BK:BK,SMALL($A:$A,ROWS($6:92))))</f>
        <v/>
      </c>
      <c r="G92" s="32" t="str">
        <f>IF(ROWS($6:92)&gt;COUNT($A:$A),"",INDEX('Data entry'!BL:BL,SMALL($A:$A,ROWS($6:92))))</f>
        <v/>
      </c>
      <c r="H92" s="32" t="str">
        <f>IF(ROWS($6:92)&gt;COUNT($A:$A),"",INDEX('Data entry'!BN:BN,SMALL($A:$A,ROWS($6:92))))</f>
        <v/>
      </c>
      <c r="I92" s="99" t="str">
        <f>IF(ROWS($6:92)&gt;COUNT($A:$A),"",INDEX('Data entry'!S:S,SMALL($A:$A,ROWS($6:92))))</f>
        <v/>
      </c>
      <c r="J92" s="32" t="str">
        <f>IF(ROWS($6:92)&gt;COUNT($A:$A),"",INDEX('Data entry'!AR:AR,SMALL($A:$A,ROWS($6:92))))</f>
        <v/>
      </c>
    </row>
    <row r="93" spans="1:10" x14ac:dyDescent="0.25">
      <c r="A93" s="32" t="str">
        <f>IF(OR('Data entry'!B93="Probable", 'Data entry'!B93="Confirmed"),ROW(),"")</f>
        <v/>
      </c>
      <c r="B93" s="32" t="str">
        <f>IF(ROWS($6:93)&gt;COUNT($A:$A),"",INDEX('Data entry'!H:H,SMALL($A:$A,ROWS($6:93))))</f>
        <v/>
      </c>
      <c r="C93" s="32" t="str">
        <f>IF(ROWS($6:93)&gt;COUNT($A:$A),"",INDEX('Data entry'!BJ:BJ,SMALL($A:$A,ROWS($6:93))))</f>
        <v/>
      </c>
      <c r="D93" s="99" t="str">
        <f>IF(ROWS($6:93)&gt;COUNT($A:$A),"",INDEX('Data entry'!R:R,SMALL($A:$A,ROWS($6:93))))</f>
        <v/>
      </c>
      <c r="E93" s="32" t="str">
        <f>IF(ROWS($6:93)&gt;COUNT($A:$A),"",INDEX('Data entry'!BM:BM,SMALL($A:$A,ROWS($6:93))))</f>
        <v/>
      </c>
      <c r="F93" s="32" t="str">
        <f>IF(ROWS($6:93)&gt;COUNT($A:$A),"",INDEX('Data entry'!BK:BK,SMALL($A:$A,ROWS($6:93))))</f>
        <v/>
      </c>
      <c r="G93" s="32" t="str">
        <f>IF(ROWS($6:93)&gt;COUNT($A:$A),"",INDEX('Data entry'!BL:BL,SMALL($A:$A,ROWS($6:93))))</f>
        <v/>
      </c>
      <c r="H93" s="32" t="str">
        <f>IF(ROWS($6:93)&gt;COUNT($A:$A),"",INDEX('Data entry'!BN:BN,SMALL($A:$A,ROWS($6:93))))</f>
        <v/>
      </c>
      <c r="I93" s="99" t="str">
        <f>IF(ROWS($6:93)&gt;COUNT($A:$A),"",INDEX('Data entry'!S:S,SMALL($A:$A,ROWS($6:93))))</f>
        <v/>
      </c>
      <c r="J93" s="32" t="str">
        <f>IF(ROWS($6:93)&gt;COUNT($A:$A),"",INDEX('Data entry'!AR:AR,SMALL($A:$A,ROWS($6:93))))</f>
        <v/>
      </c>
    </row>
    <row r="94" spans="1:10" x14ac:dyDescent="0.25">
      <c r="A94" s="32" t="str">
        <f>IF(OR('Data entry'!B94="Probable", 'Data entry'!B94="Confirmed"),ROW(),"")</f>
        <v/>
      </c>
      <c r="B94" s="32" t="str">
        <f>IF(ROWS($6:94)&gt;COUNT($A:$A),"",INDEX('Data entry'!H:H,SMALL($A:$A,ROWS($6:94))))</f>
        <v/>
      </c>
      <c r="C94" s="32" t="str">
        <f>IF(ROWS($6:94)&gt;COUNT($A:$A),"",INDEX('Data entry'!BJ:BJ,SMALL($A:$A,ROWS($6:94))))</f>
        <v/>
      </c>
      <c r="D94" s="99" t="str">
        <f>IF(ROWS($6:94)&gt;COUNT($A:$A),"",INDEX('Data entry'!R:R,SMALL($A:$A,ROWS($6:94))))</f>
        <v/>
      </c>
      <c r="E94" s="32" t="str">
        <f>IF(ROWS($6:94)&gt;COUNT($A:$A),"",INDEX('Data entry'!BM:BM,SMALL($A:$A,ROWS($6:94))))</f>
        <v/>
      </c>
      <c r="F94" s="32" t="str">
        <f>IF(ROWS($6:94)&gt;COUNT($A:$A),"",INDEX('Data entry'!BK:BK,SMALL($A:$A,ROWS($6:94))))</f>
        <v/>
      </c>
      <c r="G94" s="32" t="str">
        <f>IF(ROWS($6:94)&gt;COUNT($A:$A),"",INDEX('Data entry'!BL:BL,SMALL($A:$A,ROWS($6:94))))</f>
        <v/>
      </c>
      <c r="H94" s="32" t="str">
        <f>IF(ROWS($6:94)&gt;COUNT($A:$A),"",INDEX('Data entry'!BN:BN,SMALL($A:$A,ROWS($6:94))))</f>
        <v/>
      </c>
      <c r="I94" s="99" t="str">
        <f>IF(ROWS($6:94)&gt;COUNT($A:$A),"",INDEX('Data entry'!S:S,SMALL($A:$A,ROWS($6:94))))</f>
        <v/>
      </c>
      <c r="J94" s="32" t="str">
        <f>IF(ROWS($6:94)&gt;COUNT($A:$A),"",INDEX('Data entry'!AR:AR,SMALL($A:$A,ROWS($6:94))))</f>
        <v/>
      </c>
    </row>
    <row r="95" spans="1:10" x14ac:dyDescent="0.25">
      <c r="A95" s="32" t="str">
        <f>IF(OR('Data entry'!B95="Probable", 'Data entry'!B95="Confirmed"),ROW(),"")</f>
        <v/>
      </c>
      <c r="B95" s="32" t="str">
        <f>IF(ROWS($6:95)&gt;COUNT($A:$A),"",INDEX('Data entry'!H:H,SMALL($A:$A,ROWS($6:95))))</f>
        <v/>
      </c>
      <c r="C95" s="32" t="str">
        <f>IF(ROWS($6:95)&gt;COUNT($A:$A),"",INDEX('Data entry'!BJ:BJ,SMALL($A:$A,ROWS($6:95))))</f>
        <v/>
      </c>
      <c r="D95" s="99" t="str">
        <f>IF(ROWS($6:95)&gt;COUNT($A:$A),"",INDEX('Data entry'!R:R,SMALL($A:$A,ROWS($6:95))))</f>
        <v/>
      </c>
      <c r="E95" s="32" t="str">
        <f>IF(ROWS($6:95)&gt;COUNT($A:$A),"",INDEX('Data entry'!BM:BM,SMALL($A:$A,ROWS($6:95))))</f>
        <v/>
      </c>
      <c r="F95" s="32" t="str">
        <f>IF(ROWS($6:95)&gt;COUNT($A:$A),"",INDEX('Data entry'!BK:BK,SMALL($A:$A,ROWS($6:95))))</f>
        <v/>
      </c>
      <c r="G95" s="32" t="str">
        <f>IF(ROWS($6:95)&gt;COUNT($A:$A),"",INDEX('Data entry'!BL:BL,SMALL($A:$A,ROWS($6:95))))</f>
        <v/>
      </c>
      <c r="H95" s="32" t="str">
        <f>IF(ROWS($6:95)&gt;COUNT($A:$A),"",INDEX('Data entry'!BN:BN,SMALL($A:$A,ROWS($6:95))))</f>
        <v/>
      </c>
      <c r="I95" s="99" t="str">
        <f>IF(ROWS($6:95)&gt;COUNT($A:$A),"",INDEX('Data entry'!S:S,SMALL($A:$A,ROWS($6:95))))</f>
        <v/>
      </c>
      <c r="J95" s="32" t="str">
        <f>IF(ROWS($6:95)&gt;COUNT($A:$A),"",INDEX('Data entry'!AR:AR,SMALL($A:$A,ROWS($6:95))))</f>
        <v/>
      </c>
    </row>
    <row r="96" spans="1:10" x14ac:dyDescent="0.25">
      <c r="A96" s="32" t="str">
        <f>IF(OR('Data entry'!B96="Probable", 'Data entry'!B96="Confirmed"),ROW(),"")</f>
        <v/>
      </c>
      <c r="B96" s="32" t="str">
        <f>IF(ROWS($6:96)&gt;COUNT($A:$A),"",INDEX('Data entry'!H:H,SMALL($A:$A,ROWS($6:96))))</f>
        <v/>
      </c>
      <c r="C96" s="32" t="str">
        <f>IF(ROWS($6:96)&gt;COUNT($A:$A),"",INDEX('Data entry'!BJ:BJ,SMALL($A:$A,ROWS($6:96))))</f>
        <v/>
      </c>
      <c r="D96" s="99" t="str">
        <f>IF(ROWS($6:96)&gt;COUNT($A:$A),"",INDEX('Data entry'!R:R,SMALL($A:$A,ROWS($6:96))))</f>
        <v/>
      </c>
      <c r="E96" s="32" t="str">
        <f>IF(ROWS($6:96)&gt;COUNT($A:$A),"",INDEX('Data entry'!BM:BM,SMALL($A:$A,ROWS($6:96))))</f>
        <v/>
      </c>
      <c r="F96" s="32" t="str">
        <f>IF(ROWS($6:96)&gt;COUNT($A:$A),"",INDEX('Data entry'!BK:BK,SMALL($A:$A,ROWS($6:96))))</f>
        <v/>
      </c>
      <c r="G96" s="32" t="str">
        <f>IF(ROWS($6:96)&gt;COUNT($A:$A),"",INDEX('Data entry'!BL:BL,SMALL($A:$A,ROWS($6:96))))</f>
        <v/>
      </c>
      <c r="H96" s="32" t="str">
        <f>IF(ROWS($6:96)&gt;COUNT($A:$A),"",INDEX('Data entry'!BN:BN,SMALL($A:$A,ROWS($6:96))))</f>
        <v/>
      </c>
      <c r="I96" s="99" t="str">
        <f>IF(ROWS($6:96)&gt;COUNT($A:$A),"",INDEX('Data entry'!S:S,SMALL($A:$A,ROWS($6:96))))</f>
        <v/>
      </c>
      <c r="J96" s="32" t="str">
        <f>IF(ROWS($6:96)&gt;COUNT($A:$A),"",INDEX('Data entry'!AR:AR,SMALL($A:$A,ROWS($6:96))))</f>
        <v/>
      </c>
    </row>
    <row r="97" spans="1:10" x14ac:dyDescent="0.25">
      <c r="A97" s="32" t="str">
        <f>IF(OR('Data entry'!B97="Probable", 'Data entry'!B97="Confirmed"),ROW(),"")</f>
        <v/>
      </c>
      <c r="B97" s="32" t="str">
        <f>IF(ROWS($6:97)&gt;COUNT($A:$A),"",INDEX('Data entry'!H:H,SMALL($A:$A,ROWS($6:97))))</f>
        <v/>
      </c>
      <c r="C97" s="32" t="str">
        <f>IF(ROWS($6:97)&gt;COUNT($A:$A),"",INDEX('Data entry'!BJ:BJ,SMALL($A:$A,ROWS($6:97))))</f>
        <v/>
      </c>
      <c r="D97" s="99" t="str">
        <f>IF(ROWS($6:97)&gt;COUNT($A:$A),"",INDEX('Data entry'!R:R,SMALL($A:$A,ROWS($6:97))))</f>
        <v/>
      </c>
      <c r="E97" s="32" t="str">
        <f>IF(ROWS($6:97)&gt;COUNT($A:$A),"",INDEX('Data entry'!BM:BM,SMALL($A:$A,ROWS($6:97))))</f>
        <v/>
      </c>
      <c r="F97" s="32" t="str">
        <f>IF(ROWS($6:97)&gt;COUNT($A:$A),"",INDEX('Data entry'!BK:BK,SMALL($A:$A,ROWS($6:97))))</f>
        <v/>
      </c>
      <c r="G97" s="32" t="str">
        <f>IF(ROWS($6:97)&gt;COUNT($A:$A),"",INDEX('Data entry'!BL:BL,SMALL($A:$A,ROWS($6:97))))</f>
        <v/>
      </c>
      <c r="H97" s="32" t="str">
        <f>IF(ROWS($6:97)&gt;COUNT($A:$A),"",INDEX('Data entry'!BN:BN,SMALL($A:$A,ROWS($6:97))))</f>
        <v/>
      </c>
      <c r="I97" s="99" t="str">
        <f>IF(ROWS($6:97)&gt;COUNT($A:$A),"",INDEX('Data entry'!S:S,SMALL($A:$A,ROWS($6:97))))</f>
        <v/>
      </c>
      <c r="J97" s="32" t="str">
        <f>IF(ROWS($6:97)&gt;COUNT($A:$A),"",INDEX('Data entry'!AR:AR,SMALL($A:$A,ROWS($6:97))))</f>
        <v/>
      </c>
    </row>
    <row r="98" spans="1:10" x14ac:dyDescent="0.25">
      <c r="A98" s="32" t="str">
        <f>IF(OR('Data entry'!B98="Probable", 'Data entry'!B98="Confirmed"),ROW(),"")</f>
        <v/>
      </c>
      <c r="B98" s="32" t="str">
        <f>IF(ROWS($6:98)&gt;COUNT($A:$A),"",INDEX('Data entry'!H:H,SMALL($A:$A,ROWS($6:98))))</f>
        <v/>
      </c>
      <c r="C98" s="32" t="str">
        <f>IF(ROWS($6:98)&gt;COUNT($A:$A),"",INDEX('Data entry'!BJ:BJ,SMALL($A:$A,ROWS($6:98))))</f>
        <v/>
      </c>
      <c r="D98" s="99" t="str">
        <f>IF(ROWS($6:98)&gt;COUNT($A:$A),"",INDEX('Data entry'!R:R,SMALL($A:$A,ROWS($6:98))))</f>
        <v/>
      </c>
      <c r="E98" s="32" t="str">
        <f>IF(ROWS($6:98)&gt;COUNT($A:$A),"",INDEX('Data entry'!BM:BM,SMALL($A:$A,ROWS($6:98))))</f>
        <v/>
      </c>
      <c r="F98" s="32" t="str">
        <f>IF(ROWS($6:98)&gt;COUNT($A:$A),"",INDEX('Data entry'!BK:BK,SMALL($A:$A,ROWS($6:98))))</f>
        <v/>
      </c>
      <c r="G98" s="32" t="str">
        <f>IF(ROWS($6:98)&gt;COUNT($A:$A),"",INDEX('Data entry'!BL:BL,SMALL($A:$A,ROWS($6:98))))</f>
        <v/>
      </c>
      <c r="H98" s="32" t="str">
        <f>IF(ROWS($6:98)&gt;COUNT($A:$A),"",INDEX('Data entry'!BN:BN,SMALL($A:$A,ROWS($6:98))))</f>
        <v/>
      </c>
      <c r="I98" s="99" t="str">
        <f>IF(ROWS($6:98)&gt;COUNT($A:$A),"",INDEX('Data entry'!S:S,SMALL($A:$A,ROWS($6:98))))</f>
        <v/>
      </c>
      <c r="J98" s="32" t="str">
        <f>IF(ROWS($6:98)&gt;COUNT($A:$A),"",INDEX('Data entry'!AR:AR,SMALL($A:$A,ROWS($6:98))))</f>
        <v/>
      </c>
    </row>
    <row r="99" spans="1:10" x14ac:dyDescent="0.25">
      <c r="A99" s="32" t="str">
        <f>IF(OR('Data entry'!B99="Probable", 'Data entry'!B99="Confirmed"),ROW(),"")</f>
        <v/>
      </c>
      <c r="B99" s="32" t="str">
        <f>IF(ROWS($6:99)&gt;COUNT($A:$A),"",INDEX('Data entry'!H:H,SMALL($A:$A,ROWS($6:99))))</f>
        <v/>
      </c>
      <c r="C99" s="32" t="str">
        <f>IF(ROWS($6:99)&gt;COUNT($A:$A),"",INDEX('Data entry'!BJ:BJ,SMALL($A:$A,ROWS($6:99))))</f>
        <v/>
      </c>
      <c r="D99" s="99" t="str">
        <f>IF(ROWS($6:99)&gt;COUNT($A:$A),"",INDEX('Data entry'!R:R,SMALL($A:$A,ROWS($6:99))))</f>
        <v/>
      </c>
      <c r="E99" s="32" t="str">
        <f>IF(ROWS($6:99)&gt;COUNT($A:$A),"",INDEX('Data entry'!BM:BM,SMALL($A:$A,ROWS($6:99))))</f>
        <v/>
      </c>
      <c r="F99" s="32" t="str">
        <f>IF(ROWS($6:99)&gt;COUNT($A:$A),"",INDEX('Data entry'!BK:BK,SMALL($A:$A,ROWS($6:99))))</f>
        <v/>
      </c>
      <c r="G99" s="32" t="str">
        <f>IF(ROWS($6:99)&gt;COUNT($A:$A),"",INDEX('Data entry'!BL:BL,SMALL($A:$A,ROWS($6:99))))</f>
        <v/>
      </c>
      <c r="H99" s="32" t="str">
        <f>IF(ROWS($6:99)&gt;COUNT($A:$A),"",INDEX('Data entry'!BN:BN,SMALL($A:$A,ROWS($6:99))))</f>
        <v/>
      </c>
      <c r="I99" s="99" t="str">
        <f>IF(ROWS($6:99)&gt;COUNT($A:$A),"",INDEX('Data entry'!S:S,SMALL($A:$A,ROWS($6:99))))</f>
        <v/>
      </c>
      <c r="J99" s="32" t="str">
        <f>IF(ROWS($6:99)&gt;COUNT($A:$A),"",INDEX('Data entry'!AR:AR,SMALL($A:$A,ROWS($6:99))))</f>
        <v/>
      </c>
    </row>
    <row r="100" spans="1:10" x14ac:dyDescent="0.25">
      <c r="A100" s="32" t="str">
        <f>IF(OR('Data entry'!B100="Probable", 'Data entry'!B100="Confirmed"),ROW(),"")</f>
        <v/>
      </c>
      <c r="B100" s="32" t="str">
        <f>IF(ROWS($6:100)&gt;COUNT($A:$A),"",INDEX('Data entry'!H:H,SMALL($A:$A,ROWS($6:100))))</f>
        <v/>
      </c>
      <c r="C100" s="32" t="str">
        <f>IF(ROWS($6:100)&gt;COUNT($A:$A),"",INDEX('Data entry'!BJ:BJ,SMALL($A:$A,ROWS($6:100))))</f>
        <v/>
      </c>
      <c r="D100" s="99" t="str">
        <f>IF(ROWS($6:100)&gt;COUNT($A:$A),"",INDEX('Data entry'!R:R,SMALL($A:$A,ROWS($6:100))))</f>
        <v/>
      </c>
      <c r="E100" s="32" t="str">
        <f>IF(ROWS($6:100)&gt;COUNT($A:$A),"",INDEX('Data entry'!BM:BM,SMALL($A:$A,ROWS($6:100))))</f>
        <v/>
      </c>
      <c r="F100" s="32" t="str">
        <f>IF(ROWS($6:100)&gt;COUNT($A:$A),"",INDEX('Data entry'!BK:BK,SMALL($A:$A,ROWS($6:100))))</f>
        <v/>
      </c>
      <c r="G100" s="32" t="str">
        <f>IF(ROWS($6:100)&gt;COUNT($A:$A),"",INDEX('Data entry'!BL:BL,SMALL($A:$A,ROWS($6:100))))</f>
        <v/>
      </c>
      <c r="H100" s="32" t="str">
        <f>IF(ROWS($6:100)&gt;COUNT($A:$A),"",INDEX('Data entry'!BN:BN,SMALL($A:$A,ROWS($6:100))))</f>
        <v/>
      </c>
      <c r="I100" s="99" t="str">
        <f>IF(ROWS($6:100)&gt;COUNT($A:$A),"",INDEX('Data entry'!S:S,SMALL($A:$A,ROWS($6:100))))</f>
        <v/>
      </c>
      <c r="J100" s="32" t="str">
        <f>IF(ROWS($6:100)&gt;COUNT($A:$A),"",INDEX('Data entry'!AR:AR,SMALL($A:$A,ROWS($6:100))))</f>
        <v/>
      </c>
    </row>
    <row r="101" spans="1:10" x14ac:dyDescent="0.25">
      <c r="A101" s="32" t="str">
        <f>IF(OR('Data entry'!B101="Probable", 'Data entry'!B101="Confirmed"),ROW(),"")</f>
        <v/>
      </c>
      <c r="B101" s="32" t="str">
        <f>IF(ROWS($6:101)&gt;COUNT($A:$A),"",INDEX('Data entry'!H:H,SMALL($A:$A,ROWS($6:101))))</f>
        <v/>
      </c>
      <c r="C101" s="32" t="str">
        <f>IF(ROWS($6:101)&gt;COUNT($A:$A),"",INDEX('Data entry'!BJ:BJ,SMALL($A:$A,ROWS($6:101))))</f>
        <v/>
      </c>
      <c r="D101" s="99" t="str">
        <f>IF(ROWS($6:101)&gt;COUNT($A:$A),"",INDEX('Data entry'!R:R,SMALL($A:$A,ROWS($6:101))))</f>
        <v/>
      </c>
      <c r="E101" s="32" t="str">
        <f>IF(ROWS($6:101)&gt;COUNT($A:$A),"",INDEX('Data entry'!BM:BM,SMALL($A:$A,ROWS($6:101))))</f>
        <v/>
      </c>
      <c r="F101" s="32" t="str">
        <f>IF(ROWS($6:101)&gt;COUNT($A:$A),"",INDEX('Data entry'!BK:BK,SMALL($A:$A,ROWS($6:101))))</f>
        <v/>
      </c>
      <c r="G101" s="32" t="str">
        <f>IF(ROWS($6:101)&gt;COUNT($A:$A),"",INDEX('Data entry'!BL:BL,SMALL($A:$A,ROWS($6:101))))</f>
        <v/>
      </c>
      <c r="H101" s="32" t="str">
        <f>IF(ROWS($6:101)&gt;COUNT($A:$A),"",INDEX('Data entry'!BN:BN,SMALL($A:$A,ROWS($6:101))))</f>
        <v/>
      </c>
      <c r="I101" s="99" t="str">
        <f>IF(ROWS($6:101)&gt;COUNT($A:$A),"",INDEX('Data entry'!S:S,SMALL($A:$A,ROWS($6:101))))</f>
        <v/>
      </c>
      <c r="J101" s="32" t="str">
        <f>IF(ROWS($6:101)&gt;COUNT($A:$A),"",INDEX('Data entry'!AR:AR,SMALL($A:$A,ROWS($6:101))))</f>
        <v/>
      </c>
    </row>
    <row r="102" spans="1:10" x14ac:dyDescent="0.25">
      <c r="A102" s="32" t="str">
        <f>IF(OR('Data entry'!B102="Probable", 'Data entry'!B102="Confirmed"),ROW(),"")</f>
        <v/>
      </c>
      <c r="B102" s="32" t="str">
        <f>IF(ROWS($6:102)&gt;COUNT($A:$A),"",INDEX('Data entry'!H:H,SMALL($A:$A,ROWS($6:102))))</f>
        <v/>
      </c>
      <c r="C102" s="32" t="str">
        <f>IF(ROWS($6:102)&gt;COUNT($A:$A),"",INDEX('Data entry'!BJ:BJ,SMALL($A:$A,ROWS($6:102))))</f>
        <v/>
      </c>
      <c r="D102" s="99" t="str">
        <f>IF(ROWS($6:102)&gt;COUNT($A:$A),"",INDEX('Data entry'!R:R,SMALL($A:$A,ROWS($6:102))))</f>
        <v/>
      </c>
      <c r="E102" s="32" t="str">
        <f>IF(ROWS($6:102)&gt;COUNT($A:$A),"",INDEX('Data entry'!BM:BM,SMALL($A:$A,ROWS($6:102))))</f>
        <v/>
      </c>
      <c r="F102" s="32" t="str">
        <f>IF(ROWS($6:102)&gt;COUNT($A:$A),"",INDEX('Data entry'!BK:BK,SMALL($A:$A,ROWS($6:102))))</f>
        <v/>
      </c>
      <c r="G102" s="32" t="str">
        <f>IF(ROWS($6:102)&gt;COUNT($A:$A),"",INDEX('Data entry'!BL:BL,SMALL($A:$A,ROWS($6:102))))</f>
        <v/>
      </c>
      <c r="H102" s="32" t="str">
        <f>IF(ROWS($6:102)&gt;COUNT($A:$A),"",INDEX('Data entry'!BN:BN,SMALL($A:$A,ROWS($6:102))))</f>
        <v/>
      </c>
      <c r="I102" s="99" t="str">
        <f>IF(ROWS($6:102)&gt;COUNT($A:$A),"",INDEX('Data entry'!S:S,SMALL($A:$A,ROWS($6:102))))</f>
        <v/>
      </c>
      <c r="J102" s="32" t="str">
        <f>IF(ROWS($6:102)&gt;COUNT($A:$A),"",INDEX('Data entry'!AR:AR,SMALL($A:$A,ROWS($6:102))))</f>
        <v/>
      </c>
    </row>
    <row r="103" spans="1:10" x14ac:dyDescent="0.25">
      <c r="A103" s="32" t="str">
        <f>IF(OR('Data entry'!B103="Probable", 'Data entry'!B103="Confirmed"),ROW(),"")</f>
        <v/>
      </c>
      <c r="B103" s="32" t="str">
        <f>IF(ROWS($6:103)&gt;COUNT($A:$A),"",INDEX('Data entry'!H:H,SMALL($A:$A,ROWS($6:103))))</f>
        <v/>
      </c>
      <c r="C103" s="32" t="str">
        <f>IF(ROWS($6:103)&gt;COUNT($A:$A),"",INDEX('Data entry'!BJ:BJ,SMALL($A:$A,ROWS($6:103))))</f>
        <v/>
      </c>
      <c r="D103" s="99" t="str">
        <f>IF(ROWS($6:103)&gt;COUNT($A:$A),"",INDEX('Data entry'!R:R,SMALL($A:$A,ROWS($6:103))))</f>
        <v/>
      </c>
      <c r="E103" s="32" t="str">
        <f>IF(ROWS($6:103)&gt;COUNT($A:$A),"",INDEX('Data entry'!BM:BM,SMALL($A:$A,ROWS($6:103))))</f>
        <v/>
      </c>
      <c r="F103" s="32" t="str">
        <f>IF(ROWS($6:103)&gt;COUNT($A:$A),"",INDEX('Data entry'!BK:BK,SMALL($A:$A,ROWS($6:103))))</f>
        <v/>
      </c>
      <c r="G103" s="32" t="str">
        <f>IF(ROWS($6:103)&gt;COUNT($A:$A),"",INDEX('Data entry'!BL:BL,SMALL($A:$A,ROWS($6:103))))</f>
        <v/>
      </c>
      <c r="H103" s="32" t="str">
        <f>IF(ROWS($6:103)&gt;COUNT($A:$A),"",INDEX('Data entry'!BN:BN,SMALL($A:$A,ROWS($6:103))))</f>
        <v/>
      </c>
      <c r="I103" s="99" t="str">
        <f>IF(ROWS($6:103)&gt;COUNT($A:$A),"",INDEX('Data entry'!S:S,SMALL($A:$A,ROWS($6:103))))</f>
        <v/>
      </c>
      <c r="J103" s="32" t="str">
        <f>IF(ROWS($6:103)&gt;COUNT($A:$A),"",INDEX('Data entry'!AR:AR,SMALL($A:$A,ROWS($6:103))))</f>
        <v/>
      </c>
    </row>
    <row r="104" spans="1:10" x14ac:dyDescent="0.25">
      <c r="A104" s="32" t="str">
        <f>IF(OR('Data entry'!B104="Probable", 'Data entry'!B104="Confirmed"),ROW(),"")</f>
        <v/>
      </c>
      <c r="B104" s="32" t="str">
        <f>IF(ROWS($6:104)&gt;COUNT($A:$A),"",INDEX('Data entry'!H:H,SMALL($A:$A,ROWS($6:104))))</f>
        <v/>
      </c>
      <c r="C104" s="32" t="str">
        <f>IF(ROWS($6:104)&gt;COUNT($A:$A),"",INDEX('Data entry'!BJ:BJ,SMALL($A:$A,ROWS($6:104))))</f>
        <v/>
      </c>
      <c r="D104" s="99" t="str">
        <f>IF(ROWS($6:104)&gt;COUNT($A:$A),"",INDEX('Data entry'!R:R,SMALL($A:$A,ROWS($6:104))))</f>
        <v/>
      </c>
      <c r="E104" s="32" t="str">
        <f>IF(ROWS($6:104)&gt;COUNT($A:$A),"",INDEX('Data entry'!BM:BM,SMALL($A:$A,ROWS($6:104))))</f>
        <v/>
      </c>
      <c r="F104" s="32" t="str">
        <f>IF(ROWS($6:104)&gt;COUNT($A:$A),"",INDEX('Data entry'!BK:BK,SMALL($A:$A,ROWS($6:104))))</f>
        <v/>
      </c>
      <c r="G104" s="32" t="str">
        <f>IF(ROWS($6:104)&gt;COUNT($A:$A),"",INDEX('Data entry'!BL:BL,SMALL($A:$A,ROWS($6:104))))</f>
        <v/>
      </c>
      <c r="H104" s="32" t="str">
        <f>IF(ROWS($6:104)&gt;COUNT($A:$A),"",INDEX('Data entry'!BN:BN,SMALL($A:$A,ROWS($6:104))))</f>
        <v/>
      </c>
      <c r="I104" s="99" t="str">
        <f>IF(ROWS($6:104)&gt;COUNT($A:$A),"",INDEX('Data entry'!S:S,SMALL($A:$A,ROWS($6:104))))</f>
        <v/>
      </c>
      <c r="J104" s="32" t="str">
        <f>IF(ROWS($6:104)&gt;COUNT($A:$A),"",INDEX('Data entry'!AR:AR,SMALL($A:$A,ROWS($6:104))))</f>
        <v/>
      </c>
    </row>
    <row r="105" spans="1:10" x14ac:dyDescent="0.25">
      <c r="A105" s="32" t="str">
        <f>IF(OR('Data entry'!B105="Probable", 'Data entry'!B105="Confirmed"),ROW(),"")</f>
        <v/>
      </c>
      <c r="B105" s="32" t="str">
        <f>IF(ROWS($6:105)&gt;COUNT($A:$A),"",INDEX('Data entry'!H:H,SMALL($A:$A,ROWS($6:105))))</f>
        <v/>
      </c>
      <c r="C105" s="32" t="str">
        <f>IF(ROWS($6:105)&gt;COUNT($A:$A),"",INDEX('Data entry'!BJ:BJ,SMALL($A:$A,ROWS($6:105))))</f>
        <v/>
      </c>
      <c r="D105" s="99" t="str">
        <f>IF(ROWS($6:105)&gt;COUNT($A:$A),"",INDEX('Data entry'!R:R,SMALL($A:$A,ROWS($6:105))))</f>
        <v/>
      </c>
      <c r="E105" s="32" t="str">
        <f>IF(ROWS($6:105)&gt;COUNT($A:$A),"",INDEX('Data entry'!BM:BM,SMALL($A:$A,ROWS($6:105))))</f>
        <v/>
      </c>
      <c r="F105" s="32" t="str">
        <f>IF(ROWS($6:105)&gt;COUNT($A:$A),"",INDEX('Data entry'!BK:BK,SMALL($A:$A,ROWS($6:105))))</f>
        <v/>
      </c>
      <c r="G105" s="32" t="str">
        <f>IF(ROWS($6:105)&gt;COUNT($A:$A),"",INDEX('Data entry'!BL:BL,SMALL($A:$A,ROWS($6:105))))</f>
        <v/>
      </c>
      <c r="H105" s="32" t="str">
        <f>IF(ROWS($6:105)&gt;COUNT($A:$A),"",INDEX('Data entry'!BN:BN,SMALL($A:$A,ROWS($6:105))))</f>
        <v/>
      </c>
      <c r="I105" s="99" t="str">
        <f>IF(ROWS($6:105)&gt;COUNT($A:$A),"",INDEX('Data entry'!S:S,SMALL($A:$A,ROWS($6:105))))</f>
        <v/>
      </c>
      <c r="J105" s="32" t="str">
        <f>IF(ROWS($6:105)&gt;COUNT($A:$A),"",INDEX('Data entry'!AR:AR,SMALL($A:$A,ROWS($6:105))))</f>
        <v/>
      </c>
    </row>
    <row r="106" spans="1:10" x14ac:dyDescent="0.25">
      <c r="A106" s="32" t="str">
        <f>IF(OR('Data entry'!B106="Probable", 'Data entry'!B106="Confirmed"),ROW(),"")</f>
        <v/>
      </c>
      <c r="B106" s="32" t="str">
        <f>IF(ROWS($6:106)&gt;COUNT($A:$A),"",INDEX('Data entry'!H:H,SMALL($A:$A,ROWS($6:106))))</f>
        <v/>
      </c>
      <c r="C106" s="32" t="str">
        <f>IF(ROWS($6:106)&gt;COUNT($A:$A),"",INDEX('Data entry'!BJ:BJ,SMALL($A:$A,ROWS($6:106))))</f>
        <v/>
      </c>
      <c r="D106" s="99" t="str">
        <f>IF(ROWS($6:106)&gt;COUNT($A:$A),"",INDEX('Data entry'!R:R,SMALL($A:$A,ROWS($6:106))))</f>
        <v/>
      </c>
      <c r="E106" s="32" t="str">
        <f>IF(ROWS($6:106)&gt;COUNT($A:$A),"",INDEX('Data entry'!BM:BM,SMALL($A:$A,ROWS($6:106))))</f>
        <v/>
      </c>
      <c r="F106" s="32" t="str">
        <f>IF(ROWS($6:106)&gt;COUNT($A:$A),"",INDEX('Data entry'!BK:BK,SMALL($A:$A,ROWS($6:106))))</f>
        <v/>
      </c>
      <c r="G106" s="32" t="str">
        <f>IF(ROWS($6:106)&gt;COUNT($A:$A),"",INDEX('Data entry'!BL:BL,SMALL($A:$A,ROWS($6:106))))</f>
        <v/>
      </c>
      <c r="H106" s="32" t="str">
        <f>IF(ROWS($6:106)&gt;COUNT($A:$A),"",INDEX('Data entry'!BN:BN,SMALL($A:$A,ROWS($6:106))))</f>
        <v/>
      </c>
      <c r="I106" s="99" t="str">
        <f>IF(ROWS($6:106)&gt;COUNT($A:$A),"",INDEX('Data entry'!S:S,SMALL($A:$A,ROWS($6:106))))</f>
        <v/>
      </c>
      <c r="J106" s="32" t="str">
        <f>IF(ROWS($6:106)&gt;COUNT($A:$A),"",INDEX('Data entry'!AR:AR,SMALL($A:$A,ROWS($6:106))))</f>
        <v/>
      </c>
    </row>
    <row r="107" spans="1:10" x14ac:dyDescent="0.25">
      <c r="A107" s="32" t="str">
        <f>IF(OR('Data entry'!B107="Probable", 'Data entry'!B107="Confirmed"),ROW(),"")</f>
        <v/>
      </c>
      <c r="B107" s="32" t="str">
        <f>IF(ROWS($6:107)&gt;COUNT($A:$A),"",INDEX('Data entry'!H:H,SMALL($A:$A,ROWS($6:107))))</f>
        <v/>
      </c>
      <c r="C107" s="32" t="str">
        <f>IF(ROWS($6:107)&gt;COUNT($A:$A),"",INDEX('Data entry'!BJ:BJ,SMALL($A:$A,ROWS($6:107))))</f>
        <v/>
      </c>
      <c r="D107" s="99" t="str">
        <f>IF(ROWS($6:107)&gt;COUNT($A:$A),"",INDEX('Data entry'!R:R,SMALL($A:$A,ROWS($6:107))))</f>
        <v/>
      </c>
      <c r="E107" s="32" t="str">
        <f>IF(ROWS($6:107)&gt;COUNT($A:$A),"",INDEX('Data entry'!BM:BM,SMALL($A:$A,ROWS($6:107))))</f>
        <v/>
      </c>
      <c r="F107" s="32" t="str">
        <f>IF(ROWS($6:107)&gt;COUNT($A:$A),"",INDEX('Data entry'!BK:BK,SMALL($A:$A,ROWS($6:107))))</f>
        <v/>
      </c>
      <c r="G107" s="32" t="str">
        <f>IF(ROWS($6:107)&gt;COUNT($A:$A),"",INDEX('Data entry'!BL:BL,SMALL($A:$A,ROWS($6:107))))</f>
        <v/>
      </c>
      <c r="H107" s="32" t="str">
        <f>IF(ROWS($6:107)&gt;COUNT($A:$A),"",INDEX('Data entry'!BN:BN,SMALL($A:$A,ROWS($6:107))))</f>
        <v/>
      </c>
      <c r="I107" s="99" t="str">
        <f>IF(ROWS($6:107)&gt;COUNT($A:$A),"",INDEX('Data entry'!S:S,SMALL($A:$A,ROWS($6:107))))</f>
        <v/>
      </c>
      <c r="J107" s="32" t="str">
        <f>IF(ROWS($6:107)&gt;COUNT($A:$A),"",INDEX('Data entry'!AR:AR,SMALL($A:$A,ROWS($6:107))))</f>
        <v/>
      </c>
    </row>
    <row r="108" spans="1:10" x14ac:dyDescent="0.25">
      <c r="A108" s="32" t="str">
        <f>IF(OR('Data entry'!B108="Probable", 'Data entry'!B108="Confirmed"),ROW(),"")</f>
        <v/>
      </c>
      <c r="B108" s="32" t="str">
        <f>IF(ROWS($6:108)&gt;COUNT($A:$A),"",INDEX('Data entry'!H:H,SMALL($A:$A,ROWS($6:108))))</f>
        <v/>
      </c>
      <c r="C108" s="32" t="str">
        <f>IF(ROWS($6:108)&gt;COUNT($A:$A),"",INDEX('Data entry'!BJ:BJ,SMALL($A:$A,ROWS($6:108))))</f>
        <v/>
      </c>
      <c r="D108" s="99" t="str">
        <f>IF(ROWS($6:108)&gt;COUNT($A:$A),"",INDEX('Data entry'!R:R,SMALL($A:$A,ROWS($6:108))))</f>
        <v/>
      </c>
      <c r="E108" s="32" t="str">
        <f>IF(ROWS($6:108)&gt;COUNT($A:$A),"",INDEX('Data entry'!BM:BM,SMALL($A:$A,ROWS($6:108))))</f>
        <v/>
      </c>
      <c r="F108" s="32" t="str">
        <f>IF(ROWS($6:108)&gt;COUNT($A:$A),"",INDEX('Data entry'!BK:BK,SMALL($A:$A,ROWS($6:108))))</f>
        <v/>
      </c>
      <c r="G108" s="32" t="str">
        <f>IF(ROWS($6:108)&gt;COUNT($A:$A),"",INDEX('Data entry'!BL:BL,SMALL($A:$A,ROWS($6:108))))</f>
        <v/>
      </c>
      <c r="H108" s="32" t="str">
        <f>IF(ROWS($6:108)&gt;COUNT($A:$A),"",INDEX('Data entry'!BN:BN,SMALL($A:$A,ROWS($6:108))))</f>
        <v/>
      </c>
      <c r="I108" s="99" t="str">
        <f>IF(ROWS($6:108)&gt;COUNT($A:$A),"",INDEX('Data entry'!S:S,SMALL($A:$A,ROWS($6:108))))</f>
        <v/>
      </c>
      <c r="J108" s="32" t="str">
        <f>IF(ROWS($6:108)&gt;COUNT($A:$A),"",INDEX('Data entry'!AR:AR,SMALL($A:$A,ROWS($6:108))))</f>
        <v/>
      </c>
    </row>
    <row r="109" spans="1:10" x14ac:dyDescent="0.25">
      <c r="A109" s="32" t="str">
        <f>IF(OR('Data entry'!B109="Probable", 'Data entry'!B109="Confirmed"),ROW(),"")</f>
        <v/>
      </c>
      <c r="B109" s="32" t="str">
        <f>IF(ROWS($6:109)&gt;COUNT($A:$A),"",INDEX('Data entry'!H:H,SMALL($A:$A,ROWS($6:109))))</f>
        <v/>
      </c>
      <c r="C109" s="32" t="str">
        <f>IF(ROWS($6:109)&gt;COUNT($A:$A),"",INDEX('Data entry'!BJ:BJ,SMALL($A:$A,ROWS($6:109))))</f>
        <v/>
      </c>
      <c r="D109" s="99" t="str">
        <f>IF(ROWS($6:109)&gt;COUNT($A:$A),"",INDEX('Data entry'!R:R,SMALL($A:$A,ROWS($6:109))))</f>
        <v/>
      </c>
      <c r="E109" s="32" t="str">
        <f>IF(ROWS($6:109)&gt;COUNT($A:$A),"",INDEX('Data entry'!BM:BM,SMALL($A:$A,ROWS($6:109))))</f>
        <v/>
      </c>
      <c r="F109" s="32" t="str">
        <f>IF(ROWS($6:109)&gt;COUNT($A:$A),"",INDEX('Data entry'!BK:BK,SMALL($A:$A,ROWS($6:109))))</f>
        <v/>
      </c>
      <c r="G109" s="32" t="str">
        <f>IF(ROWS($6:109)&gt;COUNT($A:$A),"",INDEX('Data entry'!BL:BL,SMALL($A:$A,ROWS($6:109))))</f>
        <v/>
      </c>
      <c r="H109" s="32" t="str">
        <f>IF(ROWS($6:109)&gt;COUNT($A:$A),"",INDEX('Data entry'!BN:BN,SMALL($A:$A,ROWS($6:109))))</f>
        <v/>
      </c>
      <c r="I109" s="99" t="str">
        <f>IF(ROWS($6:109)&gt;COUNT($A:$A),"",INDEX('Data entry'!S:S,SMALL($A:$A,ROWS($6:109))))</f>
        <v/>
      </c>
      <c r="J109" s="32" t="str">
        <f>IF(ROWS($6:109)&gt;COUNT($A:$A),"",INDEX('Data entry'!AR:AR,SMALL($A:$A,ROWS($6:109))))</f>
        <v/>
      </c>
    </row>
    <row r="110" spans="1:10" x14ac:dyDescent="0.25">
      <c r="A110" s="32" t="str">
        <f>IF(OR('Data entry'!B110="Probable", 'Data entry'!B110="Confirmed"),ROW(),"")</f>
        <v/>
      </c>
      <c r="B110" s="32" t="str">
        <f>IF(ROWS($6:110)&gt;COUNT($A:$A),"",INDEX('Data entry'!H:H,SMALL($A:$A,ROWS($6:110))))</f>
        <v/>
      </c>
      <c r="C110" s="32" t="str">
        <f>IF(ROWS($6:110)&gt;COUNT($A:$A),"",INDEX('Data entry'!BJ:BJ,SMALL($A:$A,ROWS($6:110))))</f>
        <v/>
      </c>
      <c r="D110" s="99" t="str">
        <f>IF(ROWS($6:110)&gt;COUNT($A:$A),"",INDEX('Data entry'!R:R,SMALL($A:$A,ROWS($6:110))))</f>
        <v/>
      </c>
      <c r="E110" s="32" t="str">
        <f>IF(ROWS($6:110)&gt;COUNT($A:$A),"",INDEX('Data entry'!BM:BM,SMALL($A:$A,ROWS($6:110))))</f>
        <v/>
      </c>
      <c r="F110" s="32" t="str">
        <f>IF(ROWS($6:110)&gt;COUNT($A:$A),"",INDEX('Data entry'!BK:BK,SMALL($A:$A,ROWS($6:110))))</f>
        <v/>
      </c>
      <c r="G110" s="32" t="str">
        <f>IF(ROWS($6:110)&gt;COUNT($A:$A),"",INDEX('Data entry'!BL:BL,SMALL($A:$A,ROWS($6:110))))</f>
        <v/>
      </c>
      <c r="H110" s="32" t="str">
        <f>IF(ROWS($6:110)&gt;COUNT($A:$A),"",INDEX('Data entry'!BN:BN,SMALL($A:$A,ROWS($6:110))))</f>
        <v/>
      </c>
      <c r="I110" s="99" t="str">
        <f>IF(ROWS($6:110)&gt;COUNT($A:$A),"",INDEX('Data entry'!S:S,SMALL($A:$A,ROWS($6:110))))</f>
        <v/>
      </c>
      <c r="J110" s="32" t="str">
        <f>IF(ROWS($6:110)&gt;COUNT($A:$A),"",INDEX('Data entry'!AR:AR,SMALL($A:$A,ROWS($6:110))))</f>
        <v/>
      </c>
    </row>
    <row r="111" spans="1:10" x14ac:dyDescent="0.25">
      <c r="A111" s="32" t="str">
        <f>IF(OR('Data entry'!B111="Probable", 'Data entry'!B111="Confirmed"),ROW(),"")</f>
        <v/>
      </c>
      <c r="B111" s="32" t="str">
        <f>IF(ROWS($6:111)&gt;COUNT($A:$A),"",INDEX('Data entry'!H:H,SMALL($A:$A,ROWS($6:111))))</f>
        <v/>
      </c>
      <c r="C111" s="32" t="str">
        <f>IF(ROWS($6:111)&gt;COUNT($A:$A),"",INDEX('Data entry'!BJ:BJ,SMALL($A:$A,ROWS($6:111))))</f>
        <v/>
      </c>
      <c r="D111" s="99" t="str">
        <f>IF(ROWS($6:111)&gt;COUNT($A:$A),"",INDEX('Data entry'!R:R,SMALL($A:$A,ROWS($6:111))))</f>
        <v/>
      </c>
      <c r="E111" s="32" t="str">
        <f>IF(ROWS($6:111)&gt;COUNT($A:$A),"",INDEX('Data entry'!BM:BM,SMALL($A:$A,ROWS($6:111))))</f>
        <v/>
      </c>
      <c r="F111" s="32" t="str">
        <f>IF(ROWS($6:111)&gt;COUNT($A:$A),"",INDEX('Data entry'!BK:BK,SMALL($A:$A,ROWS($6:111))))</f>
        <v/>
      </c>
      <c r="G111" s="32" t="str">
        <f>IF(ROWS($6:111)&gt;COUNT($A:$A),"",INDEX('Data entry'!BL:BL,SMALL($A:$A,ROWS($6:111))))</f>
        <v/>
      </c>
      <c r="H111" s="32" t="str">
        <f>IF(ROWS($6:111)&gt;COUNT($A:$A),"",INDEX('Data entry'!BN:BN,SMALL($A:$A,ROWS($6:111))))</f>
        <v/>
      </c>
      <c r="I111" s="99" t="str">
        <f>IF(ROWS($6:111)&gt;COUNT($A:$A),"",INDEX('Data entry'!S:S,SMALL($A:$A,ROWS($6:111))))</f>
        <v/>
      </c>
      <c r="J111" s="32" t="str">
        <f>IF(ROWS($6:111)&gt;COUNT($A:$A),"",INDEX('Data entry'!AR:AR,SMALL($A:$A,ROWS($6:111))))</f>
        <v/>
      </c>
    </row>
    <row r="112" spans="1:10" x14ac:dyDescent="0.25">
      <c r="A112" s="32" t="str">
        <f>IF(OR('Data entry'!B112="Probable", 'Data entry'!B112="Confirmed"),ROW(),"")</f>
        <v/>
      </c>
      <c r="B112" s="32" t="str">
        <f>IF(ROWS($6:112)&gt;COUNT($A:$A),"",INDEX('Data entry'!H:H,SMALL($A:$A,ROWS($6:112))))</f>
        <v/>
      </c>
      <c r="C112" s="32" t="str">
        <f>IF(ROWS($6:112)&gt;COUNT($A:$A),"",INDEX('Data entry'!BJ:BJ,SMALL($A:$A,ROWS($6:112))))</f>
        <v/>
      </c>
      <c r="D112" s="99" t="str">
        <f>IF(ROWS($6:112)&gt;COUNT($A:$A),"",INDEX('Data entry'!R:R,SMALL($A:$A,ROWS($6:112))))</f>
        <v/>
      </c>
      <c r="E112" s="32" t="str">
        <f>IF(ROWS($6:112)&gt;COUNT($A:$A),"",INDEX('Data entry'!BM:BM,SMALL($A:$A,ROWS($6:112))))</f>
        <v/>
      </c>
      <c r="F112" s="32" t="str">
        <f>IF(ROWS($6:112)&gt;COUNT($A:$A),"",INDEX('Data entry'!BK:BK,SMALL($A:$A,ROWS($6:112))))</f>
        <v/>
      </c>
      <c r="G112" s="32" t="str">
        <f>IF(ROWS($6:112)&gt;COUNT($A:$A),"",INDEX('Data entry'!BL:BL,SMALL($A:$A,ROWS($6:112))))</f>
        <v/>
      </c>
      <c r="H112" s="32" t="str">
        <f>IF(ROWS($6:112)&gt;COUNT($A:$A),"",INDEX('Data entry'!BN:BN,SMALL($A:$A,ROWS($6:112))))</f>
        <v/>
      </c>
      <c r="I112" s="99" t="str">
        <f>IF(ROWS($6:112)&gt;COUNT($A:$A),"",INDEX('Data entry'!S:S,SMALL($A:$A,ROWS($6:112))))</f>
        <v/>
      </c>
      <c r="J112" s="32" t="str">
        <f>IF(ROWS($6:112)&gt;COUNT($A:$A),"",INDEX('Data entry'!AR:AR,SMALL($A:$A,ROWS($6:112))))</f>
        <v/>
      </c>
    </row>
    <row r="113" spans="1:10" x14ac:dyDescent="0.25">
      <c r="A113" s="32" t="str">
        <f>IF(OR('Data entry'!B113="Probable", 'Data entry'!B113="Confirmed"),ROW(),"")</f>
        <v/>
      </c>
      <c r="B113" s="32" t="str">
        <f>IF(ROWS($6:113)&gt;COUNT($A:$A),"",INDEX('Data entry'!H:H,SMALL($A:$A,ROWS($6:113))))</f>
        <v/>
      </c>
      <c r="C113" s="32" t="str">
        <f>IF(ROWS($6:113)&gt;COUNT($A:$A),"",INDEX('Data entry'!BJ:BJ,SMALL($A:$A,ROWS($6:113))))</f>
        <v/>
      </c>
      <c r="D113" s="99" t="str">
        <f>IF(ROWS($6:113)&gt;COUNT($A:$A),"",INDEX('Data entry'!R:R,SMALL($A:$A,ROWS($6:113))))</f>
        <v/>
      </c>
      <c r="E113" s="32" t="str">
        <f>IF(ROWS($6:113)&gt;COUNT($A:$A),"",INDEX('Data entry'!BM:BM,SMALL($A:$A,ROWS($6:113))))</f>
        <v/>
      </c>
      <c r="F113" s="32" t="str">
        <f>IF(ROWS($6:113)&gt;COUNT($A:$A),"",INDEX('Data entry'!BK:BK,SMALL($A:$A,ROWS($6:113))))</f>
        <v/>
      </c>
      <c r="G113" s="32" t="str">
        <f>IF(ROWS($6:113)&gt;COUNT($A:$A),"",INDEX('Data entry'!BL:BL,SMALL($A:$A,ROWS($6:113))))</f>
        <v/>
      </c>
      <c r="H113" s="32" t="str">
        <f>IF(ROWS($6:113)&gt;COUNT($A:$A),"",INDEX('Data entry'!BN:BN,SMALL($A:$A,ROWS($6:113))))</f>
        <v/>
      </c>
      <c r="I113" s="99" t="str">
        <f>IF(ROWS($6:113)&gt;COUNT($A:$A),"",INDEX('Data entry'!S:S,SMALL($A:$A,ROWS($6:113))))</f>
        <v/>
      </c>
      <c r="J113" s="32" t="str">
        <f>IF(ROWS($6:113)&gt;COUNT($A:$A),"",INDEX('Data entry'!AR:AR,SMALL($A:$A,ROWS($6:113))))</f>
        <v/>
      </c>
    </row>
    <row r="114" spans="1:10" x14ac:dyDescent="0.25">
      <c r="A114" s="32" t="str">
        <f>IF(OR('Data entry'!B114="Probable", 'Data entry'!B114="Confirmed"),ROW(),"")</f>
        <v/>
      </c>
      <c r="B114" s="32" t="str">
        <f>IF(ROWS($6:114)&gt;COUNT($A:$A),"",INDEX('Data entry'!H:H,SMALL($A:$A,ROWS($6:114))))</f>
        <v/>
      </c>
      <c r="C114" s="32" t="str">
        <f>IF(ROWS($6:114)&gt;COUNT($A:$A),"",INDEX('Data entry'!BJ:BJ,SMALL($A:$A,ROWS($6:114))))</f>
        <v/>
      </c>
      <c r="D114" s="99" t="str">
        <f>IF(ROWS($6:114)&gt;COUNT($A:$A),"",INDEX('Data entry'!R:R,SMALL($A:$A,ROWS($6:114))))</f>
        <v/>
      </c>
      <c r="E114" s="32" t="str">
        <f>IF(ROWS($6:114)&gt;COUNT($A:$A),"",INDEX('Data entry'!BM:BM,SMALL($A:$A,ROWS($6:114))))</f>
        <v/>
      </c>
      <c r="F114" s="32" t="str">
        <f>IF(ROWS($6:114)&gt;COUNT($A:$A),"",INDEX('Data entry'!BK:BK,SMALL($A:$A,ROWS($6:114))))</f>
        <v/>
      </c>
      <c r="G114" s="32" t="str">
        <f>IF(ROWS($6:114)&gt;COUNT($A:$A),"",INDEX('Data entry'!BL:BL,SMALL($A:$A,ROWS($6:114))))</f>
        <v/>
      </c>
      <c r="H114" s="32" t="str">
        <f>IF(ROWS($6:114)&gt;COUNT($A:$A),"",INDEX('Data entry'!BN:BN,SMALL($A:$A,ROWS($6:114))))</f>
        <v/>
      </c>
      <c r="I114" s="99" t="str">
        <f>IF(ROWS($6:114)&gt;COUNT($A:$A),"",INDEX('Data entry'!S:S,SMALL($A:$A,ROWS($6:114))))</f>
        <v/>
      </c>
      <c r="J114" s="32" t="str">
        <f>IF(ROWS($6:114)&gt;COUNT($A:$A),"",INDEX('Data entry'!AR:AR,SMALL($A:$A,ROWS($6:114))))</f>
        <v/>
      </c>
    </row>
    <row r="115" spans="1:10" x14ac:dyDescent="0.25">
      <c r="A115" s="32" t="str">
        <f>IF(OR('Data entry'!B115="Probable", 'Data entry'!B115="Confirmed"),ROW(),"")</f>
        <v/>
      </c>
      <c r="B115" s="32" t="str">
        <f>IF(ROWS($6:115)&gt;COUNT($A:$A),"",INDEX('Data entry'!H:H,SMALL($A:$A,ROWS($6:115))))</f>
        <v/>
      </c>
      <c r="C115" s="32" t="str">
        <f>IF(ROWS($6:115)&gt;COUNT($A:$A),"",INDEX('Data entry'!BJ:BJ,SMALL($A:$A,ROWS($6:115))))</f>
        <v/>
      </c>
      <c r="D115" s="99" t="str">
        <f>IF(ROWS($6:115)&gt;COUNT($A:$A),"",INDEX('Data entry'!R:R,SMALL($A:$A,ROWS($6:115))))</f>
        <v/>
      </c>
      <c r="E115" s="32" t="str">
        <f>IF(ROWS($6:115)&gt;COUNT($A:$A),"",INDEX('Data entry'!BM:BM,SMALL($A:$A,ROWS($6:115))))</f>
        <v/>
      </c>
      <c r="F115" s="32" t="str">
        <f>IF(ROWS($6:115)&gt;COUNT($A:$A),"",INDEX('Data entry'!BK:BK,SMALL($A:$A,ROWS($6:115))))</f>
        <v/>
      </c>
      <c r="G115" s="32" t="str">
        <f>IF(ROWS($6:115)&gt;COUNT($A:$A),"",INDEX('Data entry'!BL:BL,SMALL($A:$A,ROWS($6:115))))</f>
        <v/>
      </c>
      <c r="H115" s="32" t="str">
        <f>IF(ROWS($6:115)&gt;COUNT($A:$A),"",INDEX('Data entry'!BN:BN,SMALL($A:$A,ROWS($6:115))))</f>
        <v/>
      </c>
      <c r="I115" s="99" t="str">
        <f>IF(ROWS($6:115)&gt;COUNT($A:$A),"",INDEX('Data entry'!S:S,SMALL($A:$A,ROWS($6:115))))</f>
        <v/>
      </c>
      <c r="J115" s="32" t="str">
        <f>IF(ROWS($6:115)&gt;COUNT($A:$A),"",INDEX('Data entry'!AR:AR,SMALL($A:$A,ROWS($6:115))))</f>
        <v/>
      </c>
    </row>
    <row r="116" spans="1:10" x14ac:dyDescent="0.25">
      <c r="A116" s="32" t="str">
        <f>IF(OR('Data entry'!B116="Probable", 'Data entry'!B116="Confirmed"),ROW(),"")</f>
        <v/>
      </c>
      <c r="B116" s="32" t="str">
        <f>IF(ROWS($6:116)&gt;COUNT($A:$A),"",INDEX('Data entry'!H:H,SMALL($A:$A,ROWS($6:116))))</f>
        <v/>
      </c>
      <c r="C116" s="32" t="str">
        <f>IF(ROWS($6:116)&gt;COUNT($A:$A),"",INDEX('Data entry'!BJ:BJ,SMALL($A:$A,ROWS($6:116))))</f>
        <v/>
      </c>
      <c r="D116" s="99" t="str">
        <f>IF(ROWS($6:116)&gt;COUNT($A:$A),"",INDEX('Data entry'!R:R,SMALL($A:$A,ROWS($6:116))))</f>
        <v/>
      </c>
      <c r="E116" s="32" t="str">
        <f>IF(ROWS($6:116)&gt;COUNT($A:$A),"",INDEX('Data entry'!BM:BM,SMALL($A:$A,ROWS($6:116))))</f>
        <v/>
      </c>
      <c r="F116" s="32" t="str">
        <f>IF(ROWS($6:116)&gt;COUNT($A:$A),"",INDEX('Data entry'!BK:BK,SMALL($A:$A,ROWS($6:116))))</f>
        <v/>
      </c>
      <c r="G116" s="32" t="str">
        <f>IF(ROWS($6:116)&gt;COUNT($A:$A),"",INDEX('Data entry'!BL:BL,SMALL($A:$A,ROWS($6:116))))</f>
        <v/>
      </c>
      <c r="H116" s="32" t="str">
        <f>IF(ROWS($6:116)&gt;COUNT($A:$A),"",INDEX('Data entry'!BN:BN,SMALL($A:$A,ROWS($6:116))))</f>
        <v/>
      </c>
      <c r="I116" s="99" t="str">
        <f>IF(ROWS($6:116)&gt;COUNT($A:$A),"",INDEX('Data entry'!S:S,SMALL($A:$A,ROWS($6:116))))</f>
        <v/>
      </c>
      <c r="J116" s="32" t="str">
        <f>IF(ROWS($6:116)&gt;COUNT($A:$A),"",INDEX('Data entry'!AR:AR,SMALL($A:$A,ROWS($6:116))))</f>
        <v/>
      </c>
    </row>
    <row r="117" spans="1:10" x14ac:dyDescent="0.25">
      <c r="A117" s="32" t="str">
        <f>IF(OR('Data entry'!B117="Probable", 'Data entry'!B117="Confirmed"),ROW(),"")</f>
        <v/>
      </c>
      <c r="B117" s="32" t="str">
        <f>IF(ROWS($6:117)&gt;COUNT($A:$A),"",INDEX('Data entry'!H:H,SMALL($A:$A,ROWS($6:117))))</f>
        <v/>
      </c>
      <c r="C117" s="32" t="str">
        <f>IF(ROWS($6:117)&gt;COUNT($A:$A),"",INDEX('Data entry'!BJ:BJ,SMALL($A:$A,ROWS($6:117))))</f>
        <v/>
      </c>
      <c r="D117" s="99" t="str">
        <f>IF(ROWS($6:117)&gt;COUNT($A:$A),"",INDEX('Data entry'!R:R,SMALL($A:$A,ROWS($6:117))))</f>
        <v/>
      </c>
      <c r="E117" s="32" t="str">
        <f>IF(ROWS($6:117)&gt;COUNT($A:$A),"",INDEX('Data entry'!BM:BM,SMALL($A:$A,ROWS($6:117))))</f>
        <v/>
      </c>
      <c r="F117" s="32" t="str">
        <f>IF(ROWS($6:117)&gt;COUNT($A:$A),"",INDEX('Data entry'!BK:BK,SMALL($A:$A,ROWS($6:117))))</f>
        <v/>
      </c>
      <c r="G117" s="32" t="str">
        <f>IF(ROWS($6:117)&gt;COUNT($A:$A),"",INDEX('Data entry'!BL:BL,SMALL($A:$A,ROWS($6:117))))</f>
        <v/>
      </c>
      <c r="H117" s="32" t="str">
        <f>IF(ROWS($6:117)&gt;COUNT($A:$A),"",INDEX('Data entry'!BN:BN,SMALL($A:$A,ROWS($6:117))))</f>
        <v/>
      </c>
      <c r="I117" s="99" t="str">
        <f>IF(ROWS($6:117)&gt;COUNT($A:$A),"",INDEX('Data entry'!S:S,SMALL($A:$A,ROWS($6:117))))</f>
        <v/>
      </c>
      <c r="J117" s="32" t="str">
        <f>IF(ROWS($6:117)&gt;COUNT($A:$A),"",INDEX('Data entry'!AR:AR,SMALL($A:$A,ROWS($6:117))))</f>
        <v/>
      </c>
    </row>
    <row r="118" spans="1:10" x14ac:dyDescent="0.25">
      <c r="A118" s="32" t="str">
        <f>IF(OR('Data entry'!B118="Probable", 'Data entry'!B118="Confirmed"),ROW(),"")</f>
        <v/>
      </c>
      <c r="B118" s="32" t="str">
        <f>IF(ROWS($6:118)&gt;COUNT($A:$A),"",INDEX('Data entry'!H:H,SMALL($A:$A,ROWS($6:118))))</f>
        <v/>
      </c>
      <c r="C118" s="32" t="str">
        <f>IF(ROWS($6:118)&gt;COUNT($A:$A),"",INDEX('Data entry'!BJ:BJ,SMALL($A:$A,ROWS($6:118))))</f>
        <v/>
      </c>
      <c r="D118" s="99" t="str">
        <f>IF(ROWS($6:118)&gt;COUNT($A:$A),"",INDEX('Data entry'!R:R,SMALL($A:$A,ROWS($6:118))))</f>
        <v/>
      </c>
      <c r="E118" s="32" t="str">
        <f>IF(ROWS($6:118)&gt;COUNT($A:$A),"",INDEX('Data entry'!BM:BM,SMALL($A:$A,ROWS($6:118))))</f>
        <v/>
      </c>
      <c r="F118" s="32" t="str">
        <f>IF(ROWS($6:118)&gt;COUNT($A:$A),"",INDEX('Data entry'!BK:BK,SMALL($A:$A,ROWS($6:118))))</f>
        <v/>
      </c>
      <c r="G118" s="32" t="str">
        <f>IF(ROWS($6:118)&gt;COUNT($A:$A),"",INDEX('Data entry'!BL:BL,SMALL($A:$A,ROWS($6:118))))</f>
        <v/>
      </c>
      <c r="H118" s="32" t="str">
        <f>IF(ROWS($6:118)&gt;COUNT($A:$A),"",INDEX('Data entry'!BN:BN,SMALL($A:$A,ROWS($6:118))))</f>
        <v/>
      </c>
      <c r="I118" s="99" t="str">
        <f>IF(ROWS($6:118)&gt;COUNT($A:$A),"",INDEX('Data entry'!S:S,SMALL($A:$A,ROWS($6:118))))</f>
        <v/>
      </c>
      <c r="J118" s="32" t="str">
        <f>IF(ROWS($6:118)&gt;COUNT($A:$A),"",INDEX('Data entry'!AR:AR,SMALL($A:$A,ROWS($6:118))))</f>
        <v/>
      </c>
    </row>
    <row r="119" spans="1:10" x14ac:dyDescent="0.25">
      <c r="A119" s="32" t="str">
        <f>IF(OR('Data entry'!B119="Probable", 'Data entry'!B119="Confirmed"),ROW(),"")</f>
        <v/>
      </c>
      <c r="B119" s="32" t="str">
        <f>IF(ROWS($6:119)&gt;COUNT($A:$A),"",INDEX('Data entry'!H:H,SMALL($A:$A,ROWS($6:119))))</f>
        <v/>
      </c>
      <c r="C119" s="32" t="str">
        <f>IF(ROWS($6:119)&gt;COUNT($A:$A),"",INDEX('Data entry'!BJ:BJ,SMALL($A:$A,ROWS($6:119))))</f>
        <v/>
      </c>
      <c r="D119" s="99" t="str">
        <f>IF(ROWS($6:119)&gt;COUNT($A:$A),"",INDEX('Data entry'!R:R,SMALL($A:$A,ROWS($6:119))))</f>
        <v/>
      </c>
      <c r="E119" s="32" t="str">
        <f>IF(ROWS($6:119)&gt;COUNT($A:$A),"",INDEX('Data entry'!BM:BM,SMALL($A:$A,ROWS($6:119))))</f>
        <v/>
      </c>
      <c r="F119" s="32" t="str">
        <f>IF(ROWS($6:119)&gt;COUNT($A:$A),"",INDEX('Data entry'!BK:BK,SMALL($A:$A,ROWS($6:119))))</f>
        <v/>
      </c>
      <c r="G119" s="32" t="str">
        <f>IF(ROWS($6:119)&gt;COUNT($A:$A),"",INDEX('Data entry'!BL:BL,SMALL($A:$A,ROWS($6:119))))</f>
        <v/>
      </c>
      <c r="H119" s="32" t="str">
        <f>IF(ROWS($6:119)&gt;COUNT($A:$A),"",INDEX('Data entry'!BN:BN,SMALL($A:$A,ROWS($6:119))))</f>
        <v/>
      </c>
      <c r="I119" s="99" t="str">
        <f>IF(ROWS($6:119)&gt;COUNT($A:$A),"",INDEX('Data entry'!S:S,SMALL($A:$A,ROWS($6:119))))</f>
        <v/>
      </c>
      <c r="J119" s="32" t="str">
        <f>IF(ROWS($6:119)&gt;COUNT($A:$A),"",INDEX('Data entry'!AR:AR,SMALL($A:$A,ROWS($6:119))))</f>
        <v/>
      </c>
    </row>
    <row r="120" spans="1:10" x14ac:dyDescent="0.25">
      <c r="A120" s="32" t="str">
        <f>IF(OR('Data entry'!B120="Probable", 'Data entry'!B120="Confirmed"),ROW(),"")</f>
        <v/>
      </c>
      <c r="B120" s="32" t="str">
        <f>IF(ROWS($6:120)&gt;COUNT($A:$A),"",INDEX('Data entry'!H:H,SMALL($A:$A,ROWS($6:120))))</f>
        <v/>
      </c>
      <c r="C120" s="32" t="str">
        <f>IF(ROWS($6:120)&gt;COUNT($A:$A),"",INDEX('Data entry'!BJ:BJ,SMALL($A:$A,ROWS($6:120))))</f>
        <v/>
      </c>
      <c r="D120" s="99" t="str">
        <f>IF(ROWS($6:120)&gt;COUNT($A:$A),"",INDEX('Data entry'!R:R,SMALL($A:$A,ROWS($6:120))))</f>
        <v/>
      </c>
      <c r="E120" s="32" t="str">
        <f>IF(ROWS($6:120)&gt;COUNT($A:$A),"",INDEX('Data entry'!BM:BM,SMALL($A:$A,ROWS($6:120))))</f>
        <v/>
      </c>
      <c r="F120" s="32" t="str">
        <f>IF(ROWS($6:120)&gt;COUNT($A:$A),"",INDEX('Data entry'!BK:BK,SMALL($A:$A,ROWS($6:120))))</f>
        <v/>
      </c>
      <c r="G120" s="32" t="str">
        <f>IF(ROWS($6:120)&gt;COUNT($A:$A),"",INDEX('Data entry'!BL:BL,SMALL($A:$A,ROWS($6:120))))</f>
        <v/>
      </c>
      <c r="H120" s="32" t="str">
        <f>IF(ROWS($6:120)&gt;COUNT($A:$A),"",INDEX('Data entry'!BN:BN,SMALL($A:$A,ROWS($6:120))))</f>
        <v/>
      </c>
      <c r="I120" s="99" t="str">
        <f>IF(ROWS($6:120)&gt;COUNT($A:$A),"",INDEX('Data entry'!S:S,SMALL($A:$A,ROWS($6:120))))</f>
        <v/>
      </c>
      <c r="J120" s="32" t="str">
        <f>IF(ROWS($6:120)&gt;COUNT($A:$A),"",INDEX('Data entry'!AR:AR,SMALL($A:$A,ROWS($6:120))))</f>
        <v/>
      </c>
    </row>
    <row r="121" spans="1:10" x14ac:dyDescent="0.25">
      <c r="A121" s="32" t="str">
        <f>IF(OR('Data entry'!B121="Probable", 'Data entry'!B121="Confirmed"),ROW(),"")</f>
        <v/>
      </c>
      <c r="B121" s="32" t="str">
        <f>IF(ROWS($6:121)&gt;COUNT($A:$A),"",INDEX('Data entry'!H:H,SMALL($A:$A,ROWS($6:121))))</f>
        <v/>
      </c>
      <c r="C121" s="32" t="str">
        <f>IF(ROWS($6:121)&gt;COUNT($A:$A),"",INDEX('Data entry'!BJ:BJ,SMALL($A:$A,ROWS($6:121))))</f>
        <v/>
      </c>
      <c r="D121" s="99" t="str">
        <f>IF(ROWS($6:121)&gt;COUNT($A:$A),"",INDEX('Data entry'!R:R,SMALL($A:$A,ROWS($6:121))))</f>
        <v/>
      </c>
      <c r="E121" s="32" t="str">
        <f>IF(ROWS($6:121)&gt;COUNT($A:$A),"",INDEX('Data entry'!BM:BM,SMALL($A:$A,ROWS($6:121))))</f>
        <v/>
      </c>
      <c r="F121" s="32" t="str">
        <f>IF(ROWS($6:121)&gt;COUNT($A:$A),"",INDEX('Data entry'!BK:BK,SMALL($A:$A,ROWS($6:121))))</f>
        <v/>
      </c>
      <c r="G121" s="32" t="str">
        <f>IF(ROWS($6:121)&gt;COUNT($A:$A),"",INDEX('Data entry'!BL:BL,SMALL($A:$A,ROWS($6:121))))</f>
        <v/>
      </c>
      <c r="H121" s="32" t="str">
        <f>IF(ROWS($6:121)&gt;COUNT($A:$A),"",INDEX('Data entry'!BN:BN,SMALL($A:$A,ROWS($6:121))))</f>
        <v/>
      </c>
      <c r="I121" s="99" t="str">
        <f>IF(ROWS($6:121)&gt;COUNT($A:$A),"",INDEX('Data entry'!S:S,SMALL($A:$A,ROWS($6:121))))</f>
        <v/>
      </c>
      <c r="J121" s="32" t="str">
        <f>IF(ROWS($6:121)&gt;COUNT($A:$A),"",INDEX('Data entry'!AR:AR,SMALL($A:$A,ROWS($6:121))))</f>
        <v/>
      </c>
    </row>
    <row r="122" spans="1:10" x14ac:dyDescent="0.25">
      <c r="A122" s="32" t="str">
        <f>IF(OR('Data entry'!B122="Probable", 'Data entry'!B122="Confirmed"),ROW(),"")</f>
        <v/>
      </c>
      <c r="B122" s="32" t="str">
        <f>IF(ROWS($6:122)&gt;COUNT($A:$A),"",INDEX('Data entry'!H:H,SMALL($A:$A,ROWS($6:122))))</f>
        <v/>
      </c>
      <c r="C122" s="32" t="str">
        <f>IF(ROWS($6:122)&gt;COUNT($A:$A),"",INDEX('Data entry'!BJ:BJ,SMALL($A:$A,ROWS($6:122))))</f>
        <v/>
      </c>
      <c r="D122" s="99" t="str">
        <f>IF(ROWS($6:122)&gt;COUNT($A:$A),"",INDEX('Data entry'!R:R,SMALL($A:$A,ROWS($6:122))))</f>
        <v/>
      </c>
      <c r="E122" s="32" t="str">
        <f>IF(ROWS($6:122)&gt;COUNT($A:$A),"",INDEX('Data entry'!BM:BM,SMALL($A:$A,ROWS($6:122))))</f>
        <v/>
      </c>
      <c r="F122" s="32" t="str">
        <f>IF(ROWS($6:122)&gt;COUNT($A:$A),"",INDEX('Data entry'!BK:BK,SMALL($A:$A,ROWS($6:122))))</f>
        <v/>
      </c>
      <c r="G122" s="32" t="str">
        <f>IF(ROWS($6:122)&gt;COUNT($A:$A),"",INDEX('Data entry'!BL:BL,SMALL($A:$A,ROWS($6:122))))</f>
        <v/>
      </c>
      <c r="H122" s="32" t="str">
        <f>IF(ROWS($6:122)&gt;COUNT($A:$A),"",INDEX('Data entry'!BN:BN,SMALL($A:$A,ROWS($6:122))))</f>
        <v/>
      </c>
      <c r="I122" s="99" t="str">
        <f>IF(ROWS($6:122)&gt;COUNT($A:$A),"",INDEX('Data entry'!S:S,SMALL($A:$A,ROWS($6:122))))</f>
        <v/>
      </c>
      <c r="J122" s="32" t="str">
        <f>IF(ROWS($6:122)&gt;COUNT($A:$A),"",INDEX('Data entry'!AR:AR,SMALL($A:$A,ROWS($6:122))))</f>
        <v/>
      </c>
    </row>
    <row r="123" spans="1:10" x14ac:dyDescent="0.25">
      <c r="A123" s="32" t="str">
        <f>IF(OR('Data entry'!B123="Probable", 'Data entry'!B123="Confirmed"),ROW(),"")</f>
        <v/>
      </c>
      <c r="B123" s="32" t="str">
        <f>IF(ROWS($6:123)&gt;COUNT($A:$A),"",INDEX('Data entry'!H:H,SMALL($A:$A,ROWS($6:123))))</f>
        <v/>
      </c>
      <c r="C123" s="32" t="str">
        <f>IF(ROWS($6:123)&gt;COUNT($A:$A),"",INDEX('Data entry'!BJ:BJ,SMALL($A:$A,ROWS($6:123))))</f>
        <v/>
      </c>
      <c r="D123" s="99" t="str">
        <f>IF(ROWS($6:123)&gt;COUNT($A:$A),"",INDEX('Data entry'!R:R,SMALL($A:$A,ROWS($6:123))))</f>
        <v/>
      </c>
      <c r="E123" s="32" t="str">
        <f>IF(ROWS($6:123)&gt;COUNT($A:$A),"",INDEX('Data entry'!BM:BM,SMALL($A:$A,ROWS($6:123))))</f>
        <v/>
      </c>
      <c r="F123" s="32" t="str">
        <f>IF(ROWS($6:123)&gt;COUNT($A:$A),"",INDEX('Data entry'!BK:BK,SMALL($A:$A,ROWS($6:123))))</f>
        <v/>
      </c>
      <c r="G123" s="32" t="str">
        <f>IF(ROWS($6:123)&gt;COUNT($A:$A),"",INDEX('Data entry'!BL:BL,SMALL($A:$A,ROWS($6:123))))</f>
        <v/>
      </c>
      <c r="H123" s="32" t="str">
        <f>IF(ROWS($6:123)&gt;COUNT($A:$A),"",INDEX('Data entry'!BN:BN,SMALL($A:$A,ROWS($6:123))))</f>
        <v/>
      </c>
      <c r="I123" s="99" t="str">
        <f>IF(ROWS($6:123)&gt;COUNT($A:$A),"",INDEX('Data entry'!S:S,SMALL($A:$A,ROWS($6:123))))</f>
        <v/>
      </c>
      <c r="J123" s="32" t="str">
        <f>IF(ROWS($6:123)&gt;COUNT($A:$A),"",INDEX('Data entry'!AR:AR,SMALL($A:$A,ROWS($6:123))))</f>
        <v/>
      </c>
    </row>
    <row r="124" spans="1:10" x14ac:dyDescent="0.25">
      <c r="A124" s="32" t="str">
        <f>IF(OR('Data entry'!B124="Probable", 'Data entry'!B124="Confirmed"),ROW(),"")</f>
        <v/>
      </c>
      <c r="B124" s="32" t="str">
        <f>IF(ROWS($6:124)&gt;COUNT($A:$A),"",INDEX('Data entry'!H:H,SMALL($A:$A,ROWS($6:124))))</f>
        <v/>
      </c>
      <c r="C124" s="32" t="str">
        <f>IF(ROWS($6:124)&gt;COUNT($A:$A),"",INDEX('Data entry'!BJ:BJ,SMALL($A:$A,ROWS($6:124))))</f>
        <v/>
      </c>
      <c r="D124" s="99" t="str">
        <f>IF(ROWS($6:124)&gt;COUNT($A:$A),"",INDEX('Data entry'!R:R,SMALL($A:$A,ROWS($6:124))))</f>
        <v/>
      </c>
      <c r="E124" s="32" t="str">
        <f>IF(ROWS($6:124)&gt;COUNT($A:$A),"",INDEX('Data entry'!BM:BM,SMALL($A:$A,ROWS($6:124))))</f>
        <v/>
      </c>
      <c r="F124" s="32" t="str">
        <f>IF(ROWS($6:124)&gt;COUNT($A:$A),"",INDEX('Data entry'!BK:BK,SMALL($A:$A,ROWS($6:124))))</f>
        <v/>
      </c>
      <c r="G124" s="32" t="str">
        <f>IF(ROWS($6:124)&gt;COUNT($A:$A),"",INDEX('Data entry'!BL:BL,SMALL($A:$A,ROWS($6:124))))</f>
        <v/>
      </c>
      <c r="H124" s="32" t="str">
        <f>IF(ROWS($6:124)&gt;COUNT($A:$A),"",INDEX('Data entry'!BN:BN,SMALL($A:$A,ROWS($6:124))))</f>
        <v/>
      </c>
      <c r="I124" s="99" t="str">
        <f>IF(ROWS($6:124)&gt;COUNT($A:$A),"",INDEX('Data entry'!S:S,SMALL($A:$A,ROWS($6:124))))</f>
        <v/>
      </c>
      <c r="J124" s="32" t="str">
        <f>IF(ROWS($6:124)&gt;COUNT($A:$A),"",INDEX('Data entry'!AR:AR,SMALL($A:$A,ROWS($6:124))))</f>
        <v/>
      </c>
    </row>
    <row r="125" spans="1:10" x14ac:dyDescent="0.25">
      <c r="A125" s="32" t="str">
        <f>IF(OR('Data entry'!B125="Probable", 'Data entry'!B125="Confirmed"),ROW(),"")</f>
        <v/>
      </c>
      <c r="B125" s="32" t="str">
        <f>IF(ROWS($6:125)&gt;COUNT($A:$A),"",INDEX('Data entry'!H:H,SMALL($A:$A,ROWS($6:125))))</f>
        <v/>
      </c>
      <c r="C125" s="32" t="str">
        <f>IF(ROWS($6:125)&gt;COUNT($A:$A),"",INDEX('Data entry'!BJ:BJ,SMALL($A:$A,ROWS($6:125))))</f>
        <v/>
      </c>
      <c r="D125" s="99" t="str">
        <f>IF(ROWS($6:125)&gt;COUNT($A:$A),"",INDEX('Data entry'!R:R,SMALL($A:$A,ROWS($6:125))))</f>
        <v/>
      </c>
      <c r="E125" s="32" t="str">
        <f>IF(ROWS($6:125)&gt;COUNT($A:$A),"",INDEX('Data entry'!BM:BM,SMALL($A:$A,ROWS($6:125))))</f>
        <v/>
      </c>
      <c r="F125" s="32" t="str">
        <f>IF(ROWS($6:125)&gt;COUNT($A:$A),"",INDEX('Data entry'!BK:BK,SMALL($A:$A,ROWS($6:125))))</f>
        <v/>
      </c>
      <c r="G125" s="32" t="str">
        <f>IF(ROWS($6:125)&gt;COUNT($A:$A),"",INDEX('Data entry'!BL:BL,SMALL($A:$A,ROWS($6:125))))</f>
        <v/>
      </c>
      <c r="H125" s="32" t="str">
        <f>IF(ROWS($6:125)&gt;COUNT($A:$A),"",INDEX('Data entry'!BN:BN,SMALL($A:$A,ROWS($6:125))))</f>
        <v/>
      </c>
      <c r="I125" s="99" t="str">
        <f>IF(ROWS($6:125)&gt;COUNT($A:$A),"",INDEX('Data entry'!S:S,SMALL($A:$A,ROWS($6:125))))</f>
        <v/>
      </c>
      <c r="J125" s="32" t="str">
        <f>IF(ROWS($6:125)&gt;COUNT($A:$A),"",INDEX('Data entry'!AR:AR,SMALL($A:$A,ROWS($6:125))))</f>
        <v/>
      </c>
    </row>
    <row r="126" spans="1:10" x14ac:dyDescent="0.25">
      <c r="A126" s="32" t="str">
        <f>IF(OR('Data entry'!B126="Probable", 'Data entry'!B126="Confirmed"),ROW(),"")</f>
        <v/>
      </c>
      <c r="B126" s="32" t="str">
        <f>IF(ROWS($6:126)&gt;COUNT($A:$A),"",INDEX('Data entry'!H:H,SMALL($A:$A,ROWS($6:126))))</f>
        <v/>
      </c>
      <c r="C126" s="32" t="str">
        <f>IF(ROWS($6:126)&gt;COUNT($A:$A),"",INDEX('Data entry'!BJ:BJ,SMALL($A:$A,ROWS($6:126))))</f>
        <v/>
      </c>
      <c r="D126" s="99" t="str">
        <f>IF(ROWS($6:126)&gt;COUNT($A:$A),"",INDEX('Data entry'!R:R,SMALL($A:$A,ROWS($6:126))))</f>
        <v/>
      </c>
      <c r="E126" s="32" t="str">
        <f>IF(ROWS($6:126)&gt;COUNT($A:$A),"",INDEX('Data entry'!BM:BM,SMALL($A:$A,ROWS($6:126))))</f>
        <v/>
      </c>
      <c r="F126" s="32" t="str">
        <f>IF(ROWS($6:126)&gt;COUNT($A:$A),"",INDEX('Data entry'!BK:BK,SMALL($A:$A,ROWS($6:126))))</f>
        <v/>
      </c>
      <c r="G126" s="32" t="str">
        <f>IF(ROWS($6:126)&gt;COUNT($A:$A),"",INDEX('Data entry'!BL:BL,SMALL($A:$A,ROWS($6:126))))</f>
        <v/>
      </c>
      <c r="H126" s="32" t="str">
        <f>IF(ROWS($6:126)&gt;COUNT($A:$A),"",INDEX('Data entry'!BN:BN,SMALL($A:$A,ROWS($6:126))))</f>
        <v/>
      </c>
      <c r="I126" s="99" t="str">
        <f>IF(ROWS($6:126)&gt;COUNT($A:$A),"",INDEX('Data entry'!S:S,SMALL($A:$A,ROWS($6:126))))</f>
        <v/>
      </c>
      <c r="J126" s="32" t="str">
        <f>IF(ROWS($6:126)&gt;COUNT($A:$A),"",INDEX('Data entry'!AR:AR,SMALL($A:$A,ROWS($6:126))))</f>
        <v/>
      </c>
    </row>
    <row r="127" spans="1:10" x14ac:dyDescent="0.25">
      <c r="A127" s="32" t="str">
        <f>IF(OR('Data entry'!B127="Probable", 'Data entry'!B127="Confirmed"),ROW(),"")</f>
        <v/>
      </c>
      <c r="B127" s="32" t="str">
        <f>IF(ROWS($6:127)&gt;COUNT($A:$A),"",INDEX('Data entry'!H:H,SMALL($A:$A,ROWS($6:127))))</f>
        <v/>
      </c>
      <c r="C127" s="32" t="str">
        <f>IF(ROWS($6:127)&gt;COUNT($A:$A),"",INDEX('Data entry'!BJ:BJ,SMALL($A:$A,ROWS($6:127))))</f>
        <v/>
      </c>
      <c r="D127" s="99" t="str">
        <f>IF(ROWS($6:127)&gt;COUNT($A:$A),"",INDEX('Data entry'!R:R,SMALL($A:$A,ROWS($6:127))))</f>
        <v/>
      </c>
      <c r="E127" s="32" t="str">
        <f>IF(ROWS($6:127)&gt;COUNT($A:$A),"",INDEX('Data entry'!BM:BM,SMALL($A:$A,ROWS($6:127))))</f>
        <v/>
      </c>
      <c r="F127" s="32" t="str">
        <f>IF(ROWS($6:127)&gt;COUNT($A:$A),"",INDEX('Data entry'!BK:BK,SMALL($A:$A,ROWS($6:127))))</f>
        <v/>
      </c>
      <c r="G127" s="32" t="str">
        <f>IF(ROWS($6:127)&gt;COUNT($A:$A),"",INDEX('Data entry'!BL:BL,SMALL($A:$A,ROWS($6:127))))</f>
        <v/>
      </c>
      <c r="H127" s="32" t="str">
        <f>IF(ROWS($6:127)&gt;COUNT($A:$A),"",INDEX('Data entry'!BN:BN,SMALL($A:$A,ROWS($6:127))))</f>
        <v/>
      </c>
      <c r="I127" s="99" t="str">
        <f>IF(ROWS($6:127)&gt;COUNT($A:$A),"",INDEX('Data entry'!S:S,SMALL($A:$A,ROWS($6:127))))</f>
        <v/>
      </c>
      <c r="J127" s="32" t="str">
        <f>IF(ROWS($6:127)&gt;COUNT($A:$A),"",INDEX('Data entry'!AR:AR,SMALL($A:$A,ROWS($6:127))))</f>
        <v/>
      </c>
    </row>
    <row r="128" spans="1:10" x14ac:dyDescent="0.25">
      <c r="A128" s="32" t="str">
        <f>IF(OR('Data entry'!B128="Probable", 'Data entry'!B128="Confirmed"),ROW(),"")</f>
        <v/>
      </c>
      <c r="B128" s="32" t="str">
        <f>IF(ROWS($6:128)&gt;COUNT($A:$A),"",INDEX('Data entry'!H:H,SMALL($A:$A,ROWS($6:128))))</f>
        <v/>
      </c>
      <c r="C128" s="32" t="str">
        <f>IF(ROWS($6:128)&gt;COUNT($A:$A),"",INDEX('Data entry'!BJ:BJ,SMALL($A:$A,ROWS($6:128))))</f>
        <v/>
      </c>
      <c r="D128" s="99" t="str">
        <f>IF(ROWS($6:128)&gt;COUNT($A:$A),"",INDEX('Data entry'!R:R,SMALL($A:$A,ROWS($6:128))))</f>
        <v/>
      </c>
      <c r="E128" s="32" t="str">
        <f>IF(ROWS($6:128)&gt;COUNT($A:$A),"",INDEX('Data entry'!BM:BM,SMALL($A:$A,ROWS($6:128))))</f>
        <v/>
      </c>
      <c r="F128" s="32" t="str">
        <f>IF(ROWS($6:128)&gt;COUNT($A:$A),"",INDEX('Data entry'!BK:BK,SMALL($A:$A,ROWS($6:128))))</f>
        <v/>
      </c>
      <c r="G128" s="32" t="str">
        <f>IF(ROWS($6:128)&gt;COUNT($A:$A),"",INDEX('Data entry'!BL:BL,SMALL($A:$A,ROWS($6:128))))</f>
        <v/>
      </c>
      <c r="H128" s="32" t="str">
        <f>IF(ROWS($6:128)&gt;COUNT($A:$A),"",INDEX('Data entry'!BN:BN,SMALL($A:$A,ROWS($6:128))))</f>
        <v/>
      </c>
      <c r="I128" s="99" t="str">
        <f>IF(ROWS($6:128)&gt;COUNT($A:$A),"",INDEX('Data entry'!S:S,SMALL($A:$A,ROWS($6:128))))</f>
        <v/>
      </c>
      <c r="J128" s="32" t="str">
        <f>IF(ROWS($6:128)&gt;COUNT($A:$A),"",INDEX('Data entry'!AR:AR,SMALL($A:$A,ROWS($6:128))))</f>
        <v/>
      </c>
    </row>
    <row r="129" spans="1:10" x14ac:dyDescent="0.25">
      <c r="A129" s="32" t="str">
        <f>IF(OR('Data entry'!B129="Probable", 'Data entry'!B129="Confirmed"),ROW(),"")</f>
        <v/>
      </c>
      <c r="B129" s="32" t="str">
        <f>IF(ROWS($6:129)&gt;COUNT($A:$A),"",INDEX('Data entry'!H:H,SMALL($A:$A,ROWS($6:129))))</f>
        <v/>
      </c>
      <c r="C129" s="32" t="str">
        <f>IF(ROWS($6:129)&gt;COUNT($A:$A),"",INDEX('Data entry'!BJ:BJ,SMALL($A:$A,ROWS($6:129))))</f>
        <v/>
      </c>
      <c r="D129" s="99" t="str">
        <f>IF(ROWS($6:129)&gt;COUNT($A:$A),"",INDEX('Data entry'!R:R,SMALL($A:$A,ROWS($6:129))))</f>
        <v/>
      </c>
      <c r="E129" s="32" t="str">
        <f>IF(ROWS($6:129)&gt;COUNT($A:$A),"",INDEX('Data entry'!BM:BM,SMALL($A:$A,ROWS($6:129))))</f>
        <v/>
      </c>
      <c r="F129" s="32" t="str">
        <f>IF(ROWS($6:129)&gt;COUNT($A:$A),"",INDEX('Data entry'!BK:BK,SMALL($A:$A,ROWS($6:129))))</f>
        <v/>
      </c>
      <c r="G129" s="32" t="str">
        <f>IF(ROWS($6:129)&gt;COUNT($A:$A),"",INDEX('Data entry'!BL:BL,SMALL($A:$A,ROWS($6:129))))</f>
        <v/>
      </c>
      <c r="H129" s="32" t="str">
        <f>IF(ROWS($6:129)&gt;COUNT($A:$A),"",INDEX('Data entry'!BN:BN,SMALL($A:$A,ROWS($6:129))))</f>
        <v/>
      </c>
      <c r="I129" s="99" t="str">
        <f>IF(ROWS($6:129)&gt;COUNT($A:$A),"",INDEX('Data entry'!S:S,SMALL($A:$A,ROWS($6:129))))</f>
        <v/>
      </c>
      <c r="J129" s="32" t="str">
        <f>IF(ROWS($6:129)&gt;COUNT($A:$A),"",INDEX('Data entry'!AR:AR,SMALL($A:$A,ROWS($6:129))))</f>
        <v/>
      </c>
    </row>
    <row r="130" spans="1:10" x14ac:dyDescent="0.25">
      <c r="A130" s="32" t="str">
        <f>IF(OR('Data entry'!B130="Probable", 'Data entry'!B130="Confirmed"),ROW(),"")</f>
        <v/>
      </c>
      <c r="B130" s="32" t="str">
        <f>IF(ROWS($6:130)&gt;COUNT($A:$A),"",INDEX('Data entry'!H:H,SMALL($A:$A,ROWS($6:130))))</f>
        <v/>
      </c>
      <c r="C130" s="32" t="str">
        <f>IF(ROWS($6:130)&gt;COUNT($A:$A),"",INDEX('Data entry'!BJ:BJ,SMALL($A:$A,ROWS($6:130))))</f>
        <v/>
      </c>
      <c r="D130" s="99" t="str">
        <f>IF(ROWS($6:130)&gt;COUNT($A:$A),"",INDEX('Data entry'!R:R,SMALL($A:$A,ROWS($6:130))))</f>
        <v/>
      </c>
      <c r="E130" s="32" t="str">
        <f>IF(ROWS($6:130)&gt;COUNT($A:$A),"",INDEX('Data entry'!BM:BM,SMALL($A:$A,ROWS($6:130))))</f>
        <v/>
      </c>
      <c r="F130" s="32" t="str">
        <f>IF(ROWS($6:130)&gt;COUNT($A:$A),"",INDEX('Data entry'!BK:BK,SMALL($A:$A,ROWS($6:130))))</f>
        <v/>
      </c>
      <c r="G130" s="32" t="str">
        <f>IF(ROWS($6:130)&gt;COUNT($A:$A),"",INDEX('Data entry'!BL:BL,SMALL($A:$A,ROWS($6:130))))</f>
        <v/>
      </c>
      <c r="H130" s="32" t="str">
        <f>IF(ROWS($6:130)&gt;COUNT($A:$A),"",INDEX('Data entry'!BN:BN,SMALL($A:$A,ROWS($6:130))))</f>
        <v/>
      </c>
      <c r="I130" s="99" t="str">
        <f>IF(ROWS($6:130)&gt;COUNT($A:$A),"",INDEX('Data entry'!S:S,SMALL($A:$A,ROWS($6:130))))</f>
        <v/>
      </c>
      <c r="J130" s="32" t="str">
        <f>IF(ROWS($6:130)&gt;COUNT($A:$A),"",INDEX('Data entry'!AR:AR,SMALL($A:$A,ROWS($6:130))))</f>
        <v/>
      </c>
    </row>
    <row r="131" spans="1:10" x14ac:dyDescent="0.25">
      <c r="A131" s="32" t="str">
        <f>IF(OR('Data entry'!B131="Probable", 'Data entry'!B131="Confirmed"),ROW(),"")</f>
        <v/>
      </c>
      <c r="B131" s="32" t="str">
        <f>IF(ROWS($6:131)&gt;COUNT($A:$A),"",INDEX('Data entry'!H:H,SMALL($A:$A,ROWS($6:131))))</f>
        <v/>
      </c>
      <c r="C131" s="32" t="str">
        <f>IF(ROWS($6:131)&gt;COUNT($A:$A),"",INDEX('Data entry'!BJ:BJ,SMALL($A:$A,ROWS($6:131))))</f>
        <v/>
      </c>
      <c r="D131" s="99" t="str">
        <f>IF(ROWS($6:131)&gt;COUNT($A:$A),"",INDEX('Data entry'!R:R,SMALL($A:$A,ROWS($6:131))))</f>
        <v/>
      </c>
      <c r="E131" s="32" t="str">
        <f>IF(ROWS($6:131)&gt;COUNT($A:$A),"",INDEX('Data entry'!BM:BM,SMALL($A:$A,ROWS($6:131))))</f>
        <v/>
      </c>
      <c r="F131" s="32" t="str">
        <f>IF(ROWS($6:131)&gt;COUNT($A:$A),"",INDEX('Data entry'!BK:BK,SMALL($A:$A,ROWS($6:131))))</f>
        <v/>
      </c>
      <c r="G131" s="32" t="str">
        <f>IF(ROWS($6:131)&gt;COUNT($A:$A),"",INDEX('Data entry'!BL:BL,SMALL($A:$A,ROWS($6:131))))</f>
        <v/>
      </c>
      <c r="H131" s="32" t="str">
        <f>IF(ROWS($6:131)&gt;COUNT($A:$A),"",INDEX('Data entry'!BN:BN,SMALL($A:$A,ROWS($6:131))))</f>
        <v/>
      </c>
      <c r="I131" s="99" t="str">
        <f>IF(ROWS($6:131)&gt;COUNT($A:$A),"",INDEX('Data entry'!S:S,SMALL($A:$A,ROWS($6:131))))</f>
        <v/>
      </c>
      <c r="J131" s="32" t="str">
        <f>IF(ROWS($6:131)&gt;COUNT($A:$A),"",INDEX('Data entry'!AR:AR,SMALL($A:$A,ROWS($6:131))))</f>
        <v/>
      </c>
    </row>
    <row r="132" spans="1:10" x14ac:dyDescent="0.25">
      <c r="A132" s="32" t="str">
        <f>IF(OR('Data entry'!B132="Probable", 'Data entry'!B132="Confirmed"),ROW(),"")</f>
        <v/>
      </c>
      <c r="B132" s="32" t="str">
        <f>IF(ROWS($6:132)&gt;COUNT($A:$A),"",INDEX('Data entry'!H:H,SMALL($A:$A,ROWS($6:132))))</f>
        <v/>
      </c>
      <c r="C132" s="32" t="str">
        <f>IF(ROWS($6:132)&gt;COUNT($A:$A),"",INDEX('Data entry'!BJ:BJ,SMALL($A:$A,ROWS($6:132))))</f>
        <v/>
      </c>
      <c r="D132" s="99" t="str">
        <f>IF(ROWS($6:132)&gt;COUNT($A:$A),"",INDEX('Data entry'!R:R,SMALL($A:$A,ROWS($6:132))))</f>
        <v/>
      </c>
      <c r="E132" s="32" t="str">
        <f>IF(ROWS($6:132)&gt;COUNT($A:$A),"",INDEX('Data entry'!BM:BM,SMALL($A:$A,ROWS($6:132))))</f>
        <v/>
      </c>
      <c r="F132" s="32" t="str">
        <f>IF(ROWS($6:132)&gt;COUNT($A:$A),"",INDEX('Data entry'!BK:BK,SMALL($A:$A,ROWS($6:132))))</f>
        <v/>
      </c>
      <c r="G132" s="32" t="str">
        <f>IF(ROWS($6:132)&gt;COUNT($A:$A),"",INDEX('Data entry'!BL:BL,SMALL($A:$A,ROWS($6:132))))</f>
        <v/>
      </c>
      <c r="H132" s="32" t="str">
        <f>IF(ROWS($6:132)&gt;COUNT($A:$A),"",INDEX('Data entry'!BN:BN,SMALL($A:$A,ROWS($6:132))))</f>
        <v/>
      </c>
      <c r="I132" s="99" t="str">
        <f>IF(ROWS($6:132)&gt;COUNT($A:$A),"",INDEX('Data entry'!S:S,SMALL($A:$A,ROWS($6:132))))</f>
        <v/>
      </c>
      <c r="J132" s="32" t="str">
        <f>IF(ROWS($6:132)&gt;COUNT($A:$A),"",INDEX('Data entry'!AR:AR,SMALL($A:$A,ROWS($6:132))))</f>
        <v/>
      </c>
    </row>
    <row r="133" spans="1:10" x14ac:dyDescent="0.25">
      <c r="A133" s="32" t="str">
        <f>IF(OR('Data entry'!B133="Probable", 'Data entry'!B133="Confirmed"),ROW(),"")</f>
        <v/>
      </c>
      <c r="B133" s="32" t="str">
        <f>IF(ROWS($6:133)&gt;COUNT($A:$A),"",INDEX('Data entry'!H:H,SMALL($A:$A,ROWS($6:133))))</f>
        <v/>
      </c>
      <c r="C133" s="32" t="str">
        <f>IF(ROWS($6:133)&gt;COUNT($A:$A),"",INDEX('Data entry'!BJ:BJ,SMALL($A:$A,ROWS($6:133))))</f>
        <v/>
      </c>
      <c r="D133" s="99" t="str">
        <f>IF(ROWS($6:133)&gt;COUNT($A:$A),"",INDEX('Data entry'!R:R,SMALL($A:$A,ROWS($6:133))))</f>
        <v/>
      </c>
      <c r="E133" s="32" t="str">
        <f>IF(ROWS($6:133)&gt;COUNT($A:$A),"",INDEX('Data entry'!BM:BM,SMALL($A:$A,ROWS($6:133))))</f>
        <v/>
      </c>
      <c r="F133" s="32" t="str">
        <f>IF(ROWS($6:133)&gt;COUNT($A:$A),"",INDEX('Data entry'!BK:BK,SMALL($A:$A,ROWS($6:133))))</f>
        <v/>
      </c>
      <c r="G133" s="32" t="str">
        <f>IF(ROWS($6:133)&gt;COUNT($A:$A),"",INDEX('Data entry'!BL:BL,SMALL($A:$A,ROWS($6:133))))</f>
        <v/>
      </c>
      <c r="H133" s="32" t="str">
        <f>IF(ROWS($6:133)&gt;COUNT($A:$A),"",INDEX('Data entry'!BN:BN,SMALL($A:$A,ROWS($6:133))))</f>
        <v/>
      </c>
      <c r="I133" s="99" t="str">
        <f>IF(ROWS($6:133)&gt;COUNT($A:$A),"",INDEX('Data entry'!S:S,SMALL($A:$A,ROWS($6:133))))</f>
        <v/>
      </c>
      <c r="J133" s="32" t="str">
        <f>IF(ROWS($6:133)&gt;COUNT($A:$A),"",INDEX('Data entry'!AR:AR,SMALL($A:$A,ROWS($6:133))))</f>
        <v/>
      </c>
    </row>
    <row r="134" spans="1:10" x14ac:dyDescent="0.25">
      <c r="A134" s="32" t="str">
        <f>IF(OR('Data entry'!B134="Probable", 'Data entry'!B134="Confirmed"),ROW(),"")</f>
        <v/>
      </c>
      <c r="B134" s="32" t="str">
        <f>IF(ROWS($6:134)&gt;COUNT($A:$A),"",INDEX('Data entry'!H:H,SMALL($A:$A,ROWS($6:134))))</f>
        <v/>
      </c>
      <c r="C134" s="32" t="str">
        <f>IF(ROWS($6:134)&gt;COUNT($A:$A),"",INDEX('Data entry'!BJ:BJ,SMALL($A:$A,ROWS($6:134))))</f>
        <v/>
      </c>
      <c r="D134" s="99" t="str">
        <f>IF(ROWS($6:134)&gt;COUNT($A:$A),"",INDEX('Data entry'!R:R,SMALL($A:$A,ROWS($6:134))))</f>
        <v/>
      </c>
      <c r="E134" s="32" t="str">
        <f>IF(ROWS($6:134)&gt;COUNT($A:$A),"",INDEX('Data entry'!BM:BM,SMALL($A:$A,ROWS($6:134))))</f>
        <v/>
      </c>
      <c r="F134" s="32" t="str">
        <f>IF(ROWS($6:134)&gt;COUNT($A:$A),"",INDEX('Data entry'!BK:BK,SMALL($A:$A,ROWS($6:134))))</f>
        <v/>
      </c>
      <c r="G134" s="32" t="str">
        <f>IF(ROWS($6:134)&gt;COUNT($A:$A),"",INDEX('Data entry'!BL:BL,SMALL($A:$A,ROWS($6:134))))</f>
        <v/>
      </c>
      <c r="H134" s="32" t="str">
        <f>IF(ROWS($6:134)&gt;COUNT($A:$A),"",INDEX('Data entry'!BN:BN,SMALL($A:$A,ROWS($6:134))))</f>
        <v/>
      </c>
      <c r="I134" s="99" t="str">
        <f>IF(ROWS($6:134)&gt;COUNT($A:$A),"",INDEX('Data entry'!S:S,SMALL($A:$A,ROWS($6:134))))</f>
        <v/>
      </c>
      <c r="J134" s="32" t="str">
        <f>IF(ROWS($6:134)&gt;COUNT($A:$A),"",INDEX('Data entry'!AR:AR,SMALL($A:$A,ROWS($6:134))))</f>
        <v/>
      </c>
    </row>
    <row r="135" spans="1:10" x14ac:dyDescent="0.25">
      <c r="A135" s="32" t="str">
        <f>IF(OR('Data entry'!B135="Probable", 'Data entry'!B135="Confirmed"),ROW(),"")</f>
        <v/>
      </c>
      <c r="B135" s="32" t="str">
        <f>IF(ROWS($6:135)&gt;COUNT($A:$A),"",INDEX('Data entry'!H:H,SMALL($A:$A,ROWS($6:135))))</f>
        <v/>
      </c>
      <c r="C135" s="32" t="str">
        <f>IF(ROWS($6:135)&gt;COUNT($A:$A),"",INDEX('Data entry'!BJ:BJ,SMALL($A:$A,ROWS($6:135))))</f>
        <v/>
      </c>
      <c r="D135" s="99" t="str">
        <f>IF(ROWS($6:135)&gt;COUNT($A:$A),"",INDEX('Data entry'!R:R,SMALL($A:$A,ROWS($6:135))))</f>
        <v/>
      </c>
      <c r="E135" s="32" t="str">
        <f>IF(ROWS($6:135)&gt;COUNT($A:$A),"",INDEX('Data entry'!BM:BM,SMALL($A:$A,ROWS($6:135))))</f>
        <v/>
      </c>
      <c r="F135" s="32" t="str">
        <f>IF(ROWS($6:135)&gt;COUNT($A:$A),"",INDEX('Data entry'!BK:BK,SMALL($A:$A,ROWS($6:135))))</f>
        <v/>
      </c>
      <c r="G135" s="32" t="str">
        <f>IF(ROWS($6:135)&gt;COUNT($A:$A),"",INDEX('Data entry'!BL:BL,SMALL($A:$A,ROWS($6:135))))</f>
        <v/>
      </c>
      <c r="H135" s="32" t="str">
        <f>IF(ROWS($6:135)&gt;COUNT($A:$A),"",INDEX('Data entry'!BN:BN,SMALL($A:$A,ROWS($6:135))))</f>
        <v/>
      </c>
      <c r="I135" s="99" t="str">
        <f>IF(ROWS($6:135)&gt;COUNT($A:$A),"",INDEX('Data entry'!S:S,SMALL($A:$A,ROWS($6:135))))</f>
        <v/>
      </c>
      <c r="J135" s="32" t="str">
        <f>IF(ROWS($6:135)&gt;COUNT($A:$A),"",INDEX('Data entry'!AR:AR,SMALL($A:$A,ROWS($6:135))))</f>
        <v/>
      </c>
    </row>
    <row r="136" spans="1:10" x14ac:dyDescent="0.25">
      <c r="A136" s="32" t="str">
        <f>IF(OR('Data entry'!B136="Probable", 'Data entry'!B136="Confirmed"),ROW(),"")</f>
        <v/>
      </c>
      <c r="B136" s="32" t="str">
        <f>IF(ROWS($6:136)&gt;COUNT($A:$A),"",INDEX('Data entry'!H:H,SMALL($A:$A,ROWS($6:136))))</f>
        <v/>
      </c>
      <c r="C136" s="32" t="str">
        <f>IF(ROWS($6:136)&gt;COUNT($A:$A),"",INDEX('Data entry'!BJ:BJ,SMALL($A:$A,ROWS($6:136))))</f>
        <v/>
      </c>
      <c r="D136" s="99" t="str">
        <f>IF(ROWS($6:136)&gt;COUNT($A:$A),"",INDEX('Data entry'!R:R,SMALL($A:$A,ROWS($6:136))))</f>
        <v/>
      </c>
      <c r="E136" s="32" t="str">
        <f>IF(ROWS($6:136)&gt;COUNT($A:$A),"",INDEX('Data entry'!BM:BM,SMALL($A:$A,ROWS($6:136))))</f>
        <v/>
      </c>
      <c r="F136" s="32" t="str">
        <f>IF(ROWS($6:136)&gt;COUNT($A:$A),"",INDEX('Data entry'!BK:BK,SMALL($A:$A,ROWS($6:136))))</f>
        <v/>
      </c>
      <c r="G136" s="32" t="str">
        <f>IF(ROWS($6:136)&gt;COUNT($A:$A),"",INDEX('Data entry'!BL:BL,SMALL($A:$A,ROWS($6:136))))</f>
        <v/>
      </c>
      <c r="H136" s="32" t="str">
        <f>IF(ROWS($6:136)&gt;COUNT($A:$A),"",INDEX('Data entry'!BN:BN,SMALL($A:$A,ROWS($6:136))))</f>
        <v/>
      </c>
      <c r="I136" s="99" t="str">
        <f>IF(ROWS($6:136)&gt;COUNT($A:$A),"",INDEX('Data entry'!S:S,SMALL($A:$A,ROWS($6:136))))</f>
        <v/>
      </c>
      <c r="J136" s="32" t="str">
        <f>IF(ROWS($6:136)&gt;COUNT($A:$A),"",INDEX('Data entry'!AR:AR,SMALL($A:$A,ROWS($6:136))))</f>
        <v/>
      </c>
    </row>
    <row r="137" spans="1:10" x14ac:dyDescent="0.25">
      <c r="A137" s="32" t="str">
        <f>IF(OR('Data entry'!B137="Probable", 'Data entry'!B137="Confirmed"),ROW(),"")</f>
        <v/>
      </c>
      <c r="B137" s="32" t="str">
        <f>IF(ROWS($6:137)&gt;COUNT($A:$A),"",INDEX('Data entry'!H:H,SMALL($A:$A,ROWS($6:137))))</f>
        <v/>
      </c>
      <c r="C137" s="32" t="str">
        <f>IF(ROWS($6:137)&gt;COUNT($A:$A),"",INDEX('Data entry'!BJ:BJ,SMALL($A:$A,ROWS($6:137))))</f>
        <v/>
      </c>
      <c r="D137" s="99" t="str">
        <f>IF(ROWS($6:137)&gt;COUNT($A:$A),"",INDEX('Data entry'!R:R,SMALL($A:$A,ROWS($6:137))))</f>
        <v/>
      </c>
      <c r="E137" s="32" t="str">
        <f>IF(ROWS($6:137)&gt;COUNT($A:$A),"",INDEX('Data entry'!BM:BM,SMALL($A:$A,ROWS($6:137))))</f>
        <v/>
      </c>
      <c r="F137" s="32" t="str">
        <f>IF(ROWS($6:137)&gt;COUNT($A:$A),"",INDEX('Data entry'!BK:BK,SMALL($A:$A,ROWS($6:137))))</f>
        <v/>
      </c>
      <c r="G137" s="32" t="str">
        <f>IF(ROWS($6:137)&gt;COUNT($A:$A),"",INDEX('Data entry'!BL:BL,SMALL($A:$A,ROWS($6:137))))</f>
        <v/>
      </c>
      <c r="H137" s="32" t="str">
        <f>IF(ROWS($6:137)&gt;COUNT($A:$A),"",INDEX('Data entry'!BN:BN,SMALL($A:$A,ROWS($6:137))))</f>
        <v/>
      </c>
      <c r="I137" s="99" t="str">
        <f>IF(ROWS($6:137)&gt;COUNT($A:$A),"",INDEX('Data entry'!S:S,SMALL($A:$A,ROWS($6:137))))</f>
        <v/>
      </c>
      <c r="J137" s="32" t="str">
        <f>IF(ROWS($6:137)&gt;COUNT($A:$A),"",INDEX('Data entry'!AR:AR,SMALL($A:$A,ROWS($6:137))))</f>
        <v/>
      </c>
    </row>
    <row r="138" spans="1:10" x14ac:dyDescent="0.25">
      <c r="A138" s="32" t="str">
        <f>IF(OR('Data entry'!B138="Probable", 'Data entry'!B138="Confirmed"),ROW(),"")</f>
        <v/>
      </c>
      <c r="B138" s="32" t="str">
        <f>IF(ROWS($6:138)&gt;COUNT($A:$A),"",INDEX('Data entry'!H:H,SMALL($A:$A,ROWS($6:138))))</f>
        <v/>
      </c>
      <c r="C138" s="32" t="str">
        <f>IF(ROWS($6:138)&gt;COUNT($A:$A),"",INDEX('Data entry'!BJ:BJ,SMALL($A:$A,ROWS($6:138))))</f>
        <v/>
      </c>
      <c r="D138" s="99" t="str">
        <f>IF(ROWS($6:138)&gt;COUNT($A:$A),"",INDEX('Data entry'!R:R,SMALL($A:$A,ROWS($6:138))))</f>
        <v/>
      </c>
      <c r="E138" s="32" t="str">
        <f>IF(ROWS($6:138)&gt;COUNT($A:$A),"",INDEX('Data entry'!BM:BM,SMALL($A:$A,ROWS($6:138))))</f>
        <v/>
      </c>
      <c r="F138" s="32" t="str">
        <f>IF(ROWS($6:138)&gt;COUNT($A:$A),"",INDEX('Data entry'!BK:BK,SMALL($A:$A,ROWS($6:138))))</f>
        <v/>
      </c>
      <c r="G138" s="32" t="str">
        <f>IF(ROWS($6:138)&gt;COUNT($A:$A),"",INDEX('Data entry'!BL:BL,SMALL($A:$A,ROWS($6:138))))</f>
        <v/>
      </c>
      <c r="H138" s="32" t="str">
        <f>IF(ROWS($6:138)&gt;COUNT($A:$A),"",INDEX('Data entry'!BN:BN,SMALL($A:$A,ROWS($6:138))))</f>
        <v/>
      </c>
      <c r="I138" s="99" t="str">
        <f>IF(ROWS($6:138)&gt;COUNT($A:$A),"",INDEX('Data entry'!S:S,SMALL($A:$A,ROWS($6:138))))</f>
        <v/>
      </c>
      <c r="J138" s="32" t="str">
        <f>IF(ROWS($6:138)&gt;COUNT($A:$A),"",INDEX('Data entry'!AR:AR,SMALL($A:$A,ROWS($6:138))))</f>
        <v/>
      </c>
    </row>
    <row r="139" spans="1:10" x14ac:dyDescent="0.25">
      <c r="A139" s="32" t="str">
        <f>IF(OR('Data entry'!B139="Probable", 'Data entry'!B139="Confirmed"),ROW(),"")</f>
        <v/>
      </c>
      <c r="B139" s="32" t="str">
        <f>IF(ROWS($6:139)&gt;COUNT($A:$A),"",INDEX('Data entry'!H:H,SMALL($A:$A,ROWS($6:139))))</f>
        <v/>
      </c>
      <c r="C139" s="32" t="str">
        <f>IF(ROWS($6:139)&gt;COUNT($A:$A),"",INDEX('Data entry'!BJ:BJ,SMALL($A:$A,ROWS($6:139))))</f>
        <v/>
      </c>
      <c r="D139" s="99" t="str">
        <f>IF(ROWS($6:139)&gt;COUNT($A:$A),"",INDEX('Data entry'!R:R,SMALL($A:$A,ROWS($6:139))))</f>
        <v/>
      </c>
      <c r="E139" s="32" t="str">
        <f>IF(ROWS($6:139)&gt;COUNT($A:$A),"",INDEX('Data entry'!BM:BM,SMALL($A:$A,ROWS($6:139))))</f>
        <v/>
      </c>
      <c r="F139" s="32" t="str">
        <f>IF(ROWS($6:139)&gt;COUNT($A:$A),"",INDEX('Data entry'!BK:BK,SMALL($A:$A,ROWS($6:139))))</f>
        <v/>
      </c>
      <c r="G139" s="32" t="str">
        <f>IF(ROWS($6:139)&gt;COUNT($A:$A),"",INDEX('Data entry'!BL:BL,SMALL($A:$A,ROWS($6:139))))</f>
        <v/>
      </c>
      <c r="H139" s="32" t="str">
        <f>IF(ROWS($6:139)&gt;COUNT($A:$A),"",INDEX('Data entry'!BN:BN,SMALL($A:$A,ROWS($6:139))))</f>
        <v/>
      </c>
      <c r="I139" s="99" t="str">
        <f>IF(ROWS($6:139)&gt;COUNT($A:$A),"",INDEX('Data entry'!S:S,SMALL($A:$A,ROWS($6:139))))</f>
        <v/>
      </c>
      <c r="J139" s="32" t="str">
        <f>IF(ROWS($6:139)&gt;COUNT($A:$A),"",INDEX('Data entry'!AR:AR,SMALL($A:$A,ROWS($6:139))))</f>
        <v/>
      </c>
    </row>
    <row r="140" spans="1:10" x14ac:dyDescent="0.25">
      <c r="A140" s="32" t="str">
        <f>IF(OR('Data entry'!B140="Probable", 'Data entry'!B140="Confirmed"),ROW(),"")</f>
        <v/>
      </c>
      <c r="B140" s="32" t="str">
        <f>IF(ROWS($6:140)&gt;COUNT($A:$A),"",INDEX('Data entry'!H:H,SMALL($A:$A,ROWS($6:140))))</f>
        <v/>
      </c>
      <c r="C140" s="32" t="str">
        <f>IF(ROWS($6:140)&gt;COUNT($A:$A),"",INDEX('Data entry'!BJ:BJ,SMALL($A:$A,ROWS($6:140))))</f>
        <v/>
      </c>
      <c r="D140" s="99" t="str">
        <f>IF(ROWS($6:140)&gt;COUNT($A:$A),"",INDEX('Data entry'!R:R,SMALL($A:$A,ROWS($6:140))))</f>
        <v/>
      </c>
      <c r="E140" s="32" t="str">
        <f>IF(ROWS($6:140)&gt;COUNT($A:$A),"",INDEX('Data entry'!BM:BM,SMALL($A:$A,ROWS($6:140))))</f>
        <v/>
      </c>
      <c r="F140" s="32" t="str">
        <f>IF(ROWS($6:140)&gt;COUNT($A:$A),"",INDEX('Data entry'!BK:BK,SMALL($A:$A,ROWS($6:140))))</f>
        <v/>
      </c>
      <c r="G140" s="32" t="str">
        <f>IF(ROWS($6:140)&gt;COUNT($A:$A),"",INDEX('Data entry'!BL:BL,SMALL($A:$A,ROWS($6:140))))</f>
        <v/>
      </c>
      <c r="H140" s="32" t="str">
        <f>IF(ROWS($6:140)&gt;COUNT($A:$A),"",INDEX('Data entry'!BN:BN,SMALL($A:$A,ROWS($6:140))))</f>
        <v/>
      </c>
      <c r="I140" s="99" t="str">
        <f>IF(ROWS($6:140)&gt;COUNT($A:$A),"",INDEX('Data entry'!S:S,SMALL($A:$A,ROWS($6:140))))</f>
        <v/>
      </c>
      <c r="J140" s="32" t="str">
        <f>IF(ROWS($6:140)&gt;COUNT($A:$A),"",INDEX('Data entry'!AR:AR,SMALL($A:$A,ROWS($6:140))))</f>
        <v/>
      </c>
    </row>
    <row r="141" spans="1:10" x14ac:dyDescent="0.25">
      <c r="A141" s="32" t="str">
        <f>IF(OR('Data entry'!B141="Probable", 'Data entry'!B141="Confirmed"),ROW(),"")</f>
        <v/>
      </c>
      <c r="B141" s="32" t="str">
        <f>IF(ROWS($6:141)&gt;COUNT($A:$A),"",INDEX('Data entry'!H:H,SMALL($A:$A,ROWS($6:141))))</f>
        <v/>
      </c>
      <c r="C141" s="32" t="str">
        <f>IF(ROWS($6:141)&gt;COUNT($A:$A),"",INDEX('Data entry'!BJ:BJ,SMALL($A:$A,ROWS($6:141))))</f>
        <v/>
      </c>
      <c r="D141" s="99" t="str">
        <f>IF(ROWS($6:141)&gt;COUNT($A:$A),"",INDEX('Data entry'!R:R,SMALL($A:$A,ROWS($6:141))))</f>
        <v/>
      </c>
      <c r="E141" s="32" t="str">
        <f>IF(ROWS($6:141)&gt;COUNT($A:$A),"",INDEX('Data entry'!BM:BM,SMALL($A:$A,ROWS($6:141))))</f>
        <v/>
      </c>
      <c r="F141" s="32" t="str">
        <f>IF(ROWS($6:141)&gt;COUNT($A:$A),"",INDEX('Data entry'!BK:BK,SMALL($A:$A,ROWS($6:141))))</f>
        <v/>
      </c>
      <c r="G141" s="32" t="str">
        <f>IF(ROWS($6:141)&gt;COUNT($A:$A),"",INDEX('Data entry'!BL:BL,SMALL($A:$A,ROWS($6:141))))</f>
        <v/>
      </c>
      <c r="H141" s="32" t="str">
        <f>IF(ROWS($6:141)&gt;COUNT($A:$A),"",INDEX('Data entry'!BN:BN,SMALL($A:$A,ROWS($6:141))))</f>
        <v/>
      </c>
      <c r="I141" s="99" t="str">
        <f>IF(ROWS($6:141)&gt;COUNT($A:$A),"",INDEX('Data entry'!S:S,SMALL($A:$A,ROWS($6:141))))</f>
        <v/>
      </c>
      <c r="J141" s="32" t="str">
        <f>IF(ROWS($6:141)&gt;COUNT($A:$A),"",INDEX('Data entry'!AR:AR,SMALL($A:$A,ROWS($6:141))))</f>
        <v/>
      </c>
    </row>
    <row r="142" spans="1:10" x14ac:dyDescent="0.25">
      <c r="A142" s="32" t="str">
        <f>IF(OR('Data entry'!B142="Probable", 'Data entry'!B142="Confirmed"),ROW(),"")</f>
        <v/>
      </c>
      <c r="B142" s="32" t="str">
        <f>IF(ROWS($6:142)&gt;COUNT($A:$A),"",INDEX('Data entry'!H:H,SMALL($A:$A,ROWS($6:142))))</f>
        <v/>
      </c>
      <c r="C142" s="32" t="str">
        <f>IF(ROWS($6:142)&gt;COUNT($A:$A),"",INDEX('Data entry'!BJ:BJ,SMALL($A:$A,ROWS($6:142))))</f>
        <v/>
      </c>
      <c r="D142" s="99" t="str">
        <f>IF(ROWS($6:142)&gt;COUNT($A:$A),"",INDEX('Data entry'!R:R,SMALL($A:$A,ROWS($6:142))))</f>
        <v/>
      </c>
      <c r="E142" s="32" t="str">
        <f>IF(ROWS($6:142)&gt;COUNT($A:$A),"",INDEX('Data entry'!BM:BM,SMALL($A:$A,ROWS($6:142))))</f>
        <v/>
      </c>
      <c r="F142" s="32" t="str">
        <f>IF(ROWS($6:142)&gt;COUNT($A:$A),"",INDEX('Data entry'!BK:BK,SMALL($A:$A,ROWS($6:142))))</f>
        <v/>
      </c>
      <c r="G142" s="32" t="str">
        <f>IF(ROWS($6:142)&gt;COUNT($A:$A),"",INDEX('Data entry'!BL:BL,SMALL($A:$A,ROWS($6:142))))</f>
        <v/>
      </c>
      <c r="H142" s="32" t="str">
        <f>IF(ROWS($6:142)&gt;COUNT($A:$A),"",INDEX('Data entry'!BN:BN,SMALL($A:$A,ROWS($6:142))))</f>
        <v/>
      </c>
      <c r="I142" s="99" t="str">
        <f>IF(ROWS($6:142)&gt;COUNT($A:$A),"",INDEX('Data entry'!S:S,SMALL($A:$A,ROWS($6:142))))</f>
        <v/>
      </c>
      <c r="J142" s="32" t="str">
        <f>IF(ROWS($6:142)&gt;COUNT($A:$A),"",INDEX('Data entry'!AR:AR,SMALL($A:$A,ROWS($6:142))))</f>
        <v/>
      </c>
    </row>
    <row r="143" spans="1:10" x14ac:dyDescent="0.25">
      <c r="A143" s="32" t="str">
        <f>IF(OR('Data entry'!B143="Probable", 'Data entry'!B143="Confirmed"),ROW(),"")</f>
        <v/>
      </c>
      <c r="B143" s="32" t="str">
        <f>IF(ROWS($6:143)&gt;COUNT($A:$A),"",INDEX('Data entry'!H:H,SMALL($A:$A,ROWS($6:143))))</f>
        <v/>
      </c>
      <c r="C143" s="32" t="str">
        <f>IF(ROWS($6:143)&gt;COUNT($A:$A),"",INDEX('Data entry'!BJ:BJ,SMALL($A:$A,ROWS($6:143))))</f>
        <v/>
      </c>
      <c r="D143" s="99" t="str">
        <f>IF(ROWS($6:143)&gt;COUNT($A:$A),"",INDEX('Data entry'!R:R,SMALL($A:$A,ROWS($6:143))))</f>
        <v/>
      </c>
      <c r="E143" s="32" t="str">
        <f>IF(ROWS($6:143)&gt;COUNT($A:$A),"",INDEX('Data entry'!BM:BM,SMALL($A:$A,ROWS($6:143))))</f>
        <v/>
      </c>
      <c r="F143" s="32" t="str">
        <f>IF(ROWS($6:143)&gt;COUNT($A:$A),"",INDEX('Data entry'!BK:BK,SMALL($A:$A,ROWS($6:143))))</f>
        <v/>
      </c>
      <c r="G143" s="32" t="str">
        <f>IF(ROWS($6:143)&gt;COUNT($A:$A),"",INDEX('Data entry'!BL:BL,SMALL($A:$A,ROWS($6:143))))</f>
        <v/>
      </c>
      <c r="H143" s="32" t="str">
        <f>IF(ROWS($6:143)&gt;COUNT($A:$A),"",INDEX('Data entry'!BN:BN,SMALL($A:$A,ROWS($6:143))))</f>
        <v/>
      </c>
      <c r="I143" s="99" t="str">
        <f>IF(ROWS($6:143)&gt;COUNT($A:$A),"",INDEX('Data entry'!S:S,SMALL($A:$A,ROWS($6:143))))</f>
        <v/>
      </c>
      <c r="J143" s="32" t="str">
        <f>IF(ROWS($6:143)&gt;COUNT($A:$A),"",INDEX('Data entry'!AR:AR,SMALL($A:$A,ROWS($6:143))))</f>
        <v/>
      </c>
    </row>
    <row r="144" spans="1:10" x14ac:dyDescent="0.25">
      <c r="A144" s="32" t="str">
        <f>IF(OR('Data entry'!B144="Probable", 'Data entry'!B144="Confirmed"),ROW(),"")</f>
        <v/>
      </c>
      <c r="B144" s="32" t="str">
        <f>IF(ROWS($6:144)&gt;COUNT($A:$A),"",INDEX('Data entry'!H:H,SMALL($A:$A,ROWS($6:144))))</f>
        <v/>
      </c>
      <c r="C144" s="32" t="str">
        <f>IF(ROWS($6:144)&gt;COUNT($A:$A),"",INDEX('Data entry'!BJ:BJ,SMALL($A:$A,ROWS($6:144))))</f>
        <v/>
      </c>
      <c r="D144" s="99" t="str">
        <f>IF(ROWS($6:144)&gt;COUNT($A:$A),"",INDEX('Data entry'!R:R,SMALL($A:$A,ROWS($6:144))))</f>
        <v/>
      </c>
      <c r="E144" s="32" t="str">
        <f>IF(ROWS($6:144)&gt;COUNT($A:$A),"",INDEX('Data entry'!BM:BM,SMALL($A:$A,ROWS($6:144))))</f>
        <v/>
      </c>
      <c r="F144" s="32" t="str">
        <f>IF(ROWS($6:144)&gt;COUNT($A:$A),"",INDEX('Data entry'!BK:BK,SMALL($A:$A,ROWS($6:144))))</f>
        <v/>
      </c>
      <c r="G144" s="32" t="str">
        <f>IF(ROWS($6:144)&gt;COUNT($A:$A),"",INDEX('Data entry'!BL:BL,SMALL($A:$A,ROWS($6:144))))</f>
        <v/>
      </c>
      <c r="H144" s="32" t="str">
        <f>IF(ROWS($6:144)&gt;COUNT($A:$A),"",INDEX('Data entry'!BN:BN,SMALL($A:$A,ROWS($6:144))))</f>
        <v/>
      </c>
      <c r="I144" s="99" t="str">
        <f>IF(ROWS($6:144)&gt;COUNT($A:$A),"",INDEX('Data entry'!S:S,SMALL($A:$A,ROWS($6:144))))</f>
        <v/>
      </c>
      <c r="J144" s="32" t="str">
        <f>IF(ROWS($6:144)&gt;COUNT($A:$A),"",INDEX('Data entry'!AR:AR,SMALL($A:$A,ROWS($6:144))))</f>
        <v/>
      </c>
    </row>
    <row r="145" spans="1:10" x14ac:dyDescent="0.25">
      <c r="A145" s="32" t="str">
        <f>IF(OR('Data entry'!B145="Probable", 'Data entry'!B145="Confirmed"),ROW(),"")</f>
        <v/>
      </c>
      <c r="B145" s="32" t="str">
        <f>IF(ROWS($6:145)&gt;COUNT($A:$A),"",INDEX('Data entry'!H:H,SMALL($A:$A,ROWS($6:145))))</f>
        <v/>
      </c>
      <c r="C145" s="32" t="str">
        <f>IF(ROWS($6:145)&gt;COUNT($A:$A),"",INDEX('Data entry'!BJ:BJ,SMALL($A:$A,ROWS($6:145))))</f>
        <v/>
      </c>
      <c r="D145" s="99" t="str">
        <f>IF(ROWS($6:145)&gt;COUNT($A:$A),"",INDEX('Data entry'!R:R,SMALL($A:$A,ROWS($6:145))))</f>
        <v/>
      </c>
      <c r="E145" s="32" t="str">
        <f>IF(ROWS($6:145)&gt;COUNT($A:$A),"",INDEX('Data entry'!BM:BM,SMALL($A:$A,ROWS($6:145))))</f>
        <v/>
      </c>
      <c r="F145" s="32" t="str">
        <f>IF(ROWS($6:145)&gt;COUNT($A:$A),"",INDEX('Data entry'!BK:BK,SMALL($A:$A,ROWS($6:145))))</f>
        <v/>
      </c>
      <c r="G145" s="32" t="str">
        <f>IF(ROWS($6:145)&gt;COUNT($A:$A),"",INDEX('Data entry'!BL:BL,SMALL($A:$A,ROWS($6:145))))</f>
        <v/>
      </c>
      <c r="H145" s="32" t="str">
        <f>IF(ROWS($6:145)&gt;COUNT($A:$A),"",INDEX('Data entry'!BN:BN,SMALL($A:$A,ROWS($6:145))))</f>
        <v/>
      </c>
      <c r="I145" s="99" t="str">
        <f>IF(ROWS($6:145)&gt;COUNT($A:$A),"",INDEX('Data entry'!S:S,SMALL($A:$A,ROWS($6:145))))</f>
        <v/>
      </c>
      <c r="J145" s="32" t="str">
        <f>IF(ROWS($6:145)&gt;COUNT($A:$A),"",INDEX('Data entry'!AR:AR,SMALL($A:$A,ROWS($6:145))))</f>
        <v/>
      </c>
    </row>
    <row r="146" spans="1:10" x14ac:dyDescent="0.25">
      <c r="A146" s="32" t="str">
        <f>IF(OR('Data entry'!B146="Probable", 'Data entry'!B146="Confirmed"),ROW(),"")</f>
        <v/>
      </c>
      <c r="B146" s="32" t="str">
        <f>IF(ROWS($6:146)&gt;COUNT($A:$A),"",INDEX('Data entry'!H:H,SMALL($A:$A,ROWS($6:146))))</f>
        <v/>
      </c>
      <c r="C146" s="32" t="str">
        <f>IF(ROWS($6:146)&gt;COUNT($A:$A),"",INDEX('Data entry'!BJ:BJ,SMALL($A:$A,ROWS($6:146))))</f>
        <v/>
      </c>
      <c r="D146" s="99" t="str">
        <f>IF(ROWS($6:146)&gt;COUNT($A:$A),"",INDEX('Data entry'!R:R,SMALL($A:$A,ROWS($6:146))))</f>
        <v/>
      </c>
      <c r="E146" s="32" t="str">
        <f>IF(ROWS($6:146)&gt;COUNT($A:$A),"",INDEX('Data entry'!BM:BM,SMALL($A:$A,ROWS($6:146))))</f>
        <v/>
      </c>
      <c r="F146" s="32" t="str">
        <f>IF(ROWS($6:146)&gt;COUNT($A:$A),"",INDEX('Data entry'!BK:BK,SMALL($A:$A,ROWS($6:146))))</f>
        <v/>
      </c>
      <c r="G146" s="32" t="str">
        <f>IF(ROWS($6:146)&gt;COUNT($A:$A),"",INDEX('Data entry'!BL:BL,SMALL($A:$A,ROWS($6:146))))</f>
        <v/>
      </c>
      <c r="H146" s="32" t="str">
        <f>IF(ROWS($6:146)&gt;COUNT($A:$A),"",INDEX('Data entry'!BN:BN,SMALL($A:$A,ROWS($6:146))))</f>
        <v/>
      </c>
      <c r="I146" s="99" t="str">
        <f>IF(ROWS($6:146)&gt;COUNT($A:$A),"",INDEX('Data entry'!S:S,SMALL($A:$A,ROWS($6:146))))</f>
        <v/>
      </c>
      <c r="J146" s="32" t="str">
        <f>IF(ROWS($6:146)&gt;COUNT($A:$A),"",INDEX('Data entry'!AR:AR,SMALL($A:$A,ROWS($6:146))))</f>
        <v/>
      </c>
    </row>
    <row r="147" spans="1:10" x14ac:dyDescent="0.25">
      <c r="A147" s="32" t="str">
        <f>IF(OR('Data entry'!B147="Probable", 'Data entry'!B147="Confirmed"),ROW(),"")</f>
        <v/>
      </c>
      <c r="B147" s="32" t="str">
        <f>IF(ROWS($6:147)&gt;COUNT($A:$A),"",INDEX('Data entry'!H:H,SMALL($A:$A,ROWS($6:147))))</f>
        <v/>
      </c>
      <c r="C147" s="32" t="str">
        <f>IF(ROWS($6:147)&gt;COUNT($A:$A),"",INDEX('Data entry'!BJ:BJ,SMALL($A:$A,ROWS($6:147))))</f>
        <v/>
      </c>
      <c r="D147" s="99" t="str">
        <f>IF(ROWS($6:147)&gt;COUNT($A:$A),"",INDEX('Data entry'!R:R,SMALL($A:$A,ROWS($6:147))))</f>
        <v/>
      </c>
      <c r="E147" s="32" t="str">
        <f>IF(ROWS($6:147)&gt;COUNT($A:$A),"",INDEX('Data entry'!BM:BM,SMALL($A:$A,ROWS($6:147))))</f>
        <v/>
      </c>
      <c r="F147" s="32" t="str">
        <f>IF(ROWS($6:147)&gt;COUNT($A:$A),"",INDEX('Data entry'!BK:BK,SMALL($A:$A,ROWS($6:147))))</f>
        <v/>
      </c>
      <c r="G147" s="32" t="str">
        <f>IF(ROWS($6:147)&gt;COUNT($A:$A),"",INDEX('Data entry'!BL:BL,SMALL($A:$A,ROWS($6:147))))</f>
        <v/>
      </c>
      <c r="H147" s="32" t="str">
        <f>IF(ROWS($6:147)&gt;COUNT($A:$A),"",INDEX('Data entry'!BN:BN,SMALL($A:$A,ROWS($6:147))))</f>
        <v/>
      </c>
      <c r="I147" s="99" t="str">
        <f>IF(ROWS($6:147)&gt;COUNT($A:$A),"",INDEX('Data entry'!S:S,SMALL($A:$A,ROWS($6:147))))</f>
        <v/>
      </c>
      <c r="J147" s="32" t="str">
        <f>IF(ROWS($6:147)&gt;COUNT($A:$A),"",INDEX('Data entry'!AR:AR,SMALL($A:$A,ROWS($6:147))))</f>
        <v/>
      </c>
    </row>
    <row r="148" spans="1:10" x14ac:dyDescent="0.25">
      <c r="A148" s="32" t="str">
        <f>IF(OR('Data entry'!B148="Probable", 'Data entry'!B148="Confirmed"),ROW(),"")</f>
        <v/>
      </c>
      <c r="B148" s="32" t="str">
        <f>IF(ROWS($6:148)&gt;COUNT($A:$A),"",INDEX('Data entry'!H:H,SMALL($A:$A,ROWS($6:148))))</f>
        <v/>
      </c>
      <c r="C148" s="32" t="str">
        <f>IF(ROWS($6:148)&gt;COUNT($A:$A),"",INDEX('Data entry'!BJ:BJ,SMALL($A:$A,ROWS($6:148))))</f>
        <v/>
      </c>
      <c r="D148" s="99" t="str">
        <f>IF(ROWS($6:148)&gt;COUNT($A:$A),"",INDEX('Data entry'!R:R,SMALL($A:$A,ROWS($6:148))))</f>
        <v/>
      </c>
      <c r="E148" s="32" t="str">
        <f>IF(ROWS($6:148)&gt;COUNT($A:$A),"",INDEX('Data entry'!BM:BM,SMALL($A:$A,ROWS($6:148))))</f>
        <v/>
      </c>
      <c r="F148" s="32" t="str">
        <f>IF(ROWS($6:148)&gt;COUNT($A:$A),"",INDEX('Data entry'!BK:BK,SMALL($A:$A,ROWS($6:148))))</f>
        <v/>
      </c>
      <c r="G148" s="32" t="str">
        <f>IF(ROWS($6:148)&gt;COUNT($A:$A),"",INDEX('Data entry'!BL:BL,SMALL($A:$A,ROWS($6:148))))</f>
        <v/>
      </c>
      <c r="H148" s="32" t="str">
        <f>IF(ROWS($6:148)&gt;COUNT($A:$A),"",INDEX('Data entry'!BN:BN,SMALL($A:$A,ROWS($6:148))))</f>
        <v/>
      </c>
      <c r="I148" s="99" t="str">
        <f>IF(ROWS($6:148)&gt;COUNT($A:$A),"",INDEX('Data entry'!S:S,SMALL($A:$A,ROWS($6:148))))</f>
        <v/>
      </c>
      <c r="J148" s="32" t="str">
        <f>IF(ROWS($6:148)&gt;COUNT($A:$A),"",INDEX('Data entry'!AR:AR,SMALL($A:$A,ROWS($6:148))))</f>
        <v/>
      </c>
    </row>
    <row r="149" spans="1:10" x14ac:dyDescent="0.25">
      <c r="A149" s="32" t="str">
        <f>IF(OR('Data entry'!B149="Probable", 'Data entry'!B149="Confirmed"),ROW(),"")</f>
        <v/>
      </c>
      <c r="B149" s="32" t="str">
        <f>IF(ROWS($6:149)&gt;COUNT($A:$A),"",INDEX('Data entry'!H:H,SMALL($A:$A,ROWS($6:149))))</f>
        <v/>
      </c>
      <c r="C149" s="32" t="str">
        <f>IF(ROWS($6:149)&gt;COUNT($A:$A),"",INDEX('Data entry'!BJ:BJ,SMALL($A:$A,ROWS($6:149))))</f>
        <v/>
      </c>
      <c r="D149" s="99" t="str">
        <f>IF(ROWS($6:149)&gt;COUNT($A:$A),"",INDEX('Data entry'!R:R,SMALL($A:$A,ROWS($6:149))))</f>
        <v/>
      </c>
      <c r="E149" s="32" t="str">
        <f>IF(ROWS($6:149)&gt;COUNT($A:$A),"",INDEX('Data entry'!BM:BM,SMALL($A:$A,ROWS($6:149))))</f>
        <v/>
      </c>
      <c r="F149" s="32" t="str">
        <f>IF(ROWS($6:149)&gt;COUNT($A:$A),"",INDEX('Data entry'!BK:BK,SMALL($A:$A,ROWS($6:149))))</f>
        <v/>
      </c>
      <c r="G149" s="32" t="str">
        <f>IF(ROWS($6:149)&gt;COUNT($A:$A),"",INDEX('Data entry'!BL:BL,SMALL($A:$A,ROWS($6:149))))</f>
        <v/>
      </c>
      <c r="H149" s="32" t="str">
        <f>IF(ROWS($6:149)&gt;COUNT($A:$A),"",INDEX('Data entry'!BN:BN,SMALL($A:$A,ROWS($6:149))))</f>
        <v/>
      </c>
      <c r="I149" s="99" t="str">
        <f>IF(ROWS($6:149)&gt;COUNT($A:$A),"",INDEX('Data entry'!S:S,SMALL($A:$A,ROWS($6:149))))</f>
        <v/>
      </c>
      <c r="J149" s="32" t="str">
        <f>IF(ROWS($6:149)&gt;COUNT($A:$A),"",INDEX('Data entry'!AR:AR,SMALL($A:$A,ROWS($6:149))))</f>
        <v/>
      </c>
    </row>
    <row r="150" spans="1:10" x14ac:dyDescent="0.25">
      <c r="A150" s="32" t="str">
        <f>IF(OR('Data entry'!B150="Probable", 'Data entry'!B150="Confirmed"),ROW(),"")</f>
        <v/>
      </c>
      <c r="B150" s="32" t="str">
        <f>IF(ROWS($6:150)&gt;COUNT($A:$A),"",INDEX('Data entry'!H:H,SMALL($A:$A,ROWS($6:150))))</f>
        <v/>
      </c>
      <c r="C150" s="32" t="str">
        <f>IF(ROWS($6:150)&gt;COUNT($A:$A),"",INDEX('Data entry'!BJ:BJ,SMALL($A:$A,ROWS($6:150))))</f>
        <v/>
      </c>
      <c r="D150" s="99" t="str">
        <f>IF(ROWS($6:150)&gt;COUNT($A:$A),"",INDEX('Data entry'!R:R,SMALL($A:$A,ROWS($6:150))))</f>
        <v/>
      </c>
      <c r="E150" s="32" t="str">
        <f>IF(ROWS($6:150)&gt;COUNT($A:$A),"",INDEX('Data entry'!BM:BM,SMALL($A:$A,ROWS($6:150))))</f>
        <v/>
      </c>
      <c r="F150" s="32" t="str">
        <f>IF(ROWS($6:150)&gt;COUNT($A:$A),"",INDEX('Data entry'!BK:BK,SMALL($A:$A,ROWS($6:150))))</f>
        <v/>
      </c>
      <c r="G150" s="32" t="str">
        <f>IF(ROWS($6:150)&gt;COUNT($A:$A),"",INDEX('Data entry'!BL:BL,SMALL($A:$A,ROWS($6:150))))</f>
        <v/>
      </c>
      <c r="H150" s="32" t="str">
        <f>IF(ROWS($6:150)&gt;COUNT($A:$A),"",INDEX('Data entry'!BN:BN,SMALL($A:$A,ROWS($6:150))))</f>
        <v/>
      </c>
      <c r="I150" s="99" t="str">
        <f>IF(ROWS($6:150)&gt;COUNT($A:$A),"",INDEX('Data entry'!S:S,SMALL($A:$A,ROWS($6:150))))</f>
        <v/>
      </c>
      <c r="J150" s="32" t="str">
        <f>IF(ROWS($6:150)&gt;COUNT($A:$A),"",INDEX('Data entry'!AR:AR,SMALL($A:$A,ROWS($6:150))))</f>
        <v/>
      </c>
    </row>
    <row r="151" spans="1:10" x14ac:dyDescent="0.25">
      <c r="A151" s="32" t="str">
        <f>IF(OR('Data entry'!B151="Probable", 'Data entry'!B151="Confirmed"),ROW(),"")</f>
        <v/>
      </c>
      <c r="B151" s="32" t="str">
        <f>IF(ROWS($6:151)&gt;COUNT($A:$A),"",INDEX('Data entry'!H:H,SMALL($A:$A,ROWS($6:151))))</f>
        <v/>
      </c>
      <c r="C151" s="32" t="str">
        <f>IF(ROWS($6:151)&gt;COUNT($A:$A),"",INDEX('Data entry'!BJ:BJ,SMALL($A:$A,ROWS($6:151))))</f>
        <v/>
      </c>
      <c r="D151" s="99" t="str">
        <f>IF(ROWS($6:151)&gt;COUNT($A:$A),"",INDEX('Data entry'!R:R,SMALL($A:$A,ROWS($6:151))))</f>
        <v/>
      </c>
      <c r="E151" s="32" t="str">
        <f>IF(ROWS($6:151)&gt;COUNT($A:$A),"",INDEX('Data entry'!BM:BM,SMALL($A:$A,ROWS($6:151))))</f>
        <v/>
      </c>
      <c r="F151" s="32" t="str">
        <f>IF(ROWS($6:151)&gt;COUNT($A:$A),"",INDEX('Data entry'!BK:BK,SMALL($A:$A,ROWS($6:151))))</f>
        <v/>
      </c>
      <c r="G151" s="32" t="str">
        <f>IF(ROWS($6:151)&gt;COUNT($A:$A),"",INDEX('Data entry'!BL:BL,SMALL($A:$A,ROWS($6:151))))</f>
        <v/>
      </c>
      <c r="H151" s="32" t="str">
        <f>IF(ROWS($6:151)&gt;COUNT($A:$A),"",INDEX('Data entry'!BN:BN,SMALL($A:$A,ROWS($6:151))))</f>
        <v/>
      </c>
      <c r="I151" s="99" t="str">
        <f>IF(ROWS($6:151)&gt;COUNT($A:$A),"",INDEX('Data entry'!S:S,SMALL($A:$A,ROWS($6:151))))</f>
        <v/>
      </c>
      <c r="J151" s="32" t="str">
        <f>IF(ROWS($6:151)&gt;COUNT($A:$A),"",INDEX('Data entry'!AR:AR,SMALL($A:$A,ROWS($6:151))))</f>
        <v/>
      </c>
    </row>
    <row r="152" spans="1:10" x14ac:dyDescent="0.25">
      <c r="A152" s="32" t="str">
        <f>IF(OR('Data entry'!B152="Probable", 'Data entry'!B152="Confirmed"),ROW(),"")</f>
        <v/>
      </c>
      <c r="B152" s="32" t="str">
        <f>IF(ROWS($6:152)&gt;COUNT($A:$A),"",INDEX('Data entry'!H:H,SMALL($A:$A,ROWS($6:152))))</f>
        <v/>
      </c>
      <c r="C152" s="32" t="str">
        <f>IF(ROWS($6:152)&gt;COUNT($A:$A),"",INDEX('Data entry'!BJ:BJ,SMALL($A:$A,ROWS($6:152))))</f>
        <v/>
      </c>
      <c r="D152" s="99" t="str">
        <f>IF(ROWS($6:152)&gt;COUNT($A:$A),"",INDEX('Data entry'!R:R,SMALL($A:$A,ROWS($6:152))))</f>
        <v/>
      </c>
      <c r="E152" s="32" t="str">
        <f>IF(ROWS($6:152)&gt;COUNT($A:$A),"",INDEX('Data entry'!BM:BM,SMALL($A:$A,ROWS($6:152))))</f>
        <v/>
      </c>
      <c r="F152" s="32" t="str">
        <f>IF(ROWS($6:152)&gt;COUNT($A:$A),"",INDEX('Data entry'!BK:BK,SMALL($A:$A,ROWS($6:152))))</f>
        <v/>
      </c>
      <c r="G152" s="32" t="str">
        <f>IF(ROWS($6:152)&gt;COUNT($A:$A),"",INDEX('Data entry'!BL:BL,SMALL($A:$A,ROWS($6:152))))</f>
        <v/>
      </c>
      <c r="H152" s="32" t="str">
        <f>IF(ROWS($6:152)&gt;COUNT($A:$A),"",INDEX('Data entry'!BN:BN,SMALL($A:$A,ROWS($6:152))))</f>
        <v/>
      </c>
      <c r="I152" s="99" t="str">
        <f>IF(ROWS($6:152)&gt;COUNT($A:$A),"",INDEX('Data entry'!S:S,SMALL($A:$A,ROWS($6:152))))</f>
        <v/>
      </c>
      <c r="J152" s="32" t="str">
        <f>IF(ROWS($6:152)&gt;COUNT($A:$A),"",INDEX('Data entry'!AR:AR,SMALL($A:$A,ROWS($6:152))))</f>
        <v/>
      </c>
    </row>
    <row r="153" spans="1:10" x14ac:dyDescent="0.25">
      <c r="A153" s="32" t="str">
        <f>IF(OR('Data entry'!B153="Probable", 'Data entry'!B153="Confirmed"),ROW(),"")</f>
        <v/>
      </c>
      <c r="B153" s="32" t="str">
        <f>IF(ROWS($6:153)&gt;COUNT($A:$A),"",INDEX('Data entry'!H:H,SMALL($A:$A,ROWS($6:153))))</f>
        <v/>
      </c>
      <c r="C153" s="32" t="str">
        <f>IF(ROWS($6:153)&gt;COUNT($A:$A),"",INDEX('Data entry'!BJ:BJ,SMALL($A:$A,ROWS($6:153))))</f>
        <v/>
      </c>
      <c r="D153" s="99" t="str">
        <f>IF(ROWS($6:153)&gt;COUNT($A:$A),"",INDEX('Data entry'!R:R,SMALL($A:$A,ROWS($6:153))))</f>
        <v/>
      </c>
      <c r="E153" s="32" t="str">
        <f>IF(ROWS($6:153)&gt;COUNT($A:$A),"",INDEX('Data entry'!BM:BM,SMALL($A:$A,ROWS($6:153))))</f>
        <v/>
      </c>
      <c r="F153" s="32" t="str">
        <f>IF(ROWS($6:153)&gt;COUNT($A:$A),"",INDEX('Data entry'!BK:BK,SMALL($A:$A,ROWS($6:153))))</f>
        <v/>
      </c>
      <c r="G153" s="32" t="str">
        <f>IF(ROWS($6:153)&gt;COUNT($A:$A),"",INDEX('Data entry'!BL:BL,SMALL($A:$A,ROWS($6:153))))</f>
        <v/>
      </c>
      <c r="H153" s="32" t="str">
        <f>IF(ROWS($6:153)&gt;COUNT($A:$A),"",INDEX('Data entry'!BN:BN,SMALL($A:$A,ROWS($6:153))))</f>
        <v/>
      </c>
      <c r="I153" s="99" t="str">
        <f>IF(ROWS($6:153)&gt;COUNT($A:$A),"",INDEX('Data entry'!S:S,SMALL($A:$A,ROWS($6:153))))</f>
        <v/>
      </c>
      <c r="J153" s="32" t="str">
        <f>IF(ROWS($6:153)&gt;COUNT($A:$A),"",INDEX('Data entry'!AR:AR,SMALL($A:$A,ROWS($6:153))))</f>
        <v/>
      </c>
    </row>
    <row r="154" spans="1:10" x14ac:dyDescent="0.25">
      <c r="A154" s="32" t="str">
        <f>IF(OR('Data entry'!B154="Probable", 'Data entry'!B154="Confirmed"),ROW(),"")</f>
        <v/>
      </c>
      <c r="B154" s="32" t="str">
        <f>IF(ROWS($6:154)&gt;COUNT($A:$A),"",INDEX('Data entry'!H:H,SMALL($A:$A,ROWS($6:154))))</f>
        <v/>
      </c>
      <c r="C154" s="32" t="str">
        <f>IF(ROWS($6:154)&gt;COUNT($A:$A),"",INDEX('Data entry'!BJ:BJ,SMALL($A:$A,ROWS($6:154))))</f>
        <v/>
      </c>
      <c r="D154" s="99" t="str">
        <f>IF(ROWS($6:154)&gt;COUNT($A:$A),"",INDEX('Data entry'!R:R,SMALL($A:$A,ROWS($6:154))))</f>
        <v/>
      </c>
      <c r="E154" s="32" t="str">
        <f>IF(ROWS($6:154)&gt;COUNT($A:$A),"",INDEX('Data entry'!BM:BM,SMALL($A:$A,ROWS($6:154))))</f>
        <v/>
      </c>
      <c r="F154" s="32" t="str">
        <f>IF(ROWS($6:154)&gt;COUNT($A:$A),"",INDEX('Data entry'!BK:BK,SMALL($A:$A,ROWS($6:154))))</f>
        <v/>
      </c>
      <c r="G154" s="32" t="str">
        <f>IF(ROWS($6:154)&gt;COUNT($A:$A),"",INDEX('Data entry'!BL:BL,SMALL($A:$A,ROWS($6:154))))</f>
        <v/>
      </c>
      <c r="H154" s="32" t="str">
        <f>IF(ROWS($6:154)&gt;COUNT($A:$A),"",INDEX('Data entry'!BN:BN,SMALL($A:$A,ROWS($6:154))))</f>
        <v/>
      </c>
      <c r="I154" s="99" t="str">
        <f>IF(ROWS($6:154)&gt;COUNT($A:$A),"",INDEX('Data entry'!S:S,SMALL($A:$A,ROWS($6:154))))</f>
        <v/>
      </c>
      <c r="J154" s="32" t="str">
        <f>IF(ROWS($6:154)&gt;COUNT($A:$A),"",INDEX('Data entry'!AR:AR,SMALL($A:$A,ROWS($6:154))))</f>
        <v/>
      </c>
    </row>
    <row r="155" spans="1:10" x14ac:dyDescent="0.25">
      <c r="A155" s="32" t="str">
        <f>IF(OR('Data entry'!B155="Probable", 'Data entry'!B155="Confirmed"),ROW(),"")</f>
        <v/>
      </c>
      <c r="B155" s="32" t="str">
        <f>IF(ROWS($6:155)&gt;COUNT($A:$A),"",INDEX('Data entry'!H:H,SMALL($A:$A,ROWS($6:155))))</f>
        <v/>
      </c>
      <c r="C155" s="32" t="str">
        <f>IF(ROWS($6:155)&gt;COUNT($A:$A),"",INDEX('Data entry'!BJ:BJ,SMALL($A:$A,ROWS($6:155))))</f>
        <v/>
      </c>
      <c r="D155" s="99" t="str">
        <f>IF(ROWS($6:155)&gt;COUNT($A:$A),"",INDEX('Data entry'!R:R,SMALL($A:$A,ROWS($6:155))))</f>
        <v/>
      </c>
      <c r="E155" s="32" t="str">
        <f>IF(ROWS($6:155)&gt;COUNT($A:$A),"",INDEX('Data entry'!BM:BM,SMALL($A:$A,ROWS($6:155))))</f>
        <v/>
      </c>
      <c r="F155" s="32" t="str">
        <f>IF(ROWS($6:155)&gt;COUNT($A:$A),"",INDEX('Data entry'!BK:BK,SMALL($A:$A,ROWS($6:155))))</f>
        <v/>
      </c>
      <c r="G155" s="32" t="str">
        <f>IF(ROWS($6:155)&gt;COUNT($A:$A),"",INDEX('Data entry'!BL:BL,SMALL($A:$A,ROWS($6:155))))</f>
        <v/>
      </c>
      <c r="H155" s="32" t="str">
        <f>IF(ROWS($6:155)&gt;COUNT($A:$A),"",INDEX('Data entry'!BN:BN,SMALL($A:$A,ROWS($6:155))))</f>
        <v/>
      </c>
      <c r="I155" s="99" t="str">
        <f>IF(ROWS($6:155)&gt;COUNT($A:$A),"",INDEX('Data entry'!S:S,SMALL($A:$A,ROWS($6:155))))</f>
        <v/>
      </c>
      <c r="J155" s="32" t="str">
        <f>IF(ROWS($6:155)&gt;COUNT($A:$A),"",INDEX('Data entry'!AR:AR,SMALL($A:$A,ROWS($6:155))))</f>
        <v/>
      </c>
    </row>
    <row r="156" spans="1:10" x14ac:dyDescent="0.25">
      <c r="A156" s="32" t="str">
        <f>IF(OR('Data entry'!B156="Probable", 'Data entry'!B156="Confirmed"),ROW(),"")</f>
        <v/>
      </c>
      <c r="B156" s="32" t="str">
        <f>IF(ROWS($6:156)&gt;COUNT($A:$A),"",INDEX('Data entry'!H:H,SMALL($A:$A,ROWS($6:156))))</f>
        <v/>
      </c>
      <c r="C156" s="32" t="str">
        <f>IF(ROWS($6:156)&gt;COUNT($A:$A),"",INDEX('Data entry'!BJ:BJ,SMALL($A:$A,ROWS($6:156))))</f>
        <v/>
      </c>
      <c r="D156" s="99" t="str">
        <f>IF(ROWS($6:156)&gt;COUNT($A:$A),"",INDEX('Data entry'!R:R,SMALL($A:$A,ROWS($6:156))))</f>
        <v/>
      </c>
      <c r="E156" s="32" t="str">
        <f>IF(ROWS($6:156)&gt;COUNT($A:$A),"",INDEX('Data entry'!BM:BM,SMALL($A:$A,ROWS($6:156))))</f>
        <v/>
      </c>
      <c r="F156" s="32" t="str">
        <f>IF(ROWS($6:156)&gt;COUNT($A:$A),"",INDEX('Data entry'!BK:BK,SMALL($A:$A,ROWS($6:156))))</f>
        <v/>
      </c>
      <c r="G156" s="32" t="str">
        <f>IF(ROWS($6:156)&gt;COUNT($A:$A),"",INDEX('Data entry'!BL:BL,SMALL($A:$A,ROWS($6:156))))</f>
        <v/>
      </c>
      <c r="H156" s="32" t="str">
        <f>IF(ROWS($6:156)&gt;COUNT($A:$A),"",INDEX('Data entry'!BN:BN,SMALL($A:$A,ROWS($6:156))))</f>
        <v/>
      </c>
      <c r="I156" s="99" t="str">
        <f>IF(ROWS($6:156)&gt;COUNT($A:$A),"",INDEX('Data entry'!S:S,SMALL($A:$A,ROWS($6:156))))</f>
        <v/>
      </c>
      <c r="J156" s="32" t="str">
        <f>IF(ROWS($6:156)&gt;COUNT($A:$A),"",INDEX('Data entry'!AR:AR,SMALL($A:$A,ROWS($6:156))))</f>
        <v/>
      </c>
    </row>
    <row r="157" spans="1:10" x14ac:dyDescent="0.25">
      <c r="A157" s="32" t="str">
        <f>IF(OR('Data entry'!B157="Probable", 'Data entry'!B157="Confirmed"),ROW(),"")</f>
        <v/>
      </c>
      <c r="B157" s="32" t="str">
        <f>IF(ROWS($6:157)&gt;COUNT($A:$A),"",INDEX('Data entry'!H:H,SMALL($A:$A,ROWS($6:157))))</f>
        <v/>
      </c>
      <c r="C157" s="32" t="str">
        <f>IF(ROWS($6:157)&gt;COUNT($A:$A),"",INDEX('Data entry'!BJ:BJ,SMALL($A:$A,ROWS($6:157))))</f>
        <v/>
      </c>
      <c r="D157" s="99" t="str">
        <f>IF(ROWS($6:157)&gt;COUNT($A:$A),"",INDEX('Data entry'!R:R,SMALL($A:$A,ROWS($6:157))))</f>
        <v/>
      </c>
      <c r="E157" s="32" t="str">
        <f>IF(ROWS($6:157)&gt;COUNT($A:$A),"",INDEX('Data entry'!BM:BM,SMALL($A:$A,ROWS($6:157))))</f>
        <v/>
      </c>
      <c r="F157" s="32" t="str">
        <f>IF(ROWS($6:157)&gt;COUNT($A:$A),"",INDEX('Data entry'!BK:BK,SMALL($A:$A,ROWS($6:157))))</f>
        <v/>
      </c>
      <c r="G157" s="32" t="str">
        <f>IF(ROWS($6:157)&gt;COUNT($A:$A),"",INDEX('Data entry'!BL:BL,SMALL($A:$A,ROWS($6:157))))</f>
        <v/>
      </c>
      <c r="H157" s="32" t="str">
        <f>IF(ROWS($6:157)&gt;COUNT($A:$A),"",INDEX('Data entry'!BN:BN,SMALL($A:$A,ROWS($6:157))))</f>
        <v/>
      </c>
      <c r="I157" s="99" t="str">
        <f>IF(ROWS($6:157)&gt;COUNT($A:$A),"",INDEX('Data entry'!S:S,SMALL($A:$A,ROWS($6:157))))</f>
        <v/>
      </c>
      <c r="J157" s="32" t="str">
        <f>IF(ROWS($6:157)&gt;COUNT($A:$A),"",INDEX('Data entry'!AR:AR,SMALL($A:$A,ROWS($6:157))))</f>
        <v/>
      </c>
    </row>
    <row r="158" spans="1:10" x14ac:dyDescent="0.25">
      <c r="A158" s="32" t="str">
        <f>IF(OR('Data entry'!B158="Probable", 'Data entry'!B158="Confirmed"),ROW(),"")</f>
        <v/>
      </c>
      <c r="B158" s="32" t="str">
        <f>IF(ROWS($6:158)&gt;COUNT($A:$A),"",INDEX('Data entry'!H:H,SMALL($A:$A,ROWS($6:158))))</f>
        <v/>
      </c>
      <c r="C158" s="32" t="str">
        <f>IF(ROWS($6:158)&gt;COUNT($A:$A),"",INDEX('Data entry'!BJ:BJ,SMALL($A:$A,ROWS($6:158))))</f>
        <v/>
      </c>
      <c r="D158" s="99" t="str">
        <f>IF(ROWS($6:158)&gt;COUNT($A:$A),"",INDEX('Data entry'!R:R,SMALL($A:$A,ROWS($6:158))))</f>
        <v/>
      </c>
      <c r="E158" s="32" t="str">
        <f>IF(ROWS($6:158)&gt;COUNT($A:$A),"",INDEX('Data entry'!BM:BM,SMALL($A:$A,ROWS($6:158))))</f>
        <v/>
      </c>
      <c r="F158" s="32" t="str">
        <f>IF(ROWS($6:158)&gt;COUNT($A:$A),"",INDEX('Data entry'!BK:BK,SMALL($A:$A,ROWS($6:158))))</f>
        <v/>
      </c>
      <c r="G158" s="32" t="str">
        <f>IF(ROWS($6:158)&gt;COUNT($A:$A),"",INDEX('Data entry'!BL:BL,SMALL($A:$A,ROWS($6:158))))</f>
        <v/>
      </c>
      <c r="H158" s="32" t="str">
        <f>IF(ROWS($6:158)&gt;COUNT($A:$A),"",INDEX('Data entry'!BN:BN,SMALL($A:$A,ROWS($6:158))))</f>
        <v/>
      </c>
      <c r="I158" s="99" t="str">
        <f>IF(ROWS($6:158)&gt;COUNT($A:$A),"",INDEX('Data entry'!S:S,SMALL($A:$A,ROWS($6:158))))</f>
        <v/>
      </c>
      <c r="J158" s="32" t="str">
        <f>IF(ROWS($6:158)&gt;COUNT($A:$A),"",INDEX('Data entry'!AR:AR,SMALL($A:$A,ROWS($6:158))))</f>
        <v/>
      </c>
    </row>
    <row r="159" spans="1:10" x14ac:dyDescent="0.25">
      <c r="A159" s="32" t="str">
        <f>IF(OR('Data entry'!B159="Probable", 'Data entry'!B159="Confirmed"),ROW(),"")</f>
        <v/>
      </c>
      <c r="B159" s="32" t="str">
        <f>IF(ROWS($6:159)&gt;COUNT($A:$A),"",INDEX('Data entry'!H:H,SMALL($A:$A,ROWS($6:159))))</f>
        <v/>
      </c>
      <c r="C159" s="32" t="str">
        <f>IF(ROWS($6:159)&gt;COUNT($A:$A),"",INDEX('Data entry'!BJ:BJ,SMALL($A:$A,ROWS($6:159))))</f>
        <v/>
      </c>
      <c r="D159" s="99" t="str">
        <f>IF(ROWS($6:159)&gt;COUNT($A:$A),"",INDEX('Data entry'!R:R,SMALL($A:$A,ROWS($6:159))))</f>
        <v/>
      </c>
      <c r="E159" s="32" t="str">
        <f>IF(ROWS($6:159)&gt;COUNT($A:$A),"",INDEX('Data entry'!BM:BM,SMALL($A:$A,ROWS($6:159))))</f>
        <v/>
      </c>
      <c r="F159" s="32" t="str">
        <f>IF(ROWS($6:159)&gt;COUNT($A:$A),"",INDEX('Data entry'!BK:BK,SMALL($A:$A,ROWS($6:159))))</f>
        <v/>
      </c>
      <c r="G159" s="32" t="str">
        <f>IF(ROWS($6:159)&gt;COUNT($A:$A),"",INDEX('Data entry'!BL:BL,SMALL($A:$A,ROWS($6:159))))</f>
        <v/>
      </c>
      <c r="H159" s="32" t="str">
        <f>IF(ROWS($6:159)&gt;COUNT($A:$A),"",INDEX('Data entry'!BN:BN,SMALL($A:$A,ROWS($6:159))))</f>
        <v/>
      </c>
      <c r="I159" s="99" t="str">
        <f>IF(ROWS($6:159)&gt;COUNT($A:$A),"",INDEX('Data entry'!S:S,SMALL($A:$A,ROWS($6:159))))</f>
        <v/>
      </c>
      <c r="J159" s="32" t="str">
        <f>IF(ROWS($6:159)&gt;COUNT($A:$A),"",INDEX('Data entry'!AR:AR,SMALL($A:$A,ROWS($6:159))))</f>
        <v/>
      </c>
    </row>
    <row r="160" spans="1:10" x14ac:dyDescent="0.25">
      <c r="A160" s="32" t="str">
        <f>IF(OR('Data entry'!B160="Probable", 'Data entry'!B160="Confirmed"),ROW(),"")</f>
        <v/>
      </c>
      <c r="B160" s="32" t="str">
        <f>IF(ROWS($6:160)&gt;COUNT($A:$A),"",INDEX('Data entry'!H:H,SMALL($A:$A,ROWS($6:160))))</f>
        <v/>
      </c>
      <c r="C160" s="32" t="str">
        <f>IF(ROWS($6:160)&gt;COUNT($A:$A),"",INDEX('Data entry'!BJ:BJ,SMALL($A:$A,ROWS($6:160))))</f>
        <v/>
      </c>
      <c r="D160" s="99" t="str">
        <f>IF(ROWS($6:160)&gt;COUNT($A:$A),"",INDEX('Data entry'!R:R,SMALL($A:$A,ROWS($6:160))))</f>
        <v/>
      </c>
      <c r="E160" s="32" t="str">
        <f>IF(ROWS($6:160)&gt;COUNT($A:$A),"",INDEX('Data entry'!BM:BM,SMALL($A:$A,ROWS($6:160))))</f>
        <v/>
      </c>
      <c r="F160" s="32" t="str">
        <f>IF(ROWS($6:160)&gt;COUNT($A:$A),"",INDEX('Data entry'!BK:BK,SMALL($A:$A,ROWS($6:160))))</f>
        <v/>
      </c>
      <c r="G160" s="32" t="str">
        <f>IF(ROWS($6:160)&gt;COUNT($A:$A),"",INDEX('Data entry'!BL:BL,SMALL($A:$A,ROWS($6:160))))</f>
        <v/>
      </c>
      <c r="H160" s="32" t="str">
        <f>IF(ROWS($6:160)&gt;COUNT($A:$A),"",INDEX('Data entry'!BN:BN,SMALL($A:$A,ROWS($6:160))))</f>
        <v/>
      </c>
      <c r="I160" s="99" t="str">
        <f>IF(ROWS($6:160)&gt;COUNT($A:$A),"",INDEX('Data entry'!S:S,SMALL($A:$A,ROWS($6:160))))</f>
        <v/>
      </c>
      <c r="J160" s="32" t="str">
        <f>IF(ROWS($6:160)&gt;COUNT($A:$A),"",INDEX('Data entry'!AR:AR,SMALL($A:$A,ROWS($6:160))))</f>
        <v/>
      </c>
    </row>
    <row r="161" spans="1:10" x14ac:dyDescent="0.25">
      <c r="A161" s="32" t="str">
        <f>IF(OR('Data entry'!B161="Probable", 'Data entry'!B161="Confirmed"),ROW(),"")</f>
        <v/>
      </c>
      <c r="B161" s="32" t="str">
        <f>IF(ROWS($6:161)&gt;COUNT($A:$A),"",INDEX('Data entry'!H:H,SMALL($A:$A,ROWS($6:161))))</f>
        <v/>
      </c>
      <c r="C161" s="32" t="str">
        <f>IF(ROWS($6:161)&gt;COUNT($A:$A),"",INDEX('Data entry'!BJ:BJ,SMALL($A:$A,ROWS($6:161))))</f>
        <v/>
      </c>
      <c r="D161" s="99" t="str">
        <f>IF(ROWS($6:161)&gt;COUNT($A:$A),"",INDEX('Data entry'!R:R,SMALL($A:$A,ROWS($6:161))))</f>
        <v/>
      </c>
      <c r="E161" s="32" t="str">
        <f>IF(ROWS($6:161)&gt;COUNT($A:$A),"",INDEX('Data entry'!BM:BM,SMALL($A:$A,ROWS($6:161))))</f>
        <v/>
      </c>
      <c r="F161" s="32" t="str">
        <f>IF(ROWS($6:161)&gt;COUNT($A:$A),"",INDEX('Data entry'!BK:BK,SMALL($A:$A,ROWS($6:161))))</f>
        <v/>
      </c>
      <c r="G161" s="32" t="str">
        <f>IF(ROWS($6:161)&gt;COUNT($A:$A),"",INDEX('Data entry'!BL:BL,SMALL($A:$A,ROWS($6:161))))</f>
        <v/>
      </c>
      <c r="H161" s="32" t="str">
        <f>IF(ROWS($6:161)&gt;COUNT($A:$A),"",INDEX('Data entry'!BN:BN,SMALL($A:$A,ROWS($6:161))))</f>
        <v/>
      </c>
      <c r="I161" s="99" t="str">
        <f>IF(ROWS($6:161)&gt;COUNT($A:$A),"",INDEX('Data entry'!S:S,SMALL($A:$A,ROWS($6:161))))</f>
        <v/>
      </c>
      <c r="J161" s="32" t="str">
        <f>IF(ROWS($6:161)&gt;COUNT($A:$A),"",INDEX('Data entry'!AR:AR,SMALL($A:$A,ROWS($6:161))))</f>
        <v/>
      </c>
    </row>
    <row r="162" spans="1:10" x14ac:dyDescent="0.25">
      <c r="A162" s="32" t="str">
        <f>IF(OR('Data entry'!B162="Probable", 'Data entry'!B162="Confirmed"),ROW(),"")</f>
        <v/>
      </c>
      <c r="B162" s="32" t="str">
        <f>IF(ROWS($6:162)&gt;COUNT($A:$A),"",INDEX('Data entry'!H:H,SMALL($A:$A,ROWS($6:162))))</f>
        <v/>
      </c>
      <c r="C162" s="32" t="str">
        <f>IF(ROWS($6:162)&gt;COUNT($A:$A),"",INDEX('Data entry'!BJ:BJ,SMALL($A:$A,ROWS($6:162))))</f>
        <v/>
      </c>
      <c r="D162" s="99" t="str">
        <f>IF(ROWS($6:162)&gt;COUNT($A:$A),"",INDEX('Data entry'!R:R,SMALL($A:$A,ROWS($6:162))))</f>
        <v/>
      </c>
      <c r="E162" s="32" t="str">
        <f>IF(ROWS($6:162)&gt;COUNT($A:$A),"",INDEX('Data entry'!BM:BM,SMALL($A:$A,ROWS($6:162))))</f>
        <v/>
      </c>
      <c r="F162" s="32" t="str">
        <f>IF(ROWS($6:162)&gt;COUNT($A:$A),"",INDEX('Data entry'!BK:BK,SMALL($A:$A,ROWS($6:162))))</f>
        <v/>
      </c>
      <c r="G162" s="32" t="str">
        <f>IF(ROWS($6:162)&gt;COUNT($A:$A),"",INDEX('Data entry'!BL:BL,SMALL($A:$A,ROWS($6:162))))</f>
        <v/>
      </c>
      <c r="H162" s="32" t="str">
        <f>IF(ROWS($6:162)&gt;COUNT($A:$A),"",INDEX('Data entry'!BN:BN,SMALL($A:$A,ROWS($6:162))))</f>
        <v/>
      </c>
      <c r="I162" s="99" t="str">
        <f>IF(ROWS($6:162)&gt;COUNT($A:$A),"",INDEX('Data entry'!S:S,SMALL($A:$A,ROWS($6:162))))</f>
        <v/>
      </c>
      <c r="J162" s="32" t="str">
        <f>IF(ROWS($6:162)&gt;COUNT($A:$A),"",INDEX('Data entry'!AR:AR,SMALL($A:$A,ROWS($6:162))))</f>
        <v/>
      </c>
    </row>
    <row r="163" spans="1:10" x14ac:dyDescent="0.25">
      <c r="A163" s="32" t="str">
        <f>IF(OR('Data entry'!B163="Probable", 'Data entry'!B163="Confirmed"),ROW(),"")</f>
        <v/>
      </c>
      <c r="B163" s="32" t="str">
        <f>IF(ROWS($6:163)&gt;COUNT($A:$A),"",INDEX('Data entry'!H:H,SMALL($A:$A,ROWS($6:163))))</f>
        <v/>
      </c>
      <c r="C163" s="32" t="str">
        <f>IF(ROWS($6:163)&gt;COUNT($A:$A),"",INDEX('Data entry'!BJ:BJ,SMALL($A:$A,ROWS($6:163))))</f>
        <v/>
      </c>
      <c r="D163" s="99" t="str">
        <f>IF(ROWS($6:163)&gt;COUNT($A:$A),"",INDEX('Data entry'!R:R,SMALL($A:$A,ROWS($6:163))))</f>
        <v/>
      </c>
      <c r="E163" s="32" t="str">
        <f>IF(ROWS($6:163)&gt;COUNT($A:$A),"",INDEX('Data entry'!BM:BM,SMALL($A:$A,ROWS($6:163))))</f>
        <v/>
      </c>
      <c r="F163" s="32" t="str">
        <f>IF(ROWS($6:163)&gt;COUNT($A:$A),"",INDEX('Data entry'!BK:BK,SMALL($A:$A,ROWS($6:163))))</f>
        <v/>
      </c>
      <c r="G163" s="32" t="str">
        <f>IF(ROWS($6:163)&gt;COUNT($A:$A),"",INDEX('Data entry'!BL:BL,SMALL($A:$A,ROWS($6:163))))</f>
        <v/>
      </c>
      <c r="H163" s="32" t="str">
        <f>IF(ROWS($6:163)&gt;COUNT($A:$A),"",INDEX('Data entry'!BN:BN,SMALL($A:$A,ROWS($6:163))))</f>
        <v/>
      </c>
      <c r="I163" s="99" t="str">
        <f>IF(ROWS($6:163)&gt;COUNT($A:$A),"",INDEX('Data entry'!S:S,SMALL($A:$A,ROWS($6:163))))</f>
        <v/>
      </c>
      <c r="J163" s="32" t="str">
        <f>IF(ROWS($6:163)&gt;COUNT($A:$A),"",INDEX('Data entry'!AR:AR,SMALL($A:$A,ROWS($6:163))))</f>
        <v/>
      </c>
    </row>
    <row r="164" spans="1:10" x14ac:dyDescent="0.25">
      <c r="A164" s="32" t="str">
        <f>IF(OR('Data entry'!B164="Probable", 'Data entry'!B164="Confirmed"),ROW(),"")</f>
        <v/>
      </c>
      <c r="B164" s="32" t="str">
        <f>IF(ROWS($6:164)&gt;COUNT($A:$A),"",INDEX('Data entry'!H:H,SMALL($A:$A,ROWS($6:164))))</f>
        <v/>
      </c>
      <c r="C164" s="32" t="str">
        <f>IF(ROWS($6:164)&gt;COUNT($A:$A),"",INDEX('Data entry'!BJ:BJ,SMALL($A:$A,ROWS($6:164))))</f>
        <v/>
      </c>
      <c r="D164" s="99" t="str">
        <f>IF(ROWS($6:164)&gt;COUNT($A:$A),"",INDEX('Data entry'!R:R,SMALL($A:$A,ROWS($6:164))))</f>
        <v/>
      </c>
      <c r="E164" s="32" t="str">
        <f>IF(ROWS($6:164)&gt;COUNT($A:$A),"",INDEX('Data entry'!BM:BM,SMALL($A:$A,ROWS($6:164))))</f>
        <v/>
      </c>
      <c r="F164" s="32" t="str">
        <f>IF(ROWS($6:164)&gt;COUNT($A:$A),"",INDEX('Data entry'!BK:BK,SMALL($A:$A,ROWS($6:164))))</f>
        <v/>
      </c>
      <c r="G164" s="32" t="str">
        <f>IF(ROWS($6:164)&gt;COUNT($A:$A),"",INDEX('Data entry'!BL:BL,SMALL($A:$A,ROWS($6:164))))</f>
        <v/>
      </c>
      <c r="H164" s="32" t="str">
        <f>IF(ROWS($6:164)&gt;COUNT($A:$A),"",INDEX('Data entry'!BN:BN,SMALL($A:$A,ROWS($6:164))))</f>
        <v/>
      </c>
      <c r="I164" s="99" t="str">
        <f>IF(ROWS($6:164)&gt;COUNT($A:$A),"",INDEX('Data entry'!S:S,SMALL($A:$A,ROWS($6:164))))</f>
        <v/>
      </c>
      <c r="J164" s="32" t="str">
        <f>IF(ROWS($6:164)&gt;COUNT($A:$A),"",INDEX('Data entry'!AR:AR,SMALL($A:$A,ROWS($6:164))))</f>
        <v/>
      </c>
    </row>
    <row r="165" spans="1:10" x14ac:dyDescent="0.25">
      <c r="A165" s="32" t="str">
        <f>IF(OR('Data entry'!B165="Probable", 'Data entry'!B165="Confirmed"),ROW(),"")</f>
        <v/>
      </c>
      <c r="B165" s="32" t="str">
        <f>IF(ROWS($6:165)&gt;COUNT($A:$A),"",INDEX('Data entry'!H:H,SMALL($A:$A,ROWS($6:165))))</f>
        <v/>
      </c>
      <c r="C165" s="32" t="str">
        <f>IF(ROWS($6:165)&gt;COUNT($A:$A),"",INDEX('Data entry'!BJ:BJ,SMALL($A:$A,ROWS($6:165))))</f>
        <v/>
      </c>
      <c r="D165" s="99" t="str">
        <f>IF(ROWS($6:165)&gt;COUNT($A:$A),"",INDEX('Data entry'!R:R,SMALL($A:$A,ROWS($6:165))))</f>
        <v/>
      </c>
      <c r="E165" s="32" t="str">
        <f>IF(ROWS($6:165)&gt;COUNT($A:$A),"",INDEX('Data entry'!BM:BM,SMALL($A:$A,ROWS($6:165))))</f>
        <v/>
      </c>
      <c r="F165" s="32" t="str">
        <f>IF(ROWS($6:165)&gt;COUNT($A:$A),"",INDEX('Data entry'!BK:BK,SMALL($A:$A,ROWS($6:165))))</f>
        <v/>
      </c>
      <c r="G165" s="32" t="str">
        <f>IF(ROWS($6:165)&gt;COUNT($A:$A),"",INDEX('Data entry'!BL:BL,SMALL($A:$A,ROWS($6:165))))</f>
        <v/>
      </c>
      <c r="H165" s="32" t="str">
        <f>IF(ROWS($6:165)&gt;COUNT($A:$A),"",INDEX('Data entry'!BN:BN,SMALL($A:$A,ROWS($6:165))))</f>
        <v/>
      </c>
      <c r="I165" s="99" t="str">
        <f>IF(ROWS($6:165)&gt;COUNT($A:$A),"",INDEX('Data entry'!S:S,SMALL($A:$A,ROWS($6:165))))</f>
        <v/>
      </c>
      <c r="J165" s="32" t="str">
        <f>IF(ROWS($6:165)&gt;COUNT($A:$A),"",INDEX('Data entry'!AR:AR,SMALL($A:$A,ROWS($6:165))))</f>
        <v/>
      </c>
    </row>
    <row r="166" spans="1:10" x14ac:dyDescent="0.25">
      <c r="A166" s="32" t="str">
        <f>IF(OR('Data entry'!B166="Probable", 'Data entry'!B166="Confirmed"),ROW(),"")</f>
        <v/>
      </c>
      <c r="B166" s="32" t="str">
        <f>IF(ROWS($6:166)&gt;COUNT($A:$A),"",INDEX('Data entry'!H:H,SMALL($A:$A,ROWS($6:166))))</f>
        <v/>
      </c>
      <c r="C166" s="32" t="str">
        <f>IF(ROWS($6:166)&gt;COUNT($A:$A),"",INDEX('Data entry'!BJ:BJ,SMALL($A:$A,ROWS($6:166))))</f>
        <v/>
      </c>
      <c r="D166" s="99" t="str">
        <f>IF(ROWS($6:166)&gt;COUNT($A:$A),"",INDEX('Data entry'!R:R,SMALL($A:$A,ROWS($6:166))))</f>
        <v/>
      </c>
      <c r="E166" s="32" t="str">
        <f>IF(ROWS($6:166)&gt;COUNT($A:$A),"",INDEX('Data entry'!BM:BM,SMALL($A:$A,ROWS($6:166))))</f>
        <v/>
      </c>
      <c r="F166" s="32" t="str">
        <f>IF(ROWS($6:166)&gt;COUNT($A:$A),"",INDEX('Data entry'!BK:BK,SMALL($A:$A,ROWS($6:166))))</f>
        <v/>
      </c>
      <c r="G166" s="32" t="str">
        <f>IF(ROWS($6:166)&gt;COUNT($A:$A),"",INDEX('Data entry'!BL:BL,SMALL($A:$A,ROWS($6:166))))</f>
        <v/>
      </c>
      <c r="H166" s="32" t="str">
        <f>IF(ROWS($6:166)&gt;COUNT($A:$A),"",INDEX('Data entry'!BN:BN,SMALL($A:$A,ROWS($6:166))))</f>
        <v/>
      </c>
      <c r="I166" s="99" t="str">
        <f>IF(ROWS($6:166)&gt;COUNT($A:$A),"",INDEX('Data entry'!S:S,SMALL($A:$A,ROWS($6:166))))</f>
        <v/>
      </c>
      <c r="J166" s="32" t="str">
        <f>IF(ROWS($6:166)&gt;COUNT($A:$A),"",INDEX('Data entry'!AR:AR,SMALL($A:$A,ROWS($6:166))))</f>
        <v/>
      </c>
    </row>
    <row r="167" spans="1:10" x14ac:dyDescent="0.25">
      <c r="A167" s="32" t="str">
        <f>IF(OR('Data entry'!B167="Probable", 'Data entry'!B167="Confirmed"),ROW(),"")</f>
        <v/>
      </c>
      <c r="B167" s="32" t="str">
        <f>IF(ROWS($6:167)&gt;COUNT($A:$A),"",INDEX('Data entry'!H:H,SMALL($A:$A,ROWS($6:167))))</f>
        <v/>
      </c>
      <c r="C167" s="32" t="str">
        <f>IF(ROWS($6:167)&gt;COUNT($A:$A),"",INDEX('Data entry'!BJ:BJ,SMALL($A:$A,ROWS($6:167))))</f>
        <v/>
      </c>
      <c r="D167" s="99" t="str">
        <f>IF(ROWS($6:167)&gt;COUNT($A:$A),"",INDEX('Data entry'!R:R,SMALL($A:$A,ROWS($6:167))))</f>
        <v/>
      </c>
      <c r="E167" s="32" t="str">
        <f>IF(ROWS($6:167)&gt;COUNT($A:$A),"",INDEX('Data entry'!BM:BM,SMALL($A:$A,ROWS($6:167))))</f>
        <v/>
      </c>
      <c r="F167" s="32" t="str">
        <f>IF(ROWS($6:167)&gt;COUNT($A:$A),"",INDEX('Data entry'!BK:BK,SMALL($A:$A,ROWS($6:167))))</f>
        <v/>
      </c>
      <c r="G167" s="32" t="str">
        <f>IF(ROWS($6:167)&gt;COUNT($A:$A),"",INDEX('Data entry'!BL:BL,SMALL($A:$A,ROWS($6:167))))</f>
        <v/>
      </c>
      <c r="H167" s="32" t="str">
        <f>IF(ROWS($6:167)&gt;COUNT($A:$A),"",INDEX('Data entry'!BN:BN,SMALL($A:$A,ROWS($6:167))))</f>
        <v/>
      </c>
      <c r="I167" s="99" t="str">
        <f>IF(ROWS($6:167)&gt;COUNT($A:$A),"",INDEX('Data entry'!S:S,SMALL($A:$A,ROWS($6:167))))</f>
        <v/>
      </c>
      <c r="J167" s="32" t="str">
        <f>IF(ROWS($6:167)&gt;COUNT($A:$A),"",INDEX('Data entry'!AR:AR,SMALL($A:$A,ROWS($6:167))))</f>
        <v/>
      </c>
    </row>
    <row r="168" spans="1:10" x14ac:dyDescent="0.25">
      <c r="A168" s="32" t="str">
        <f>IF(OR('Data entry'!B168="Probable", 'Data entry'!B168="Confirmed"),ROW(),"")</f>
        <v/>
      </c>
      <c r="B168" s="32" t="str">
        <f>IF(ROWS($6:168)&gt;COUNT($A:$A),"",INDEX('Data entry'!H:H,SMALL($A:$A,ROWS($6:168))))</f>
        <v/>
      </c>
      <c r="C168" s="32" t="str">
        <f>IF(ROWS($6:168)&gt;COUNT($A:$A),"",INDEX('Data entry'!BJ:BJ,SMALL($A:$A,ROWS($6:168))))</f>
        <v/>
      </c>
      <c r="D168" s="99" t="str">
        <f>IF(ROWS($6:168)&gt;COUNT($A:$A),"",INDEX('Data entry'!R:R,SMALL($A:$A,ROWS($6:168))))</f>
        <v/>
      </c>
      <c r="E168" s="32" t="str">
        <f>IF(ROWS($6:168)&gt;COUNT($A:$A),"",INDEX('Data entry'!BM:BM,SMALL($A:$A,ROWS($6:168))))</f>
        <v/>
      </c>
      <c r="F168" s="32" t="str">
        <f>IF(ROWS($6:168)&gt;COUNT($A:$A),"",INDEX('Data entry'!BK:BK,SMALL($A:$A,ROWS($6:168))))</f>
        <v/>
      </c>
      <c r="G168" s="32" t="str">
        <f>IF(ROWS($6:168)&gt;COUNT($A:$A),"",INDEX('Data entry'!BL:BL,SMALL($A:$A,ROWS($6:168))))</f>
        <v/>
      </c>
      <c r="H168" s="32" t="str">
        <f>IF(ROWS($6:168)&gt;COUNT($A:$A),"",INDEX('Data entry'!BN:BN,SMALL($A:$A,ROWS($6:168))))</f>
        <v/>
      </c>
      <c r="I168" s="99" t="str">
        <f>IF(ROWS($6:168)&gt;COUNT($A:$A),"",INDEX('Data entry'!S:S,SMALL($A:$A,ROWS($6:168))))</f>
        <v/>
      </c>
      <c r="J168" s="32" t="str">
        <f>IF(ROWS($6:168)&gt;COUNT($A:$A),"",INDEX('Data entry'!AR:AR,SMALL($A:$A,ROWS($6:168))))</f>
        <v/>
      </c>
    </row>
    <row r="169" spans="1:10" x14ac:dyDescent="0.25">
      <c r="A169" s="32" t="str">
        <f>IF(OR('Data entry'!B169="Probable", 'Data entry'!B169="Confirmed"),ROW(),"")</f>
        <v/>
      </c>
      <c r="B169" s="32" t="str">
        <f>IF(ROWS($6:169)&gt;COUNT($A:$A),"",INDEX('Data entry'!H:H,SMALL($A:$A,ROWS($6:169))))</f>
        <v/>
      </c>
      <c r="C169" s="32" t="str">
        <f>IF(ROWS($6:169)&gt;COUNT($A:$A),"",INDEX('Data entry'!BJ:BJ,SMALL($A:$A,ROWS($6:169))))</f>
        <v/>
      </c>
      <c r="D169" s="99" t="str">
        <f>IF(ROWS($6:169)&gt;COUNT($A:$A),"",INDEX('Data entry'!R:R,SMALL($A:$A,ROWS($6:169))))</f>
        <v/>
      </c>
      <c r="E169" s="32" t="str">
        <f>IF(ROWS($6:169)&gt;COUNT($A:$A),"",INDEX('Data entry'!BM:BM,SMALL($A:$A,ROWS($6:169))))</f>
        <v/>
      </c>
      <c r="F169" s="32" t="str">
        <f>IF(ROWS($6:169)&gt;COUNT($A:$A),"",INDEX('Data entry'!BK:BK,SMALL($A:$A,ROWS($6:169))))</f>
        <v/>
      </c>
      <c r="G169" s="32" t="str">
        <f>IF(ROWS($6:169)&gt;COUNT($A:$A),"",INDEX('Data entry'!BL:BL,SMALL($A:$A,ROWS($6:169))))</f>
        <v/>
      </c>
      <c r="H169" s="32" t="str">
        <f>IF(ROWS($6:169)&gt;COUNT($A:$A),"",INDEX('Data entry'!BN:BN,SMALL($A:$A,ROWS($6:169))))</f>
        <v/>
      </c>
      <c r="I169" s="99" t="str">
        <f>IF(ROWS($6:169)&gt;COUNT($A:$A),"",INDEX('Data entry'!S:S,SMALL($A:$A,ROWS($6:169))))</f>
        <v/>
      </c>
      <c r="J169" s="32" t="str">
        <f>IF(ROWS($6:169)&gt;COUNT($A:$A),"",INDEX('Data entry'!AR:AR,SMALL($A:$A,ROWS($6:169))))</f>
        <v/>
      </c>
    </row>
    <row r="170" spans="1:10" x14ac:dyDescent="0.25">
      <c r="A170" s="32" t="str">
        <f>IF(OR('Data entry'!B170="Probable", 'Data entry'!B170="Confirmed"),ROW(),"")</f>
        <v/>
      </c>
      <c r="B170" s="32" t="str">
        <f>IF(ROWS($6:170)&gt;COUNT($A:$A),"",INDEX('Data entry'!H:H,SMALL($A:$A,ROWS($6:170))))</f>
        <v/>
      </c>
      <c r="C170" s="32" t="str">
        <f>IF(ROWS($6:170)&gt;COUNT($A:$A),"",INDEX('Data entry'!BJ:BJ,SMALL($A:$A,ROWS($6:170))))</f>
        <v/>
      </c>
      <c r="D170" s="99" t="str">
        <f>IF(ROWS($6:170)&gt;COUNT($A:$A),"",INDEX('Data entry'!R:R,SMALL($A:$A,ROWS($6:170))))</f>
        <v/>
      </c>
      <c r="E170" s="32" t="str">
        <f>IF(ROWS($6:170)&gt;COUNT($A:$A),"",INDEX('Data entry'!BM:BM,SMALL($A:$A,ROWS($6:170))))</f>
        <v/>
      </c>
      <c r="F170" s="32" t="str">
        <f>IF(ROWS($6:170)&gt;COUNT($A:$A),"",INDEX('Data entry'!BK:BK,SMALL($A:$A,ROWS($6:170))))</f>
        <v/>
      </c>
      <c r="G170" s="32" t="str">
        <f>IF(ROWS($6:170)&gt;COUNT($A:$A),"",INDEX('Data entry'!BL:BL,SMALL($A:$A,ROWS($6:170))))</f>
        <v/>
      </c>
      <c r="H170" s="32" t="str">
        <f>IF(ROWS($6:170)&gt;COUNT($A:$A),"",INDEX('Data entry'!BN:BN,SMALL($A:$A,ROWS($6:170))))</f>
        <v/>
      </c>
      <c r="I170" s="99" t="str">
        <f>IF(ROWS($6:170)&gt;COUNT($A:$A),"",INDEX('Data entry'!S:S,SMALL($A:$A,ROWS($6:170))))</f>
        <v/>
      </c>
      <c r="J170" s="32" t="str">
        <f>IF(ROWS($6:170)&gt;COUNT($A:$A),"",INDEX('Data entry'!AR:AR,SMALL($A:$A,ROWS($6:170))))</f>
        <v/>
      </c>
    </row>
    <row r="171" spans="1:10" x14ac:dyDescent="0.25">
      <c r="A171" s="32" t="str">
        <f>IF(OR('Data entry'!B171="Probable", 'Data entry'!B171="Confirmed"),ROW(),"")</f>
        <v/>
      </c>
      <c r="B171" s="32" t="str">
        <f>IF(ROWS($6:171)&gt;COUNT($A:$A),"",INDEX('Data entry'!H:H,SMALL($A:$A,ROWS($6:171))))</f>
        <v/>
      </c>
      <c r="C171" s="32" t="str">
        <f>IF(ROWS($6:171)&gt;COUNT($A:$A),"",INDEX('Data entry'!BJ:BJ,SMALL($A:$A,ROWS($6:171))))</f>
        <v/>
      </c>
      <c r="D171" s="99" t="str">
        <f>IF(ROWS($6:171)&gt;COUNT($A:$A),"",INDEX('Data entry'!R:R,SMALL($A:$A,ROWS($6:171))))</f>
        <v/>
      </c>
      <c r="E171" s="32" t="str">
        <f>IF(ROWS($6:171)&gt;COUNT($A:$A),"",INDEX('Data entry'!BM:BM,SMALL($A:$A,ROWS($6:171))))</f>
        <v/>
      </c>
      <c r="F171" s="32" t="str">
        <f>IF(ROWS($6:171)&gt;COUNT($A:$A),"",INDEX('Data entry'!BK:BK,SMALL($A:$A,ROWS($6:171))))</f>
        <v/>
      </c>
      <c r="G171" s="32" t="str">
        <f>IF(ROWS($6:171)&gt;COUNT($A:$A),"",INDEX('Data entry'!BL:BL,SMALL($A:$A,ROWS($6:171))))</f>
        <v/>
      </c>
      <c r="H171" s="32" t="str">
        <f>IF(ROWS($6:171)&gt;COUNT($A:$A),"",INDEX('Data entry'!BN:BN,SMALL($A:$A,ROWS($6:171))))</f>
        <v/>
      </c>
      <c r="I171" s="99" t="str">
        <f>IF(ROWS($6:171)&gt;COUNT($A:$A),"",INDEX('Data entry'!S:S,SMALL($A:$A,ROWS($6:171))))</f>
        <v/>
      </c>
      <c r="J171" s="32" t="str">
        <f>IF(ROWS($6:171)&gt;COUNT($A:$A),"",INDEX('Data entry'!AR:AR,SMALL($A:$A,ROWS($6:171))))</f>
        <v/>
      </c>
    </row>
    <row r="172" spans="1:10" x14ac:dyDescent="0.25">
      <c r="A172" s="32" t="str">
        <f>IF(OR('Data entry'!B172="Probable", 'Data entry'!B172="Confirmed"),ROW(),"")</f>
        <v/>
      </c>
      <c r="B172" s="32" t="str">
        <f>IF(ROWS($6:172)&gt;COUNT($A:$A),"",INDEX('Data entry'!H:H,SMALL($A:$A,ROWS($6:172))))</f>
        <v/>
      </c>
      <c r="C172" s="32" t="str">
        <f>IF(ROWS($6:172)&gt;COUNT($A:$A),"",INDEX('Data entry'!BJ:BJ,SMALL($A:$A,ROWS($6:172))))</f>
        <v/>
      </c>
      <c r="D172" s="99" t="str">
        <f>IF(ROWS($6:172)&gt;COUNT($A:$A),"",INDEX('Data entry'!R:R,SMALL($A:$A,ROWS($6:172))))</f>
        <v/>
      </c>
      <c r="E172" s="32" t="str">
        <f>IF(ROWS($6:172)&gt;COUNT($A:$A),"",INDEX('Data entry'!BM:BM,SMALL($A:$A,ROWS($6:172))))</f>
        <v/>
      </c>
      <c r="F172" s="32" t="str">
        <f>IF(ROWS($6:172)&gt;COUNT($A:$A),"",INDEX('Data entry'!BK:BK,SMALL($A:$A,ROWS($6:172))))</f>
        <v/>
      </c>
      <c r="G172" s="32" t="str">
        <f>IF(ROWS($6:172)&gt;COUNT($A:$A),"",INDEX('Data entry'!BL:BL,SMALL($A:$A,ROWS($6:172))))</f>
        <v/>
      </c>
      <c r="H172" s="32" t="str">
        <f>IF(ROWS($6:172)&gt;COUNT($A:$A),"",INDEX('Data entry'!BN:BN,SMALL($A:$A,ROWS($6:172))))</f>
        <v/>
      </c>
      <c r="I172" s="99" t="str">
        <f>IF(ROWS($6:172)&gt;COUNT($A:$A),"",INDEX('Data entry'!S:S,SMALL($A:$A,ROWS($6:172))))</f>
        <v/>
      </c>
      <c r="J172" s="32" t="str">
        <f>IF(ROWS($6:172)&gt;COUNT($A:$A),"",INDEX('Data entry'!AR:AR,SMALL($A:$A,ROWS($6:172))))</f>
        <v/>
      </c>
    </row>
    <row r="173" spans="1:10" x14ac:dyDescent="0.25">
      <c r="A173" s="32" t="str">
        <f>IF(OR('Data entry'!B173="Probable", 'Data entry'!B173="Confirmed"),ROW(),"")</f>
        <v/>
      </c>
      <c r="B173" s="32" t="str">
        <f>IF(ROWS($6:173)&gt;COUNT($A:$A),"",INDEX('Data entry'!H:H,SMALL($A:$A,ROWS($6:173))))</f>
        <v/>
      </c>
      <c r="C173" s="32" t="str">
        <f>IF(ROWS($6:173)&gt;COUNT($A:$A),"",INDEX('Data entry'!BJ:BJ,SMALL($A:$A,ROWS($6:173))))</f>
        <v/>
      </c>
      <c r="D173" s="99" t="str">
        <f>IF(ROWS($6:173)&gt;COUNT($A:$A),"",INDEX('Data entry'!R:R,SMALL($A:$A,ROWS($6:173))))</f>
        <v/>
      </c>
      <c r="E173" s="32" t="str">
        <f>IF(ROWS($6:173)&gt;COUNT($A:$A),"",INDEX('Data entry'!BM:BM,SMALL($A:$A,ROWS($6:173))))</f>
        <v/>
      </c>
      <c r="F173" s="32" t="str">
        <f>IF(ROWS($6:173)&gt;COUNT($A:$A),"",INDEX('Data entry'!BK:BK,SMALL($A:$A,ROWS($6:173))))</f>
        <v/>
      </c>
      <c r="G173" s="32" t="str">
        <f>IF(ROWS($6:173)&gt;COUNT($A:$A),"",INDEX('Data entry'!BL:BL,SMALL($A:$A,ROWS($6:173))))</f>
        <v/>
      </c>
      <c r="H173" s="32" t="str">
        <f>IF(ROWS($6:173)&gt;COUNT($A:$A),"",INDEX('Data entry'!BN:BN,SMALL($A:$A,ROWS($6:173))))</f>
        <v/>
      </c>
      <c r="I173" s="99" t="str">
        <f>IF(ROWS($6:173)&gt;COUNT($A:$A),"",INDEX('Data entry'!S:S,SMALL($A:$A,ROWS($6:173))))</f>
        <v/>
      </c>
      <c r="J173" s="32" t="str">
        <f>IF(ROWS($6:173)&gt;COUNT($A:$A),"",INDEX('Data entry'!AR:AR,SMALL($A:$A,ROWS($6:173))))</f>
        <v/>
      </c>
    </row>
    <row r="174" spans="1:10" x14ac:dyDescent="0.25">
      <c r="A174" s="32" t="str">
        <f>IF(OR('Data entry'!B174="Probable", 'Data entry'!B174="Confirmed"),ROW(),"")</f>
        <v/>
      </c>
      <c r="B174" s="32" t="str">
        <f>IF(ROWS($6:174)&gt;COUNT($A:$A),"",INDEX('Data entry'!H:H,SMALL($A:$A,ROWS($6:174))))</f>
        <v/>
      </c>
      <c r="C174" s="32" t="str">
        <f>IF(ROWS($6:174)&gt;COUNT($A:$A),"",INDEX('Data entry'!BJ:BJ,SMALL($A:$A,ROWS($6:174))))</f>
        <v/>
      </c>
      <c r="D174" s="99" t="str">
        <f>IF(ROWS($6:174)&gt;COUNT($A:$A),"",INDEX('Data entry'!R:R,SMALL($A:$A,ROWS($6:174))))</f>
        <v/>
      </c>
      <c r="E174" s="32" t="str">
        <f>IF(ROWS($6:174)&gt;COUNT($A:$A),"",INDEX('Data entry'!BM:BM,SMALL($A:$A,ROWS($6:174))))</f>
        <v/>
      </c>
      <c r="F174" s="32" t="str">
        <f>IF(ROWS($6:174)&gt;COUNT($A:$A),"",INDEX('Data entry'!BK:BK,SMALL($A:$A,ROWS($6:174))))</f>
        <v/>
      </c>
      <c r="G174" s="32" t="str">
        <f>IF(ROWS($6:174)&gt;COUNT($A:$A),"",INDEX('Data entry'!BL:BL,SMALL($A:$A,ROWS($6:174))))</f>
        <v/>
      </c>
      <c r="H174" s="32" t="str">
        <f>IF(ROWS($6:174)&gt;COUNT($A:$A),"",INDEX('Data entry'!BN:BN,SMALL($A:$A,ROWS($6:174))))</f>
        <v/>
      </c>
      <c r="I174" s="99" t="str">
        <f>IF(ROWS($6:174)&gt;COUNT($A:$A),"",INDEX('Data entry'!S:S,SMALL($A:$A,ROWS($6:174))))</f>
        <v/>
      </c>
      <c r="J174" s="32" t="str">
        <f>IF(ROWS($6:174)&gt;COUNT($A:$A),"",INDEX('Data entry'!AR:AR,SMALL($A:$A,ROWS($6:174))))</f>
        <v/>
      </c>
    </row>
    <row r="175" spans="1:10" x14ac:dyDescent="0.25">
      <c r="A175" s="32" t="str">
        <f>IF(OR('Data entry'!B175="Probable", 'Data entry'!B175="Confirmed"),ROW(),"")</f>
        <v/>
      </c>
      <c r="B175" s="32" t="str">
        <f>IF(ROWS($6:175)&gt;COUNT($A:$A),"",INDEX('Data entry'!H:H,SMALL($A:$A,ROWS($6:175))))</f>
        <v/>
      </c>
      <c r="C175" s="32" t="str">
        <f>IF(ROWS($6:175)&gt;COUNT($A:$A),"",INDEX('Data entry'!BJ:BJ,SMALL($A:$A,ROWS($6:175))))</f>
        <v/>
      </c>
      <c r="D175" s="99" t="str">
        <f>IF(ROWS($6:175)&gt;COUNT($A:$A),"",INDEX('Data entry'!R:R,SMALL($A:$A,ROWS($6:175))))</f>
        <v/>
      </c>
      <c r="E175" s="32" t="str">
        <f>IF(ROWS($6:175)&gt;COUNT($A:$A),"",INDEX('Data entry'!BM:BM,SMALL($A:$A,ROWS($6:175))))</f>
        <v/>
      </c>
      <c r="F175" s="32" t="str">
        <f>IF(ROWS($6:175)&gt;COUNT($A:$A),"",INDEX('Data entry'!BK:BK,SMALL($A:$A,ROWS($6:175))))</f>
        <v/>
      </c>
      <c r="G175" s="32" t="str">
        <f>IF(ROWS($6:175)&gt;COUNT($A:$A),"",INDEX('Data entry'!BL:BL,SMALL($A:$A,ROWS($6:175))))</f>
        <v/>
      </c>
      <c r="H175" s="32" t="str">
        <f>IF(ROWS($6:175)&gt;COUNT($A:$A),"",INDEX('Data entry'!BN:BN,SMALL($A:$A,ROWS($6:175))))</f>
        <v/>
      </c>
      <c r="I175" s="99" t="str">
        <f>IF(ROWS($6:175)&gt;COUNT($A:$A),"",INDEX('Data entry'!S:S,SMALL($A:$A,ROWS($6:175))))</f>
        <v/>
      </c>
      <c r="J175" s="32" t="str">
        <f>IF(ROWS($6:175)&gt;COUNT($A:$A),"",INDEX('Data entry'!AR:AR,SMALL($A:$A,ROWS($6:175))))</f>
        <v/>
      </c>
    </row>
    <row r="176" spans="1:10" x14ac:dyDescent="0.25">
      <c r="A176" s="32" t="str">
        <f>IF(OR('Data entry'!B176="Probable", 'Data entry'!B176="Confirmed"),ROW(),"")</f>
        <v/>
      </c>
      <c r="B176" s="32" t="str">
        <f>IF(ROWS($6:176)&gt;COUNT($A:$A),"",INDEX('Data entry'!H:H,SMALL($A:$A,ROWS($6:176))))</f>
        <v/>
      </c>
      <c r="C176" s="32" t="str">
        <f>IF(ROWS($6:176)&gt;COUNT($A:$A),"",INDEX('Data entry'!BJ:BJ,SMALL($A:$A,ROWS($6:176))))</f>
        <v/>
      </c>
      <c r="D176" s="99" t="str">
        <f>IF(ROWS($6:176)&gt;COUNT($A:$A),"",INDEX('Data entry'!R:R,SMALL($A:$A,ROWS($6:176))))</f>
        <v/>
      </c>
      <c r="E176" s="32" t="str">
        <f>IF(ROWS($6:176)&gt;COUNT($A:$A),"",INDEX('Data entry'!BM:BM,SMALL($A:$A,ROWS($6:176))))</f>
        <v/>
      </c>
      <c r="F176" s="32" t="str">
        <f>IF(ROWS($6:176)&gt;COUNT($A:$A),"",INDEX('Data entry'!BK:BK,SMALL($A:$A,ROWS($6:176))))</f>
        <v/>
      </c>
      <c r="G176" s="32" t="str">
        <f>IF(ROWS($6:176)&gt;COUNT($A:$A),"",INDEX('Data entry'!BL:BL,SMALL($A:$A,ROWS($6:176))))</f>
        <v/>
      </c>
      <c r="H176" s="32" t="str">
        <f>IF(ROWS($6:176)&gt;COUNT($A:$A),"",INDEX('Data entry'!BN:BN,SMALL($A:$A,ROWS($6:176))))</f>
        <v/>
      </c>
      <c r="I176" s="99" t="str">
        <f>IF(ROWS($6:176)&gt;COUNT($A:$A),"",INDEX('Data entry'!S:S,SMALL($A:$A,ROWS($6:176))))</f>
        <v/>
      </c>
      <c r="J176" s="32" t="str">
        <f>IF(ROWS($6:176)&gt;COUNT($A:$A),"",INDEX('Data entry'!AR:AR,SMALL($A:$A,ROWS($6:176))))</f>
        <v/>
      </c>
    </row>
    <row r="177" spans="1:10" x14ac:dyDescent="0.25">
      <c r="A177" s="32" t="str">
        <f>IF(OR('Data entry'!B177="Probable", 'Data entry'!B177="Confirmed"),ROW(),"")</f>
        <v/>
      </c>
      <c r="B177" s="32" t="str">
        <f>IF(ROWS($6:177)&gt;COUNT($A:$A),"",INDEX('Data entry'!H:H,SMALL($A:$A,ROWS($6:177))))</f>
        <v/>
      </c>
      <c r="C177" s="32" t="str">
        <f>IF(ROWS($6:177)&gt;COUNT($A:$A),"",INDEX('Data entry'!BJ:BJ,SMALL($A:$A,ROWS($6:177))))</f>
        <v/>
      </c>
      <c r="D177" s="99" t="str">
        <f>IF(ROWS($6:177)&gt;COUNT($A:$A),"",INDEX('Data entry'!R:R,SMALL($A:$A,ROWS($6:177))))</f>
        <v/>
      </c>
      <c r="E177" s="32" t="str">
        <f>IF(ROWS($6:177)&gt;COUNT($A:$A),"",INDEX('Data entry'!BM:BM,SMALL($A:$A,ROWS($6:177))))</f>
        <v/>
      </c>
      <c r="F177" s="32" t="str">
        <f>IF(ROWS($6:177)&gt;COUNT($A:$A),"",INDEX('Data entry'!BK:BK,SMALL($A:$A,ROWS($6:177))))</f>
        <v/>
      </c>
      <c r="G177" s="32" t="str">
        <f>IF(ROWS($6:177)&gt;COUNT($A:$A),"",INDEX('Data entry'!BL:BL,SMALL($A:$A,ROWS($6:177))))</f>
        <v/>
      </c>
      <c r="H177" s="32" t="str">
        <f>IF(ROWS($6:177)&gt;COUNT($A:$A),"",INDEX('Data entry'!BN:BN,SMALL($A:$A,ROWS($6:177))))</f>
        <v/>
      </c>
      <c r="I177" s="99" t="str">
        <f>IF(ROWS($6:177)&gt;COUNT($A:$A),"",INDEX('Data entry'!S:S,SMALL($A:$A,ROWS($6:177))))</f>
        <v/>
      </c>
      <c r="J177" s="32" t="str">
        <f>IF(ROWS($6:177)&gt;COUNT($A:$A),"",INDEX('Data entry'!AR:AR,SMALL($A:$A,ROWS($6:177))))</f>
        <v/>
      </c>
    </row>
    <row r="178" spans="1:10" x14ac:dyDescent="0.25">
      <c r="A178" s="32" t="str">
        <f>IF(OR('Data entry'!B178="Probable", 'Data entry'!B178="Confirmed"),ROW(),"")</f>
        <v/>
      </c>
      <c r="B178" s="32" t="str">
        <f>IF(ROWS($6:178)&gt;COUNT($A:$A),"",INDEX('Data entry'!H:H,SMALL($A:$A,ROWS($6:178))))</f>
        <v/>
      </c>
      <c r="C178" s="32" t="str">
        <f>IF(ROWS($6:178)&gt;COUNT($A:$A),"",INDEX('Data entry'!BJ:BJ,SMALL($A:$A,ROWS($6:178))))</f>
        <v/>
      </c>
      <c r="D178" s="99" t="str">
        <f>IF(ROWS($6:178)&gt;COUNT($A:$A),"",INDEX('Data entry'!R:R,SMALL($A:$A,ROWS($6:178))))</f>
        <v/>
      </c>
      <c r="E178" s="32" t="str">
        <f>IF(ROWS($6:178)&gt;COUNT($A:$A),"",INDEX('Data entry'!BM:BM,SMALL($A:$A,ROWS($6:178))))</f>
        <v/>
      </c>
      <c r="F178" s="32" t="str">
        <f>IF(ROWS($6:178)&gt;COUNT($A:$A),"",INDEX('Data entry'!BK:BK,SMALL($A:$A,ROWS($6:178))))</f>
        <v/>
      </c>
      <c r="G178" s="32" t="str">
        <f>IF(ROWS($6:178)&gt;COUNT($A:$A),"",INDEX('Data entry'!BL:BL,SMALL($A:$A,ROWS($6:178))))</f>
        <v/>
      </c>
      <c r="H178" s="32" t="str">
        <f>IF(ROWS($6:178)&gt;COUNT($A:$A),"",INDEX('Data entry'!BN:BN,SMALL($A:$A,ROWS($6:178))))</f>
        <v/>
      </c>
      <c r="I178" s="99" t="str">
        <f>IF(ROWS($6:178)&gt;COUNT($A:$A),"",INDEX('Data entry'!S:S,SMALL($A:$A,ROWS($6:178))))</f>
        <v/>
      </c>
      <c r="J178" s="32" t="str">
        <f>IF(ROWS($6:178)&gt;COUNT($A:$A),"",INDEX('Data entry'!AR:AR,SMALL($A:$A,ROWS($6:178))))</f>
        <v/>
      </c>
    </row>
    <row r="179" spans="1:10" x14ac:dyDescent="0.25">
      <c r="A179" s="32" t="str">
        <f>IF(OR('Data entry'!B179="Probable", 'Data entry'!B179="Confirmed"),ROW(),"")</f>
        <v/>
      </c>
      <c r="B179" s="32" t="str">
        <f>IF(ROWS($6:179)&gt;COUNT($A:$A),"",INDEX('Data entry'!H:H,SMALL($A:$A,ROWS($6:179))))</f>
        <v/>
      </c>
      <c r="C179" s="32" t="str">
        <f>IF(ROWS($6:179)&gt;COUNT($A:$A),"",INDEX('Data entry'!BJ:BJ,SMALL($A:$A,ROWS($6:179))))</f>
        <v/>
      </c>
      <c r="D179" s="99" t="str">
        <f>IF(ROWS($6:179)&gt;COUNT($A:$A),"",INDEX('Data entry'!R:R,SMALL($A:$A,ROWS($6:179))))</f>
        <v/>
      </c>
      <c r="E179" s="32" t="str">
        <f>IF(ROWS($6:179)&gt;COUNT($A:$A),"",INDEX('Data entry'!BM:BM,SMALL($A:$A,ROWS($6:179))))</f>
        <v/>
      </c>
      <c r="F179" s="32" t="str">
        <f>IF(ROWS($6:179)&gt;COUNT($A:$A),"",INDEX('Data entry'!BK:BK,SMALL($A:$A,ROWS($6:179))))</f>
        <v/>
      </c>
      <c r="G179" s="32" t="str">
        <f>IF(ROWS($6:179)&gt;COUNT($A:$A),"",INDEX('Data entry'!BL:BL,SMALL($A:$A,ROWS($6:179))))</f>
        <v/>
      </c>
      <c r="H179" s="32" t="str">
        <f>IF(ROWS($6:179)&gt;COUNT($A:$A),"",INDEX('Data entry'!BN:BN,SMALL($A:$A,ROWS($6:179))))</f>
        <v/>
      </c>
      <c r="I179" s="99" t="str">
        <f>IF(ROWS($6:179)&gt;COUNT($A:$A),"",INDEX('Data entry'!S:S,SMALL($A:$A,ROWS($6:179))))</f>
        <v/>
      </c>
      <c r="J179" s="32" t="str">
        <f>IF(ROWS($6:179)&gt;COUNT($A:$A),"",INDEX('Data entry'!AR:AR,SMALL($A:$A,ROWS($6:179))))</f>
        <v/>
      </c>
    </row>
    <row r="180" spans="1:10" x14ac:dyDescent="0.25">
      <c r="A180" s="32" t="str">
        <f>IF(OR('Data entry'!B180="Probable", 'Data entry'!B180="Confirmed"),ROW(),"")</f>
        <v/>
      </c>
      <c r="B180" s="32" t="str">
        <f>IF(ROWS($6:180)&gt;COUNT($A:$A),"",INDEX('Data entry'!H:H,SMALL($A:$A,ROWS($6:180))))</f>
        <v/>
      </c>
      <c r="C180" s="32" t="str">
        <f>IF(ROWS($6:180)&gt;COUNT($A:$A),"",INDEX('Data entry'!BJ:BJ,SMALL($A:$A,ROWS($6:180))))</f>
        <v/>
      </c>
      <c r="D180" s="99" t="str">
        <f>IF(ROWS($6:180)&gt;COUNT($A:$A),"",INDEX('Data entry'!R:R,SMALL($A:$A,ROWS($6:180))))</f>
        <v/>
      </c>
      <c r="E180" s="32" t="str">
        <f>IF(ROWS($6:180)&gt;COUNT($A:$A),"",INDEX('Data entry'!BM:BM,SMALL($A:$A,ROWS($6:180))))</f>
        <v/>
      </c>
      <c r="F180" s="32" t="str">
        <f>IF(ROWS($6:180)&gt;COUNT($A:$A),"",INDEX('Data entry'!BK:BK,SMALL($A:$A,ROWS($6:180))))</f>
        <v/>
      </c>
      <c r="G180" s="32" t="str">
        <f>IF(ROWS($6:180)&gt;COUNT($A:$A),"",INDEX('Data entry'!BL:BL,SMALL($A:$A,ROWS($6:180))))</f>
        <v/>
      </c>
      <c r="H180" s="32" t="str">
        <f>IF(ROWS($6:180)&gt;COUNT($A:$A),"",INDEX('Data entry'!BN:BN,SMALL($A:$A,ROWS($6:180))))</f>
        <v/>
      </c>
      <c r="I180" s="99" t="str">
        <f>IF(ROWS($6:180)&gt;COUNT($A:$A),"",INDEX('Data entry'!S:S,SMALL($A:$A,ROWS($6:180))))</f>
        <v/>
      </c>
      <c r="J180" s="32" t="str">
        <f>IF(ROWS($6:180)&gt;COUNT($A:$A),"",INDEX('Data entry'!AR:AR,SMALL($A:$A,ROWS($6:180))))</f>
        <v/>
      </c>
    </row>
    <row r="181" spans="1:10" x14ac:dyDescent="0.25">
      <c r="A181" s="32" t="str">
        <f>IF(OR('Data entry'!B181="Probable", 'Data entry'!B181="Confirmed"),ROW(),"")</f>
        <v/>
      </c>
      <c r="B181" s="32" t="str">
        <f>IF(ROWS($6:181)&gt;COUNT($A:$A),"",INDEX('Data entry'!H:H,SMALL($A:$A,ROWS($6:181))))</f>
        <v/>
      </c>
      <c r="C181" s="32" t="str">
        <f>IF(ROWS($6:181)&gt;COUNT($A:$A),"",INDEX('Data entry'!BJ:BJ,SMALL($A:$A,ROWS($6:181))))</f>
        <v/>
      </c>
      <c r="D181" s="99" t="str">
        <f>IF(ROWS($6:181)&gt;COUNT($A:$A),"",INDEX('Data entry'!R:R,SMALL($A:$A,ROWS($6:181))))</f>
        <v/>
      </c>
      <c r="E181" s="32" t="str">
        <f>IF(ROWS($6:181)&gt;COUNT($A:$A),"",INDEX('Data entry'!BM:BM,SMALL($A:$A,ROWS($6:181))))</f>
        <v/>
      </c>
      <c r="F181" s="32" t="str">
        <f>IF(ROWS($6:181)&gt;COUNT($A:$A),"",INDEX('Data entry'!BK:BK,SMALL($A:$A,ROWS($6:181))))</f>
        <v/>
      </c>
      <c r="G181" s="32" t="str">
        <f>IF(ROWS($6:181)&gt;COUNT($A:$A),"",INDEX('Data entry'!BL:BL,SMALL($A:$A,ROWS($6:181))))</f>
        <v/>
      </c>
      <c r="H181" s="32" t="str">
        <f>IF(ROWS($6:181)&gt;COUNT($A:$A),"",INDEX('Data entry'!BN:BN,SMALL($A:$A,ROWS($6:181))))</f>
        <v/>
      </c>
      <c r="I181" s="99" t="str">
        <f>IF(ROWS($6:181)&gt;COUNT($A:$A),"",INDEX('Data entry'!S:S,SMALL($A:$A,ROWS($6:181))))</f>
        <v/>
      </c>
      <c r="J181" s="32" t="str">
        <f>IF(ROWS($6:181)&gt;COUNT($A:$A),"",INDEX('Data entry'!AR:AR,SMALL($A:$A,ROWS($6:181))))</f>
        <v/>
      </c>
    </row>
    <row r="182" spans="1:10" x14ac:dyDescent="0.25">
      <c r="A182" s="32" t="str">
        <f>IF(OR('Data entry'!B182="Probable", 'Data entry'!B182="Confirmed"),ROW(),"")</f>
        <v/>
      </c>
      <c r="B182" s="32" t="str">
        <f>IF(ROWS($6:182)&gt;COUNT($A:$A),"",INDEX('Data entry'!H:H,SMALL($A:$A,ROWS($6:182))))</f>
        <v/>
      </c>
      <c r="C182" s="32" t="str">
        <f>IF(ROWS($6:182)&gt;COUNT($A:$A),"",INDEX('Data entry'!BJ:BJ,SMALL($A:$A,ROWS($6:182))))</f>
        <v/>
      </c>
      <c r="D182" s="99" t="str">
        <f>IF(ROWS($6:182)&gt;COUNT($A:$A),"",INDEX('Data entry'!R:R,SMALL($A:$A,ROWS($6:182))))</f>
        <v/>
      </c>
      <c r="E182" s="32" t="str">
        <f>IF(ROWS($6:182)&gt;COUNT($A:$A),"",INDEX('Data entry'!BM:BM,SMALL($A:$A,ROWS($6:182))))</f>
        <v/>
      </c>
      <c r="F182" s="32" t="str">
        <f>IF(ROWS($6:182)&gt;COUNT($A:$A),"",INDEX('Data entry'!BK:BK,SMALL($A:$A,ROWS($6:182))))</f>
        <v/>
      </c>
      <c r="G182" s="32" t="str">
        <f>IF(ROWS($6:182)&gt;COUNT($A:$A),"",INDEX('Data entry'!BL:BL,SMALL($A:$A,ROWS($6:182))))</f>
        <v/>
      </c>
      <c r="H182" s="32" t="str">
        <f>IF(ROWS($6:182)&gt;COUNT($A:$A),"",INDEX('Data entry'!BN:BN,SMALL($A:$A,ROWS($6:182))))</f>
        <v/>
      </c>
      <c r="I182" s="99" t="str">
        <f>IF(ROWS($6:182)&gt;COUNT($A:$A),"",INDEX('Data entry'!S:S,SMALL($A:$A,ROWS($6:182))))</f>
        <v/>
      </c>
      <c r="J182" s="32" t="str">
        <f>IF(ROWS($6:182)&gt;COUNT($A:$A),"",INDEX('Data entry'!AR:AR,SMALL($A:$A,ROWS($6:182))))</f>
        <v/>
      </c>
    </row>
    <row r="183" spans="1:10" x14ac:dyDescent="0.25">
      <c r="A183" s="32" t="str">
        <f>IF(OR('Data entry'!B183="Probable", 'Data entry'!B183="Confirmed"),ROW(),"")</f>
        <v/>
      </c>
      <c r="B183" s="32" t="str">
        <f>IF(ROWS($6:183)&gt;COUNT($A:$A),"",INDEX('Data entry'!H:H,SMALL($A:$A,ROWS($6:183))))</f>
        <v/>
      </c>
      <c r="C183" s="32" t="str">
        <f>IF(ROWS($6:183)&gt;COUNT($A:$A),"",INDEX('Data entry'!BJ:BJ,SMALL($A:$A,ROWS($6:183))))</f>
        <v/>
      </c>
      <c r="D183" s="99" t="str">
        <f>IF(ROWS($6:183)&gt;COUNT($A:$A),"",INDEX('Data entry'!R:R,SMALL($A:$A,ROWS($6:183))))</f>
        <v/>
      </c>
      <c r="E183" s="32" t="str">
        <f>IF(ROWS($6:183)&gt;COUNT($A:$A),"",INDEX('Data entry'!BM:BM,SMALL($A:$A,ROWS($6:183))))</f>
        <v/>
      </c>
      <c r="F183" s="32" t="str">
        <f>IF(ROWS($6:183)&gt;COUNT($A:$A),"",INDEX('Data entry'!BK:BK,SMALL($A:$A,ROWS($6:183))))</f>
        <v/>
      </c>
      <c r="G183" s="32" t="str">
        <f>IF(ROWS($6:183)&gt;COUNT($A:$A),"",INDEX('Data entry'!BL:BL,SMALL($A:$A,ROWS($6:183))))</f>
        <v/>
      </c>
      <c r="H183" s="32" t="str">
        <f>IF(ROWS($6:183)&gt;COUNT($A:$A),"",INDEX('Data entry'!BN:BN,SMALL($A:$A,ROWS($6:183))))</f>
        <v/>
      </c>
      <c r="I183" s="99" t="str">
        <f>IF(ROWS($6:183)&gt;COUNT($A:$A),"",INDEX('Data entry'!S:S,SMALL($A:$A,ROWS($6:183))))</f>
        <v/>
      </c>
      <c r="J183" s="32" t="str">
        <f>IF(ROWS($6:183)&gt;COUNT($A:$A),"",INDEX('Data entry'!AR:AR,SMALL($A:$A,ROWS($6:183))))</f>
        <v/>
      </c>
    </row>
    <row r="184" spans="1:10" x14ac:dyDescent="0.25">
      <c r="A184" s="32" t="str">
        <f>IF(OR('Data entry'!B184="Probable", 'Data entry'!B184="Confirmed"),ROW(),"")</f>
        <v/>
      </c>
      <c r="B184" s="32" t="str">
        <f>IF(ROWS($6:184)&gt;COUNT($A:$A),"",INDEX('Data entry'!H:H,SMALL($A:$A,ROWS($6:184))))</f>
        <v/>
      </c>
      <c r="C184" s="32" t="str">
        <f>IF(ROWS($6:184)&gt;COUNT($A:$A),"",INDEX('Data entry'!BJ:BJ,SMALL($A:$A,ROWS($6:184))))</f>
        <v/>
      </c>
      <c r="D184" s="99" t="str">
        <f>IF(ROWS($6:184)&gt;COUNT($A:$A),"",INDEX('Data entry'!R:R,SMALL($A:$A,ROWS($6:184))))</f>
        <v/>
      </c>
      <c r="E184" s="32" t="str">
        <f>IF(ROWS($6:184)&gt;COUNT($A:$A),"",INDEX('Data entry'!BM:BM,SMALL($A:$A,ROWS($6:184))))</f>
        <v/>
      </c>
      <c r="F184" s="32" t="str">
        <f>IF(ROWS($6:184)&gt;COUNT($A:$A),"",INDEX('Data entry'!BK:BK,SMALL($A:$A,ROWS($6:184))))</f>
        <v/>
      </c>
      <c r="G184" s="32" t="str">
        <f>IF(ROWS($6:184)&gt;COUNT($A:$A),"",INDEX('Data entry'!BL:BL,SMALL($A:$A,ROWS($6:184))))</f>
        <v/>
      </c>
      <c r="H184" s="32" t="str">
        <f>IF(ROWS($6:184)&gt;COUNT($A:$A),"",INDEX('Data entry'!BN:BN,SMALL($A:$A,ROWS($6:184))))</f>
        <v/>
      </c>
      <c r="I184" s="99" t="str">
        <f>IF(ROWS($6:184)&gt;COUNT($A:$A),"",INDEX('Data entry'!S:S,SMALL($A:$A,ROWS($6:184))))</f>
        <v/>
      </c>
      <c r="J184" s="32" t="str">
        <f>IF(ROWS($6:184)&gt;COUNT($A:$A),"",INDEX('Data entry'!AR:AR,SMALL($A:$A,ROWS($6:184))))</f>
        <v/>
      </c>
    </row>
    <row r="185" spans="1:10" x14ac:dyDescent="0.25">
      <c r="A185" s="32" t="str">
        <f>IF(OR('Data entry'!B185="Probable", 'Data entry'!B185="Confirmed"),ROW(),"")</f>
        <v/>
      </c>
      <c r="B185" s="32" t="str">
        <f>IF(ROWS($6:185)&gt;COUNT($A:$A),"",INDEX('Data entry'!H:H,SMALL($A:$A,ROWS($6:185))))</f>
        <v/>
      </c>
      <c r="C185" s="32" t="str">
        <f>IF(ROWS($6:185)&gt;COUNT($A:$A),"",INDEX('Data entry'!BJ:BJ,SMALL($A:$A,ROWS($6:185))))</f>
        <v/>
      </c>
      <c r="D185" s="99" t="str">
        <f>IF(ROWS($6:185)&gt;COUNT($A:$A),"",INDEX('Data entry'!R:R,SMALL($A:$A,ROWS($6:185))))</f>
        <v/>
      </c>
      <c r="E185" s="32" t="str">
        <f>IF(ROWS($6:185)&gt;COUNT($A:$A),"",INDEX('Data entry'!BM:BM,SMALL($A:$A,ROWS($6:185))))</f>
        <v/>
      </c>
      <c r="F185" s="32" t="str">
        <f>IF(ROWS($6:185)&gt;COUNT($A:$A),"",INDEX('Data entry'!BK:BK,SMALL($A:$A,ROWS($6:185))))</f>
        <v/>
      </c>
      <c r="G185" s="32" t="str">
        <f>IF(ROWS($6:185)&gt;COUNT($A:$A),"",INDEX('Data entry'!BL:BL,SMALL($A:$A,ROWS($6:185))))</f>
        <v/>
      </c>
      <c r="H185" s="32" t="str">
        <f>IF(ROWS($6:185)&gt;COUNT($A:$A),"",INDEX('Data entry'!BN:BN,SMALL($A:$A,ROWS($6:185))))</f>
        <v/>
      </c>
      <c r="I185" s="99" t="str">
        <f>IF(ROWS($6:185)&gt;COUNT($A:$A),"",INDEX('Data entry'!S:S,SMALL($A:$A,ROWS($6:185))))</f>
        <v/>
      </c>
      <c r="J185" s="32" t="str">
        <f>IF(ROWS($6:185)&gt;COUNT($A:$A),"",INDEX('Data entry'!AR:AR,SMALL($A:$A,ROWS($6:185))))</f>
        <v/>
      </c>
    </row>
    <row r="186" spans="1:10" x14ac:dyDescent="0.25">
      <c r="A186" s="32" t="str">
        <f>IF(OR('Data entry'!B186="Probable", 'Data entry'!B186="Confirmed"),ROW(),"")</f>
        <v/>
      </c>
      <c r="B186" s="32" t="str">
        <f>IF(ROWS($6:186)&gt;COUNT($A:$A),"",INDEX('Data entry'!H:H,SMALL($A:$A,ROWS($6:186))))</f>
        <v/>
      </c>
      <c r="C186" s="32" t="str">
        <f>IF(ROWS($6:186)&gt;COUNT($A:$A),"",INDEX('Data entry'!BJ:BJ,SMALL($A:$A,ROWS($6:186))))</f>
        <v/>
      </c>
      <c r="D186" s="99" t="str">
        <f>IF(ROWS($6:186)&gt;COUNT($A:$A),"",INDEX('Data entry'!R:R,SMALL($A:$A,ROWS($6:186))))</f>
        <v/>
      </c>
      <c r="E186" s="32" t="str">
        <f>IF(ROWS($6:186)&gt;COUNT($A:$A),"",INDEX('Data entry'!BM:BM,SMALL($A:$A,ROWS($6:186))))</f>
        <v/>
      </c>
      <c r="F186" s="32" t="str">
        <f>IF(ROWS($6:186)&gt;COUNT($A:$A),"",INDEX('Data entry'!BK:BK,SMALL($A:$A,ROWS($6:186))))</f>
        <v/>
      </c>
      <c r="G186" s="32" t="str">
        <f>IF(ROWS($6:186)&gt;COUNT($A:$A),"",INDEX('Data entry'!BL:BL,SMALL($A:$A,ROWS($6:186))))</f>
        <v/>
      </c>
      <c r="H186" s="32" t="str">
        <f>IF(ROWS($6:186)&gt;COUNT($A:$A),"",INDEX('Data entry'!BN:BN,SMALL($A:$A,ROWS($6:186))))</f>
        <v/>
      </c>
      <c r="I186" s="99" t="str">
        <f>IF(ROWS($6:186)&gt;COUNT($A:$A),"",INDEX('Data entry'!S:S,SMALL($A:$A,ROWS($6:186))))</f>
        <v/>
      </c>
      <c r="J186" s="32" t="str">
        <f>IF(ROWS($6:186)&gt;COUNT($A:$A),"",INDEX('Data entry'!AR:AR,SMALL($A:$A,ROWS($6:186))))</f>
        <v/>
      </c>
    </row>
    <row r="187" spans="1:10" x14ac:dyDescent="0.25">
      <c r="A187" s="32" t="str">
        <f>IF(OR('Data entry'!B187="Probable", 'Data entry'!B187="Confirmed"),ROW(),"")</f>
        <v/>
      </c>
      <c r="B187" s="32" t="str">
        <f>IF(ROWS($6:187)&gt;COUNT($A:$A),"",INDEX('Data entry'!H:H,SMALL($A:$A,ROWS($6:187))))</f>
        <v/>
      </c>
      <c r="C187" s="32" t="str">
        <f>IF(ROWS($6:187)&gt;COUNT($A:$A),"",INDEX('Data entry'!BJ:BJ,SMALL($A:$A,ROWS($6:187))))</f>
        <v/>
      </c>
      <c r="D187" s="99" t="str">
        <f>IF(ROWS($6:187)&gt;COUNT($A:$A),"",INDEX('Data entry'!R:R,SMALL($A:$A,ROWS($6:187))))</f>
        <v/>
      </c>
      <c r="E187" s="32" t="str">
        <f>IF(ROWS($6:187)&gt;COUNT($A:$A),"",INDEX('Data entry'!BM:BM,SMALL($A:$A,ROWS($6:187))))</f>
        <v/>
      </c>
      <c r="F187" s="32" t="str">
        <f>IF(ROWS($6:187)&gt;COUNT($A:$A),"",INDEX('Data entry'!BK:BK,SMALL($A:$A,ROWS($6:187))))</f>
        <v/>
      </c>
      <c r="G187" s="32" t="str">
        <f>IF(ROWS($6:187)&gt;COUNT($A:$A),"",INDEX('Data entry'!BL:BL,SMALL($A:$A,ROWS($6:187))))</f>
        <v/>
      </c>
      <c r="H187" s="32" t="str">
        <f>IF(ROWS($6:187)&gt;COUNT($A:$A),"",INDEX('Data entry'!BN:BN,SMALL($A:$A,ROWS($6:187))))</f>
        <v/>
      </c>
      <c r="I187" s="99" t="str">
        <f>IF(ROWS($6:187)&gt;COUNT($A:$A),"",INDEX('Data entry'!S:S,SMALL($A:$A,ROWS($6:187))))</f>
        <v/>
      </c>
      <c r="J187" s="32" t="str">
        <f>IF(ROWS($6:187)&gt;COUNT($A:$A),"",INDEX('Data entry'!AR:AR,SMALL($A:$A,ROWS($6:187))))</f>
        <v/>
      </c>
    </row>
    <row r="188" spans="1:10" x14ac:dyDescent="0.25">
      <c r="A188" s="32" t="str">
        <f>IF(OR('Data entry'!B188="Probable", 'Data entry'!B188="Confirmed"),ROW(),"")</f>
        <v/>
      </c>
      <c r="B188" s="32" t="str">
        <f>IF(ROWS($6:188)&gt;COUNT($A:$A),"",INDEX('Data entry'!H:H,SMALL($A:$A,ROWS($6:188))))</f>
        <v/>
      </c>
      <c r="C188" s="32" t="str">
        <f>IF(ROWS($6:188)&gt;COUNT($A:$A),"",INDEX('Data entry'!BJ:BJ,SMALL($A:$A,ROWS($6:188))))</f>
        <v/>
      </c>
      <c r="D188" s="99" t="str">
        <f>IF(ROWS($6:188)&gt;COUNT($A:$A),"",INDEX('Data entry'!R:R,SMALL($A:$A,ROWS($6:188))))</f>
        <v/>
      </c>
      <c r="E188" s="32" t="str">
        <f>IF(ROWS($6:188)&gt;COUNT($A:$A),"",INDEX('Data entry'!BM:BM,SMALL($A:$A,ROWS($6:188))))</f>
        <v/>
      </c>
      <c r="F188" s="32" t="str">
        <f>IF(ROWS($6:188)&gt;COUNT($A:$A),"",INDEX('Data entry'!BK:BK,SMALL($A:$A,ROWS($6:188))))</f>
        <v/>
      </c>
      <c r="G188" s="32" t="str">
        <f>IF(ROWS($6:188)&gt;COUNT($A:$A),"",INDEX('Data entry'!BL:BL,SMALL($A:$A,ROWS($6:188))))</f>
        <v/>
      </c>
      <c r="H188" s="32" t="str">
        <f>IF(ROWS($6:188)&gt;COUNT($A:$A),"",INDEX('Data entry'!BN:BN,SMALL($A:$A,ROWS($6:188))))</f>
        <v/>
      </c>
      <c r="I188" s="99" t="str">
        <f>IF(ROWS($6:188)&gt;COUNT($A:$A),"",INDEX('Data entry'!S:S,SMALL($A:$A,ROWS($6:188))))</f>
        <v/>
      </c>
      <c r="J188" s="32" t="str">
        <f>IF(ROWS($6:188)&gt;COUNT($A:$A),"",INDEX('Data entry'!AR:AR,SMALL($A:$A,ROWS($6:188))))</f>
        <v/>
      </c>
    </row>
    <row r="189" spans="1:10" x14ac:dyDescent="0.25">
      <c r="A189" s="32" t="str">
        <f>IF(OR('Data entry'!B189="Probable", 'Data entry'!B189="Confirmed"),ROW(),"")</f>
        <v/>
      </c>
      <c r="B189" s="32" t="str">
        <f>IF(ROWS($6:189)&gt;COUNT($A:$A),"",INDEX('Data entry'!H:H,SMALL($A:$A,ROWS($6:189))))</f>
        <v/>
      </c>
      <c r="C189" s="32" t="str">
        <f>IF(ROWS($6:189)&gt;COUNT($A:$A),"",INDEX('Data entry'!BJ:BJ,SMALL($A:$A,ROWS($6:189))))</f>
        <v/>
      </c>
      <c r="D189" s="99" t="str">
        <f>IF(ROWS($6:189)&gt;COUNT($A:$A),"",INDEX('Data entry'!R:R,SMALL($A:$A,ROWS($6:189))))</f>
        <v/>
      </c>
      <c r="E189" s="32" t="str">
        <f>IF(ROWS($6:189)&gt;COUNT($A:$A),"",INDEX('Data entry'!BM:BM,SMALL($A:$A,ROWS($6:189))))</f>
        <v/>
      </c>
      <c r="F189" s="32" t="str">
        <f>IF(ROWS($6:189)&gt;COUNT($A:$A),"",INDEX('Data entry'!BK:BK,SMALL($A:$A,ROWS($6:189))))</f>
        <v/>
      </c>
      <c r="G189" s="32" t="str">
        <f>IF(ROWS($6:189)&gt;COUNT($A:$A),"",INDEX('Data entry'!BL:BL,SMALL($A:$A,ROWS($6:189))))</f>
        <v/>
      </c>
      <c r="H189" s="32" t="str">
        <f>IF(ROWS($6:189)&gt;COUNT($A:$A),"",INDEX('Data entry'!BN:BN,SMALL($A:$A,ROWS($6:189))))</f>
        <v/>
      </c>
      <c r="I189" s="99" t="str">
        <f>IF(ROWS($6:189)&gt;COUNT($A:$A),"",INDEX('Data entry'!S:S,SMALL($A:$A,ROWS($6:189))))</f>
        <v/>
      </c>
      <c r="J189" s="32" t="str">
        <f>IF(ROWS($6:189)&gt;COUNT($A:$A),"",INDEX('Data entry'!AR:AR,SMALL($A:$A,ROWS($6:189))))</f>
        <v/>
      </c>
    </row>
    <row r="190" spans="1:10" x14ac:dyDescent="0.25">
      <c r="A190" s="32" t="str">
        <f>IF(OR('Data entry'!B190="Probable", 'Data entry'!B190="Confirmed"),ROW(),"")</f>
        <v/>
      </c>
      <c r="B190" s="32" t="str">
        <f>IF(ROWS($6:190)&gt;COUNT($A:$A),"",INDEX('Data entry'!H:H,SMALL($A:$A,ROWS($6:190))))</f>
        <v/>
      </c>
      <c r="C190" s="32" t="str">
        <f>IF(ROWS($6:190)&gt;COUNT($A:$A),"",INDEX('Data entry'!BJ:BJ,SMALL($A:$A,ROWS($6:190))))</f>
        <v/>
      </c>
      <c r="D190" s="99" t="str">
        <f>IF(ROWS($6:190)&gt;COUNT($A:$A),"",INDEX('Data entry'!R:R,SMALL($A:$A,ROWS($6:190))))</f>
        <v/>
      </c>
      <c r="E190" s="32" t="str">
        <f>IF(ROWS($6:190)&gt;COUNT($A:$A),"",INDEX('Data entry'!BM:BM,SMALL($A:$A,ROWS($6:190))))</f>
        <v/>
      </c>
      <c r="F190" s="32" t="str">
        <f>IF(ROWS($6:190)&gt;COUNT($A:$A),"",INDEX('Data entry'!BK:BK,SMALL($A:$A,ROWS($6:190))))</f>
        <v/>
      </c>
      <c r="G190" s="32" t="str">
        <f>IF(ROWS($6:190)&gt;COUNT($A:$A),"",INDEX('Data entry'!BL:BL,SMALL($A:$A,ROWS($6:190))))</f>
        <v/>
      </c>
      <c r="H190" s="32" t="str">
        <f>IF(ROWS($6:190)&gt;COUNT($A:$A),"",INDEX('Data entry'!BN:BN,SMALL($A:$A,ROWS($6:190))))</f>
        <v/>
      </c>
      <c r="I190" s="99" t="str">
        <f>IF(ROWS($6:190)&gt;COUNT($A:$A),"",INDEX('Data entry'!S:S,SMALL($A:$A,ROWS($6:190))))</f>
        <v/>
      </c>
      <c r="J190" s="32" t="str">
        <f>IF(ROWS($6:190)&gt;COUNT($A:$A),"",INDEX('Data entry'!AR:AR,SMALL($A:$A,ROWS($6:190))))</f>
        <v/>
      </c>
    </row>
    <row r="191" spans="1:10" x14ac:dyDescent="0.25">
      <c r="A191" s="32" t="str">
        <f>IF(OR('Data entry'!B191="Probable", 'Data entry'!B191="Confirmed"),ROW(),"")</f>
        <v/>
      </c>
      <c r="B191" s="32" t="str">
        <f>IF(ROWS($6:191)&gt;COUNT($A:$A),"",INDEX('Data entry'!H:H,SMALL($A:$A,ROWS($6:191))))</f>
        <v/>
      </c>
      <c r="C191" s="32" t="str">
        <f>IF(ROWS($6:191)&gt;COUNT($A:$A),"",INDEX('Data entry'!BJ:BJ,SMALL($A:$A,ROWS($6:191))))</f>
        <v/>
      </c>
      <c r="D191" s="99" t="str">
        <f>IF(ROWS($6:191)&gt;COUNT($A:$A),"",INDEX('Data entry'!R:R,SMALL($A:$A,ROWS($6:191))))</f>
        <v/>
      </c>
      <c r="E191" s="32" t="str">
        <f>IF(ROWS($6:191)&gt;COUNT($A:$A),"",INDEX('Data entry'!BM:BM,SMALL($A:$A,ROWS($6:191))))</f>
        <v/>
      </c>
      <c r="F191" s="32" t="str">
        <f>IF(ROWS($6:191)&gt;COUNT($A:$A),"",INDEX('Data entry'!BK:BK,SMALL($A:$A,ROWS($6:191))))</f>
        <v/>
      </c>
      <c r="G191" s="32" t="str">
        <f>IF(ROWS($6:191)&gt;COUNT($A:$A),"",INDEX('Data entry'!BL:BL,SMALL($A:$A,ROWS($6:191))))</f>
        <v/>
      </c>
      <c r="H191" s="32" t="str">
        <f>IF(ROWS($6:191)&gt;COUNT($A:$A),"",INDEX('Data entry'!BN:BN,SMALL($A:$A,ROWS($6:191))))</f>
        <v/>
      </c>
      <c r="I191" s="99" t="str">
        <f>IF(ROWS($6:191)&gt;COUNT($A:$A),"",INDEX('Data entry'!S:S,SMALL($A:$A,ROWS($6:191))))</f>
        <v/>
      </c>
      <c r="J191" s="32" t="str">
        <f>IF(ROWS($6:191)&gt;COUNT($A:$A),"",INDEX('Data entry'!AR:AR,SMALL($A:$A,ROWS($6:191))))</f>
        <v/>
      </c>
    </row>
    <row r="192" spans="1:10" x14ac:dyDescent="0.25">
      <c r="A192" s="32" t="str">
        <f>IF(OR('Data entry'!B192="Probable", 'Data entry'!B192="Confirmed"),ROW(),"")</f>
        <v/>
      </c>
      <c r="B192" s="32" t="str">
        <f>IF(ROWS($6:192)&gt;COUNT($A:$A),"",INDEX('Data entry'!H:H,SMALL($A:$A,ROWS($6:192))))</f>
        <v/>
      </c>
      <c r="C192" s="32" t="str">
        <f>IF(ROWS($6:192)&gt;COUNT($A:$A),"",INDEX('Data entry'!BJ:BJ,SMALL($A:$A,ROWS($6:192))))</f>
        <v/>
      </c>
      <c r="D192" s="99" t="str">
        <f>IF(ROWS($6:192)&gt;COUNT($A:$A),"",INDEX('Data entry'!R:R,SMALL($A:$A,ROWS($6:192))))</f>
        <v/>
      </c>
      <c r="E192" s="32" t="str">
        <f>IF(ROWS($6:192)&gt;COUNT($A:$A),"",INDEX('Data entry'!BM:BM,SMALL($A:$A,ROWS($6:192))))</f>
        <v/>
      </c>
      <c r="F192" s="32" t="str">
        <f>IF(ROWS($6:192)&gt;COUNT($A:$A),"",INDEX('Data entry'!BK:BK,SMALL($A:$A,ROWS($6:192))))</f>
        <v/>
      </c>
      <c r="G192" s="32" t="str">
        <f>IF(ROWS($6:192)&gt;COUNT($A:$A),"",INDEX('Data entry'!BL:BL,SMALL($A:$A,ROWS($6:192))))</f>
        <v/>
      </c>
      <c r="H192" s="32" t="str">
        <f>IF(ROWS($6:192)&gt;COUNT($A:$A),"",INDEX('Data entry'!BN:BN,SMALL($A:$A,ROWS($6:192))))</f>
        <v/>
      </c>
      <c r="I192" s="99" t="str">
        <f>IF(ROWS($6:192)&gt;COUNT($A:$A),"",INDEX('Data entry'!S:S,SMALL($A:$A,ROWS($6:192))))</f>
        <v/>
      </c>
      <c r="J192" s="32" t="str">
        <f>IF(ROWS($6:192)&gt;COUNT($A:$A),"",INDEX('Data entry'!AR:AR,SMALL($A:$A,ROWS($6:192))))</f>
        <v/>
      </c>
    </row>
    <row r="193" spans="1:10" x14ac:dyDescent="0.25">
      <c r="A193" s="32" t="str">
        <f>IF(OR('Data entry'!B193="Probable", 'Data entry'!B193="Confirmed"),ROW(),"")</f>
        <v/>
      </c>
      <c r="B193" s="32" t="str">
        <f>IF(ROWS($6:193)&gt;COUNT($A:$A),"",INDEX('Data entry'!H:H,SMALL($A:$A,ROWS($6:193))))</f>
        <v/>
      </c>
      <c r="C193" s="32" t="str">
        <f>IF(ROWS($6:193)&gt;COUNT($A:$A),"",INDEX('Data entry'!BJ:BJ,SMALL($A:$A,ROWS($6:193))))</f>
        <v/>
      </c>
      <c r="D193" s="99" t="str">
        <f>IF(ROWS($6:193)&gt;COUNT($A:$A),"",INDEX('Data entry'!R:R,SMALL($A:$A,ROWS($6:193))))</f>
        <v/>
      </c>
      <c r="E193" s="32" t="str">
        <f>IF(ROWS($6:193)&gt;COUNT($A:$A),"",INDEX('Data entry'!BM:BM,SMALL($A:$A,ROWS($6:193))))</f>
        <v/>
      </c>
      <c r="F193" s="32" t="str">
        <f>IF(ROWS($6:193)&gt;COUNT($A:$A),"",INDEX('Data entry'!BK:BK,SMALL($A:$A,ROWS($6:193))))</f>
        <v/>
      </c>
      <c r="G193" s="32" t="str">
        <f>IF(ROWS($6:193)&gt;COUNT($A:$A),"",INDEX('Data entry'!BL:BL,SMALL($A:$A,ROWS($6:193))))</f>
        <v/>
      </c>
      <c r="H193" s="32" t="str">
        <f>IF(ROWS($6:193)&gt;COUNT($A:$A),"",INDEX('Data entry'!BN:BN,SMALL($A:$A,ROWS($6:193))))</f>
        <v/>
      </c>
      <c r="I193" s="99" t="str">
        <f>IF(ROWS($6:193)&gt;COUNT($A:$A),"",INDEX('Data entry'!S:S,SMALL($A:$A,ROWS($6:193))))</f>
        <v/>
      </c>
      <c r="J193" s="32" t="str">
        <f>IF(ROWS($6:193)&gt;COUNT($A:$A),"",INDEX('Data entry'!AR:AR,SMALL($A:$A,ROWS($6:193))))</f>
        <v/>
      </c>
    </row>
    <row r="194" spans="1:10" x14ac:dyDescent="0.25">
      <c r="A194" s="32" t="str">
        <f>IF(OR('Data entry'!B194="Probable", 'Data entry'!B194="Confirmed"),ROW(),"")</f>
        <v/>
      </c>
      <c r="B194" s="32" t="str">
        <f>IF(ROWS($6:194)&gt;COUNT($A:$A),"",INDEX('Data entry'!H:H,SMALL($A:$A,ROWS($6:194))))</f>
        <v/>
      </c>
      <c r="C194" s="32" t="str">
        <f>IF(ROWS($6:194)&gt;COUNT($A:$A),"",INDEX('Data entry'!BJ:BJ,SMALL($A:$A,ROWS($6:194))))</f>
        <v/>
      </c>
      <c r="D194" s="99" t="str">
        <f>IF(ROWS($6:194)&gt;COUNT($A:$A),"",INDEX('Data entry'!R:R,SMALL($A:$A,ROWS($6:194))))</f>
        <v/>
      </c>
      <c r="E194" s="32" t="str">
        <f>IF(ROWS($6:194)&gt;COUNT($A:$A),"",INDEX('Data entry'!BM:BM,SMALL($A:$A,ROWS($6:194))))</f>
        <v/>
      </c>
      <c r="F194" s="32" t="str">
        <f>IF(ROWS($6:194)&gt;COUNT($A:$A),"",INDEX('Data entry'!BK:BK,SMALL($A:$A,ROWS($6:194))))</f>
        <v/>
      </c>
      <c r="G194" s="32" t="str">
        <f>IF(ROWS($6:194)&gt;COUNT($A:$A),"",INDEX('Data entry'!BL:BL,SMALL($A:$A,ROWS($6:194))))</f>
        <v/>
      </c>
      <c r="H194" s="32" t="str">
        <f>IF(ROWS($6:194)&gt;COUNT($A:$A),"",INDEX('Data entry'!BN:BN,SMALL($A:$A,ROWS($6:194))))</f>
        <v/>
      </c>
      <c r="I194" s="99" t="str">
        <f>IF(ROWS($6:194)&gt;COUNT($A:$A),"",INDEX('Data entry'!S:S,SMALL($A:$A,ROWS($6:194))))</f>
        <v/>
      </c>
      <c r="J194" s="32" t="str">
        <f>IF(ROWS($6:194)&gt;COUNT($A:$A),"",INDEX('Data entry'!AR:AR,SMALL($A:$A,ROWS($6:194))))</f>
        <v/>
      </c>
    </row>
    <row r="195" spans="1:10" x14ac:dyDescent="0.25">
      <c r="A195" s="32" t="str">
        <f>IF(OR('Data entry'!B195="Probable", 'Data entry'!B195="Confirmed"),ROW(),"")</f>
        <v/>
      </c>
      <c r="B195" s="32" t="str">
        <f>IF(ROWS($6:195)&gt;COUNT($A:$A),"",INDEX('Data entry'!H:H,SMALL($A:$A,ROWS($6:195))))</f>
        <v/>
      </c>
      <c r="C195" s="32" t="str">
        <f>IF(ROWS($6:195)&gt;COUNT($A:$A),"",INDEX('Data entry'!BJ:BJ,SMALL($A:$A,ROWS($6:195))))</f>
        <v/>
      </c>
      <c r="D195" s="99" t="str">
        <f>IF(ROWS($6:195)&gt;COUNT($A:$A),"",INDEX('Data entry'!R:R,SMALL($A:$A,ROWS($6:195))))</f>
        <v/>
      </c>
      <c r="E195" s="32" t="str">
        <f>IF(ROWS($6:195)&gt;COUNT($A:$A),"",INDEX('Data entry'!BM:BM,SMALL($A:$A,ROWS($6:195))))</f>
        <v/>
      </c>
      <c r="F195" s="32" t="str">
        <f>IF(ROWS($6:195)&gt;COUNT($A:$A),"",INDEX('Data entry'!BK:BK,SMALL($A:$A,ROWS($6:195))))</f>
        <v/>
      </c>
      <c r="G195" s="32" t="str">
        <f>IF(ROWS($6:195)&gt;COUNT($A:$A),"",INDEX('Data entry'!BL:BL,SMALL($A:$A,ROWS($6:195))))</f>
        <v/>
      </c>
      <c r="H195" s="32" t="str">
        <f>IF(ROWS($6:195)&gt;COUNT($A:$A),"",INDEX('Data entry'!BN:BN,SMALL($A:$A,ROWS($6:195))))</f>
        <v/>
      </c>
      <c r="I195" s="99" t="str">
        <f>IF(ROWS($6:195)&gt;COUNT($A:$A),"",INDEX('Data entry'!S:S,SMALL($A:$A,ROWS($6:195))))</f>
        <v/>
      </c>
      <c r="J195" s="32" t="str">
        <f>IF(ROWS($6:195)&gt;COUNT($A:$A),"",INDEX('Data entry'!AR:AR,SMALL($A:$A,ROWS($6:195))))</f>
        <v/>
      </c>
    </row>
    <row r="196" spans="1:10" x14ac:dyDescent="0.25">
      <c r="A196" s="32" t="str">
        <f>IF(OR('Data entry'!B196="Probable", 'Data entry'!B196="Confirmed"),ROW(),"")</f>
        <v/>
      </c>
      <c r="B196" s="32" t="str">
        <f>IF(ROWS($6:196)&gt;COUNT($A:$A),"",INDEX('Data entry'!H:H,SMALL($A:$A,ROWS($6:196))))</f>
        <v/>
      </c>
      <c r="C196" s="32" t="str">
        <f>IF(ROWS($6:196)&gt;COUNT($A:$A),"",INDEX('Data entry'!BJ:BJ,SMALL($A:$A,ROWS($6:196))))</f>
        <v/>
      </c>
      <c r="D196" s="99" t="str">
        <f>IF(ROWS($6:196)&gt;COUNT($A:$A),"",INDEX('Data entry'!R:R,SMALL($A:$A,ROWS($6:196))))</f>
        <v/>
      </c>
      <c r="E196" s="32" t="str">
        <f>IF(ROWS($6:196)&gt;COUNT($A:$A),"",INDEX('Data entry'!BM:BM,SMALL($A:$A,ROWS($6:196))))</f>
        <v/>
      </c>
      <c r="F196" s="32" t="str">
        <f>IF(ROWS($6:196)&gt;COUNT($A:$A),"",INDEX('Data entry'!BK:BK,SMALL($A:$A,ROWS($6:196))))</f>
        <v/>
      </c>
      <c r="G196" s="32" t="str">
        <f>IF(ROWS($6:196)&gt;COUNT($A:$A),"",INDEX('Data entry'!BL:BL,SMALL($A:$A,ROWS($6:196))))</f>
        <v/>
      </c>
      <c r="H196" s="32" t="str">
        <f>IF(ROWS($6:196)&gt;COUNT($A:$A),"",INDEX('Data entry'!BN:BN,SMALL($A:$A,ROWS($6:196))))</f>
        <v/>
      </c>
      <c r="I196" s="99" t="str">
        <f>IF(ROWS($6:196)&gt;COUNT($A:$A),"",INDEX('Data entry'!S:S,SMALL($A:$A,ROWS($6:196))))</f>
        <v/>
      </c>
      <c r="J196" s="32" t="str">
        <f>IF(ROWS($6:196)&gt;COUNT($A:$A),"",INDEX('Data entry'!AR:AR,SMALL($A:$A,ROWS($6:196))))</f>
        <v/>
      </c>
    </row>
    <row r="197" spans="1:10" x14ac:dyDescent="0.25">
      <c r="A197" s="32" t="str">
        <f>IF(OR('Data entry'!B197="Probable", 'Data entry'!B197="Confirmed"),ROW(),"")</f>
        <v/>
      </c>
      <c r="B197" s="32" t="str">
        <f>IF(ROWS($6:197)&gt;COUNT($A:$A),"",INDEX('Data entry'!H:H,SMALL($A:$A,ROWS($6:197))))</f>
        <v/>
      </c>
      <c r="C197" s="32" t="str">
        <f>IF(ROWS($6:197)&gt;COUNT($A:$A),"",INDEX('Data entry'!BJ:BJ,SMALL($A:$A,ROWS($6:197))))</f>
        <v/>
      </c>
      <c r="D197" s="99" t="str">
        <f>IF(ROWS($6:197)&gt;COUNT($A:$A),"",INDEX('Data entry'!R:R,SMALL($A:$A,ROWS($6:197))))</f>
        <v/>
      </c>
      <c r="E197" s="32" t="str">
        <f>IF(ROWS($6:197)&gt;COUNT($A:$A),"",INDEX('Data entry'!BM:BM,SMALL($A:$A,ROWS($6:197))))</f>
        <v/>
      </c>
      <c r="F197" s="32" t="str">
        <f>IF(ROWS($6:197)&gt;COUNT($A:$A),"",INDEX('Data entry'!BK:BK,SMALL($A:$A,ROWS($6:197))))</f>
        <v/>
      </c>
      <c r="G197" s="32" t="str">
        <f>IF(ROWS($6:197)&gt;COUNT($A:$A),"",INDEX('Data entry'!BL:BL,SMALL($A:$A,ROWS($6:197))))</f>
        <v/>
      </c>
      <c r="H197" s="32" t="str">
        <f>IF(ROWS($6:197)&gt;COUNT($A:$A),"",INDEX('Data entry'!BN:BN,SMALL($A:$A,ROWS($6:197))))</f>
        <v/>
      </c>
      <c r="I197" s="99" t="str">
        <f>IF(ROWS($6:197)&gt;COUNT($A:$A),"",INDEX('Data entry'!S:S,SMALL($A:$A,ROWS($6:197))))</f>
        <v/>
      </c>
      <c r="J197" s="32" t="str">
        <f>IF(ROWS($6:197)&gt;COUNT($A:$A),"",INDEX('Data entry'!AR:AR,SMALL($A:$A,ROWS($6:197))))</f>
        <v/>
      </c>
    </row>
    <row r="198" spans="1:10" x14ac:dyDescent="0.25">
      <c r="A198" s="32" t="str">
        <f>IF(OR('Data entry'!B198="Probable", 'Data entry'!B198="Confirmed"),ROW(),"")</f>
        <v/>
      </c>
      <c r="B198" s="32" t="str">
        <f>IF(ROWS($6:198)&gt;COUNT($A:$A),"",INDEX('Data entry'!H:H,SMALL($A:$A,ROWS($6:198))))</f>
        <v/>
      </c>
      <c r="C198" s="32" t="str">
        <f>IF(ROWS($6:198)&gt;COUNT($A:$A),"",INDEX('Data entry'!BJ:BJ,SMALL($A:$A,ROWS($6:198))))</f>
        <v/>
      </c>
      <c r="D198" s="99" t="str">
        <f>IF(ROWS($6:198)&gt;COUNT($A:$A),"",INDEX('Data entry'!R:R,SMALL($A:$A,ROWS($6:198))))</f>
        <v/>
      </c>
      <c r="E198" s="32" t="str">
        <f>IF(ROWS($6:198)&gt;COUNT($A:$A),"",INDEX('Data entry'!BM:BM,SMALL($A:$A,ROWS($6:198))))</f>
        <v/>
      </c>
      <c r="F198" s="32" t="str">
        <f>IF(ROWS($6:198)&gt;COUNT($A:$A),"",INDEX('Data entry'!BK:BK,SMALL($A:$A,ROWS($6:198))))</f>
        <v/>
      </c>
      <c r="G198" s="32" t="str">
        <f>IF(ROWS($6:198)&gt;COUNT($A:$A),"",INDEX('Data entry'!BL:BL,SMALL($A:$A,ROWS($6:198))))</f>
        <v/>
      </c>
      <c r="H198" s="32" t="str">
        <f>IF(ROWS($6:198)&gt;COUNT($A:$A),"",INDEX('Data entry'!BN:BN,SMALL($A:$A,ROWS($6:198))))</f>
        <v/>
      </c>
      <c r="I198" s="99" t="str">
        <f>IF(ROWS($6:198)&gt;COUNT($A:$A),"",INDEX('Data entry'!S:S,SMALL($A:$A,ROWS($6:198))))</f>
        <v/>
      </c>
      <c r="J198" s="32" t="str">
        <f>IF(ROWS($6:198)&gt;COUNT($A:$A),"",INDEX('Data entry'!AR:AR,SMALL($A:$A,ROWS($6:198))))</f>
        <v/>
      </c>
    </row>
    <row r="199" spans="1:10" x14ac:dyDescent="0.25">
      <c r="A199" s="32" t="str">
        <f>IF(OR('Data entry'!B199="Probable", 'Data entry'!B199="Confirmed"),ROW(),"")</f>
        <v/>
      </c>
      <c r="B199" s="32" t="str">
        <f>IF(ROWS($6:199)&gt;COUNT($A:$A),"",INDEX('Data entry'!H:H,SMALL($A:$A,ROWS($6:199))))</f>
        <v/>
      </c>
      <c r="C199" s="32" t="str">
        <f>IF(ROWS($6:199)&gt;COUNT($A:$A),"",INDEX('Data entry'!BJ:BJ,SMALL($A:$A,ROWS($6:199))))</f>
        <v/>
      </c>
      <c r="D199" s="99" t="str">
        <f>IF(ROWS($6:199)&gt;COUNT($A:$A),"",INDEX('Data entry'!R:R,SMALL($A:$A,ROWS($6:199))))</f>
        <v/>
      </c>
      <c r="E199" s="32" t="str">
        <f>IF(ROWS($6:199)&gt;COUNT($A:$A),"",INDEX('Data entry'!BM:BM,SMALL($A:$A,ROWS($6:199))))</f>
        <v/>
      </c>
      <c r="F199" s="32" t="str">
        <f>IF(ROWS($6:199)&gt;COUNT($A:$A),"",INDEX('Data entry'!BK:BK,SMALL($A:$A,ROWS($6:199))))</f>
        <v/>
      </c>
      <c r="G199" s="32" t="str">
        <f>IF(ROWS($6:199)&gt;COUNT($A:$A),"",INDEX('Data entry'!BL:BL,SMALL($A:$A,ROWS($6:199))))</f>
        <v/>
      </c>
      <c r="H199" s="32" t="str">
        <f>IF(ROWS($6:199)&gt;COUNT($A:$A),"",INDEX('Data entry'!BN:BN,SMALL($A:$A,ROWS($6:199))))</f>
        <v/>
      </c>
      <c r="I199" s="99" t="str">
        <f>IF(ROWS($6:199)&gt;COUNT($A:$A),"",INDEX('Data entry'!S:S,SMALL($A:$A,ROWS($6:199))))</f>
        <v/>
      </c>
      <c r="J199" s="32" t="str">
        <f>IF(ROWS($6:199)&gt;COUNT($A:$A),"",INDEX('Data entry'!AR:AR,SMALL($A:$A,ROWS($6:199))))</f>
        <v/>
      </c>
    </row>
    <row r="200" spans="1:10" x14ac:dyDescent="0.25">
      <c r="A200" s="32" t="str">
        <f>IF(OR('Data entry'!B200="Probable", 'Data entry'!B200="Confirmed"),ROW(),"")</f>
        <v/>
      </c>
      <c r="B200" s="32" t="str">
        <f>IF(ROWS($6:200)&gt;COUNT($A:$A),"",INDEX('Data entry'!H:H,SMALL($A:$A,ROWS($6:200))))</f>
        <v/>
      </c>
      <c r="C200" s="32" t="str">
        <f>IF(ROWS($6:200)&gt;COUNT($A:$A),"",INDEX('Data entry'!BJ:BJ,SMALL($A:$A,ROWS($6:200))))</f>
        <v/>
      </c>
      <c r="D200" s="99" t="str">
        <f>IF(ROWS($6:200)&gt;COUNT($A:$A),"",INDEX('Data entry'!R:R,SMALL($A:$A,ROWS($6:200))))</f>
        <v/>
      </c>
      <c r="E200" s="32" t="str">
        <f>IF(ROWS($6:200)&gt;COUNT($A:$A),"",INDEX('Data entry'!BM:BM,SMALL($A:$A,ROWS($6:200))))</f>
        <v/>
      </c>
      <c r="F200" s="32" t="str">
        <f>IF(ROWS($6:200)&gt;COUNT($A:$A),"",INDEX('Data entry'!BK:BK,SMALL($A:$A,ROWS($6:200))))</f>
        <v/>
      </c>
      <c r="G200" s="32" t="str">
        <f>IF(ROWS($6:200)&gt;COUNT($A:$A),"",INDEX('Data entry'!BL:BL,SMALL($A:$A,ROWS($6:200))))</f>
        <v/>
      </c>
      <c r="H200" s="32" t="str">
        <f>IF(ROWS($6:200)&gt;COUNT($A:$A),"",INDEX('Data entry'!BN:BN,SMALL($A:$A,ROWS($6:200))))</f>
        <v/>
      </c>
      <c r="I200" s="99" t="str">
        <f>IF(ROWS($6:200)&gt;COUNT($A:$A),"",INDEX('Data entry'!S:S,SMALL($A:$A,ROWS($6:200))))</f>
        <v/>
      </c>
      <c r="J200" s="32" t="str">
        <f>IF(ROWS($6:200)&gt;COUNT($A:$A),"",INDEX('Data entry'!AR:AR,SMALL($A:$A,ROWS($6:200))))</f>
        <v/>
      </c>
    </row>
    <row r="201" spans="1:10" x14ac:dyDescent="0.25">
      <c r="A201" s="32" t="str">
        <f>IF(OR('Data entry'!B201="Probable", 'Data entry'!B201="Confirmed"),ROW(),"")</f>
        <v/>
      </c>
    </row>
  </sheetData>
  <sheetProtection algorithmName="SHA-512" hashValue="S/PMPFDVIqmQYU1Mpg+cmk629d41gdfQ4nVUc3EKUejiDazY+WYVoUCklcsd8CHrv3lXo9Odilymz47lAkCS+w==" saltValue="6VweRtH4u3m9sJD+W2cK6w==" spinCount="100000" sheet="1" objects="1" scenarios="1"/>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Charts</vt:lpstr>
      </vt:variant>
      <vt:variant>
        <vt:i4>6</vt:i4>
      </vt:variant>
    </vt:vector>
  </HeadingPairs>
  <TitlesOfParts>
    <vt:vector size="14" baseType="lpstr">
      <vt:lpstr>Cover Sheet</vt:lpstr>
      <vt:lpstr>Summary of changes V5.5</vt:lpstr>
      <vt:lpstr>Data Validation</vt:lpstr>
      <vt:lpstr>Premise Instructions</vt:lpstr>
      <vt:lpstr>Data entry</vt:lpstr>
      <vt:lpstr>POA_POC</vt:lpstr>
      <vt:lpstr>Summary Data</vt:lpstr>
      <vt:lpstr>Transmission Chart</vt:lpstr>
      <vt:lpstr>Epi Curve-ALL</vt:lpstr>
      <vt:lpstr>Epi Curve-ConfProb</vt:lpstr>
      <vt:lpstr>Epi Curve-Role</vt:lpstr>
      <vt:lpstr>Epi Curve-Shift</vt:lpstr>
      <vt:lpstr>Epi Curve-FuncArea</vt:lpstr>
      <vt:lpstr>Epi Curve-FuncArea,Shift</vt:lpstr>
    </vt:vector>
  </TitlesOfParts>
  <Company>City of Toronto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Natalie Kwan</dc:creator>
  <cp:lastModifiedBy>Harpreet Grewal</cp:lastModifiedBy>
  <cp:lastPrinted>2020-11-24T16:28:00Z</cp:lastPrinted>
  <dcterms:created xsi:type="dcterms:W3CDTF">2020-05-09T21:04:32Z</dcterms:created>
  <dcterms:modified xsi:type="dcterms:W3CDTF">2022-01-25T16:33:20Z</dcterms:modified>
</cp:coreProperties>
</file>